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Diff" sheetId="2" state="visible" r:id="rId2"/>
    <sheet xmlns:r="http://schemas.openxmlformats.org/officeDocument/2006/relationships" name="Settings" sheetId="3" state="visible" r:id="rId3"/>
    <sheet xmlns:r="http://schemas.openxmlformats.org/officeDocument/2006/relationships" name="MTInputs" sheetId="4" state="visible" r:id="rId4"/>
    <sheet xmlns:r="http://schemas.openxmlformats.org/officeDocument/2006/relationships" name="Mitigation"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59">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vertical="top" wrapText="1"/>
    </xf>
    <xf numFmtId="0" fontId="4" fillId="4" borderId="0" applyAlignment="1" pivotButton="0" quotePrefix="0" xfId="0">
      <alignment vertical="top" wrapText="1"/>
    </xf>
    <xf numFmtId="0" fontId="2" fillId="3" borderId="0" pivotButton="0" quotePrefix="0" xfId="0"/>
    <xf numFmtId="0" fontId="3" fillId="0" borderId="0" pivotButton="0" quotePrefix="0" xfId="0"/>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1" fontId="3" fillId="3" borderId="0" pivotButton="0" quotePrefix="0" xfId="0"/>
    <xf numFmtId="1" fontId="3" fillId="0"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0" fontId="8" fillId="8" borderId="0" pivotButton="0" quotePrefix="0" xfId="0"/>
    <xf numFmtId="0" fontId="0" fillId="8" borderId="0" pivotButton="0" quotePrefix="0" xfId="0"/>
    <xf numFmtId="1" fontId="3" fillId="10"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7"/>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v0.11</t>
        </is>
      </c>
      <c r="B2" s="2" t="n"/>
      <c r="C2" s="2" t="n"/>
    </row>
    <row r="4">
      <c r="A4" s="3" t="inlineStr">
        <is>
          <t>Purpose</t>
        </is>
      </c>
      <c r="B4" s="4" t="inlineStr">
        <is>
          <t>Auditable, copy-pasteable replacement of the CPAT mitigation price -&gt; fuel-use chain. Each variable has one formula across all subsectors, fuels and years, and a whole scenario group copies to a new scenario and keeps working.</t>
        </is>
      </c>
    </row>
    <row r="5">
      <c r="A5" s="3" t="inlineStr">
        <is>
          <t>Status</t>
        </is>
      </c>
      <c r="B5" s="4" t="inlineStr">
        <is>
          <t>v0.11 prototype to 2040: policies (carbon tax, new ETS, fuel price reform, feebates with sectoral shadow prices), domestic prices with existing taxes and subsidies, and price -&gt; fuel use for transport, buildings, industry and other energy use. Revenues prepared (section 12). Power, electricity prices and emissions not yet. Differences with legacy: sheet LegacyDiff.</t>
        </is>
      </c>
    </row>
    <row r="6">
      <c r="A6" s="3" t="inlineStr">
        <is>
          <t>Layout (as legacy CPAT)</t>
        </is>
      </c>
      <c r="B6" s="4" t="inlineStr">
        <is>
          <t>Sections: 1. Policies (row 11), 2. Retail energy prices (row 197), 3. Power sector (row 298, placeholder), 5. Transport (row 301), 6. Buildings (row 560), 7. Industrial (row 755), 8. Other energy use (row 1270), 11. Results - energy consumption (row 1337). Numbers follow the legacy Mitigation sheet.</t>
        </is>
      </c>
    </row>
    <row r="7">
      <c r="A7" s="3" t="inlineStr">
        <is>
          <t>Nesting</t>
        </is>
      </c>
      <c r="B7" s="4" t="inlineStr">
        <is>
          <t>Across: scenario (outer) &gt; year (inner). Down: sector section &gt; subsector &gt; variable &gt; fuel. Each subsector: a heading line (its total fuel use), then ctxnew, ets, ntx, nce, atp, shp, ener, each over the 8 fuels with one blank row (64 rows per subsector). Section 2: sp, txo, rpb over the 12 price fuels (coal and gas x power / residential / industry; gasoline, diesel, LPG, kerosene, other oil products, biomass for all sectors).</t>
        </is>
      </c>
    </row>
    <row r="8">
      <c r="A8" s="3" t="inlineStr">
        <is>
          <t>ASSUMPTIONS: units</t>
        </is>
      </c>
      <c r="B8" s="4" t="inlineStr">
        <is>
          <t>All prices, taxes and policy values are in REAL US DOLLARS OF THE RESULTS YEAR (MTInputs ResultsYear, 2026; Settings C8), per GJ. There is no inflation after the conversion: a constant real price is a constant number. Fuel use is in ktoe.</t>
        </is>
      </c>
    </row>
    <row r="9">
      <c r="A9" s="3" t="inlineStr">
        <is>
          <t>ASSUMPTIONS: two indices</t>
        </is>
      </c>
      <c r="B9" s="4"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3" t="inlineStr">
        <is>
          <t>ASSUMPTIONS: inputs</t>
        </is>
      </c>
      <c r="B10" s="4"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3" t="inlineStr">
        <is>
          <t>ASSUMPTIONS: history</t>
        </is>
      </c>
      <c r="B11" s="4" t="inlineStr">
        <is>
          <t>Years up to the last historical price year (Settings C10, 2024) take prices from data (Inputs_prices); later years are projected. Base-year (2022) fuel use is data; fuel use from 2023 on is modelled with these prices (also in 2023-2024).</t>
        </is>
      </c>
    </row>
    <row r="12">
      <c r="A12" s="3" t="inlineStr">
        <is>
          <t>ASSUMPTIONS: global vs scenario</t>
        </is>
      </c>
      <c r="B12" s="4"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3" t="inlineStr">
        <is>
          <t>ASSUMPTIONS: legacy quirk</t>
        </is>
      </c>
      <c r="B13" s="4" t="inlineStr">
        <is>
          <t>Legacy rule kept: with pass-through 0.5 or 0.8 txo jumps in the first projected year. See PriceProjection_Method_v0.3.md.</t>
        </is>
      </c>
    </row>
    <row r="14">
      <c r="A14" s="3" t="inlineStr">
        <is>
          <t>ASSUMPTIONS: DATA CHANGED (v0.10)</t>
        </is>
      </c>
      <c r="B14" s="4"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5">
      <c r="A15" s="3" t="inlineStr">
        <is>
          <t>Price projection</t>
        </is>
      </c>
      <c r="B15" s="4"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6">
      <c r="A16" s="3" t="inlineStr">
        <is>
          <t>Variables</t>
        </is>
      </c>
      <c r="B16" s="4"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7">
      <c r="A17" s="3" t="inlineStr">
        <is>
          <t>ETS (v0.11)</t>
        </is>
      </c>
      <c r="B17" s="4"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8">
      <c r="A18" s="3" t="inlineStr">
        <is>
          <t>Existing taxes and subsidies</t>
        </is>
      </c>
      <c r="B18" s="4"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19">
      <c r="A19" s="3" t="inlineStr">
        <is>
          <t>Roll-up</t>
        </is>
      </c>
      <c r="B19" s="4" t="inlineStr">
        <is>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is>
      </c>
    </row>
    <row r="20">
      <c r="A20" s="3" t="inlineStr">
        <is>
          <t>Section 1 (policies)</t>
        </is>
      </c>
      <c r="B20" s="4"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1">
      <c r="A21" s="3" t="inlineStr">
        <is>
          <t>Data step vs formulas</t>
        </is>
      </c>
      <c r="B21" s="4"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2">
      <c r="A22" s="3" t="inlineStr">
        <is>
          <t>LAMBDA column</t>
        </is>
      </c>
      <c r="B22" s="4" t="inlineStr">
        <is>
          <t>The right column (2040, orange)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FUELUSE(f_prev, p_now, p_prev, shp_now, shp_prev, gdp_g, eps_y, eps_u, eps_f, alpha) = f_prev*(1/(1+alpha))^(1+eps_u)*(1+gdp_g)^eps_y*(p_now/p_prev)^eps_u*((p_now+shp_now)/(p_prev+shp_prev))^(eps_f*(1+eps_u)).</t>
        </is>
      </c>
    </row>
    <row r="23">
      <c r="A23" s="3" t="inlineStr">
        <is>
          <t>Codes</t>
        </is>
      </c>
      <c r="B23" s="4" t="inlineStr">
        <is>
          <t>Code column before each scenario group: country.mit.&lt;variable&gt;.&lt;sector&gt;.&lt;fuel&gt;.&lt;suffix&gt;.&lt;scenario&gt; (e.g. egy.mit.ener.rod.gso.e.1). Scenario number at the top (row 5).</t>
        </is>
      </c>
    </row>
    <row r="24">
      <c r="A24" s="3" t="inlineStr">
        <is>
          <t>Add a scenario</t>
        </is>
      </c>
      <c r="B24" s="4" t="inlineStr">
        <is>
          <t>MTInputs: copy the last scenario column one column right (its number updates) and edit its inputs. Mitigation: copy columns AE:AX and paste at AY; numbers, names, codes and all policy paths follow.</t>
        </is>
      </c>
    </row>
    <row r="25">
      <c r="A25" s="3" t="inlineStr">
        <is>
          <t>Example</t>
        </is>
      </c>
      <c r="B25" s="4" t="inlineStr">
        <is>
          <t>Road (heading row 303): atp rows 340-347, ener rows 358-365.</t>
        </is>
      </c>
    </row>
    <row r="26">
      <c r="A26" s="3" t="inlineStr">
        <is>
          <t>Colours</t>
        </is>
      </c>
      <c r="B26" s="4" t="inlineStr">
        <is>
          <t>Green bands with white text = sections; green = input; tan = base year; light blue = codes; grey = unused parameter slot; orange = LAMBDA column; pale yellow = check; BRIGHT YELLOW with red text = data changed by assumption.</t>
        </is>
      </c>
    </row>
    <row r="27">
      <c r="A27" s="3" t="inlineStr">
        <is>
          <t>Data</t>
        </is>
      </c>
      <c r="B27" s="4" t="inlineStr">
        <is>
          <t>Countries, Elasticities, Prices_dom, Prices_int, PriceAssump, EnergyCons, WEO, EF_GHG; Mapping; Variables; MTInputs. Built by build_v0_11.py; checked by check_v0_11.py.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1" t="inlineStr">
        <is>
          <t>Differences with legacy CPAT (decisions, assumptions, simplifications, not yet modelled)</t>
        </is>
      </c>
      <c r="B2" s="2" t="n"/>
      <c r="C2" s="2" t="n"/>
      <c r="D2" s="2" t="n"/>
      <c r="E2" s="2" t="n"/>
      <c r="F2" s="2" t="n"/>
      <c r="G2" s="2" t="n"/>
    </row>
    <row r="3">
      <c r="A3" s="5" t="inlineStr">
        <is>
          <t>Keep this list current with each version. Type: Decision = user decision; Assumption = data assumption (bright yellow in Inputs_prices); Simplification; Not yet; Data; Design; Same.</t>
        </is>
      </c>
    </row>
    <row r="4">
      <c r="A4" s="6" t="inlineStr">
        <is>
          <t>#</t>
        </is>
      </c>
      <c r="B4" s="6" t="inlineStr">
        <is>
          <t>Area</t>
        </is>
      </c>
      <c r="C4" s="6" t="inlineStr">
        <is>
          <t>Legacy CPAT</t>
        </is>
      </c>
      <c r="D4" s="6" t="inlineStr">
        <is>
          <t>This model</t>
        </is>
      </c>
      <c r="E4" s="6" t="inlineStr">
        <is>
          <t>Why</t>
        </is>
      </c>
      <c r="F4" s="6" t="inlineStr">
        <is>
          <t>Effect</t>
        </is>
      </c>
      <c r="G4" s="6" t="inlineStr">
        <is>
          <t>Type</t>
        </is>
      </c>
    </row>
    <row r="5">
      <c r="A5" s="4" t="n">
        <v>1</v>
      </c>
      <c r="B5" s="4" t="inlineStr">
        <is>
          <t>Elasticities: food &amp; forestry</t>
        </is>
      </c>
      <c r="C5" s="4" t="inlineStr">
        <is>
          <t>Industry elasticities (cpat_coded EC_SECTORS)</t>
        </is>
      </c>
      <c r="D5" s="4" t="inlineStr">
        <is>
          <t>Services (buildings) elasticities</t>
        </is>
      </c>
      <c r="E5" s="4" t="inlineStr">
        <is>
          <t>User decision v0.11; legacy groups food &amp; forestry with services as Commercial</t>
        </is>
      </c>
      <c r="F5" s="4" t="inlineStr">
        <is>
          <t>Food &amp; forestry fuel response</t>
        </is>
      </c>
      <c r="G5" s="4" t="inlineStr">
        <is>
          <t>Decision</t>
        </is>
      </c>
    </row>
    <row r="6">
      <c r="A6" s="4" t="n">
        <v>2</v>
      </c>
      <c r="B6" s="4" t="inlineStr">
        <is>
          <t>Other oil products: pass-through and margin</t>
        </is>
      </c>
      <c r="C6" s="4" t="inlineStr">
        <is>
          <t>Hardcoded 1 and 0</t>
        </is>
      </c>
      <c r="D6" s="4" t="inlineStr">
        <is>
          <t>From the IMF dataset like the other oil products (Egypt 0 and 7.95 $/bbl)</t>
        </is>
      </c>
      <c r="E6" s="4" t="inlineStr">
        <is>
          <t>User decision v0.10: the legacy rule drove the retail price to the 0.01 floor and fuel use 10x by 2030</t>
        </is>
      </c>
      <c r="F6" s="4" t="inlineStr">
        <is>
          <t>Large: other oil products, total fuel use</t>
        </is>
      </c>
      <c r="G6" s="4" t="inlineStr">
        <is>
          <t>Decision</t>
        </is>
      </c>
    </row>
    <row r="7">
      <c r="A7" s="4" t="n">
        <v>3</v>
      </c>
      <c r="B7" s="4" t="inlineStr">
        <is>
          <t>VAT rate where the dataset is blank</t>
        </is>
      </c>
      <c r="C7" s="4" t="inlineStr">
        <is>
          <t>0</t>
        </is>
      </c>
      <c r="D7" s="4" t="inlineStr">
        <is>
          <t>General VAT rate VAT_WEO (Egypt 14%) for residential coal and gas and all-sector oil products; 0 for power, industry, biomass</t>
        </is>
      </c>
      <c r="E7" s="4" t="inlineStr">
        <is>
          <t>User decision v0.10; matches the retail prices in the Egypt dataset</t>
        </is>
      </c>
      <c r="F7" s="4" t="inlineStr">
        <is>
          <t>Historical oil-product retail prices +14%; VAT on new policies</t>
        </is>
      </c>
      <c r="G7" s="7" t="inlineStr">
        <is>
          <t>Assumption</t>
        </is>
      </c>
    </row>
    <row r="8">
      <c r="A8" s="4" t="n">
        <v>4</v>
      </c>
      <c r="B8" s="4" t="inlineStr">
        <is>
          <t>Oil-product share in the VAT of transport fuels</t>
        </is>
      </c>
      <c r="C8" s="4" t="inlineStr">
        <is>
          <t>VAT rate x oil-product share</t>
        </is>
      </c>
      <c r="D8" s="4" t="inlineStr">
        <is>
          <t>Share = 1</t>
        </is>
      </c>
      <c r="E8" s="4" t="inlineStr">
        <is>
          <t>Not yet extracted</t>
        </is>
      </c>
      <c r="F8" s="4" t="inlineStr">
        <is>
          <t>None for Egypt today</t>
        </is>
      </c>
      <c r="G8" s="4" t="inlineStr">
        <is>
          <t>Simplification</t>
        </is>
      </c>
    </row>
    <row r="9">
      <c r="A9" s="4" t="n">
        <v>5</v>
      </c>
      <c r="B9" s="4" t="inlineStr">
        <is>
          <t>New ETS price</t>
        </is>
      </c>
      <c r="C9" s="4" t="inlineStr">
        <is>
          <t>Endogenous: cap relative to baseline emissions (MTInputs 85-87)</t>
        </is>
      </c>
      <c r="D9" s="4" t="inlineStr">
        <is>
          <t>Carbon price inputs (cptraj) once the ETS applies; replaces the carbon tax in ETS-covered sectors</t>
        </is>
      </c>
      <c r="E9" s="4" t="inlineStr">
        <is>
          <t>User decision v0.11: ETS as effective as a carbon tax; emissions not yet modelled</t>
        </is>
      </c>
      <c r="F9" s="4" t="inlineStr">
        <is>
          <t>ETS scenarios</t>
        </is>
      </c>
      <c r="G9" s="4" t="inlineStr">
        <is>
          <t>Simplification</t>
        </is>
      </c>
    </row>
    <row r="10">
      <c r="A10" s="4" t="n">
        <v>6</v>
      </c>
      <c r="B10" s="4" t="inlineStr">
        <is>
          <t>ETS free allocation</t>
        </is>
      </c>
      <c r="C10" s="4" t="inlineStr">
        <is>
          <t>Non-auctioned share can act as a shadow price</t>
        </is>
      </c>
      <c r="D10" s="4" t="inlineStr">
        <is>
          <t>Full permit price in the retail price; auction share only for revenue</t>
        </is>
      </c>
      <c r="E10" s="4" t="inlineStr">
        <is>
          <t>As effective as a carbon tax (marginal incentive unchanged)</t>
        </is>
      </c>
      <c r="F10" s="4" t="inlineStr">
        <is>
          <t>Price level in ETS sectors; revenue</t>
        </is>
      </c>
      <c r="G10" s="4" t="inlineStr">
        <is>
          <t>Simplification</t>
        </is>
      </c>
    </row>
    <row r="11">
      <c r="A11" s="4" t="n">
        <v>7</v>
      </c>
      <c r="B11" s="4" t="inlineStr">
        <is>
          <t>Existing ETS and existing carbon taxes</t>
        </is>
      </c>
      <c r="C11" s="4" t="inlineStr">
        <is>
          <t>Included where they exist</t>
        </is>
      </c>
      <c r="D11" s="4" t="inlineStr">
        <is>
          <t>Not modelled</t>
        </is>
      </c>
      <c r="E11" s="4" t="inlineStr">
        <is>
          <t>None for Egypt</t>
        </is>
      </c>
      <c r="F11" s="4" t="inlineStr">
        <is>
          <t>Other countries</t>
        </is>
      </c>
      <c r="G11" s="4" t="inlineStr">
        <is>
          <t>Not yet</t>
        </is>
      </c>
    </row>
    <row r="12">
      <c r="A12" s="4" t="n">
        <v>8</v>
      </c>
      <c r="B12" s="4" t="inlineStr">
        <is>
          <t>Sectoral shadow prices</t>
        </is>
      </c>
      <c r="C12" s="4" t="inlineStr">
        <is>
          <t>Feebates + non-auctioned ETS + regulations</t>
        </is>
      </c>
      <c r="D12" s="4" t="inlineStr">
        <is>
          <t>Feebates + regulations (placeholder 0)</t>
        </is>
      </c>
      <c r="E12" s="4" t="inlineStr">
        <is>
          <t>Regulations not yet; ETS in the price</t>
        </is>
      </c>
      <c r="F12" s="4" t="inlineStr">
        <is>
          <t>Regulation scenarios</t>
        </is>
      </c>
      <c r="G12" s="4" t="inlineStr">
        <is>
          <t>Not yet</t>
        </is>
      </c>
    </row>
    <row r="13">
      <c r="A13" s="4" t="n">
        <v>9</v>
      </c>
      <c r="B13" s="4" t="inlineStr">
        <is>
          <t>Policy paths after the target year</t>
        </is>
      </c>
      <c r="C13" s="4" t="inlineStr">
        <is>
          <t>Per instrument (carbon price: MTInputs switch)</t>
        </is>
      </c>
      <c r="D13" s="4" t="inlineStr">
        <is>
          <t>Linear continuation for fuel price reform and feebates; carbon price keeps the switch; ETS auction share constant</t>
        </is>
      </c>
      <c r="E13" s="4" t="inlineStr">
        <is>
          <t>User decision v0.8 (one default)</t>
        </is>
      </c>
      <c r="F13" s="4" t="inlineStr">
        <is>
          <t>Post-target years</t>
        </is>
      </c>
      <c r="G13" s="4" t="inlineStr">
        <is>
          <t>Decision</t>
        </is>
      </c>
    </row>
    <row r="14">
      <c r="A14" s="4" t="n">
        <v>10</v>
      </c>
      <c r="B14" s="4" t="inlineStr">
        <is>
          <t>Feebate grouping</t>
        </is>
      </c>
      <c r="C14" s="4" t="inlineStr">
        <is>
          <t>Main grouping (buildings = residential rate)</t>
        </is>
      </c>
      <c r="D14" s="4" t="inlineStr">
        <is>
          <t>Same: food &amp; forestry and services take the residential rate; other energy use the industry rate</t>
        </is>
      </c>
      <c r="E14" s="4" t="inlineStr">
        <is>
          <t>User decision v0.8</t>
        </is>
      </c>
      <c r="F14" s="4" t="inlineStr">
        <is>
          <t>None</t>
        </is>
      </c>
      <c r="G14" s="4" t="inlineStr">
        <is>
          <t>Same</t>
        </is>
      </c>
    </row>
    <row r="15">
      <c r="A15" s="4" t="n">
        <v>11</v>
      </c>
      <c r="B15" s="4" t="inlineStr">
        <is>
          <t>Biomass carbon-tax coverage</t>
        </is>
      </c>
      <c r="C15" s="4" t="inlineStr">
        <is>
          <t>No switch</t>
        </is>
      </c>
      <c r="D15" s="4" t="inlineStr">
        <is>
          <t>TRUE (EF 0)</t>
        </is>
      </c>
      <c r="E15" s="4" t="inlineStr">
        <is>
          <t>User decision v0.8</t>
        </is>
      </c>
      <c r="F15" s="4" t="inlineStr">
        <is>
          <t>None</t>
        </is>
      </c>
      <c r="G15" s="4" t="inlineStr">
        <is>
          <t>Decision</t>
        </is>
      </c>
    </row>
    <row r="16">
      <c r="A16" s="4" t="n">
        <v>12</v>
      </c>
      <c r="B16" s="4" t="inlineStr">
        <is>
          <t>Margins and production costs</t>
        </is>
      </c>
      <c r="C16" s="4" t="inlineStr">
        <is>
          <t>cpat_coded applies no inflation conversion</t>
        </is>
      </c>
      <c r="D16" s="4" t="inlineStr">
        <is>
          <t>x CPI index of the base year</t>
        </is>
      </c>
      <c r="E16" s="4" t="inlineStr">
        <is>
          <t>Consistent real terms (assumption A4)</t>
        </is>
      </c>
      <c r="F16" s="4" t="inlineStr">
        <is>
          <t>Coal and gas supply cost level</t>
        </is>
      </c>
      <c r="G16" s="4" t="inlineStr">
        <is>
          <t>To check (bucket 5)</t>
        </is>
      </c>
    </row>
    <row r="17">
      <c r="A17" s="4" t="n">
        <v>13</v>
      </c>
      <c r="B17" s="4" t="inlineStr">
        <is>
          <t>Existing taxes and subsidies</t>
        </is>
      </c>
      <c r="C17" s="4" t="inlineStr">
        <is>
          <t>txo = fixed tax (fadtx) + fixed subsidy (fixs) + floating part (cs)</t>
        </is>
      </c>
      <c r="D17" s="4" t="inlineStr">
        <is>
          <t>Split by the sign of txo: etx = max(txo, 0), esub = max(-txo, 0)</t>
        </is>
      </c>
      <c r="E17" s="4" t="inlineStr">
        <is>
          <t>Simple and revenue-ready; same totals</t>
        </is>
      </c>
      <c r="F17" s="4" t="inlineStr">
        <is>
          <t>Presentation only</t>
        </is>
      </c>
      <c r="G17" s="4" t="inlineStr">
        <is>
          <t>Simplification</t>
        </is>
      </c>
    </row>
    <row r="18">
      <c r="A18" s="4" t="n">
        <v>14</v>
      </c>
      <c r="B18" s="4" t="inlineStr">
        <is>
          <t>Subsidy and price-control phase-outs</t>
        </is>
      </c>
      <c r="C18" s="4" t="inlineStr">
        <is>
          <t>MTInputs 123-138, 191-195</t>
        </is>
      </c>
      <c r="D18" s="4" t="inlineStr">
        <is>
          <t>Not yet (phase-out factors 1)</t>
        </is>
      </c>
      <c r="E18" s="4" t="inlineStr">
        <is>
          <t>Later per-fuel policy input; esubpu prepared</t>
        </is>
      </c>
      <c r="F18" s="4" t="inlineStr">
        <is>
          <t>Reform scenarios</t>
        </is>
      </c>
      <c r="G18" s="4" t="inlineStr">
        <is>
          <t>Not yet</t>
        </is>
      </c>
    </row>
    <row r="19">
      <c r="A19" s="4" t="n">
        <v>15</v>
      </c>
      <c r="B19" s="4" t="inlineStr">
        <is>
          <t>Producer subsidies</t>
        </is>
      </c>
      <c r="C19" s="4" t="inlineStr">
        <is>
          <t>In the supply cost</t>
        </is>
      </c>
      <c r="D19" s="4" t="inlineStr">
        <is>
          <t>Left out</t>
        </is>
      </c>
      <c r="E19" s="4" t="inlineStr">
        <is>
          <t>Zero for Egypt</t>
        </is>
      </c>
      <c r="F19" s="4" t="inlineStr">
        <is>
          <t>Other countries</t>
        </is>
      </c>
      <c r="G19" s="4" t="inlineStr">
        <is>
          <t>Not yet</t>
        </is>
      </c>
    </row>
    <row r="20">
      <c r="A20" s="4" t="n">
        <v>16</v>
      </c>
      <c r="B20" s="4" t="inlineStr">
        <is>
          <t>Ad-valorem baseline taxes; Europe LNG shift</t>
        </is>
      </c>
      <c r="C20" s="4" t="inlineStr">
        <is>
          <t>Per Prices_int assumptions</t>
        </is>
      </c>
      <c r="D20" s="4" t="inlineStr">
        <is>
          <t>Fixed taxes only; no shift</t>
        </is>
      </c>
      <c r="E20" s="4" t="inlineStr">
        <is>
          <t>Egypt: Fixed taxes, Global gas market</t>
        </is>
      </c>
      <c r="F20" s="4" t="inlineStr">
        <is>
          <t>Other countries</t>
        </is>
      </c>
      <c r="G20" s="4" t="inlineStr">
        <is>
          <t>Not yet</t>
        </is>
      </c>
    </row>
    <row r="21">
      <c r="A21" s="4" t="n">
        <v>17</v>
      </c>
      <c r="B21" s="4" t="inlineStr">
        <is>
          <t>Fuel-use equation</t>
        </is>
      </c>
      <c r="C21" s="4" t="inlineStr">
        <is>
          <t>Includes Covid factor and additional policy efficiency gains (MTInputs 242-245)</t>
        </is>
      </c>
      <c r="D21" s="4" t="inlineStr">
        <is>
          <t>CPAT eq. 3.3.3 without them</t>
        </is>
      </c>
      <c r="E21" s="4" t="inlineStr">
        <is>
          <t>Not yet</t>
        </is>
      </c>
      <c r="F21" s="4" t="inlineStr">
        <is>
          <t>Small</t>
        </is>
      </c>
      <c r="G21" s="4" t="inlineStr">
        <is>
          <t>Not yet</t>
        </is>
      </c>
    </row>
    <row r="22">
      <c r="A22" s="4" t="n">
        <v>18</v>
      </c>
      <c r="B22" s="4" t="inlineStr">
        <is>
          <t>Power, electricity prices, emissions, revenue</t>
        </is>
      </c>
      <c r="C22" s="4" t="inlineStr">
        <is>
          <t>Modelled</t>
        </is>
      </c>
      <c r="D22" s="4" t="inlineStr">
        <is>
          <t>Not yet (sections 3 and 12 placeholders)</t>
        </is>
      </c>
      <c r="E22" s="4" t="inlineStr">
        <is>
          <t>Later buckets</t>
        </is>
      </c>
      <c r="F22" s="4" t="inlineStr">
        <is>
          <t>Totals exclude power</t>
        </is>
      </c>
      <c r="G22" s="4" t="inlineStr">
        <is>
          <t>Not yet</t>
        </is>
      </c>
    </row>
    <row r="23">
      <c r="A23" s="4" t="n">
        <v>19</v>
      </c>
      <c r="B23" s="4" t="inlineStr">
        <is>
          <t>Horizon and indices</t>
        </is>
      </c>
      <c r="C23" s="4" t="inlineStr">
        <is>
          <t>To 2050; CPI held flat after 2031</t>
        </is>
      </c>
      <c r="D23" s="4" t="inlineStr">
        <is>
          <t>To 2040; same indices; values after 2030 not a legacy target</t>
        </is>
      </c>
      <c r="E23" s="4" t="inlineStr">
        <is>
          <t>User decision v0.9 / v0.11</t>
        </is>
      </c>
      <c r="F23" s="4" t="inlineStr">
        <is>
          <t>Post-2030</t>
        </is>
      </c>
      <c r="G23" s="4" t="inlineStr">
        <is>
          <t>Decision</t>
        </is>
      </c>
    </row>
    <row r="24">
      <c r="A24" s="4" t="n">
        <v>20</v>
      </c>
      <c r="B24" s="4" t="inlineStr">
        <is>
          <t>Data vintage</t>
        </is>
      </c>
      <c r="C24" s="4" t="inlineStr">
        <is>
          <t>Proprietary price forecasts; IEA balances</t>
        </is>
      </c>
      <c r="D24" s="4" t="inlineStr">
        <is>
          <t>NoPropData extracts; energy use via kernel v1.6; IIASA EFs without inventory adjustment</t>
        </is>
      </c>
      <c r="E24" s="4" t="inlineStr">
        <is>
          <t>No proprietary data</t>
        </is>
      </c>
      <c r="F24" s="4" t="inlineStr">
        <is>
          <t>Levels; legacy price forecasts #N/A</t>
        </is>
      </c>
      <c r="G24" s="4" t="inlineStr">
        <is>
          <t>Data</t>
        </is>
      </c>
    </row>
    <row r="25">
      <c r="A25" s="4" t="n">
        <v>21</v>
      </c>
      <c r="B25" s="4" t="inlineStr">
        <is>
          <t>Formula structure</t>
        </is>
      </c>
      <c r="C25" s="4" t="inlineStr">
        <is>
          <t>Different formulas by block and year</t>
        </is>
      </c>
      <c r="D25" s="4" t="inlineStr">
        <is>
          <t>One formula per variable block; LAMBDA in the right column (2040) with the history/projection IF inside</t>
        </is>
      </c>
      <c r="E25" s="4" t="inlineStr">
        <is>
          <t>Auditability and copy-paste</t>
        </is>
      </c>
      <c r="F25" s="4" t="inlineStr">
        <is>
          <t>None (numerically identical)</t>
        </is>
      </c>
      <c r="G25" s="4" t="inlineStr">
        <is>
          <t>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27"/>
  <sheetViews>
    <sheetView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1" t="inlineStr">
        <is>
          <t>Settings</t>
        </is>
      </c>
      <c r="B2" s="2" t="n"/>
      <c r="C2" s="2" t="n"/>
      <c r="D2" s="2" t="n"/>
      <c r="E2" s="2" t="n"/>
      <c r="F2" s="2" t="n"/>
    </row>
    <row r="4">
      <c r="B4" s="5" t="inlineStr">
        <is>
          <t>Country code</t>
        </is>
      </c>
      <c r="C4" s="8"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8" t="n">
        <v>2022</v>
      </c>
    </row>
    <row r="8">
      <c r="B8" s="5" t="inlineStr">
        <is>
          <t>Results in real USD of year (MTInputs ResultsYear, scenario 1)</t>
        </is>
      </c>
      <c r="C8" s="5">
        <f>INDEX(MTInputs!$J$8:$J$415,MATCH("ResultsYear",MTInputs!$H$8:$H$415,0))</f>
        <v/>
      </c>
    </row>
    <row r="9">
      <c r="B9" s="5" t="inlineStr">
        <is>
          <t>Government energy price controls (MTInputs GovPriceControls, scenario 1)</t>
        </is>
      </c>
      <c r="C9" s="5">
        <f>INDEX(MTInputs!$J$8:$J$415,MATCH("GovPriceControls",MTInputs!$H$8:$H$415,0))</f>
        <v/>
      </c>
    </row>
    <row r="10">
      <c r="B10" s="5" t="inlineStr">
        <is>
          <t>Last historical price year (IMF price dataset)</t>
        </is>
      </c>
      <c r="C10" s="8" t="n">
        <v>2024</v>
      </c>
    </row>
    <row r="11">
      <c r="B11" s="5" t="inlineStr">
        <is>
          <t>Gas market (PriceAssump, by country name)</t>
        </is>
      </c>
      <c r="C11" s="5">
        <f>INDEX(PriceAssump!$C$4:$C$400,MATCH($C$5,PriceAssump!$A$4:$A$400,0))</f>
        <v/>
      </c>
    </row>
    <row r="12">
      <c r="B12" s="5" t="inlineStr">
        <is>
          <t>Gas price commodity key (Prices_int)</t>
        </is>
      </c>
      <c r="C12" s="5">
        <f>IF($C$11="LNG","lng",IF($C$11="Europe","eur",IF($C$11="North Am","nam","glo")))</f>
        <v/>
      </c>
    </row>
    <row r="15">
      <c r="B15" s="9" t="inlineStr">
        <is>
          <t>Version log</t>
        </is>
      </c>
    </row>
    <row r="16">
      <c r="B16" s="10" t="inlineStr">
        <is>
          <t>Version</t>
        </is>
      </c>
      <c r="C16" s="10" t="inlineStr">
        <is>
          <t>Date</t>
        </is>
      </c>
      <c r="D16" s="10" t="inlineStr">
        <is>
          <t>Description</t>
        </is>
      </c>
      <c r="E16" s="10" t="inlineStr">
        <is>
          <t>Max abs regression diff</t>
        </is>
      </c>
    </row>
    <row r="17">
      <c r="B17" s="5" t="inlineStr">
        <is>
          <t>0.1</t>
        </is>
      </c>
      <c r="C17" s="5" t="inlineStr">
        <is>
          <t>2026-10-08</t>
        </is>
      </c>
      <c r="D17" s="5" t="inlineStr">
        <is>
          <t>First build: design 2 price -&gt; fuel-use prototype, Egypt base data, 2 scenarios.</t>
        </is>
      </c>
      <c r="E17" s="5" t="inlineStr">
        <is>
          <t>n/a (first version)</t>
        </is>
      </c>
    </row>
    <row r="18">
      <c r="B18" s="5" t="inlineStr">
        <is>
          <t>0.2</t>
        </is>
      </c>
      <c r="C18" s="5" t="inlineStr">
        <is>
          <t>2026-10-08</t>
        </is>
      </c>
      <c r="D18" s="5" t="inlineStr">
        <is>
          <t>Inputs sheet by fuel|subsector (lookups separated from formulas); 4 hidden parameter columns D:G, global parameters; base year 2022 in column L; named LAMBDAs in 2035.</t>
        </is>
      </c>
      <c r="E18" s="5" t="inlineStr">
        <is>
          <t>0 (vs v0.1)</t>
        </is>
      </c>
    </row>
    <row r="19">
      <c r="B19" s="5" t="inlineStr">
        <is>
          <t>0.3</t>
        </is>
      </c>
      <c r="C19" s="5" t="inlineStr">
        <is>
          <t>2026-10-08</t>
        </is>
      </c>
      <c r="D19" s="5" t="inlineStr">
        <is>
          <t>Variable codes in column A; labels from Variables; code column per scenario with full CPAT codes (auto-numbered).</t>
        </is>
      </c>
      <c r="E19" s="5" t="inlineStr">
        <is>
          <t>0 (vs v0.2)</t>
        </is>
      </c>
    </row>
    <row r="20">
      <c r="B20" s="5" t="inlineStr">
        <is>
          <t>0.4</t>
        </is>
      </c>
      <c r="C20" s="5" t="inlineStr">
        <is>
          <t>2026-10-08</t>
        </is>
      </c>
      <c r="D20" s="5" t="inlineStr">
        <is>
          <t>Row outline: blocks roll up.</t>
        </is>
      </c>
      <c r="E20" s="5" t="inlineStr">
        <is>
          <t>0 (vs v0.3)</t>
        </is>
      </c>
    </row>
    <row r="21">
      <c r="B21" s="5" t="inlineStr">
        <is>
          <t>0.5</t>
        </is>
      </c>
      <c r="C21" s="5" t="inlineStr">
        <is>
          <t>2026-10-08</t>
        </is>
      </c>
      <c r="D21" s="5" t="inlineStr">
        <is>
          <t>White band text; summary lines under bands.</t>
        </is>
      </c>
      <c r="E21" s="5" t="inlineStr">
        <is>
          <t>0 (vs v0.4)</t>
        </is>
      </c>
    </row>
    <row r="22">
      <c r="B22" s="5" t="inlineStr">
        <is>
          <t>0.6</t>
        </is>
      </c>
      <c r="C22" s="5" t="inlineStr">
        <is>
          <t>2026-10-08</t>
        </is>
      </c>
      <c r="D22" s="5" t="inlineStr">
        <is>
          <t>MTInputs sheet per scenario; carbon price from MTInputs.</t>
        </is>
      </c>
      <c r="E22" s="5" t="inlineStr">
        <is>
          <t>0 (vs v0.5)</t>
        </is>
      </c>
    </row>
    <row r="23">
      <c r="B23" s="5" t="inlineStr">
        <is>
          <t>0.7</t>
        </is>
      </c>
      <c r="C23" s="5" t="inlineStr">
        <is>
          <t>2026-10-08</t>
        </is>
      </c>
      <c r="D23" s="5" t="inlineStr">
        <is>
          <t>Legacy CPAT section layout (1 Policies, 3 Power, 5-8 sectors, 11 Results; subsector &gt; variable &gt; fuel); policy wedges: new carbon tax with MTInputs coverage, new excise (fuel price reform), total new policy; feebate shadow price (not yet used).</t>
        </is>
      </c>
      <c r="E23" s="5" t="inlineStr">
        <is>
          <t>0 (common codes vs v0.6)</t>
        </is>
      </c>
    </row>
    <row r="24">
      <c r="B24" s="5" t="inlineStr">
        <is>
          <t>0.8</t>
        </is>
      </c>
      <c r="C24" s="5" t="inlineStr">
        <is>
          <t>2026-10-08</t>
        </is>
      </c>
      <c r="D24" s="5" t="inlineStr">
        <is>
          <t>Shadow price on the efficiency margin of fuel use; shadow prices by sector and share impacting efficiency in section 1; all policy paths continue linearly; biomass carbon-tax coverage TRUE.</t>
        </is>
      </c>
      <c r="E24" s="5" t="inlineStr">
        <is>
          <t>0 (common codes vs v0.7, no feebate)</t>
        </is>
      </c>
    </row>
    <row r="25">
      <c r="B25" s="5" t="inlineStr">
        <is>
          <t>0.9</t>
        </is>
      </c>
      <c r="C25" s="5" t="inlineStr">
        <is>
          <t>2026-10-08</t>
        </is>
      </c>
      <c r="D25" s="5"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5" t="inlineStr">
        <is>
          <t>intended change: all prices and fuel use (see check report)</t>
        </is>
      </c>
    </row>
    <row r="26">
      <c r="B26" s="5" t="inlineStr">
        <is>
          <t>0.10</t>
        </is>
      </c>
      <c r="C26" s="5" t="inlineStr">
        <is>
          <t>2026-10-08</t>
        </is>
      </c>
      <c r="D26" s="5" t="inlineStr">
        <is>
          <t>Other oil products treated like the other oil products (pass-through and margin from data); VAT-rate assumption where data blank (VAT_WEO for residential and oil products); changed data marked bright yellow.</t>
        </is>
      </c>
      <c r="E26" s="5" t="inlineStr">
        <is>
          <t>intended change: prices with VAT, other oil products, fuel use</t>
        </is>
      </c>
    </row>
    <row r="27">
      <c r="B27" s="5" t="inlineStr">
        <is>
          <t>0.11</t>
        </is>
      </c>
      <c r="C27" s="5" t="inlineStr">
        <is>
          <t>2026-10-09</t>
        </is>
      </c>
      <c r="D27" s="5"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5" t="inlineStr">
        <is>
          <t>0 to 2035 on unaffected codes (see check report); foo and horizon changes intended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11" t="n"/>
      <c r="B1" s="12" t="inlineStr">
        <is>
          <t>MTInputs template - row structure copied exactly from legacy CPAT MTInputs</t>
        </is>
      </c>
      <c r="C1" s="11" t="n"/>
      <c r="D1" s="11" t="n"/>
      <c r="E1" s="11" t="n"/>
      <c r="F1" s="11" t="n"/>
      <c r="G1" s="11" t="n"/>
      <c r="H1" s="11" t="n"/>
    </row>
    <row r="2">
      <c r="A2" s="13" t="n"/>
      <c r="B2" s="13" t="inlineStr">
        <is>
          <t>Do not insert/delete rows. Columns D:E are hidden placeholders (MT values, Dashboard values).</t>
        </is>
      </c>
      <c r="C2" s="13" t="n"/>
      <c r="D2" s="13" t="n"/>
      <c r="E2" s="13" t="n"/>
      <c r="F2" s="13" t="n"/>
      <c r="G2" s="13" t="n"/>
      <c r="H2" s="13" t="n"/>
    </row>
    <row r="3">
      <c r="A3" s="13" t="n"/>
      <c r="B3" s="13" t="inlineStr">
        <is>
          <t>Rows must match legacy exactly. Green (EBF1DE) = used by module; grey (F2F2F2) = unused. See NORMS.md section 4.</t>
        </is>
      </c>
      <c r="C3" s="13" t="n"/>
      <c r="D3" s="13" t="n"/>
      <c r="E3" s="13" t="n"/>
      <c r="F3" s="13" t="n"/>
      <c r="G3" s="13" t="n"/>
      <c r="H3" s="13" t="n"/>
      <c r="J3" s="9" t="inlineStr">
        <is>
          <t>Scenario columns (Used for calculation): number in row 5, name in row 6. Red = changed from the template value. Copy the last column one to the right to add a scenario.</t>
        </is>
      </c>
    </row>
    <row r="4"/>
    <row r="5">
      <c r="C5" t="b">
        <v>0</v>
      </c>
      <c r="D5" t="inlineStr">
        <is>
          <t>&lt;-- Should normally  be "FALSE"!</t>
        </is>
      </c>
      <c r="J5" s="14" t="n">
        <v>1</v>
      </c>
      <c r="K5" s="15">
        <f>J5+1</f>
        <v/>
      </c>
    </row>
    <row r="6">
      <c r="D6" t="n">
        <v>6</v>
      </c>
      <c r="J6" s="10" t="inlineStr">
        <is>
          <t>Baseline (no carbon price)</t>
        </is>
      </c>
      <c r="K6" s="10" t="inlineStr">
        <is>
          <t>Carbon price $20/tCO2 from 2027</t>
        </is>
      </c>
    </row>
    <row r="7">
      <c r="B7" s="16" t="inlineStr">
        <is>
          <t>Parameters</t>
        </is>
      </c>
      <c r="C7" s="16" t="inlineStr">
        <is>
          <t>unit</t>
        </is>
      </c>
      <c r="D7" s="16" t="inlineStr">
        <is>
          <t>MT values</t>
        </is>
      </c>
      <c r="E7" s="16" t="inlineStr">
        <is>
          <t>"Dashboard" values</t>
        </is>
      </c>
      <c r="F7" s="16" t="inlineStr">
        <is>
          <t>Used for calculation</t>
        </is>
      </c>
      <c r="G7" s="16" t="inlineStr">
        <is>
          <t>Defaults</t>
        </is>
      </c>
      <c r="H7" s="16" t="inlineStr">
        <is>
          <t>NameOfParameter</t>
        </is>
      </c>
      <c r="J7" s="17" t="inlineStr">
        <is>
          <t>Used for calculation</t>
        </is>
      </c>
      <c r="K7" s="17" t="inlineStr">
        <is>
          <t>Used for calculation</t>
        </is>
      </c>
    </row>
    <row r="8">
      <c r="B8" s="18" t="inlineStr">
        <is>
          <t>Country</t>
        </is>
      </c>
      <c r="C8" s="18" t="n"/>
      <c r="D8" s="18" t="n"/>
      <c r="E8" s="18" t="n"/>
      <c r="F8" s="18" t="inlineStr">
        <is>
          <t>Egypt</t>
        </is>
      </c>
      <c r="G8" s="18" t="inlineStr">
        <is>
          <t>Egypt</t>
        </is>
      </c>
      <c r="H8" s="18" t="inlineStr">
        <is>
          <t>Countryname</t>
        </is>
      </c>
      <c r="J8" s="8" t="inlineStr">
        <is>
          <t>Egypt</t>
        </is>
      </c>
      <c r="K8" s="8" t="inlineStr">
        <is>
          <t>Egypt</t>
        </is>
      </c>
    </row>
    <row r="9">
      <c r="B9" s="16" t="inlineStr">
        <is>
          <t>Scenario identification</t>
        </is>
      </c>
    </row>
    <row r="10">
      <c r="B10" s="18" t="inlineStr">
        <is>
          <t>Scenario ID</t>
        </is>
      </c>
      <c r="C10" s="18" t="inlineStr">
        <is>
          <t>#</t>
        </is>
      </c>
      <c r="D10" s="18" t="n"/>
      <c r="E10" s="18" t="n"/>
      <c r="F10" s="18" t="inlineStr">
        <is>
          <t>N/A</t>
        </is>
      </c>
      <c r="G10" s="18" t="inlineStr">
        <is>
          <t>N/A</t>
        </is>
      </c>
      <c r="H10" s="18" t="inlineStr">
        <is>
          <t>MSTScenarioID</t>
        </is>
      </c>
      <c r="J10" s="8">
        <f>J$5</f>
        <v/>
      </c>
      <c r="K10" s="8">
        <f>K$5</f>
        <v/>
      </c>
    </row>
    <row r="11">
      <c r="B11" s="18" t="inlineStr">
        <is>
          <t>Scenario status</t>
        </is>
      </c>
      <c r="C11" s="18" t="inlineStr">
        <is>
          <t>switch</t>
        </is>
      </c>
      <c r="D11" s="18" t="n"/>
      <c r="E11" s="18" t="n"/>
      <c r="F11" s="18" t="inlineStr">
        <is>
          <t>N/A</t>
        </is>
      </c>
      <c r="G11" s="18" t="inlineStr">
        <is>
          <t>N/A</t>
        </is>
      </c>
      <c r="H11" s="18" t="n"/>
      <c r="J11" s="8" t="inlineStr">
        <is>
          <t>N/A</t>
        </is>
      </c>
      <c r="K11" s="8" t="inlineStr">
        <is>
          <t>N/A</t>
        </is>
      </c>
    </row>
    <row r="12">
      <c r="B12" s="18" t="inlineStr">
        <is>
          <t>Scenario name</t>
        </is>
      </c>
      <c r="C12" s="18" t="inlineStr">
        <is>
          <t>name</t>
        </is>
      </c>
      <c r="D12" s="18" t="n"/>
      <c r="E12" s="18" t="n"/>
      <c r="F12" s="18" t="inlineStr">
        <is>
          <t>N/A</t>
        </is>
      </c>
      <c r="G12" s="18" t="inlineStr">
        <is>
          <t>N/A</t>
        </is>
      </c>
      <c r="H12" s="18" t="n"/>
      <c r="J12" s="8">
        <f>J$6</f>
        <v/>
      </c>
      <c r="K12" s="8">
        <f>K$6</f>
        <v/>
      </c>
    </row>
    <row r="13">
      <c r="B13" s="18" t="inlineStr">
        <is>
          <t>Chosen policy</t>
        </is>
      </c>
      <c r="C13" s="18" t="inlineStr">
        <is>
          <t>switch</t>
        </is>
      </c>
      <c r="D13" s="18" t="n"/>
      <c r="E13" s="18" t="n"/>
      <c r="F13" s="18" t="inlineStr">
        <is>
          <t xml:space="preserve"> - Carbon tax</t>
        </is>
      </c>
      <c r="G13" s="18" t="inlineStr">
        <is>
          <t xml:space="preserve"> - Carbon tax</t>
        </is>
      </c>
      <c r="H13" s="18" t="inlineStr">
        <is>
          <t>ScenarioSelected</t>
        </is>
      </c>
      <c r="J13" s="8" t="inlineStr">
        <is>
          <t xml:space="preserve"> - Carbon tax</t>
        </is>
      </c>
      <c r="K13" s="8" t="inlineStr">
        <is>
          <t xml:space="preserve"> - Carbon tax</t>
        </is>
      </c>
    </row>
    <row r="14">
      <c r="B14" s="18" t="inlineStr">
        <is>
          <t>Scenario status for macro</t>
        </is>
      </c>
      <c r="C14" s="18" t="inlineStr">
        <is>
          <t>#</t>
        </is>
      </c>
      <c r="D14" s="18" t="n"/>
      <c r="E14" s="18" t="n"/>
      <c r="F14" s="18" t="inlineStr">
        <is>
          <t>N/A</t>
        </is>
      </c>
      <c r="G14" s="18" t="inlineStr">
        <is>
          <t>N/A</t>
        </is>
      </c>
      <c r="H14" s="18" t="n"/>
      <c r="J14" s="8" t="inlineStr">
        <is>
          <t>N/A</t>
        </is>
      </c>
      <c r="K14" s="8" t="inlineStr">
        <is>
          <t>N/A</t>
        </is>
      </c>
    </row>
    <row r="15">
      <c r="B15" s="18" t="inlineStr">
        <is>
          <t>Scenario parameters override?</t>
        </is>
      </c>
      <c r="C15" s="18" t="inlineStr">
        <is>
          <t>#</t>
        </is>
      </c>
      <c r="D15" s="18" t="n"/>
      <c r="E15" s="18" t="n"/>
      <c r="F15" s="18" t="inlineStr">
        <is>
          <t>N/A</t>
        </is>
      </c>
      <c r="G15" s="18" t="inlineStr">
        <is>
          <t>N/A</t>
        </is>
      </c>
      <c r="H15" s="18" t="n"/>
      <c r="J15" s="8" t="inlineStr">
        <is>
          <t>N/A</t>
        </is>
      </c>
      <c r="K15" s="8" t="inlineStr">
        <is>
          <t>N/A</t>
        </is>
      </c>
    </row>
    <row r="16">
      <c r="B16" s="18" t="inlineStr">
        <is>
          <t>CPAT-side parameters override?</t>
        </is>
      </c>
      <c r="C16" s="18" t="inlineStr">
        <is>
          <t>switch</t>
        </is>
      </c>
      <c r="D16" s="18" t="n"/>
      <c r="E16" s="18" t="n"/>
      <c r="F16" s="18" t="inlineStr">
        <is>
          <t>Manual*</t>
        </is>
      </c>
      <c r="G16" s="18" t="inlineStr">
        <is>
          <t>Manual*</t>
        </is>
      </c>
      <c r="H16" s="18" t="inlineStr">
        <is>
          <t>CPATDefaultsOrUserDefined</t>
        </is>
      </c>
      <c r="J16" s="8" t="inlineStr">
        <is>
          <t>Manual*</t>
        </is>
      </c>
      <c r="K16" s="8" t="inlineStr">
        <is>
          <t>Manual*</t>
        </is>
      </c>
    </row>
    <row r="17">
      <c r="B17" s="16" t="inlineStr">
        <is>
          <t>Carbon pricing: main inputs</t>
        </is>
      </c>
    </row>
    <row r="18">
      <c r="A18" t="inlineStr">
        <is>
          <t>X</t>
        </is>
      </c>
      <c r="B18" s="18" t="inlineStr">
        <is>
          <t>Carbon pricing start year</t>
        </is>
      </c>
      <c r="C18" s="18" t="inlineStr">
        <is>
          <t>year</t>
        </is>
      </c>
      <c r="D18" s="18" t="n"/>
      <c r="E18" s="18" t="n"/>
      <c r="F18" s="18" t="n">
        <v>2026</v>
      </c>
      <c r="G18" s="18" t="n">
        <v>2027</v>
      </c>
      <c r="H18" s="18" t="inlineStr">
        <is>
          <t>CPIntro</t>
        </is>
      </c>
      <c r="J18" s="19" t="n">
        <v>2027</v>
      </c>
      <c r="K18" s="19" t="n">
        <v>2027</v>
      </c>
    </row>
    <row r="19">
      <c r="A19" t="inlineStr">
        <is>
          <t>X</t>
        </is>
      </c>
      <c r="B19" s="18" t="inlineStr">
        <is>
          <t>Starting carbon price</t>
        </is>
      </c>
      <c r="C19" s="18" t="inlineStr">
        <is>
          <t>nom. USD/tCO2</t>
        </is>
      </c>
      <c r="D19" s="18" t="n"/>
      <c r="E19" s="18" t="n"/>
      <c r="F19" s="18" t="n">
        <v>0</v>
      </c>
      <c r="G19" s="18" t="n">
        <v>20</v>
      </c>
      <c r="H19" s="18" t="inlineStr">
        <is>
          <t>CPLevelStart</t>
        </is>
      </c>
      <c r="J19" s="19" t="n">
        <v>0</v>
      </c>
      <c r="K19" s="19" t="n">
        <v>20</v>
      </c>
    </row>
    <row r="20">
      <c r="B20" s="18" t="inlineStr">
        <is>
          <t>Target level of carbon price</t>
        </is>
      </c>
      <c r="C20" s="18" t="inlineStr">
        <is>
          <t>nom. USD/tCO2</t>
        </is>
      </c>
      <c r="D20" s="18" t="n"/>
      <c r="E20" s="18" t="n"/>
      <c r="F20" s="18" t="n">
        <v>50</v>
      </c>
      <c r="G20" s="18" t="n">
        <v>50</v>
      </c>
      <c r="H20" s="18" t="inlineStr">
        <is>
          <t>CPLevelTarget</t>
        </is>
      </c>
      <c r="J20" s="19" t="n">
        <v>0</v>
      </c>
      <c r="K20" s="19" t="n">
        <v>20</v>
      </c>
    </row>
    <row r="21">
      <c r="A21" t="inlineStr">
        <is>
          <t>X</t>
        </is>
      </c>
      <c r="B21" s="18" t="inlineStr">
        <is>
          <t>Year to reach target level</t>
        </is>
      </c>
      <c r="C21" s="18" t="inlineStr">
        <is>
          <t>year</t>
        </is>
      </c>
      <c r="D21" s="18" t="n"/>
      <c r="E21" s="18" t="n"/>
      <c r="F21" s="18" t="n">
        <v>2030</v>
      </c>
      <c r="G21" s="18" t="n">
        <v>2035</v>
      </c>
      <c r="H21" s="18" t="inlineStr">
        <is>
          <t>CPOutro</t>
        </is>
      </c>
      <c r="J21" s="19" t="n">
        <v>2030</v>
      </c>
      <c r="K21" s="19" t="n">
        <v>2030</v>
      </c>
    </row>
    <row r="22">
      <c r="B22" s="16" t="inlineStr">
        <is>
          <t>Carbon pricing: fuel coverage</t>
        </is>
      </c>
    </row>
    <row r="23">
      <c r="B23" s="18" t="inlineStr">
        <is>
          <t>Apply tax to coal?</t>
        </is>
      </c>
      <c r="C23" s="18" t="inlineStr">
        <is>
          <t>switch</t>
        </is>
      </c>
      <c r="D23" s="18" t="n"/>
      <c r="E23" s="18" t="n"/>
      <c r="F23" s="18" t="b">
        <v>1</v>
      </c>
      <c r="G23" s="18" t="b">
        <v>1</v>
      </c>
      <c r="H23" s="18" t="inlineStr">
        <is>
          <t>MCovCoa</t>
        </is>
      </c>
      <c r="J23" s="8" t="b">
        <v>1</v>
      </c>
      <c r="K23" s="8" t="b">
        <v>1</v>
      </c>
    </row>
    <row r="24">
      <c r="B24" s="18" t="inlineStr">
        <is>
          <t>Apply tax to natural gas?</t>
        </is>
      </c>
      <c r="C24" s="18" t="inlineStr">
        <is>
          <t>switch</t>
        </is>
      </c>
      <c r="D24" s="18" t="n"/>
      <c r="E24" s="18" t="n"/>
      <c r="F24" s="18" t="b">
        <v>1</v>
      </c>
      <c r="G24" s="18" t="b">
        <v>1</v>
      </c>
      <c r="H24" s="18" t="inlineStr">
        <is>
          <t>MCovNga</t>
        </is>
      </c>
      <c r="J24" s="8" t="b">
        <v>1</v>
      </c>
      <c r="K24" s="8" t="b">
        <v>1</v>
      </c>
    </row>
    <row r="25">
      <c r="B25" s="18" t="inlineStr">
        <is>
          <t>Apply tax to gasoline?</t>
        </is>
      </c>
      <c r="C25" s="18" t="inlineStr">
        <is>
          <t>switch</t>
        </is>
      </c>
      <c r="D25" s="18" t="n"/>
      <c r="E25" s="18" t="n"/>
      <c r="F25" s="18" t="b">
        <v>1</v>
      </c>
      <c r="G25" s="18" t="b">
        <v>1</v>
      </c>
      <c r="H25" s="18" t="inlineStr">
        <is>
          <t>MCovGso</t>
        </is>
      </c>
      <c r="J25" s="8" t="b">
        <v>1</v>
      </c>
      <c r="K25" s="8" t="b">
        <v>1</v>
      </c>
    </row>
    <row r="26">
      <c r="B26" s="18" t="inlineStr">
        <is>
          <t>Apply tax to diesel?</t>
        </is>
      </c>
      <c r="C26" s="18" t="inlineStr">
        <is>
          <t>switch</t>
        </is>
      </c>
      <c r="D26" s="18" t="n"/>
      <c r="E26" s="18" t="n"/>
      <c r="F26" s="18" t="b">
        <v>1</v>
      </c>
      <c r="G26" s="18" t="b">
        <v>1</v>
      </c>
      <c r="H26" s="18" t="inlineStr">
        <is>
          <t>MCovDie</t>
        </is>
      </c>
      <c r="J26" s="8" t="b">
        <v>1</v>
      </c>
      <c r="K26" s="8" t="b">
        <v>1</v>
      </c>
    </row>
    <row r="27">
      <c r="B27" s="18" t="inlineStr">
        <is>
          <t>Apply tax to LPG?</t>
        </is>
      </c>
      <c r="C27" s="18" t="inlineStr">
        <is>
          <t>switch</t>
        </is>
      </c>
      <c r="D27" s="18" t="n"/>
      <c r="E27" s="18" t="n"/>
      <c r="F27" s="18" t="b">
        <v>1</v>
      </c>
      <c r="G27" s="18" t="b">
        <v>1</v>
      </c>
      <c r="H27" s="18" t="inlineStr">
        <is>
          <t>MCovLpg</t>
        </is>
      </c>
      <c r="J27" s="8" t="b">
        <v>1</v>
      </c>
      <c r="K27" s="8" t="b">
        <v>1</v>
      </c>
    </row>
    <row r="28">
      <c r="B28" s="18" t="inlineStr">
        <is>
          <t>Apply tax to kerosene?</t>
        </is>
      </c>
      <c r="C28" s="18" t="inlineStr">
        <is>
          <t>switch</t>
        </is>
      </c>
      <c r="D28" s="18" t="n"/>
      <c r="E28" s="18" t="n"/>
      <c r="F28" s="18" t="b">
        <v>1</v>
      </c>
      <c r="G28" s="18" t="b">
        <v>1</v>
      </c>
      <c r="H28" s="18" t="inlineStr">
        <is>
          <t>MCovKer</t>
        </is>
      </c>
      <c r="J28" s="8" t="b">
        <v>1</v>
      </c>
      <c r="K28" s="8" t="b">
        <v>1</v>
      </c>
    </row>
    <row r="29">
      <c r="B29" s="18" t="inlineStr">
        <is>
          <t>Apply tax to non-road oil products?</t>
        </is>
      </c>
      <c r="C29" s="18" t="inlineStr">
        <is>
          <t>switch</t>
        </is>
      </c>
      <c r="D29" s="18" t="n"/>
      <c r="E29" s="18" t="n"/>
      <c r="F29" s="18" t="b">
        <v>1</v>
      </c>
      <c r="G29" s="18" t="b">
        <v>1</v>
      </c>
      <c r="H29" s="18" t="inlineStr">
        <is>
          <t>MCovOop</t>
        </is>
      </c>
      <c r="J29" s="8" t="b">
        <v>1</v>
      </c>
      <c r="K29" s="8" t="b">
        <v>1</v>
      </c>
    </row>
    <row r="30">
      <c r="B30" s="16" t="inlineStr">
        <is>
          <t>Carbon pricing: sector coverage</t>
        </is>
      </c>
    </row>
    <row r="31">
      <c r="B31" s="18" t="inlineStr">
        <is>
          <t>Apply tax to power sector?</t>
        </is>
      </c>
      <c r="C31" s="18" t="inlineStr">
        <is>
          <t>switch</t>
        </is>
      </c>
      <c r="D31" s="18" t="n"/>
      <c r="E31" s="18" t="n"/>
      <c r="F31" s="18" t="b">
        <v>1</v>
      </c>
      <c r="G31" s="18" t="b">
        <v>1</v>
      </c>
      <c r="H31" s="18" t="inlineStr">
        <is>
          <t>MCovPow</t>
        </is>
      </c>
      <c r="J31" s="8" t="b">
        <v>1</v>
      </c>
      <c r="K31" s="8" t="b">
        <v>1</v>
      </c>
    </row>
    <row r="32">
      <c r="B32" s="18" t="inlineStr">
        <is>
          <t>Apply tax to road transportation?</t>
        </is>
      </c>
      <c r="C32" s="18" t="inlineStr">
        <is>
          <t>switch</t>
        </is>
      </c>
      <c r="D32" s="18" t="n"/>
      <c r="E32" s="18" t="n"/>
      <c r="F32" s="18" t="b">
        <v>1</v>
      </c>
      <c r="G32" s="18" t="b">
        <v>1</v>
      </c>
      <c r="H32" s="18" t="inlineStr">
        <is>
          <t>MCovRod</t>
        </is>
      </c>
      <c r="J32" s="8" t="b">
        <v>1</v>
      </c>
      <c r="K32" s="8" t="b">
        <v>1</v>
      </c>
    </row>
    <row r="33">
      <c r="B33" s="18" t="inlineStr">
        <is>
          <t>Apply tax to rail transportation?</t>
        </is>
      </c>
      <c r="C33" s="18" t="inlineStr">
        <is>
          <t>switch</t>
        </is>
      </c>
      <c r="D33" s="18" t="n"/>
      <c r="E33" s="18" t="n"/>
      <c r="F33" s="18" t="b">
        <v>1</v>
      </c>
      <c r="G33" s="18" t="b">
        <v>1</v>
      </c>
      <c r="H33" s="18" t="inlineStr">
        <is>
          <t>MCovRal</t>
        </is>
      </c>
      <c r="J33" s="8" t="b">
        <v>1</v>
      </c>
      <c r="K33" s="8" t="b">
        <v>1</v>
      </c>
    </row>
    <row r="34">
      <c r="B34" s="18" t="inlineStr">
        <is>
          <t>Apply tax to domestic aviation?</t>
        </is>
      </c>
      <c r="C34" s="18" t="inlineStr">
        <is>
          <t>switch</t>
        </is>
      </c>
      <c r="D34" s="18" t="n"/>
      <c r="E34" s="18" t="n"/>
      <c r="F34" s="18" t="b">
        <v>1</v>
      </c>
      <c r="G34" s="18" t="b">
        <v>1</v>
      </c>
      <c r="H34" s="18" t="inlineStr">
        <is>
          <t>MCovAvi</t>
        </is>
      </c>
      <c r="J34" s="8" t="b">
        <v>1</v>
      </c>
      <c r="K34" s="8" t="b">
        <v>1</v>
      </c>
    </row>
    <row r="35">
      <c r="B35" s="18" t="inlineStr">
        <is>
          <t>Apply tax to domestic shipping?</t>
        </is>
      </c>
      <c r="C35" s="18" t="inlineStr">
        <is>
          <t>switch</t>
        </is>
      </c>
      <c r="D35" s="18" t="n"/>
      <c r="E35" s="18" t="n"/>
      <c r="F35" s="18" t="b">
        <v>1</v>
      </c>
      <c r="G35" s="18" t="b">
        <v>1</v>
      </c>
      <c r="H35" s="18" t="inlineStr">
        <is>
          <t>MCovNav</t>
        </is>
      </c>
      <c r="J35" s="8" t="b">
        <v>1</v>
      </c>
      <c r="K35" s="8" t="b">
        <v>1</v>
      </c>
    </row>
    <row r="36">
      <c r="B36" s="18" t="inlineStr">
        <is>
          <t>Apply tax to residential sector?</t>
        </is>
      </c>
      <c r="C36" s="18" t="inlineStr">
        <is>
          <t>switch</t>
        </is>
      </c>
      <c r="D36" s="18" t="n"/>
      <c r="E36" s="18" t="n"/>
      <c r="F36" s="18" t="b">
        <v>1</v>
      </c>
      <c r="G36" s="18" t="b">
        <v>1</v>
      </c>
      <c r="H36" s="18" t="inlineStr">
        <is>
          <t>MCovRes</t>
        </is>
      </c>
      <c r="J36" s="8" t="b">
        <v>1</v>
      </c>
      <c r="K36" s="8" t="b">
        <v>1</v>
      </c>
    </row>
    <row r="37">
      <c r="B37" s="18" t="inlineStr">
        <is>
          <t>Apply tax to food &amp; forestry?</t>
        </is>
      </c>
      <c r="C37" s="18" t="inlineStr">
        <is>
          <t>switch</t>
        </is>
      </c>
      <c r="D37" s="18" t="n"/>
      <c r="E37" s="18" t="n"/>
      <c r="F37" s="18" t="b">
        <v>1</v>
      </c>
      <c r="G37" s="18" t="b">
        <v>1</v>
      </c>
      <c r="H37" s="18" t="inlineStr">
        <is>
          <t>MCovFoo</t>
        </is>
      </c>
      <c r="J37" s="8" t="b">
        <v>1</v>
      </c>
      <c r="K37" s="8" t="b">
        <v>1</v>
      </c>
    </row>
    <row r="38">
      <c r="B38" s="18" t="inlineStr">
        <is>
          <t>Apply tax to services (private / public)?</t>
        </is>
      </c>
      <c r="C38" s="18" t="inlineStr">
        <is>
          <t>switch</t>
        </is>
      </c>
      <c r="D38" s="18" t="n"/>
      <c r="E38" s="18" t="n"/>
      <c r="F38" s="18" t="b">
        <v>1</v>
      </c>
      <c r="G38" s="18" t="b">
        <v>1</v>
      </c>
      <c r="H38" s="18" t="inlineStr">
        <is>
          <t>MCovSrv</t>
        </is>
      </c>
      <c r="J38" s="8" t="b">
        <v>1</v>
      </c>
      <c r="K38" s="8" t="b">
        <v>1</v>
      </c>
    </row>
    <row r="39">
      <c r="B39" s="18" t="inlineStr">
        <is>
          <t>Apply tax to mining &amp; chemicals?</t>
        </is>
      </c>
      <c r="C39" s="18" t="inlineStr">
        <is>
          <t>switch</t>
        </is>
      </c>
      <c r="D39" s="18" t="n"/>
      <c r="E39" s="18" t="n"/>
      <c r="F39" s="18" t="b">
        <v>1</v>
      </c>
      <c r="G39" s="18" t="b">
        <v>1</v>
      </c>
      <c r="H39" s="18" t="inlineStr">
        <is>
          <t>MCovMch</t>
        </is>
      </c>
      <c r="J39" s="8" t="b">
        <v>1</v>
      </c>
      <c r="K39" s="8" t="b">
        <v>1</v>
      </c>
    </row>
    <row r="40">
      <c r="B40" s="18" t="inlineStr">
        <is>
          <t>Apply tax to iron and steel?</t>
        </is>
      </c>
      <c r="C40" s="18" t="inlineStr">
        <is>
          <t>switch</t>
        </is>
      </c>
      <c r="D40" s="18" t="n"/>
      <c r="E40" s="18" t="n"/>
      <c r="F40" s="18" t="b">
        <v>1</v>
      </c>
      <c r="G40" s="18" t="b">
        <v>1</v>
      </c>
      <c r="H40" s="18" t="inlineStr">
        <is>
          <t>MCovIrn</t>
        </is>
      </c>
      <c r="J40" s="8" t="b">
        <v>1</v>
      </c>
      <c r="K40" s="8" t="b">
        <v>1</v>
      </c>
    </row>
    <row r="41">
      <c r="B41" s="18" t="inlineStr">
        <is>
          <t>Apply tax to non-ferrous metals?</t>
        </is>
      </c>
      <c r="C41" s="18" t="inlineStr">
        <is>
          <t>switch</t>
        </is>
      </c>
      <c r="D41" s="18" t="n"/>
      <c r="E41" s="18" t="n"/>
      <c r="F41" s="18" t="b">
        <v>1</v>
      </c>
      <c r="G41" s="18" t="b">
        <v>1</v>
      </c>
      <c r="H41" s="18" t="inlineStr">
        <is>
          <t>MCovNfm</t>
        </is>
      </c>
      <c r="J41" s="8" t="b">
        <v>1</v>
      </c>
      <c r="K41" s="8" t="b">
        <v>1</v>
      </c>
    </row>
    <row r="42">
      <c r="B42" s="18" t="inlineStr">
        <is>
          <t>Apply tax to machinery?</t>
        </is>
      </c>
      <c r="C42" s="18" t="inlineStr">
        <is>
          <t>switch</t>
        </is>
      </c>
      <c r="D42" s="18" t="n"/>
      <c r="E42" s="18" t="n"/>
      <c r="F42" s="18" t="b">
        <v>1</v>
      </c>
      <c r="G42" s="18" t="b">
        <v>1</v>
      </c>
      <c r="H42" s="18" t="inlineStr">
        <is>
          <t>MCovMac</t>
        </is>
      </c>
      <c r="J42" s="8" t="b">
        <v>1</v>
      </c>
      <c r="K42" s="8" t="b">
        <v>1</v>
      </c>
    </row>
    <row r="43">
      <c r="B43" s="18" t="inlineStr">
        <is>
          <t>Apply tax to cement?</t>
        </is>
      </c>
      <c r="C43" s="18" t="inlineStr">
        <is>
          <t>switch</t>
        </is>
      </c>
      <c r="D43" s="18" t="n"/>
      <c r="E43" s="18" t="n"/>
      <c r="F43" s="18" t="b">
        <v>1</v>
      </c>
      <c r="G43" s="18" t="b">
        <v>1</v>
      </c>
      <c r="H43" s="18" t="inlineStr">
        <is>
          <t>MCovCem</t>
        </is>
      </c>
      <c r="J43" s="8" t="b">
        <v>1</v>
      </c>
      <c r="K43" s="8" t="b">
        <v>1</v>
      </c>
    </row>
    <row r="44">
      <c r="B44" s="18" t="inlineStr">
        <is>
          <t>Apply tax to other manucfacturing?</t>
        </is>
      </c>
      <c r="C44" s="18" t="inlineStr">
        <is>
          <t>switch</t>
        </is>
      </c>
      <c r="D44" s="18" t="n"/>
      <c r="E44" s="18" t="n"/>
      <c r="F44" s="18" t="b">
        <v>1</v>
      </c>
      <c r="G44" s="18" t="b">
        <v>1</v>
      </c>
      <c r="H44" s="18" t="inlineStr">
        <is>
          <t>MCovOmn</t>
        </is>
      </c>
      <c r="J44" s="8" t="b">
        <v>1</v>
      </c>
      <c r="K44" s="8" t="b">
        <v>1</v>
      </c>
    </row>
    <row r="45">
      <c r="B45" s="18" t="inlineStr">
        <is>
          <t>Apply tax to construction?</t>
        </is>
      </c>
      <c r="C45" s="18" t="inlineStr">
        <is>
          <t>switch</t>
        </is>
      </c>
      <c r="D45" s="18" t="n"/>
      <c r="E45" s="18" t="n"/>
      <c r="F45" s="18" t="b">
        <v>1</v>
      </c>
      <c r="G45" s="18" t="b">
        <v>1</v>
      </c>
      <c r="H45" s="18" t="inlineStr">
        <is>
          <t>MCovCst</t>
        </is>
      </c>
      <c r="J45" s="8" t="b">
        <v>1</v>
      </c>
      <c r="K45" s="8" t="b">
        <v>1</v>
      </c>
    </row>
    <row r="46">
      <c r="B46" s="18" t="inlineStr">
        <is>
          <t>Apply tax to fuel transformation?</t>
        </is>
      </c>
      <c r="C46" s="18" t="inlineStr">
        <is>
          <t>switch</t>
        </is>
      </c>
      <c r="D46" s="18" t="n"/>
      <c r="E46" s="18" t="n"/>
      <c r="F46" s="18" t="b">
        <v>1</v>
      </c>
      <c r="G46" s="18" t="b">
        <v>1</v>
      </c>
      <c r="H46" s="18" t="inlineStr">
        <is>
          <t>MCovFtr</t>
        </is>
      </c>
      <c r="J46" s="8" t="b">
        <v>1</v>
      </c>
      <c r="K46" s="8" t="b">
        <v>1</v>
      </c>
    </row>
    <row r="47">
      <c r="B47" s="18" t="inlineStr">
        <is>
          <t>Apply tax to other energy use?</t>
        </is>
      </c>
      <c r="C47" s="18" t="inlineStr">
        <is>
          <t>switch</t>
        </is>
      </c>
      <c r="D47" s="18" t="n"/>
      <c r="E47" s="18" t="n"/>
      <c r="F47" s="18" t="b">
        <v>1</v>
      </c>
      <c r="G47" s="18" t="b">
        <v>1</v>
      </c>
      <c r="H47" s="18" t="inlineStr">
        <is>
          <t>MCovOen</t>
        </is>
      </c>
      <c r="J47" s="19" t="b">
        <v>0</v>
      </c>
      <c r="K47" s="19" t="b">
        <v>0</v>
      </c>
    </row>
    <row r="48">
      <c r="B48" s="16" t="inlineStr">
        <is>
          <t>Exemptions phaseout</t>
        </is>
      </c>
    </row>
    <row r="49">
      <c r="B49" s="18" t="inlineStr">
        <is>
          <t>Apply exemption phaseout?</t>
        </is>
      </c>
      <c r="C49" s="18" t="inlineStr">
        <is>
          <t>switch</t>
        </is>
      </c>
      <c r="D49" s="18" t="n"/>
      <c r="E49" s="18" t="n"/>
      <c r="F49" s="18" t="b">
        <v>0</v>
      </c>
      <c r="G49" s="18" t="b">
        <v>0</v>
      </c>
      <c r="H49" s="18" t="inlineStr">
        <is>
          <t>ExemptPhaseout</t>
        </is>
      </c>
      <c r="J49" s="8" t="b">
        <v>0</v>
      </c>
      <c r="K49" s="8" t="b">
        <v>0</v>
      </c>
    </row>
    <row r="50">
      <c r="B50" s="18" t="inlineStr">
        <is>
          <t>Year to start exemption phaseout (if applicable)</t>
        </is>
      </c>
      <c r="C50" s="18" t="inlineStr">
        <is>
          <t>year</t>
        </is>
      </c>
      <c r="D50" s="18" t="n"/>
      <c r="E50" s="18" t="n"/>
      <c r="F50" s="18" t="n">
        <v>2027</v>
      </c>
      <c r="G50" s="18" t="n">
        <v>2027</v>
      </c>
      <c r="H50" s="18" t="inlineStr">
        <is>
          <t>YearPha</t>
        </is>
      </c>
      <c r="J50" s="8" t="n">
        <v>2027</v>
      </c>
      <c r="K50" s="8" t="n">
        <v>2027</v>
      </c>
    </row>
    <row r="51">
      <c r="B51" s="18" t="inlineStr">
        <is>
          <t>Period to reach full exemption phaseout (if applicable)</t>
        </is>
      </c>
      <c r="C51" s="18" t="inlineStr">
        <is>
          <t>year</t>
        </is>
      </c>
      <c r="D51" s="18" t="n"/>
      <c r="E51" s="18" t="n"/>
      <c r="F51" s="18" t="n">
        <v>5</v>
      </c>
      <c r="G51" s="18" t="n">
        <v>5</v>
      </c>
      <c r="H51" s="18" t="inlineStr">
        <is>
          <t>ExemptPhaseoutPeriod</t>
        </is>
      </c>
      <c r="J51" s="8" t="n">
        <v>5</v>
      </c>
      <c r="K51" s="8" t="n">
        <v>5</v>
      </c>
    </row>
    <row r="52">
      <c r="B52" s="16" t="inlineStr">
        <is>
          <t>Feebates: Starting and End Date</t>
        </is>
      </c>
    </row>
    <row r="53">
      <c r="B53" s="18" t="inlineStr">
        <is>
          <t>Start date</t>
        </is>
      </c>
      <c r="C53" s="18" t="n"/>
      <c r="D53" s="18" t="n"/>
      <c r="E53" s="18" t="n"/>
      <c r="F53" s="18" t="n">
        <v>2027</v>
      </c>
      <c r="G53" s="18" t="n">
        <v>2027</v>
      </c>
      <c r="H53" s="18" t="inlineStr">
        <is>
          <t>D_FeebateIntro</t>
        </is>
      </c>
      <c r="J53" s="8" t="n">
        <v>2027</v>
      </c>
      <c r="K53" s="8" t="n">
        <v>2027</v>
      </c>
    </row>
    <row r="54">
      <c r="B54" s="18" t="inlineStr">
        <is>
          <t>Target date</t>
        </is>
      </c>
      <c r="C54" s="18" t="n"/>
      <c r="D54" s="18" t="n"/>
      <c r="E54" s="18" t="n"/>
      <c r="F54" s="18" t="n">
        <v>2035</v>
      </c>
      <c r="G54" s="18" t="n">
        <v>2035</v>
      </c>
      <c r="H54" s="18" t="inlineStr">
        <is>
          <t>D_FeebateOutro</t>
        </is>
      </c>
      <c r="J54" s="8" t="n">
        <v>2035</v>
      </c>
      <c r="K54" s="8" t="n">
        <v>2035</v>
      </c>
    </row>
    <row r="55">
      <c r="B55" s="16" t="inlineStr">
        <is>
          <t>Feebates: Feebate starting rate</t>
        </is>
      </c>
    </row>
    <row r="56">
      <c r="B56" s="18" t="inlineStr">
        <is>
          <t>Power sector</t>
        </is>
      </c>
      <c r="C56" s="18" t="inlineStr">
        <is>
          <t>USD/tCO2</t>
        </is>
      </c>
      <c r="D56" s="18" t="n"/>
      <c r="E56" s="18" t="n"/>
      <c r="F56" s="18" t="n">
        <v>0</v>
      </c>
      <c r="G56" s="18" t="n">
        <v>0</v>
      </c>
      <c r="H56" s="18" t="inlineStr">
        <is>
          <t>D_Feb_Level_Start_Pow</t>
        </is>
      </c>
      <c r="J56" s="8" t="n">
        <v>0</v>
      </c>
      <c r="K56" s="8" t="n">
        <v>0</v>
      </c>
    </row>
    <row r="57">
      <c r="B57" s="18" t="inlineStr">
        <is>
          <t>Transport</t>
        </is>
      </c>
      <c r="C57" s="18" t="inlineStr">
        <is>
          <t>USD/tCO2</t>
        </is>
      </c>
      <c r="D57" s="18" t="n"/>
      <c r="E57" s="18" t="n"/>
      <c r="F57" s="18" t="n">
        <v>0</v>
      </c>
      <c r="G57" s="18" t="n">
        <v>0</v>
      </c>
      <c r="H57" s="18" t="inlineStr">
        <is>
          <t>D_Feb_Level_Start_Trans</t>
        </is>
      </c>
      <c r="J57" s="8" t="n">
        <v>0</v>
      </c>
      <c r="K57" s="8" t="n">
        <v>0</v>
      </c>
    </row>
    <row r="58">
      <c r="B58" s="18" t="inlineStr">
        <is>
          <t>Residential</t>
        </is>
      </c>
      <c r="C58" s="18" t="inlineStr">
        <is>
          <t>USD/tCO2</t>
        </is>
      </c>
      <c r="D58" s="18" t="n"/>
      <c r="E58" s="18" t="n"/>
      <c r="F58" s="18" t="n">
        <v>0</v>
      </c>
      <c r="G58" s="18" t="n">
        <v>0</v>
      </c>
      <c r="H58" s="18" t="inlineStr">
        <is>
          <t>D_Feb_Level_Start_Res</t>
        </is>
      </c>
      <c r="J58" s="8" t="n">
        <v>0</v>
      </c>
      <c r="K58" s="8" t="n">
        <v>0</v>
      </c>
    </row>
    <row r="59">
      <c r="B59" s="18" t="inlineStr">
        <is>
          <t>Industry</t>
        </is>
      </c>
      <c r="C59" s="18" t="inlineStr">
        <is>
          <t>USD/tCO2</t>
        </is>
      </c>
      <c r="D59" s="18" t="n"/>
      <c r="E59" s="18" t="n"/>
      <c r="F59" s="18" t="n">
        <v>0</v>
      </c>
      <c r="G59" s="18" t="n">
        <v>0</v>
      </c>
      <c r="H59" s="18" t="inlineStr">
        <is>
          <t>D_Feb_Level_Start_Ind</t>
        </is>
      </c>
      <c r="J59" s="8" t="n">
        <v>0</v>
      </c>
      <c r="K59" s="8" t="n">
        <v>0</v>
      </c>
    </row>
    <row r="60">
      <c r="B60" s="16" t="inlineStr">
        <is>
          <t>Feebates: Feebate target rate</t>
        </is>
      </c>
    </row>
    <row r="61">
      <c r="B61" s="18" t="inlineStr">
        <is>
          <t>Power sector</t>
        </is>
      </c>
      <c r="C61" s="18" t="inlineStr">
        <is>
          <t>USD/tCO2</t>
        </is>
      </c>
      <c r="D61" s="18" t="n"/>
      <c r="E61" s="18" t="n"/>
      <c r="F61" s="18" t="n">
        <v>0</v>
      </c>
      <c r="G61" s="18" t="n">
        <v>0</v>
      </c>
      <c r="H61" s="18" t="inlineStr">
        <is>
          <t>D_Feb_Level_Target_Pow</t>
        </is>
      </c>
      <c r="J61" s="8" t="n">
        <v>0</v>
      </c>
      <c r="K61" s="8" t="n">
        <v>0</v>
      </c>
    </row>
    <row r="62">
      <c r="B62" s="18" t="inlineStr">
        <is>
          <t>Transport</t>
        </is>
      </c>
      <c r="C62" s="18" t="inlineStr">
        <is>
          <t>USD/tCO2</t>
        </is>
      </c>
      <c r="D62" s="18" t="n"/>
      <c r="E62" s="18" t="n"/>
      <c r="F62" s="18" t="n">
        <v>0</v>
      </c>
      <c r="G62" s="18" t="n">
        <v>0</v>
      </c>
      <c r="H62" s="18" t="inlineStr">
        <is>
          <t>D_Feb_Level_Target_Trans</t>
        </is>
      </c>
      <c r="J62" s="8" t="n">
        <v>0</v>
      </c>
      <c r="K62" s="8" t="n">
        <v>0</v>
      </c>
    </row>
    <row r="63">
      <c r="B63" s="18" t="inlineStr">
        <is>
          <t>Residential</t>
        </is>
      </c>
      <c r="C63" s="18" t="inlineStr">
        <is>
          <t>USD/tCO2</t>
        </is>
      </c>
      <c r="D63" s="18" t="n"/>
      <c r="E63" s="18" t="n"/>
      <c r="F63" s="18" t="n">
        <v>0</v>
      </c>
      <c r="G63" s="18" t="n">
        <v>0</v>
      </c>
      <c r="H63" s="18" t="inlineStr">
        <is>
          <t>D_Feb_Level_Target_Res</t>
        </is>
      </c>
      <c r="J63" s="8" t="n">
        <v>0</v>
      </c>
      <c r="K63" s="8" t="n">
        <v>0</v>
      </c>
    </row>
    <row r="64">
      <c r="B64" s="18" t="inlineStr">
        <is>
          <t>Industry</t>
        </is>
      </c>
      <c r="C64" s="18" t="inlineStr">
        <is>
          <t>USD/tCO2</t>
        </is>
      </c>
      <c r="D64" s="18" t="n"/>
      <c r="E64" s="18" t="n"/>
      <c r="F64" s="18" t="n">
        <v>0</v>
      </c>
      <c r="G64" s="18" t="n">
        <v>0</v>
      </c>
      <c r="H64" s="18" t="inlineStr">
        <is>
          <t>D_Feb_Level_Target_Ind</t>
        </is>
      </c>
      <c r="J64" s="8" t="n">
        <v>0</v>
      </c>
      <c r="K64" s="8" t="n">
        <v>0</v>
      </c>
    </row>
    <row r="65">
      <c r="B65" s="16" t="inlineStr">
        <is>
          <t>Feebates sector coverage</t>
        </is>
      </c>
    </row>
    <row r="66">
      <c r="B66" s="18" t="inlineStr">
        <is>
          <t>Apply tax to power sector?</t>
        </is>
      </c>
      <c r="C66" s="18" t="inlineStr">
        <is>
          <t>switch</t>
        </is>
      </c>
      <c r="D66" s="18" t="n"/>
      <c r="E66" s="18" t="n"/>
      <c r="F66" s="18" t="b">
        <v>0</v>
      </c>
      <c r="G66" s="18" t="b">
        <v>1</v>
      </c>
      <c r="H66" s="18" t="n"/>
      <c r="J66" s="8" t="b">
        <v>0</v>
      </c>
      <c r="K66" s="8" t="b">
        <v>0</v>
      </c>
    </row>
    <row r="67">
      <c r="B67" s="18" t="inlineStr">
        <is>
          <t>Apply tax to road transportation?</t>
        </is>
      </c>
      <c r="C67" s="18" t="n"/>
      <c r="D67" s="18" t="n"/>
      <c r="E67" s="18" t="n"/>
      <c r="F67" s="18" t="b">
        <v>0</v>
      </c>
      <c r="G67" s="18" t="b">
        <v>0</v>
      </c>
      <c r="H67" s="18" t="n"/>
      <c r="J67" s="8" t="b">
        <v>0</v>
      </c>
      <c r="K67" s="8" t="b">
        <v>0</v>
      </c>
    </row>
    <row r="68">
      <c r="B68" s="18" t="inlineStr">
        <is>
          <t>Apply tax to rail transportation?</t>
        </is>
      </c>
      <c r="C68" s="18" t="n"/>
      <c r="D68" s="18" t="n"/>
      <c r="E68" s="18" t="n"/>
      <c r="F68" s="18" t="b">
        <v>0</v>
      </c>
      <c r="G68" s="18" t="b">
        <v>0</v>
      </c>
      <c r="H68" s="18" t="n"/>
      <c r="J68" s="8" t="b">
        <v>0</v>
      </c>
      <c r="K68" s="8" t="b">
        <v>0</v>
      </c>
    </row>
    <row r="69">
      <c r="B69" s="18" t="inlineStr">
        <is>
          <t>Apply tax to domestic aviation?</t>
        </is>
      </c>
      <c r="C69" s="18" t="n"/>
      <c r="D69" s="18" t="n"/>
      <c r="E69" s="18" t="n"/>
      <c r="F69" s="18" t="b">
        <v>0</v>
      </c>
      <c r="G69" s="18" t="b">
        <v>0</v>
      </c>
      <c r="H69" s="18" t="n"/>
      <c r="J69" s="8" t="b">
        <v>0</v>
      </c>
      <c r="K69" s="8" t="b">
        <v>0</v>
      </c>
    </row>
    <row r="70">
      <c r="B70" s="18" t="inlineStr">
        <is>
          <t>Apply tax to domestic shipping?</t>
        </is>
      </c>
      <c r="C70" s="18" t="n"/>
      <c r="D70" s="18" t="n"/>
      <c r="E70" s="18" t="n"/>
      <c r="F70" s="18" t="b">
        <v>0</v>
      </c>
      <c r="G70" s="18" t="b">
        <v>0</v>
      </c>
      <c r="H70" s="18" t="n"/>
      <c r="J70" s="8" t="b">
        <v>0</v>
      </c>
      <c r="K70" s="8" t="b">
        <v>0</v>
      </c>
    </row>
    <row r="71">
      <c r="B71" s="18" t="inlineStr">
        <is>
          <t>Apply tax to residential sector?</t>
        </is>
      </c>
      <c r="C71" s="18" t="inlineStr">
        <is>
          <t>switch</t>
        </is>
      </c>
      <c r="D71" s="18" t="n"/>
      <c r="E71" s="18" t="n"/>
      <c r="F71" s="18" t="b">
        <v>0</v>
      </c>
      <c r="G71" s="18" t="b">
        <v>1</v>
      </c>
      <c r="H71" s="18" t="n"/>
      <c r="J71" s="8" t="b">
        <v>0</v>
      </c>
      <c r="K71" s="8" t="b">
        <v>0</v>
      </c>
    </row>
    <row r="72">
      <c r="B72" s="18" t="inlineStr">
        <is>
          <t>Apply tax to food &amp; forestry?</t>
        </is>
      </c>
      <c r="C72" s="18" t="n"/>
      <c r="D72" s="18" t="n"/>
      <c r="E72" s="18" t="n"/>
      <c r="F72" s="18" t="b">
        <v>0</v>
      </c>
      <c r="G72" s="18" t="b">
        <v>1</v>
      </c>
      <c r="H72" s="18" t="n"/>
      <c r="J72" s="8" t="b">
        <v>0</v>
      </c>
      <c r="K72" s="8" t="b">
        <v>0</v>
      </c>
    </row>
    <row r="73">
      <c r="B73" s="18" t="inlineStr">
        <is>
          <t>Apply tax to services (private / public)?</t>
        </is>
      </c>
      <c r="C73" s="18" t="n"/>
      <c r="D73" s="18" t="n"/>
      <c r="E73" s="18" t="n"/>
      <c r="F73" s="18" t="b">
        <v>0</v>
      </c>
      <c r="G73" s="18" t="b">
        <v>1</v>
      </c>
      <c r="H73" s="18" t="n"/>
      <c r="J73" s="8" t="b">
        <v>0</v>
      </c>
      <c r="K73" s="8" t="b">
        <v>0</v>
      </c>
    </row>
    <row r="74">
      <c r="B74" s="18" t="inlineStr">
        <is>
          <t>Apply tax to mining &amp; chemicals?</t>
        </is>
      </c>
      <c r="C74" s="18" t="n"/>
      <c r="D74" s="18" t="n"/>
      <c r="E74" s="18" t="n"/>
      <c r="F74" s="18" t="b">
        <v>1</v>
      </c>
      <c r="G74" s="18" t="b">
        <v>1</v>
      </c>
      <c r="H74" s="18" t="n"/>
      <c r="J74" s="8" t="b">
        <v>1</v>
      </c>
      <c r="K74" s="8" t="b">
        <v>1</v>
      </c>
    </row>
    <row r="75">
      <c r="B75" s="18" t="inlineStr">
        <is>
          <t>Apply tax to iron and steel?</t>
        </is>
      </c>
      <c r="C75" s="18" t="n"/>
      <c r="D75" s="18" t="n"/>
      <c r="E75" s="18" t="n"/>
      <c r="F75" s="18" t="b">
        <v>0</v>
      </c>
      <c r="G75" s="18" t="b">
        <v>1</v>
      </c>
      <c r="H75" s="18" t="n"/>
      <c r="J75" s="8" t="b">
        <v>0</v>
      </c>
      <c r="K75" s="8" t="b">
        <v>0</v>
      </c>
    </row>
    <row r="76">
      <c r="B76" s="18" t="inlineStr">
        <is>
          <t>Apply tax to non-ferrous metals?</t>
        </is>
      </c>
      <c r="C76" s="18" t="n"/>
      <c r="D76" s="18" t="n"/>
      <c r="E76" s="18" t="n"/>
      <c r="F76" s="18" t="b">
        <v>1</v>
      </c>
      <c r="G76" s="18" t="b">
        <v>1</v>
      </c>
      <c r="H76" s="18" t="n"/>
      <c r="J76" s="8" t="b">
        <v>1</v>
      </c>
      <c r="K76" s="8" t="b">
        <v>1</v>
      </c>
    </row>
    <row r="77">
      <c r="B77" s="18" t="inlineStr">
        <is>
          <t>Apply tax to machinery?</t>
        </is>
      </c>
      <c r="C77" s="18" t="n"/>
      <c r="D77" s="18" t="n"/>
      <c r="E77" s="18" t="n"/>
      <c r="F77" s="18" t="b">
        <v>1</v>
      </c>
      <c r="G77" s="18" t="b">
        <v>1</v>
      </c>
      <c r="H77" s="18" t="n"/>
      <c r="J77" s="8" t="b">
        <v>1</v>
      </c>
      <c r="K77" s="8" t="b">
        <v>1</v>
      </c>
    </row>
    <row r="78">
      <c r="B78" s="18" t="inlineStr">
        <is>
          <t>Apply tax to cement?</t>
        </is>
      </c>
      <c r="C78" s="18" t="n"/>
      <c r="D78" s="18" t="n"/>
      <c r="E78" s="18" t="n"/>
      <c r="F78" s="18" t="b">
        <v>1</v>
      </c>
      <c r="G78" s="18" t="b">
        <v>1</v>
      </c>
      <c r="H78" s="18" t="n"/>
      <c r="J78" s="8" t="b">
        <v>1</v>
      </c>
      <c r="K78" s="8" t="b">
        <v>1</v>
      </c>
    </row>
    <row r="79">
      <c r="B79" s="18" t="inlineStr">
        <is>
          <t>Apply tax to other manucfacturing?</t>
        </is>
      </c>
      <c r="C79" s="18" t="n"/>
      <c r="D79" s="18" t="n"/>
      <c r="E79" s="18" t="n"/>
      <c r="F79" s="18" t="b">
        <v>1</v>
      </c>
      <c r="G79" s="18" t="b">
        <v>1</v>
      </c>
      <c r="H79" s="18" t="n"/>
      <c r="J79" s="8" t="b">
        <v>1</v>
      </c>
      <c r="K79" s="8" t="b">
        <v>1</v>
      </c>
    </row>
    <row r="80">
      <c r="B80" s="18" t="inlineStr">
        <is>
          <t>Apply tax to construction?</t>
        </is>
      </c>
      <c r="C80" s="18" t="n"/>
      <c r="D80" s="18" t="n"/>
      <c r="E80" s="18" t="n"/>
      <c r="F80" s="18" t="b">
        <v>1</v>
      </c>
      <c r="G80" s="18" t="b">
        <v>1</v>
      </c>
      <c r="H80" s="18" t="n"/>
      <c r="J80" s="8" t="b">
        <v>1</v>
      </c>
      <c r="K80" s="8" t="b">
        <v>1</v>
      </c>
    </row>
    <row r="81">
      <c r="B81" s="18" t="inlineStr">
        <is>
          <t>Apply tax to fuel transformation?</t>
        </is>
      </c>
      <c r="C81" s="18" t="n"/>
      <c r="D81" s="18" t="n"/>
      <c r="E81" s="18" t="n"/>
      <c r="F81" s="18" t="b">
        <v>1</v>
      </c>
      <c r="G81" s="18" t="b">
        <v>1</v>
      </c>
      <c r="H81" s="18" t="n"/>
      <c r="J81" s="8" t="b">
        <v>1</v>
      </c>
      <c r="K81" s="8" t="b">
        <v>1</v>
      </c>
    </row>
    <row r="82">
      <c r="B82" s="18" t="inlineStr">
        <is>
          <t>Apply tax to other energy use?</t>
        </is>
      </c>
      <c r="C82" s="18" t="n"/>
      <c r="D82" s="18" t="n"/>
      <c r="E82" s="18" t="n"/>
      <c r="F82" s="18" t="b">
        <v>1</v>
      </c>
      <c r="G82" s="18" t="b">
        <v>1</v>
      </c>
      <c r="H82" s="18" t="n"/>
      <c r="J82" s="8" t="b">
        <v>1</v>
      </c>
      <c r="K82" s="8" t="b">
        <v>1</v>
      </c>
    </row>
    <row r="83">
      <c r="B83" s="16" t="inlineStr">
        <is>
          <t>ETS Main Characteristics</t>
        </is>
      </c>
    </row>
    <row r="84">
      <c r="B84" s="18" t="inlineStr">
        <is>
          <t>Apply new ETS?</t>
        </is>
      </c>
      <c r="C84" s="18" t="n"/>
      <c r="D84" s="18" t="n"/>
      <c r="E84" s="18" t="n"/>
      <c r="F84" s="18" t="inlineStr">
        <is>
          <t>No</t>
        </is>
      </c>
      <c r="G84" s="18" t="inlineStr">
        <is>
          <t>No</t>
        </is>
      </c>
      <c r="H84" s="18" t="inlineStr">
        <is>
          <t>D_NewETS</t>
        </is>
      </c>
      <c r="J84" s="8" t="inlineStr">
        <is>
          <t>No</t>
        </is>
      </c>
      <c r="K84" s="8" t="inlineStr">
        <is>
          <t>No</t>
        </is>
      </c>
    </row>
    <row r="85">
      <c r="B85" s="18" t="inlineStr">
        <is>
          <t>Change Relative to Baseline in Start Year</t>
        </is>
      </c>
      <c r="C85" s="18" t="n"/>
      <c r="D85" s="18" t="n"/>
      <c r="E85" s="18" t="n"/>
      <c r="F85" s="18" t="n">
        <v>0</v>
      </c>
      <c r="G85" s="18" t="n">
        <v>0</v>
      </c>
      <c r="H85" s="18" t="inlineStr">
        <is>
          <t>D_ETSChangeRelStart</t>
        </is>
      </c>
      <c r="J85" s="8" t="n">
        <v>0</v>
      </c>
      <c r="K85" s="8" t="n">
        <v>0</v>
      </c>
    </row>
    <row r="86">
      <c r="B86" s="18" t="inlineStr">
        <is>
          <t>Change Relative to Baseline in Target Year</t>
        </is>
      </c>
      <c r="C86" s="18" t="n"/>
      <c r="D86" s="18" t="n"/>
      <c r="E86" s="18" t="n"/>
      <c r="F86" s="18" t="n">
        <v>0</v>
      </c>
      <c r="G86" s="18" t="n">
        <v>0</v>
      </c>
      <c r="H86" s="18" t="inlineStr">
        <is>
          <t>D_ETSChangeRelTarget</t>
        </is>
      </c>
      <c r="J86" s="8" t="n">
        <v>0</v>
      </c>
      <c r="K86" s="8" t="n">
        <v>0</v>
      </c>
    </row>
    <row r="87">
      <c r="B87" s="18" t="inlineStr">
        <is>
          <t>Cap continuation after target year?</t>
        </is>
      </c>
      <c r="C87" s="18" t="n"/>
      <c r="D87" s="18" t="n"/>
      <c r="E87" s="18" t="n"/>
      <c r="F87" s="18" t="inlineStr">
        <is>
          <t>Constant</t>
        </is>
      </c>
      <c r="G87" s="18" t="inlineStr">
        <is>
          <t>KeepRelativeCapConstant</t>
        </is>
      </c>
      <c r="H87" s="18" t="inlineStr">
        <is>
          <t>D_ETSCapCont</t>
        </is>
      </c>
      <c r="J87" s="8" t="inlineStr">
        <is>
          <t>Constant</t>
        </is>
      </c>
      <c r="K87" s="8" t="inlineStr">
        <is>
          <t>Constant</t>
        </is>
      </c>
    </row>
    <row r="88">
      <c r="B88" s="18" t="inlineStr">
        <is>
          <t>ETS Start Year</t>
        </is>
      </c>
      <c r="C88" s="18" t="n"/>
      <c r="D88" s="18" t="n"/>
      <c r="E88" s="18" t="n"/>
      <c r="F88" s="18" t="n">
        <v>2027</v>
      </c>
      <c r="G88" s="18" t="n">
        <v>2026</v>
      </c>
      <c r="H88" s="18" t="inlineStr">
        <is>
          <t>D_ETSIntro</t>
        </is>
      </c>
      <c r="J88" s="8" t="n">
        <v>2027</v>
      </c>
      <c r="K88" s="8" t="n">
        <v>2027</v>
      </c>
    </row>
    <row r="89">
      <c r="B89" s="18" t="inlineStr">
        <is>
          <t>ETS Target Year</t>
        </is>
      </c>
      <c r="C89" s="18" t="n"/>
      <c r="D89" s="18" t="n"/>
      <c r="E89" s="18" t="n"/>
      <c r="F89" s="18" t="n">
        <v>2035</v>
      </c>
      <c r="G89" s="18" t="n">
        <v>2035</v>
      </c>
      <c r="H89" s="18" t="inlineStr">
        <is>
          <t>D_ETSOutro</t>
        </is>
      </c>
      <c r="J89" s="8" t="n">
        <v>2035</v>
      </c>
      <c r="K89" s="8" t="n">
        <v>2035</v>
      </c>
    </row>
    <row r="90">
      <c r="B90" s="18" t="inlineStr">
        <is>
          <t>Proportion Auctioned in Starting Year</t>
        </is>
      </c>
      <c r="C90" s="18" t="n"/>
      <c r="D90" s="18" t="n"/>
      <c r="E90" s="18" t="n"/>
      <c r="F90" s="18" t="n">
        <v>0</v>
      </c>
      <c r="G90" s="18" t="n">
        <v>0</v>
      </c>
      <c r="H90" s="18" t="inlineStr">
        <is>
          <t>D_ETSAuctStart</t>
        </is>
      </c>
      <c r="J90" s="8" t="n">
        <v>0</v>
      </c>
      <c r="K90" s="8" t="n">
        <v>0</v>
      </c>
    </row>
    <row r="91">
      <c r="B91" s="18" t="inlineStr">
        <is>
          <t>Proportion Auctioned in Target Year</t>
        </is>
      </c>
      <c r="C91" s="18" t="n"/>
      <c r="D91" s="18" t="n"/>
      <c r="E91" s="18" t="n"/>
      <c r="F91" s="18" t="n">
        <v>0</v>
      </c>
      <c r="G91" s="18" t="n">
        <v>1</v>
      </c>
      <c r="H91" s="18" t="inlineStr">
        <is>
          <t>D_ETSAuctTarget</t>
        </is>
      </c>
      <c r="J91" s="8" t="n">
        <v>0</v>
      </c>
      <c r="K91" s="8" t="n">
        <v>0</v>
      </c>
    </row>
    <row r="92">
      <c r="B92" s="18" t="inlineStr">
        <is>
          <t>Auction proportion continuation after target year?</t>
        </is>
      </c>
      <c r="C92" s="18" t="n"/>
      <c r="D92" s="18" t="n"/>
      <c r="E92" s="18" t="n"/>
      <c r="F92" s="18" t="inlineStr">
        <is>
          <t>Constant</t>
        </is>
      </c>
      <c r="G92" s="18" t="inlineStr">
        <is>
          <t>Constant</t>
        </is>
      </c>
      <c r="H92" s="18" t="inlineStr">
        <is>
          <t>D_ETSAuctCont</t>
        </is>
      </c>
      <c r="J92" s="8" t="inlineStr">
        <is>
          <t>Constant</t>
        </is>
      </c>
      <c r="K92" s="8" t="inlineStr">
        <is>
          <t>Constant</t>
        </is>
      </c>
    </row>
    <row r="93">
      <c r="B93" s="18" t="inlineStr">
        <is>
          <t>Override ETS price</t>
        </is>
      </c>
      <c r="C93" s="18" t="n"/>
      <c r="D93" s="18" t="n"/>
      <c r="E93" s="18" t="n"/>
      <c r="F93" s="18" t="inlineStr">
        <is>
          <t>No</t>
        </is>
      </c>
      <c r="G93" s="18" t="inlineStr">
        <is>
          <t>No</t>
        </is>
      </c>
      <c r="H93" s="18" t="inlineStr">
        <is>
          <t>D_ETSPriceOverride</t>
        </is>
      </c>
      <c r="J93" s="8" t="inlineStr">
        <is>
          <t>No</t>
        </is>
      </c>
      <c r="K93" s="8" t="inlineStr">
        <is>
          <t>No</t>
        </is>
      </c>
    </row>
    <row r="94">
      <c r="B94" s="16" t="inlineStr">
        <is>
          <t>ETS: modelling assumptions</t>
        </is>
      </c>
    </row>
    <row r="95">
      <c r="B95" s="18" t="inlineStr">
        <is>
          <t>ETS Volatility</t>
        </is>
      </c>
      <c r="C95" s="18" t="n"/>
      <c r="D95" s="18" t="n"/>
      <c r="E95" s="18" t="n"/>
      <c r="F95" s="18" t="inlineStr">
        <is>
          <t>Medium*</t>
        </is>
      </c>
      <c r="G95" s="18" t="inlineStr">
        <is>
          <t>Medium*</t>
        </is>
      </c>
      <c r="H95" s="18" t="inlineStr">
        <is>
          <t>D_ETSVolatility</t>
        </is>
      </c>
      <c r="J95" s="8" t="inlineStr">
        <is>
          <t>Medium*</t>
        </is>
      </c>
      <c r="K95" s="8" t="inlineStr">
        <is>
          <t>Medium*</t>
        </is>
      </c>
    </row>
    <row r="96">
      <c r="B96" s="18" t="inlineStr">
        <is>
          <t>Impact of Volatility on Abatement Costs</t>
        </is>
      </c>
      <c r="C96" s="18" t="n"/>
      <c r="D96" s="18" t="n"/>
      <c r="E96" s="18" t="n"/>
      <c r="F96" s="18" t="inlineStr">
        <is>
          <t>Medium*</t>
        </is>
      </c>
      <c r="G96" s="18" t="inlineStr">
        <is>
          <t>Medium*</t>
        </is>
      </c>
      <c r="H96" s="18" t="inlineStr">
        <is>
          <t>D_ETSVolImpact</t>
        </is>
      </c>
      <c r="J96" s="8" t="inlineStr">
        <is>
          <t>Medium*</t>
        </is>
      </c>
      <c r="K96" s="8" t="inlineStr">
        <is>
          <t>Medium*</t>
        </is>
      </c>
    </row>
    <row r="97">
      <c r="B97" s="18" t="inlineStr">
        <is>
          <t>Carbon Tax Policy Risk</t>
        </is>
      </c>
      <c r="C97" s="18" t="n"/>
      <c r="D97" s="18" t="n"/>
      <c r="E97" s="18" t="n"/>
      <c r="F97" s="18" t="n">
        <v>0.2</v>
      </c>
      <c r="G97" s="18" t="n">
        <v>0.2</v>
      </c>
      <c r="H97" s="18" t="inlineStr">
        <is>
          <t>D_ETSCTRisk</t>
        </is>
      </c>
      <c r="J97" s="8" t="n">
        <v>0.2</v>
      </c>
      <c r="K97" s="8" t="n">
        <v>0.2</v>
      </c>
    </row>
    <row r="98">
      <c r="B98" s="16" t="inlineStr">
        <is>
          <t>ETS: sector coverage</t>
        </is>
      </c>
    </row>
    <row r="99">
      <c r="B99" s="18" t="inlineStr">
        <is>
          <t>power sector</t>
        </is>
      </c>
      <c r="C99" s="18" t="inlineStr">
        <is>
          <t>switch</t>
        </is>
      </c>
      <c r="D99" s="18" t="n"/>
      <c r="E99" s="18" t="n"/>
      <c r="F99" s="18" t="b">
        <v>1</v>
      </c>
      <c r="G99" s="18" t="b">
        <v>1</v>
      </c>
      <c r="H99" s="18" t="n"/>
      <c r="J99" s="8" t="b">
        <v>1</v>
      </c>
      <c r="K99" s="8" t="b">
        <v>1</v>
      </c>
    </row>
    <row r="100">
      <c r="B100" s="18" t="inlineStr">
        <is>
          <t>road transportation</t>
        </is>
      </c>
      <c r="C100" s="18" t="n"/>
      <c r="D100" s="18" t="n"/>
      <c r="E100" s="18" t="n"/>
      <c r="F100" s="18" t="b">
        <v>0</v>
      </c>
      <c r="G100" s="18" t="b">
        <v>1</v>
      </c>
      <c r="H100" s="18" t="n"/>
      <c r="J100" s="8" t="b">
        <v>0</v>
      </c>
      <c r="K100" s="8" t="b">
        <v>0</v>
      </c>
    </row>
    <row r="101">
      <c r="B101" s="18" t="inlineStr">
        <is>
          <t>rail transportation</t>
        </is>
      </c>
      <c r="C101" s="18" t="n"/>
      <c r="D101" s="18" t="n"/>
      <c r="E101" s="18" t="n"/>
      <c r="F101" s="18" t="b">
        <v>0</v>
      </c>
      <c r="G101" s="18" t="b">
        <v>1</v>
      </c>
      <c r="H101" s="18" t="n"/>
      <c r="J101" s="8" t="b">
        <v>0</v>
      </c>
      <c r="K101" s="8" t="b">
        <v>0</v>
      </c>
    </row>
    <row r="102">
      <c r="B102" s="18" t="inlineStr">
        <is>
          <t>domestic aviation</t>
        </is>
      </c>
      <c r="C102" s="18" t="n"/>
      <c r="D102" s="18" t="n"/>
      <c r="E102" s="18" t="n"/>
      <c r="F102" s="18" t="b">
        <v>0</v>
      </c>
      <c r="G102" s="18" t="b">
        <v>1</v>
      </c>
      <c r="H102" s="18" t="n"/>
      <c r="J102" s="8" t="b">
        <v>0</v>
      </c>
      <c r="K102" s="8" t="b">
        <v>0</v>
      </c>
    </row>
    <row r="103">
      <c r="B103" s="18" t="inlineStr">
        <is>
          <t>domestic shipping</t>
        </is>
      </c>
      <c r="C103" s="18" t="n"/>
      <c r="D103" s="18" t="n"/>
      <c r="E103" s="18" t="n"/>
      <c r="F103" s="18" t="b">
        <v>0</v>
      </c>
      <c r="G103" s="18" t="b">
        <v>1</v>
      </c>
      <c r="H103" s="18" t="n"/>
      <c r="J103" s="8" t="b">
        <v>0</v>
      </c>
      <c r="K103" s="8" t="b">
        <v>0</v>
      </c>
    </row>
    <row r="104">
      <c r="B104" s="18" t="inlineStr">
        <is>
          <t>residential</t>
        </is>
      </c>
      <c r="C104" s="18" t="inlineStr">
        <is>
          <t>switch</t>
        </is>
      </c>
      <c r="D104" s="18" t="n"/>
      <c r="E104" s="18" t="n"/>
      <c r="F104" s="18" t="b">
        <v>0</v>
      </c>
      <c r="G104" s="18" t="b">
        <v>1</v>
      </c>
      <c r="H104" s="18" t="n"/>
      <c r="J104" s="8" t="b">
        <v>0</v>
      </c>
      <c r="K104" s="8" t="b">
        <v>0</v>
      </c>
    </row>
    <row r="105">
      <c r="B105" s="18" t="inlineStr">
        <is>
          <t>food &amp; forestry</t>
        </is>
      </c>
      <c r="C105" s="18" t="n"/>
      <c r="D105" s="18" t="n"/>
      <c r="E105" s="18" t="n"/>
      <c r="F105" s="18" t="b">
        <v>0</v>
      </c>
      <c r="G105" s="18" t="b">
        <v>1</v>
      </c>
      <c r="H105" s="18" t="n"/>
      <c r="J105" s="8" t="b">
        <v>0</v>
      </c>
      <c r="K105" s="8" t="b">
        <v>0</v>
      </c>
    </row>
    <row r="106">
      <c r="B106" s="18" t="inlineStr">
        <is>
          <t>services (private / public)</t>
        </is>
      </c>
      <c r="C106" s="18" t="n"/>
      <c r="D106" s="18" t="n"/>
      <c r="E106" s="18" t="n"/>
      <c r="F106" s="18" t="b">
        <v>0</v>
      </c>
      <c r="G106" s="18" t="b">
        <v>1</v>
      </c>
      <c r="H106" s="18" t="n"/>
      <c r="J106" s="8" t="b">
        <v>0</v>
      </c>
      <c r="K106" s="8" t="b">
        <v>0</v>
      </c>
    </row>
    <row r="107">
      <c r="B107" s="18" t="inlineStr">
        <is>
          <t>mining &amp; chemicals</t>
        </is>
      </c>
      <c r="C107" s="18" t="n"/>
      <c r="D107" s="18" t="n"/>
      <c r="E107" s="18" t="n"/>
      <c r="F107" s="18" t="b">
        <v>1</v>
      </c>
      <c r="G107" s="18" t="b">
        <v>1</v>
      </c>
      <c r="H107" s="18" t="n"/>
      <c r="J107" s="8" t="b">
        <v>1</v>
      </c>
      <c r="K107" s="8" t="b">
        <v>1</v>
      </c>
    </row>
    <row r="108">
      <c r="B108" s="18" t="inlineStr">
        <is>
          <t>iron and steel</t>
        </is>
      </c>
      <c r="C108" s="18" t="n"/>
      <c r="D108" s="18" t="n"/>
      <c r="E108" s="18" t="n"/>
      <c r="F108" s="18" t="b">
        <v>1</v>
      </c>
      <c r="G108" s="18" t="b">
        <v>1</v>
      </c>
      <c r="H108" s="18" t="n"/>
      <c r="J108" s="8" t="b">
        <v>1</v>
      </c>
      <c r="K108" s="8" t="b">
        <v>1</v>
      </c>
    </row>
    <row r="109">
      <c r="B109" s="18" t="inlineStr">
        <is>
          <t>non-ferrous metals</t>
        </is>
      </c>
      <c r="C109" s="18" t="n"/>
      <c r="D109" s="18" t="n"/>
      <c r="E109" s="18" t="n"/>
      <c r="F109" s="18" t="b">
        <v>1</v>
      </c>
      <c r="G109" s="18" t="b">
        <v>1</v>
      </c>
      <c r="H109" s="18" t="n"/>
      <c r="J109" s="8" t="b">
        <v>1</v>
      </c>
      <c r="K109" s="8" t="b">
        <v>1</v>
      </c>
    </row>
    <row r="110">
      <c r="B110" s="18" t="inlineStr">
        <is>
          <t>machinery</t>
        </is>
      </c>
      <c r="C110" s="18" t="n"/>
      <c r="D110" s="18" t="n"/>
      <c r="E110" s="18" t="n"/>
      <c r="F110" s="18" t="b">
        <v>0</v>
      </c>
      <c r="G110" s="18" t="b">
        <v>1</v>
      </c>
      <c r="H110" s="18" t="n"/>
      <c r="J110" s="8" t="b">
        <v>0</v>
      </c>
      <c r="K110" s="8" t="b">
        <v>0</v>
      </c>
    </row>
    <row r="111">
      <c r="B111" s="18" t="inlineStr">
        <is>
          <t>cement</t>
        </is>
      </c>
      <c r="C111" s="18" t="n"/>
      <c r="D111" s="18" t="n"/>
      <c r="E111" s="18" t="n"/>
      <c r="F111" s="18" t="b">
        <v>1</v>
      </c>
      <c r="G111" s="18" t="b">
        <v>1</v>
      </c>
      <c r="H111" s="18" t="n"/>
      <c r="J111" s="8" t="b">
        <v>1</v>
      </c>
      <c r="K111" s="8" t="b">
        <v>1</v>
      </c>
    </row>
    <row r="112">
      <c r="B112" s="18" t="inlineStr">
        <is>
          <t>other manucfacturing</t>
        </is>
      </c>
      <c r="C112" s="18" t="n"/>
      <c r="D112" s="18" t="n"/>
      <c r="E112" s="18" t="n"/>
      <c r="F112" s="18" t="b">
        <v>0</v>
      </c>
      <c r="G112" s="18" t="b">
        <v>1</v>
      </c>
      <c r="H112" s="18" t="n"/>
      <c r="J112" s="8" t="b">
        <v>0</v>
      </c>
      <c r="K112" s="8" t="b">
        <v>0</v>
      </c>
    </row>
    <row r="113">
      <c r="B113" s="18" t="inlineStr">
        <is>
          <t>construction</t>
        </is>
      </c>
      <c r="C113" s="18" t="n"/>
      <c r="D113" s="18" t="n"/>
      <c r="E113" s="18" t="n"/>
      <c r="F113" s="18" t="b">
        <v>0</v>
      </c>
      <c r="G113" s="18" t="b">
        <v>1</v>
      </c>
      <c r="H113" s="18" t="n"/>
      <c r="J113" s="8" t="b">
        <v>0</v>
      </c>
      <c r="K113" s="8" t="b">
        <v>0</v>
      </c>
    </row>
    <row r="114">
      <c r="B114" s="18" t="inlineStr">
        <is>
          <t>fuel transformation</t>
        </is>
      </c>
      <c r="C114" s="18" t="n"/>
      <c r="D114" s="18" t="n"/>
      <c r="E114" s="18" t="n"/>
      <c r="F114" s="18" t="b">
        <v>0</v>
      </c>
      <c r="G114" s="18" t="b">
        <v>1</v>
      </c>
      <c r="H114" s="18" t="n"/>
      <c r="J114" s="8" t="b">
        <v>0</v>
      </c>
      <c r="K114" s="8" t="b">
        <v>0</v>
      </c>
    </row>
    <row r="115">
      <c r="B115" s="18" t="inlineStr">
        <is>
          <t>other energy use</t>
        </is>
      </c>
      <c r="C115" s="18" t="n"/>
      <c r="D115" s="18" t="n"/>
      <c r="E115" s="18" t="n"/>
      <c r="F115" s="18" t="b">
        <v>0</v>
      </c>
      <c r="G115" s="18" t="b">
        <v>1</v>
      </c>
      <c r="H115" s="18" t="n"/>
      <c r="J115" s="8" t="b">
        <v>0</v>
      </c>
      <c r="K115" s="8" t="b">
        <v>0</v>
      </c>
    </row>
    <row r="116">
      <c r="B116" s="16" t="inlineStr">
        <is>
          <t>CBAM Goods Non-Fuel Process Emissions</t>
        </is>
      </c>
    </row>
    <row r="117">
      <c r="B117" s="18" t="inlineStr">
        <is>
          <t>mining &amp; chemicals</t>
        </is>
      </c>
      <c r="C117" s="18" t="n"/>
      <c r="D117" s="18" t="n"/>
      <c r="E117" s="18" t="n"/>
      <c r="F117" s="18" t="b">
        <v>0</v>
      </c>
      <c r="G117" s="18" t="b">
        <v>1</v>
      </c>
      <c r="H117" s="18" t="n"/>
      <c r="J117" s="8" t="b">
        <v>0</v>
      </c>
      <c r="K117" s="8" t="b">
        <v>0</v>
      </c>
    </row>
    <row r="118">
      <c r="B118" s="18" t="inlineStr">
        <is>
          <t>iron and steel</t>
        </is>
      </c>
      <c r="C118" s="18" t="n"/>
      <c r="D118" s="18" t="n"/>
      <c r="E118" s="18" t="n"/>
      <c r="F118" s="18" t="b">
        <v>0</v>
      </c>
      <c r="G118" s="18" t="b">
        <v>1</v>
      </c>
      <c r="H118" s="18" t="n"/>
      <c r="J118" s="8" t="b">
        <v>0</v>
      </c>
      <c r="K118" s="8" t="b">
        <v>0</v>
      </c>
    </row>
    <row r="119">
      <c r="B119" s="18" t="inlineStr">
        <is>
          <t>non-ferrous metals</t>
        </is>
      </c>
      <c r="C119" s="18" t="n"/>
      <c r="D119" s="18" t="n"/>
      <c r="E119" s="18" t="n"/>
      <c r="F119" s="18" t="b">
        <v>0</v>
      </c>
      <c r="G119" s="18" t="b">
        <v>1</v>
      </c>
      <c r="H119" s="18" t="n"/>
      <c r="J119" s="8" t="b">
        <v>0</v>
      </c>
      <c r="K119" s="8" t="b">
        <v>0</v>
      </c>
    </row>
    <row r="120">
      <c r="B120" s="18" t="inlineStr">
        <is>
          <t>machinery</t>
        </is>
      </c>
      <c r="C120" s="18" t="n"/>
      <c r="D120" s="18" t="n"/>
      <c r="E120" s="18" t="n"/>
      <c r="F120" s="18" t="b">
        <v>0</v>
      </c>
      <c r="G120" s="18" t="b">
        <v>0</v>
      </c>
      <c r="H120" s="18" t="n"/>
      <c r="J120" s="8" t="b">
        <v>0</v>
      </c>
      <c r="K120" s="8" t="b">
        <v>0</v>
      </c>
    </row>
    <row r="121">
      <c r="B121" s="18" t="inlineStr">
        <is>
          <t>cement</t>
        </is>
      </c>
      <c r="C121" s="18" t="n"/>
      <c r="D121" s="18" t="n"/>
      <c r="E121" s="18" t="n"/>
      <c r="F121" s="18" t="b">
        <v>0</v>
      </c>
      <c r="G121" s="18" t="b">
        <v>1</v>
      </c>
      <c r="H121" s="18" t="n"/>
      <c r="J121" s="8" t="b">
        <v>0</v>
      </c>
      <c r="K121" s="8" t="b">
        <v>0</v>
      </c>
    </row>
    <row r="122">
      <c r="B122" s="16" t="inlineStr">
        <is>
          <t>Fossil fuel subsidies (producer-side)</t>
        </is>
      </c>
    </row>
    <row r="123">
      <c r="B123" s="18" t="inlineStr">
        <is>
          <t>Apply producer subsidies phaseout in the policy scenario?</t>
        </is>
      </c>
      <c r="C123" s="18" t="inlineStr">
        <is>
          <t>TRUE/FALSE</t>
        </is>
      </c>
      <c r="D123" s="18" t="n"/>
      <c r="E123" s="18" t="n"/>
      <c r="F123" s="18" t="b">
        <v>0</v>
      </c>
      <c r="G123" s="18" t="b">
        <v>0</v>
      </c>
      <c r="H123" s="18" t="inlineStr">
        <is>
          <t>ProdSubPh</t>
        </is>
      </c>
      <c r="J123" s="8" t="b">
        <v>0</v>
      </c>
      <c r="K123" s="8" t="b">
        <v>0</v>
      </c>
    </row>
    <row r="124">
      <c r="B124" s="18" t="inlineStr">
        <is>
          <t>Year to start producer subsidies phaseout (if applicable)</t>
        </is>
      </c>
      <c r="C124" s="18" t="inlineStr">
        <is>
          <t>year</t>
        </is>
      </c>
      <c r="D124" s="18" t="n"/>
      <c r="E124" s="18" t="n"/>
      <c r="F124" s="18" t="n">
        <v>2027</v>
      </c>
      <c r="G124" s="18" t="n">
        <v>2027</v>
      </c>
      <c r="H124" s="18" t="inlineStr">
        <is>
          <t>YearProdSubPha</t>
        </is>
      </c>
      <c r="J124" s="8" t="n">
        <v>2027</v>
      </c>
      <c r="K124" s="8" t="n">
        <v>2027</v>
      </c>
    </row>
    <row r="125">
      <c r="B125" s="18" t="inlineStr">
        <is>
          <t>Period to reach full producer subsidies phaseout (if applicable)</t>
        </is>
      </c>
      <c r="C125" s="18" t="inlineStr">
        <is>
          <t>year</t>
        </is>
      </c>
      <c r="D125" s="18" t="n"/>
      <c r="E125" s="18" t="n"/>
      <c r="F125" s="18" t="n">
        <v>5</v>
      </c>
      <c r="G125" s="18" t="n">
        <v>5</v>
      </c>
      <c r="H125" s="18" t="inlineStr">
        <is>
          <t>FFSProdPhaseoutPeriod</t>
        </is>
      </c>
      <c r="J125" s="8" t="n">
        <v>5</v>
      </c>
      <c r="K125" s="8" t="n">
        <v>5</v>
      </c>
    </row>
    <row r="126">
      <c r="B126" s="18" t="inlineStr">
        <is>
          <t>Share of producer subsidies to phase-out</t>
        </is>
      </c>
      <c r="C126" s="18" t="inlineStr">
        <is>
          <t>%</t>
        </is>
      </c>
      <c r="D126" s="18" t="n"/>
      <c r="E126" s="18" t="n"/>
      <c r="F126" s="18" t="n">
        <v>1</v>
      </c>
      <c r="G126" s="18" t="n">
        <v>1</v>
      </c>
      <c r="H126" s="18" t="inlineStr">
        <is>
          <t>ShareofProdSubPha</t>
        </is>
      </c>
      <c r="J126" s="8" t="n">
        <v>1</v>
      </c>
      <c r="K126" s="8" t="n">
        <v>1</v>
      </c>
    </row>
    <row r="127">
      <c r="B127" s="18" t="inlineStr">
        <is>
          <t>Apply producer subsidies phaseout in the baseline?</t>
        </is>
      </c>
      <c r="C127" s="18" t="inlineStr">
        <is>
          <t>Yes/No</t>
        </is>
      </c>
      <c r="D127" s="18" t="n"/>
      <c r="E127" s="18" t="n"/>
      <c r="F127" s="18" t="inlineStr">
        <is>
          <t>No</t>
        </is>
      </c>
      <c r="G127" s="18" t="inlineStr">
        <is>
          <t>No</t>
        </is>
      </c>
      <c r="H127" s="18" t="inlineStr">
        <is>
          <t>ProdSubPhaBaseline</t>
        </is>
      </c>
      <c r="J127" s="8" t="inlineStr">
        <is>
          <t>No</t>
        </is>
      </c>
      <c r="K127" s="8" t="inlineStr">
        <is>
          <t>No</t>
        </is>
      </c>
    </row>
    <row r="128">
      <c r="B128" s="18" t="inlineStr">
        <is>
          <t>Period to reach full producer subsidies phaseout (baseline)</t>
        </is>
      </c>
      <c r="C128" s="18" t="inlineStr">
        <is>
          <t>year</t>
        </is>
      </c>
      <c r="D128" s="18" t="n"/>
      <c r="E128" s="18" t="n"/>
      <c r="F128" s="18" t="n">
        <v>5</v>
      </c>
      <c r="G128" s="18" t="n">
        <v>5</v>
      </c>
      <c r="H128" s="18" t="inlineStr">
        <is>
          <t>FFSProdPhaseoutPeriodBA</t>
        </is>
      </c>
      <c r="J128" s="8" t="n">
        <v>5</v>
      </c>
      <c r="K128" s="8" t="n">
        <v>5</v>
      </c>
    </row>
    <row r="129">
      <c r="B129" s="18" t="inlineStr">
        <is>
          <t>Share of producer subsidies to phase-out in the baseline</t>
        </is>
      </c>
      <c r="C129" s="18" t="inlineStr">
        <is>
          <t>%</t>
        </is>
      </c>
      <c r="D129" s="18" t="n"/>
      <c r="E129" s="18" t="n"/>
      <c r="F129" s="18" t="n">
        <v>0</v>
      </c>
      <c r="G129" s="18" t="n">
        <v>0</v>
      </c>
      <c r="H129" s="18" t="inlineStr">
        <is>
          <t>ShareOfProdSubPhaBA</t>
        </is>
      </c>
      <c r="J129" s="8" t="n">
        <v>0</v>
      </c>
      <c r="K129" s="8" t="n">
        <v>0</v>
      </c>
    </row>
    <row r="130">
      <c r="B130" s="16" t="inlineStr">
        <is>
          <t>Fossil fuel subsidies (consumer-side)</t>
        </is>
      </c>
    </row>
    <row r="131">
      <c r="B131" s="18" t="inlineStr">
        <is>
          <t>Apply consumer subsidies phaseout?</t>
        </is>
      </c>
      <c r="C131" s="18" t="inlineStr">
        <is>
          <t>TRUE/FALSE</t>
        </is>
      </c>
      <c r="D131" s="18" t="n"/>
      <c r="E131" s="18" t="n"/>
      <c r="F131" s="18" t="b">
        <v>0</v>
      </c>
      <c r="G131" s="18" t="b">
        <v>0</v>
      </c>
      <c r="H131" s="18" t="inlineStr">
        <is>
          <t>ConsSubPha</t>
        </is>
      </c>
      <c r="J131" s="8" t="b">
        <v>0</v>
      </c>
      <c r="K131" s="8" t="b">
        <v>0</v>
      </c>
    </row>
    <row r="132">
      <c r="B132" s="18" t="inlineStr">
        <is>
          <t>Year to start consumer subsidies phaseout (if applicable)</t>
        </is>
      </c>
      <c r="C132" s="18" t="inlineStr">
        <is>
          <t>year</t>
        </is>
      </c>
      <c r="D132" s="18" t="n"/>
      <c r="E132" s="18" t="n"/>
      <c r="F132" s="18" t="n">
        <v>2027</v>
      </c>
      <c r="G132" s="18" t="n">
        <v>2027</v>
      </c>
      <c r="H132" s="18" t="inlineStr">
        <is>
          <t>YearConsSubPha</t>
        </is>
      </c>
      <c r="J132" s="8" t="n">
        <v>2027</v>
      </c>
      <c r="K132" s="8" t="n">
        <v>2027</v>
      </c>
    </row>
    <row r="133">
      <c r="B133" s="18" t="inlineStr">
        <is>
          <t>Period to reach full consumer subsidies phaseout (if applicable)</t>
        </is>
      </c>
      <c r="C133" s="18" t="inlineStr">
        <is>
          <t>year</t>
        </is>
      </c>
      <c r="D133" s="18" t="n"/>
      <c r="E133" s="18" t="n"/>
      <c r="F133" s="18" t="n">
        <v>5</v>
      </c>
      <c r="G133" s="18" t="n">
        <v>5</v>
      </c>
      <c r="H133" s="18" t="inlineStr">
        <is>
          <t>FFPhaseOut</t>
        </is>
      </c>
      <c r="J133" s="8" t="n">
        <v>5</v>
      </c>
      <c r="K133" s="8" t="n">
        <v>5</v>
      </c>
    </row>
    <row r="134">
      <c r="B134" s="18" t="inlineStr">
        <is>
          <t>Share of consumer subsidies to phase-out</t>
        </is>
      </c>
      <c r="C134" s="18" t="inlineStr">
        <is>
          <t>%</t>
        </is>
      </c>
      <c r="D134" s="18" t="n"/>
      <c r="E134" s="18" t="n"/>
      <c r="F134" s="18" t="n">
        <v>1</v>
      </c>
      <c r="G134" s="18" t="n">
        <v>1</v>
      </c>
      <c r="H134" s="18" t="inlineStr">
        <is>
          <t>ShareOfConsSubPha</t>
        </is>
      </c>
      <c r="J134" s="8" t="n">
        <v>1</v>
      </c>
      <c r="K134" s="8" t="n">
        <v>1</v>
      </c>
    </row>
    <row r="135">
      <c r="B135" s="18" t="inlineStr">
        <is>
          <t>Apply consumer subsidies phaseout in the baseline?</t>
        </is>
      </c>
      <c r="C135" s="18" t="inlineStr">
        <is>
          <t>Yes/No</t>
        </is>
      </c>
      <c r="D135" s="18" t="n"/>
      <c r="E135" s="18" t="n"/>
      <c r="F135" s="18" t="inlineStr">
        <is>
          <t>No</t>
        </is>
      </c>
      <c r="G135" s="18" t="inlineStr">
        <is>
          <t>No</t>
        </is>
      </c>
      <c r="H135" s="18" t="inlineStr">
        <is>
          <t>ConsSubPhaBaseline</t>
        </is>
      </c>
      <c r="J135" s="8" t="inlineStr">
        <is>
          <t>No</t>
        </is>
      </c>
      <c r="K135" s="8" t="inlineStr">
        <is>
          <t>No</t>
        </is>
      </c>
    </row>
    <row r="136">
      <c r="B136" s="18" t="inlineStr">
        <is>
          <t>Period to reach full consumer subsidies phaseout (baseline)</t>
        </is>
      </c>
      <c r="C136" s="18" t="inlineStr">
        <is>
          <t>year</t>
        </is>
      </c>
      <c r="D136" s="18" t="n"/>
      <c r="E136" s="18" t="n"/>
      <c r="F136" s="18" t="n">
        <v>5</v>
      </c>
      <c r="G136" s="18" t="n">
        <v>5</v>
      </c>
      <c r="H136" s="18" t="inlineStr">
        <is>
          <t>FFSConsPhaseoutPeriodBA</t>
        </is>
      </c>
      <c r="J136" s="8" t="n">
        <v>5</v>
      </c>
      <c r="K136" s="8" t="n">
        <v>5</v>
      </c>
    </row>
    <row r="137">
      <c r="B137" s="18" t="inlineStr">
        <is>
          <t>Share of consumer subsidies to phase-out in the baseline</t>
        </is>
      </c>
      <c r="C137" s="18" t="inlineStr">
        <is>
          <t>%</t>
        </is>
      </c>
      <c r="D137" s="18" t="n"/>
      <c r="E137" s="18" t="n"/>
      <c r="F137" s="18" t="n">
        <v>0</v>
      </c>
      <c r="G137" s="18" t="n">
        <v>0</v>
      </c>
      <c r="H137" s="18" t="inlineStr">
        <is>
          <t>ShareofConsSubPhaBA</t>
        </is>
      </c>
      <c r="J137" s="8" t="n">
        <v>0</v>
      </c>
      <c r="K137" s="8" t="n">
        <v>0</v>
      </c>
    </row>
    <row r="138">
      <c r="B138" s="18" t="inlineStr">
        <is>
          <t>Include power subsidies in any phase out?</t>
        </is>
      </c>
      <c r="C138" s="18" t="inlineStr">
        <is>
          <t>Exempt/Include*</t>
        </is>
      </c>
      <c r="D138" s="18" t="n"/>
      <c r="E138" s="18" t="n"/>
      <c r="F138" s="18" t="inlineStr">
        <is>
          <t>DoNotPhaseOut*</t>
        </is>
      </c>
      <c r="G138" s="18" t="inlineStr">
        <is>
          <t>DoNotPhaseOut*</t>
        </is>
      </c>
      <c r="H138" s="18" t="inlineStr">
        <is>
          <t>PowerSubsidyExemptInclude</t>
        </is>
      </c>
      <c r="J138" s="8" t="inlineStr">
        <is>
          <t>DoNotPhaseOut*</t>
        </is>
      </c>
      <c r="K138" s="8" t="inlineStr">
        <is>
          <t>DoNotPhaseOut*</t>
        </is>
      </c>
    </row>
    <row r="139">
      <c r="B139" s="16" t="inlineStr">
        <is>
          <t>Fuel Price Reform</t>
        </is>
      </c>
    </row>
    <row r="140">
      <c r="B140" s="18" t="inlineStr">
        <is>
          <t>Starting year</t>
        </is>
      </c>
      <c r="C140" s="18" t="n"/>
      <c r="D140" s="18" t="n"/>
      <c r="E140" s="18" t="n"/>
      <c r="F140" s="18" t="n">
        <v>2027</v>
      </c>
      <c r="G140" s="18" t="n">
        <v>2027</v>
      </c>
      <c r="H140" s="18" t="n"/>
      <c r="J140" s="8" t="n">
        <v>2027</v>
      </c>
      <c r="K140" s="8" t="n">
        <v>2027</v>
      </c>
    </row>
    <row r="141">
      <c r="B141" s="18" t="inlineStr">
        <is>
          <t>Target year</t>
        </is>
      </c>
      <c r="C141" s="18" t="n"/>
      <c r="D141" s="18" t="n"/>
      <c r="E141" s="18" t="n"/>
      <c r="F141" s="18" t="n">
        <v>2035</v>
      </c>
      <c r="G141" s="18" t="n">
        <v>2035</v>
      </c>
      <c r="H141" s="18" t="n"/>
      <c r="J141" s="8" t="n">
        <v>2035</v>
      </c>
      <c r="K141" s="8" t="n">
        <v>2035</v>
      </c>
    </row>
    <row r="142">
      <c r="B142" s="18" t="inlineStr">
        <is>
          <t>Starting price increase, Coal , Power</t>
        </is>
      </c>
      <c r="C142" s="18" t="n"/>
      <c r="D142" s="18" t="n"/>
      <c r="E142" s="18" t="n"/>
      <c r="F142" s="18" t="n">
        <v>0</v>
      </c>
      <c r="G142" s="18" t="n">
        <v>0</v>
      </c>
      <c r="H142" s="18" t="n"/>
      <c r="J142" s="8" t="n">
        <v>0</v>
      </c>
      <c r="K142" s="8" t="n">
        <v>0</v>
      </c>
    </row>
    <row r="143">
      <c r="B143" s="18" t="inlineStr">
        <is>
          <t>Starting price increase, Coal , Residential</t>
        </is>
      </c>
      <c r="C143" s="18" t="n"/>
      <c r="D143" s="18" t="n"/>
      <c r="E143" s="18" t="n"/>
      <c r="F143" s="18" t="n">
        <v>0</v>
      </c>
      <c r="G143" s="18" t="n">
        <v>0</v>
      </c>
      <c r="H143" s="18" t="n"/>
      <c r="J143" s="8" t="n">
        <v>0</v>
      </c>
      <c r="K143" s="8" t="n">
        <v>0</v>
      </c>
    </row>
    <row r="144">
      <c r="B144" s="18" t="inlineStr">
        <is>
          <t>Starting price increase, Coal , Industry</t>
        </is>
      </c>
      <c r="C144" s="18" t="n"/>
      <c r="D144" s="18" t="n"/>
      <c r="E144" s="18" t="n"/>
      <c r="F144" s="18" t="n">
        <v>0</v>
      </c>
      <c r="G144" s="18" t="n">
        <v>0</v>
      </c>
      <c r="H144" s="18" t="n"/>
      <c r="J144" s="8" t="n">
        <v>0</v>
      </c>
      <c r="K144" s="8" t="n">
        <v>0</v>
      </c>
    </row>
    <row r="145">
      <c r="B145" s="18" t="inlineStr">
        <is>
          <t>Starting price increase, Natural gas , Power</t>
        </is>
      </c>
      <c r="C145" s="18" t="n"/>
      <c r="D145" s="18" t="n"/>
      <c r="E145" s="18" t="n"/>
      <c r="F145" s="18" t="n">
        <v>0</v>
      </c>
      <c r="G145" s="18" t="n">
        <v>0</v>
      </c>
      <c r="H145" s="18" t="n"/>
      <c r="J145" s="8" t="n">
        <v>0</v>
      </c>
      <c r="K145" s="8" t="n">
        <v>0</v>
      </c>
    </row>
    <row r="146">
      <c r="B146" s="18" t="inlineStr">
        <is>
          <t>Starting price increase, Natural gas , Residential</t>
        </is>
      </c>
      <c r="C146" s="18" t="n"/>
      <c r="D146" s="18" t="n"/>
      <c r="E146" s="18" t="n"/>
      <c r="F146" s="18" t="n">
        <v>0</v>
      </c>
      <c r="G146" s="18" t="n">
        <v>0</v>
      </c>
      <c r="H146" s="18" t="n"/>
      <c r="J146" s="8" t="n">
        <v>0</v>
      </c>
      <c r="K146" s="8" t="n">
        <v>0</v>
      </c>
    </row>
    <row r="147">
      <c r="B147" s="18" t="inlineStr">
        <is>
          <t>Starting price increase, Natural gas , Industry</t>
        </is>
      </c>
      <c r="C147" s="18" t="n"/>
      <c r="D147" s="18" t="n"/>
      <c r="E147" s="18" t="n"/>
      <c r="F147" s="18" t="n">
        <v>0</v>
      </c>
      <c r="G147" s="18" t="n">
        <v>0</v>
      </c>
      <c r="H147" s="18" t="n"/>
      <c r="J147" s="8" t="n">
        <v>0</v>
      </c>
      <c r="K147" s="8" t="n">
        <v>0</v>
      </c>
    </row>
    <row r="148">
      <c r="B148" s="18" t="inlineStr">
        <is>
          <t>Starting price increase, Electricity , Residential</t>
        </is>
      </c>
      <c r="C148" s="18" t="n"/>
      <c r="D148" s="18" t="n"/>
      <c r="E148" s="18" t="n"/>
      <c r="F148" s="18" t="n">
        <v>0</v>
      </c>
      <c r="G148" s="18" t="n">
        <v>0</v>
      </c>
      <c r="H148" s="18" t="n"/>
      <c r="J148" s="8" t="n">
        <v>0</v>
      </c>
      <c r="K148" s="8" t="n">
        <v>0</v>
      </c>
    </row>
    <row r="149">
      <c r="B149" s="18" t="inlineStr">
        <is>
          <t>Starting price increase, Electricity , Industry</t>
        </is>
      </c>
      <c r="C149" s="18" t="n"/>
      <c r="D149" s="18" t="n"/>
      <c r="E149" s="18" t="n"/>
      <c r="F149" s="18" t="n">
        <v>0</v>
      </c>
      <c r="G149" s="18" t="n">
        <v>0</v>
      </c>
      <c r="H149" s="18" t="n"/>
      <c r="J149" s="8" t="n">
        <v>0</v>
      </c>
      <c r="K149" s="8" t="n">
        <v>0</v>
      </c>
    </row>
    <row r="150">
      <c r="B150" s="18" t="inlineStr">
        <is>
          <t>Starting price increase, Gasoline , All</t>
        </is>
      </c>
      <c r="C150" s="18" t="n"/>
      <c r="D150" s="18" t="n"/>
      <c r="E150" s="18" t="n"/>
      <c r="F150" s="18" t="n">
        <v>0</v>
      </c>
      <c r="G150" s="18" t="n">
        <v>0</v>
      </c>
      <c r="H150" s="18" t="n"/>
      <c r="J150" s="8" t="n">
        <v>0</v>
      </c>
      <c r="K150" s="8" t="n">
        <v>0</v>
      </c>
    </row>
    <row r="151">
      <c r="B151" s="18" t="inlineStr">
        <is>
          <t>Starting price increase, Diesel  , All</t>
        </is>
      </c>
      <c r="C151" s="18" t="n"/>
      <c r="D151" s="18" t="n"/>
      <c r="E151" s="18" t="n"/>
      <c r="F151" s="18" t="n">
        <v>0</v>
      </c>
      <c r="G151" s="18" t="n">
        <v>0</v>
      </c>
      <c r="H151" s="18" t="n"/>
      <c r="J151" s="8" t="n">
        <v>0</v>
      </c>
      <c r="K151" s="8" t="n">
        <v>0</v>
      </c>
    </row>
    <row r="152">
      <c r="B152" s="18" t="inlineStr">
        <is>
          <t>Starting price increase, LPG , All</t>
        </is>
      </c>
      <c r="C152" s="18" t="n"/>
      <c r="D152" s="18" t="n"/>
      <c r="E152" s="18" t="n"/>
      <c r="F152" s="18" t="n">
        <v>0</v>
      </c>
      <c r="G152" s="18" t="n">
        <v>0</v>
      </c>
      <c r="H152" s="18" t="n"/>
      <c r="J152" s="8" t="n">
        <v>0</v>
      </c>
      <c r="K152" s="8" t="n">
        <v>0</v>
      </c>
    </row>
    <row r="153">
      <c r="B153" s="18" t="inlineStr">
        <is>
          <t>Starting price increase, Kerosene , All</t>
        </is>
      </c>
      <c r="C153" s="18" t="n"/>
      <c r="D153" s="18" t="n"/>
      <c r="E153" s="18" t="n"/>
      <c r="F153" s="18" t="n">
        <v>0</v>
      </c>
      <c r="G153" s="18" t="n">
        <v>0</v>
      </c>
      <c r="H153" s="18" t="n"/>
      <c r="J153" s="8" t="n">
        <v>0</v>
      </c>
      <c r="K153" s="8" t="n">
        <v>0</v>
      </c>
    </row>
    <row r="154">
      <c r="B154" s="18" t="inlineStr">
        <is>
          <t>Starting price increase, Other oil products , All</t>
        </is>
      </c>
      <c r="C154" s="18" t="n"/>
      <c r="D154" s="18" t="n"/>
      <c r="E154" s="18" t="n"/>
      <c r="F154" s="18" t="n">
        <v>0</v>
      </c>
      <c r="G154" s="18" t="n">
        <v>0</v>
      </c>
      <c r="H154" s="18" t="n"/>
      <c r="J154" s="8" t="n">
        <v>0</v>
      </c>
      <c r="K154" s="8" t="n">
        <v>0</v>
      </c>
    </row>
    <row r="155">
      <c r="B155" s="18" t="inlineStr">
        <is>
          <t>Starting price increase, Biomass , All</t>
        </is>
      </c>
      <c r="C155" s="18" t="n"/>
      <c r="D155" s="18" t="n"/>
      <c r="E155" s="18" t="n"/>
      <c r="F155" s="18" t="n">
        <v>0</v>
      </c>
      <c r="G155" s="18" t="n">
        <v>0</v>
      </c>
      <c r="H155" s="18" t="n"/>
      <c r="J155" s="8" t="n">
        <v>0</v>
      </c>
      <c r="K155" s="8" t="n">
        <v>0</v>
      </c>
    </row>
    <row r="156">
      <c r="B156" s="18" t="inlineStr">
        <is>
          <t>Final price increase, Coal , Power</t>
        </is>
      </c>
      <c r="C156" s="18" t="n"/>
      <c r="D156" s="18" t="n"/>
      <c r="E156" s="18" t="n"/>
      <c r="F156" s="18" t="n">
        <v>0</v>
      </c>
      <c r="G156" s="18" t="n">
        <v>0</v>
      </c>
      <c r="H156" s="18" t="n"/>
      <c r="J156" s="8" t="n">
        <v>0</v>
      </c>
      <c r="K156" s="8" t="n">
        <v>0</v>
      </c>
    </row>
    <row r="157">
      <c r="B157" s="18" t="inlineStr">
        <is>
          <t>Final price increase, Coal , Residential</t>
        </is>
      </c>
      <c r="C157" s="18" t="n"/>
      <c r="D157" s="18" t="n"/>
      <c r="E157" s="18" t="n"/>
      <c r="F157" s="18" t="n">
        <v>0</v>
      </c>
      <c r="G157" s="18" t="n">
        <v>0</v>
      </c>
      <c r="H157" s="18" t="n"/>
      <c r="J157" s="8" t="n">
        <v>0</v>
      </c>
      <c r="K157" s="8" t="n">
        <v>0</v>
      </c>
    </row>
    <row r="158">
      <c r="B158" s="18" t="inlineStr">
        <is>
          <t>Final price increase, Coal , Industry</t>
        </is>
      </c>
      <c r="C158" s="18" t="n"/>
      <c r="D158" s="18" t="n"/>
      <c r="E158" s="18" t="n"/>
      <c r="F158" s="18" t="n">
        <v>0</v>
      </c>
      <c r="G158" s="18" t="n">
        <v>0</v>
      </c>
      <c r="H158" s="18" t="n"/>
      <c r="J158" s="8" t="n">
        <v>0</v>
      </c>
      <c r="K158" s="8" t="n">
        <v>0</v>
      </c>
    </row>
    <row r="159">
      <c r="B159" s="18" t="inlineStr">
        <is>
          <t>Final price increase, Natural gas , Power</t>
        </is>
      </c>
      <c r="C159" s="18" t="n"/>
      <c r="D159" s="18" t="n"/>
      <c r="E159" s="18" t="n"/>
      <c r="F159" s="18" t="n">
        <v>0</v>
      </c>
      <c r="G159" s="18" t="n">
        <v>0</v>
      </c>
      <c r="H159" s="18" t="n"/>
      <c r="J159" s="8" t="n">
        <v>0</v>
      </c>
      <c r="K159" s="8" t="n">
        <v>0</v>
      </c>
    </row>
    <row r="160">
      <c r="B160" s="18" t="inlineStr">
        <is>
          <t>Final price increase, Natural gas , Residential</t>
        </is>
      </c>
      <c r="C160" s="18" t="n"/>
      <c r="D160" s="18" t="n"/>
      <c r="E160" s="18" t="n"/>
      <c r="F160" s="18" t="n">
        <v>0</v>
      </c>
      <c r="G160" s="18" t="n">
        <v>0</v>
      </c>
      <c r="H160" s="18" t="n"/>
      <c r="J160" s="8" t="n">
        <v>0</v>
      </c>
      <c r="K160" s="8" t="n">
        <v>0</v>
      </c>
    </row>
    <row r="161">
      <c r="B161" s="18" t="inlineStr">
        <is>
          <t>Final price increase, Natural gas , Industry</t>
        </is>
      </c>
      <c r="C161" s="18" t="n"/>
      <c r="D161" s="18" t="n"/>
      <c r="E161" s="18" t="n"/>
      <c r="F161" s="18" t="n">
        <v>0</v>
      </c>
      <c r="G161" s="18" t="n">
        <v>0</v>
      </c>
      <c r="H161" s="18" t="n"/>
      <c r="J161" s="8" t="n">
        <v>0</v>
      </c>
      <c r="K161" s="8" t="n">
        <v>0</v>
      </c>
    </row>
    <row r="162">
      <c r="B162" s="18" t="inlineStr">
        <is>
          <t>Final price increase, Electricity , Residential</t>
        </is>
      </c>
      <c r="C162" s="18" t="n"/>
      <c r="D162" s="18" t="n"/>
      <c r="E162" s="18" t="n"/>
      <c r="F162" s="18" t="n">
        <v>0</v>
      </c>
      <c r="G162" s="18" t="n">
        <v>0</v>
      </c>
      <c r="H162" s="18" t="n"/>
      <c r="J162" s="8" t="n">
        <v>0</v>
      </c>
      <c r="K162" s="8" t="n">
        <v>0</v>
      </c>
    </row>
    <row r="163">
      <c r="B163" s="18" t="inlineStr">
        <is>
          <t>Final price increase, Electricity , Industry</t>
        </is>
      </c>
      <c r="C163" s="18" t="n"/>
      <c r="D163" s="18" t="n"/>
      <c r="E163" s="18" t="n"/>
      <c r="F163" s="18" t="n">
        <v>0</v>
      </c>
      <c r="G163" s="18" t="n">
        <v>0</v>
      </c>
      <c r="H163" s="18" t="n"/>
      <c r="J163" s="8" t="n">
        <v>0</v>
      </c>
      <c r="K163" s="8" t="n">
        <v>0</v>
      </c>
    </row>
    <row r="164">
      <c r="B164" s="18" t="inlineStr">
        <is>
          <t>Final price increase, Gasoline , All</t>
        </is>
      </c>
      <c r="C164" s="18" t="n"/>
      <c r="D164" s="18" t="n"/>
      <c r="E164" s="18" t="n"/>
      <c r="F164" s="18" t="n">
        <v>0</v>
      </c>
      <c r="G164" s="18" t="n">
        <v>0</v>
      </c>
      <c r="H164" s="18" t="n"/>
      <c r="J164" s="8" t="n">
        <v>0</v>
      </c>
      <c r="K164" s="8" t="n">
        <v>0</v>
      </c>
    </row>
    <row r="165">
      <c r="B165" s="18" t="inlineStr">
        <is>
          <t>Final price increase, Diesel  , All</t>
        </is>
      </c>
      <c r="C165" s="18" t="n"/>
      <c r="D165" s="18" t="n"/>
      <c r="E165" s="18" t="n"/>
      <c r="F165" s="18" t="n">
        <v>0</v>
      </c>
      <c r="G165" s="18" t="n">
        <v>0</v>
      </c>
      <c r="H165" s="18" t="n"/>
      <c r="J165" s="8" t="n">
        <v>0</v>
      </c>
      <c r="K165" s="8" t="n">
        <v>0</v>
      </c>
    </row>
    <row r="166">
      <c r="B166" s="18" t="inlineStr">
        <is>
          <t>Final price increase, LPG , All</t>
        </is>
      </c>
      <c r="C166" s="18" t="n"/>
      <c r="D166" s="18" t="n"/>
      <c r="E166" s="18" t="n"/>
      <c r="F166" s="18" t="n">
        <v>0</v>
      </c>
      <c r="G166" s="18" t="n">
        <v>0</v>
      </c>
      <c r="H166" s="18" t="n"/>
      <c r="J166" s="8" t="n">
        <v>0</v>
      </c>
      <c r="K166" s="8" t="n">
        <v>0</v>
      </c>
    </row>
    <row r="167">
      <c r="B167" s="18" t="inlineStr">
        <is>
          <t>Final price increase, Kerosene , All</t>
        </is>
      </c>
      <c r="C167" s="18" t="n"/>
      <c r="D167" s="18" t="n"/>
      <c r="E167" s="18" t="n"/>
      <c r="F167" s="18" t="n">
        <v>0</v>
      </c>
      <c r="G167" s="18" t="n">
        <v>0</v>
      </c>
      <c r="H167" s="18" t="n"/>
      <c r="J167" s="8" t="n">
        <v>0</v>
      </c>
      <c r="K167" s="8" t="n">
        <v>0</v>
      </c>
    </row>
    <row r="168">
      <c r="B168" s="18" t="inlineStr">
        <is>
          <t>Final price increase, Other oil products , All</t>
        </is>
      </c>
      <c r="C168" s="18" t="n"/>
      <c r="D168" s="18" t="n"/>
      <c r="E168" s="18" t="n"/>
      <c r="F168" s="18" t="n">
        <v>0</v>
      </c>
      <c r="G168" s="18" t="n">
        <v>0</v>
      </c>
      <c r="H168" s="18" t="n"/>
      <c r="J168" s="8" t="n">
        <v>0</v>
      </c>
      <c r="K168" s="8" t="n">
        <v>0</v>
      </c>
    </row>
    <row r="169">
      <c r="B169" s="18" t="inlineStr">
        <is>
          <t>Final price increase, Biomass , All</t>
        </is>
      </c>
      <c r="C169" s="18" t="n"/>
      <c r="D169" s="18" t="n"/>
      <c r="E169" s="18" t="n"/>
      <c r="F169" s="18" t="n">
        <v>0</v>
      </c>
      <c r="G169" s="18" t="n">
        <v>0</v>
      </c>
      <c r="H169" s="18" t="n"/>
      <c r="J169" s="8" t="n">
        <v>0</v>
      </c>
      <c r="K169" s="8" t="n">
        <v>0</v>
      </c>
    </row>
    <row r="170">
      <c r="B170" s="18" t="inlineStr">
        <is>
          <t>Price increase units, Coal , Power</t>
        </is>
      </c>
      <c r="C170" s="18" t="n"/>
      <c r="D170" s="18" t="n"/>
      <c r="E170" s="18" t="n"/>
      <c r="F170" s="18" t="inlineStr">
        <is>
          <t>$/GJ</t>
        </is>
      </c>
      <c r="G170" s="18" t="inlineStr">
        <is>
          <t>$/GJ</t>
        </is>
      </c>
      <c r="H170" s="18" t="n"/>
      <c r="J170" s="8" t="inlineStr">
        <is>
          <t>$/GJ</t>
        </is>
      </c>
      <c r="K170" s="8" t="inlineStr">
        <is>
          <t>$/GJ</t>
        </is>
      </c>
    </row>
    <row r="171">
      <c r="B171" s="18" t="inlineStr">
        <is>
          <t>Price increase units, Coal , Residential</t>
        </is>
      </c>
      <c r="C171" s="18" t="n"/>
      <c r="D171" s="18" t="n"/>
      <c r="E171" s="18" t="n"/>
      <c r="F171" s="18" t="inlineStr">
        <is>
          <t>$/GJ</t>
        </is>
      </c>
      <c r="G171" s="18" t="inlineStr">
        <is>
          <t>$/GJ</t>
        </is>
      </c>
      <c r="H171" s="18" t="n"/>
      <c r="J171" s="8" t="inlineStr">
        <is>
          <t>$/GJ</t>
        </is>
      </c>
      <c r="K171" s="8" t="inlineStr">
        <is>
          <t>$/GJ</t>
        </is>
      </c>
    </row>
    <row r="172">
      <c r="B172" s="18" t="inlineStr">
        <is>
          <t>Price increase units, Coal , Industry</t>
        </is>
      </c>
      <c r="C172" s="18" t="n"/>
      <c r="D172" s="18" t="n"/>
      <c r="E172" s="18" t="n"/>
      <c r="F172" s="18" t="inlineStr">
        <is>
          <t>$/GJ</t>
        </is>
      </c>
      <c r="G172" s="18" t="inlineStr">
        <is>
          <t>$/GJ</t>
        </is>
      </c>
      <c r="H172" s="18" t="n"/>
      <c r="J172" s="8" t="inlineStr">
        <is>
          <t>$/GJ</t>
        </is>
      </c>
      <c r="K172" s="8" t="inlineStr">
        <is>
          <t>$/GJ</t>
        </is>
      </c>
    </row>
    <row r="173">
      <c r="B173" s="18" t="inlineStr">
        <is>
          <t>Price increase units, Natural gas , Power</t>
        </is>
      </c>
      <c r="C173" s="18" t="n"/>
      <c r="D173" s="18" t="n"/>
      <c r="E173" s="18" t="n"/>
      <c r="F173" s="18" t="inlineStr">
        <is>
          <t>$/GJ</t>
        </is>
      </c>
      <c r="G173" s="18" t="inlineStr">
        <is>
          <t>$/GJ</t>
        </is>
      </c>
      <c r="H173" s="18" t="n"/>
      <c r="J173" s="8" t="inlineStr">
        <is>
          <t>$/GJ</t>
        </is>
      </c>
      <c r="K173" s="8" t="inlineStr">
        <is>
          <t>$/GJ</t>
        </is>
      </c>
    </row>
    <row r="174">
      <c r="B174" s="18" t="inlineStr">
        <is>
          <t>Price increase units, Natural gas , Residential</t>
        </is>
      </c>
      <c r="C174" s="18" t="n"/>
      <c r="D174" s="18" t="n"/>
      <c r="E174" s="18" t="n"/>
      <c r="F174" s="18" t="inlineStr">
        <is>
          <t>$/GJ</t>
        </is>
      </c>
      <c r="G174" s="18" t="inlineStr">
        <is>
          <t>$/GJ</t>
        </is>
      </c>
      <c r="H174" s="18" t="n"/>
      <c r="J174" s="8" t="inlineStr">
        <is>
          <t>$/GJ</t>
        </is>
      </c>
      <c r="K174" s="8" t="inlineStr">
        <is>
          <t>$/GJ</t>
        </is>
      </c>
    </row>
    <row r="175">
      <c r="B175" s="18" t="inlineStr">
        <is>
          <t>Price increase units, Natural gas , Industry</t>
        </is>
      </c>
      <c r="C175" s="18" t="n"/>
      <c r="D175" s="18" t="n"/>
      <c r="E175" s="18" t="n"/>
      <c r="F175" s="18" t="inlineStr">
        <is>
          <t>$/GJ</t>
        </is>
      </c>
      <c r="G175" s="18" t="inlineStr">
        <is>
          <t>$/GJ</t>
        </is>
      </c>
      <c r="H175" s="18" t="n"/>
      <c r="J175" s="8" t="inlineStr">
        <is>
          <t>$/GJ</t>
        </is>
      </c>
      <c r="K175" s="8" t="inlineStr">
        <is>
          <t>$/GJ</t>
        </is>
      </c>
    </row>
    <row r="176">
      <c r="B176" s="18" t="inlineStr">
        <is>
          <t>Price increase units, Electricity , Residential</t>
        </is>
      </c>
      <c r="C176" s="18" t="n"/>
      <c r="D176" s="18" t="n"/>
      <c r="E176" s="18" t="n"/>
      <c r="F176" s="18" t="inlineStr">
        <is>
          <t>$/kwh</t>
        </is>
      </c>
      <c r="G176" s="18" t="inlineStr">
        <is>
          <t>$/kwh</t>
        </is>
      </c>
      <c r="H176" s="18" t="n"/>
      <c r="J176" s="8" t="inlineStr">
        <is>
          <t>$/kwh</t>
        </is>
      </c>
      <c r="K176" s="8" t="inlineStr">
        <is>
          <t>$/kwh</t>
        </is>
      </c>
    </row>
    <row r="177">
      <c r="B177" s="18" t="inlineStr">
        <is>
          <t>Price increase units, Electricity , Industry</t>
        </is>
      </c>
      <c r="C177" s="18" t="n"/>
      <c r="D177" s="18" t="n"/>
      <c r="E177" s="18" t="n"/>
      <c r="F177" s="18" t="inlineStr">
        <is>
          <t>$/kwh</t>
        </is>
      </c>
      <c r="G177" s="18" t="inlineStr">
        <is>
          <t>$/kwh</t>
        </is>
      </c>
      <c r="H177" s="18" t="n"/>
      <c r="J177" s="8" t="inlineStr">
        <is>
          <t>$/kwh</t>
        </is>
      </c>
      <c r="K177" s="8" t="inlineStr">
        <is>
          <t>$/kwh</t>
        </is>
      </c>
    </row>
    <row r="178">
      <c r="B178" s="18" t="inlineStr">
        <is>
          <t>Price increase units, Gasoline , All</t>
        </is>
      </c>
      <c r="C178" s="18" t="n"/>
      <c r="D178" s="18" t="n"/>
      <c r="E178" s="18" t="n"/>
      <c r="F178" s="18" t="inlineStr">
        <is>
          <t>$/liter</t>
        </is>
      </c>
      <c r="G178" s="18" t="inlineStr">
        <is>
          <t>$/liter</t>
        </is>
      </c>
      <c r="H178" s="18" t="n"/>
      <c r="J178" s="8" t="inlineStr">
        <is>
          <t>$/liter</t>
        </is>
      </c>
      <c r="K178" s="8" t="inlineStr">
        <is>
          <t>$/liter</t>
        </is>
      </c>
    </row>
    <row r="179">
      <c r="B179" s="18" t="inlineStr">
        <is>
          <t>Price increase units, Diesel  , All</t>
        </is>
      </c>
      <c r="C179" s="18" t="n"/>
      <c r="D179" s="18" t="n"/>
      <c r="E179" s="18" t="n"/>
      <c r="F179" s="18" t="inlineStr">
        <is>
          <t>$/liter</t>
        </is>
      </c>
      <c r="G179" s="18" t="inlineStr">
        <is>
          <t>$/liter</t>
        </is>
      </c>
      <c r="H179" s="18" t="n"/>
      <c r="J179" s="8" t="inlineStr">
        <is>
          <t>$/liter</t>
        </is>
      </c>
      <c r="K179" s="8" t="inlineStr">
        <is>
          <t>$/liter</t>
        </is>
      </c>
    </row>
    <row r="180">
      <c r="B180" s="18" t="inlineStr">
        <is>
          <t>Price increase units, LPG , All</t>
        </is>
      </c>
      <c r="C180" s="18" t="n"/>
      <c r="D180" s="18" t="n"/>
      <c r="E180" s="18" t="n"/>
      <c r="F180" s="18" t="inlineStr">
        <is>
          <t>$/liter</t>
        </is>
      </c>
      <c r="G180" s="18" t="inlineStr">
        <is>
          <t>$/liter</t>
        </is>
      </c>
      <c r="H180" s="18" t="n"/>
      <c r="J180" s="8" t="inlineStr">
        <is>
          <t>$/liter</t>
        </is>
      </c>
      <c r="K180" s="8" t="inlineStr">
        <is>
          <t>$/liter</t>
        </is>
      </c>
    </row>
    <row r="181">
      <c r="B181" s="18" t="inlineStr">
        <is>
          <t>Price increase units, Kerosene , All</t>
        </is>
      </c>
      <c r="C181" s="18" t="n"/>
      <c r="D181" s="18" t="n"/>
      <c r="E181" s="18" t="n"/>
      <c r="F181" s="18" t="inlineStr">
        <is>
          <t>$/liter</t>
        </is>
      </c>
      <c r="G181" s="18" t="inlineStr">
        <is>
          <t>$/liter</t>
        </is>
      </c>
      <c r="H181" s="18" t="n"/>
      <c r="J181" s="8" t="inlineStr">
        <is>
          <t>$/liter</t>
        </is>
      </c>
      <c r="K181" s="8" t="inlineStr">
        <is>
          <t>$/liter</t>
        </is>
      </c>
    </row>
    <row r="182">
      <c r="B182" s="18" t="inlineStr">
        <is>
          <t>Price increase units, Other oil products , All</t>
        </is>
      </c>
      <c r="C182" s="18" t="n"/>
      <c r="D182" s="18" t="n"/>
      <c r="E182" s="18" t="n"/>
      <c r="F182" s="18" t="inlineStr">
        <is>
          <t>$/bbn</t>
        </is>
      </c>
      <c r="G182" s="18" t="inlineStr">
        <is>
          <t>$/liter</t>
        </is>
      </c>
      <c r="H182" s="18" t="n"/>
      <c r="J182" s="8" t="inlineStr">
        <is>
          <t>$/bbn</t>
        </is>
      </c>
      <c r="K182" s="8" t="inlineStr">
        <is>
          <t>$/bbn</t>
        </is>
      </c>
    </row>
    <row r="183">
      <c r="B183" s="18" t="inlineStr">
        <is>
          <t>Price increase units, Biomass , All</t>
        </is>
      </c>
      <c r="C183" s="18" t="n"/>
      <c r="D183" s="18" t="n"/>
      <c r="E183" s="18" t="n"/>
      <c r="F183" s="18" t="inlineStr">
        <is>
          <t>$/GJ</t>
        </is>
      </c>
      <c r="G183" s="18" t="inlineStr">
        <is>
          <t>$/liter</t>
        </is>
      </c>
      <c r="H183" s="18" t="n"/>
      <c r="J183" s="8" t="inlineStr">
        <is>
          <t>$/GJ</t>
        </is>
      </c>
      <c r="K183" s="8" t="inlineStr">
        <is>
          <t>$/GJ</t>
        </is>
      </c>
    </row>
    <row r="184">
      <c r="B184" s="16" t="inlineStr">
        <is>
          <t>Methane tax</t>
        </is>
      </c>
    </row>
    <row r="185">
      <c r="B185" s="18" t="inlineStr">
        <is>
          <t>Apply carbon tax to methane</t>
        </is>
      </c>
      <c r="C185" s="18" t="inlineStr">
        <is>
          <t>switch</t>
        </is>
      </c>
      <c r="D185" s="18" t="n"/>
      <c r="E185" s="18" t="n"/>
      <c r="F185" s="18" t="inlineStr">
        <is>
          <t>No</t>
        </is>
      </c>
      <c r="G185" s="18" t="inlineStr">
        <is>
          <t>No</t>
        </is>
      </c>
      <c r="H185" s="18" t="inlineStr">
        <is>
          <t>CTforMethane</t>
        </is>
      </c>
      <c r="J185" s="8" t="inlineStr">
        <is>
          <t>No</t>
        </is>
      </c>
      <c r="K185" s="8" t="inlineStr">
        <is>
          <t>No</t>
        </is>
      </c>
    </row>
    <row r="186">
      <c r="B186" s="18" t="inlineStr">
        <is>
          <t>Year of methane fee introduction</t>
        </is>
      </c>
      <c r="C186" s="18" t="inlineStr">
        <is>
          <t>year</t>
        </is>
      </c>
      <c r="D186" s="18" t="n"/>
      <c r="E186" s="18" t="n"/>
      <c r="F186" s="18" t="n">
        <v>2027</v>
      </c>
      <c r="G186" s="18" t="n">
        <v>2027</v>
      </c>
      <c r="H186" s="18" t="inlineStr">
        <is>
          <t>MPIntro</t>
        </is>
      </c>
      <c r="J186" s="8" t="n">
        <v>2027</v>
      </c>
      <c r="K186" s="8" t="n">
        <v>2027</v>
      </c>
    </row>
    <row r="187">
      <c r="B187" s="18" t="inlineStr">
        <is>
          <t>Starting methane fee (real USD per ton CO2eq)</t>
        </is>
      </c>
      <c r="C187" s="18" t="inlineStr">
        <is>
          <t>USD per ton of CO2 eq</t>
        </is>
      </c>
      <c r="D187" s="18" t="n"/>
      <c r="E187" s="18" t="n"/>
      <c r="F187" s="18" t="n">
        <v>0</v>
      </c>
      <c r="G187" s="18" t="n">
        <v>0</v>
      </c>
      <c r="H187" s="18" t="inlineStr">
        <is>
          <t>MPLevelStart</t>
        </is>
      </c>
      <c r="J187" s="8" t="n">
        <v>0</v>
      </c>
      <c r="K187" s="8" t="n">
        <v>0</v>
      </c>
    </row>
    <row r="188">
      <c r="B188" s="18" t="inlineStr">
        <is>
          <t>Target level of methane fee</t>
        </is>
      </c>
      <c r="C188" s="18" t="inlineStr">
        <is>
          <t>USD per ton of CO2 eq</t>
        </is>
      </c>
      <c r="D188" s="18" t="n"/>
      <c r="E188" s="18" t="n"/>
      <c r="F188" s="18" t="n">
        <v>0</v>
      </c>
      <c r="G188" s="18" t="n">
        <v>0</v>
      </c>
      <c r="H188" s="18" t="inlineStr">
        <is>
          <t>MPLevelTarget</t>
        </is>
      </c>
      <c r="J188" s="8" t="n">
        <v>0</v>
      </c>
      <c r="K188" s="8" t="n">
        <v>0</v>
      </c>
    </row>
    <row r="189">
      <c r="B189" s="18" t="inlineStr">
        <is>
          <t>Year to reach target methane fee level</t>
        </is>
      </c>
      <c r="C189" s="18" t="inlineStr">
        <is>
          <t>year</t>
        </is>
      </c>
      <c r="D189" s="18" t="n"/>
      <c r="E189" s="18" t="n"/>
      <c r="F189" s="18" t="n">
        <v>2030</v>
      </c>
      <c r="G189" s="18" t="n">
        <v>2030</v>
      </c>
      <c r="H189" s="18" t="inlineStr">
        <is>
          <t>MPOutro</t>
        </is>
      </c>
      <c r="J189" s="8" t="n">
        <v>2030</v>
      </c>
      <c r="K189" s="8" t="n">
        <v>2030</v>
      </c>
    </row>
    <row r="190">
      <c r="B190" s="16" t="inlineStr">
        <is>
          <t>Price liberalization</t>
        </is>
      </c>
    </row>
    <row r="191">
      <c r="B191" s="18" t="inlineStr">
        <is>
          <t>Apply price controls phaseout?</t>
        </is>
      </c>
      <c r="C191" s="18" t="inlineStr">
        <is>
          <t>switch</t>
        </is>
      </c>
      <c r="D191" s="18" t="n"/>
      <c r="E191" s="18" t="n"/>
      <c r="F191" s="18" t="b">
        <v>0</v>
      </c>
      <c r="G191" s="18" t="b">
        <v>0</v>
      </c>
      <c r="H191" s="18" t="inlineStr">
        <is>
          <t>PrcContPha</t>
        </is>
      </c>
      <c r="J191" s="8" t="b">
        <v>0</v>
      </c>
      <c r="K191" s="8" t="b">
        <v>0</v>
      </c>
    </row>
    <row r="192">
      <c r="B192" s="18" t="inlineStr">
        <is>
          <t>Year to start price controls phaseout (if applicable)</t>
        </is>
      </c>
      <c r="C192" s="18" t="inlineStr">
        <is>
          <t>year</t>
        </is>
      </c>
      <c r="D192" s="18" t="n"/>
      <c r="E192" s="18" t="n"/>
      <c r="F192" s="18" t="n">
        <v>2027</v>
      </c>
      <c r="G192" s="18" t="n">
        <v>2027</v>
      </c>
      <c r="H192" s="18" t="inlineStr">
        <is>
          <t>YearPrcContPha</t>
        </is>
      </c>
      <c r="J192" s="8" t="n">
        <v>2027</v>
      </c>
      <c r="K192" s="8" t="n">
        <v>2027</v>
      </c>
    </row>
    <row r="193">
      <c r="B193" s="18" t="inlineStr">
        <is>
          <t>Period to reach full price controls phaseout (if applicable)</t>
        </is>
      </c>
      <c r="C193" s="18" t="inlineStr">
        <is>
          <t>year</t>
        </is>
      </c>
      <c r="D193" s="18" t="n"/>
      <c r="E193" s="18" t="n"/>
      <c r="F193" s="18" t="n">
        <v>5</v>
      </c>
      <c r="G193" s="18" t="n">
        <v>5</v>
      </c>
      <c r="H193" s="18" t="inlineStr">
        <is>
          <t>PrcControlPhaseout</t>
        </is>
      </c>
      <c r="J193" s="8" t="n">
        <v>5</v>
      </c>
      <c r="K193" s="8" t="n">
        <v>5</v>
      </c>
    </row>
    <row r="194">
      <c r="B194" s="18" t="inlineStr">
        <is>
          <t>Government energy price controls</t>
        </is>
      </c>
      <c r="C194" s="18" t="inlineStr">
        <is>
          <t>switch</t>
        </is>
      </c>
      <c r="D194" s="18" t="n"/>
      <c r="E194" s="18" t="n"/>
      <c r="F194" s="18" t="inlineStr">
        <is>
          <t>Bucketed*</t>
        </is>
      </c>
      <c r="G194" s="18" t="inlineStr">
        <is>
          <t>Bucketed*</t>
        </is>
      </c>
      <c r="H194" s="18" t="inlineStr">
        <is>
          <t>GovPriceControls</t>
        </is>
      </c>
      <c r="J194" s="8" t="inlineStr">
        <is>
          <t>Bucketed*</t>
        </is>
      </c>
      <c r="K194" s="8" t="inlineStr">
        <is>
          <t>Bucketed*</t>
        </is>
      </c>
    </row>
    <row r="195">
      <c r="B195" s="18" t="inlineStr">
        <is>
          <t>Apply price controls phaseout in the baseline scenario?</t>
        </is>
      </c>
      <c r="C195" s="18" t="inlineStr">
        <is>
          <t>switch</t>
        </is>
      </c>
      <c r="D195" s="18" t="n"/>
      <c r="E195" s="18" t="n"/>
      <c r="F195" s="18" t="inlineStr">
        <is>
          <t>No</t>
        </is>
      </c>
      <c r="G195" s="18" t="inlineStr">
        <is>
          <t>No</t>
        </is>
      </c>
      <c r="H195" s="18" t="inlineStr">
        <is>
          <t>PrcContPhaBaseline</t>
        </is>
      </c>
      <c r="J195" s="8" t="inlineStr">
        <is>
          <t>No</t>
        </is>
      </c>
      <c r="K195" s="8" t="inlineStr">
        <is>
          <t>No</t>
        </is>
      </c>
    </row>
    <row r="196">
      <c r="B196" s="16" t="inlineStr">
        <is>
          <t>Revenues use</t>
        </is>
      </c>
    </row>
    <row r="197">
      <c r="B197" s="18" t="inlineStr">
        <is>
          <t>Labor tax reductions</t>
        </is>
      </c>
      <c r="C197" s="18" t="inlineStr">
        <is>
          <t>% of revenues</t>
        </is>
      </c>
      <c r="D197" s="18" t="n"/>
      <c r="E197" s="18" t="n"/>
      <c r="F197" s="18" t="n">
        <v>30</v>
      </c>
      <c r="G197" s="18" t="n">
        <v>30</v>
      </c>
      <c r="H197" s="18" t="inlineStr">
        <is>
          <t>EXPLabortax</t>
        </is>
      </c>
      <c r="J197" s="8" t="n">
        <v>30</v>
      </c>
      <c r="K197" s="8" t="n">
        <v>30</v>
      </c>
    </row>
    <row r="198">
      <c r="B198" s="18" t="inlineStr">
        <is>
          <t>Corporate taxes</t>
        </is>
      </c>
      <c r="C198" s="18" t="inlineStr">
        <is>
          <t>% of revenues</t>
        </is>
      </c>
      <c r="D198" s="18" t="n"/>
      <c r="E198" s="18" t="n"/>
      <c r="F198" s="18" t="n">
        <v>0</v>
      </c>
      <c r="G198" s="18" t="n">
        <v>0</v>
      </c>
      <c r="H198" s="18" t="inlineStr">
        <is>
          <t>EXPCIT</t>
        </is>
      </c>
      <c r="J198" s="8" t="n">
        <v>0</v>
      </c>
      <c r="K198" s="8" t="n">
        <v>0</v>
      </c>
    </row>
    <row r="199">
      <c r="B199" s="18" t="inlineStr">
        <is>
          <t>Public investment</t>
        </is>
      </c>
      <c r="C199" s="18" t="inlineStr">
        <is>
          <t>% of revenues</t>
        </is>
      </c>
      <c r="D199" s="18" t="n"/>
      <c r="E199" s="18" t="n"/>
      <c r="F199" s="18" t="n">
        <v>50</v>
      </c>
      <c r="G199" s="18" t="n">
        <v>50</v>
      </c>
      <c r="H199" s="18" t="inlineStr">
        <is>
          <t>EXPCapex</t>
        </is>
      </c>
      <c r="J199" s="8" t="n">
        <v>50</v>
      </c>
      <c r="K199" s="8" t="n">
        <v>50</v>
      </c>
    </row>
    <row r="200">
      <c r="B200" s="18" t="inlineStr">
        <is>
          <t>Current spending</t>
        </is>
      </c>
      <c r="C200" s="18" t="inlineStr">
        <is>
          <t>% of revenues</t>
        </is>
      </c>
      <c r="D200" s="18" t="n"/>
      <c r="E200" s="18" t="n"/>
      <c r="F200" s="18" t="n">
        <v>0</v>
      </c>
      <c r="G200" s="18" t="n">
        <v>0</v>
      </c>
      <c r="H200" s="18" t="inlineStr">
        <is>
          <t>EXPGoodsandserv</t>
        </is>
      </c>
      <c r="J200" s="8" t="n">
        <v>0</v>
      </c>
      <c r="K200" s="8" t="n">
        <v>0</v>
      </c>
    </row>
    <row r="201">
      <c r="B201" s="18" t="inlineStr">
        <is>
          <t>Targeted transfers</t>
        </is>
      </c>
      <c r="C201" s="18" t="inlineStr">
        <is>
          <t>% of revenues</t>
        </is>
      </c>
      <c r="D201" s="18" t="n"/>
      <c r="E201" s="18" t="n"/>
      <c r="F201" s="18" t="n">
        <v>20</v>
      </c>
      <c r="G201" s="18" t="n">
        <v>20</v>
      </c>
      <c r="H201" s="18" t="inlineStr">
        <is>
          <t>EXPTransfers</t>
        </is>
      </c>
      <c r="J201" s="8" t="n">
        <v>20</v>
      </c>
      <c r="K201" s="8" t="n">
        <v>20</v>
      </c>
    </row>
    <row r="202">
      <c r="B202" s="16" t="inlineStr">
        <is>
          <t>of which:</t>
        </is>
      </c>
    </row>
    <row r="203">
      <c r="B203" s="18" t="inlineStr">
        <is>
          <t>targeted percentile</t>
        </is>
      </c>
      <c r="C203" s="18" t="inlineStr">
        <is>
          <t>% bottom targetting (from bottom of distribution)</t>
        </is>
      </c>
      <c r="D203" s="18" t="n"/>
      <c r="E203" s="18" t="n"/>
      <c r="F203" s="18" t="n">
        <v>40</v>
      </c>
      <c r="G203" s="18" t="n">
        <v>40</v>
      </c>
      <c r="H203" s="18" t="inlineStr">
        <is>
          <t>TargettedPercentile</t>
        </is>
      </c>
      <c r="J203" s="8" t="n">
        <v>40</v>
      </c>
      <c r="K203" s="8" t="n">
        <v>40</v>
      </c>
    </row>
    <row r="204">
      <c r="B204" s="18" t="inlineStr">
        <is>
          <t>coverage rate</t>
        </is>
      </c>
      <c r="C204" s="18" t="inlineStr">
        <is>
          <t>% of targeted percentile that receive transfers</t>
        </is>
      </c>
      <c r="D204" s="18" t="n"/>
      <c r="E204" s="18" t="n"/>
      <c r="F204" s="18" t="n">
        <v>100</v>
      </c>
      <c r="G204" s="18" t="n">
        <v>100</v>
      </c>
      <c r="H204" s="18" t="inlineStr">
        <is>
          <t>CoverageRate</t>
        </is>
      </c>
      <c r="J204" s="8" t="n">
        <v>100</v>
      </c>
      <c r="K204" s="8" t="n">
        <v>100</v>
      </c>
    </row>
    <row r="205">
      <c r="B205" s="18" t="inlineStr">
        <is>
          <t>leakage rate</t>
        </is>
      </c>
      <c r="C205" s="18" t="inlineStr">
        <is>
          <t>% of untargeted percentile that receive transfers</t>
        </is>
      </c>
      <c r="D205" s="18" t="n"/>
      <c r="E205" s="18" t="n"/>
      <c r="F205" s="18" t="n">
        <v>0</v>
      </c>
      <c r="G205" s="18" t="n">
        <v>0</v>
      </c>
      <c r="H205" s="18" t="inlineStr">
        <is>
          <t>LeakageRate</t>
        </is>
      </c>
      <c r="J205" s="8" t="n">
        <v>0</v>
      </c>
      <c r="K205" s="8" t="n">
        <v>0</v>
      </c>
    </row>
    <row r="206">
      <c r="B206" s="16" t="inlineStr">
        <is>
          <t>Policy options</t>
        </is>
      </c>
    </row>
    <row r="207">
      <c r="A207" t="inlineStr">
        <is>
          <t>X</t>
        </is>
      </c>
      <c r="B207" s="18" t="inlineStr">
        <is>
          <t>Additional mitigation policies in non-energy sectors?</t>
        </is>
      </c>
      <c r="C207" s="18" t="inlineStr">
        <is>
          <t>switch</t>
        </is>
      </c>
      <c r="D207" s="18" t="n"/>
      <c r="E207" s="18" t="n"/>
      <c r="F207" s="18" t="inlineStr">
        <is>
          <t>No*</t>
        </is>
      </c>
      <c r="G207" s="18" t="inlineStr">
        <is>
          <t>Yes*</t>
        </is>
      </c>
      <c r="H207" s="18" t="inlineStr">
        <is>
          <t>AdditionMitigationPoliciesNonEnergy</t>
        </is>
      </c>
      <c r="J207" s="8" t="inlineStr">
        <is>
          <t>No*</t>
        </is>
      </c>
      <c r="K207" s="8" t="inlineStr">
        <is>
          <t>No*</t>
        </is>
      </c>
    </row>
    <row r="208">
      <c r="B208" s="18" t="inlineStr">
        <is>
          <t>Apply existing ETS (if exists)?</t>
        </is>
      </c>
      <c r="C208" s="18" t="inlineStr">
        <is>
          <t>switch</t>
        </is>
      </c>
      <c r="D208" s="18" t="n"/>
      <c r="E208" s="18" t="n"/>
      <c r="F208" s="18" t="inlineStr">
        <is>
          <t>Yes*</t>
        </is>
      </c>
      <c r="G208" s="18" t="inlineStr">
        <is>
          <t>Yes*</t>
        </is>
      </c>
      <c r="H208" s="18" t="inlineStr">
        <is>
          <t>ExistingETSApply</t>
        </is>
      </c>
      <c r="J208" s="8" t="inlineStr">
        <is>
          <t>Yes*</t>
        </is>
      </c>
      <c r="K208" s="8" t="inlineStr">
        <is>
          <t>Yes*</t>
        </is>
      </c>
    </row>
    <row r="209">
      <c r="B209" s="18" t="inlineStr">
        <is>
          <t>Existing ETS permit price growth per annum (real terms)</t>
        </is>
      </c>
      <c r="C209" s="18" t="inlineStr">
        <is>
          <t>%, real</t>
        </is>
      </c>
      <c r="D209" s="18" t="n"/>
      <c r="E209" s="18" t="n"/>
      <c r="F209" s="18" t="n">
        <v>0</v>
      </c>
      <c r="G209" s="18" t="n">
        <v>0</v>
      </c>
      <c r="H209" s="18" t="inlineStr">
        <is>
          <t>ExistingETSGrowth</t>
        </is>
      </c>
      <c r="J209" s="8" t="n">
        <v>0</v>
      </c>
      <c r="K209" s="8" t="n">
        <v>0</v>
      </c>
    </row>
    <row r="210">
      <c r="B210" s="18" t="inlineStr">
        <is>
          <t>New carbon tax complementary to existing ETS coverage</t>
        </is>
      </c>
      <c r="C210" s="18" t="inlineStr">
        <is>
          <t>switch</t>
        </is>
      </c>
      <c r="D210" s="18" t="n"/>
      <c r="E210" s="18" t="n"/>
      <c r="F210" s="18" t="inlineStr">
        <is>
          <t>No*</t>
        </is>
      </c>
      <c r="G210" s="18" t="inlineStr">
        <is>
          <t>No*</t>
        </is>
      </c>
      <c r="H210" s="18" t="inlineStr">
        <is>
          <t>CTaxComplimentaryToETS</t>
        </is>
      </c>
      <c r="J210" s="8" t="inlineStr">
        <is>
          <t>No*</t>
        </is>
      </c>
      <c r="K210" s="8" t="inlineStr">
        <is>
          <t>No*</t>
        </is>
      </c>
    </row>
    <row r="211">
      <c r="B211" s="18" t="inlineStr">
        <is>
          <t>ETS behavioral responses and revenues adjustment</t>
        </is>
      </c>
      <c r="C211" s="18" t="inlineStr">
        <is>
          <t>%</t>
        </is>
      </c>
      <c r="D211" s="18" t="n"/>
      <c r="E211" s="18" t="n"/>
      <c r="F211" s="18" t="n">
        <v>0.9</v>
      </c>
      <c r="G211" s="18" t="n">
        <v>0.9</v>
      </c>
      <c r="H211" s="18" t="inlineStr">
        <is>
          <t>ETSBehavioralAdjustment</t>
        </is>
      </c>
      <c r="J211" s="8" t="n">
        <v>0.9</v>
      </c>
      <c r="K211" s="8" t="n">
        <v>0.9</v>
      </c>
    </row>
    <row r="212">
      <c r="B212" s="18" t="inlineStr">
        <is>
          <t>Years to phase in Pigouvian tax?</t>
        </is>
      </c>
      <c r="C212" s="18" t="inlineStr">
        <is>
          <t>year</t>
        </is>
      </c>
      <c r="D212" s="18" t="n"/>
      <c r="E212" s="18" t="n"/>
      <c r="F212" s="18" t="n">
        <v>5</v>
      </c>
      <c r="G212" s="18" t="n">
        <v>5</v>
      </c>
      <c r="H212" s="18" t="inlineStr">
        <is>
          <t>AddEfficientTaxesPhaseInYears</t>
        </is>
      </c>
      <c r="J212" s="8" t="n">
        <v>5</v>
      </c>
      <c r="K212" s="8" t="n">
        <v>5</v>
      </c>
    </row>
    <row r="213">
      <c r="B213" s="18" t="inlineStr">
        <is>
          <t>Apply existing carbon tax (if exists)?</t>
        </is>
      </c>
      <c r="C213" s="18" t="inlineStr">
        <is>
          <t>switch</t>
        </is>
      </c>
      <c r="D213" s="18" t="n"/>
      <c r="E213" s="18" t="n"/>
      <c r="F213" s="18" t="inlineStr">
        <is>
          <t>Yes*</t>
        </is>
      </c>
      <c r="G213" s="18" t="inlineStr">
        <is>
          <t>Yes*</t>
        </is>
      </c>
      <c r="H213" s="18" t="inlineStr">
        <is>
          <t>ExistingCTApply</t>
        </is>
      </c>
      <c r="J213" s="8" t="inlineStr">
        <is>
          <t>Yes*</t>
        </is>
      </c>
      <c r="K213" s="8" t="inlineStr">
        <is>
          <t>Yes*</t>
        </is>
      </c>
    </row>
    <row r="214">
      <c r="B214" s="18" t="inlineStr">
        <is>
          <t>Assumed existing carbon tax growth per annum (real terms)</t>
        </is>
      </c>
      <c r="C214" s="18" t="inlineStr">
        <is>
          <t>%, real</t>
        </is>
      </c>
      <c r="D214" s="18" t="n"/>
      <c r="E214" s="18" t="n"/>
      <c r="F214" s="18" t="n">
        <v>0</v>
      </c>
      <c r="G214" s="18" t="n">
        <v>0</v>
      </c>
      <c r="H214" s="18" t="inlineStr">
        <is>
          <t>ExistingCTGrowth</t>
        </is>
      </c>
      <c r="J214" s="8" t="n">
        <v>0</v>
      </c>
      <c r="K214" s="8" t="n">
        <v>0</v>
      </c>
    </row>
    <row r="215">
      <c r="B215" s="18" t="inlineStr">
        <is>
          <t>Add additional excise tax (see 'Manual inputs' tab)?</t>
        </is>
      </c>
      <c r="C215" s="18" t="inlineStr">
        <is>
          <t>switch</t>
        </is>
      </c>
      <c r="D215" s="18" t="n"/>
      <c r="E215" s="18" t="n"/>
      <c r="F215" s="18" t="inlineStr">
        <is>
          <t>No*</t>
        </is>
      </c>
      <c r="G215" s="18" t="inlineStr">
        <is>
          <t>No*</t>
        </is>
      </c>
      <c r="H215" s="18" t="inlineStr">
        <is>
          <t>AdditionalExcise</t>
        </is>
      </c>
      <c r="J215" s="8" t="inlineStr">
        <is>
          <t>No*</t>
        </is>
      </c>
      <c r="K215" s="8" t="inlineStr">
        <is>
          <t>No*</t>
        </is>
      </c>
    </row>
    <row r="216">
      <c r="B216" s="18" t="inlineStr">
        <is>
          <t>Include climate externality in Pigouvian tax?</t>
        </is>
      </c>
      <c r="C216" s="18" t="inlineStr">
        <is>
          <t>switch</t>
        </is>
      </c>
      <c r="D216" s="18" t="n"/>
      <c r="E216" s="18" t="n"/>
      <c r="F216" s="18" t="inlineStr">
        <is>
          <t>Yes*</t>
        </is>
      </c>
      <c r="G216" s="18" t="inlineStr">
        <is>
          <t>Yes*</t>
        </is>
      </c>
      <c r="H216" s="18" t="inlineStr">
        <is>
          <t>ClimateEffTax</t>
        </is>
      </c>
      <c r="J216" s="8" t="inlineStr">
        <is>
          <t>Yes*</t>
        </is>
      </c>
      <c r="K216" s="8" t="inlineStr">
        <is>
          <t>Yes*</t>
        </is>
      </c>
    </row>
    <row r="217">
      <c r="B217" s="18" t="inlineStr">
        <is>
          <t>Add Pigouvian tax on top?</t>
        </is>
      </c>
      <c r="C217" s="18" t="inlineStr">
        <is>
          <t>switch</t>
        </is>
      </c>
      <c r="D217" s="18" t="n"/>
      <c r="E217" s="18" t="n"/>
      <c r="F217" s="18" t="inlineStr">
        <is>
          <t>No*</t>
        </is>
      </c>
      <c r="G217" s="18" t="inlineStr">
        <is>
          <t>No*</t>
        </is>
      </c>
      <c r="H217" s="18" t="inlineStr">
        <is>
          <t>AddEfficientTaxes</t>
        </is>
      </c>
      <c r="J217" s="8" t="inlineStr">
        <is>
          <t>No*</t>
        </is>
      </c>
      <c r="K217" s="8" t="inlineStr">
        <is>
          <t>No*</t>
        </is>
      </c>
    </row>
    <row r="218">
      <c r="B218" s="18" t="inlineStr">
        <is>
          <t>Externalities are part of VAT base for optimal taxes?</t>
        </is>
      </c>
      <c r="C218" s="18" t="inlineStr">
        <is>
          <t>switch</t>
        </is>
      </c>
      <c r="D218" s="18" t="n"/>
      <c r="E218" s="18" t="n"/>
      <c r="F218" s="18" t="inlineStr">
        <is>
          <t>Yes*</t>
        </is>
      </c>
      <c r="G218" s="18" t="inlineStr">
        <is>
          <t>Yes*</t>
        </is>
      </c>
      <c r="H218" s="18" t="inlineStr">
        <is>
          <t>ExternalityAddVAT</t>
        </is>
      </c>
      <c r="J218" s="8" t="inlineStr">
        <is>
          <t>Yes*</t>
        </is>
      </c>
      <c r="K218" s="8" t="inlineStr">
        <is>
          <t>Yes*</t>
        </is>
      </c>
    </row>
    <row r="219">
      <c r="B219" s="16" t="inlineStr">
        <is>
          <t>Sources for key inputs</t>
        </is>
      </c>
    </row>
    <row r="220">
      <c r="A220" t="inlineStr">
        <is>
          <t>X</t>
        </is>
      </c>
      <c r="B220" s="18" t="inlineStr">
        <is>
          <t>International energy price forecasts</t>
        </is>
      </c>
      <c r="C220" s="18" t="inlineStr">
        <is>
          <t>switch</t>
        </is>
      </c>
      <c r="D220" s="18" t="n"/>
      <c r="E220" s="18" t="n"/>
      <c r="F220" s="18" t="inlineStr">
        <is>
          <t>IMF</t>
        </is>
      </c>
      <c r="G220" s="18" t="inlineStr">
        <is>
          <t>IMF-WB*</t>
        </is>
      </c>
      <c r="H220" s="18" t="inlineStr">
        <is>
          <t>IntEnerPricForeSource</t>
        </is>
      </c>
      <c r="J220" s="8" t="inlineStr">
        <is>
          <t>IMF</t>
        </is>
      </c>
      <c r="K220" s="8" t="inlineStr">
        <is>
          <t>IMF</t>
        </is>
      </c>
    </row>
    <row r="221">
      <c r="B221" s="18" t="inlineStr">
        <is>
          <t>Global energy demand scenario</t>
        </is>
      </c>
      <c r="C221" s="18" t="inlineStr">
        <is>
          <t>switch</t>
        </is>
      </c>
      <c r="D221" s="18" t="n"/>
      <c r="E221" s="18" t="n"/>
      <c r="F221" s="18" t="inlineStr">
        <is>
          <t>Stated Policies*</t>
        </is>
      </c>
      <c r="G221" s="18" t="inlineStr">
        <is>
          <t>Stated Policies*</t>
        </is>
      </c>
      <c r="H221" s="18" t="inlineStr">
        <is>
          <t>GlobalEnergyDemand</t>
        </is>
      </c>
      <c r="J221" s="8" t="inlineStr">
        <is>
          <t>Stated Policies*</t>
        </is>
      </c>
      <c r="K221" s="8" t="inlineStr">
        <is>
          <t>Stated Policies*</t>
        </is>
      </c>
    </row>
    <row r="222">
      <c r="B222" s="18" t="inlineStr">
        <is>
          <t>GDP growth forecasts</t>
        </is>
      </c>
      <c r="C222" s="18" t="inlineStr">
        <is>
          <t>switch</t>
        </is>
      </c>
      <c r="D222" s="18" t="n"/>
      <c r="E222" s="18" t="n"/>
      <c r="F222" s="18" t="inlineStr">
        <is>
          <t>WEO*</t>
        </is>
      </c>
      <c r="G222" s="18" t="inlineStr">
        <is>
          <t>WEO*</t>
        </is>
      </c>
      <c r="H222" s="18" t="inlineStr">
        <is>
          <t>GDPScenario</t>
        </is>
      </c>
      <c r="J222" s="8" t="inlineStr">
        <is>
          <t>WEO*</t>
        </is>
      </c>
      <c r="K222" s="8" t="inlineStr">
        <is>
          <t>WEO*</t>
        </is>
      </c>
    </row>
    <row r="223">
      <c r="B223" s="18" t="inlineStr">
        <is>
          <t>Primary source for price elasticities of demand</t>
        </is>
      </c>
      <c r="C223" s="18" t="inlineStr">
        <is>
          <t>switch</t>
        </is>
      </c>
      <c r="D223" s="18" t="n"/>
      <c r="E223" s="18" t="n"/>
      <c r="F223" s="18" t="inlineStr">
        <is>
          <t>Simple*</t>
        </is>
      </c>
      <c r="G223" s="18" t="inlineStr">
        <is>
          <t>Simple*</t>
        </is>
      </c>
      <c r="H223" s="18" t="inlineStr">
        <is>
          <t>ElPrcMainSrc</t>
        </is>
      </c>
      <c r="J223" s="8" t="inlineStr">
        <is>
          <t>Simple*</t>
        </is>
      </c>
      <c r="K223" s="8" t="inlineStr">
        <is>
          <t>Simple*</t>
        </is>
      </c>
    </row>
    <row r="224">
      <c r="B224" s="18" t="inlineStr">
        <is>
          <t>Primary source for income elasticities of demand</t>
        </is>
      </c>
      <c r="C224" s="18" t="inlineStr">
        <is>
          <t>switch</t>
        </is>
      </c>
      <c r="D224" s="18" t="n"/>
      <c r="E224" s="18" t="n"/>
      <c r="F224" s="18" t="inlineStr">
        <is>
          <t>Simple*</t>
        </is>
      </c>
      <c r="G224" s="18" t="inlineStr">
        <is>
          <t>Simple*</t>
        </is>
      </c>
      <c r="H224" s="18" t="inlineStr">
        <is>
          <t>ElIncMainSrc</t>
        </is>
      </c>
      <c r="J224" s="8" t="inlineStr">
        <is>
          <t>Simple*</t>
        </is>
      </c>
      <c r="K224" s="8" t="inlineStr">
        <is>
          <t>Simple*</t>
        </is>
      </c>
    </row>
    <row r="225">
      <c r="B225" s="18" t="inlineStr">
        <is>
          <t>CO2 emissions factors</t>
        </is>
      </c>
      <c r="C225" s="18" t="inlineStr">
        <is>
          <t>switch</t>
        </is>
      </c>
      <c r="D225" s="18" t="n"/>
      <c r="E225" s="18" t="n"/>
      <c r="F225" s="18" t="inlineStr">
        <is>
          <t>IIASA*</t>
        </is>
      </c>
      <c r="G225" s="18" t="inlineStr">
        <is>
          <t>IIASA*</t>
        </is>
      </c>
      <c r="H225" s="18" t="inlineStr">
        <is>
          <t>EmissionsFactCO2</t>
        </is>
      </c>
      <c r="J225" s="8" t="inlineStr">
        <is>
          <t>IIASA*</t>
        </is>
      </c>
      <c r="K225" s="8" t="inlineStr">
        <is>
          <t>IIASA*</t>
        </is>
      </c>
    </row>
    <row r="226">
      <c r="B226" s="18" t="inlineStr">
        <is>
          <t>Fiscal multipliers</t>
        </is>
      </c>
      <c r="C226" s="18" t="inlineStr">
        <is>
          <t>switch</t>
        </is>
      </c>
      <c r="D226" s="18" t="n"/>
      <c r="E226" s="18" t="n"/>
      <c r="F226" s="18" t="inlineStr">
        <is>
          <t>Income-grp*</t>
        </is>
      </c>
      <c r="G226" s="18" t="inlineStr">
        <is>
          <t>Income-grp*</t>
        </is>
      </c>
      <c r="H226" s="18" t="inlineStr">
        <is>
          <t>MultipliersSource</t>
        </is>
      </c>
      <c r="J226" s="8" t="inlineStr">
        <is>
          <t>Income-grp*</t>
        </is>
      </c>
      <c r="K226" s="8" t="inlineStr">
        <is>
          <t>Income-grp*</t>
        </is>
      </c>
    </row>
    <row r="227">
      <c r="B227" s="18" t="inlineStr">
        <is>
          <t>Power sector model (elasticity or engineering)?</t>
        </is>
      </c>
      <c r="C227" s="18" t="inlineStr">
        <is>
          <t>switch</t>
        </is>
      </c>
      <c r="D227" s="18" t="n"/>
      <c r="E227" s="18" t="n"/>
      <c r="F227" s="18" t="inlineStr">
        <is>
          <t>Engineer</t>
        </is>
      </c>
      <c r="G227" s="18" t="inlineStr">
        <is>
          <t>Engineer</t>
        </is>
      </c>
      <c r="H227" s="18" t="inlineStr">
        <is>
          <t>PowModelSelected</t>
        </is>
      </c>
      <c r="J227" s="8" t="inlineStr">
        <is>
          <t>Engineer</t>
        </is>
      </c>
      <c r="K227" s="8" t="inlineStr">
        <is>
          <t>Engineer</t>
        </is>
      </c>
    </row>
    <row r="228">
      <c r="B228" s="18" t="inlineStr">
        <is>
          <t>NDC submission</t>
        </is>
      </c>
      <c r="C228" s="18" t="inlineStr">
        <is>
          <t>switch</t>
        </is>
      </c>
      <c r="D228" s="18" t="n"/>
      <c r="E228" s="18" t="n"/>
      <c r="F228" s="18" t="inlineStr">
        <is>
          <t>Latest*</t>
        </is>
      </c>
      <c r="G228" s="18" t="inlineStr">
        <is>
          <t>Latest*</t>
        </is>
      </c>
      <c r="H228" s="18" t="inlineStr">
        <is>
          <t>NDCs</t>
        </is>
      </c>
      <c r="J228" s="8" t="inlineStr">
        <is>
          <t>Latest*</t>
        </is>
      </c>
      <c r="K228" s="8" t="inlineStr">
        <is>
          <t>Latest*</t>
        </is>
      </c>
    </row>
    <row r="229">
      <c r="B229" s="18" t="inlineStr">
        <is>
          <t>NDC target year</t>
        </is>
      </c>
      <c r="C229" s="18" t="inlineStr">
        <is>
          <t>switch</t>
        </is>
      </c>
      <c r="D229" s="18" t="n"/>
      <c r="E229" s="18" t="n"/>
      <c r="F229" s="18" t="inlineStr">
        <is>
          <t>Main*</t>
        </is>
      </c>
      <c r="G229" s="18" t="inlineStr">
        <is>
          <t>Main*</t>
        </is>
      </c>
      <c r="H229" s="18" t="inlineStr">
        <is>
          <t>NDCTargetYear</t>
        </is>
      </c>
      <c r="J229" s="8" t="inlineStr">
        <is>
          <t>Main*</t>
        </is>
      </c>
      <c r="K229" s="8" t="inlineStr">
        <is>
          <t>Main*</t>
        </is>
      </c>
    </row>
    <row r="230">
      <c r="B230" s="18" t="inlineStr">
        <is>
          <t>If conditional NDC, use:</t>
        </is>
      </c>
      <c r="C230" s="18" t="inlineStr">
        <is>
          <t>switch</t>
        </is>
      </c>
      <c r="D230" s="18" t="n"/>
      <c r="E230" s="18" t="n"/>
      <c r="F230" s="18" t="inlineStr">
        <is>
          <t>Average*</t>
        </is>
      </c>
      <c r="G230" s="18" t="inlineStr">
        <is>
          <t>Average*</t>
        </is>
      </c>
      <c r="H230" s="18" t="inlineStr">
        <is>
          <t>Conditionality</t>
        </is>
      </c>
      <c r="J230" s="8" t="inlineStr">
        <is>
          <t>Average*</t>
        </is>
      </c>
      <c r="K230" s="8" t="inlineStr">
        <is>
          <t>Average*</t>
        </is>
      </c>
    </row>
    <row r="231">
      <c r="B231" s="16" t="inlineStr">
        <is>
          <t>General assumptions</t>
        </is>
      </c>
    </row>
    <row r="232">
      <c r="B232" s="18" t="inlineStr">
        <is>
          <t>First year of model calculations?</t>
        </is>
      </c>
      <c r="C232" s="18" t="inlineStr">
        <is>
          <t>year</t>
        </is>
      </c>
      <c r="D232" s="18" t="n"/>
      <c r="E232" s="18" t="n"/>
      <c r="F232" s="18" t="n">
        <v>2022</v>
      </c>
      <c r="G232" s="18" t="n">
        <v>2022</v>
      </c>
      <c r="H232" s="18" t="inlineStr">
        <is>
          <t>FirstYearCalculations</t>
        </is>
      </c>
      <c r="J232" s="8" t="n">
        <v>2022</v>
      </c>
      <c r="K232" s="8" t="n">
        <v>2022</v>
      </c>
    </row>
    <row r="233">
      <c r="B233" s="18" t="inlineStr">
        <is>
          <t>Nominal results in real terms of which year?</t>
        </is>
      </c>
      <c r="C233" s="18" t="inlineStr">
        <is>
          <t>year</t>
        </is>
      </c>
      <c r="D233" s="18" t="n"/>
      <c r="E233" s="18" t="n"/>
      <c r="F233" s="18" t="n">
        <v>2026</v>
      </c>
      <c r="G233" s="18" t="n">
        <v>2026</v>
      </c>
      <c r="H233" s="18" t="inlineStr">
        <is>
          <t>ResultsYear</t>
        </is>
      </c>
      <c r="J233" s="8" t="n">
        <v>2026</v>
      </c>
      <c r="K233" s="8" t="n">
        <v>2026</v>
      </c>
    </row>
    <row r="234">
      <c r="B234" s="18" t="inlineStr">
        <is>
          <t>Use energy balances or (CPAT) energy consumption data</t>
        </is>
      </c>
      <c r="C234" s="18" t="inlineStr">
        <is>
          <t>year</t>
        </is>
      </c>
      <c r="D234" s="18" t="n"/>
      <c r="E234" s="18" t="n"/>
      <c r="F234" s="18" t="inlineStr">
        <is>
          <t>Balances</t>
        </is>
      </c>
      <c r="G234" s="18" t="inlineStr">
        <is>
          <t>Balances</t>
        </is>
      </c>
      <c r="H234" s="18" t="inlineStr">
        <is>
          <t>BalancesOrConsumption</t>
        </is>
      </c>
      <c r="J234" s="8" t="inlineStr">
        <is>
          <t>Balances</t>
        </is>
      </c>
      <c r="K234" s="8" t="inlineStr">
        <is>
          <t>Balances</t>
        </is>
      </c>
    </row>
    <row r="235">
      <c r="B235" s="18" t="inlineStr">
        <is>
          <t>Generate Matrix of Energy Consumption Projections for Year</t>
        </is>
      </c>
      <c r="C235" s="18" t="inlineStr">
        <is>
          <t>year</t>
        </is>
      </c>
      <c r="D235" s="18" t="n"/>
      <c r="E235" s="18" t="n"/>
      <c r="F235" s="18" t="n">
        <v>2026</v>
      </c>
      <c r="G235" s="18" t="n">
        <v>2026</v>
      </c>
      <c r="H235" s="18" t="inlineStr">
        <is>
          <t>EnergyConsumptionsMatrixProjectionsYear</t>
        </is>
      </c>
      <c r="J235" s="8" t="n">
        <v>2026</v>
      </c>
      <c r="K235" s="8" t="n">
        <v>2026</v>
      </c>
    </row>
    <row r="236">
      <c r="A236" t="inlineStr">
        <is>
          <t>X</t>
        </is>
      </c>
      <c r="B236" s="18" t="inlineStr">
        <is>
          <t>Start year for GDP calculations</t>
        </is>
      </c>
      <c r="C236" s="18" t="inlineStr">
        <is>
          <t>year</t>
        </is>
      </c>
      <c r="D236" s="18" t="n"/>
      <c r="E236" s="18" t="n"/>
      <c r="F236" s="18" t="n">
        <v>2025</v>
      </c>
      <c r="G236" s="18" t="n">
        <v>2024</v>
      </c>
      <c r="H236" s="18" t="inlineStr">
        <is>
          <t>GDPStartYear</t>
        </is>
      </c>
      <c r="J236" s="8" t="n">
        <v>2025</v>
      </c>
      <c r="K236" s="8" t="n">
        <v>2025</v>
      </c>
    </row>
    <row r="237">
      <c r="B237" s="18" t="inlineStr">
        <is>
          <t>Adjust Annex I country energy-related CO2 EFs to match UNFCCC GHG inventories?</t>
        </is>
      </c>
      <c r="C237" s="18" t="inlineStr">
        <is>
          <t>switch</t>
        </is>
      </c>
      <c r="D237" s="18" t="n"/>
      <c r="E237" s="18" t="n"/>
      <c r="F237" s="18" t="inlineStr">
        <is>
          <t>Yes*</t>
        </is>
      </c>
      <c r="G237" s="18" t="inlineStr">
        <is>
          <t>Yes*</t>
        </is>
      </c>
      <c r="H237" s="18" t="inlineStr">
        <is>
          <t>EFsAdjustmentAnnexI</t>
        </is>
      </c>
      <c r="J237" s="8" t="inlineStr">
        <is>
          <t>Yes*</t>
        </is>
      </c>
      <c r="K237" s="8" t="inlineStr">
        <is>
          <t>Yes*</t>
        </is>
      </c>
    </row>
    <row r="238">
      <c r="B238" s="18" t="inlineStr">
        <is>
          <t>Adjust non-Annex I country energy-related CO2 EFs to match CAIT GHG inventories?</t>
        </is>
      </c>
      <c r="C238" s="18" t="inlineStr">
        <is>
          <t>switch</t>
        </is>
      </c>
      <c r="D238" s="18" t="n"/>
      <c r="E238" s="18" t="n"/>
      <c r="F238" s="18" t="inlineStr">
        <is>
          <t>Yes*</t>
        </is>
      </c>
      <c r="G238" s="18" t="inlineStr">
        <is>
          <t>Yes*</t>
        </is>
      </c>
      <c r="H238" s="18" t="inlineStr">
        <is>
          <t>EFsAdjustmentNonAnnexI</t>
        </is>
      </c>
      <c r="J238" s="8" t="inlineStr">
        <is>
          <t>Yes*</t>
        </is>
      </c>
      <c r="K238" s="8" t="inlineStr">
        <is>
          <t>Yes*</t>
        </is>
      </c>
    </row>
    <row r="239">
      <c r="B239" s="18" t="inlineStr">
        <is>
          <t>Industrial process emissions scale with industrial CO2 energy emissions?</t>
        </is>
      </c>
      <c r="C239" s="18" t="inlineStr">
        <is>
          <t>switch</t>
        </is>
      </c>
      <c r="D239" s="18" t="n"/>
      <c r="E239" s="18" t="n"/>
      <c r="F239" s="18" t="inlineStr">
        <is>
          <t>Yes*</t>
        </is>
      </c>
      <c r="G239" s="18" t="inlineStr">
        <is>
          <t>Yes*</t>
        </is>
      </c>
      <c r="H239" s="18" t="inlineStr">
        <is>
          <t>IndustrialProcessEmissionsScaleEner</t>
        </is>
      </c>
      <c r="J239" s="8" t="inlineStr">
        <is>
          <t>Yes*</t>
        </is>
      </c>
      <c r="K239" s="8" t="inlineStr">
        <is>
          <t>Yes*</t>
        </is>
      </c>
    </row>
    <row r="240">
      <c r="B240" s="18" t="inlineStr">
        <is>
          <t>LULUCF emissions decline at % pa (in absolute value of start year)?</t>
        </is>
      </c>
      <c r="C240" s="18" t="inlineStr">
        <is>
          <t>%</t>
        </is>
      </c>
      <c r="D240" s="18" t="n"/>
      <c r="E240" s="18" t="n"/>
      <c r="F240" s="18" t="n">
        <v>0.025</v>
      </c>
      <c r="G240" s="18" t="n">
        <v>0.025</v>
      </c>
      <c r="H240" s="18" t="inlineStr">
        <is>
          <t>LULUCFAnnualEmissionsDecline</t>
        </is>
      </c>
      <c r="J240" s="8" t="n">
        <v>0.025</v>
      </c>
      <c r="K240" s="8" t="n">
        <v>0.025</v>
      </c>
    </row>
    <row r="241">
      <c r="B241" s="16" t="inlineStr">
        <is>
          <t>Additional policy-induced efficiency gains pa by sector:</t>
        </is>
      </c>
    </row>
    <row r="242">
      <c r="B242" s="18" t="inlineStr">
        <is>
          <t>Power</t>
        </is>
      </c>
      <c r="C242" s="18" t="n"/>
      <c r="D242" s="18" t="n"/>
      <c r="E242" s="18" t="n"/>
      <c r="F242" s="18" t="n">
        <v>0</v>
      </c>
      <c r="G242" s="18" t="n">
        <v>0</v>
      </c>
      <c r="H242" s="18" t="inlineStr">
        <is>
          <t>AdditionalEfficiencyPower</t>
        </is>
      </c>
      <c r="J242" s="8" t="n">
        <v>0</v>
      </c>
      <c r="K242" s="8" t="n">
        <v>0</v>
      </c>
    </row>
    <row r="243">
      <c r="B243" s="18" t="inlineStr">
        <is>
          <t>Road vehicles</t>
        </is>
      </c>
      <c r="C243" s="18" t="n"/>
      <c r="D243" s="18" t="n"/>
      <c r="E243" s="18" t="n"/>
      <c r="F243" s="18" t="n">
        <v>0</v>
      </c>
      <c r="G243" s="18" t="n">
        <v>0</v>
      </c>
      <c r="H243" s="18" t="inlineStr">
        <is>
          <t>AdditionalEfficiencyRoadVehicle</t>
        </is>
      </c>
      <c r="J243" s="8" t="n">
        <v>0</v>
      </c>
      <c r="K243" s="8" t="n">
        <v>0</v>
      </c>
    </row>
    <row r="244">
      <c r="B244" s="18" t="inlineStr">
        <is>
          <t>Residential</t>
        </is>
      </c>
      <c r="C244" s="18" t="n"/>
      <c r="D244" s="18" t="n"/>
      <c r="E244" s="18" t="n"/>
      <c r="F244" s="18" t="n">
        <v>0</v>
      </c>
      <c r="G244" s="18" t="n">
        <v>0</v>
      </c>
      <c r="H244" s="18" t="inlineStr">
        <is>
          <t>AdditionalEfficiencyResidential</t>
        </is>
      </c>
      <c r="J244" s="8" t="n">
        <v>0</v>
      </c>
      <c r="K244" s="8" t="n">
        <v>0</v>
      </c>
    </row>
    <row r="245">
      <c r="B245" s="18" t="inlineStr">
        <is>
          <t>Industrial</t>
        </is>
      </c>
      <c r="C245" s="18" t="n"/>
      <c r="D245" s="18" t="n"/>
      <c r="E245" s="18" t="n"/>
      <c r="F245" s="18" t="n">
        <v>0</v>
      </c>
      <c r="G245" s="18" t="n">
        <v>0</v>
      </c>
      <c r="H245" s="18" t="inlineStr">
        <is>
          <t>AdditionalEfficiencyIndustrial</t>
        </is>
      </c>
      <c r="J245" s="8" t="n">
        <v>0</v>
      </c>
      <c r="K245" s="8" t="n">
        <v>0</v>
      </c>
    </row>
    <row r="246">
      <c r="B246" s="16" t="inlineStr">
        <is>
          <t>Adjustment to efficiency margins for shadow pricing policies:</t>
        </is>
      </c>
    </row>
    <row r="247">
      <c r="B247" s="18" t="inlineStr">
        <is>
          <t>Energy efficiency regulations</t>
        </is>
      </c>
      <c r="C247" s="18" t="n"/>
      <c r="D247" s="18" t="n"/>
      <c r="E247" s="18" t="n"/>
      <c r="F247" s="18" t="n">
        <v>0.7</v>
      </c>
      <c r="G247" s="18" t="n">
        <v>0.7</v>
      </c>
      <c r="H247" s="18" t="inlineStr">
        <is>
          <t>SPPEffAdjEnergyEfficiencyRegulations</t>
        </is>
      </c>
      <c r="J247" s="8" t="n">
        <v>0.7</v>
      </c>
      <c r="K247" s="8" t="n">
        <v>0.7</v>
      </c>
    </row>
    <row r="248">
      <c r="B248" s="18" t="inlineStr">
        <is>
          <t>Vehicle fuel economy</t>
        </is>
      </c>
      <c r="C248" s="18" t="n"/>
      <c r="D248" s="18" t="n"/>
      <c r="E248" s="18" t="n"/>
      <c r="F248" s="18" t="n">
        <v>0.7</v>
      </c>
      <c r="G248" s="18" t="n">
        <v>0.7</v>
      </c>
      <c r="H248" s="18" t="inlineStr">
        <is>
          <t>SPPEffAdjVehicleFuelEconomy</t>
        </is>
      </c>
      <c r="J248" s="8" t="n">
        <v>0.7</v>
      </c>
      <c r="K248" s="8" t="n">
        <v>0.7</v>
      </c>
    </row>
    <row r="249">
      <c r="B249" s="18" t="inlineStr">
        <is>
          <t>Residential efficiency regulations</t>
        </is>
      </c>
      <c r="C249" s="18" t="n"/>
      <c r="D249" s="18" t="n"/>
      <c r="E249" s="18" t="n"/>
      <c r="F249" s="18" t="n">
        <v>0.7</v>
      </c>
      <c r="G249" s="18" t="n">
        <v>0.7</v>
      </c>
      <c r="H249" s="18" t="inlineStr">
        <is>
          <t>SPPEffAdjRes</t>
        </is>
      </c>
      <c r="J249" s="8" t="n">
        <v>0.7</v>
      </c>
      <c r="K249" s="8" t="n">
        <v>0.7</v>
      </c>
    </row>
    <row r="250">
      <c r="B250" s="18" t="inlineStr">
        <is>
          <t>Industrial efficiency regulations</t>
        </is>
      </c>
      <c r="C250" s="18" t="n"/>
      <c r="D250" s="18" t="n"/>
      <c r="E250" s="18" t="n"/>
      <c r="F250" s="18" t="n">
        <v>0.7</v>
      </c>
      <c r="G250" s="18" t="n">
        <v>0.7</v>
      </c>
      <c r="H250" s="18" t="inlineStr">
        <is>
          <t>SPPEffAdjInd</t>
        </is>
      </c>
      <c r="J250" s="8" t="n">
        <v>0.7</v>
      </c>
      <c r="K250" s="8" t="n">
        <v>0.7</v>
      </c>
    </row>
    <row r="251">
      <c r="B251" s="18" t="inlineStr">
        <is>
          <t>Feebates</t>
        </is>
      </c>
      <c r="C251" s="18" t="n"/>
      <c r="D251" s="18" t="n"/>
      <c r="E251" s="18" t="n"/>
      <c r="F251" s="18" t="n">
        <v>1</v>
      </c>
      <c r="G251" s="18" t="n">
        <v>1</v>
      </c>
      <c r="H251" s="18" t="inlineStr">
        <is>
          <t>SPPEffAdjFeebates</t>
        </is>
      </c>
      <c r="J251" s="8" t="n">
        <v>1</v>
      </c>
      <c r="K251" s="8" t="n">
        <v>1</v>
      </c>
    </row>
    <row r="252">
      <c r="B252" s="16" t="inlineStr">
        <is>
          <t>Residential Substitution Implicit Efficiencies</t>
        </is>
      </c>
    </row>
    <row r="253">
      <c r="B253" s="18" t="inlineStr">
        <is>
          <t>LPG</t>
        </is>
      </c>
      <c r="C253" s="18" t="n"/>
      <c r="D253" s="18" t="n"/>
      <c r="E253" s="18" t="n"/>
      <c r="F253" s="18" t="n">
        <v>0.5600000000000001</v>
      </c>
      <c r="G253" s="18" t="n">
        <v>0.5600000000000001</v>
      </c>
      <c r="H253" s="18" t="inlineStr">
        <is>
          <t>ResSubstLPGEff</t>
        </is>
      </c>
      <c r="J253" s="8" t="n">
        <v>0.5600000000000001</v>
      </c>
      <c r="K253" s="8" t="n">
        <v>0.5600000000000001</v>
      </c>
    </row>
    <row r="254">
      <c r="B254" s="18" t="inlineStr">
        <is>
          <t>Kerosene</t>
        </is>
      </c>
      <c r="C254" s="18" t="n"/>
      <c r="D254" s="18" t="n"/>
      <c r="E254" s="18" t="n"/>
      <c r="F254" s="18" t="n">
        <v>0.45</v>
      </c>
      <c r="G254" s="18" t="n">
        <v>0.45</v>
      </c>
      <c r="H254" s="18" t="inlineStr">
        <is>
          <t>ResSubstKerEff</t>
        </is>
      </c>
      <c r="J254" s="8" t="n">
        <v>0.45</v>
      </c>
      <c r="K254" s="8" t="n">
        <v>0.45</v>
      </c>
    </row>
    <row r="255">
      <c r="B255" s="18" t="inlineStr">
        <is>
          <t>Biomass</t>
        </is>
      </c>
      <c r="C255" s="18" t="n"/>
      <c r="D255" s="18" t="n"/>
      <c r="E255" s="18" t="n"/>
      <c r="F255" s="18" t="n">
        <v>0.2</v>
      </c>
      <c r="G255" s="18" t="n">
        <v>0.2</v>
      </c>
      <c r="H255" s="18" t="inlineStr">
        <is>
          <t>ResSubstBioEff</t>
        </is>
      </c>
      <c r="J255" s="8" t="n">
        <v>0.2</v>
      </c>
      <c r="K255" s="8" t="n">
        <v>0.2</v>
      </c>
    </row>
    <row r="256">
      <c r="B256" s="18" t="inlineStr">
        <is>
          <t>NatGas</t>
        </is>
      </c>
      <c r="C256" s="18" t="n"/>
      <c r="D256" s="18" t="n"/>
      <c r="E256" s="18" t="n"/>
      <c r="F256" s="18" t="n">
        <v>0.58</v>
      </c>
      <c r="G256" s="18" t="n">
        <v>0.58</v>
      </c>
      <c r="H256" s="18" t="inlineStr">
        <is>
          <t>ResSubstNatGasEff</t>
        </is>
      </c>
      <c r="J256" s="8" t="n">
        <v>0.58</v>
      </c>
      <c r="K256" s="8" t="n">
        <v>0.58</v>
      </c>
    </row>
    <row r="257">
      <c r="B257" s="16" t="inlineStr">
        <is>
          <t>Uncertainty adjustments</t>
        </is>
      </c>
    </row>
    <row r="258">
      <c r="B258" s="18" t="inlineStr">
        <is>
          <t>International energy prices adjustment</t>
        </is>
      </c>
      <c r="C258" s="18" t="inlineStr">
        <is>
          <t>switch</t>
        </is>
      </c>
      <c r="D258" s="18" t="n"/>
      <c r="E258" s="18" t="n"/>
      <c r="F258" s="18" t="inlineStr">
        <is>
          <t>Base*</t>
        </is>
      </c>
      <c r="G258" s="18" t="inlineStr">
        <is>
          <t>Base*</t>
        </is>
      </c>
      <c r="H258" s="18" t="inlineStr">
        <is>
          <t>IntEnerPricForecastAdjustment</t>
        </is>
      </c>
      <c r="J258" s="8" t="inlineStr">
        <is>
          <t>Base*</t>
        </is>
      </c>
      <c r="K258" s="8" t="inlineStr">
        <is>
          <t>Base*</t>
        </is>
      </c>
    </row>
    <row r="259">
      <c r="B259" s="18" t="inlineStr">
        <is>
          <t>GDP growth adjustment</t>
        </is>
      </c>
      <c r="C259" s="18" t="inlineStr">
        <is>
          <t>switch</t>
        </is>
      </c>
      <c r="D259" s="18" t="n"/>
      <c r="E259" s="18" t="n"/>
      <c r="F259" s="18" t="inlineStr">
        <is>
          <t>Base*</t>
        </is>
      </c>
      <c r="G259" s="18" t="inlineStr">
        <is>
          <t>Base*</t>
        </is>
      </c>
      <c r="H259" s="18" t="inlineStr">
        <is>
          <t>GdpAdj</t>
        </is>
      </c>
      <c r="J259" s="8" t="inlineStr">
        <is>
          <t>Base*</t>
        </is>
      </c>
      <c r="K259" s="8" t="inlineStr">
        <is>
          <t>Base*</t>
        </is>
      </c>
    </row>
    <row r="260">
      <c r="B260" s="18" t="inlineStr">
        <is>
          <t>Price elasticities adjustment</t>
        </is>
      </c>
      <c r="C260" s="18" t="inlineStr">
        <is>
          <t>switch</t>
        </is>
      </c>
      <c r="D260" s="18" t="n"/>
      <c r="E260" s="18" t="n"/>
      <c r="F260" s="18" t="inlineStr">
        <is>
          <t>Base*</t>
        </is>
      </c>
      <c r="G260" s="18" t="inlineStr">
        <is>
          <t>Base*</t>
        </is>
      </c>
      <c r="H260" s="18" t="inlineStr">
        <is>
          <t>ElastPriceAdjustment</t>
        </is>
      </c>
      <c r="J260" s="8" t="inlineStr">
        <is>
          <t>Base*</t>
        </is>
      </c>
      <c r="K260" s="8" t="inlineStr">
        <is>
          <t>Base*</t>
        </is>
      </c>
    </row>
    <row r="261">
      <c r="B261" s="18" t="inlineStr">
        <is>
          <t>Income elasticities adjustment</t>
        </is>
      </c>
      <c r="C261" s="18" t="inlineStr">
        <is>
          <t>switch</t>
        </is>
      </c>
      <c r="D261" s="18" t="n"/>
      <c r="E261" s="18" t="n"/>
      <c r="F261" s="18" t="inlineStr">
        <is>
          <t>Base*</t>
        </is>
      </c>
      <c r="G261" s="18" t="inlineStr">
        <is>
          <t>Base*</t>
        </is>
      </c>
      <c r="H261" s="18" t="inlineStr">
        <is>
          <t>ElastIncAdjustment</t>
        </is>
      </c>
      <c r="J261" s="8" t="inlineStr">
        <is>
          <t>Base*</t>
        </is>
      </c>
      <c r="K261" s="8" t="inlineStr">
        <is>
          <t>Base*</t>
        </is>
      </c>
    </row>
    <row r="262">
      <c r="B262" s="18" t="inlineStr">
        <is>
          <t>Adjust income elasticities for GDP levels?</t>
        </is>
      </c>
      <c r="C262" s="18" t="inlineStr">
        <is>
          <t>switch</t>
        </is>
      </c>
      <c r="D262" s="18" t="n"/>
      <c r="E262" s="18" t="n"/>
      <c r="F262" s="18" t="inlineStr">
        <is>
          <t>Yes*</t>
        </is>
      </c>
      <c r="G262" s="18" t="inlineStr">
        <is>
          <t>Yes*</t>
        </is>
      </c>
      <c r="H262" s="18" t="inlineStr">
        <is>
          <t>IncElAdj</t>
        </is>
      </c>
      <c r="J262" s="8" t="inlineStr">
        <is>
          <t>Yes*</t>
        </is>
      </c>
      <c r="K262" s="8" t="inlineStr">
        <is>
          <t>Yes*</t>
        </is>
      </c>
    </row>
    <row r="263">
      <c r="B263" s="18" t="inlineStr">
        <is>
          <t>Fiscal multipliers adjustment</t>
        </is>
      </c>
      <c r="C263" s="18" t="inlineStr">
        <is>
          <t>switch</t>
        </is>
      </c>
      <c r="D263" s="18" t="n"/>
      <c r="E263" s="18" t="n"/>
      <c r="F263" s="18" t="inlineStr">
        <is>
          <t>Base*</t>
        </is>
      </c>
      <c r="G263" s="18" t="inlineStr">
        <is>
          <t>Base*</t>
        </is>
      </c>
      <c r="H263" s="18" t="inlineStr">
        <is>
          <t>FmAdj</t>
        </is>
      </c>
      <c r="J263" s="8" t="inlineStr">
        <is>
          <t>Base*</t>
        </is>
      </c>
      <c r="K263" s="8" t="inlineStr">
        <is>
          <t>Base*</t>
        </is>
      </c>
    </row>
    <row r="264">
      <c r="B264" s="16" t="inlineStr">
        <is>
          <t>Miscellaneous</t>
        </is>
      </c>
    </row>
    <row r="265">
      <c r="B265" s="18" t="inlineStr">
        <is>
          <t>Price pathway continues to rise after target year?</t>
        </is>
      </c>
      <c r="C265" s="18" t="inlineStr">
        <is>
          <t>switch</t>
        </is>
      </c>
      <c r="D265" s="18" t="n"/>
      <c r="E265" s="18" t="n"/>
      <c r="F265" s="18" t="inlineStr">
        <is>
          <t>Linear*</t>
        </is>
      </c>
      <c r="G265" s="18" t="inlineStr">
        <is>
          <t>Linear*</t>
        </is>
      </c>
      <c r="H265" s="18" t="inlineStr">
        <is>
          <t>ExtendCarbonPriceBeyondOutro</t>
        </is>
      </c>
      <c r="J265" s="8" t="inlineStr">
        <is>
          <t>Linear*</t>
        </is>
      </c>
      <c r="K265" s="8" t="inlineStr">
        <is>
          <t>Linear*</t>
        </is>
      </c>
    </row>
    <row r="266">
      <c r="B266" s="18" t="inlineStr">
        <is>
          <t>Tax pathway is in nominal or real terms?</t>
        </is>
      </c>
      <c r="C266" s="18" t="inlineStr">
        <is>
          <t>switch</t>
        </is>
      </c>
      <c r="D266" s="18" t="n"/>
      <c r="E266" s="18" t="n"/>
      <c r="F266" s="18" t="inlineStr">
        <is>
          <t>Real*</t>
        </is>
      </c>
      <c r="G266" s="18" t="inlineStr">
        <is>
          <t>Real*</t>
        </is>
      </c>
      <c r="H266" s="18" t="inlineStr">
        <is>
          <t>NomorReal</t>
        </is>
      </c>
      <c r="J266" s="8" t="inlineStr">
        <is>
          <t>Real*</t>
        </is>
      </c>
      <c r="K266" s="8" t="inlineStr">
        <is>
          <t>Real*</t>
        </is>
      </c>
    </row>
    <row r="267">
      <c r="B267" s="18" t="inlineStr">
        <is>
          <t>Include endogenous GDP effects?</t>
        </is>
      </c>
      <c r="C267" s="18" t="inlineStr">
        <is>
          <t>switch</t>
        </is>
      </c>
      <c r="D267" s="18" t="n"/>
      <c r="E267" s="18" t="n"/>
      <c r="F267" s="18" t="inlineStr">
        <is>
          <t>Yes*</t>
        </is>
      </c>
      <c r="G267" s="18" t="inlineStr">
        <is>
          <t>Yes*</t>
        </is>
      </c>
      <c r="H267" s="18" t="inlineStr">
        <is>
          <t>GDPEndogenous</t>
        </is>
      </c>
      <c r="J267" s="8" t="inlineStr">
        <is>
          <t>Yes*</t>
        </is>
      </c>
      <c r="K267" s="8" t="inlineStr">
        <is>
          <t>Yes*</t>
        </is>
      </c>
    </row>
    <row r="268">
      <c r="B268" s="18" t="inlineStr">
        <is>
          <t>Residential LPG/kerosene always exempted</t>
        </is>
      </c>
      <c r="C268" s="18" t="inlineStr">
        <is>
          <t>switch</t>
        </is>
      </c>
      <c r="D268" s="18" t="n"/>
      <c r="E268" s="18" t="n"/>
      <c r="F268" s="18" t="inlineStr">
        <is>
          <t>No*</t>
        </is>
      </c>
      <c r="G268" s="18" t="inlineStr">
        <is>
          <t>No*</t>
        </is>
      </c>
      <c r="H268" s="18" t="inlineStr">
        <is>
          <t>AlwaysExemptResLPGKer</t>
        </is>
      </c>
      <c r="J268" s="8" t="inlineStr">
        <is>
          <t>No*</t>
        </is>
      </c>
      <c r="K268" s="8" t="inlineStr">
        <is>
          <t>No*</t>
        </is>
      </c>
    </row>
    <row r="269">
      <c r="B269" s="18" t="inlineStr">
        <is>
          <t>National social cost of carbon (NSCC) source</t>
        </is>
      </c>
      <c r="C269" s="18" t="inlineStr">
        <is>
          <t>switch</t>
        </is>
      </c>
      <c r="D269" s="18" t="n"/>
      <c r="E269" s="18" t="n"/>
      <c r="F269" s="18" t="inlineStr">
        <is>
          <t>Target*</t>
        </is>
      </c>
      <c r="G269" s="18" t="inlineStr">
        <is>
          <t>Target*</t>
        </is>
      </c>
      <c r="H269" s="18" t="inlineStr">
        <is>
          <t>NSCCSource</t>
        </is>
      </c>
      <c r="J269" s="8" t="inlineStr">
        <is>
          <t>Target*</t>
        </is>
      </c>
      <c r="K269" s="8" t="inlineStr">
        <is>
          <t>Target*</t>
        </is>
      </c>
    </row>
    <row r="270">
      <c r="B270" s="18" t="inlineStr">
        <is>
          <t>Override dashboard and impose a linear or exponential carbon price trajectory?</t>
        </is>
      </c>
      <c r="C270" s="18" t="n"/>
      <c r="D270" s="18" t="n"/>
      <c r="E270" s="18" t="n"/>
      <c r="F270" s="18" t="inlineStr">
        <is>
          <t>Linear*</t>
        </is>
      </c>
      <c r="G270" s="18" t="inlineStr">
        <is>
          <t>Linear*</t>
        </is>
      </c>
      <c r="H270" s="18" t="inlineStr">
        <is>
          <t>CTaxTrajectoryType</t>
        </is>
      </c>
      <c r="J270" s="8" t="inlineStr">
        <is>
          <t>Linear*</t>
        </is>
      </c>
      <c r="K270" s="8" t="inlineStr">
        <is>
          <t>Linear*</t>
        </is>
      </c>
    </row>
    <row r="271">
      <c r="B271" s="18" t="inlineStr">
        <is>
          <t>If overridden and exponential, what is the real escalation rate per year?</t>
        </is>
      </c>
      <c r="C271" s="18" t="n"/>
      <c r="D271" s="18" t="n"/>
      <c r="E271" s="18" t="n"/>
      <c r="F271" s="18" t="n">
        <v>0</v>
      </c>
      <c r="G271" s="18" t="n">
        <v>0</v>
      </c>
      <c r="H271" s="18" t="inlineStr">
        <is>
          <t>CtaxExponentialEscalationRate</t>
        </is>
      </c>
      <c r="J271" s="8" t="n">
        <v>0</v>
      </c>
      <c r="K271" s="8" t="n">
        <v>0</v>
      </c>
    </row>
    <row r="272">
      <c r="B272" s="16" t="inlineStr">
        <is>
          <t xml:space="preserve">Social cost of carbon </t>
        </is>
      </c>
    </row>
    <row r="273">
      <c r="B273" s="18" t="inlineStr">
        <is>
          <t>NSCC discount rate (ρ)</t>
        </is>
      </c>
      <c r="C273" s="18" t="inlineStr">
        <is>
          <t>%</t>
        </is>
      </c>
      <c r="D273" s="18" t="n"/>
      <c r="E273" s="18" t="n"/>
      <c r="F273" s="18" t="inlineStr">
        <is>
          <t>2%*</t>
        </is>
      </c>
      <c r="G273" s="18" t="inlineStr">
        <is>
          <t>2%*</t>
        </is>
      </c>
      <c r="H273" s="18" t="inlineStr">
        <is>
          <t>NSCCDiscountRate</t>
        </is>
      </c>
      <c r="J273" s="8" t="inlineStr">
        <is>
          <t>2%*</t>
        </is>
      </c>
      <c r="K273" s="8" t="inlineStr">
        <is>
          <t>2%*</t>
        </is>
      </c>
    </row>
    <row r="274">
      <c r="B274" s="18" t="inlineStr">
        <is>
          <t>NSCC elasticity of marginal utility (μ)</t>
        </is>
      </c>
      <c r="C274" s="18" t="inlineStr">
        <is>
          <t>%</t>
        </is>
      </c>
      <c r="D274" s="18" t="n"/>
      <c r="E274" s="18" t="n"/>
      <c r="F274" s="18" t="inlineStr">
        <is>
          <t>1.5%*</t>
        </is>
      </c>
      <c r="G274" s="18" t="inlineStr">
        <is>
          <t>1.5%*</t>
        </is>
      </c>
      <c r="H274" s="18" t="inlineStr">
        <is>
          <t>NSCCMargUtilofCons</t>
        </is>
      </c>
      <c r="J274" s="8" t="inlineStr">
        <is>
          <t>1.5%*</t>
        </is>
      </c>
      <c r="K274" s="8" t="inlineStr">
        <is>
          <t>1.5%*</t>
        </is>
      </c>
    </row>
    <row r="275">
      <c r="B275" s="18" t="inlineStr">
        <is>
          <t>Global social cost of carbon (GSCC) source</t>
        </is>
      </c>
      <c r="C275" s="18" t="inlineStr">
        <is>
          <t>switch</t>
        </is>
      </c>
      <c r="D275" s="18" t="n"/>
      <c r="E275" s="18" t="n"/>
      <c r="F275" s="18" t="inlineStr">
        <is>
          <t>Target*</t>
        </is>
      </c>
      <c r="G275" s="18" t="inlineStr">
        <is>
          <t>Target*</t>
        </is>
      </c>
      <c r="H275" s="18" t="inlineStr">
        <is>
          <t>GSCCSource</t>
        </is>
      </c>
      <c r="J275" s="8" t="inlineStr">
        <is>
          <t>Target*</t>
        </is>
      </c>
      <c r="K275" s="8" t="inlineStr">
        <is>
          <t>Target*</t>
        </is>
      </c>
    </row>
    <row r="276">
      <c r="B276" s="16" t="inlineStr">
        <is>
          <t xml:space="preserve">Manual - assumed starting in year 2021 </t>
        </is>
      </c>
    </row>
    <row r="277">
      <c r="B277" s="18" t="inlineStr">
        <is>
          <t>SCC (both NSCC and GSCC)</t>
        </is>
      </c>
      <c r="C277" s="18" t="inlineStr">
        <is>
          <t>real growth, %</t>
        </is>
      </c>
      <c r="D277" s="18" t="n"/>
      <c r="E277" s="18" t="n"/>
      <c r="F277" s="18" t="n">
        <v>0.04</v>
      </c>
      <c r="G277" s="18" t="n">
        <v>0.04</v>
      </c>
      <c r="H277" s="18" t="inlineStr">
        <is>
          <t>SCCRise</t>
        </is>
      </c>
      <c r="J277" s="8" t="n">
        <v>0.04</v>
      </c>
      <c r="K277" s="8" t="n">
        <v>0.04</v>
      </c>
    </row>
    <row r="278">
      <c r="B278" s="18" t="inlineStr">
        <is>
          <t>Target-consistent carbon price by 2030 (for 'Target' option)</t>
        </is>
      </c>
      <c r="C278" s="18" t="n"/>
      <c r="D278" s="18" t="n"/>
      <c r="E278" s="18" t="n"/>
      <c r="F278" s="18" t="n">
        <v>75</v>
      </c>
      <c r="G278" s="18" t="n">
        <v>75</v>
      </c>
      <c r="H278" s="18" t="inlineStr">
        <is>
          <t>SCCTargetConsistentCP</t>
        </is>
      </c>
      <c r="J278" s="8" t="n">
        <v>75</v>
      </c>
      <c r="K278" s="8" t="n">
        <v>75</v>
      </c>
    </row>
    <row r="279">
      <c r="B279" s="16" t="inlineStr">
        <is>
          <t>Energy pricing assumptions</t>
        </is>
      </c>
    </row>
    <row r="280">
      <c r="B280" s="18" t="inlineStr">
        <is>
          <t>Use manual domestic prices?</t>
        </is>
      </c>
      <c r="C280" s="18" t="inlineStr">
        <is>
          <t>switch</t>
        </is>
      </c>
      <c r="D280" s="18" t="n"/>
      <c r="E280" s="18" t="n"/>
      <c r="F280" s="18" t="inlineStr">
        <is>
          <t>No</t>
        </is>
      </c>
      <c r="G280" s="18" t="inlineStr">
        <is>
          <t>No</t>
        </is>
      </c>
      <c r="H280" s="18" t="inlineStr">
        <is>
          <t>DomPrTax</t>
        </is>
      </c>
      <c r="J280" s="8" t="inlineStr">
        <is>
          <t>No</t>
        </is>
      </c>
      <c r="K280" s="8" t="inlineStr">
        <is>
          <t>No</t>
        </is>
      </c>
    </row>
    <row r="281">
      <c r="B281" s="18" t="inlineStr">
        <is>
          <t>Use uniform global assumption for fuel prices (normally 'No')</t>
        </is>
      </c>
      <c r="C281" s="18" t="inlineStr">
        <is>
          <t>switch</t>
        </is>
      </c>
      <c r="D281" s="18" t="n"/>
      <c r="E281" s="18" t="n"/>
      <c r="F281" s="18" t="inlineStr">
        <is>
          <t>No</t>
        </is>
      </c>
      <c r="G281" s="18" t="inlineStr">
        <is>
          <t>No</t>
        </is>
      </c>
      <c r="H281" s="18" t="inlineStr">
        <is>
          <t>UseGlobalPrices</t>
        </is>
      </c>
      <c r="J281" s="8" t="inlineStr">
        <is>
          <t>No</t>
        </is>
      </c>
      <c r="K281" s="8" t="inlineStr">
        <is>
          <t>No</t>
        </is>
      </c>
    </row>
    <row r="282">
      <c r="A282" t="inlineStr">
        <is>
          <t>X</t>
        </is>
      </c>
      <c r="B282" s="18" t="inlineStr">
        <is>
          <t>Year of interest for energy externalities &amp; prices</t>
        </is>
      </c>
      <c r="C282" s="18" t="inlineStr">
        <is>
          <t>year</t>
        </is>
      </c>
      <c r="D282" s="18" t="n"/>
      <c r="E282" s="18" t="n"/>
      <c r="F282" s="18" t="n">
        <v>2025</v>
      </c>
      <c r="G282" s="18" t="n">
        <v>2030</v>
      </c>
      <c r="H282" s="18" t="inlineStr">
        <is>
          <t>YearFuelPrices</t>
        </is>
      </c>
      <c r="J282" s="8" t="n">
        <v>2025</v>
      </c>
      <c r="K282" s="8" t="n">
        <v>2025</v>
      </c>
    </row>
    <row r="283">
      <c r="B283" s="16" t="inlineStr">
        <is>
          <t>VAT reform</t>
        </is>
      </c>
    </row>
    <row r="284">
      <c r="B284" s="18" t="inlineStr">
        <is>
          <t>Apply general VAT rate on residential and transport consumption?</t>
        </is>
      </c>
      <c r="C284" s="18" t="inlineStr">
        <is>
          <t>switch</t>
        </is>
      </c>
      <c r="D284" s="18" t="n"/>
      <c r="E284" s="18" t="n"/>
      <c r="F284" s="18" t="inlineStr">
        <is>
          <t>No*</t>
        </is>
      </c>
      <c r="G284" s="18" t="inlineStr">
        <is>
          <t>No*</t>
        </is>
      </c>
      <c r="H284" s="18" t="inlineStr">
        <is>
          <t>VatRef</t>
        </is>
      </c>
      <c r="J284" s="8" t="inlineStr">
        <is>
          <t>No*</t>
        </is>
      </c>
      <c r="K284" s="8" t="inlineStr">
        <is>
          <t>No*</t>
        </is>
      </c>
    </row>
    <row r="285">
      <c r="B285" s="16" t="inlineStr">
        <is>
          <t>Existing non-carbon taxes</t>
        </is>
      </c>
    </row>
    <row r="286">
      <c r="B286" s="18" t="inlineStr">
        <is>
          <t>Apply existing non-carbon taxes on coal?</t>
        </is>
      </c>
      <c r="C286" s="18" t="inlineStr">
        <is>
          <t>switch</t>
        </is>
      </c>
      <c r="D286" s="18" t="n"/>
      <c r="E286" s="18" t="n"/>
      <c r="F286" s="18" t="inlineStr">
        <is>
          <t>Yes*</t>
        </is>
      </c>
      <c r="G286" s="18" t="inlineStr">
        <is>
          <t>Yes*</t>
        </is>
      </c>
      <c r="H286" s="18" t="inlineStr">
        <is>
          <t>ApplyExistingNonCarbonTaxCoa</t>
        </is>
      </c>
      <c r="J286" s="8" t="inlineStr">
        <is>
          <t>Yes*</t>
        </is>
      </c>
      <c r="K286" s="8" t="inlineStr">
        <is>
          <t>Yes*</t>
        </is>
      </c>
    </row>
    <row r="287">
      <c r="B287" s="18" t="inlineStr">
        <is>
          <t>Apply existing non-carbon taxes on natural gas?</t>
        </is>
      </c>
      <c r="C287" s="18" t="inlineStr">
        <is>
          <t>switch</t>
        </is>
      </c>
      <c r="D287" s="18" t="n"/>
      <c r="E287" s="18" t="n"/>
      <c r="F287" s="18" t="inlineStr">
        <is>
          <t>Yes*</t>
        </is>
      </c>
      <c r="G287" s="18" t="inlineStr">
        <is>
          <t>Yes*</t>
        </is>
      </c>
      <c r="H287" s="18" t="inlineStr">
        <is>
          <t>ApplyExistingNonCarbonTaxNga</t>
        </is>
      </c>
      <c r="J287" s="8" t="inlineStr">
        <is>
          <t>Yes*</t>
        </is>
      </c>
      <c r="K287" s="8" t="inlineStr">
        <is>
          <t>Yes*</t>
        </is>
      </c>
    </row>
    <row r="288">
      <c r="B288" s="18" t="inlineStr">
        <is>
          <t>Apply existing non-carbon taxes on gasoline?</t>
        </is>
      </c>
      <c r="C288" s="18" t="inlineStr">
        <is>
          <t>switch</t>
        </is>
      </c>
      <c r="D288" s="18" t="n"/>
      <c r="E288" s="18" t="n"/>
      <c r="F288" s="18" t="inlineStr">
        <is>
          <t>Yes*</t>
        </is>
      </c>
      <c r="G288" s="18" t="inlineStr">
        <is>
          <t>Yes*</t>
        </is>
      </c>
      <c r="H288" s="18" t="inlineStr">
        <is>
          <t>ApplyExistingNonCarbonTaxGso</t>
        </is>
      </c>
      <c r="J288" s="8" t="inlineStr">
        <is>
          <t>Yes*</t>
        </is>
      </c>
      <c r="K288" s="8" t="inlineStr">
        <is>
          <t>Yes*</t>
        </is>
      </c>
    </row>
    <row r="289">
      <c r="B289" s="18" t="inlineStr">
        <is>
          <t>Apply existing non-carbon taxes on diesel?</t>
        </is>
      </c>
      <c r="C289" s="18" t="inlineStr">
        <is>
          <t>switch</t>
        </is>
      </c>
      <c r="D289" s="18" t="n"/>
      <c r="E289" s="18" t="n"/>
      <c r="F289" s="18" t="inlineStr">
        <is>
          <t>Yes*</t>
        </is>
      </c>
      <c r="G289" s="18" t="inlineStr">
        <is>
          <t>Yes*</t>
        </is>
      </c>
      <c r="H289" s="18" t="inlineStr">
        <is>
          <t>ApplyExistingNonCarbonTaxDie</t>
        </is>
      </c>
      <c r="J289" s="8" t="inlineStr">
        <is>
          <t>Yes*</t>
        </is>
      </c>
      <c r="K289" s="8" t="inlineStr">
        <is>
          <t>Yes*</t>
        </is>
      </c>
    </row>
    <row r="290">
      <c r="B290" s="18" t="inlineStr">
        <is>
          <t>Apply existing non-carbon taxes on other oil products?</t>
        </is>
      </c>
      <c r="C290" s="18" t="inlineStr">
        <is>
          <t>switch</t>
        </is>
      </c>
      <c r="D290" s="18" t="n"/>
      <c r="E290" s="18" t="n"/>
      <c r="F290" s="18" t="inlineStr">
        <is>
          <t>Yes*</t>
        </is>
      </c>
      <c r="G290" s="18" t="inlineStr">
        <is>
          <t>Yes*</t>
        </is>
      </c>
      <c r="H290" s="18" t="inlineStr">
        <is>
          <t>ApplyExistingNonCarbonTaxOop</t>
        </is>
      </c>
      <c r="J290" s="8" t="inlineStr">
        <is>
          <t>Yes*</t>
        </is>
      </c>
      <c r="K290" s="8" t="inlineStr">
        <is>
          <t>Yes*</t>
        </is>
      </c>
    </row>
    <row r="291">
      <c r="B291" s="18" t="inlineStr">
        <is>
          <t>Apply existing non-carbon taxes on LPG?</t>
        </is>
      </c>
      <c r="C291" s="18" t="inlineStr">
        <is>
          <t>switch</t>
        </is>
      </c>
      <c r="D291" s="18" t="n"/>
      <c r="E291" s="18" t="n"/>
      <c r="F291" s="18" t="inlineStr">
        <is>
          <t>Yes*</t>
        </is>
      </c>
      <c r="G291" s="18" t="inlineStr">
        <is>
          <t>Yes*</t>
        </is>
      </c>
      <c r="H291" s="18" t="inlineStr">
        <is>
          <t>ApplyExistingNonCarbonTaxLpg</t>
        </is>
      </c>
      <c r="J291" s="8" t="inlineStr">
        <is>
          <t>Yes*</t>
        </is>
      </c>
      <c r="K291" s="8" t="inlineStr">
        <is>
          <t>Yes*</t>
        </is>
      </c>
    </row>
    <row r="292">
      <c r="B292" s="18" t="inlineStr">
        <is>
          <t>Apply existing non-carbon taxes on kerosene?</t>
        </is>
      </c>
      <c r="C292" s="18" t="inlineStr">
        <is>
          <t>switch</t>
        </is>
      </c>
      <c r="D292" s="18" t="n"/>
      <c r="E292" s="18" t="n"/>
      <c r="F292" s="18" t="inlineStr">
        <is>
          <t>Yes*</t>
        </is>
      </c>
      <c r="G292" s="18" t="inlineStr">
        <is>
          <t>Yes*</t>
        </is>
      </c>
      <c r="H292" s="18" t="inlineStr">
        <is>
          <t>ApplyExistingNonCarbonTaxKer</t>
        </is>
      </c>
      <c r="J292" s="8" t="inlineStr">
        <is>
          <t>Yes*</t>
        </is>
      </c>
      <c r="K292" s="8" t="inlineStr">
        <is>
          <t>Yes*</t>
        </is>
      </c>
    </row>
    <row r="293">
      <c r="B293" s="18" t="inlineStr">
        <is>
          <t>Apply existing non-carbon taxes on biomass?</t>
        </is>
      </c>
      <c r="C293" s="18" t="inlineStr">
        <is>
          <t>switch</t>
        </is>
      </c>
      <c r="D293" s="18" t="n"/>
      <c r="E293" s="18" t="n"/>
      <c r="F293" s="18" t="inlineStr">
        <is>
          <t>Yes*</t>
        </is>
      </c>
      <c r="G293" s="18" t="inlineStr">
        <is>
          <t>Yes*</t>
        </is>
      </c>
      <c r="H293" s="18" t="inlineStr">
        <is>
          <t>ApplyExistingNonCarbonTaxBio</t>
        </is>
      </c>
      <c r="J293" s="8" t="inlineStr">
        <is>
          <t>Yes*</t>
        </is>
      </c>
      <c r="K293" s="8" t="inlineStr">
        <is>
          <t>Yes*</t>
        </is>
      </c>
    </row>
    <row r="294">
      <c r="B294" s="18" t="inlineStr">
        <is>
          <t>Apply existing non-carbon taxes on electricity?</t>
        </is>
      </c>
      <c r="C294" s="18" t="inlineStr">
        <is>
          <t>switch</t>
        </is>
      </c>
      <c r="D294" s="18" t="n"/>
      <c r="E294" s="18" t="n"/>
      <c r="F294" s="18" t="inlineStr">
        <is>
          <t>Yes*</t>
        </is>
      </c>
      <c r="G294" s="18" t="inlineStr">
        <is>
          <t>Yes*</t>
        </is>
      </c>
      <c r="H294" s="18" t="inlineStr">
        <is>
          <t>ApplyExistingNonCarbonTaxEcy</t>
        </is>
      </c>
      <c r="J294" s="8" t="inlineStr">
        <is>
          <t>Yes*</t>
        </is>
      </c>
      <c r="K294" s="8" t="inlineStr">
        <is>
          <t>Yes*</t>
        </is>
      </c>
    </row>
    <row r="295">
      <c r="B295" s="18" t="inlineStr">
        <is>
          <t>Other assumptions: mitigation module</t>
        </is>
      </c>
      <c r="C295" s="18" t="n"/>
      <c r="D295" s="18" t="n"/>
      <c r="E295" s="18" t="n"/>
      <c r="F295" s="18" t="n">
        <v>0</v>
      </c>
      <c r="G295" s="18" t="n"/>
      <c r="H295" s="18" t="n"/>
      <c r="J295" s="8" t="n">
        <v>0</v>
      </c>
      <c r="K295" s="8" t="n">
        <v>0</v>
      </c>
    </row>
    <row r="296">
      <c r="B296" s="18" t="inlineStr">
        <is>
          <t>Use 'world' (USA) or country-specific discount factors?</t>
        </is>
      </c>
      <c r="C296" s="18" t="inlineStr">
        <is>
          <t>switch</t>
        </is>
      </c>
      <c r="D296" s="18" t="n"/>
      <c r="E296" s="18" t="n"/>
      <c r="F296" s="18" t="inlineStr">
        <is>
          <t>World</t>
        </is>
      </c>
      <c r="G296" s="18" t="inlineStr">
        <is>
          <t>World</t>
        </is>
      </c>
      <c r="H296" s="18" t="inlineStr">
        <is>
          <t>DfSelection</t>
        </is>
      </c>
      <c r="J296" s="8" t="inlineStr">
        <is>
          <t>World</t>
        </is>
      </c>
      <c r="K296" s="8" t="inlineStr">
        <is>
          <t>World</t>
        </is>
      </c>
    </row>
    <row r="297">
      <c r="B297" s="18" t="inlineStr">
        <is>
          <t>Sum all oil products in industrial transformation sector</t>
        </is>
      </c>
      <c r="C297" s="18" t="inlineStr">
        <is>
          <t>switch</t>
        </is>
      </c>
      <c r="D297" s="18" t="n"/>
      <c r="E297" s="18" t="n"/>
      <c r="F297" s="18" t="inlineStr">
        <is>
          <t>Converted</t>
        </is>
      </c>
      <c r="G297" s="18" t="inlineStr">
        <is>
          <t>Converted</t>
        </is>
      </c>
      <c r="H297" s="18" t="inlineStr">
        <is>
          <t>NonEnergyTransformationMethod</t>
        </is>
      </c>
      <c r="J297" s="8" t="inlineStr">
        <is>
          <t>Converted</t>
        </is>
      </c>
      <c r="K297" s="8" t="inlineStr">
        <is>
          <t>Converted</t>
        </is>
      </c>
    </row>
    <row r="298">
      <c r="B298" s="18" t="inlineStr">
        <is>
          <t>LPG in residential implicit (cookstove) efficiency</t>
        </is>
      </c>
      <c r="C298" s="18" t="n"/>
      <c r="D298" s="18" t="n"/>
      <c r="E298" s="18" t="n"/>
      <c r="F298" s="18" t="n">
        <v>0.5600000000000001</v>
      </c>
      <c r="G298" s="18" t="n">
        <v>0.5600000000000001</v>
      </c>
      <c r="H298" s="18" t="inlineStr">
        <is>
          <t>LPGEff</t>
        </is>
      </c>
      <c r="J298" s="8" t="n">
        <v>0.5600000000000001</v>
      </c>
      <c r="K298" s="8" t="n">
        <v>0.5600000000000001</v>
      </c>
    </row>
    <row r="299">
      <c r="B299" s="18" t="inlineStr">
        <is>
          <t>Kerosene in residential implicit (cookstove) efficiency</t>
        </is>
      </c>
      <c r="C299" s="18" t="n"/>
      <c r="D299" s="18" t="n"/>
      <c r="E299" s="18" t="n"/>
      <c r="F299" s="18" t="n">
        <v>0.45</v>
      </c>
      <c r="G299" s="18" t="n">
        <v>0.45</v>
      </c>
      <c r="H299" s="18" t="inlineStr">
        <is>
          <t>KerEff</t>
        </is>
      </c>
      <c r="J299" s="8" t="n">
        <v>0.45</v>
      </c>
      <c r="K299" s="8" t="n">
        <v>0.45</v>
      </c>
    </row>
    <row r="300">
      <c r="B300" s="18" t="inlineStr">
        <is>
          <t>Biomass in residential implicit (cookstove) efficiency</t>
        </is>
      </c>
      <c r="C300" s="18" t="n"/>
      <c r="D300" s="18" t="n"/>
      <c r="E300" s="18" t="n"/>
      <c r="F300" s="18" t="n">
        <v>0.2</v>
      </c>
      <c r="G300" s="18" t="n">
        <v>0.2</v>
      </c>
      <c r="H300" s="18" t="inlineStr">
        <is>
          <t>BioEff</t>
        </is>
      </c>
      <c r="J300" s="8" t="n">
        <v>0.2</v>
      </c>
      <c r="K300" s="8" t="n">
        <v>0.2</v>
      </c>
    </row>
    <row r="301">
      <c r="B301" s="18" t="inlineStr">
        <is>
          <t>Natural gas in residential implicit (cookstove) efficiency</t>
        </is>
      </c>
      <c r="C301" s="18" t="n"/>
      <c r="D301" s="18" t="n"/>
      <c r="E301" s="18" t="n"/>
      <c r="F301" s="18" t="n">
        <v>0.58</v>
      </c>
      <c r="G301" s="18" t="n">
        <v>0.58</v>
      </c>
      <c r="H301" s="18" t="inlineStr">
        <is>
          <t>NatGasEff</t>
        </is>
      </c>
      <c r="J301" s="8" t="n">
        <v>0.58</v>
      </c>
      <c r="K301" s="8" t="n">
        <v>0.58</v>
      </c>
    </row>
    <row r="302">
      <c r="B302" s="18" t="inlineStr">
        <is>
          <t>Include producer-side subsidies as part of TCP measure</t>
        </is>
      </c>
      <c r="C302" s="18" t="inlineStr">
        <is>
          <t>switch</t>
        </is>
      </c>
      <c r="D302" s="18" t="n"/>
      <c r="E302" s="18" t="n"/>
      <c r="F302" s="18" t="inlineStr">
        <is>
          <t>No*</t>
        </is>
      </c>
      <c r="G302" s="18" t="inlineStr">
        <is>
          <t>No*</t>
        </is>
      </c>
      <c r="H302" s="18" t="inlineStr">
        <is>
          <t>PsInTCP</t>
        </is>
      </c>
      <c r="J302" s="8" t="inlineStr">
        <is>
          <t>No*</t>
        </is>
      </c>
      <c r="K302" s="8" t="inlineStr">
        <is>
          <t>No*</t>
        </is>
      </c>
    </row>
    <row r="303">
      <c r="B303" s="16" t="inlineStr">
        <is>
          <t>Distributional module assumptions</t>
        </is>
      </c>
    </row>
    <row r="304">
      <c r="B304" s="18" t="inlineStr">
        <is>
          <t>Analysis year for distributional module</t>
        </is>
      </c>
      <c r="C304" s="18" t="inlineStr">
        <is>
          <t>year</t>
        </is>
      </c>
      <c r="D304" s="18" t="n"/>
      <c r="E304" s="18" t="n"/>
      <c r="F304" s="18" t="n">
        <v>2030</v>
      </c>
      <c r="G304" s="18" t="n">
        <v>2030</v>
      </c>
      <c r="H304" s="18" t="inlineStr">
        <is>
          <t>YearDistn</t>
        </is>
      </c>
      <c r="J304" s="8" t="n">
        <v>2030</v>
      </c>
      <c r="K304" s="8" t="n">
        <v>2030</v>
      </c>
    </row>
    <row r="305">
      <c r="B305" s="18" t="inlineStr">
        <is>
          <t>Targeted transfer type</t>
        </is>
      </c>
      <c r="C305" s="18" t="inlineStr">
        <is>
          <t>switch</t>
        </is>
      </c>
      <c r="D305" s="18" t="n"/>
      <c r="E305" s="18" t="n"/>
      <c r="F305" s="18" t="inlineStr">
        <is>
          <t>Cash</t>
        </is>
      </c>
      <c r="G305" s="18" t="inlineStr">
        <is>
          <t>Cash</t>
        </is>
      </c>
      <c r="H305" s="18" t="inlineStr">
        <is>
          <t>TransferType</t>
        </is>
      </c>
      <c r="J305" s="8" t="inlineStr">
        <is>
          <t>Cash</t>
        </is>
      </c>
      <c r="K305" s="8" t="inlineStr">
        <is>
          <t>Cash</t>
        </is>
      </c>
    </row>
    <row r="306">
      <c r="B306" s="18" t="inlineStr">
        <is>
          <t>Target households below poverty line (2011 PPP$/day)</t>
        </is>
      </c>
      <c r="C306" s="18" t="inlineStr">
        <is>
          <t>number</t>
        </is>
      </c>
      <c r="D306" s="18" t="n"/>
      <c r="E306" s="18" t="n"/>
      <c r="F306" s="18" t="inlineStr">
        <is>
          <t>No</t>
        </is>
      </c>
      <c r="G306" s="18" t="inlineStr">
        <is>
          <t>No</t>
        </is>
      </c>
      <c r="H306" s="18" t="inlineStr">
        <is>
          <t>TargetBelow</t>
        </is>
      </c>
      <c r="J306" s="8" t="inlineStr">
        <is>
          <t>No</t>
        </is>
      </c>
      <c r="K306" s="8" t="inlineStr">
        <is>
          <t>No</t>
        </is>
      </c>
    </row>
    <row r="307">
      <c r="B307" s="18" t="inlineStr">
        <is>
          <t>Public/infrastructure investment type</t>
        </is>
      </c>
      <c r="C307" s="18" t="inlineStr">
        <is>
          <t>switch</t>
        </is>
      </c>
      <c r="D307" s="18" t="n"/>
      <c r="E307" s="18" t="n"/>
      <c r="F307" s="18" t="inlineStr">
        <is>
          <t>All Infr.</t>
        </is>
      </c>
      <c r="G307" s="18" t="inlineStr">
        <is>
          <t>All Infr.</t>
        </is>
      </c>
      <c r="H307" s="18" t="inlineStr">
        <is>
          <t>PublicInfrastructureInvType</t>
        </is>
      </c>
      <c r="J307" s="8" t="inlineStr">
        <is>
          <t>All Infr.</t>
        </is>
      </c>
      <c r="K307" s="8" t="inlineStr">
        <is>
          <t>All Infr.</t>
        </is>
      </c>
    </row>
    <row r="308">
      <c r="B308" s="18" t="inlineStr">
        <is>
          <t>Current spending type</t>
        </is>
      </c>
      <c r="C308" s="18" t="inlineStr">
        <is>
          <t>switch</t>
        </is>
      </c>
      <c r="D308" s="18" t="n"/>
      <c r="E308" s="18" t="n"/>
      <c r="F308" s="18" t="inlineStr">
        <is>
          <t>All Social Protection and Labor</t>
        </is>
      </c>
      <c r="G308" s="18" t="inlineStr">
        <is>
          <t>All Social Protection and Labor</t>
        </is>
      </c>
      <c r="H308" s="18" t="inlineStr">
        <is>
          <t>CurrentSpendingType</t>
        </is>
      </c>
      <c r="J308" s="8" t="inlineStr">
        <is>
          <t>All Social Protection and Labor</t>
        </is>
      </c>
      <c r="K308" s="8" t="inlineStr">
        <is>
          <t>All Social Protection and Labor</t>
        </is>
      </c>
    </row>
    <row r="309">
      <c r="B309" s="18" t="inlineStr">
        <is>
          <t>Personal Income Tax (PIT) reduction type</t>
        </is>
      </c>
      <c r="C309" s="18" t="inlineStr">
        <is>
          <t>switch</t>
        </is>
      </c>
      <c r="D309" s="18" t="n"/>
      <c r="E309" s="18" t="n"/>
      <c r="F309" s="18" t="inlineStr">
        <is>
          <t>Personal Allowance</t>
        </is>
      </c>
      <c r="G309" s="18" t="inlineStr">
        <is>
          <t>Personal Allowance</t>
        </is>
      </c>
      <c r="H309" s="18" t="inlineStr">
        <is>
          <t>PITReductionType</t>
        </is>
      </c>
      <c r="J309" s="8" t="inlineStr">
        <is>
          <t>Personal Allowance</t>
        </is>
      </c>
      <c r="K309" s="8" t="inlineStr">
        <is>
          <t>Personal Allowance</t>
        </is>
      </c>
    </row>
    <row r="310">
      <c r="B310" s="18" t="inlineStr">
        <is>
          <t>"Targeted Exemption" for bottom XX deciles</t>
        </is>
      </c>
      <c r="C310" s="18" t="inlineStr">
        <is>
          <t>number</t>
        </is>
      </c>
      <c r="D310" s="18" t="n"/>
      <c r="E310" s="18" t="n"/>
      <c r="F310" s="18" t="n">
        <v>4</v>
      </c>
      <c r="G310" s="18" t="n">
        <v>4</v>
      </c>
      <c r="H310" s="18" t="inlineStr">
        <is>
          <t>DistExcCfDec</t>
        </is>
      </c>
      <c r="J310" s="8" t="n">
        <v>4</v>
      </c>
      <c r="K310" s="8" t="n">
        <v>4</v>
      </c>
    </row>
    <row r="311">
      <c r="B311" s="18" t="inlineStr">
        <is>
          <t>Replace missing labor tax data, grouping by country</t>
        </is>
      </c>
      <c r="C311" s="18" t="inlineStr">
        <is>
          <t>switch</t>
        </is>
      </c>
      <c r="D311" s="18" t="n"/>
      <c r="E311" s="18" t="n"/>
      <c r="F311" s="18" t="inlineStr">
        <is>
          <t>income</t>
        </is>
      </c>
      <c r="G311" s="18" t="inlineStr">
        <is>
          <t>income</t>
        </is>
      </c>
      <c r="H311" s="18" t="inlineStr">
        <is>
          <t>MissingDataReplacement</t>
        </is>
      </c>
      <c r="J311" s="8" t="inlineStr">
        <is>
          <t>income</t>
        </is>
      </c>
      <c r="K311" s="8" t="inlineStr">
        <is>
          <t>income</t>
        </is>
      </c>
    </row>
    <row r="312">
      <c r="B312" s="18" t="inlineStr">
        <is>
          <t>Exempt most-used cooking fossil fuel?</t>
        </is>
      </c>
      <c r="C312" s="18" t="inlineStr">
        <is>
          <t>switch</t>
        </is>
      </c>
      <c r="D312" s="18" t="n"/>
      <c r="E312" s="18" t="n"/>
      <c r="F312" s="18" t="inlineStr">
        <is>
          <t>No</t>
        </is>
      </c>
      <c r="G312" s="18" t="inlineStr">
        <is>
          <t>No</t>
        </is>
      </c>
      <c r="H312" s="18" t="inlineStr">
        <is>
          <t>ExemptMostCook</t>
        </is>
      </c>
      <c r="J312" s="8" t="inlineStr">
        <is>
          <t>No</t>
        </is>
      </c>
      <c r="K312" s="8" t="inlineStr">
        <is>
          <t>No</t>
        </is>
      </c>
    </row>
    <row r="313">
      <c r="B313" s="18" t="inlineStr">
        <is>
          <t>Exempt cooking fossil fuel for bottom XX deciles:</t>
        </is>
      </c>
      <c r="C313" s="18" t="inlineStr">
        <is>
          <t>switch</t>
        </is>
      </c>
      <c r="D313" s="18" t="n"/>
      <c r="E313" s="18" t="n"/>
      <c r="F313" s="18" t="n">
        <v>4</v>
      </c>
      <c r="G313" s="18" t="n">
        <v>4</v>
      </c>
      <c r="H313" s="18" t="inlineStr">
        <is>
          <t>ExemptCookDeciles</t>
        </is>
      </c>
      <c r="J313" s="8" t="n">
        <v>4</v>
      </c>
      <c r="K313" s="8" t="n">
        <v>4</v>
      </c>
    </row>
    <row r="314">
      <c r="B314" s="18" t="inlineStr">
        <is>
          <t>Adjust for behavioral &amp; structural change?</t>
        </is>
      </c>
      <c r="C314" s="18" t="inlineStr">
        <is>
          <t>switch</t>
        </is>
      </c>
      <c r="D314" s="18" t="n"/>
      <c r="E314" s="18" t="n"/>
      <c r="F314" s="18" t="inlineStr">
        <is>
          <t>No</t>
        </is>
      </c>
      <c r="G314" s="18" t="inlineStr">
        <is>
          <t>No</t>
        </is>
      </c>
      <c r="H314" s="18" t="inlineStr">
        <is>
          <t>InferredDist</t>
        </is>
      </c>
      <c r="J314" s="8" t="inlineStr">
        <is>
          <t>No</t>
        </is>
      </c>
      <c r="K314" s="8" t="inlineStr">
        <is>
          <t>No</t>
        </is>
      </c>
    </row>
    <row r="315">
      <c r="B315" s="18" t="inlineStr">
        <is>
          <t>Include decile-specific price elasticities?</t>
        </is>
      </c>
      <c r="C315" s="18" t="inlineStr">
        <is>
          <t>switch</t>
        </is>
      </c>
      <c r="D315" s="18" t="n"/>
      <c r="E315" s="18" t="n"/>
      <c r="F315" s="18" t="inlineStr">
        <is>
          <t>Yes</t>
        </is>
      </c>
      <c r="G315" s="18" t="inlineStr">
        <is>
          <t>Yes</t>
        </is>
      </c>
      <c r="H315" s="18" t="inlineStr">
        <is>
          <t>PEDs</t>
        </is>
      </c>
      <c r="J315" s="8" t="inlineStr">
        <is>
          <t>Yes</t>
        </is>
      </c>
      <c r="K315" s="8" t="inlineStr">
        <is>
          <t>Yes</t>
        </is>
      </c>
    </row>
    <row r="316">
      <c r="B316" s="18" t="inlineStr">
        <is>
          <t>Adjust GTAP-implied CP revenues to CPAT?</t>
        </is>
      </c>
      <c r="C316" s="18" t="inlineStr">
        <is>
          <t>switch</t>
        </is>
      </c>
      <c r="D316" s="18" t="n"/>
      <c r="E316" s="18" t="n"/>
      <c r="F316" s="18" t="inlineStr">
        <is>
          <t>Yes</t>
        </is>
      </c>
      <c r="G316" s="18" t="inlineStr">
        <is>
          <t>Yes</t>
        </is>
      </c>
      <c r="H316" s="18" t="inlineStr">
        <is>
          <t>ScaleGTAP</t>
        </is>
      </c>
      <c r="J316" s="8" t="inlineStr">
        <is>
          <t>Yes</t>
        </is>
      </c>
      <c r="K316" s="8" t="inlineStr">
        <is>
          <t>Yes</t>
        </is>
      </c>
    </row>
    <row r="317">
      <c r="B317" s="18" t="inlineStr">
        <is>
          <t>Adjust for deadweight losses?</t>
        </is>
      </c>
      <c r="C317" s="18" t="inlineStr">
        <is>
          <t>switch</t>
        </is>
      </c>
      <c r="D317" s="18" t="n"/>
      <c r="E317" s="18" t="n"/>
      <c r="F317" s="18" t="inlineStr">
        <is>
          <t>No</t>
        </is>
      </c>
      <c r="G317" s="18" t="inlineStr">
        <is>
          <t>No</t>
        </is>
      </c>
      <c r="H317" s="18" t="inlineStr">
        <is>
          <t>DWLs</t>
        </is>
      </c>
      <c r="J317" s="8" t="inlineStr">
        <is>
          <t>No</t>
        </is>
      </c>
      <c r="K317" s="8" t="inlineStr">
        <is>
          <t>No</t>
        </is>
      </c>
    </row>
    <row r="318">
      <c r="B318" s="18" t="inlineStr">
        <is>
          <t>Imperfect pass-through?</t>
        </is>
      </c>
      <c r="C318" s="18" t="inlineStr">
        <is>
          <t>switch</t>
        </is>
      </c>
      <c r="D318" s="18" t="n"/>
      <c r="E318" s="18" t="n"/>
      <c r="F318" s="18" t="inlineStr">
        <is>
          <t>No</t>
        </is>
      </c>
      <c r="G318" s="18" t="inlineStr">
        <is>
          <t>No</t>
        </is>
      </c>
      <c r="H318" s="18" t="inlineStr">
        <is>
          <t>PassthroughDist</t>
        </is>
      </c>
      <c r="J318" s="8" t="inlineStr">
        <is>
          <t>No</t>
        </is>
      </c>
      <c r="K318" s="8" t="inlineStr">
        <is>
          <t>No</t>
        </is>
      </c>
    </row>
    <row r="319">
      <c r="B319" s="18" t="inlineStr">
        <is>
          <t>Impacts for average, median, p25, or p75?</t>
        </is>
      </c>
      <c r="C319" s="18" t="inlineStr">
        <is>
          <t>switch</t>
        </is>
      </c>
      <c r="D319" s="18" t="n"/>
      <c r="E319" s="18" t="n"/>
      <c r="F319" s="18" t="inlineStr">
        <is>
          <t>mean</t>
        </is>
      </c>
      <c r="G319" s="18" t="inlineStr">
        <is>
          <t>mean</t>
        </is>
      </c>
      <c r="H319" s="18" t="inlineStr">
        <is>
          <t>QuantilesStatistic</t>
        </is>
      </c>
      <c r="J319" s="8" t="inlineStr">
        <is>
          <t>mean</t>
        </is>
      </c>
      <c r="K319" s="8" t="inlineStr">
        <is>
          <t>mean</t>
        </is>
      </c>
    </row>
    <row r="320">
      <c r="B320" s="18" t="inlineStr">
        <is>
          <t>Quantiles in LCU?</t>
        </is>
      </c>
      <c r="C320" s="18" t="inlineStr">
        <is>
          <t>switch</t>
        </is>
      </c>
      <c r="D320" s="18" t="n"/>
      <c r="E320" s="18" t="n"/>
      <c r="F320" s="18" t="inlineStr">
        <is>
          <t>No</t>
        </is>
      </c>
      <c r="G320" s="18" t="inlineStr">
        <is>
          <t>No</t>
        </is>
      </c>
      <c r="H320" s="18" t="inlineStr">
        <is>
          <t>QuantilesLCU</t>
        </is>
      </c>
      <c r="J320" s="8" t="inlineStr">
        <is>
          <t>No</t>
        </is>
      </c>
      <c r="K320" s="8" t="inlineStr">
        <is>
          <t>No</t>
        </is>
      </c>
    </row>
    <row r="321">
      <c r="B321" s="16" t="inlineStr">
        <is>
          <t>Air pollution module assumptions</t>
        </is>
      </c>
    </row>
    <row r="322">
      <c r="A322" t="inlineStr">
        <is>
          <t>X</t>
        </is>
      </c>
      <c r="B322" s="18" t="inlineStr">
        <is>
          <t>Emissions to concentrations, PM2.5</t>
        </is>
      </c>
      <c r="C322" s="18" t="inlineStr">
        <is>
          <t>switch</t>
        </is>
      </c>
      <c r="D322" s="18" t="n"/>
      <c r="E322" s="18" t="n"/>
      <c r="F322" s="18" t="inlineStr">
        <is>
          <t>Local study-FASST</t>
        </is>
      </c>
      <c r="G322" s="18" t="inlineStr">
        <is>
          <t>Avg. iF and LS FASST*</t>
        </is>
      </c>
      <c r="H322" s="18" t="inlineStr">
        <is>
          <t>SourceAppSel</t>
        </is>
      </c>
      <c r="J322" s="8" t="inlineStr">
        <is>
          <t>Local study-FASST</t>
        </is>
      </c>
      <c r="K322" s="8" t="inlineStr">
        <is>
          <t>Local study-FASST</t>
        </is>
      </c>
    </row>
    <row r="323">
      <c r="B323" s="18" t="inlineStr">
        <is>
          <t>Emissions to concentrations, Ozone</t>
        </is>
      </c>
      <c r="C323" s="18" t="inlineStr">
        <is>
          <t>switch</t>
        </is>
      </c>
      <c r="D323" s="18" t="n"/>
      <c r="E323" s="18" t="n"/>
      <c r="F323" s="18" t="inlineStr">
        <is>
          <t>TM5-FASST</t>
        </is>
      </c>
      <c r="G323" s="18" t="inlineStr">
        <is>
          <t>TM5-FASST</t>
        </is>
      </c>
      <c r="H323" s="18" t="inlineStr">
        <is>
          <t>SourceAppO3</t>
        </is>
      </c>
      <c r="J323" s="8" t="inlineStr">
        <is>
          <t>TM5-FASST</t>
        </is>
      </c>
      <c r="K323" s="8" t="inlineStr">
        <is>
          <t>TM5-FASST</t>
        </is>
      </c>
    </row>
    <row r="324">
      <c r="B324" s="18" t="inlineStr">
        <is>
          <t>Emission factors</t>
        </is>
      </c>
      <c r="C324" s="18" t="inlineStr">
        <is>
          <t>switch</t>
        </is>
      </c>
      <c r="D324" s="18" t="n"/>
      <c r="E324" s="18" t="n"/>
      <c r="F324" s="18" t="inlineStr">
        <is>
          <t>Average</t>
        </is>
      </c>
      <c r="G324" s="18" t="inlineStr">
        <is>
          <t>Average</t>
        </is>
      </c>
      <c r="H324" s="18" t="inlineStr">
        <is>
          <t>EFSel</t>
        </is>
      </c>
      <c r="J324" s="8" t="inlineStr">
        <is>
          <t>Average</t>
        </is>
      </c>
      <c r="K324" s="8" t="inlineStr">
        <is>
          <t>Average</t>
        </is>
      </c>
    </row>
    <row r="325">
      <c r="B325" s="18" t="inlineStr">
        <is>
          <t>Include leakage to biomass in residential sector</t>
        </is>
      </c>
      <c r="C325" s="18" t="inlineStr">
        <is>
          <t>switch</t>
        </is>
      </c>
      <c r="D325" s="18" t="n"/>
      <c r="E325" s="18" t="n"/>
      <c r="F325" s="18" t="inlineStr">
        <is>
          <t>No</t>
        </is>
      </c>
      <c r="G325" s="18" t="inlineStr">
        <is>
          <t>No</t>
        </is>
      </c>
      <c r="H325" s="18" t="inlineStr">
        <is>
          <t>BiomassLeakage</t>
        </is>
      </c>
      <c r="J325" s="8" t="inlineStr">
        <is>
          <t>No</t>
        </is>
      </c>
      <c r="K325" s="8" t="inlineStr">
        <is>
          <t>No</t>
        </is>
      </c>
    </row>
    <row r="326">
      <c r="B326" s="18" t="inlineStr">
        <is>
          <t>Biomass is a normal good</t>
        </is>
      </c>
      <c r="C326" s="18" t="inlineStr">
        <is>
          <t>switch</t>
        </is>
      </c>
      <c r="D326" s="18" t="n"/>
      <c r="E326" s="18" t="n"/>
      <c r="F326" s="18" t="inlineStr">
        <is>
          <t>No</t>
        </is>
      </c>
      <c r="G326" s="18" t="inlineStr">
        <is>
          <t>No</t>
        </is>
      </c>
      <c r="H326" s="18" t="inlineStr">
        <is>
          <t>BiomassNormal</t>
        </is>
      </c>
      <c r="J326" s="8" t="inlineStr">
        <is>
          <t>No</t>
        </is>
      </c>
      <c r="K326" s="8" t="inlineStr">
        <is>
          <t>No</t>
        </is>
      </c>
    </row>
    <row r="327">
      <c r="A327" t="inlineStr">
        <is>
          <t>X</t>
        </is>
      </c>
      <c r="B327" s="18" t="inlineStr">
        <is>
          <t>VSL source</t>
        </is>
      </c>
      <c r="C327" s="18" t="inlineStr">
        <is>
          <t>switch</t>
        </is>
      </c>
      <c r="D327" s="18" t="n"/>
      <c r="E327" s="18" t="n"/>
      <c r="F327" s="18" t="inlineStr">
        <is>
          <t>Transfer from Group</t>
        </is>
      </c>
      <c r="G327" s="18" t="inlineStr">
        <is>
          <t>Transfer from OECD</t>
        </is>
      </c>
      <c r="H327" s="18" t="inlineStr">
        <is>
          <t>VSLMethod</t>
        </is>
      </c>
      <c r="J327" s="8" t="inlineStr">
        <is>
          <t>Transfer from Group</t>
        </is>
      </c>
      <c r="K327" s="8" t="inlineStr">
        <is>
          <t>Transfer from Group</t>
        </is>
      </c>
    </row>
    <row r="328">
      <c r="B328" s="18" t="inlineStr">
        <is>
          <t>VSL (where manual source)</t>
        </is>
      </c>
      <c r="C328" s="18" t="inlineStr">
        <is>
          <t>switch</t>
        </is>
      </c>
      <c r="D328" s="18" t="n"/>
      <c r="E328" s="18" t="n"/>
      <c r="F328" s="18" t="n">
        <v>500000</v>
      </c>
      <c r="G328" s="18" t="n">
        <v>500000</v>
      </c>
      <c r="H328" s="18" t="inlineStr">
        <is>
          <t>VSLManual</t>
        </is>
      </c>
      <c r="J328" s="8" t="n">
        <v>500000</v>
      </c>
      <c r="K328" s="8" t="n">
        <v>500000</v>
      </c>
    </row>
    <row r="329">
      <c r="B329" s="18" t="inlineStr">
        <is>
          <t>VSL elasticity source</t>
        </is>
      </c>
      <c r="C329" s="18" t="inlineStr">
        <is>
          <t>switch</t>
        </is>
      </c>
      <c r="D329" s="18" t="n"/>
      <c r="E329" s="18" t="n"/>
      <c r="F329" s="18" t="inlineStr">
        <is>
          <t>0x17</t>
        </is>
      </c>
      <c r="G329" s="18" t="inlineStr">
        <is>
          <t>Income group</t>
        </is>
      </c>
      <c r="H329" s="18" t="inlineStr">
        <is>
          <t>VslElSource</t>
        </is>
      </c>
      <c r="J329" s="8" t="inlineStr">
        <is>
          <t>0x17</t>
        </is>
      </c>
      <c r="K329" s="8" t="inlineStr">
        <is>
          <t>0x17</t>
        </is>
      </c>
    </row>
    <row r="330">
      <c r="B330" s="18" t="inlineStr">
        <is>
          <t>VSL elasticity (where manual source)</t>
        </is>
      </c>
      <c r="C330" s="18" t="inlineStr">
        <is>
          <t>switch</t>
        </is>
      </c>
      <c r="D330" s="18" t="n"/>
      <c r="E330" s="18" t="n"/>
      <c r="F330" s="18" t="inlineStr">
        <is>
          <t>0x17</t>
        </is>
      </c>
      <c r="G330" s="18" t="n">
        <v>1</v>
      </c>
      <c r="H330" s="18" t="inlineStr">
        <is>
          <t>VslEl</t>
        </is>
      </c>
      <c r="J330" s="8" t="inlineStr">
        <is>
          <t>0x17</t>
        </is>
      </c>
      <c r="K330" s="8" t="inlineStr">
        <is>
          <t>0x17</t>
        </is>
      </c>
    </row>
    <row r="331">
      <c r="B331" s="18" t="inlineStr">
        <is>
          <t>Discount rate selection</t>
        </is>
      </c>
      <c r="C331" s="18" t="inlineStr">
        <is>
          <t>switch</t>
        </is>
      </c>
      <c r="D331" s="18" t="n"/>
      <c r="E331" s="18" t="n"/>
      <c r="F331" s="18" t="inlineStr">
        <is>
          <t>3% (Robinson 2019)</t>
        </is>
      </c>
      <c r="G331" s="18" t="inlineStr">
        <is>
          <t>3% (Robinson 2019)</t>
        </is>
      </c>
      <c r="H331" s="18" t="inlineStr">
        <is>
          <t>DiscSel</t>
        </is>
      </c>
      <c r="J331" s="8" t="inlineStr">
        <is>
          <t>3% (Robinson 2019)</t>
        </is>
      </c>
      <c r="K331" s="8" t="inlineStr">
        <is>
          <t>3% (Robinson 2019)</t>
        </is>
      </c>
    </row>
    <row r="332">
      <c r="B332" s="18" t="inlineStr">
        <is>
          <t>Discount rate (where manual source)</t>
        </is>
      </c>
      <c r="C332" s="18" t="inlineStr">
        <is>
          <t>switch</t>
        </is>
      </c>
      <c r="D332" s="18" t="n"/>
      <c r="E332" s="18" t="n"/>
      <c r="F332" s="18" t="n">
        <v>0.03</v>
      </c>
      <c r="G332" s="18" t="n">
        <v>0.03</v>
      </c>
      <c r="H332" s="18" t="inlineStr">
        <is>
          <t>DiscRate</t>
        </is>
      </c>
      <c r="J332" s="8" t="n">
        <v>0.03</v>
      </c>
      <c r="K332" s="8" t="n">
        <v>0.03</v>
      </c>
    </row>
    <row r="333">
      <c r="B333" s="16" t="inlineStr">
        <is>
          <t>Other assumptions: air pollution module</t>
        </is>
      </c>
    </row>
    <row r="334">
      <c r="B334" s="18" t="inlineStr">
        <is>
          <t>Number of working days per month</t>
        </is>
      </c>
      <c r="C334" s="18" t="inlineStr">
        <is>
          <t>days</t>
        </is>
      </c>
      <c r="D334" s="18" t="n"/>
      <c r="E334" s="18" t="n"/>
      <c r="F334" s="18" t="n">
        <v>20</v>
      </c>
      <c r="G334" s="18" t="n">
        <v>20</v>
      </c>
      <c r="H334" s="18" t="inlineStr">
        <is>
          <t>WorkDays</t>
        </is>
      </c>
      <c r="J334" s="8" t="n">
        <v>20</v>
      </c>
      <c r="K334" s="8" t="n">
        <v>20</v>
      </c>
    </row>
    <row r="335">
      <c r="B335" s="18" t="inlineStr">
        <is>
          <t>Labor share of GDP, default value</t>
        </is>
      </c>
      <c r="C335" s="18" t="inlineStr">
        <is>
          <t>%</t>
        </is>
      </c>
      <c r="D335" s="18" t="n"/>
      <c r="E335" s="18" t="n"/>
      <c r="F335" s="18" t="n">
        <v>0.65</v>
      </c>
      <c r="G335" s="18" t="n">
        <v>0.65</v>
      </c>
      <c r="H335" s="18" t="inlineStr">
        <is>
          <t>ApLabSh</t>
        </is>
      </c>
      <c r="J335" s="8" t="n">
        <v>0.65</v>
      </c>
      <c r="K335" s="8" t="n">
        <v>0.65</v>
      </c>
    </row>
    <row r="336">
      <c r="B336" s="18" t="inlineStr">
        <is>
          <t>Max % of households using solid fuels</t>
        </is>
      </c>
      <c r="C336" s="18" t="inlineStr">
        <is>
          <t>%</t>
        </is>
      </c>
      <c r="D336" s="18" t="n"/>
      <c r="E336" s="18" t="n"/>
      <c r="F336" s="18" t="n">
        <v>0.99</v>
      </c>
      <c r="G336" s="18" t="n">
        <v>0.99</v>
      </c>
      <c r="H336" s="18" t="inlineStr">
        <is>
          <t>ApMaxSs</t>
        </is>
      </c>
      <c r="J336" s="8" t="n">
        <v>0.99</v>
      </c>
      <c r="K336" s="8" t="n">
        <v>0.99</v>
      </c>
    </row>
    <row r="337">
      <c r="B337" s="18" t="inlineStr">
        <is>
          <t>Leakage converted into % HH using solid fuels</t>
        </is>
      </c>
      <c r="C337" s="18" t="inlineStr">
        <is>
          <t>%</t>
        </is>
      </c>
      <c r="D337" s="18" t="n"/>
      <c r="E337" s="18" t="n"/>
      <c r="F337" s="18" t="n">
        <v>0.5</v>
      </c>
      <c r="G337" s="18" t="n">
        <v>0.5</v>
      </c>
      <c r="H337" s="18" t="inlineStr">
        <is>
          <t>ApLeakHh</t>
        </is>
      </c>
      <c r="J337" s="8" t="n">
        <v>0.5</v>
      </c>
      <c r="K337" s="8" t="n">
        <v>0.5</v>
      </c>
    </row>
    <row r="338">
      <c r="B338" s="18" t="inlineStr">
        <is>
          <t>Apply cessation lag when discounting averted deaths</t>
        </is>
      </c>
      <c r="C338" s="18" t="inlineStr">
        <is>
          <t>switch</t>
        </is>
      </c>
      <c r="D338" s="18" t="n"/>
      <c r="E338" s="18" t="n"/>
      <c r="F338" s="18" t="inlineStr">
        <is>
          <t>Yes</t>
        </is>
      </c>
      <c r="G338" s="18" t="inlineStr">
        <is>
          <t>Yes</t>
        </is>
      </c>
      <c r="H338" s="18" t="inlineStr">
        <is>
          <t>ApCessLag</t>
        </is>
      </c>
      <c r="J338" s="8" t="inlineStr">
        <is>
          <t>Yes</t>
        </is>
      </c>
      <c r="K338" s="8" t="inlineStr">
        <is>
          <t>Yes</t>
        </is>
      </c>
    </row>
    <row r="339">
      <c r="B339" s="16" t="inlineStr">
        <is>
          <t>Transportation</t>
        </is>
      </c>
    </row>
    <row r="340">
      <c r="B340" s="18" t="inlineStr">
        <is>
          <t>Engineering or elasticity model</t>
        </is>
      </c>
      <c r="C340" s="18" t="inlineStr">
        <is>
          <t>option</t>
        </is>
      </c>
      <c r="D340" s="18" t="n"/>
      <c r="E340" s="18" t="n"/>
      <c r="F340" s="18" t="inlineStr">
        <is>
          <t>Elasticity</t>
        </is>
      </c>
      <c r="G340" s="18" t="inlineStr">
        <is>
          <t>Engineer</t>
        </is>
      </c>
      <c r="H340" s="18" t="inlineStr">
        <is>
          <t>TrModel</t>
        </is>
      </c>
      <c r="J340" s="8" t="inlineStr">
        <is>
          <t>Elasticity</t>
        </is>
      </c>
      <c r="K340" s="8" t="inlineStr">
        <is>
          <t>Elasticity</t>
        </is>
      </c>
    </row>
    <row r="341">
      <c r="B341" s="16" t="inlineStr">
        <is>
          <t>Power Sector</t>
        </is>
      </c>
    </row>
    <row r="342">
      <c r="B342" s="18" t="inlineStr">
        <is>
          <t>Power Rebate</t>
        </is>
      </c>
      <c r="C342" s="18" t="inlineStr">
        <is>
          <t>switch</t>
        </is>
      </c>
      <c r="D342" s="18" t="n"/>
      <c r="E342" s="18" t="n"/>
      <c r="F342" s="18" t="inlineStr">
        <is>
          <t>No*</t>
        </is>
      </c>
      <c r="G342" s="18" t="inlineStr">
        <is>
          <t>No*</t>
        </is>
      </c>
      <c r="H342" s="18" t="inlineStr">
        <is>
          <t>PowerRebates</t>
        </is>
      </c>
      <c r="J342" s="8" t="inlineStr">
        <is>
          <t>No*</t>
        </is>
      </c>
      <c r="K342" s="8" t="inlineStr">
        <is>
          <t>No*</t>
        </is>
      </c>
    </row>
    <row r="343">
      <c r="B343" s="18" t="inlineStr">
        <is>
          <t>Power price: portion of cost change passed-on:</t>
        </is>
      </c>
      <c r="C343" s="18" t="n"/>
      <c r="D343" s="18" t="n"/>
      <c r="E343" s="18" t="n"/>
      <c r="F343" s="18" t="n">
        <v>1</v>
      </c>
      <c r="G343" s="18" t="n">
        <v>1</v>
      </c>
      <c r="H343" s="18" t="inlineStr">
        <is>
          <t>PowerSectorPriceChangePassOn</t>
        </is>
      </c>
      <c r="J343" s="8" t="n">
        <v>1</v>
      </c>
      <c r="K343" s="8" t="n">
        <v>1</v>
      </c>
    </row>
    <row r="344">
      <c r="B344" s="18" t="inlineStr">
        <is>
          <t>Year of interest for power sector costs</t>
        </is>
      </c>
      <c r="C344" s="18" t="inlineStr">
        <is>
          <t>year</t>
        </is>
      </c>
      <c r="D344" s="18" t="n"/>
      <c r="E344" s="18" t="n"/>
      <c r="F344" s="18" t="n">
        <v>2030</v>
      </c>
      <c r="G344" s="18" t="n">
        <v>2030</v>
      </c>
      <c r="H344" s="18" t="inlineStr">
        <is>
          <t>CostBreakdownYear</t>
        </is>
      </c>
      <c r="J344" s="8" t="n">
        <v>2030</v>
      </c>
      <c r="K344" s="8" t="n">
        <v>2030</v>
      </c>
    </row>
    <row r="345">
      <c r="B345" s="18" t="inlineStr">
        <is>
          <t>Estimate economy-wide or sectoral power demand?</t>
        </is>
      </c>
      <c r="C345" s="18" t="inlineStr">
        <is>
          <t>switch</t>
        </is>
      </c>
      <c r="D345" s="18" t="n"/>
      <c r="E345" s="18" t="n"/>
      <c r="F345" s="18" t="inlineStr">
        <is>
          <t>Economy-wide</t>
        </is>
      </c>
      <c r="G345" s="18" t="inlineStr">
        <is>
          <t>Economy-wide</t>
        </is>
      </c>
      <c r="H345" s="18" t="inlineStr">
        <is>
          <t xml:space="preserve">ElasticityModel </t>
        </is>
      </c>
      <c r="J345" s="8" t="inlineStr">
        <is>
          <t>Economy-wide</t>
        </is>
      </c>
      <c r="K345" s="8" t="inlineStr">
        <is>
          <t>Economy-wide</t>
        </is>
      </c>
    </row>
    <row r="346">
      <c r="B346" s="18" t="inlineStr">
        <is>
          <t>k Parameter dispatch</t>
        </is>
      </c>
      <c r="C346" s="18" t="inlineStr">
        <is>
          <t>coefficient</t>
        </is>
      </c>
      <c r="D346" s="18" t="n"/>
      <c r="E346" s="18" t="n"/>
      <c r="F346" s="18" t="n">
        <v>2</v>
      </c>
      <c r="G346" s="18" t="n">
        <v>2</v>
      </c>
      <c r="H346" s="18" t="inlineStr">
        <is>
          <t>kDispatch</t>
        </is>
      </c>
      <c r="J346" s="8" t="n">
        <v>2</v>
      </c>
      <c r="K346" s="8" t="n">
        <v>2</v>
      </c>
    </row>
    <row r="347">
      <c r="B347" s="18" t="inlineStr">
        <is>
          <t>k Parameter investment</t>
        </is>
      </c>
      <c r="C347" s="18" t="inlineStr">
        <is>
          <t>coefficient</t>
        </is>
      </c>
      <c r="D347" s="18" t="n"/>
      <c r="E347" s="18" t="n"/>
      <c r="F347" s="18" t="n">
        <v>2</v>
      </c>
      <c r="G347" s="18" t="n">
        <v>2</v>
      </c>
      <c r="H347" s="18" t="inlineStr">
        <is>
          <t>kInvestment</t>
        </is>
      </c>
      <c r="J347" s="8" t="n">
        <v>2</v>
      </c>
      <c r="K347" s="8" t="n">
        <v>2</v>
      </c>
    </row>
    <row r="348">
      <c r="B348" s="18" t="inlineStr">
        <is>
          <t>Minimum WACC</t>
        </is>
      </c>
      <c r="C348" s="18" t="n"/>
      <c r="D348" s="18" t="n"/>
      <c r="E348" s="18" t="n"/>
      <c r="F348" s="18" t="n">
        <v>0.01</v>
      </c>
      <c r="G348" s="18" t="n">
        <v>0.01</v>
      </c>
      <c r="H348" s="18" t="inlineStr">
        <is>
          <t>MinimumWACC</t>
        </is>
      </c>
      <c r="J348" s="8" t="n">
        <v>0.01</v>
      </c>
      <c r="K348" s="8" t="n">
        <v>0.01</v>
      </c>
    </row>
    <row r="349">
      <c r="B349" s="18" t="inlineStr">
        <is>
          <t>Use old or new generation costs in elasticity model?</t>
        </is>
      </c>
      <c r="C349" s="18" t="inlineStr">
        <is>
          <t>switch</t>
        </is>
      </c>
      <c r="D349" s="18" t="n"/>
      <c r="E349" s="18" t="n"/>
      <c r="F349" s="18" t="inlineStr">
        <is>
          <t>New*</t>
        </is>
      </c>
      <c r="G349" s="18" t="inlineStr">
        <is>
          <t>New*</t>
        </is>
      </c>
      <c r="H349" s="18" t="inlineStr">
        <is>
          <t>PowGenCostsOldNew</t>
        </is>
      </c>
      <c r="J349" s="8" t="inlineStr">
        <is>
          <t>New*</t>
        </is>
      </c>
      <c r="K349" s="8" t="inlineStr">
        <is>
          <t>New*</t>
        </is>
      </c>
    </row>
    <row r="350">
      <c r="B350" s="18" t="inlineStr">
        <is>
          <t>Hydro retirement rate set to zero</t>
        </is>
      </c>
      <c r="C350" s="18" t="n"/>
      <c r="D350" s="18" t="n"/>
      <c r="E350" s="18" t="n"/>
      <c r="F350" s="18" t="inlineStr">
        <is>
          <t>Yes</t>
        </is>
      </c>
      <c r="G350" s="18" t="inlineStr">
        <is>
          <t>Yes</t>
        </is>
      </c>
      <c r="H350" s="18" t="inlineStr">
        <is>
          <t>HydroDoesntRetire</t>
        </is>
      </c>
      <c r="J350" s="8" t="inlineStr">
        <is>
          <t>Yes</t>
        </is>
      </c>
      <c r="K350" s="8" t="inlineStr">
        <is>
          <t>Yes</t>
        </is>
      </c>
    </row>
    <row r="351">
      <c r="B351" s="18" t="inlineStr">
        <is>
          <t>Minimum (post subsidy) generation cost $/kwh real</t>
        </is>
      </c>
      <c r="C351" s="18" t="n"/>
      <c r="D351" s="18" t="n"/>
      <c r="E351" s="18" t="n"/>
      <c r="F351" s="18" t="n">
        <v>0.01</v>
      </c>
      <c r="G351" s="18" t="n">
        <v>0.01</v>
      </c>
      <c r="H351" s="18" t="inlineStr">
        <is>
          <t>MinPostSubsidyPowerPrice</t>
        </is>
      </c>
      <c r="J351" s="8" t="n">
        <v>0.01</v>
      </c>
      <c r="K351" s="8" t="n">
        <v>0.01</v>
      </c>
    </row>
    <row r="352">
      <c r="B352" s="16" t="inlineStr">
        <is>
          <t>RE Subsidies</t>
        </is>
      </c>
    </row>
    <row r="353">
      <c r="B353" s="18" t="inlineStr">
        <is>
          <t>Treat over/underestimate of supply costs as subsidy/tax</t>
        </is>
      </c>
      <c r="C353" s="18" t="inlineStr">
        <is>
          <t>switch</t>
        </is>
      </c>
      <c r="D353" s="18" t="n"/>
      <c r="E353" s="18" t="n"/>
      <c r="F353" s="18" t="inlineStr">
        <is>
          <t>No</t>
        </is>
      </c>
      <c r="G353" s="18" t="inlineStr">
        <is>
          <t>No</t>
        </is>
      </c>
      <c r="H353" s="18" t="inlineStr">
        <is>
          <t>SupplyCostDeltaSubsidy</t>
        </is>
      </c>
      <c r="J353" s="8" t="inlineStr">
        <is>
          <t>No</t>
        </is>
      </c>
      <c r="K353" s="8" t="inlineStr">
        <is>
          <t>No</t>
        </is>
      </c>
    </row>
    <row r="354">
      <c r="B354" s="18" t="inlineStr">
        <is>
          <t>Baseline renewable energy subsidy, $/kwh nom</t>
        </is>
      </c>
      <c r="C354" s="18" t="inlineStr">
        <is>
          <t>$/kwh nom</t>
        </is>
      </c>
      <c r="D354" s="18" t="n"/>
      <c r="E354" s="18" t="n"/>
      <c r="F354" s="18" t="n">
        <v>0</v>
      </c>
      <c r="G354" s="18" t="n">
        <v>0</v>
      </c>
      <c r="H354" s="18" t="inlineStr">
        <is>
          <t>RenewableSubsidyBL</t>
        </is>
      </c>
      <c r="J354" s="8" t="n">
        <v>0</v>
      </c>
      <c r="K354" s="8" t="n">
        <v>0</v>
      </c>
    </row>
    <row r="355">
      <c r="B355" s="18" t="inlineStr">
        <is>
          <t>New renewable energy subsidy, $/kwh nom</t>
        </is>
      </c>
      <c r="C355" s="18" t="inlineStr">
        <is>
          <t>$/kwh nom</t>
        </is>
      </c>
      <c r="D355" s="18" t="n"/>
      <c r="E355" s="18" t="n"/>
      <c r="F355" s="18" t="n">
        <v>0</v>
      </c>
      <c r="G355" s="18" t="n">
        <v>0</v>
      </c>
      <c r="H355" s="18" t="inlineStr">
        <is>
          <t>RenSubsidyAddUSDkwh</t>
        </is>
      </c>
      <c r="J355" s="8" t="n">
        <v>0</v>
      </c>
      <c r="K355" s="8" t="n">
        <v>0</v>
      </c>
    </row>
    <row r="356">
      <c r="B356" s="18" t="inlineStr">
        <is>
          <t>New renewable energy subsidy, phaseout</t>
        </is>
      </c>
      <c r="C356" s="18" t="inlineStr">
        <is>
          <t>years</t>
        </is>
      </c>
      <c r="D356" s="18" t="n"/>
      <c r="E356" s="18" t="n"/>
      <c r="F356" s="18" t="n">
        <v>10</v>
      </c>
      <c r="G356" s="18" t="n">
        <v>10</v>
      </c>
      <c r="H356" s="18" t="inlineStr">
        <is>
          <t>RenSubsidyAddPhaseoutYrs</t>
        </is>
      </c>
      <c r="J356" s="8" t="n">
        <v>10</v>
      </c>
      <c r="K356" s="8" t="n">
        <v>10</v>
      </c>
    </row>
    <row r="357">
      <c r="B357" s="18" t="inlineStr">
        <is>
          <t>Apply additional RE subsidy to hydroelectric power?</t>
        </is>
      </c>
      <c r="C357" s="18" t="inlineStr">
        <is>
          <t>switch</t>
        </is>
      </c>
      <c r="D357" s="18" t="n"/>
      <c r="E357" s="18" t="n"/>
      <c r="F357" s="18" t="inlineStr">
        <is>
          <t>No</t>
        </is>
      </c>
      <c r="G357" s="18" t="inlineStr">
        <is>
          <t>No</t>
        </is>
      </c>
      <c r="H357" s="18" t="inlineStr">
        <is>
          <t>RenewableSubsidyHydro</t>
        </is>
      </c>
      <c r="J357" s="8" t="inlineStr">
        <is>
          <t>No</t>
        </is>
      </c>
      <c r="K357" s="8" t="inlineStr">
        <is>
          <t>No</t>
        </is>
      </c>
    </row>
    <row r="358">
      <c r="B358" s="16" t="inlineStr">
        <is>
          <t>Electrical Generation Scale-up limits</t>
        </is>
      </c>
    </row>
    <row r="359">
      <c r="B359" s="18" t="inlineStr">
        <is>
          <t>Max new investment in coal/gas/hyd as a percentage of total generation</t>
        </is>
      </c>
      <c r="C359" s="18" t="n"/>
      <c r="D359" s="18" t="n"/>
      <c r="E359" s="18" t="n"/>
      <c r="F359" s="18" t="n">
        <v>0.05</v>
      </c>
      <c r="G359" s="18" t="n">
        <v>0.05</v>
      </c>
      <c r="H359" s="18" t="inlineStr">
        <is>
          <t>MaxNonVREAsPCOfTotalGen</t>
        </is>
      </c>
      <c r="J359" s="8" t="n">
        <v>0.05</v>
      </c>
      <c r="K359" s="8" t="n">
        <v>0.05</v>
      </c>
    </row>
    <row r="360">
      <c r="B360" s="18" t="inlineStr">
        <is>
          <t>Max new investment oil/nucl/ore/bio as a percentage of total generation</t>
        </is>
      </c>
      <c r="C360" s="18" t="n"/>
      <c r="D360" s="18" t="n"/>
      <c r="E360" s="18" t="n"/>
      <c r="F360" s="18" t="n">
        <v>0.02</v>
      </c>
      <c r="G360" s="18" t="n">
        <v>0.02</v>
      </c>
      <c r="H360" s="18" t="inlineStr">
        <is>
          <t>MaxNonNucOreBioAsPCOfTotalGen</t>
        </is>
      </c>
      <c r="J360" s="8" t="n">
        <v>0.02</v>
      </c>
      <c r="K360" s="8" t="n">
        <v>0.02</v>
      </c>
    </row>
    <row r="361">
      <c r="B361" s="18" t="inlineStr">
        <is>
          <t>User-Defined Setting for VRE Max-Scale up (if used)</t>
        </is>
      </c>
      <c r="C361" s="18" t="n"/>
      <c r="D361" s="18" t="n"/>
      <c r="E361" s="18" t="n"/>
      <c r="F361" s="18" t="n">
        <v>0.05</v>
      </c>
      <c r="G361" s="18" t="n">
        <v>0.05</v>
      </c>
      <c r="H361" s="18" t="inlineStr">
        <is>
          <t>MaxWindSolarScaleup</t>
        </is>
      </c>
      <c r="J361" s="8" t="n">
        <v>0.05</v>
      </c>
      <c r="K361" s="8" t="n">
        <v>0.05</v>
      </c>
    </row>
    <row r="362">
      <c r="B362" s="18" t="inlineStr">
        <is>
          <t>Max renewable scaleup rate setting</t>
        </is>
      </c>
      <c r="C362" s="18" t="inlineStr">
        <is>
          <t>switch</t>
        </is>
      </c>
      <c r="D362" s="18" t="n"/>
      <c r="E362" s="18" t="n"/>
      <c r="F362" s="18" t="inlineStr">
        <is>
          <t>CtryDefault*</t>
        </is>
      </c>
      <c r="G362" s="18" t="inlineStr">
        <is>
          <t>CtryDefault*</t>
        </is>
      </c>
      <c r="H362" s="18" t="inlineStr">
        <is>
          <t>MaxScaleUpRateCategory</t>
        </is>
      </c>
      <c r="J362" s="8" t="inlineStr">
        <is>
          <t>CtryDefault*</t>
        </is>
      </c>
      <c r="K362" s="8" t="inlineStr">
        <is>
          <t>CtryDefault*</t>
        </is>
      </c>
    </row>
    <row r="363">
      <c r="B363" s="16" t="inlineStr">
        <is>
          <t>More Power Generation Settings</t>
        </is>
      </c>
    </row>
    <row r="364">
      <c r="B364" s="18" t="inlineStr">
        <is>
          <t>Use Elasticity Model Power Demand In Engineer Model</t>
        </is>
      </c>
      <c r="C364" s="18" t="n"/>
      <c r="D364" s="18" t="n"/>
      <c r="E364" s="18" t="n"/>
      <c r="F364" s="18" t="inlineStr">
        <is>
          <t>No*</t>
        </is>
      </c>
      <c r="G364" s="18" t="inlineStr">
        <is>
          <t>No*</t>
        </is>
      </c>
      <c r="H364" s="18" t="inlineStr">
        <is>
          <t>UseElasticityModelPowerDemandInEngineerModel</t>
        </is>
      </c>
      <c r="J364" s="8" t="inlineStr">
        <is>
          <t>No*</t>
        </is>
      </c>
      <c r="K364" s="8" t="inlineStr">
        <is>
          <t>No*</t>
        </is>
      </c>
    </row>
    <row r="365">
      <c r="A365" t="inlineStr">
        <is>
          <t>X</t>
        </is>
      </c>
      <c r="B365" s="18" t="inlineStr">
        <is>
          <t>Cost of capital: User-defined, Inc-dep,  or Tech-dep?</t>
        </is>
      </c>
      <c r="C365" s="18" t="n"/>
      <c r="D365" s="18" t="n"/>
      <c r="E365" s="18" t="n"/>
      <c r="F365" s="18" t="inlineStr">
        <is>
          <t>Tech</t>
        </is>
      </c>
      <c r="G365" s="18" t="inlineStr">
        <is>
          <t>Income*</t>
        </is>
      </c>
      <c r="H365" s="18" t="inlineStr">
        <is>
          <t>WACCSource</t>
        </is>
      </c>
      <c r="J365" s="8" t="inlineStr">
        <is>
          <t>Tech</t>
        </is>
      </c>
      <c r="K365" s="8" t="inlineStr">
        <is>
          <t>Tech</t>
        </is>
      </c>
    </row>
    <row r="366">
      <c r="B366" s="18" t="inlineStr">
        <is>
          <t>If Global, what Value?</t>
        </is>
      </c>
      <c r="C366" s="18" t="n"/>
      <c r="D366" s="18" t="n"/>
      <c r="E366" s="18" t="n"/>
      <c r="F366" s="18" t="n">
        <v>0.075</v>
      </c>
      <c r="G366" s="18" t="n">
        <v>0.075</v>
      </c>
      <c r="H366" s="18" t="inlineStr">
        <is>
          <t>WACCUserGlobal</t>
        </is>
      </c>
      <c r="J366" s="8" t="n">
        <v>0.075</v>
      </c>
      <c r="K366" s="8" t="n">
        <v>0.075</v>
      </c>
    </row>
    <row r="367">
      <c r="B367" s="18" t="inlineStr">
        <is>
          <t>Renewable Cost Declines</t>
        </is>
      </c>
      <c r="C367" s="18" t="n"/>
      <c r="D367" s="18" t="n"/>
      <c r="E367" s="18" t="n"/>
      <c r="F367" s="18" t="inlineStr">
        <is>
          <t>Medium*</t>
        </is>
      </c>
      <c r="G367" s="18" t="inlineStr">
        <is>
          <t>Medium*</t>
        </is>
      </c>
      <c r="H367" s="18" t="inlineStr">
        <is>
          <t>RenewableCostDeclineRate</t>
        </is>
      </c>
      <c r="J367" s="8" t="inlineStr">
        <is>
          <t>Medium*</t>
        </is>
      </c>
      <c r="K367" s="8" t="inlineStr">
        <is>
          <t>Medium*</t>
        </is>
      </c>
    </row>
    <row r="368">
      <c r="B368" s="18" t="inlineStr">
        <is>
          <t>Use Spot Fuel Prices in Engineer Power Model</t>
        </is>
      </c>
      <c r="C368" s="18" t="n"/>
      <c r="D368" s="18" t="n"/>
      <c r="E368" s="18" t="n"/>
      <c r="F368" s="18" t="inlineStr">
        <is>
          <t>No*</t>
        </is>
      </c>
      <c r="G368" s="18" t="inlineStr">
        <is>
          <t>No*</t>
        </is>
      </c>
      <c r="H368" s="18" t="inlineStr">
        <is>
          <t>UseSpotFuelPricesInEngineerModel</t>
        </is>
      </c>
      <c r="J368" s="8" t="inlineStr">
        <is>
          <t>No*</t>
        </is>
      </c>
      <c r="K368" s="8" t="inlineStr">
        <is>
          <t>No*</t>
        </is>
      </c>
    </row>
    <row r="369">
      <c r="B369" s="18" t="inlineStr">
        <is>
          <t>Use Additional Coal Intangible Cost</t>
        </is>
      </c>
      <c r="C369" s="18" t="n"/>
      <c r="D369" s="18" t="n"/>
      <c r="E369" s="18" t="n"/>
      <c r="F369" s="18" t="inlineStr">
        <is>
          <t>Yes*</t>
        </is>
      </c>
      <c r="G369" s="18" t="inlineStr">
        <is>
          <t>Yes*</t>
        </is>
      </c>
      <c r="H369" s="18" t="inlineStr">
        <is>
          <t>AdditionalCoalIntangibleCost</t>
        </is>
      </c>
      <c r="J369" s="8" t="inlineStr">
        <is>
          <t>Yes*</t>
        </is>
      </c>
      <c r="K369" s="8" t="inlineStr">
        <is>
          <t>Yes*</t>
        </is>
      </c>
    </row>
    <row r="370">
      <c r="B370" s="18" t="inlineStr">
        <is>
          <t>Manual Coal Intangible Cost (short term)</t>
        </is>
      </c>
      <c r="C370" s="18" t="n"/>
      <c r="D370" s="18" t="n"/>
      <c r="E370" s="18" t="n"/>
      <c r="F370" s="18" t="n">
        <v>0</v>
      </c>
      <c r="G370" s="18" t="n">
        <v>0</v>
      </c>
      <c r="H370" s="18" t="inlineStr">
        <is>
          <t>ManualCoalIntangibleCostST</t>
        </is>
      </c>
      <c r="J370" s="8" t="n">
        <v>0</v>
      </c>
      <c r="K370" s="8" t="n">
        <v>0</v>
      </c>
    </row>
    <row r="371">
      <c r="B371" s="18" t="inlineStr">
        <is>
          <t>Manual Coal Intangible Cost (long term)</t>
        </is>
      </c>
      <c r="C371" s="18" t="n"/>
      <c r="D371" s="18" t="n"/>
      <c r="E371" s="18" t="n"/>
      <c r="F371" s="18" t="n">
        <v>0</v>
      </c>
      <c r="G371" s="18" t="n">
        <v>0</v>
      </c>
      <c r="H371" s="18" t="inlineStr">
        <is>
          <t>ManualCoalIntangibleCostLT</t>
        </is>
      </c>
      <c r="J371" s="8" t="n">
        <v>0</v>
      </c>
      <c r="K371" s="8" t="n">
        <v>0</v>
      </c>
    </row>
    <row r="372">
      <c r="B372" s="18" t="inlineStr">
        <is>
          <t>Maximum Coal Capacity Factor</t>
        </is>
      </c>
      <c r="C372" s="18" t="n"/>
      <c r="D372" s="18" t="n"/>
      <c r="E372" s="18" t="n"/>
      <c r="F372" s="18" t="n">
        <v>0.9</v>
      </c>
      <c r="G372" s="18" t="n">
        <v>0.9</v>
      </c>
      <c r="H372" s="18" t="inlineStr">
        <is>
          <t>MaximumCoalCF</t>
        </is>
      </c>
      <c r="J372" s="8" t="n">
        <v>0.9</v>
      </c>
      <c r="K372" s="8" t="n">
        <v>0.9</v>
      </c>
    </row>
    <row r="373">
      <c r="B373" s="18" t="inlineStr">
        <is>
          <t>Maximum Gas Capacity Factor</t>
        </is>
      </c>
      <c r="C373" s="18" t="n"/>
      <c r="D373" s="18" t="n"/>
      <c r="E373" s="18" t="n"/>
      <c r="F373" s="18" t="n">
        <v>0.9</v>
      </c>
      <c r="G373" s="18" t="n">
        <v>0.9</v>
      </c>
      <c r="H373" s="18" t="inlineStr">
        <is>
          <t>MaximumGasCF</t>
        </is>
      </c>
      <c r="J373" s="8" t="n">
        <v>0.9</v>
      </c>
      <c r="K373" s="8" t="n">
        <v>0.9</v>
      </c>
    </row>
    <row r="374">
      <c r="B374" s="18" t="inlineStr">
        <is>
          <t>Proportion of GHG adjustment passed on to engineer model power demand</t>
        </is>
      </c>
      <c r="C374" s="18" t="n"/>
      <c r="D374" s="18" t="n"/>
      <c r="E374" s="18" t="n"/>
      <c r="F374" s="18" t="n">
        <v>1</v>
      </c>
      <c r="G374" s="18" t="n">
        <v>1</v>
      </c>
      <c r="H374" s="18" t="inlineStr">
        <is>
          <t>EngineerModelProportionOfCovidFactor</t>
        </is>
      </c>
      <c r="J374" s="8" t="n">
        <v>1</v>
      </c>
      <c r="K374" s="8" t="n">
        <v>1</v>
      </c>
    </row>
    <row r="375">
      <c r="B375" s="18" t="inlineStr">
        <is>
          <t>Override Capacity Factor if below (Wind and Solar)</t>
        </is>
      </c>
      <c r="C375" s="18" t="n"/>
      <c r="D375" s="18" t="n"/>
      <c r="E375" s="18" t="n"/>
      <c r="F375" s="18" t="n">
        <v>0.1</v>
      </c>
      <c r="G375" s="18" t="n">
        <v>0.1</v>
      </c>
      <c r="H375" s="18" t="inlineStr">
        <is>
          <t>CFOverrideIfBelowWndSol</t>
        </is>
      </c>
      <c r="J375" s="8" t="n">
        <v>0.1</v>
      </c>
      <c r="K375" s="8" t="n">
        <v>0.1</v>
      </c>
    </row>
    <row r="376">
      <c r="B376" s="18" t="inlineStr">
        <is>
          <t>Override Capacity Factor if below (Others)</t>
        </is>
      </c>
      <c r="C376" s="18" t="n"/>
      <c r="D376" s="18" t="n"/>
      <c r="E376" s="18" t="n"/>
      <c r="F376" s="18" t="n">
        <v>0.01</v>
      </c>
      <c r="G376" s="18" t="n">
        <v>0.01</v>
      </c>
      <c r="H376" s="18" t="inlineStr">
        <is>
          <t>CFOverrideIfBelowFosOth</t>
        </is>
      </c>
      <c r="J376" s="8" t="n">
        <v>0.01</v>
      </c>
      <c r="K376" s="8" t="n">
        <v>0.01</v>
      </c>
    </row>
    <row r="377">
      <c r="B377" s="18" t="inlineStr">
        <is>
          <t>Override Capacity Factor if below (All)</t>
        </is>
      </c>
      <c r="C377" s="18" t="n"/>
      <c r="D377" s="18" t="n"/>
      <c r="E377" s="18" t="n"/>
      <c r="F377" s="18" t="n">
        <v>1</v>
      </c>
      <c r="G377" s="18" t="n">
        <v>1</v>
      </c>
      <c r="H377" s="18" t="inlineStr">
        <is>
          <t>CFOverrideIfAbove</t>
        </is>
      </c>
      <c r="J377" s="8" t="n">
        <v>1</v>
      </c>
      <c r="K377" s="8" t="n">
        <v>1</v>
      </c>
    </row>
    <row r="378">
      <c r="B378" s="18" t="inlineStr">
        <is>
          <t>Proportion of coal capacity that can be retired</t>
        </is>
      </c>
      <c r="C378" s="18" t="n"/>
      <c r="D378" s="18" t="n"/>
      <c r="E378" s="18" t="n"/>
      <c r="F378" s="18" t="n">
        <v>0.8</v>
      </c>
      <c r="G378" s="18" t="n">
        <v>0.8</v>
      </c>
      <c r="H378" s="18" t="inlineStr">
        <is>
          <t>MaxCostBasedEarlyRetirement</t>
        </is>
      </c>
      <c r="J378" s="8" t="n">
        <v>0.8</v>
      </c>
      <c r="K378" s="8" t="n">
        <v>0.8</v>
      </c>
    </row>
    <row r="379">
      <c r="B379" s="18" t="inlineStr">
        <is>
          <t>Allow cost-based coal phaseout in baseline?</t>
        </is>
      </c>
      <c r="C379" s="18" t="n"/>
      <c r="D379" s="18" t="n"/>
      <c r="E379" s="18" t="n"/>
      <c r="F379" s="18" t="inlineStr">
        <is>
          <t>Yes</t>
        </is>
      </c>
      <c r="G379" s="18" t="inlineStr">
        <is>
          <t>Yes</t>
        </is>
      </c>
      <c r="H379" s="18" t="inlineStr">
        <is>
          <t>EarlyRetirementInBaseline</t>
        </is>
      </c>
      <c r="J379" s="8" t="inlineStr">
        <is>
          <t>Yes</t>
        </is>
      </c>
      <c r="K379" s="8" t="inlineStr">
        <is>
          <t>Yes</t>
        </is>
      </c>
    </row>
    <row r="380">
      <c r="B380" s="18" t="inlineStr">
        <is>
          <t>Minimum Thermal Efficiency</t>
        </is>
      </c>
      <c r="C380" s="18" t="n"/>
      <c r="D380" s="18" t="n"/>
      <c r="E380" s="18" t="n"/>
      <c r="F380" s="18" t="n">
        <v>0.1</v>
      </c>
      <c r="G380" s="18" t="n">
        <v>0.1</v>
      </c>
      <c r="H380" s="18" t="inlineStr">
        <is>
          <t>MinimumThermalEfficiency</t>
        </is>
      </c>
      <c r="J380" s="8" t="n">
        <v>0.1</v>
      </c>
      <c r="K380" s="8" t="n">
        <v>0.1</v>
      </c>
    </row>
    <row r="381">
      <c r="B381" s="16" t="inlineStr">
        <is>
          <t>Coal and Gas Power Purchase Agreements</t>
        </is>
      </c>
    </row>
    <row r="382">
      <c r="B382" s="18" t="inlineStr">
        <is>
          <t>Proportion of PPAs in Coal and Gas Generation</t>
        </is>
      </c>
      <c r="C382" s="18" t="n"/>
      <c r="D382" s="18" t="n"/>
      <c r="E382" s="18" t="n"/>
      <c r="F382" s="18" t="n">
        <v>0</v>
      </c>
      <c r="G382" s="18" t="n">
        <v>0</v>
      </c>
      <c r="H382" s="18" t="inlineStr">
        <is>
          <t>PPAProportionCoalGas</t>
        </is>
      </c>
      <c r="J382" s="8" t="n">
        <v>0</v>
      </c>
      <c r="K382" s="8" t="n">
        <v>0</v>
      </c>
    </row>
    <row r="383">
      <c r="B383" s="18" t="inlineStr">
        <is>
          <t>Phase out any coal and gas PPAs? (Baseline)</t>
        </is>
      </c>
      <c r="C383" s="18" t="n"/>
      <c r="D383" s="18" t="n"/>
      <c r="E383" s="18" t="n"/>
      <c r="F383" s="18" t="inlineStr">
        <is>
          <t>Yes*</t>
        </is>
      </c>
      <c r="G383" s="18" t="inlineStr">
        <is>
          <t>Yes*</t>
        </is>
      </c>
      <c r="H383" s="18" t="inlineStr">
        <is>
          <t>PhaseOutCoalAndGasPPAsBaseline</t>
        </is>
      </c>
      <c r="J383" s="8" t="inlineStr">
        <is>
          <t>Yes*</t>
        </is>
      </c>
      <c r="K383" s="8" t="inlineStr">
        <is>
          <t>Yes*</t>
        </is>
      </c>
    </row>
    <row r="384">
      <c r="B384" s="18" t="inlineStr">
        <is>
          <t>Phase out any coal and gas PPAs? (Policy)</t>
        </is>
      </c>
      <c r="C384" s="18" t="n"/>
      <c r="D384" s="18" t="n"/>
      <c r="E384" s="18" t="n"/>
      <c r="F384" s="18" t="inlineStr">
        <is>
          <t>Yes*</t>
        </is>
      </c>
      <c r="G384" s="18" t="inlineStr">
        <is>
          <t>Yes*</t>
        </is>
      </c>
      <c r="H384" s="18" t="inlineStr">
        <is>
          <t>PhaseOutCoalAndGasPPAsPolicy</t>
        </is>
      </c>
      <c r="J384" s="8" t="inlineStr">
        <is>
          <t>Yes*</t>
        </is>
      </c>
      <c r="K384" s="8" t="inlineStr">
        <is>
          <t>Yes*</t>
        </is>
      </c>
    </row>
    <row r="385">
      <c r="B385" s="18" t="inlineStr">
        <is>
          <t>Phase begins when?</t>
        </is>
      </c>
      <c r="C385" s="18" t="n"/>
      <c r="D385" s="18" t="n"/>
      <c r="E385" s="18" t="n"/>
      <c r="F385" s="18" t="n">
        <v>2027</v>
      </c>
      <c r="G385" s="18" t="n">
        <v>2027</v>
      </c>
      <c r="H385" s="18" t="inlineStr">
        <is>
          <t>YearPPACoalGas</t>
        </is>
      </c>
      <c r="J385" s="8" t="n">
        <v>2027</v>
      </c>
      <c r="K385" s="8" t="n">
        <v>2027</v>
      </c>
    </row>
    <row r="386">
      <c r="B386" s="18" t="inlineStr">
        <is>
          <t>Phase out coal and gas PPAs over n years?</t>
        </is>
      </c>
      <c r="C386" s="18" t="n"/>
      <c r="D386" s="18" t="n"/>
      <c r="E386" s="18" t="n"/>
      <c r="F386" s="18" t="n">
        <v>5</v>
      </c>
      <c r="G386" s="18" t="n">
        <v>5</v>
      </c>
      <c r="H386" s="18" t="inlineStr">
        <is>
          <t>YearsToPhaseOutPPAs</t>
        </is>
      </c>
      <c r="J386" s="8" t="n">
        <v>5</v>
      </c>
      <c r="K386" s="8" t="n">
        <v>5</v>
      </c>
    </row>
    <row r="387">
      <c r="B387" s="16" t="inlineStr">
        <is>
          <t>Short Term Storage Parameters</t>
        </is>
      </c>
    </row>
    <row r="388">
      <c r="B388" s="18" t="inlineStr">
        <is>
          <t>Percent allocation of ST storage costs to VRE</t>
        </is>
      </c>
      <c r="C388" s="18" t="inlineStr">
        <is>
          <t>%</t>
        </is>
      </c>
      <c r="D388" s="18" t="n"/>
      <c r="E388" s="18" t="n"/>
      <c r="F388" s="18" t="n">
        <v>1</v>
      </c>
      <c r="G388" s="18" t="n">
        <v>1</v>
      </c>
      <c r="H388" s="18" t="inlineStr">
        <is>
          <t>AllocateSTStorageToVRE</t>
        </is>
      </c>
      <c r="J388" s="8" t="n">
        <v>1</v>
      </c>
      <c r="K388" s="8" t="n">
        <v>1</v>
      </c>
    </row>
    <row r="389">
      <c r="B389" s="18" t="inlineStr">
        <is>
          <t>Total hours short term strorage for 100% VRE</t>
        </is>
      </c>
      <c r="C389" s="18" t="n"/>
      <c r="D389" s="18" t="n"/>
      <c r="E389" s="18" t="n"/>
      <c r="F389" s="18" t="n">
        <v>9</v>
      </c>
      <c r="G389" s="18" t="n">
        <v>9</v>
      </c>
      <c r="H389" s="18" t="inlineStr">
        <is>
          <t>TotalHoursStorageFor100pcVRE</t>
        </is>
      </c>
      <c r="J389" s="8" t="n">
        <v>9</v>
      </c>
      <c r="K389" s="8" t="n">
        <v>9</v>
      </c>
    </row>
    <row r="390">
      <c r="B390" s="18" t="inlineStr">
        <is>
          <t>kwh storage to kw interface ratio (hours)</t>
        </is>
      </c>
      <c r="C390" s="18" t="n"/>
      <c r="D390" s="18" t="n"/>
      <c r="E390" s="18" t="n"/>
      <c r="F390" s="18" t="n">
        <v>2</v>
      </c>
      <c r="G390" s="18" t="n">
        <v>2</v>
      </c>
      <c r="H390" s="18" t="inlineStr">
        <is>
          <t>StorageToInterfaceRatioSTStorage</t>
        </is>
      </c>
      <c r="J390" s="8" t="n">
        <v>2</v>
      </c>
      <c r="K390" s="8" t="n">
        <v>2</v>
      </c>
    </row>
    <row r="391">
      <c r="B391" s="16" t="inlineStr">
        <is>
          <t>Long Term Storage Parameters</t>
        </is>
      </c>
    </row>
    <row r="392">
      <c r="B392" s="18" t="inlineStr">
        <is>
          <t>Percent allocation of LT storage costs to VRE</t>
        </is>
      </c>
      <c r="C392" s="18" t="n"/>
      <c r="D392" s="18" t="n"/>
      <c r="E392" s="18" t="n"/>
      <c r="F392" s="18" t="n">
        <v>0.33</v>
      </c>
      <c r="G392" s="18" t="n">
        <v>0.33</v>
      </c>
      <c r="H392" s="18" t="inlineStr">
        <is>
          <t>AllocateLTStorageToVRE</t>
        </is>
      </c>
      <c r="J392" s="8" t="n">
        <v>0.33</v>
      </c>
      <c r="K392" s="8" t="n">
        <v>0.33</v>
      </c>
    </row>
    <row r="393">
      <c r="B393" s="18" t="inlineStr">
        <is>
          <t>Starting point of long term storage requirement (%VRE)</t>
        </is>
      </c>
      <c r="C393" s="18" t="inlineStr">
        <is>
          <t>%</t>
        </is>
      </c>
      <c r="D393" s="18" t="n"/>
      <c r="E393" s="18" t="n"/>
      <c r="F393" s="18" t="n">
        <v>0.75</v>
      </c>
      <c r="G393" s="18" t="n">
        <v>0.75</v>
      </c>
      <c r="H393" s="18" t="inlineStr">
        <is>
          <t>StartingPointWhenLTStorageIsNeeded</t>
        </is>
      </c>
      <c r="J393" s="8" t="n">
        <v>0.75</v>
      </c>
      <c r="K393" s="8" t="n">
        <v>0.75</v>
      </c>
    </row>
    <row r="394">
      <c r="B394" s="18" t="inlineStr">
        <is>
          <t>GW electrolyzer per Gwy/y for 100% VRE (%)</t>
        </is>
      </c>
      <c r="C394" s="18" t="inlineStr">
        <is>
          <t>%</t>
        </is>
      </c>
      <c r="D394" s="18" t="n"/>
      <c r="E394" s="18" t="n"/>
      <c r="F394" s="18" t="n">
        <v>1</v>
      </c>
      <c r="G394" s="18" t="n">
        <v>1</v>
      </c>
      <c r="H394" s="18" t="inlineStr">
        <is>
          <t>LongTermStorageFor100pcVRE</t>
        </is>
      </c>
      <c r="J394" s="8" t="n">
        <v>1</v>
      </c>
      <c r="K394" s="8" t="n">
        <v>1</v>
      </c>
    </row>
    <row r="395">
      <c r="B395" s="18" t="inlineStr">
        <is>
          <t>Storage hours for LT storage</t>
        </is>
      </c>
      <c r="C395" s="18" t="n"/>
      <c r="D395" s="18" t="n"/>
      <c r="E395" s="18" t="n"/>
      <c r="F395" s="18" t="n">
        <v>1000</v>
      </c>
      <c r="G395" s="18" t="n">
        <v>1000</v>
      </c>
      <c r="H395" s="18" t="inlineStr">
        <is>
          <t>StorageHoursForLTStorage</t>
        </is>
      </c>
      <c r="J395" s="8" t="n">
        <v>1000</v>
      </c>
      <c r="K395" s="8" t="n">
        <v>1000</v>
      </c>
    </row>
    <row r="396">
      <c r="B396" s="16" t="inlineStr">
        <is>
          <t>Allowed New Investments Override if selected</t>
        </is>
      </c>
    </row>
    <row r="397">
      <c r="B397" s="18" t="inlineStr">
        <is>
          <t>Coal - New Investment Override</t>
        </is>
      </c>
      <c r="C397" s="18" t="inlineStr">
        <is>
          <t>Switch</t>
        </is>
      </c>
      <c r="D397" s="18" t="n"/>
      <c r="E397" s="18" t="n"/>
      <c r="F397" s="18" t="inlineStr">
        <is>
          <t>If Present*</t>
        </is>
      </c>
      <c r="G397" s="18" t="inlineStr">
        <is>
          <t>If Present*</t>
        </is>
      </c>
      <c r="H397" s="18" t="inlineStr">
        <is>
          <t>NewInvCoa</t>
        </is>
      </c>
      <c r="J397" s="8" t="inlineStr">
        <is>
          <t>If Present*</t>
        </is>
      </c>
      <c r="K397" s="8" t="inlineStr">
        <is>
          <t>If Present*</t>
        </is>
      </c>
    </row>
    <row r="398">
      <c r="B398" s="18" t="inlineStr">
        <is>
          <t>Natural gas - New Investment Override</t>
        </is>
      </c>
      <c r="C398" s="18" t="inlineStr">
        <is>
          <t>Switch</t>
        </is>
      </c>
      <c r="D398" s="18" t="n"/>
      <c r="E398" s="18" t="n"/>
      <c r="F398" s="18" t="inlineStr">
        <is>
          <t>If Present*</t>
        </is>
      </c>
      <c r="G398" s="18" t="inlineStr">
        <is>
          <t>If Present*</t>
        </is>
      </c>
      <c r="H398" s="18" t="inlineStr">
        <is>
          <t>NewInvNga</t>
        </is>
      </c>
      <c r="J398" s="8" t="inlineStr">
        <is>
          <t>If Present*</t>
        </is>
      </c>
      <c r="K398" s="8" t="inlineStr">
        <is>
          <t>If Present*</t>
        </is>
      </c>
    </row>
    <row r="399">
      <c r="B399" s="18" t="inlineStr">
        <is>
          <t>Oil - New Investment Override</t>
        </is>
      </c>
      <c r="C399" s="18" t="inlineStr">
        <is>
          <t>Switch</t>
        </is>
      </c>
      <c r="D399" s="18" t="n"/>
      <c r="E399" s="18" t="n"/>
      <c r="F399" s="18" t="inlineStr">
        <is>
          <t>If Present*</t>
        </is>
      </c>
      <c r="G399" s="18" t="inlineStr">
        <is>
          <t>If Present*</t>
        </is>
      </c>
      <c r="H399" s="18" t="inlineStr">
        <is>
          <t>NewInvOil</t>
        </is>
      </c>
      <c r="J399" s="8" t="inlineStr">
        <is>
          <t>If Present*</t>
        </is>
      </c>
      <c r="K399" s="8" t="inlineStr">
        <is>
          <t>If Present*</t>
        </is>
      </c>
    </row>
    <row r="400">
      <c r="B400" s="18" t="inlineStr">
        <is>
          <t>Nuclear - New Investment Override</t>
        </is>
      </c>
      <c r="C400" s="18" t="inlineStr">
        <is>
          <t>Switch</t>
        </is>
      </c>
      <c r="D400" s="18" t="n"/>
      <c r="E400" s="18" t="n"/>
      <c r="F400" s="18" t="inlineStr">
        <is>
          <t>If Present*</t>
        </is>
      </c>
      <c r="G400" s="18" t="inlineStr">
        <is>
          <t>If Present*</t>
        </is>
      </c>
      <c r="H400" s="18" t="inlineStr">
        <is>
          <t>NewInvNuc</t>
        </is>
      </c>
      <c r="J400" s="8" t="inlineStr">
        <is>
          <t>If Present*</t>
        </is>
      </c>
      <c r="K400" s="8" t="inlineStr">
        <is>
          <t>If Present*</t>
        </is>
      </c>
    </row>
    <row r="401">
      <c r="B401" s="18" t="inlineStr">
        <is>
          <t>Wind - New Investment Override</t>
        </is>
      </c>
      <c r="C401" s="18" t="inlineStr">
        <is>
          <t>Switch</t>
        </is>
      </c>
      <c r="D401" s="18" t="n"/>
      <c r="E401" s="18" t="n"/>
      <c r="F401" s="18" t="inlineStr">
        <is>
          <t>Yes</t>
        </is>
      </c>
      <c r="G401" s="18" t="inlineStr">
        <is>
          <t>Yes</t>
        </is>
      </c>
      <c r="H401" s="18" t="inlineStr">
        <is>
          <t>NewInvWnd</t>
        </is>
      </c>
      <c r="J401" s="8" t="inlineStr">
        <is>
          <t>Yes</t>
        </is>
      </c>
      <c r="K401" s="8" t="inlineStr">
        <is>
          <t>Yes</t>
        </is>
      </c>
    </row>
    <row r="402">
      <c r="B402" s="18" t="inlineStr">
        <is>
          <t>Solar - New Investment Override</t>
        </is>
      </c>
      <c r="C402" s="18" t="inlineStr">
        <is>
          <t>Switch</t>
        </is>
      </c>
      <c r="D402" s="18" t="n"/>
      <c r="E402" s="18" t="n"/>
      <c r="F402" s="18" t="inlineStr">
        <is>
          <t>Yes</t>
        </is>
      </c>
      <c r="G402" s="18" t="inlineStr">
        <is>
          <t>Yes</t>
        </is>
      </c>
      <c r="H402" s="18" t="inlineStr">
        <is>
          <t>NewInvSol</t>
        </is>
      </c>
      <c r="J402" s="8" t="inlineStr">
        <is>
          <t>Yes</t>
        </is>
      </c>
      <c r="K402" s="8" t="inlineStr">
        <is>
          <t>Yes</t>
        </is>
      </c>
    </row>
    <row r="403">
      <c r="B403" s="18" t="inlineStr">
        <is>
          <t>Hydro - New Investment Override</t>
        </is>
      </c>
      <c r="C403" s="18" t="inlineStr">
        <is>
          <t>Switch</t>
        </is>
      </c>
      <c r="D403" s="18" t="n"/>
      <c r="E403" s="18" t="n"/>
      <c r="F403" s="18" t="inlineStr">
        <is>
          <t>If Present*</t>
        </is>
      </c>
      <c r="G403" s="18" t="inlineStr">
        <is>
          <t>If Present*</t>
        </is>
      </c>
      <c r="H403" s="18" t="inlineStr">
        <is>
          <t>NewInvHyd</t>
        </is>
      </c>
      <c r="J403" s="8" t="inlineStr">
        <is>
          <t>If Present*</t>
        </is>
      </c>
      <c r="K403" s="8" t="inlineStr">
        <is>
          <t>If Present*</t>
        </is>
      </c>
    </row>
    <row r="404">
      <c r="B404" s="18" t="inlineStr">
        <is>
          <t>Other renewables - New Investment Override</t>
        </is>
      </c>
      <c r="C404" s="18" t="inlineStr">
        <is>
          <t>Switch</t>
        </is>
      </c>
      <c r="D404" s="18" t="n"/>
      <c r="E404" s="18" t="n"/>
      <c r="F404" s="18" t="inlineStr">
        <is>
          <t>If Present*</t>
        </is>
      </c>
      <c r="G404" s="18" t="inlineStr">
        <is>
          <t>If Present*</t>
        </is>
      </c>
      <c r="H404" s="18" t="inlineStr">
        <is>
          <t>NewInvOre</t>
        </is>
      </c>
      <c r="J404" s="8" t="inlineStr">
        <is>
          <t>If Present*</t>
        </is>
      </c>
      <c r="K404" s="8" t="inlineStr">
        <is>
          <t>If Present*</t>
        </is>
      </c>
    </row>
    <row r="405">
      <c r="B405" s="18" t="inlineStr">
        <is>
          <t>Biomass - New Investment Override</t>
        </is>
      </c>
      <c r="C405" s="18" t="inlineStr">
        <is>
          <t>Switch</t>
        </is>
      </c>
      <c r="D405" s="18" t="n"/>
      <c r="E405" s="18" t="n"/>
      <c r="F405" s="18" t="inlineStr">
        <is>
          <t>If Present*</t>
        </is>
      </c>
      <c r="G405" s="18" t="inlineStr">
        <is>
          <t>If Present*</t>
        </is>
      </c>
      <c r="H405" s="18" t="inlineStr">
        <is>
          <t>NewInvBio</t>
        </is>
      </c>
      <c r="J405" s="8" t="inlineStr">
        <is>
          <t>If Present*</t>
        </is>
      </c>
      <c r="K405" s="8" t="inlineStr">
        <is>
          <t>If Present*</t>
        </is>
      </c>
    </row>
    <row r="406">
      <c r="B406" t="inlineStr">
        <is>
          <t>Allowed New Investments (Date of Coming Online)</t>
        </is>
      </c>
    </row>
    <row r="407">
      <c r="B407" s="18" t="inlineStr">
        <is>
          <t>Coal</t>
        </is>
      </c>
      <c r="C407" s="18" t="inlineStr">
        <is>
          <t>Year</t>
        </is>
      </c>
      <c r="D407" s="18" t="n"/>
      <c r="E407" s="18" t="n"/>
      <c r="F407" s="18" t="n">
        <v>2022</v>
      </c>
      <c r="G407" s="18" t="n">
        <v>2022</v>
      </c>
      <c r="H407" s="18" t="inlineStr">
        <is>
          <t>NewInvCoaYear</t>
        </is>
      </c>
      <c r="J407" s="8" t="n">
        <v>2022</v>
      </c>
      <c r="K407" s="8" t="n">
        <v>2022</v>
      </c>
    </row>
    <row r="408">
      <c r="B408" s="18" t="inlineStr">
        <is>
          <t>Natural gas</t>
        </is>
      </c>
      <c r="C408" s="18" t="inlineStr">
        <is>
          <t>Year</t>
        </is>
      </c>
      <c r="D408" s="18" t="n"/>
      <c r="E408" s="18" t="n"/>
      <c r="F408" s="18" t="n">
        <v>2022</v>
      </c>
      <c r="G408" s="18" t="n">
        <v>2022</v>
      </c>
      <c r="H408" s="18" t="inlineStr">
        <is>
          <t>NewInvNgaYear</t>
        </is>
      </c>
      <c r="J408" s="8" t="n">
        <v>2022</v>
      </c>
      <c r="K408" s="8" t="n">
        <v>2022</v>
      </c>
    </row>
    <row r="409">
      <c r="B409" s="18" t="inlineStr">
        <is>
          <t>Oil</t>
        </is>
      </c>
      <c r="C409" s="18" t="inlineStr">
        <is>
          <t>Year</t>
        </is>
      </c>
      <c r="D409" s="18" t="n"/>
      <c r="E409" s="18" t="n"/>
      <c r="F409" s="18" t="n">
        <v>2022</v>
      </c>
      <c r="G409" s="18" t="n">
        <v>2022</v>
      </c>
      <c r="H409" s="18" t="inlineStr">
        <is>
          <t>NewInvOilYear</t>
        </is>
      </c>
      <c r="J409" s="8" t="n">
        <v>2022</v>
      </c>
      <c r="K409" s="8" t="n">
        <v>2022</v>
      </c>
    </row>
    <row r="410">
      <c r="B410" s="18" t="inlineStr">
        <is>
          <t>Nuclear</t>
        </is>
      </c>
      <c r="C410" s="18" t="inlineStr">
        <is>
          <t>Year</t>
        </is>
      </c>
      <c r="D410" s="18" t="n"/>
      <c r="E410" s="18" t="n"/>
      <c r="F410" s="18" t="n">
        <v>2030</v>
      </c>
      <c r="G410" s="18" t="n">
        <v>2030</v>
      </c>
      <c r="H410" s="18" t="inlineStr">
        <is>
          <t>NewInvNucYear</t>
        </is>
      </c>
      <c r="J410" s="8" t="n">
        <v>2030</v>
      </c>
      <c r="K410" s="8" t="n">
        <v>2030</v>
      </c>
    </row>
    <row r="411">
      <c r="B411" s="18" t="inlineStr">
        <is>
          <t>Wind</t>
        </is>
      </c>
      <c r="C411" s="18" t="inlineStr">
        <is>
          <t>Year</t>
        </is>
      </c>
      <c r="D411" s="18" t="n"/>
      <c r="E411" s="18" t="n"/>
      <c r="F411" s="18" t="n">
        <v>2022</v>
      </c>
      <c r="G411" s="18" t="n">
        <v>2022</v>
      </c>
      <c r="H411" s="18" t="inlineStr">
        <is>
          <t>NewInvWndYear</t>
        </is>
      </c>
      <c r="J411" s="8" t="n">
        <v>2022</v>
      </c>
      <c r="K411" s="8" t="n">
        <v>2022</v>
      </c>
    </row>
    <row r="412">
      <c r="B412" s="18" t="inlineStr">
        <is>
          <t>Solar</t>
        </is>
      </c>
      <c r="C412" s="18" t="inlineStr">
        <is>
          <t>Year</t>
        </is>
      </c>
      <c r="D412" s="18" t="n"/>
      <c r="E412" s="18" t="n"/>
      <c r="F412" s="18" t="n">
        <v>2022</v>
      </c>
      <c r="G412" s="18" t="n">
        <v>2022</v>
      </c>
      <c r="H412" s="18" t="inlineStr">
        <is>
          <t>NewInvSolYear</t>
        </is>
      </c>
      <c r="J412" s="8" t="n">
        <v>2022</v>
      </c>
      <c r="K412" s="8" t="n">
        <v>2022</v>
      </c>
    </row>
    <row r="413">
      <c r="B413" s="18" t="inlineStr">
        <is>
          <t>Hydro</t>
        </is>
      </c>
      <c r="C413" s="18" t="inlineStr">
        <is>
          <t>Year</t>
        </is>
      </c>
      <c r="D413" s="18" t="n"/>
      <c r="E413" s="18" t="n"/>
      <c r="F413" s="18" t="n">
        <v>2030</v>
      </c>
      <c r="G413" s="18" t="n">
        <v>2030</v>
      </c>
      <c r="H413" s="18" t="inlineStr">
        <is>
          <t>NewInvHydYear</t>
        </is>
      </c>
      <c r="J413" s="8" t="n">
        <v>2030</v>
      </c>
      <c r="K413" s="8" t="n">
        <v>2030</v>
      </c>
    </row>
    <row r="414">
      <c r="B414" s="18" t="inlineStr">
        <is>
          <t>Other renewables</t>
        </is>
      </c>
      <c r="C414" s="18" t="inlineStr">
        <is>
          <t>Year</t>
        </is>
      </c>
      <c r="D414" s="18" t="n"/>
      <c r="E414" s="18" t="n"/>
      <c r="F414" s="18" t="n">
        <v>2030</v>
      </c>
      <c r="G414" s="18" t="n">
        <v>2030</v>
      </c>
      <c r="H414" s="18" t="inlineStr">
        <is>
          <t>NewInvOreYear</t>
        </is>
      </c>
      <c r="J414" s="8" t="n">
        <v>2030</v>
      </c>
      <c r="K414" s="8" t="n">
        <v>2030</v>
      </c>
    </row>
    <row r="415">
      <c r="B415" s="18" t="inlineStr">
        <is>
          <t>Biomass</t>
        </is>
      </c>
      <c r="C415" s="18" t="inlineStr">
        <is>
          <t>Year</t>
        </is>
      </c>
      <c r="D415" s="18" t="n"/>
      <c r="E415" s="18" t="n"/>
      <c r="F415" s="18" t="n">
        <v>2022</v>
      </c>
      <c r="G415" s="18" t="n">
        <v>2022</v>
      </c>
      <c r="H415" s="18" t="inlineStr">
        <is>
          <t>NewInvBioYear</t>
        </is>
      </c>
      <c r="J415" s="8" t="n">
        <v>2022</v>
      </c>
      <c r="K415" s="8" t="n">
        <v>2022</v>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AX1376"/>
  <sheetViews>
    <sheetView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width="5" customWidth="1" min="2" max="2"/>
    <col width="5" customWidth="1" min="3" max="3"/>
    <col hidden="1" outlineLevel="1" width="13" customWidth="1" min="4" max="7"/>
    <col width="44" customWidth="1" min="8" max="8"/>
    <col width="9" customWidth="1" min="9" max="9"/>
    <col width="18" customWidth="1" min="10" max="10"/>
    <col width="24"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24"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9" t="inlineStr">
        <is>
          <t>Variable</t>
        </is>
      </c>
      <c r="B1" s="9" t="inlineStr">
        <is>
          <t>Fuel</t>
        </is>
      </c>
      <c r="C1" s="9" t="inlineStr">
        <is>
          <t>Sector</t>
        </is>
      </c>
      <c r="D1" s="9" t="inlineStr">
        <is>
          <t>Param 1</t>
        </is>
      </c>
      <c r="E1" s="9" t="inlineStr">
        <is>
          <t>Param 2</t>
        </is>
      </c>
      <c r="F1" s="9" t="inlineStr">
        <is>
          <t>Param 3</t>
        </is>
      </c>
      <c r="G1" s="9" t="inlineStr">
        <is>
          <t>Param 4</t>
        </is>
      </c>
      <c r="H1" s="9" t="inlineStr">
        <is>
          <t>Description</t>
        </is>
      </c>
      <c r="I1" s="9" t="inlineStr">
        <is>
          <t>Unit</t>
        </is>
      </c>
      <c r="J1" s="9" t="inlineStr">
        <is>
          <t>Source</t>
        </is>
      </c>
      <c r="K1" s="9" t="inlineStr">
        <is>
          <t>Scenario 1: output code</t>
        </is>
      </c>
      <c r="AE1" s="9" t="inlineStr">
        <is>
          <t>Scenario 2: output code</t>
        </is>
      </c>
    </row>
    <row r="2">
      <c r="A2" s="1" t="inlineStr">
        <is>
          <t>Mitigation module - price to fuel use (copy-pasteable, design 2, legacy CPAT sections)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row>
    <row r="3">
      <c r="A3" s="20" t="inlineStr">
        <is>
          <t>Scenario assumptions (one column group per scenario: code column + years; copy a whole group to add a scenario)</t>
        </is>
      </c>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c r="AE3" s="21" t="n"/>
      <c r="AF3" s="21" t="n"/>
      <c r="AG3" s="21" t="n"/>
      <c r="AH3" s="21" t="n"/>
      <c r="AI3" s="21" t="n"/>
      <c r="AJ3" s="21" t="n"/>
      <c r="AK3" s="21" t="n"/>
      <c r="AL3" s="21" t="n"/>
      <c r="AM3" s="21" t="n"/>
      <c r="AN3" s="21" t="n"/>
      <c r="AO3" s="21" t="n"/>
      <c r="AP3" s="21" t="n"/>
      <c r="AQ3" s="21" t="n"/>
      <c r="AR3" s="21" t="n"/>
      <c r="AS3" s="21" t="n"/>
      <c r="AT3" s="21" t="n"/>
      <c r="AU3" s="21" t="n"/>
      <c r="AV3" s="21" t="n"/>
      <c r="AW3" s="21" t="n"/>
      <c r="AX3" s="21" t="n"/>
    </row>
    <row r="4">
      <c r="H4" s="9" t="inlineStr">
        <is>
          <t>Year</t>
        </is>
      </c>
      <c r="L4" s="22">
        <f>Settings!$C$7</f>
        <v/>
      </c>
      <c r="M4" s="15">
        <f>L4+1</f>
        <v/>
      </c>
      <c r="N4" s="15">
        <f>M4+1</f>
        <v/>
      </c>
      <c r="O4" s="15">
        <f>N4+1</f>
        <v/>
      </c>
      <c r="P4" s="15">
        <f>O4+1</f>
        <v/>
      </c>
      <c r="Q4" s="15">
        <f>P4+1</f>
        <v/>
      </c>
      <c r="R4" s="15">
        <f>Q4+1</f>
        <v/>
      </c>
      <c r="S4" s="15">
        <f>R4+1</f>
        <v/>
      </c>
      <c r="T4" s="15">
        <f>S4+1</f>
        <v/>
      </c>
      <c r="U4" s="15">
        <f>T4+1</f>
        <v/>
      </c>
      <c r="V4" s="15">
        <f>U4+1</f>
        <v/>
      </c>
      <c r="W4" s="15">
        <f>V4+1</f>
        <v/>
      </c>
      <c r="X4" s="15">
        <f>W4+1</f>
        <v/>
      </c>
      <c r="Y4" s="15">
        <f>X4+1</f>
        <v/>
      </c>
      <c r="Z4" s="15">
        <f>Y4+1</f>
        <v/>
      </c>
      <c r="AA4" s="15">
        <f>Z4+1</f>
        <v/>
      </c>
      <c r="AB4" s="15">
        <f>AA4+1</f>
        <v/>
      </c>
      <c r="AC4" s="15">
        <f>AB4+1</f>
        <v/>
      </c>
      <c r="AD4" s="15">
        <f>AC4+1</f>
        <v/>
      </c>
      <c r="AF4" s="22">
        <f>Settings!$C$7</f>
        <v/>
      </c>
      <c r="AG4" s="15">
        <f>AF4+1</f>
        <v/>
      </c>
      <c r="AH4" s="15">
        <f>AG4+1</f>
        <v/>
      </c>
      <c r="AI4" s="15">
        <f>AH4+1</f>
        <v/>
      </c>
      <c r="AJ4" s="15">
        <f>AI4+1</f>
        <v/>
      </c>
      <c r="AK4" s="15">
        <f>AJ4+1</f>
        <v/>
      </c>
      <c r="AL4" s="15">
        <f>AK4+1</f>
        <v/>
      </c>
      <c r="AM4" s="15">
        <f>AL4+1</f>
        <v/>
      </c>
      <c r="AN4" s="15">
        <f>AM4+1</f>
        <v/>
      </c>
      <c r="AO4" s="15">
        <f>AN4+1</f>
        <v/>
      </c>
      <c r="AP4" s="15">
        <f>AO4+1</f>
        <v/>
      </c>
      <c r="AQ4" s="15">
        <f>AP4+1</f>
        <v/>
      </c>
      <c r="AR4" s="15">
        <f>AQ4+1</f>
        <v/>
      </c>
      <c r="AS4" s="15">
        <f>AR4+1</f>
        <v/>
      </c>
      <c r="AT4" s="15">
        <f>AS4+1</f>
        <v/>
      </c>
      <c r="AU4" s="15">
        <f>AT4+1</f>
        <v/>
      </c>
      <c r="AV4" s="15">
        <f>AU4+1</f>
        <v/>
      </c>
      <c r="AW4" s="15">
        <f>AV4+1</f>
        <v/>
      </c>
      <c r="AX4" s="15">
        <f>AW4+1</f>
        <v/>
      </c>
    </row>
    <row r="5">
      <c r="H5" s="9" t="inlineStr">
        <is>
          <t>Scenario number (MTInputs column)</t>
        </is>
      </c>
      <c r="K5" s="14" t="n">
        <v>1</v>
      </c>
      <c r="L5" s="23">
        <f>K5</f>
        <v/>
      </c>
      <c r="M5" s="24">
        <f>L5</f>
        <v/>
      </c>
      <c r="N5" s="24">
        <f>M5</f>
        <v/>
      </c>
      <c r="O5" s="24">
        <f>N5</f>
        <v/>
      </c>
      <c r="P5" s="24">
        <f>O5</f>
        <v/>
      </c>
      <c r="Q5" s="24">
        <f>P5</f>
        <v/>
      </c>
      <c r="R5" s="24">
        <f>Q5</f>
        <v/>
      </c>
      <c r="S5" s="24">
        <f>R5</f>
        <v/>
      </c>
      <c r="T5" s="24">
        <f>S5</f>
        <v/>
      </c>
      <c r="U5" s="24">
        <f>T5</f>
        <v/>
      </c>
      <c r="V5" s="24">
        <f>U5</f>
        <v/>
      </c>
      <c r="W5" s="24">
        <f>V5</f>
        <v/>
      </c>
      <c r="X5" s="24">
        <f>W5</f>
        <v/>
      </c>
      <c r="Y5" s="24">
        <f>X5</f>
        <v/>
      </c>
      <c r="Z5" s="24">
        <f>Y5</f>
        <v/>
      </c>
      <c r="AA5" s="24">
        <f>Z5</f>
        <v/>
      </c>
      <c r="AB5" s="24">
        <f>AA5</f>
        <v/>
      </c>
      <c r="AC5" s="24">
        <f>AB5</f>
        <v/>
      </c>
      <c r="AD5" s="24">
        <f>AC5</f>
        <v/>
      </c>
      <c r="AE5" s="15">
        <f>K5+1</f>
        <v/>
      </c>
      <c r="AF5" s="23">
        <f>AE5</f>
        <v/>
      </c>
      <c r="AG5" s="24">
        <f>AF5</f>
        <v/>
      </c>
      <c r="AH5" s="24">
        <f>AG5</f>
        <v/>
      </c>
      <c r="AI5" s="24">
        <f>AH5</f>
        <v/>
      </c>
      <c r="AJ5" s="24">
        <f>AI5</f>
        <v/>
      </c>
      <c r="AK5" s="24">
        <f>AJ5</f>
        <v/>
      </c>
      <c r="AL5" s="24">
        <f>AK5</f>
        <v/>
      </c>
      <c r="AM5" s="24">
        <f>AL5</f>
        <v/>
      </c>
      <c r="AN5" s="24">
        <f>AM5</f>
        <v/>
      </c>
      <c r="AO5" s="24">
        <f>AN5</f>
        <v/>
      </c>
      <c r="AP5" s="24">
        <f>AO5</f>
        <v/>
      </c>
      <c r="AQ5" s="24">
        <f>AP5</f>
        <v/>
      </c>
      <c r="AR5" s="24">
        <f>AQ5</f>
        <v/>
      </c>
      <c r="AS5" s="24">
        <f>AR5</f>
        <v/>
      </c>
      <c r="AT5" s="24">
        <f>AS5</f>
        <v/>
      </c>
      <c r="AU5" s="24">
        <f>AT5</f>
        <v/>
      </c>
      <c r="AV5" s="24">
        <f>AU5</f>
        <v/>
      </c>
      <c r="AW5" s="24">
        <f>AV5</f>
        <v/>
      </c>
      <c r="AX5" s="24">
        <f>AW5</f>
        <v/>
      </c>
    </row>
    <row r="6">
      <c r="H6" s="9" t="inlineStr">
        <is>
          <t>Scenario name (from MTInputs)</t>
        </is>
      </c>
      <c r="L6" s="9">
        <f>INDEX(MTInputs!$J$6:$AZ$6,MATCH(L$5,MTInputs!$J$5:$AZ$5,0))</f>
        <v/>
      </c>
      <c r="AF6" s="9">
        <f>INDEX(MTInputs!$J$6:$AZ$6,MATCH(AF$5,MTInputs!$J$5:$AZ$5,0))</f>
        <v/>
      </c>
    </row>
    <row r="7">
      <c r="A7" s="9" t="inlineStr">
        <is>
          <t>gdp.pos.pct</t>
        </is>
      </c>
      <c r="B7" s="9" t="inlineStr"/>
      <c r="C7" s="9" t="inlineStr"/>
      <c r="H7" s="9">
        <f>INDEX(Variables!$B$5:$B$105,MATCH($A7,Variables!$A$5:$A$105,0))&amp;IF($C7="",""," | "&amp;INDEX(Mapping!$B$5:$B$26,MATCH($C7,Mapping!$A$5:$A$26,0))&amp;" | "&amp;INDEX(Mapping!$B$30:$B$41,MATCH($B7,Mapping!$A$30:$A$41,0)))</f>
        <v/>
      </c>
      <c r="I7" s="9">
        <f>INDEX(Variables!$C$5:$C$105,MATCH($A7,Variables!$A$5:$A$105,0))</f>
        <v/>
      </c>
      <c r="J7" s="9">
        <f>INDEX(Variables!$E$5:$E$105,MATCH($A7,Variables!$A$5:$A$105,0))</f>
        <v/>
      </c>
      <c r="K7" s="25">
        <f>LOWER(Settings!$C$4)&amp;".mit."&amp;$A7&amp;IF($C7="","","."&amp;$C7&amp;"."&amp;$B7)&amp;IF(INDEX(Variables!$D$5:$D$105,MATCH($A7,Variables!$A$5:$A$105,0))="","","."&amp;INDEX(Variables!$D$5:$D$105,MATCH($A7,Variables!$A$5:$A$105,0)))&amp;"."&amp;K$5</f>
        <v/>
      </c>
      <c r="L7" s="26">
        <f>INDEX(WEO!$F$4:$AZ$1000,MATCH(Settings!$C$4&amp;"|gdp_growth",WEO!$A$4:$A$1000,0),MATCH(L$4,WEO!$F$3:$AZ$3,0))</f>
        <v/>
      </c>
      <c r="M7" s="27">
        <f>INDEX(WEO!$F$4:$AZ$1000,MATCH(Settings!$C$4&amp;"|gdp_growth",WEO!$A$4:$A$1000,0),MATCH(M$4,WEO!$F$3:$AZ$3,0))</f>
        <v/>
      </c>
      <c r="N7" s="27">
        <f>INDEX(WEO!$F$4:$AZ$1000,MATCH(Settings!$C$4&amp;"|gdp_growth",WEO!$A$4:$A$1000,0),MATCH(N$4,WEO!$F$3:$AZ$3,0))</f>
        <v/>
      </c>
      <c r="O7" s="27">
        <f>INDEX(WEO!$F$4:$AZ$1000,MATCH(Settings!$C$4&amp;"|gdp_growth",WEO!$A$4:$A$1000,0),MATCH(O$4,WEO!$F$3:$AZ$3,0))</f>
        <v/>
      </c>
      <c r="P7" s="27">
        <f>INDEX(WEO!$F$4:$AZ$1000,MATCH(Settings!$C$4&amp;"|gdp_growth",WEO!$A$4:$A$1000,0),MATCH(P$4,WEO!$F$3:$AZ$3,0))</f>
        <v/>
      </c>
      <c r="Q7" s="27">
        <f>INDEX(WEO!$F$4:$AZ$1000,MATCH(Settings!$C$4&amp;"|gdp_growth",WEO!$A$4:$A$1000,0),MATCH(Q$4,WEO!$F$3:$AZ$3,0))</f>
        <v/>
      </c>
      <c r="R7" s="27">
        <f>INDEX(WEO!$F$4:$AZ$1000,MATCH(Settings!$C$4&amp;"|gdp_growth",WEO!$A$4:$A$1000,0),MATCH(R$4,WEO!$F$3:$AZ$3,0))</f>
        <v/>
      </c>
      <c r="S7" s="27">
        <f>INDEX(WEO!$F$4:$AZ$1000,MATCH(Settings!$C$4&amp;"|gdp_growth",WEO!$A$4:$A$1000,0),MATCH(S$4,WEO!$F$3:$AZ$3,0))</f>
        <v/>
      </c>
      <c r="T7" s="27">
        <f>INDEX(WEO!$F$4:$AZ$1000,MATCH(Settings!$C$4&amp;"|gdp_growth",WEO!$A$4:$A$1000,0),MATCH(T$4,WEO!$F$3:$AZ$3,0))</f>
        <v/>
      </c>
      <c r="U7" s="27">
        <f>INDEX(WEO!$F$4:$AZ$1000,MATCH(Settings!$C$4&amp;"|gdp_growth",WEO!$A$4:$A$1000,0),MATCH(U$4,WEO!$F$3:$AZ$3,0))</f>
        <v/>
      </c>
      <c r="V7" s="27">
        <f>INDEX(WEO!$F$4:$AZ$1000,MATCH(Settings!$C$4&amp;"|gdp_growth",WEO!$A$4:$A$1000,0),MATCH(V$4,WEO!$F$3:$AZ$3,0))</f>
        <v/>
      </c>
      <c r="W7" s="27">
        <f>INDEX(WEO!$F$4:$AZ$1000,MATCH(Settings!$C$4&amp;"|gdp_growth",WEO!$A$4:$A$1000,0),MATCH(W$4,WEO!$F$3:$AZ$3,0))</f>
        <v/>
      </c>
      <c r="X7" s="27">
        <f>INDEX(WEO!$F$4:$AZ$1000,MATCH(Settings!$C$4&amp;"|gdp_growth",WEO!$A$4:$A$1000,0),MATCH(X$4,WEO!$F$3:$AZ$3,0))</f>
        <v/>
      </c>
      <c r="Y7" s="27">
        <f>INDEX(WEO!$F$4:$AZ$1000,MATCH(Settings!$C$4&amp;"|gdp_growth",WEO!$A$4:$A$1000,0),MATCH(Y$4,WEO!$F$3:$AZ$3,0))</f>
        <v/>
      </c>
      <c r="Z7" s="27">
        <f>INDEX(WEO!$F$4:$AZ$1000,MATCH(Settings!$C$4&amp;"|gdp_growth",WEO!$A$4:$A$1000,0),MATCH(Z$4,WEO!$F$3:$AZ$3,0))</f>
        <v/>
      </c>
      <c r="AA7" s="27">
        <f>INDEX(WEO!$F$4:$AZ$1000,MATCH(Settings!$C$4&amp;"|gdp_growth",WEO!$A$4:$A$1000,0),MATCH(AA$4,WEO!$F$3:$AZ$3,0))</f>
        <v/>
      </c>
      <c r="AB7" s="27">
        <f>INDEX(WEO!$F$4:$AZ$1000,MATCH(Settings!$C$4&amp;"|gdp_growth",WEO!$A$4:$A$1000,0),MATCH(AB$4,WEO!$F$3:$AZ$3,0))</f>
        <v/>
      </c>
      <c r="AC7" s="27">
        <f>INDEX(WEO!$F$4:$AZ$1000,MATCH(Settings!$C$4&amp;"|gdp_growth",WEO!$A$4:$A$1000,0),MATCH(AC$4,WEO!$F$3:$AZ$3,0))</f>
        <v/>
      </c>
      <c r="AD7" s="27">
        <f>INDEX(WEO!$F$4:$AZ$1000,MATCH(Settings!$C$4&amp;"|gdp_growth",WEO!$A$4:$A$1000,0),MATCH(AD$4,WEO!$F$3:$AZ$3,0))</f>
        <v/>
      </c>
      <c r="AE7" s="25">
        <f>LOWER(Settings!$C$4)&amp;".mit."&amp;$A7&amp;IF($C7="","","."&amp;$C7&amp;"."&amp;$B7)&amp;IF(INDEX(Variables!$D$5:$D$105,MATCH($A7,Variables!$A$5:$A$105,0))="","","."&amp;INDEX(Variables!$D$5:$D$105,MATCH($A7,Variables!$A$5:$A$105,0)))&amp;"."&amp;AE$5</f>
        <v/>
      </c>
      <c r="AF7" s="26">
        <f>INDEX(WEO!$F$4:$AZ$1000,MATCH(Settings!$C$4&amp;"|gdp_growth",WEO!$A$4:$A$1000,0),MATCH(AF$4,WEO!$F$3:$AZ$3,0))</f>
        <v/>
      </c>
      <c r="AG7" s="27">
        <f>INDEX(WEO!$F$4:$AZ$1000,MATCH(Settings!$C$4&amp;"|gdp_growth",WEO!$A$4:$A$1000,0),MATCH(AG$4,WEO!$F$3:$AZ$3,0))</f>
        <v/>
      </c>
      <c r="AH7" s="27">
        <f>INDEX(WEO!$F$4:$AZ$1000,MATCH(Settings!$C$4&amp;"|gdp_growth",WEO!$A$4:$A$1000,0),MATCH(AH$4,WEO!$F$3:$AZ$3,0))</f>
        <v/>
      </c>
      <c r="AI7" s="27">
        <f>INDEX(WEO!$F$4:$AZ$1000,MATCH(Settings!$C$4&amp;"|gdp_growth",WEO!$A$4:$A$1000,0),MATCH(AI$4,WEO!$F$3:$AZ$3,0))</f>
        <v/>
      </c>
      <c r="AJ7" s="27">
        <f>INDEX(WEO!$F$4:$AZ$1000,MATCH(Settings!$C$4&amp;"|gdp_growth",WEO!$A$4:$A$1000,0),MATCH(AJ$4,WEO!$F$3:$AZ$3,0))</f>
        <v/>
      </c>
      <c r="AK7" s="27">
        <f>INDEX(WEO!$F$4:$AZ$1000,MATCH(Settings!$C$4&amp;"|gdp_growth",WEO!$A$4:$A$1000,0),MATCH(AK$4,WEO!$F$3:$AZ$3,0))</f>
        <v/>
      </c>
      <c r="AL7" s="27">
        <f>INDEX(WEO!$F$4:$AZ$1000,MATCH(Settings!$C$4&amp;"|gdp_growth",WEO!$A$4:$A$1000,0),MATCH(AL$4,WEO!$F$3:$AZ$3,0))</f>
        <v/>
      </c>
      <c r="AM7" s="27">
        <f>INDEX(WEO!$F$4:$AZ$1000,MATCH(Settings!$C$4&amp;"|gdp_growth",WEO!$A$4:$A$1000,0),MATCH(AM$4,WEO!$F$3:$AZ$3,0))</f>
        <v/>
      </c>
      <c r="AN7" s="27">
        <f>INDEX(WEO!$F$4:$AZ$1000,MATCH(Settings!$C$4&amp;"|gdp_growth",WEO!$A$4:$A$1000,0),MATCH(AN$4,WEO!$F$3:$AZ$3,0))</f>
        <v/>
      </c>
      <c r="AO7" s="27">
        <f>INDEX(WEO!$F$4:$AZ$1000,MATCH(Settings!$C$4&amp;"|gdp_growth",WEO!$A$4:$A$1000,0),MATCH(AO$4,WEO!$F$3:$AZ$3,0))</f>
        <v/>
      </c>
      <c r="AP7" s="27">
        <f>INDEX(WEO!$F$4:$AZ$1000,MATCH(Settings!$C$4&amp;"|gdp_growth",WEO!$A$4:$A$1000,0),MATCH(AP$4,WEO!$F$3:$AZ$3,0))</f>
        <v/>
      </c>
      <c r="AQ7" s="27">
        <f>INDEX(WEO!$F$4:$AZ$1000,MATCH(Settings!$C$4&amp;"|gdp_growth",WEO!$A$4:$A$1000,0),MATCH(AQ$4,WEO!$F$3:$AZ$3,0))</f>
        <v/>
      </c>
      <c r="AR7" s="27">
        <f>INDEX(WEO!$F$4:$AZ$1000,MATCH(Settings!$C$4&amp;"|gdp_growth",WEO!$A$4:$A$1000,0),MATCH(AR$4,WEO!$F$3:$AZ$3,0))</f>
        <v/>
      </c>
      <c r="AS7" s="27">
        <f>INDEX(WEO!$F$4:$AZ$1000,MATCH(Settings!$C$4&amp;"|gdp_growth",WEO!$A$4:$A$1000,0),MATCH(AS$4,WEO!$F$3:$AZ$3,0))</f>
        <v/>
      </c>
      <c r="AT7" s="27">
        <f>INDEX(WEO!$F$4:$AZ$1000,MATCH(Settings!$C$4&amp;"|gdp_growth",WEO!$A$4:$A$1000,0),MATCH(AT$4,WEO!$F$3:$AZ$3,0))</f>
        <v/>
      </c>
      <c r="AU7" s="27">
        <f>INDEX(WEO!$F$4:$AZ$1000,MATCH(Settings!$C$4&amp;"|gdp_growth",WEO!$A$4:$A$1000,0),MATCH(AU$4,WEO!$F$3:$AZ$3,0))</f>
        <v/>
      </c>
      <c r="AV7" s="27">
        <f>INDEX(WEO!$F$4:$AZ$1000,MATCH(Settings!$C$4&amp;"|gdp_growth",WEO!$A$4:$A$1000,0),MATCH(AV$4,WEO!$F$3:$AZ$3,0))</f>
        <v/>
      </c>
      <c r="AW7" s="27">
        <f>INDEX(WEO!$F$4:$AZ$1000,MATCH(Settings!$C$4&amp;"|gdp_growth",WEO!$A$4:$A$1000,0),MATCH(AW$4,WEO!$F$3:$AZ$3,0))</f>
        <v/>
      </c>
      <c r="AX7" s="27">
        <f>INDEX(WEO!$F$4:$AZ$1000,MATCH(Settings!$C$4&amp;"|gdp_growth",WEO!$A$4:$A$1000,0),MATCH(AX$4,WEO!$F$3:$AZ$3,0))</f>
        <v/>
      </c>
    </row>
    <row r="8">
      <c r="A8" s="5" t="inlineStr">
        <is>
          <t>infl</t>
        </is>
      </c>
      <c r="B8" s="5" t="inlineStr"/>
      <c r="C8" s="5" t="inlineStr"/>
      <c r="H8" s="5">
        <f>INDEX(Variables!$B$5:$B$105,MATCH($A8,Variables!$A$5:$A$105,0))&amp;IF($C8="",""," | "&amp;INDEX(Mapping!$B$5:$B$26,MATCH($C8,Mapping!$A$5:$A$26,0))&amp;" | "&amp;INDEX(Mapping!$B$30:$B$41,MATCH($B8,Mapping!$A$30:$A$41,0)))</f>
        <v/>
      </c>
      <c r="I8" s="5">
        <f>INDEX(Variables!$C$5:$C$105,MATCH($A8,Variables!$A$5:$A$105,0))</f>
        <v/>
      </c>
      <c r="J8" s="5">
        <f>INDEX(Variables!$E$5:$E$105,MATCH($A8,Variables!$A$5:$A$105,0))</f>
        <v/>
      </c>
      <c r="K8" s="25">
        <f>LOWER(Settings!$C$4)&amp;".mit."&amp;$A8&amp;IF($C8="","","."&amp;$C8&amp;"."&amp;$B8)&amp;IF(INDEX(Variables!$D$5:$D$105,MATCH($A8,Variables!$A$5:$A$105,0))="","","."&amp;INDEX(Variables!$D$5:$D$105,MATCH($A8,Variables!$A$5:$A$105,0)))&amp;"."&amp;K$5</f>
        <v/>
      </c>
      <c r="L8" s="28">
        <f>INDEX(WEO!$F$4:$AZ$1000,MATCH("USA|pcpi",WEO!$A$4:$A$1000,0),MATCH(Settings!$C$8,WEO!$F$3:$AZ$3,0))/INDEX(WEO!$F$4:$AZ$1000,MATCH("USA|pcpi",WEO!$A$4:$A$1000,0),MATCH(L$4,WEO!$F$3:$AZ$3,0))</f>
        <v/>
      </c>
      <c r="M8" s="29">
        <f>INDEX(WEO!$F$4:$AZ$1000,MATCH("USA|pcpi",WEO!$A$4:$A$1000,0),MATCH(Settings!$C$8,WEO!$F$3:$AZ$3,0))/INDEX(WEO!$F$4:$AZ$1000,MATCH("USA|pcpi",WEO!$A$4:$A$1000,0),MATCH(M$4,WEO!$F$3:$AZ$3,0))</f>
        <v/>
      </c>
      <c r="N8" s="29">
        <f>INDEX(WEO!$F$4:$AZ$1000,MATCH("USA|pcpi",WEO!$A$4:$A$1000,0),MATCH(Settings!$C$8,WEO!$F$3:$AZ$3,0))/INDEX(WEO!$F$4:$AZ$1000,MATCH("USA|pcpi",WEO!$A$4:$A$1000,0),MATCH(N$4,WEO!$F$3:$AZ$3,0))</f>
        <v/>
      </c>
      <c r="O8" s="29">
        <f>INDEX(WEO!$F$4:$AZ$1000,MATCH("USA|pcpi",WEO!$A$4:$A$1000,0),MATCH(Settings!$C$8,WEO!$F$3:$AZ$3,0))/INDEX(WEO!$F$4:$AZ$1000,MATCH("USA|pcpi",WEO!$A$4:$A$1000,0),MATCH(O$4,WEO!$F$3:$AZ$3,0))</f>
        <v/>
      </c>
      <c r="P8" s="29">
        <f>INDEX(WEO!$F$4:$AZ$1000,MATCH("USA|pcpi",WEO!$A$4:$A$1000,0),MATCH(Settings!$C$8,WEO!$F$3:$AZ$3,0))/INDEX(WEO!$F$4:$AZ$1000,MATCH("USA|pcpi",WEO!$A$4:$A$1000,0),MATCH(P$4,WEO!$F$3:$AZ$3,0))</f>
        <v/>
      </c>
      <c r="Q8" s="29">
        <f>INDEX(WEO!$F$4:$AZ$1000,MATCH("USA|pcpi",WEO!$A$4:$A$1000,0),MATCH(Settings!$C$8,WEO!$F$3:$AZ$3,0))/INDEX(WEO!$F$4:$AZ$1000,MATCH("USA|pcpi",WEO!$A$4:$A$1000,0),MATCH(Q$4,WEO!$F$3:$AZ$3,0))</f>
        <v/>
      </c>
      <c r="R8" s="29">
        <f>INDEX(WEO!$F$4:$AZ$1000,MATCH("USA|pcpi",WEO!$A$4:$A$1000,0),MATCH(Settings!$C$8,WEO!$F$3:$AZ$3,0))/INDEX(WEO!$F$4:$AZ$1000,MATCH("USA|pcpi",WEO!$A$4:$A$1000,0),MATCH(R$4,WEO!$F$3:$AZ$3,0))</f>
        <v/>
      </c>
      <c r="S8" s="29">
        <f>INDEX(WEO!$F$4:$AZ$1000,MATCH("USA|pcpi",WEO!$A$4:$A$1000,0),MATCH(Settings!$C$8,WEO!$F$3:$AZ$3,0))/INDEX(WEO!$F$4:$AZ$1000,MATCH("USA|pcpi",WEO!$A$4:$A$1000,0),MATCH(S$4,WEO!$F$3:$AZ$3,0))</f>
        <v/>
      </c>
      <c r="T8" s="29">
        <f>INDEX(WEO!$F$4:$AZ$1000,MATCH("USA|pcpi",WEO!$A$4:$A$1000,0),MATCH(Settings!$C$8,WEO!$F$3:$AZ$3,0))/INDEX(WEO!$F$4:$AZ$1000,MATCH("USA|pcpi",WEO!$A$4:$A$1000,0),MATCH(T$4,WEO!$F$3:$AZ$3,0))</f>
        <v/>
      </c>
      <c r="U8" s="29">
        <f>INDEX(WEO!$F$4:$AZ$1000,MATCH("USA|pcpi",WEO!$A$4:$A$1000,0),MATCH(Settings!$C$8,WEO!$F$3:$AZ$3,0))/INDEX(WEO!$F$4:$AZ$1000,MATCH("USA|pcpi",WEO!$A$4:$A$1000,0),MATCH(U$4,WEO!$F$3:$AZ$3,0))</f>
        <v/>
      </c>
      <c r="V8" s="29">
        <f>INDEX(WEO!$F$4:$AZ$1000,MATCH("USA|pcpi",WEO!$A$4:$A$1000,0),MATCH(Settings!$C$8,WEO!$F$3:$AZ$3,0))/INDEX(WEO!$F$4:$AZ$1000,MATCH("USA|pcpi",WEO!$A$4:$A$1000,0),MATCH(V$4,WEO!$F$3:$AZ$3,0))</f>
        <v/>
      </c>
      <c r="W8" s="29">
        <f>INDEX(WEO!$F$4:$AZ$1000,MATCH("USA|pcpi",WEO!$A$4:$A$1000,0),MATCH(Settings!$C$8,WEO!$F$3:$AZ$3,0))/INDEX(WEO!$F$4:$AZ$1000,MATCH("USA|pcpi",WEO!$A$4:$A$1000,0),MATCH(W$4,WEO!$F$3:$AZ$3,0))</f>
        <v/>
      </c>
      <c r="X8" s="29">
        <f>INDEX(WEO!$F$4:$AZ$1000,MATCH("USA|pcpi",WEO!$A$4:$A$1000,0),MATCH(Settings!$C$8,WEO!$F$3:$AZ$3,0))/INDEX(WEO!$F$4:$AZ$1000,MATCH("USA|pcpi",WEO!$A$4:$A$1000,0),MATCH(X$4,WEO!$F$3:$AZ$3,0))</f>
        <v/>
      </c>
      <c r="Y8" s="29">
        <f>INDEX(WEO!$F$4:$AZ$1000,MATCH("USA|pcpi",WEO!$A$4:$A$1000,0),MATCH(Settings!$C$8,WEO!$F$3:$AZ$3,0))/INDEX(WEO!$F$4:$AZ$1000,MATCH("USA|pcpi",WEO!$A$4:$A$1000,0),MATCH(Y$4,WEO!$F$3:$AZ$3,0))</f>
        <v/>
      </c>
      <c r="Z8" s="29">
        <f>INDEX(WEO!$F$4:$AZ$1000,MATCH("USA|pcpi",WEO!$A$4:$A$1000,0),MATCH(Settings!$C$8,WEO!$F$3:$AZ$3,0))/INDEX(WEO!$F$4:$AZ$1000,MATCH("USA|pcpi",WEO!$A$4:$A$1000,0),MATCH(Z$4,WEO!$F$3:$AZ$3,0))</f>
        <v/>
      </c>
      <c r="AA8" s="29">
        <f>INDEX(WEO!$F$4:$AZ$1000,MATCH("USA|pcpi",WEO!$A$4:$A$1000,0),MATCH(Settings!$C$8,WEO!$F$3:$AZ$3,0))/INDEX(WEO!$F$4:$AZ$1000,MATCH("USA|pcpi",WEO!$A$4:$A$1000,0),MATCH(AA$4,WEO!$F$3:$AZ$3,0))</f>
        <v/>
      </c>
      <c r="AB8" s="29">
        <f>INDEX(WEO!$F$4:$AZ$1000,MATCH("USA|pcpi",WEO!$A$4:$A$1000,0),MATCH(Settings!$C$8,WEO!$F$3:$AZ$3,0))/INDEX(WEO!$F$4:$AZ$1000,MATCH("USA|pcpi",WEO!$A$4:$A$1000,0),MATCH(AB$4,WEO!$F$3:$AZ$3,0))</f>
        <v/>
      </c>
      <c r="AC8" s="29">
        <f>INDEX(WEO!$F$4:$AZ$1000,MATCH("USA|pcpi",WEO!$A$4:$A$1000,0),MATCH(Settings!$C$8,WEO!$F$3:$AZ$3,0))/INDEX(WEO!$F$4:$AZ$1000,MATCH("USA|pcpi",WEO!$A$4:$A$1000,0),MATCH(AC$4,WEO!$F$3:$AZ$3,0))</f>
        <v/>
      </c>
      <c r="AD8" s="29">
        <f>INDEX(WEO!$F$4:$AZ$1000,MATCH("USA|pcpi",WEO!$A$4:$A$1000,0),MATCH(Settings!$C$8,WEO!$F$3:$AZ$3,0))/INDEX(WEO!$F$4:$AZ$1000,MATCH("USA|pcpi",WEO!$A$4:$A$1000,0),MATCH(AD$4,WEO!$F$3:$AZ$3,0))</f>
        <v/>
      </c>
      <c r="AE8" s="25">
        <f>LOWER(Settings!$C$4)&amp;".mit."&amp;$A8&amp;IF($C8="","","."&amp;$C8&amp;"."&amp;$B8)&amp;IF(INDEX(Variables!$D$5:$D$105,MATCH($A8,Variables!$A$5:$A$105,0))="","","."&amp;INDEX(Variables!$D$5:$D$105,MATCH($A8,Variables!$A$5:$A$105,0)))&amp;"."&amp;AE$5</f>
        <v/>
      </c>
      <c r="AF8" s="28">
        <f>INDEX(WEO!$F$4:$AZ$1000,MATCH("USA|pcpi",WEO!$A$4:$A$1000,0),MATCH(Settings!$C$8,WEO!$F$3:$AZ$3,0))/INDEX(WEO!$F$4:$AZ$1000,MATCH("USA|pcpi",WEO!$A$4:$A$1000,0),MATCH(AF$4,WEO!$F$3:$AZ$3,0))</f>
        <v/>
      </c>
      <c r="AG8" s="29">
        <f>INDEX(WEO!$F$4:$AZ$1000,MATCH("USA|pcpi",WEO!$A$4:$A$1000,0),MATCH(Settings!$C$8,WEO!$F$3:$AZ$3,0))/INDEX(WEO!$F$4:$AZ$1000,MATCH("USA|pcpi",WEO!$A$4:$A$1000,0),MATCH(AG$4,WEO!$F$3:$AZ$3,0))</f>
        <v/>
      </c>
      <c r="AH8" s="29">
        <f>INDEX(WEO!$F$4:$AZ$1000,MATCH("USA|pcpi",WEO!$A$4:$A$1000,0),MATCH(Settings!$C$8,WEO!$F$3:$AZ$3,0))/INDEX(WEO!$F$4:$AZ$1000,MATCH("USA|pcpi",WEO!$A$4:$A$1000,0),MATCH(AH$4,WEO!$F$3:$AZ$3,0))</f>
        <v/>
      </c>
      <c r="AI8" s="29">
        <f>INDEX(WEO!$F$4:$AZ$1000,MATCH("USA|pcpi",WEO!$A$4:$A$1000,0),MATCH(Settings!$C$8,WEO!$F$3:$AZ$3,0))/INDEX(WEO!$F$4:$AZ$1000,MATCH("USA|pcpi",WEO!$A$4:$A$1000,0),MATCH(AI$4,WEO!$F$3:$AZ$3,0))</f>
        <v/>
      </c>
      <c r="AJ8" s="29">
        <f>INDEX(WEO!$F$4:$AZ$1000,MATCH("USA|pcpi",WEO!$A$4:$A$1000,0),MATCH(Settings!$C$8,WEO!$F$3:$AZ$3,0))/INDEX(WEO!$F$4:$AZ$1000,MATCH("USA|pcpi",WEO!$A$4:$A$1000,0),MATCH(AJ$4,WEO!$F$3:$AZ$3,0))</f>
        <v/>
      </c>
      <c r="AK8" s="29">
        <f>INDEX(WEO!$F$4:$AZ$1000,MATCH("USA|pcpi",WEO!$A$4:$A$1000,0),MATCH(Settings!$C$8,WEO!$F$3:$AZ$3,0))/INDEX(WEO!$F$4:$AZ$1000,MATCH("USA|pcpi",WEO!$A$4:$A$1000,0),MATCH(AK$4,WEO!$F$3:$AZ$3,0))</f>
        <v/>
      </c>
      <c r="AL8" s="29">
        <f>INDEX(WEO!$F$4:$AZ$1000,MATCH("USA|pcpi",WEO!$A$4:$A$1000,0),MATCH(Settings!$C$8,WEO!$F$3:$AZ$3,0))/INDEX(WEO!$F$4:$AZ$1000,MATCH("USA|pcpi",WEO!$A$4:$A$1000,0),MATCH(AL$4,WEO!$F$3:$AZ$3,0))</f>
        <v/>
      </c>
      <c r="AM8" s="29">
        <f>INDEX(WEO!$F$4:$AZ$1000,MATCH("USA|pcpi",WEO!$A$4:$A$1000,0),MATCH(Settings!$C$8,WEO!$F$3:$AZ$3,0))/INDEX(WEO!$F$4:$AZ$1000,MATCH("USA|pcpi",WEO!$A$4:$A$1000,0),MATCH(AM$4,WEO!$F$3:$AZ$3,0))</f>
        <v/>
      </c>
      <c r="AN8" s="29">
        <f>INDEX(WEO!$F$4:$AZ$1000,MATCH("USA|pcpi",WEO!$A$4:$A$1000,0),MATCH(Settings!$C$8,WEO!$F$3:$AZ$3,0))/INDEX(WEO!$F$4:$AZ$1000,MATCH("USA|pcpi",WEO!$A$4:$A$1000,0),MATCH(AN$4,WEO!$F$3:$AZ$3,0))</f>
        <v/>
      </c>
      <c r="AO8" s="29">
        <f>INDEX(WEO!$F$4:$AZ$1000,MATCH("USA|pcpi",WEO!$A$4:$A$1000,0),MATCH(Settings!$C$8,WEO!$F$3:$AZ$3,0))/INDEX(WEO!$F$4:$AZ$1000,MATCH("USA|pcpi",WEO!$A$4:$A$1000,0),MATCH(AO$4,WEO!$F$3:$AZ$3,0))</f>
        <v/>
      </c>
      <c r="AP8" s="29">
        <f>INDEX(WEO!$F$4:$AZ$1000,MATCH("USA|pcpi",WEO!$A$4:$A$1000,0),MATCH(Settings!$C$8,WEO!$F$3:$AZ$3,0))/INDEX(WEO!$F$4:$AZ$1000,MATCH("USA|pcpi",WEO!$A$4:$A$1000,0),MATCH(AP$4,WEO!$F$3:$AZ$3,0))</f>
        <v/>
      </c>
      <c r="AQ8" s="29">
        <f>INDEX(WEO!$F$4:$AZ$1000,MATCH("USA|pcpi",WEO!$A$4:$A$1000,0),MATCH(Settings!$C$8,WEO!$F$3:$AZ$3,0))/INDEX(WEO!$F$4:$AZ$1000,MATCH("USA|pcpi",WEO!$A$4:$A$1000,0),MATCH(AQ$4,WEO!$F$3:$AZ$3,0))</f>
        <v/>
      </c>
      <c r="AR8" s="29">
        <f>INDEX(WEO!$F$4:$AZ$1000,MATCH("USA|pcpi",WEO!$A$4:$A$1000,0),MATCH(Settings!$C$8,WEO!$F$3:$AZ$3,0))/INDEX(WEO!$F$4:$AZ$1000,MATCH("USA|pcpi",WEO!$A$4:$A$1000,0),MATCH(AR$4,WEO!$F$3:$AZ$3,0))</f>
        <v/>
      </c>
      <c r="AS8" s="29">
        <f>INDEX(WEO!$F$4:$AZ$1000,MATCH("USA|pcpi",WEO!$A$4:$A$1000,0),MATCH(Settings!$C$8,WEO!$F$3:$AZ$3,0))/INDEX(WEO!$F$4:$AZ$1000,MATCH("USA|pcpi",WEO!$A$4:$A$1000,0),MATCH(AS$4,WEO!$F$3:$AZ$3,0))</f>
        <v/>
      </c>
      <c r="AT8" s="29">
        <f>INDEX(WEO!$F$4:$AZ$1000,MATCH("USA|pcpi",WEO!$A$4:$A$1000,0),MATCH(Settings!$C$8,WEO!$F$3:$AZ$3,0))/INDEX(WEO!$F$4:$AZ$1000,MATCH("USA|pcpi",WEO!$A$4:$A$1000,0),MATCH(AT$4,WEO!$F$3:$AZ$3,0))</f>
        <v/>
      </c>
      <c r="AU8" s="29">
        <f>INDEX(WEO!$F$4:$AZ$1000,MATCH("USA|pcpi",WEO!$A$4:$A$1000,0),MATCH(Settings!$C$8,WEO!$F$3:$AZ$3,0))/INDEX(WEO!$F$4:$AZ$1000,MATCH("USA|pcpi",WEO!$A$4:$A$1000,0),MATCH(AU$4,WEO!$F$3:$AZ$3,0))</f>
        <v/>
      </c>
      <c r="AV8" s="29">
        <f>INDEX(WEO!$F$4:$AZ$1000,MATCH("USA|pcpi",WEO!$A$4:$A$1000,0),MATCH(Settings!$C$8,WEO!$F$3:$AZ$3,0))/INDEX(WEO!$F$4:$AZ$1000,MATCH("USA|pcpi",WEO!$A$4:$A$1000,0),MATCH(AV$4,WEO!$F$3:$AZ$3,0))</f>
        <v/>
      </c>
      <c r="AW8" s="29">
        <f>INDEX(WEO!$F$4:$AZ$1000,MATCH("USA|pcpi",WEO!$A$4:$A$1000,0),MATCH(Settings!$C$8,WEO!$F$3:$AZ$3,0))/INDEX(WEO!$F$4:$AZ$1000,MATCH("USA|pcpi",WEO!$A$4:$A$1000,0),MATCH(AW$4,WEO!$F$3:$AZ$3,0))</f>
        <v/>
      </c>
      <c r="AX8" s="29">
        <f>INDEX(WEO!$F$4:$AZ$1000,MATCH("USA|pcpi",WEO!$A$4:$A$1000,0),MATCH(Settings!$C$8,WEO!$F$3:$AZ$3,0))/INDEX(WEO!$F$4:$AZ$1000,MATCH("USA|pcpi",WEO!$A$4:$A$1000,0),MATCH(AX$4,WEO!$F$3:$AZ$3,0))</f>
        <v/>
      </c>
    </row>
    <row r="9">
      <c r="A9" s="5" t="inlineStr">
        <is>
          <t>defl</t>
        </is>
      </c>
      <c r="B9" s="5" t="inlineStr"/>
      <c r="C9" s="5" t="inlineStr"/>
      <c r="H9" s="5">
        <f>INDEX(Variables!$B$5:$B$105,MATCH($A9,Variables!$A$5:$A$105,0))&amp;IF($C9="",""," | "&amp;INDEX(Mapping!$B$5:$B$26,MATCH($C9,Mapping!$A$5:$A$26,0))&amp;" | "&amp;INDEX(Mapping!$B$30:$B$41,MATCH($B9,Mapping!$A$30:$A$41,0)))</f>
        <v/>
      </c>
      <c r="I9" s="5">
        <f>INDEX(Variables!$C$5:$C$105,MATCH($A9,Variables!$A$5:$A$105,0))</f>
        <v/>
      </c>
      <c r="J9" s="5">
        <f>INDEX(Variables!$E$5:$E$105,MATCH($A9,Variables!$A$5:$A$105,0))</f>
        <v/>
      </c>
      <c r="K9" s="25">
        <f>LOWER(Settings!$C$4)&amp;".mit."&amp;$A9&amp;IF($C9="","","."&amp;$C9&amp;"."&amp;$B9)&amp;IF(INDEX(Variables!$D$5:$D$105,MATCH($A9,Variables!$A$5:$A$105,0))="","","."&amp;INDEX(Variables!$D$5:$D$105,MATCH($A9,Variables!$A$5:$A$105,0)))&amp;"."&amp;K$5</f>
        <v/>
      </c>
      <c r="L9" s="28">
        <f>INDEX(WEO!$F$4:$AZ$1000,MATCH("USA|ngdp_d",WEO!$A$4:$A$1000,0),MATCH(Settings!$C$8,WEO!$F$3:$AZ$3,0))/INDEX(WEO!$F$4:$AZ$1000,MATCH("USA|ngdp_d",WEO!$A$4:$A$1000,0),MATCH(L$4,WEO!$F$3:$AZ$3,0))</f>
        <v/>
      </c>
      <c r="M9" s="29">
        <f>INDEX(WEO!$F$4:$AZ$1000,MATCH("USA|ngdp_d",WEO!$A$4:$A$1000,0),MATCH(Settings!$C$8,WEO!$F$3:$AZ$3,0))/INDEX(WEO!$F$4:$AZ$1000,MATCH("USA|ngdp_d",WEO!$A$4:$A$1000,0),MATCH(M$4,WEO!$F$3:$AZ$3,0))</f>
        <v/>
      </c>
      <c r="N9" s="29">
        <f>INDEX(WEO!$F$4:$AZ$1000,MATCH("USA|ngdp_d",WEO!$A$4:$A$1000,0),MATCH(Settings!$C$8,WEO!$F$3:$AZ$3,0))/INDEX(WEO!$F$4:$AZ$1000,MATCH("USA|ngdp_d",WEO!$A$4:$A$1000,0),MATCH(N$4,WEO!$F$3:$AZ$3,0))</f>
        <v/>
      </c>
      <c r="O9" s="29">
        <f>INDEX(WEO!$F$4:$AZ$1000,MATCH("USA|ngdp_d",WEO!$A$4:$A$1000,0),MATCH(Settings!$C$8,WEO!$F$3:$AZ$3,0))/INDEX(WEO!$F$4:$AZ$1000,MATCH("USA|ngdp_d",WEO!$A$4:$A$1000,0),MATCH(O$4,WEO!$F$3:$AZ$3,0))</f>
        <v/>
      </c>
      <c r="P9" s="29">
        <f>INDEX(WEO!$F$4:$AZ$1000,MATCH("USA|ngdp_d",WEO!$A$4:$A$1000,0),MATCH(Settings!$C$8,WEO!$F$3:$AZ$3,0))/INDEX(WEO!$F$4:$AZ$1000,MATCH("USA|ngdp_d",WEO!$A$4:$A$1000,0),MATCH(P$4,WEO!$F$3:$AZ$3,0))</f>
        <v/>
      </c>
      <c r="Q9" s="29">
        <f>INDEX(WEO!$F$4:$AZ$1000,MATCH("USA|ngdp_d",WEO!$A$4:$A$1000,0),MATCH(Settings!$C$8,WEO!$F$3:$AZ$3,0))/INDEX(WEO!$F$4:$AZ$1000,MATCH("USA|ngdp_d",WEO!$A$4:$A$1000,0),MATCH(Q$4,WEO!$F$3:$AZ$3,0))</f>
        <v/>
      </c>
      <c r="R9" s="29">
        <f>INDEX(WEO!$F$4:$AZ$1000,MATCH("USA|ngdp_d",WEO!$A$4:$A$1000,0),MATCH(Settings!$C$8,WEO!$F$3:$AZ$3,0))/INDEX(WEO!$F$4:$AZ$1000,MATCH("USA|ngdp_d",WEO!$A$4:$A$1000,0),MATCH(R$4,WEO!$F$3:$AZ$3,0))</f>
        <v/>
      </c>
      <c r="S9" s="29">
        <f>INDEX(WEO!$F$4:$AZ$1000,MATCH("USA|ngdp_d",WEO!$A$4:$A$1000,0),MATCH(Settings!$C$8,WEO!$F$3:$AZ$3,0))/INDEX(WEO!$F$4:$AZ$1000,MATCH("USA|ngdp_d",WEO!$A$4:$A$1000,0),MATCH(S$4,WEO!$F$3:$AZ$3,0))</f>
        <v/>
      </c>
      <c r="T9" s="29">
        <f>INDEX(WEO!$F$4:$AZ$1000,MATCH("USA|ngdp_d",WEO!$A$4:$A$1000,0),MATCH(Settings!$C$8,WEO!$F$3:$AZ$3,0))/INDEX(WEO!$F$4:$AZ$1000,MATCH("USA|ngdp_d",WEO!$A$4:$A$1000,0),MATCH(T$4,WEO!$F$3:$AZ$3,0))</f>
        <v/>
      </c>
      <c r="U9" s="29">
        <f>INDEX(WEO!$F$4:$AZ$1000,MATCH("USA|ngdp_d",WEO!$A$4:$A$1000,0),MATCH(Settings!$C$8,WEO!$F$3:$AZ$3,0))/INDEX(WEO!$F$4:$AZ$1000,MATCH("USA|ngdp_d",WEO!$A$4:$A$1000,0),MATCH(U$4,WEO!$F$3:$AZ$3,0))</f>
        <v/>
      </c>
      <c r="V9" s="29">
        <f>INDEX(WEO!$F$4:$AZ$1000,MATCH("USA|ngdp_d",WEO!$A$4:$A$1000,0),MATCH(Settings!$C$8,WEO!$F$3:$AZ$3,0))/INDEX(WEO!$F$4:$AZ$1000,MATCH("USA|ngdp_d",WEO!$A$4:$A$1000,0),MATCH(V$4,WEO!$F$3:$AZ$3,0))</f>
        <v/>
      </c>
      <c r="W9" s="29">
        <f>INDEX(WEO!$F$4:$AZ$1000,MATCH("USA|ngdp_d",WEO!$A$4:$A$1000,0),MATCH(Settings!$C$8,WEO!$F$3:$AZ$3,0))/INDEX(WEO!$F$4:$AZ$1000,MATCH("USA|ngdp_d",WEO!$A$4:$A$1000,0),MATCH(W$4,WEO!$F$3:$AZ$3,0))</f>
        <v/>
      </c>
      <c r="X9" s="29">
        <f>INDEX(WEO!$F$4:$AZ$1000,MATCH("USA|ngdp_d",WEO!$A$4:$A$1000,0),MATCH(Settings!$C$8,WEO!$F$3:$AZ$3,0))/INDEX(WEO!$F$4:$AZ$1000,MATCH("USA|ngdp_d",WEO!$A$4:$A$1000,0),MATCH(X$4,WEO!$F$3:$AZ$3,0))</f>
        <v/>
      </c>
      <c r="Y9" s="29">
        <f>INDEX(WEO!$F$4:$AZ$1000,MATCH("USA|ngdp_d",WEO!$A$4:$A$1000,0),MATCH(Settings!$C$8,WEO!$F$3:$AZ$3,0))/INDEX(WEO!$F$4:$AZ$1000,MATCH("USA|ngdp_d",WEO!$A$4:$A$1000,0),MATCH(Y$4,WEO!$F$3:$AZ$3,0))</f>
        <v/>
      </c>
      <c r="Z9" s="29">
        <f>INDEX(WEO!$F$4:$AZ$1000,MATCH("USA|ngdp_d",WEO!$A$4:$A$1000,0),MATCH(Settings!$C$8,WEO!$F$3:$AZ$3,0))/INDEX(WEO!$F$4:$AZ$1000,MATCH("USA|ngdp_d",WEO!$A$4:$A$1000,0),MATCH(Z$4,WEO!$F$3:$AZ$3,0))</f>
        <v/>
      </c>
      <c r="AA9" s="29">
        <f>INDEX(WEO!$F$4:$AZ$1000,MATCH("USA|ngdp_d",WEO!$A$4:$A$1000,0),MATCH(Settings!$C$8,WEO!$F$3:$AZ$3,0))/INDEX(WEO!$F$4:$AZ$1000,MATCH("USA|ngdp_d",WEO!$A$4:$A$1000,0),MATCH(AA$4,WEO!$F$3:$AZ$3,0))</f>
        <v/>
      </c>
      <c r="AB9" s="29">
        <f>INDEX(WEO!$F$4:$AZ$1000,MATCH("USA|ngdp_d",WEO!$A$4:$A$1000,0),MATCH(Settings!$C$8,WEO!$F$3:$AZ$3,0))/INDEX(WEO!$F$4:$AZ$1000,MATCH("USA|ngdp_d",WEO!$A$4:$A$1000,0),MATCH(AB$4,WEO!$F$3:$AZ$3,0))</f>
        <v/>
      </c>
      <c r="AC9" s="29">
        <f>INDEX(WEO!$F$4:$AZ$1000,MATCH("USA|ngdp_d",WEO!$A$4:$A$1000,0),MATCH(Settings!$C$8,WEO!$F$3:$AZ$3,0))/INDEX(WEO!$F$4:$AZ$1000,MATCH("USA|ngdp_d",WEO!$A$4:$A$1000,0),MATCH(AC$4,WEO!$F$3:$AZ$3,0))</f>
        <v/>
      </c>
      <c r="AD9" s="29">
        <f>INDEX(WEO!$F$4:$AZ$1000,MATCH("USA|ngdp_d",WEO!$A$4:$A$1000,0),MATCH(Settings!$C$8,WEO!$F$3:$AZ$3,0))/INDEX(WEO!$F$4:$AZ$1000,MATCH("USA|ngdp_d",WEO!$A$4:$A$1000,0),MATCH(AD$4,WEO!$F$3:$AZ$3,0))</f>
        <v/>
      </c>
      <c r="AE9" s="25">
        <f>LOWER(Settings!$C$4)&amp;".mit."&amp;$A9&amp;IF($C9="","","."&amp;$C9&amp;"."&amp;$B9)&amp;IF(INDEX(Variables!$D$5:$D$105,MATCH($A9,Variables!$A$5:$A$105,0))="","","."&amp;INDEX(Variables!$D$5:$D$105,MATCH($A9,Variables!$A$5:$A$105,0)))&amp;"."&amp;AE$5</f>
        <v/>
      </c>
      <c r="AF9" s="28">
        <f>INDEX(WEO!$F$4:$AZ$1000,MATCH("USA|ngdp_d",WEO!$A$4:$A$1000,0),MATCH(Settings!$C$8,WEO!$F$3:$AZ$3,0))/INDEX(WEO!$F$4:$AZ$1000,MATCH("USA|ngdp_d",WEO!$A$4:$A$1000,0),MATCH(AF$4,WEO!$F$3:$AZ$3,0))</f>
        <v/>
      </c>
      <c r="AG9" s="29">
        <f>INDEX(WEO!$F$4:$AZ$1000,MATCH("USA|ngdp_d",WEO!$A$4:$A$1000,0),MATCH(Settings!$C$8,WEO!$F$3:$AZ$3,0))/INDEX(WEO!$F$4:$AZ$1000,MATCH("USA|ngdp_d",WEO!$A$4:$A$1000,0),MATCH(AG$4,WEO!$F$3:$AZ$3,0))</f>
        <v/>
      </c>
      <c r="AH9" s="29">
        <f>INDEX(WEO!$F$4:$AZ$1000,MATCH("USA|ngdp_d",WEO!$A$4:$A$1000,0),MATCH(Settings!$C$8,WEO!$F$3:$AZ$3,0))/INDEX(WEO!$F$4:$AZ$1000,MATCH("USA|ngdp_d",WEO!$A$4:$A$1000,0),MATCH(AH$4,WEO!$F$3:$AZ$3,0))</f>
        <v/>
      </c>
      <c r="AI9" s="29">
        <f>INDEX(WEO!$F$4:$AZ$1000,MATCH("USA|ngdp_d",WEO!$A$4:$A$1000,0),MATCH(Settings!$C$8,WEO!$F$3:$AZ$3,0))/INDEX(WEO!$F$4:$AZ$1000,MATCH("USA|ngdp_d",WEO!$A$4:$A$1000,0),MATCH(AI$4,WEO!$F$3:$AZ$3,0))</f>
        <v/>
      </c>
      <c r="AJ9" s="29">
        <f>INDEX(WEO!$F$4:$AZ$1000,MATCH("USA|ngdp_d",WEO!$A$4:$A$1000,0),MATCH(Settings!$C$8,WEO!$F$3:$AZ$3,0))/INDEX(WEO!$F$4:$AZ$1000,MATCH("USA|ngdp_d",WEO!$A$4:$A$1000,0),MATCH(AJ$4,WEO!$F$3:$AZ$3,0))</f>
        <v/>
      </c>
      <c r="AK9" s="29">
        <f>INDEX(WEO!$F$4:$AZ$1000,MATCH("USA|ngdp_d",WEO!$A$4:$A$1000,0),MATCH(Settings!$C$8,WEO!$F$3:$AZ$3,0))/INDEX(WEO!$F$4:$AZ$1000,MATCH("USA|ngdp_d",WEO!$A$4:$A$1000,0),MATCH(AK$4,WEO!$F$3:$AZ$3,0))</f>
        <v/>
      </c>
      <c r="AL9" s="29">
        <f>INDEX(WEO!$F$4:$AZ$1000,MATCH("USA|ngdp_d",WEO!$A$4:$A$1000,0),MATCH(Settings!$C$8,WEO!$F$3:$AZ$3,0))/INDEX(WEO!$F$4:$AZ$1000,MATCH("USA|ngdp_d",WEO!$A$4:$A$1000,0),MATCH(AL$4,WEO!$F$3:$AZ$3,0))</f>
        <v/>
      </c>
      <c r="AM9" s="29">
        <f>INDEX(WEO!$F$4:$AZ$1000,MATCH("USA|ngdp_d",WEO!$A$4:$A$1000,0),MATCH(Settings!$C$8,WEO!$F$3:$AZ$3,0))/INDEX(WEO!$F$4:$AZ$1000,MATCH("USA|ngdp_d",WEO!$A$4:$A$1000,0),MATCH(AM$4,WEO!$F$3:$AZ$3,0))</f>
        <v/>
      </c>
      <c r="AN9" s="29">
        <f>INDEX(WEO!$F$4:$AZ$1000,MATCH("USA|ngdp_d",WEO!$A$4:$A$1000,0),MATCH(Settings!$C$8,WEO!$F$3:$AZ$3,0))/INDEX(WEO!$F$4:$AZ$1000,MATCH("USA|ngdp_d",WEO!$A$4:$A$1000,0),MATCH(AN$4,WEO!$F$3:$AZ$3,0))</f>
        <v/>
      </c>
      <c r="AO9" s="29">
        <f>INDEX(WEO!$F$4:$AZ$1000,MATCH("USA|ngdp_d",WEO!$A$4:$A$1000,0),MATCH(Settings!$C$8,WEO!$F$3:$AZ$3,0))/INDEX(WEO!$F$4:$AZ$1000,MATCH("USA|ngdp_d",WEO!$A$4:$A$1000,0),MATCH(AO$4,WEO!$F$3:$AZ$3,0))</f>
        <v/>
      </c>
      <c r="AP9" s="29">
        <f>INDEX(WEO!$F$4:$AZ$1000,MATCH("USA|ngdp_d",WEO!$A$4:$A$1000,0),MATCH(Settings!$C$8,WEO!$F$3:$AZ$3,0))/INDEX(WEO!$F$4:$AZ$1000,MATCH("USA|ngdp_d",WEO!$A$4:$A$1000,0),MATCH(AP$4,WEO!$F$3:$AZ$3,0))</f>
        <v/>
      </c>
      <c r="AQ9" s="29">
        <f>INDEX(WEO!$F$4:$AZ$1000,MATCH("USA|ngdp_d",WEO!$A$4:$A$1000,0),MATCH(Settings!$C$8,WEO!$F$3:$AZ$3,0))/INDEX(WEO!$F$4:$AZ$1000,MATCH("USA|ngdp_d",WEO!$A$4:$A$1000,0),MATCH(AQ$4,WEO!$F$3:$AZ$3,0))</f>
        <v/>
      </c>
      <c r="AR9" s="29">
        <f>INDEX(WEO!$F$4:$AZ$1000,MATCH("USA|ngdp_d",WEO!$A$4:$A$1000,0),MATCH(Settings!$C$8,WEO!$F$3:$AZ$3,0))/INDEX(WEO!$F$4:$AZ$1000,MATCH("USA|ngdp_d",WEO!$A$4:$A$1000,0),MATCH(AR$4,WEO!$F$3:$AZ$3,0))</f>
        <v/>
      </c>
      <c r="AS9" s="29">
        <f>INDEX(WEO!$F$4:$AZ$1000,MATCH("USA|ngdp_d",WEO!$A$4:$A$1000,0),MATCH(Settings!$C$8,WEO!$F$3:$AZ$3,0))/INDEX(WEO!$F$4:$AZ$1000,MATCH("USA|ngdp_d",WEO!$A$4:$A$1000,0),MATCH(AS$4,WEO!$F$3:$AZ$3,0))</f>
        <v/>
      </c>
      <c r="AT9" s="29">
        <f>INDEX(WEO!$F$4:$AZ$1000,MATCH("USA|ngdp_d",WEO!$A$4:$A$1000,0),MATCH(Settings!$C$8,WEO!$F$3:$AZ$3,0))/INDEX(WEO!$F$4:$AZ$1000,MATCH("USA|ngdp_d",WEO!$A$4:$A$1000,0),MATCH(AT$4,WEO!$F$3:$AZ$3,0))</f>
        <v/>
      </c>
      <c r="AU9" s="29">
        <f>INDEX(WEO!$F$4:$AZ$1000,MATCH("USA|ngdp_d",WEO!$A$4:$A$1000,0),MATCH(Settings!$C$8,WEO!$F$3:$AZ$3,0))/INDEX(WEO!$F$4:$AZ$1000,MATCH("USA|ngdp_d",WEO!$A$4:$A$1000,0),MATCH(AU$4,WEO!$F$3:$AZ$3,0))</f>
        <v/>
      </c>
      <c r="AV9" s="29">
        <f>INDEX(WEO!$F$4:$AZ$1000,MATCH("USA|ngdp_d",WEO!$A$4:$A$1000,0),MATCH(Settings!$C$8,WEO!$F$3:$AZ$3,0))/INDEX(WEO!$F$4:$AZ$1000,MATCH("USA|ngdp_d",WEO!$A$4:$A$1000,0),MATCH(AV$4,WEO!$F$3:$AZ$3,0))</f>
        <v/>
      </c>
      <c r="AW9" s="29">
        <f>INDEX(WEO!$F$4:$AZ$1000,MATCH("USA|ngdp_d",WEO!$A$4:$A$1000,0),MATCH(Settings!$C$8,WEO!$F$3:$AZ$3,0))/INDEX(WEO!$F$4:$AZ$1000,MATCH("USA|ngdp_d",WEO!$A$4:$A$1000,0),MATCH(AW$4,WEO!$F$3:$AZ$3,0))</f>
        <v/>
      </c>
      <c r="AX9" s="29">
        <f>INDEX(WEO!$F$4:$AZ$1000,MATCH("USA|ngdp_d",WEO!$A$4:$A$1000,0),MATCH(Settings!$C$8,WEO!$F$3:$AZ$3,0))/INDEX(WEO!$F$4:$AZ$1000,MATCH("USA|ngdp_d",WEO!$A$4:$A$1000,0),MATCH(AX$4,WEO!$F$3:$AZ$3,0))</f>
        <v/>
      </c>
    </row>
    <row r="11">
      <c r="A11" s="20" t="inlineStr">
        <is>
          <t>1. Policies (scenario inputs from MTInputs by row and scenario number; policy paths)</t>
        </is>
      </c>
      <c r="B11" s="21" t="n"/>
      <c r="C11" s="21" t="n"/>
      <c r="D11" s="20" t="inlineStr">
        <is>
          <t>MTInputs row</t>
        </is>
      </c>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c r="AJ11" s="21" t="n"/>
      <c r="AK11" s="21" t="n"/>
      <c r="AL11" s="21" t="n"/>
      <c r="AM11" s="21" t="n"/>
      <c r="AN11" s="21" t="n"/>
      <c r="AO11" s="21" t="n"/>
      <c r="AP11" s="21" t="n"/>
      <c r="AQ11" s="21" t="n"/>
      <c r="AR11" s="21" t="n"/>
      <c r="AS11" s="21" t="n"/>
      <c r="AT11" s="21" t="n"/>
      <c r="AU11" s="21" t="n"/>
      <c r="AV11" s="21" t="n"/>
      <c r="AW11" s="21" t="n"/>
      <c r="AX11" s="21" t="n"/>
    </row>
    <row r="12" collapsed="1">
      <c r="A12" s="9" t="inlineStr">
        <is>
          <t>cptraj</t>
        </is>
      </c>
      <c r="B12" s="9" t="inlineStr"/>
      <c r="C12" s="9" t="inlineStr"/>
      <c r="H12" s="9">
        <f>INDEX(Variables!$B$5:$B$105,MATCH($A12,Variables!$A$5:$A$105,0))&amp;IF($C12="",""," | "&amp;INDEX(Mapping!$B$5:$B$26,MATCH($C12,Mapping!$A$5:$A$26,0))&amp;" | "&amp;INDEX(Mapping!$B$30:$B$41,MATCH($B12,Mapping!$A$30:$A$41,0)))</f>
        <v/>
      </c>
      <c r="I12" s="9">
        <f>INDEX(Variables!$C$5:$C$105,MATCH($A12,Variables!$A$5:$A$105,0))</f>
        <v/>
      </c>
      <c r="J12" s="9">
        <f>INDEX(Variables!$E$5:$E$105,MATCH($A12,Variables!$A$5:$A$105,0))</f>
        <v/>
      </c>
      <c r="K12" s="30">
        <f>LOWER(Settings!$C$4)&amp;".mit."&amp;$A12&amp;IF($C12="","","."&amp;$C12&amp;"."&amp;$B12)&amp;IF(INDEX(Variables!$D$5:$D$105,MATCH($A12,Variables!$A$5:$A$105,0))="","","."&amp;INDEX(Variables!$D$5:$D$105,MATCH($A12,Variables!$A$5:$A$105,0)))&amp;"."&amp;K$5</f>
        <v/>
      </c>
      <c r="L12" s="31">
        <f>(IF(L$4&lt;L$14,0,L$15+(L$16-L$15)/MAX(L$17-L$14,1)*IF(OR(L$4&lt;=L$17,L$18="Linear*"),L$4-L$14,L$17-L$14)))*IF(LEFT(L$19,7)="Nominal",L$8,1)</f>
        <v/>
      </c>
      <c r="M12" s="32">
        <f>(IF(M$4&lt;M$14,0,M$15+(M$16-M$15)/MAX(M$17-M$14,1)*IF(OR(M$4&lt;=M$17,M$18="Linear*"),M$4-M$14,M$17-M$14)))*IF(LEFT(M$19,7)="Nominal",M$8,1)</f>
        <v/>
      </c>
      <c r="N12" s="32">
        <f>(IF(N$4&lt;N$14,0,N$15+(N$16-N$15)/MAX(N$17-N$14,1)*IF(OR(N$4&lt;=N$17,N$18="Linear*"),N$4-N$14,N$17-N$14)))*IF(LEFT(N$19,7)="Nominal",N$8,1)</f>
        <v/>
      </c>
      <c r="O12" s="32">
        <f>(IF(O$4&lt;O$14,0,O$15+(O$16-O$15)/MAX(O$17-O$14,1)*IF(OR(O$4&lt;=O$17,O$18="Linear*"),O$4-O$14,O$17-O$14)))*IF(LEFT(O$19,7)="Nominal",O$8,1)</f>
        <v/>
      </c>
      <c r="P12" s="32">
        <f>(IF(P$4&lt;P$14,0,P$15+(P$16-P$15)/MAX(P$17-P$14,1)*IF(OR(P$4&lt;=P$17,P$18="Linear*"),P$4-P$14,P$17-P$14)))*IF(LEFT(P$19,7)="Nominal",P$8,1)</f>
        <v/>
      </c>
      <c r="Q12" s="32">
        <f>(IF(Q$4&lt;Q$14,0,Q$15+(Q$16-Q$15)/MAX(Q$17-Q$14,1)*IF(OR(Q$4&lt;=Q$17,Q$18="Linear*"),Q$4-Q$14,Q$17-Q$14)))*IF(LEFT(Q$19,7)="Nominal",Q$8,1)</f>
        <v/>
      </c>
      <c r="R12" s="32">
        <f>(IF(R$4&lt;R$14,0,R$15+(R$16-R$15)/MAX(R$17-R$14,1)*IF(OR(R$4&lt;=R$17,R$18="Linear*"),R$4-R$14,R$17-R$14)))*IF(LEFT(R$19,7)="Nominal",R$8,1)</f>
        <v/>
      </c>
      <c r="S12" s="32">
        <f>(IF(S$4&lt;S$14,0,S$15+(S$16-S$15)/MAX(S$17-S$14,1)*IF(OR(S$4&lt;=S$17,S$18="Linear*"),S$4-S$14,S$17-S$14)))*IF(LEFT(S$19,7)="Nominal",S$8,1)</f>
        <v/>
      </c>
      <c r="T12" s="32">
        <f>(IF(T$4&lt;T$14,0,T$15+(T$16-T$15)/MAX(T$17-T$14,1)*IF(OR(T$4&lt;=T$17,T$18="Linear*"),T$4-T$14,T$17-T$14)))*IF(LEFT(T$19,7)="Nominal",T$8,1)</f>
        <v/>
      </c>
      <c r="U12" s="32">
        <f>(IF(U$4&lt;U$14,0,U$15+(U$16-U$15)/MAX(U$17-U$14,1)*IF(OR(U$4&lt;=U$17,U$18="Linear*"),U$4-U$14,U$17-U$14)))*IF(LEFT(U$19,7)="Nominal",U$8,1)</f>
        <v/>
      </c>
      <c r="V12" s="32">
        <f>(IF(V$4&lt;V$14,0,V$15+(V$16-V$15)/MAX(V$17-V$14,1)*IF(OR(V$4&lt;=V$17,V$18="Linear*"),V$4-V$14,V$17-V$14)))*IF(LEFT(V$19,7)="Nominal",V$8,1)</f>
        <v/>
      </c>
      <c r="W12" s="32">
        <f>(IF(W$4&lt;W$14,0,W$15+(W$16-W$15)/MAX(W$17-W$14,1)*IF(OR(W$4&lt;=W$17,W$18="Linear*"),W$4-W$14,W$17-W$14)))*IF(LEFT(W$19,7)="Nominal",W$8,1)</f>
        <v/>
      </c>
      <c r="X12" s="32">
        <f>(IF(X$4&lt;X$14,0,X$15+(X$16-X$15)/MAX(X$17-X$14,1)*IF(OR(X$4&lt;=X$17,X$18="Linear*"),X$4-X$14,X$17-X$14)))*IF(LEFT(X$19,7)="Nominal",X$8,1)</f>
        <v/>
      </c>
      <c r="Y12" s="32">
        <f>(IF(Y$4&lt;Y$14,0,Y$15+(Y$16-Y$15)/MAX(Y$17-Y$14,1)*IF(OR(Y$4&lt;=Y$17,Y$18="Linear*"),Y$4-Y$14,Y$17-Y$14)))*IF(LEFT(Y$19,7)="Nominal",Y$8,1)</f>
        <v/>
      </c>
      <c r="Z12" s="32">
        <f>(IF(Z$4&lt;Z$14,0,Z$15+(Z$16-Z$15)/MAX(Z$17-Z$14,1)*IF(OR(Z$4&lt;=Z$17,Z$18="Linear*"),Z$4-Z$14,Z$17-Z$14)))*IF(LEFT(Z$19,7)="Nominal",Z$8,1)</f>
        <v/>
      </c>
      <c r="AA12" s="32">
        <f>(IF(AA$4&lt;AA$14,0,AA$15+(AA$16-AA$15)/MAX(AA$17-AA$14,1)*IF(OR(AA$4&lt;=AA$17,AA$18="Linear*"),AA$4-AA$14,AA$17-AA$14)))*IF(LEFT(AA$19,7)="Nominal",AA$8,1)</f>
        <v/>
      </c>
      <c r="AB12" s="32">
        <f>(IF(AB$4&lt;AB$14,0,AB$15+(AB$16-AB$15)/MAX(AB$17-AB$14,1)*IF(OR(AB$4&lt;=AB$17,AB$18="Linear*"),AB$4-AB$14,AB$17-AB$14)))*IF(LEFT(AB$19,7)="Nominal",AB$8,1)</f>
        <v/>
      </c>
      <c r="AC12" s="32">
        <f>(IF(AC$4&lt;AC$14,0,AC$15+(AC$16-AC$15)/MAX(AC$17-AC$14,1)*IF(OR(AC$4&lt;=AC$17,AC$18="Linear*"),AC$4-AC$14,AC$17-AC$14)))*IF(LEFT(AC$19,7)="Nominal",AC$8,1)</f>
        <v/>
      </c>
      <c r="AD12" s="33">
        <f>PATH(AD$4,AD$14,AD$17,AD$15,AD$16,AD$18="Linear*")*IF(LEFT(AD$19,7)="Nominal",AD$8,1)</f>
        <v/>
      </c>
      <c r="AE12" s="30">
        <f>LOWER(Settings!$C$4)&amp;".mit."&amp;$A12&amp;IF($C12="","","."&amp;$C12&amp;"."&amp;$B12)&amp;IF(INDEX(Variables!$D$5:$D$105,MATCH($A12,Variables!$A$5:$A$105,0))="","","."&amp;INDEX(Variables!$D$5:$D$105,MATCH($A12,Variables!$A$5:$A$105,0)))&amp;"."&amp;AE$5</f>
        <v/>
      </c>
      <c r="AF12" s="31">
        <f>(IF(AF$4&lt;AF$14,0,AF$15+(AF$16-AF$15)/MAX(AF$17-AF$14,1)*IF(OR(AF$4&lt;=AF$17,AF$18="Linear*"),AF$4-AF$14,AF$17-AF$14)))*IF(LEFT(AF$19,7)="Nominal",AF$8,1)</f>
        <v/>
      </c>
      <c r="AG12" s="32">
        <f>(IF(AG$4&lt;AG$14,0,AG$15+(AG$16-AG$15)/MAX(AG$17-AG$14,1)*IF(OR(AG$4&lt;=AG$17,AG$18="Linear*"),AG$4-AG$14,AG$17-AG$14)))*IF(LEFT(AG$19,7)="Nominal",AG$8,1)</f>
        <v/>
      </c>
      <c r="AH12" s="32">
        <f>(IF(AH$4&lt;AH$14,0,AH$15+(AH$16-AH$15)/MAX(AH$17-AH$14,1)*IF(OR(AH$4&lt;=AH$17,AH$18="Linear*"),AH$4-AH$14,AH$17-AH$14)))*IF(LEFT(AH$19,7)="Nominal",AH$8,1)</f>
        <v/>
      </c>
      <c r="AI12" s="32">
        <f>(IF(AI$4&lt;AI$14,0,AI$15+(AI$16-AI$15)/MAX(AI$17-AI$14,1)*IF(OR(AI$4&lt;=AI$17,AI$18="Linear*"),AI$4-AI$14,AI$17-AI$14)))*IF(LEFT(AI$19,7)="Nominal",AI$8,1)</f>
        <v/>
      </c>
      <c r="AJ12" s="32">
        <f>(IF(AJ$4&lt;AJ$14,0,AJ$15+(AJ$16-AJ$15)/MAX(AJ$17-AJ$14,1)*IF(OR(AJ$4&lt;=AJ$17,AJ$18="Linear*"),AJ$4-AJ$14,AJ$17-AJ$14)))*IF(LEFT(AJ$19,7)="Nominal",AJ$8,1)</f>
        <v/>
      </c>
      <c r="AK12" s="32">
        <f>(IF(AK$4&lt;AK$14,0,AK$15+(AK$16-AK$15)/MAX(AK$17-AK$14,1)*IF(OR(AK$4&lt;=AK$17,AK$18="Linear*"),AK$4-AK$14,AK$17-AK$14)))*IF(LEFT(AK$19,7)="Nominal",AK$8,1)</f>
        <v/>
      </c>
      <c r="AL12" s="32">
        <f>(IF(AL$4&lt;AL$14,0,AL$15+(AL$16-AL$15)/MAX(AL$17-AL$14,1)*IF(OR(AL$4&lt;=AL$17,AL$18="Linear*"),AL$4-AL$14,AL$17-AL$14)))*IF(LEFT(AL$19,7)="Nominal",AL$8,1)</f>
        <v/>
      </c>
      <c r="AM12" s="32">
        <f>(IF(AM$4&lt;AM$14,0,AM$15+(AM$16-AM$15)/MAX(AM$17-AM$14,1)*IF(OR(AM$4&lt;=AM$17,AM$18="Linear*"),AM$4-AM$14,AM$17-AM$14)))*IF(LEFT(AM$19,7)="Nominal",AM$8,1)</f>
        <v/>
      </c>
      <c r="AN12" s="32">
        <f>(IF(AN$4&lt;AN$14,0,AN$15+(AN$16-AN$15)/MAX(AN$17-AN$14,1)*IF(OR(AN$4&lt;=AN$17,AN$18="Linear*"),AN$4-AN$14,AN$17-AN$14)))*IF(LEFT(AN$19,7)="Nominal",AN$8,1)</f>
        <v/>
      </c>
      <c r="AO12" s="32">
        <f>(IF(AO$4&lt;AO$14,0,AO$15+(AO$16-AO$15)/MAX(AO$17-AO$14,1)*IF(OR(AO$4&lt;=AO$17,AO$18="Linear*"),AO$4-AO$14,AO$17-AO$14)))*IF(LEFT(AO$19,7)="Nominal",AO$8,1)</f>
        <v/>
      </c>
      <c r="AP12" s="32">
        <f>(IF(AP$4&lt;AP$14,0,AP$15+(AP$16-AP$15)/MAX(AP$17-AP$14,1)*IF(OR(AP$4&lt;=AP$17,AP$18="Linear*"),AP$4-AP$14,AP$17-AP$14)))*IF(LEFT(AP$19,7)="Nominal",AP$8,1)</f>
        <v/>
      </c>
      <c r="AQ12" s="32">
        <f>(IF(AQ$4&lt;AQ$14,0,AQ$15+(AQ$16-AQ$15)/MAX(AQ$17-AQ$14,1)*IF(OR(AQ$4&lt;=AQ$17,AQ$18="Linear*"),AQ$4-AQ$14,AQ$17-AQ$14)))*IF(LEFT(AQ$19,7)="Nominal",AQ$8,1)</f>
        <v/>
      </c>
      <c r="AR12" s="32">
        <f>(IF(AR$4&lt;AR$14,0,AR$15+(AR$16-AR$15)/MAX(AR$17-AR$14,1)*IF(OR(AR$4&lt;=AR$17,AR$18="Linear*"),AR$4-AR$14,AR$17-AR$14)))*IF(LEFT(AR$19,7)="Nominal",AR$8,1)</f>
        <v/>
      </c>
      <c r="AS12" s="32">
        <f>(IF(AS$4&lt;AS$14,0,AS$15+(AS$16-AS$15)/MAX(AS$17-AS$14,1)*IF(OR(AS$4&lt;=AS$17,AS$18="Linear*"),AS$4-AS$14,AS$17-AS$14)))*IF(LEFT(AS$19,7)="Nominal",AS$8,1)</f>
        <v/>
      </c>
      <c r="AT12" s="32">
        <f>(IF(AT$4&lt;AT$14,0,AT$15+(AT$16-AT$15)/MAX(AT$17-AT$14,1)*IF(OR(AT$4&lt;=AT$17,AT$18="Linear*"),AT$4-AT$14,AT$17-AT$14)))*IF(LEFT(AT$19,7)="Nominal",AT$8,1)</f>
        <v/>
      </c>
      <c r="AU12" s="32">
        <f>(IF(AU$4&lt;AU$14,0,AU$15+(AU$16-AU$15)/MAX(AU$17-AU$14,1)*IF(OR(AU$4&lt;=AU$17,AU$18="Linear*"),AU$4-AU$14,AU$17-AU$14)))*IF(LEFT(AU$19,7)="Nominal",AU$8,1)</f>
        <v/>
      </c>
      <c r="AV12" s="32">
        <f>(IF(AV$4&lt;AV$14,0,AV$15+(AV$16-AV$15)/MAX(AV$17-AV$14,1)*IF(OR(AV$4&lt;=AV$17,AV$18="Linear*"),AV$4-AV$14,AV$17-AV$14)))*IF(LEFT(AV$19,7)="Nominal",AV$8,1)</f>
        <v/>
      </c>
      <c r="AW12" s="32">
        <f>(IF(AW$4&lt;AW$14,0,AW$15+(AW$16-AW$15)/MAX(AW$17-AW$14,1)*IF(OR(AW$4&lt;=AW$17,AW$18="Linear*"),AW$4-AW$14,AW$17-AW$14)))*IF(LEFT(AW$19,7)="Nominal",AW$8,1)</f>
        <v/>
      </c>
      <c r="AX12" s="33">
        <f>PATH(AX$4,AX$14,AX$17,AX$15,AX$16,AX$18="Linear*")*IF(LEFT(AX$19,7)="Nominal",AX$8,1)</f>
        <v/>
      </c>
    </row>
    <row r="13" hidden="1" outlineLevel="1">
      <c r="H13" s="34" t="inlineStr">
        <is>
          <t>Carbon tax (MTInputs rows 18-21, 265, 266)</t>
        </is>
      </c>
    </row>
    <row r="14" hidden="1" outlineLevel="1">
      <c r="A14" s="5" t="inlineStr">
        <is>
          <t>CPIntro</t>
        </is>
      </c>
      <c r="B14" s="5" t="inlineStr"/>
      <c r="C14" s="5" t="inlineStr"/>
      <c r="D14" s="8" t="n">
        <v>18</v>
      </c>
      <c r="H14" s="5">
        <f>INDEX(Variables!$B$5:$B$105,MATCH($A14,Variables!$A$5:$A$105,0))&amp;IF($C14="",""," | "&amp;INDEX(Mapping!$B$5:$B$26,MATCH($C14,Mapping!$A$5:$A$26,0))&amp;" | "&amp;INDEX(Mapping!$B$30:$B$41,MATCH($B14,Mapping!$A$30:$A$41,0)))</f>
        <v/>
      </c>
      <c r="I14" s="5">
        <f>INDEX(Variables!$C$5:$C$105,MATCH($A14,Variables!$A$5:$A$105,0))</f>
        <v/>
      </c>
      <c r="J14" s="5">
        <f>INDEX(Variables!$E$5:$E$105,MATCH($A14,Variables!$A$5:$A$105,0))</f>
        <v/>
      </c>
      <c r="K14" s="25">
        <f>LOWER(Settings!$C$4)&amp;".mit."&amp;$A14&amp;IF($C14="","","."&amp;$C14&amp;"."&amp;$B14)&amp;IF(INDEX(Variables!$D$5:$D$105,MATCH($A14,Variables!$A$5:$A$105,0))="","","."&amp;INDEX(Variables!$D$5:$D$105,MATCH($A14,Variables!$A$5:$A$105,0)))&amp;"."&amp;K$5</f>
        <v/>
      </c>
      <c r="L14" s="23">
        <f>INDEX(MTInputs!$J$1:$AZ$415,$D14,MATCH(L$5,MTInputs!$J$5:$AZ$5,0))</f>
        <v/>
      </c>
      <c r="M14" s="24">
        <f>INDEX(MTInputs!$J$1:$AZ$415,$D14,MATCH(M$5,MTInputs!$J$5:$AZ$5,0))</f>
        <v/>
      </c>
      <c r="N14" s="24">
        <f>INDEX(MTInputs!$J$1:$AZ$415,$D14,MATCH(N$5,MTInputs!$J$5:$AZ$5,0))</f>
        <v/>
      </c>
      <c r="O14" s="24">
        <f>INDEX(MTInputs!$J$1:$AZ$415,$D14,MATCH(O$5,MTInputs!$J$5:$AZ$5,0))</f>
        <v/>
      </c>
      <c r="P14" s="24">
        <f>INDEX(MTInputs!$J$1:$AZ$415,$D14,MATCH(P$5,MTInputs!$J$5:$AZ$5,0))</f>
        <v/>
      </c>
      <c r="Q14" s="24">
        <f>INDEX(MTInputs!$J$1:$AZ$415,$D14,MATCH(Q$5,MTInputs!$J$5:$AZ$5,0))</f>
        <v/>
      </c>
      <c r="R14" s="24">
        <f>INDEX(MTInputs!$J$1:$AZ$415,$D14,MATCH(R$5,MTInputs!$J$5:$AZ$5,0))</f>
        <v/>
      </c>
      <c r="S14" s="24">
        <f>INDEX(MTInputs!$J$1:$AZ$415,$D14,MATCH(S$5,MTInputs!$J$5:$AZ$5,0))</f>
        <v/>
      </c>
      <c r="T14" s="24">
        <f>INDEX(MTInputs!$J$1:$AZ$415,$D14,MATCH(T$5,MTInputs!$J$5:$AZ$5,0))</f>
        <v/>
      </c>
      <c r="U14" s="24">
        <f>INDEX(MTInputs!$J$1:$AZ$415,$D14,MATCH(U$5,MTInputs!$J$5:$AZ$5,0))</f>
        <v/>
      </c>
      <c r="V14" s="24">
        <f>INDEX(MTInputs!$J$1:$AZ$415,$D14,MATCH(V$5,MTInputs!$J$5:$AZ$5,0))</f>
        <v/>
      </c>
      <c r="W14" s="24">
        <f>INDEX(MTInputs!$J$1:$AZ$415,$D14,MATCH(W$5,MTInputs!$J$5:$AZ$5,0))</f>
        <v/>
      </c>
      <c r="X14" s="24">
        <f>INDEX(MTInputs!$J$1:$AZ$415,$D14,MATCH(X$5,MTInputs!$J$5:$AZ$5,0))</f>
        <v/>
      </c>
      <c r="Y14" s="24">
        <f>INDEX(MTInputs!$J$1:$AZ$415,$D14,MATCH(Y$5,MTInputs!$J$5:$AZ$5,0))</f>
        <v/>
      </c>
      <c r="Z14" s="24">
        <f>INDEX(MTInputs!$J$1:$AZ$415,$D14,MATCH(Z$5,MTInputs!$J$5:$AZ$5,0))</f>
        <v/>
      </c>
      <c r="AA14" s="24">
        <f>INDEX(MTInputs!$J$1:$AZ$415,$D14,MATCH(AA$5,MTInputs!$J$5:$AZ$5,0))</f>
        <v/>
      </c>
      <c r="AB14" s="24">
        <f>INDEX(MTInputs!$J$1:$AZ$415,$D14,MATCH(AB$5,MTInputs!$J$5:$AZ$5,0))</f>
        <v/>
      </c>
      <c r="AC14" s="24">
        <f>INDEX(MTInputs!$J$1:$AZ$415,$D14,MATCH(AC$5,MTInputs!$J$5:$AZ$5,0))</f>
        <v/>
      </c>
      <c r="AD14" s="24">
        <f>INDEX(MTInputs!$J$1:$AZ$415,$D14,MATCH(AD$5,MTInputs!$J$5:$AZ$5,0))</f>
        <v/>
      </c>
      <c r="AE14" s="25">
        <f>LOWER(Settings!$C$4)&amp;".mit."&amp;$A14&amp;IF($C14="","","."&amp;$C14&amp;"."&amp;$B14)&amp;IF(INDEX(Variables!$D$5:$D$105,MATCH($A14,Variables!$A$5:$A$105,0))="","","."&amp;INDEX(Variables!$D$5:$D$105,MATCH($A14,Variables!$A$5:$A$105,0)))&amp;"."&amp;AE$5</f>
        <v/>
      </c>
      <c r="AF14" s="23">
        <f>INDEX(MTInputs!$J$1:$AZ$415,$D14,MATCH(AF$5,MTInputs!$J$5:$AZ$5,0))</f>
        <v/>
      </c>
      <c r="AG14" s="24">
        <f>INDEX(MTInputs!$J$1:$AZ$415,$D14,MATCH(AG$5,MTInputs!$J$5:$AZ$5,0))</f>
        <v/>
      </c>
      <c r="AH14" s="24">
        <f>INDEX(MTInputs!$J$1:$AZ$415,$D14,MATCH(AH$5,MTInputs!$J$5:$AZ$5,0))</f>
        <v/>
      </c>
      <c r="AI14" s="24">
        <f>INDEX(MTInputs!$J$1:$AZ$415,$D14,MATCH(AI$5,MTInputs!$J$5:$AZ$5,0))</f>
        <v/>
      </c>
      <c r="AJ14" s="24">
        <f>INDEX(MTInputs!$J$1:$AZ$415,$D14,MATCH(AJ$5,MTInputs!$J$5:$AZ$5,0))</f>
        <v/>
      </c>
      <c r="AK14" s="24">
        <f>INDEX(MTInputs!$J$1:$AZ$415,$D14,MATCH(AK$5,MTInputs!$J$5:$AZ$5,0))</f>
        <v/>
      </c>
      <c r="AL14" s="24">
        <f>INDEX(MTInputs!$J$1:$AZ$415,$D14,MATCH(AL$5,MTInputs!$J$5:$AZ$5,0))</f>
        <v/>
      </c>
      <c r="AM14" s="24">
        <f>INDEX(MTInputs!$J$1:$AZ$415,$D14,MATCH(AM$5,MTInputs!$J$5:$AZ$5,0))</f>
        <v/>
      </c>
      <c r="AN14" s="24">
        <f>INDEX(MTInputs!$J$1:$AZ$415,$D14,MATCH(AN$5,MTInputs!$J$5:$AZ$5,0))</f>
        <v/>
      </c>
      <c r="AO14" s="24">
        <f>INDEX(MTInputs!$J$1:$AZ$415,$D14,MATCH(AO$5,MTInputs!$J$5:$AZ$5,0))</f>
        <v/>
      </c>
      <c r="AP14" s="24">
        <f>INDEX(MTInputs!$J$1:$AZ$415,$D14,MATCH(AP$5,MTInputs!$J$5:$AZ$5,0))</f>
        <v/>
      </c>
      <c r="AQ14" s="24">
        <f>INDEX(MTInputs!$J$1:$AZ$415,$D14,MATCH(AQ$5,MTInputs!$J$5:$AZ$5,0))</f>
        <v/>
      </c>
      <c r="AR14" s="24">
        <f>INDEX(MTInputs!$J$1:$AZ$415,$D14,MATCH(AR$5,MTInputs!$J$5:$AZ$5,0))</f>
        <v/>
      </c>
      <c r="AS14" s="24">
        <f>INDEX(MTInputs!$J$1:$AZ$415,$D14,MATCH(AS$5,MTInputs!$J$5:$AZ$5,0))</f>
        <v/>
      </c>
      <c r="AT14" s="24">
        <f>INDEX(MTInputs!$J$1:$AZ$415,$D14,MATCH(AT$5,MTInputs!$J$5:$AZ$5,0))</f>
        <v/>
      </c>
      <c r="AU14" s="24">
        <f>INDEX(MTInputs!$J$1:$AZ$415,$D14,MATCH(AU$5,MTInputs!$J$5:$AZ$5,0))</f>
        <v/>
      </c>
      <c r="AV14" s="24">
        <f>INDEX(MTInputs!$J$1:$AZ$415,$D14,MATCH(AV$5,MTInputs!$J$5:$AZ$5,0))</f>
        <v/>
      </c>
      <c r="AW14" s="24">
        <f>INDEX(MTInputs!$J$1:$AZ$415,$D14,MATCH(AW$5,MTInputs!$J$5:$AZ$5,0))</f>
        <v/>
      </c>
      <c r="AX14" s="24">
        <f>INDEX(MTInputs!$J$1:$AZ$415,$D14,MATCH(AX$5,MTInputs!$J$5:$AZ$5,0))</f>
        <v/>
      </c>
    </row>
    <row r="15" hidden="1" outlineLevel="1">
      <c r="A15" s="5" t="inlineStr">
        <is>
          <t>CPLevelStart</t>
        </is>
      </c>
      <c r="B15" s="5" t="inlineStr"/>
      <c r="C15" s="5" t="inlineStr"/>
      <c r="D15" s="8" t="n">
        <v>19</v>
      </c>
      <c r="H15" s="5">
        <f>INDEX(Variables!$B$5:$B$105,MATCH($A15,Variables!$A$5:$A$105,0))&amp;IF($C15="",""," | "&amp;INDEX(Mapping!$B$5:$B$26,MATCH($C15,Mapping!$A$5:$A$26,0))&amp;" | "&amp;INDEX(Mapping!$B$30:$B$41,MATCH($B15,Mapping!$A$30:$A$41,0)))</f>
        <v/>
      </c>
      <c r="I15" s="5">
        <f>INDEX(Variables!$C$5:$C$105,MATCH($A15,Variables!$A$5:$A$105,0))</f>
        <v/>
      </c>
      <c r="J15" s="5">
        <f>INDEX(Variables!$E$5:$E$105,MATCH($A15,Variables!$A$5:$A$105,0))</f>
        <v/>
      </c>
      <c r="K15" s="25">
        <f>LOWER(Settings!$C$4)&amp;".mit."&amp;$A15&amp;IF($C15="","","."&amp;$C15&amp;"."&amp;$B15)&amp;IF(INDEX(Variables!$D$5:$D$105,MATCH($A15,Variables!$A$5:$A$105,0))="","","."&amp;INDEX(Variables!$D$5:$D$105,MATCH($A15,Variables!$A$5:$A$105,0)))&amp;"."&amp;K$5</f>
        <v/>
      </c>
      <c r="L15" s="35">
        <f>INDEX(MTInputs!$J$1:$AZ$415,$D15,MATCH(L$5,MTInputs!$J$5:$AZ$5,0))</f>
        <v/>
      </c>
      <c r="M15" s="36">
        <f>INDEX(MTInputs!$J$1:$AZ$415,$D15,MATCH(M$5,MTInputs!$J$5:$AZ$5,0))</f>
        <v/>
      </c>
      <c r="N15" s="36">
        <f>INDEX(MTInputs!$J$1:$AZ$415,$D15,MATCH(N$5,MTInputs!$J$5:$AZ$5,0))</f>
        <v/>
      </c>
      <c r="O15" s="36">
        <f>INDEX(MTInputs!$J$1:$AZ$415,$D15,MATCH(O$5,MTInputs!$J$5:$AZ$5,0))</f>
        <v/>
      </c>
      <c r="P15" s="36">
        <f>INDEX(MTInputs!$J$1:$AZ$415,$D15,MATCH(P$5,MTInputs!$J$5:$AZ$5,0))</f>
        <v/>
      </c>
      <c r="Q15" s="36">
        <f>INDEX(MTInputs!$J$1:$AZ$415,$D15,MATCH(Q$5,MTInputs!$J$5:$AZ$5,0))</f>
        <v/>
      </c>
      <c r="R15" s="36">
        <f>INDEX(MTInputs!$J$1:$AZ$415,$D15,MATCH(R$5,MTInputs!$J$5:$AZ$5,0))</f>
        <v/>
      </c>
      <c r="S15" s="36">
        <f>INDEX(MTInputs!$J$1:$AZ$415,$D15,MATCH(S$5,MTInputs!$J$5:$AZ$5,0))</f>
        <v/>
      </c>
      <c r="T15" s="36">
        <f>INDEX(MTInputs!$J$1:$AZ$415,$D15,MATCH(T$5,MTInputs!$J$5:$AZ$5,0))</f>
        <v/>
      </c>
      <c r="U15" s="36">
        <f>INDEX(MTInputs!$J$1:$AZ$415,$D15,MATCH(U$5,MTInputs!$J$5:$AZ$5,0))</f>
        <v/>
      </c>
      <c r="V15" s="36">
        <f>INDEX(MTInputs!$J$1:$AZ$415,$D15,MATCH(V$5,MTInputs!$J$5:$AZ$5,0))</f>
        <v/>
      </c>
      <c r="W15" s="36">
        <f>INDEX(MTInputs!$J$1:$AZ$415,$D15,MATCH(W$5,MTInputs!$J$5:$AZ$5,0))</f>
        <v/>
      </c>
      <c r="X15" s="36">
        <f>INDEX(MTInputs!$J$1:$AZ$415,$D15,MATCH(X$5,MTInputs!$J$5:$AZ$5,0))</f>
        <v/>
      </c>
      <c r="Y15" s="36">
        <f>INDEX(MTInputs!$J$1:$AZ$415,$D15,MATCH(Y$5,MTInputs!$J$5:$AZ$5,0))</f>
        <v/>
      </c>
      <c r="Z15" s="36">
        <f>INDEX(MTInputs!$J$1:$AZ$415,$D15,MATCH(Z$5,MTInputs!$J$5:$AZ$5,0))</f>
        <v/>
      </c>
      <c r="AA15" s="36">
        <f>INDEX(MTInputs!$J$1:$AZ$415,$D15,MATCH(AA$5,MTInputs!$J$5:$AZ$5,0))</f>
        <v/>
      </c>
      <c r="AB15" s="36">
        <f>INDEX(MTInputs!$J$1:$AZ$415,$D15,MATCH(AB$5,MTInputs!$J$5:$AZ$5,0))</f>
        <v/>
      </c>
      <c r="AC15" s="36">
        <f>INDEX(MTInputs!$J$1:$AZ$415,$D15,MATCH(AC$5,MTInputs!$J$5:$AZ$5,0))</f>
        <v/>
      </c>
      <c r="AD15" s="36">
        <f>INDEX(MTInputs!$J$1:$AZ$415,$D15,MATCH(AD$5,MTInputs!$J$5:$AZ$5,0))</f>
        <v/>
      </c>
      <c r="AE15" s="25">
        <f>LOWER(Settings!$C$4)&amp;".mit."&amp;$A15&amp;IF($C15="","","."&amp;$C15&amp;"."&amp;$B15)&amp;IF(INDEX(Variables!$D$5:$D$105,MATCH($A15,Variables!$A$5:$A$105,0))="","","."&amp;INDEX(Variables!$D$5:$D$105,MATCH($A15,Variables!$A$5:$A$105,0)))&amp;"."&amp;AE$5</f>
        <v/>
      </c>
      <c r="AF15" s="35">
        <f>INDEX(MTInputs!$J$1:$AZ$415,$D15,MATCH(AF$5,MTInputs!$J$5:$AZ$5,0))</f>
        <v/>
      </c>
      <c r="AG15" s="36">
        <f>INDEX(MTInputs!$J$1:$AZ$415,$D15,MATCH(AG$5,MTInputs!$J$5:$AZ$5,0))</f>
        <v/>
      </c>
      <c r="AH15" s="36">
        <f>INDEX(MTInputs!$J$1:$AZ$415,$D15,MATCH(AH$5,MTInputs!$J$5:$AZ$5,0))</f>
        <v/>
      </c>
      <c r="AI15" s="36">
        <f>INDEX(MTInputs!$J$1:$AZ$415,$D15,MATCH(AI$5,MTInputs!$J$5:$AZ$5,0))</f>
        <v/>
      </c>
      <c r="AJ15" s="36">
        <f>INDEX(MTInputs!$J$1:$AZ$415,$D15,MATCH(AJ$5,MTInputs!$J$5:$AZ$5,0))</f>
        <v/>
      </c>
      <c r="AK15" s="36">
        <f>INDEX(MTInputs!$J$1:$AZ$415,$D15,MATCH(AK$5,MTInputs!$J$5:$AZ$5,0))</f>
        <v/>
      </c>
      <c r="AL15" s="36">
        <f>INDEX(MTInputs!$J$1:$AZ$415,$D15,MATCH(AL$5,MTInputs!$J$5:$AZ$5,0))</f>
        <v/>
      </c>
      <c r="AM15" s="36">
        <f>INDEX(MTInputs!$J$1:$AZ$415,$D15,MATCH(AM$5,MTInputs!$J$5:$AZ$5,0))</f>
        <v/>
      </c>
      <c r="AN15" s="36">
        <f>INDEX(MTInputs!$J$1:$AZ$415,$D15,MATCH(AN$5,MTInputs!$J$5:$AZ$5,0))</f>
        <v/>
      </c>
      <c r="AO15" s="36">
        <f>INDEX(MTInputs!$J$1:$AZ$415,$D15,MATCH(AO$5,MTInputs!$J$5:$AZ$5,0))</f>
        <v/>
      </c>
      <c r="AP15" s="36">
        <f>INDEX(MTInputs!$J$1:$AZ$415,$D15,MATCH(AP$5,MTInputs!$J$5:$AZ$5,0))</f>
        <v/>
      </c>
      <c r="AQ15" s="36">
        <f>INDEX(MTInputs!$J$1:$AZ$415,$D15,MATCH(AQ$5,MTInputs!$J$5:$AZ$5,0))</f>
        <v/>
      </c>
      <c r="AR15" s="36">
        <f>INDEX(MTInputs!$J$1:$AZ$415,$D15,MATCH(AR$5,MTInputs!$J$5:$AZ$5,0))</f>
        <v/>
      </c>
      <c r="AS15" s="36">
        <f>INDEX(MTInputs!$J$1:$AZ$415,$D15,MATCH(AS$5,MTInputs!$J$5:$AZ$5,0))</f>
        <v/>
      </c>
      <c r="AT15" s="36">
        <f>INDEX(MTInputs!$J$1:$AZ$415,$D15,MATCH(AT$5,MTInputs!$J$5:$AZ$5,0))</f>
        <v/>
      </c>
      <c r="AU15" s="36">
        <f>INDEX(MTInputs!$J$1:$AZ$415,$D15,MATCH(AU$5,MTInputs!$J$5:$AZ$5,0))</f>
        <v/>
      </c>
      <c r="AV15" s="36">
        <f>INDEX(MTInputs!$J$1:$AZ$415,$D15,MATCH(AV$5,MTInputs!$J$5:$AZ$5,0))</f>
        <v/>
      </c>
      <c r="AW15" s="36">
        <f>INDEX(MTInputs!$J$1:$AZ$415,$D15,MATCH(AW$5,MTInputs!$J$5:$AZ$5,0))</f>
        <v/>
      </c>
      <c r="AX15" s="36">
        <f>INDEX(MTInputs!$J$1:$AZ$415,$D15,MATCH(AX$5,MTInputs!$J$5:$AZ$5,0))</f>
        <v/>
      </c>
    </row>
    <row r="16" hidden="1" outlineLevel="1">
      <c r="A16" s="5" t="inlineStr">
        <is>
          <t>CPLevelTarget</t>
        </is>
      </c>
      <c r="B16" s="5" t="inlineStr"/>
      <c r="C16" s="5" t="inlineStr"/>
      <c r="D16" s="8" t="n">
        <v>20</v>
      </c>
      <c r="H16" s="5">
        <f>INDEX(Variables!$B$5:$B$105,MATCH($A16,Variables!$A$5:$A$105,0))&amp;IF($C16="",""," | "&amp;INDEX(Mapping!$B$5:$B$26,MATCH($C16,Mapping!$A$5:$A$26,0))&amp;" | "&amp;INDEX(Mapping!$B$30:$B$41,MATCH($B16,Mapping!$A$30:$A$41,0)))</f>
        <v/>
      </c>
      <c r="I16" s="5">
        <f>INDEX(Variables!$C$5:$C$105,MATCH($A16,Variables!$A$5:$A$105,0))</f>
        <v/>
      </c>
      <c r="J16" s="5">
        <f>INDEX(Variables!$E$5:$E$105,MATCH($A16,Variables!$A$5:$A$105,0))</f>
        <v/>
      </c>
      <c r="K16" s="25">
        <f>LOWER(Settings!$C$4)&amp;".mit."&amp;$A16&amp;IF($C16="","","."&amp;$C16&amp;"."&amp;$B16)&amp;IF(INDEX(Variables!$D$5:$D$105,MATCH($A16,Variables!$A$5:$A$105,0))="","","."&amp;INDEX(Variables!$D$5:$D$105,MATCH($A16,Variables!$A$5:$A$105,0)))&amp;"."&amp;K$5</f>
        <v/>
      </c>
      <c r="L16" s="35">
        <f>INDEX(MTInputs!$J$1:$AZ$415,$D16,MATCH(L$5,MTInputs!$J$5:$AZ$5,0))</f>
        <v/>
      </c>
      <c r="M16" s="36">
        <f>INDEX(MTInputs!$J$1:$AZ$415,$D16,MATCH(M$5,MTInputs!$J$5:$AZ$5,0))</f>
        <v/>
      </c>
      <c r="N16" s="36">
        <f>INDEX(MTInputs!$J$1:$AZ$415,$D16,MATCH(N$5,MTInputs!$J$5:$AZ$5,0))</f>
        <v/>
      </c>
      <c r="O16" s="36">
        <f>INDEX(MTInputs!$J$1:$AZ$415,$D16,MATCH(O$5,MTInputs!$J$5:$AZ$5,0))</f>
        <v/>
      </c>
      <c r="P16" s="36">
        <f>INDEX(MTInputs!$J$1:$AZ$415,$D16,MATCH(P$5,MTInputs!$J$5:$AZ$5,0))</f>
        <v/>
      </c>
      <c r="Q16" s="36">
        <f>INDEX(MTInputs!$J$1:$AZ$415,$D16,MATCH(Q$5,MTInputs!$J$5:$AZ$5,0))</f>
        <v/>
      </c>
      <c r="R16" s="36">
        <f>INDEX(MTInputs!$J$1:$AZ$415,$D16,MATCH(R$5,MTInputs!$J$5:$AZ$5,0))</f>
        <v/>
      </c>
      <c r="S16" s="36">
        <f>INDEX(MTInputs!$J$1:$AZ$415,$D16,MATCH(S$5,MTInputs!$J$5:$AZ$5,0))</f>
        <v/>
      </c>
      <c r="T16" s="36">
        <f>INDEX(MTInputs!$J$1:$AZ$415,$D16,MATCH(T$5,MTInputs!$J$5:$AZ$5,0))</f>
        <v/>
      </c>
      <c r="U16" s="36">
        <f>INDEX(MTInputs!$J$1:$AZ$415,$D16,MATCH(U$5,MTInputs!$J$5:$AZ$5,0))</f>
        <v/>
      </c>
      <c r="V16" s="36">
        <f>INDEX(MTInputs!$J$1:$AZ$415,$D16,MATCH(V$5,MTInputs!$J$5:$AZ$5,0))</f>
        <v/>
      </c>
      <c r="W16" s="36">
        <f>INDEX(MTInputs!$J$1:$AZ$415,$D16,MATCH(W$5,MTInputs!$J$5:$AZ$5,0))</f>
        <v/>
      </c>
      <c r="X16" s="36">
        <f>INDEX(MTInputs!$J$1:$AZ$415,$D16,MATCH(X$5,MTInputs!$J$5:$AZ$5,0))</f>
        <v/>
      </c>
      <c r="Y16" s="36">
        <f>INDEX(MTInputs!$J$1:$AZ$415,$D16,MATCH(Y$5,MTInputs!$J$5:$AZ$5,0))</f>
        <v/>
      </c>
      <c r="Z16" s="36">
        <f>INDEX(MTInputs!$J$1:$AZ$415,$D16,MATCH(Z$5,MTInputs!$J$5:$AZ$5,0))</f>
        <v/>
      </c>
      <c r="AA16" s="36">
        <f>INDEX(MTInputs!$J$1:$AZ$415,$D16,MATCH(AA$5,MTInputs!$J$5:$AZ$5,0))</f>
        <v/>
      </c>
      <c r="AB16" s="36">
        <f>INDEX(MTInputs!$J$1:$AZ$415,$D16,MATCH(AB$5,MTInputs!$J$5:$AZ$5,0))</f>
        <v/>
      </c>
      <c r="AC16" s="36">
        <f>INDEX(MTInputs!$J$1:$AZ$415,$D16,MATCH(AC$5,MTInputs!$J$5:$AZ$5,0))</f>
        <v/>
      </c>
      <c r="AD16" s="36">
        <f>INDEX(MTInputs!$J$1:$AZ$415,$D16,MATCH(AD$5,MTInputs!$J$5:$AZ$5,0))</f>
        <v/>
      </c>
      <c r="AE16" s="25">
        <f>LOWER(Settings!$C$4)&amp;".mit."&amp;$A16&amp;IF($C16="","","."&amp;$C16&amp;"."&amp;$B16)&amp;IF(INDEX(Variables!$D$5:$D$105,MATCH($A16,Variables!$A$5:$A$105,0))="","","."&amp;INDEX(Variables!$D$5:$D$105,MATCH($A16,Variables!$A$5:$A$105,0)))&amp;"."&amp;AE$5</f>
        <v/>
      </c>
      <c r="AF16" s="35">
        <f>INDEX(MTInputs!$J$1:$AZ$415,$D16,MATCH(AF$5,MTInputs!$J$5:$AZ$5,0))</f>
        <v/>
      </c>
      <c r="AG16" s="36">
        <f>INDEX(MTInputs!$J$1:$AZ$415,$D16,MATCH(AG$5,MTInputs!$J$5:$AZ$5,0))</f>
        <v/>
      </c>
      <c r="AH16" s="36">
        <f>INDEX(MTInputs!$J$1:$AZ$415,$D16,MATCH(AH$5,MTInputs!$J$5:$AZ$5,0))</f>
        <v/>
      </c>
      <c r="AI16" s="36">
        <f>INDEX(MTInputs!$J$1:$AZ$415,$D16,MATCH(AI$5,MTInputs!$J$5:$AZ$5,0))</f>
        <v/>
      </c>
      <c r="AJ16" s="36">
        <f>INDEX(MTInputs!$J$1:$AZ$415,$D16,MATCH(AJ$5,MTInputs!$J$5:$AZ$5,0))</f>
        <v/>
      </c>
      <c r="AK16" s="36">
        <f>INDEX(MTInputs!$J$1:$AZ$415,$D16,MATCH(AK$5,MTInputs!$J$5:$AZ$5,0))</f>
        <v/>
      </c>
      <c r="AL16" s="36">
        <f>INDEX(MTInputs!$J$1:$AZ$415,$D16,MATCH(AL$5,MTInputs!$J$5:$AZ$5,0))</f>
        <v/>
      </c>
      <c r="AM16" s="36">
        <f>INDEX(MTInputs!$J$1:$AZ$415,$D16,MATCH(AM$5,MTInputs!$J$5:$AZ$5,0))</f>
        <v/>
      </c>
      <c r="AN16" s="36">
        <f>INDEX(MTInputs!$J$1:$AZ$415,$D16,MATCH(AN$5,MTInputs!$J$5:$AZ$5,0))</f>
        <v/>
      </c>
      <c r="AO16" s="36">
        <f>INDEX(MTInputs!$J$1:$AZ$415,$D16,MATCH(AO$5,MTInputs!$J$5:$AZ$5,0))</f>
        <v/>
      </c>
      <c r="AP16" s="36">
        <f>INDEX(MTInputs!$J$1:$AZ$415,$D16,MATCH(AP$5,MTInputs!$J$5:$AZ$5,0))</f>
        <v/>
      </c>
      <c r="AQ16" s="36">
        <f>INDEX(MTInputs!$J$1:$AZ$415,$D16,MATCH(AQ$5,MTInputs!$J$5:$AZ$5,0))</f>
        <v/>
      </c>
      <c r="AR16" s="36">
        <f>INDEX(MTInputs!$J$1:$AZ$415,$D16,MATCH(AR$5,MTInputs!$J$5:$AZ$5,0))</f>
        <v/>
      </c>
      <c r="AS16" s="36">
        <f>INDEX(MTInputs!$J$1:$AZ$415,$D16,MATCH(AS$5,MTInputs!$J$5:$AZ$5,0))</f>
        <v/>
      </c>
      <c r="AT16" s="36">
        <f>INDEX(MTInputs!$J$1:$AZ$415,$D16,MATCH(AT$5,MTInputs!$J$5:$AZ$5,0))</f>
        <v/>
      </c>
      <c r="AU16" s="36">
        <f>INDEX(MTInputs!$J$1:$AZ$415,$D16,MATCH(AU$5,MTInputs!$J$5:$AZ$5,0))</f>
        <v/>
      </c>
      <c r="AV16" s="36">
        <f>INDEX(MTInputs!$J$1:$AZ$415,$D16,MATCH(AV$5,MTInputs!$J$5:$AZ$5,0))</f>
        <v/>
      </c>
      <c r="AW16" s="36">
        <f>INDEX(MTInputs!$J$1:$AZ$415,$D16,MATCH(AW$5,MTInputs!$J$5:$AZ$5,0))</f>
        <v/>
      </c>
      <c r="AX16" s="36">
        <f>INDEX(MTInputs!$J$1:$AZ$415,$D16,MATCH(AX$5,MTInputs!$J$5:$AZ$5,0))</f>
        <v/>
      </c>
    </row>
    <row r="17" hidden="1" outlineLevel="1">
      <c r="A17" s="5" t="inlineStr">
        <is>
          <t>CPOutro</t>
        </is>
      </c>
      <c r="B17" s="5" t="inlineStr"/>
      <c r="C17" s="5" t="inlineStr"/>
      <c r="D17" s="8" t="n">
        <v>21</v>
      </c>
      <c r="H17" s="5">
        <f>INDEX(Variables!$B$5:$B$105,MATCH($A17,Variables!$A$5:$A$105,0))&amp;IF($C17="",""," | "&amp;INDEX(Mapping!$B$5:$B$26,MATCH($C17,Mapping!$A$5:$A$26,0))&amp;" | "&amp;INDEX(Mapping!$B$30:$B$41,MATCH($B17,Mapping!$A$30:$A$41,0)))</f>
        <v/>
      </c>
      <c r="I17" s="5">
        <f>INDEX(Variables!$C$5:$C$105,MATCH($A17,Variables!$A$5:$A$105,0))</f>
        <v/>
      </c>
      <c r="J17" s="5">
        <f>INDEX(Variables!$E$5:$E$105,MATCH($A17,Variables!$A$5:$A$105,0))</f>
        <v/>
      </c>
      <c r="K17" s="25">
        <f>LOWER(Settings!$C$4)&amp;".mit."&amp;$A17&amp;IF($C17="","","."&amp;$C17&amp;"."&amp;$B17)&amp;IF(INDEX(Variables!$D$5:$D$105,MATCH($A17,Variables!$A$5:$A$105,0))="","","."&amp;INDEX(Variables!$D$5:$D$105,MATCH($A17,Variables!$A$5:$A$105,0)))&amp;"."&amp;K$5</f>
        <v/>
      </c>
      <c r="L17" s="23">
        <f>INDEX(MTInputs!$J$1:$AZ$415,$D17,MATCH(L$5,MTInputs!$J$5:$AZ$5,0))</f>
        <v/>
      </c>
      <c r="M17" s="24">
        <f>INDEX(MTInputs!$J$1:$AZ$415,$D17,MATCH(M$5,MTInputs!$J$5:$AZ$5,0))</f>
        <v/>
      </c>
      <c r="N17" s="24">
        <f>INDEX(MTInputs!$J$1:$AZ$415,$D17,MATCH(N$5,MTInputs!$J$5:$AZ$5,0))</f>
        <v/>
      </c>
      <c r="O17" s="24">
        <f>INDEX(MTInputs!$J$1:$AZ$415,$D17,MATCH(O$5,MTInputs!$J$5:$AZ$5,0))</f>
        <v/>
      </c>
      <c r="P17" s="24">
        <f>INDEX(MTInputs!$J$1:$AZ$415,$D17,MATCH(P$5,MTInputs!$J$5:$AZ$5,0))</f>
        <v/>
      </c>
      <c r="Q17" s="24">
        <f>INDEX(MTInputs!$J$1:$AZ$415,$D17,MATCH(Q$5,MTInputs!$J$5:$AZ$5,0))</f>
        <v/>
      </c>
      <c r="R17" s="24">
        <f>INDEX(MTInputs!$J$1:$AZ$415,$D17,MATCH(R$5,MTInputs!$J$5:$AZ$5,0))</f>
        <v/>
      </c>
      <c r="S17" s="24">
        <f>INDEX(MTInputs!$J$1:$AZ$415,$D17,MATCH(S$5,MTInputs!$J$5:$AZ$5,0))</f>
        <v/>
      </c>
      <c r="T17" s="24">
        <f>INDEX(MTInputs!$J$1:$AZ$415,$D17,MATCH(T$5,MTInputs!$J$5:$AZ$5,0))</f>
        <v/>
      </c>
      <c r="U17" s="24">
        <f>INDEX(MTInputs!$J$1:$AZ$415,$D17,MATCH(U$5,MTInputs!$J$5:$AZ$5,0))</f>
        <v/>
      </c>
      <c r="V17" s="24">
        <f>INDEX(MTInputs!$J$1:$AZ$415,$D17,MATCH(V$5,MTInputs!$J$5:$AZ$5,0))</f>
        <v/>
      </c>
      <c r="W17" s="24">
        <f>INDEX(MTInputs!$J$1:$AZ$415,$D17,MATCH(W$5,MTInputs!$J$5:$AZ$5,0))</f>
        <v/>
      </c>
      <c r="X17" s="24">
        <f>INDEX(MTInputs!$J$1:$AZ$415,$D17,MATCH(X$5,MTInputs!$J$5:$AZ$5,0))</f>
        <v/>
      </c>
      <c r="Y17" s="24">
        <f>INDEX(MTInputs!$J$1:$AZ$415,$D17,MATCH(Y$5,MTInputs!$J$5:$AZ$5,0))</f>
        <v/>
      </c>
      <c r="Z17" s="24">
        <f>INDEX(MTInputs!$J$1:$AZ$415,$D17,MATCH(Z$5,MTInputs!$J$5:$AZ$5,0))</f>
        <v/>
      </c>
      <c r="AA17" s="24">
        <f>INDEX(MTInputs!$J$1:$AZ$415,$D17,MATCH(AA$5,MTInputs!$J$5:$AZ$5,0))</f>
        <v/>
      </c>
      <c r="AB17" s="24">
        <f>INDEX(MTInputs!$J$1:$AZ$415,$D17,MATCH(AB$5,MTInputs!$J$5:$AZ$5,0))</f>
        <v/>
      </c>
      <c r="AC17" s="24">
        <f>INDEX(MTInputs!$J$1:$AZ$415,$D17,MATCH(AC$5,MTInputs!$J$5:$AZ$5,0))</f>
        <v/>
      </c>
      <c r="AD17" s="24">
        <f>INDEX(MTInputs!$J$1:$AZ$415,$D17,MATCH(AD$5,MTInputs!$J$5:$AZ$5,0))</f>
        <v/>
      </c>
      <c r="AE17" s="25">
        <f>LOWER(Settings!$C$4)&amp;".mit."&amp;$A17&amp;IF($C17="","","."&amp;$C17&amp;"."&amp;$B17)&amp;IF(INDEX(Variables!$D$5:$D$105,MATCH($A17,Variables!$A$5:$A$105,0))="","","."&amp;INDEX(Variables!$D$5:$D$105,MATCH($A17,Variables!$A$5:$A$105,0)))&amp;"."&amp;AE$5</f>
        <v/>
      </c>
      <c r="AF17" s="23">
        <f>INDEX(MTInputs!$J$1:$AZ$415,$D17,MATCH(AF$5,MTInputs!$J$5:$AZ$5,0))</f>
        <v/>
      </c>
      <c r="AG17" s="24">
        <f>INDEX(MTInputs!$J$1:$AZ$415,$D17,MATCH(AG$5,MTInputs!$J$5:$AZ$5,0))</f>
        <v/>
      </c>
      <c r="AH17" s="24">
        <f>INDEX(MTInputs!$J$1:$AZ$415,$D17,MATCH(AH$5,MTInputs!$J$5:$AZ$5,0))</f>
        <v/>
      </c>
      <c r="AI17" s="24">
        <f>INDEX(MTInputs!$J$1:$AZ$415,$D17,MATCH(AI$5,MTInputs!$J$5:$AZ$5,0))</f>
        <v/>
      </c>
      <c r="AJ17" s="24">
        <f>INDEX(MTInputs!$J$1:$AZ$415,$D17,MATCH(AJ$5,MTInputs!$J$5:$AZ$5,0))</f>
        <v/>
      </c>
      <c r="AK17" s="24">
        <f>INDEX(MTInputs!$J$1:$AZ$415,$D17,MATCH(AK$5,MTInputs!$J$5:$AZ$5,0))</f>
        <v/>
      </c>
      <c r="AL17" s="24">
        <f>INDEX(MTInputs!$J$1:$AZ$415,$D17,MATCH(AL$5,MTInputs!$J$5:$AZ$5,0))</f>
        <v/>
      </c>
      <c r="AM17" s="24">
        <f>INDEX(MTInputs!$J$1:$AZ$415,$D17,MATCH(AM$5,MTInputs!$J$5:$AZ$5,0))</f>
        <v/>
      </c>
      <c r="AN17" s="24">
        <f>INDEX(MTInputs!$J$1:$AZ$415,$D17,MATCH(AN$5,MTInputs!$J$5:$AZ$5,0))</f>
        <v/>
      </c>
      <c r="AO17" s="24">
        <f>INDEX(MTInputs!$J$1:$AZ$415,$D17,MATCH(AO$5,MTInputs!$J$5:$AZ$5,0))</f>
        <v/>
      </c>
      <c r="AP17" s="24">
        <f>INDEX(MTInputs!$J$1:$AZ$415,$D17,MATCH(AP$5,MTInputs!$J$5:$AZ$5,0))</f>
        <v/>
      </c>
      <c r="AQ17" s="24">
        <f>INDEX(MTInputs!$J$1:$AZ$415,$D17,MATCH(AQ$5,MTInputs!$J$5:$AZ$5,0))</f>
        <v/>
      </c>
      <c r="AR17" s="24">
        <f>INDEX(MTInputs!$J$1:$AZ$415,$D17,MATCH(AR$5,MTInputs!$J$5:$AZ$5,0))</f>
        <v/>
      </c>
      <c r="AS17" s="24">
        <f>INDEX(MTInputs!$J$1:$AZ$415,$D17,MATCH(AS$5,MTInputs!$J$5:$AZ$5,0))</f>
        <v/>
      </c>
      <c r="AT17" s="24">
        <f>INDEX(MTInputs!$J$1:$AZ$415,$D17,MATCH(AT$5,MTInputs!$J$5:$AZ$5,0))</f>
        <v/>
      </c>
      <c r="AU17" s="24">
        <f>INDEX(MTInputs!$J$1:$AZ$415,$D17,MATCH(AU$5,MTInputs!$J$5:$AZ$5,0))</f>
        <v/>
      </c>
      <c r="AV17" s="24">
        <f>INDEX(MTInputs!$J$1:$AZ$415,$D17,MATCH(AV$5,MTInputs!$J$5:$AZ$5,0))</f>
        <v/>
      </c>
      <c r="AW17" s="24">
        <f>INDEX(MTInputs!$J$1:$AZ$415,$D17,MATCH(AW$5,MTInputs!$J$5:$AZ$5,0))</f>
        <v/>
      </c>
      <c r="AX17" s="24">
        <f>INDEX(MTInputs!$J$1:$AZ$415,$D17,MATCH(AX$5,MTInputs!$J$5:$AZ$5,0))</f>
        <v/>
      </c>
    </row>
    <row r="18" hidden="1" outlineLevel="1">
      <c r="A18" s="5" t="inlineStr">
        <is>
          <t>ExtendCarbonPriceBeyondOutro</t>
        </is>
      </c>
      <c r="B18" s="5" t="inlineStr"/>
      <c r="C18" s="5" t="inlineStr"/>
      <c r="D18" s="8" t="n">
        <v>265</v>
      </c>
      <c r="H18" s="5">
        <f>INDEX(Variables!$B$5:$B$105,MATCH($A18,Variables!$A$5:$A$105,0))&amp;IF($C18="",""," | "&amp;INDEX(Mapping!$B$5:$B$26,MATCH($C18,Mapping!$A$5:$A$26,0))&amp;" | "&amp;INDEX(Mapping!$B$30:$B$41,MATCH($B18,Mapping!$A$30:$A$41,0)))</f>
        <v/>
      </c>
      <c r="I18" s="5">
        <f>INDEX(Variables!$C$5:$C$105,MATCH($A18,Variables!$A$5:$A$105,0))</f>
        <v/>
      </c>
      <c r="J18" s="5">
        <f>INDEX(Variables!$E$5:$E$105,MATCH($A18,Variables!$A$5:$A$105,0))</f>
        <v/>
      </c>
      <c r="K18" s="25">
        <f>LOWER(Settings!$C$4)&amp;".mit."&amp;$A18&amp;IF($C18="","","."&amp;$C18&amp;"."&amp;$B18)&amp;IF(INDEX(Variables!$D$5:$D$105,MATCH($A18,Variables!$A$5:$A$105,0))="","","."&amp;INDEX(Variables!$D$5:$D$105,MATCH($A18,Variables!$A$5:$A$105,0)))&amp;"."&amp;K$5</f>
        <v/>
      </c>
      <c r="L18" s="35">
        <f>INDEX(MTInputs!$J$1:$AZ$415,$D18,MATCH(L$5,MTInputs!$J$5:$AZ$5,0))</f>
        <v/>
      </c>
      <c r="M18" s="36">
        <f>INDEX(MTInputs!$J$1:$AZ$415,$D18,MATCH(M$5,MTInputs!$J$5:$AZ$5,0))</f>
        <v/>
      </c>
      <c r="N18" s="36">
        <f>INDEX(MTInputs!$J$1:$AZ$415,$D18,MATCH(N$5,MTInputs!$J$5:$AZ$5,0))</f>
        <v/>
      </c>
      <c r="O18" s="36">
        <f>INDEX(MTInputs!$J$1:$AZ$415,$D18,MATCH(O$5,MTInputs!$J$5:$AZ$5,0))</f>
        <v/>
      </c>
      <c r="P18" s="36">
        <f>INDEX(MTInputs!$J$1:$AZ$415,$D18,MATCH(P$5,MTInputs!$J$5:$AZ$5,0))</f>
        <v/>
      </c>
      <c r="Q18" s="36">
        <f>INDEX(MTInputs!$J$1:$AZ$415,$D18,MATCH(Q$5,MTInputs!$J$5:$AZ$5,0))</f>
        <v/>
      </c>
      <c r="R18" s="36">
        <f>INDEX(MTInputs!$J$1:$AZ$415,$D18,MATCH(R$5,MTInputs!$J$5:$AZ$5,0))</f>
        <v/>
      </c>
      <c r="S18" s="36">
        <f>INDEX(MTInputs!$J$1:$AZ$415,$D18,MATCH(S$5,MTInputs!$J$5:$AZ$5,0))</f>
        <v/>
      </c>
      <c r="T18" s="36">
        <f>INDEX(MTInputs!$J$1:$AZ$415,$D18,MATCH(T$5,MTInputs!$J$5:$AZ$5,0))</f>
        <v/>
      </c>
      <c r="U18" s="36">
        <f>INDEX(MTInputs!$J$1:$AZ$415,$D18,MATCH(U$5,MTInputs!$J$5:$AZ$5,0))</f>
        <v/>
      </c>
      <c r="V18" s="36">
        <f>INDEX(MTInputs!$J$1:$AZ$415,$D18,MATCH(V$5,MTInputs!$J$5:$AZ$5,0))</f>
        <v/>
      </c>
      <c r="W18" s="36">
        <f>INDEX(MTInputs!$J$1:$AZ$415,$D18,MATCH(W$5,MTInputs!$J$5:$AZ$5,0))</f>
        <v/>
      </c>
      <c r="X18" s="36">
        <f>INDEX(MTInputs!$J$1:$AZ$415,$D18,MATCH(X$5,MTInputs!$J$5:$AZ$5,0))</f>
        <v/>
      </c>
      <c r="Y18" s="36">
        <f>INDEX(MTInputs!$J$1:$AZ$415,$D18,MATCH(Y$5,MTInputs!$J$5:$AZ$5,0))</f>
        <v/>
      </c>
      <c r="Z18" s="36">
        <f>INDEX(MTInputs!$J$1:$AZ$415,$D18,MATCH(Z$5,MTInputs!$J$5:$AZ$5,0))</f>
        <v/>
      </c>
      <c r="AA18" s="36">
        <f>INDEX(MTInputs!$J$1:$AZ$415,$D18,MATCH(AA$5,MTInputs!$J$5:$AZ$5,0))</f>
        <v/>
      </c>
      <c r="AB18" s="36">
        <f>INDEX(MTInputs!$J$1:$AZ$415,$D18,MATCH(AB$5,MTInputs!$J$5:$AZ$5,0))</f>
        <v/>
      </c>
      <c r="AC18" s="36">
        <f>INDEX(MTInputs!$J$1:$AZ$415,$D18,MATCH(AC$5,MTInputs!$J$5:$AZ$5,0))</f>
        <v/>
      </c>
      <c r="AD18" s="36">
        <f>INDEX(MTInputs!$J$1:$AZ$415,$D18,MATCH(AD$5,MTInputs!$J$5:$AZ$5,0))</f>
        <v/>
      </c>
      <c r="AE18" s="25">
        <f>LOWER(Settings!$C$4)&amp;".mit."&amp;$A18&amp;IF($C18="","","."&amp;$C18&amp;"."&amp;$B18)&amp;IF(INDEX(Variables!$D$5:$D$105,MATCH($A18,Variables!$A$5:$A$105,0))="","","."&amp;INDEX(Variables!$D$5:$D$105,MATCH($A18,Variables!$A$5:$A$105,0)))&amp;"."&amp;AE$5</f>
        <v/>
      </c>
      <c r="AF18" s="35">
        <f>INDEX(MTInputs!$J$1:$AZ$415,$D18,MATCH(AF$5,MTInputs!$J$5:$AZ$5,0))</f>
        <v/>
      </c>
      <c r="AG18" s="36">
        <f>INDEX(MTInputs!$J$1:$AZ$415,$D18,MATCH(AG$5,MTInputs!$J$5:$AZ$5,0))</f>
        <v/>
      </c>
      <c r="AH18" s="36">
        <f>INDEX(MTInputs!$J$1:$AZ$415,$D18,MATCH(AH$5,MTInputs!$J$5:$AZ$5,0))</f>
        <v/>
      </c>
      <c r="AI18" s="36">
        <f>INDEX(MTInputs!$J$1:$AZ$415,$D18,MATCH(AI$5,MTInputs!$J$5:$AZ$5,0))</f>
        <v/>
      </c>
      <c r="AJ18" s="36">
        <f>INDEX(MTInputs!$J$1:$AZ$415,$D18,MATCH(AJ$5,MTInputs!$J$5:$AZ$5,0))</f>
        <v/>
      </c>
      <c r="AK18" s="36">
        <f>INDEX(MTInputs!$J$1:$AZ$415,$D18,MATCH(AK$5,MTInputs!$J$5:$AZ$5,0))</f>
        <v/>
      </c>
      <c r="AL18" s="36">
        <f>INDEX(MTInputs!$J$1:$AZ$415,$D18,MATCH(AL$5,MTInputs!$J$5:$AZ$5,0))</f>
        <v/>
      </c>
      <c r="AM18" s="36">
        <f>INDEX(MTInputs!$J$1:$AZ$415,$D18,MATCH(AM$5,MTInputs!$J$5:$AZ$5,0))</f>
        <v/>
      </c>
      <c r="AN18" s="36">
        <f>INDEX(MTInputs!$J$1:$AZ$415,$D18,MATCH(AN$5,MTInputs!$J$5:$AZ$5,0))</f>
        <v/>
      </c>
      <c r="AO18" s="36">
        <f>INDEX(MTInputs!$J$1:$AZ$415,$D18,MATCH(AO$5,MTInputs!$J$5:$AZ$5,0))</f>
        <v/>
      </c>
      <c r="AP18" s="36">
        <f>INDEX(MTInputs!$J$1:$AZ$415,$D18,MATCH(AP$5,MTInputs!$J$5:$AZ$5,0))</f>
        <v/>
      </c>
      <c r="AQ18" s="36">
        <f>INDEX(MTInputs!$J$1:$AZ$415,$D18,MATCH(AQ$5,MTInputs!$J$5:$AZ$5,0))</f>
        <v/>
      </c>
      <c r="AR18" s="36">
        <f>INDEX(MTInputs!$J$1:$AZ$415,$D18,MATCH(AR$5,MTInputs!$J$5:$AZ$5,0))</f>
        <v/>
      </c>
      <c r="AS18" s="36">
        <f>INDEX(MTInputs!$J$1:$AZ$415,$D18,MATCH(AS$5,MTInputs!$J$5:$AZ$5,0))</f>
        <v/>
      </c>
      <c r="AT18" s="36">
        <f>INDEX(MTInputs!$J$1:$AZ$415,$D18,MATCH(AT$5,MTInputs!$J$5:$AZ$5,0))</f>
        <v/>
      </c>
      <c r="AU18" s="36">
        <f>INDEX(MTInputs!$J$1:$AZ$415,$D18,MATCH(AU$5,MTInputs!$J$5:$AZ$5,0))</f>
        <v/>
      </c>
      <c r="AV18" s="36">
        <f>INDEX(MTInputs!$J$1:$AZ$415,$D18,MATCH(AV$5,MTInputs!$J$5:$AZ$5,0))</f>
        <v/>
      </c>
      <c r="AW18" s="36">
        <f>INDEX(MTInputs!$J$1:$AZ$415,$D18,MATCH(AW$5,MTInputs!$J$5:$AZ$5,0))</f>
        <v/>
      </c>
      <c r="AX18" s="36">
        <f>INDEX(MTInputs!$J$1:$AZ$415,$D18,MATCH(AX$5,MTInputs!$J$5:$AZ$5,0))</f>
        <v/>
      </c>
    </row>
    <row r="19" hidden="1" outlineLevel="1">
      <c r="A19" s="5" t="inlineStr">
        <is>
          <t>NomorReal</t>
        </is>
      </c>
      <c r="B19" s="5" t="inlineStr"/>
      <c r="C19" s="5" t="inlineStr"/>
      <c r="D19" s="8" t="n">
        <v>266</v>
      </c>
      <c r="H19" s="5">
        <f>INDEX(Variables!$B$5:$B$105,MATCH($A19,Variables!$A$5:$A$105,0))&amp;IF($C19="",""," | "&amp;INDEX(Mapping!$B$5:$B$26,MATCH($C19,Mapping!$A$5:$A$26,0))&amp;" | "&amp;INDEX(Mapping!$B$30:$B$41,MATCH($B19,Mapping!$A$30:$A$41,0)))</f>
        <v/>
      </c>
      <c r="I19" s="5">
        <f>INDEX(Variables!$C$5:$C$105,MATCH($A19,Variables!$A$5:$A$105,0))</f>
        <v/>
      </c>
      <c r="J19" s="5">
        <f>INDEX(Variables!$E$5:$E$105,MATCH($A19,Variables!$A$5:$A$105,0))</f>
        <v/>
      </c>
      <c r="K19" s="25">
        <f>LOWER(Settings!$C$4)&amp;".mit."&amp;$A19&amp;IF($C19="","","."&amp;$C19&amp;"."&amp;$B19)&amp;IF(INDEX(Variables!$D$5:$D$105,MATCH($A19,Variables!$A$5:$A$105,0))="","","."&amp;INDEX(Variables!$D$5:$D$105,MATCH($A19,Variables!$A$5:$A$105,0)))&amp;"."&amp;K$5</f>
        <v/>
      </c>
      <c r="L19" s="35">
        <f>INDEX(MTInputs!$J$1:$AZ$415,$D19,MATCH(L$5,MTInputs!$J$5:$AZ$5,0))</f>
        <v/>
      </c>
      <c r="M19" s="36">
        <f>INDEX(MTInputs!$J$1:$AZ$415,$D19,MATCH(M$5,MTInputs!$J$5:$AZ$5,0))</f>
        <v/>
      </c>
      <c r="N19" s="36">
        <f>INDEX(MTInputs!$J$1:$AZ$415,$D19,MATCH(N$5,MTInputs!$J$5:$AZ$5,0))</f>
        <v/>
      </c>
      <c r="O19" s="36">
        <f>INDEX(MTInputs!$J$1:$AZ$415,$D19,MATCH(O$5,MTInputs!$J$5:$AZ$5,0))</f>
        <v/>
      </c>
      <c r="P19" s="36">
        <f>INDEX(MTInputs!$J$1:$AZ$415,$D19,MATCH(P$5,MTInputs!$J$5:$AZ$5,0))</f>
        <v/>
      </c>
      <c r="Q19" s="36">
        <f>INDEX(MTInputs!$J$1:$AZ$415,$D19,MATCH(Q$5,MTInputs!$J$5:$AZ$5,0))</f>
        <v/>
      </c>
      <c r="R19" s="36">
        <f>INDEX(MTInputs!$J$1:$AZ$415,$D19,MATCH(R$5,MTInputs!$J$5:$AZ$5,0))</f>
        <v/>
      </c>
      <c r="S19" s="36">
        <f>INDEX(MTInputs!$J$1:$AZ$415,$D19,MATCH(S$5,MTInputs!$J$5:$AZ$5,0))</f>
        <v/>
      </c>
      <c r="T19" s="36">
        <f>INDEX(MTInputs!$J$1:$AZ$415,$D19,MATCH(T$5,MTInputs!$J$5:$AZ$5,0))</f>
        <v/>
      </c>
      <c r="U19" s="36">
        <f>INDEX(MTInputs!$J$1:$AZ$415,$D19,MATCH(U$5,MTInputs!$J$5:$AZ$5,0))</f>
        <v/>
      </c>
      <c r="V19" s="36">
        <f>INDEX(MTInputs!$J$1:$AZ$415,$D19,MATCH(V$5,MTInputs!$J$5:$AZ$5,0))</f>
        <v/>
      </c>
      <c r="W19" s="36">
        <f>INDEX(MTInputs!$J$1:$AZ$415,$D19,MATCH(W$5,MTInputs!$J$5:$AZ$5,0))</f>
        <v/>
      </c>
      <c r="X19" s="36">
        <f>INDEX(MTInputs!$J$1:$AZ$415,$D19,MATCH(X$5,MTInputs!$J$5:$AZ$5,0))</f>
        <v/>
      </c>
      <c r="Y19" s="36">
        <f>INDEX(MTInputs!$J$1:$AZ$415,$D19,MATCH(Y$5,MTInputs!$J$5:$AZ$5,0))</f>
        <v/>
      </c>
      <c r="Z19" s="36">
        <f>INDEX(MTInputs!$J$1:$AZ$415,$D19,MATCH(Z$5,MTInputs!$J$5:$AZ$5,0))</f>
        <v/>
      </c>
      <c r="AA19" s="36">
        <f>INDEX(MTInputs!$J$1:$AZ$415,$D19,MATCH(AA$5,MTInputs!$J$5:$AZ$5,0))</f>
        <v/>
      </c>
      <c r="AB19" s="36">
        <f>INDEX(MTInputs!$J$1:$AZ$415,$D19,MATCH(AB$5,MTInputs!$J$5:$AZ$5,0))</f>
        <v/>
      </c>
      <c r="AC19" s="36">
        <f>INDEX(MTInputs!$J$1:$AZ$415,$D19,MATCH(AC$5,MTInputs!$J$5:$AZ$5,0))</f>
        <v/>
      </c>
      <c r="AD19" s="36">
        <f>INDEX(MTInputs!$J$1:$AZ$415,$D19,MATCH(AD$5,MTInputs!$J$5:$AZ$5,0))</f>
        <v/>
      </c>
      <c r="AE19" s="25">
        <f>LOWER(Settings!$C$4)&amp;".mit."&amp;$A19&amp;IF($C19="","","."&amp;$C19&amp;"."&amp;$B19)&amp;IF(INDEX(Variables!$D$5:$D$105,MATCH($A19,Variables!$A$5:$A$105,0))="","","."&amp;INDEX(Variables!$D$5:$D$105,MATCH($A19,Variables!$A$5:$A$105,0)))&amp;"."&amp;AE$5</f>
        <v/>
      </c>
      <c r="AF19" s="35">
        <f>INDEX(MTInputs!$J$1:$AZ$415,$D19,MATCH(AF$5,MTInputs!$J$5:$AZ$5,0))</f>
        <v/>
      </c>
      <c r="AG19" s="36">
        <f>INDEX(MTInputs!$J$1:$AZ$415,$D19,MATCH(AG$5,MTInputs!$J$5:$AZ$5,0))</f>
        <v/>
      </c>
      <c r="AH19" s="36">
        <f>INDEX(MTInputs!$J$1:$AZ$415,$D19,MATCH(AH$5,MTInputs!$J$5:$AZ$5,0))</f>
        <v/>
      </c>
      <c r="AI19" s="36">
        <f>INDEX(MTInputs!$J$1:$AZ$415,$D19,MATCH(AI$5,MTInputs!$J$5:$AZ$5,0))</f>
        <v/>
      </c>
      <c r="AJ19" s="36">
        <f>INDEX(MTInputs!$J$1:$AZ$415,$D19,MATCH(AJ$5,MTInputs!$J$5:$AZ$5,0))</f>
        <v/>
      </c>
      <c r="AK19" s="36">
        <f>INDEX(MTInputs!$J$1:$AZ$415,$D19,MATCH(AK$5,MTInputs!$J$5:$AZ$5,0))</f>
        <v/>
      </c>
      <c r="AL19" s="36">
        <f>INDEX(MTInputs!$J$1:$AZ$415,$D19,MATCH(AL$5,MTInputs!$J$5:$AZ$5,0))</f>
        <v/>
      </c>
      <c r="AM19" s="36">
        <f>INDEX(MTInputs!$J$1:$AZ$415,$D19,MATCH(AM$5,MTInputs!$J$5:$AZ$5,0))</f>
        <v/>
      </c>
      <c r="AN19" s="36">
        <f>INDEX(MTInputs!$J$1:$AZ$415,$D19,MATCH(AN$5,MTInputs!$J$5:$AZ$5,0))</f>
        <v/>
      </c>
      <c r="AO19" s="36">
        <f>INDEX(MTInputs!$J$1:$AZ$415,$D19,MATCH(AO$5,MTInputs!$J$5:$AZ$5,0))</f>
        <v/>
      </c>
      <c r="AP19" s="36">
        <f>INDEX(MTInputs!$J$1:$AZ$415,$D19,MATCH(AP$5,MTInputs!$J$5:$AZ$5,0))</f>
        <v/>
      </c>
      <c r="AQ19" s="36">
        <f>INDEX(MTInputs!$J$1:$AZ$415,$D19,MATCH(AQ$5,MTInputs!$J$5:$AZ$5,0))</f>
        <v/>
      </c>
      <c r="AR19" s="36">
        <f>INDEX(MTInputs!$J$1:$AZ$415,$D19,MATCH(AR$5,MTInputs!$J$5:$AZ$5,0))</f>
        <v/>
      </c>
      <c r="AS19" s="36">
        <f>INDEX(MTInputs!$J$1:$AZ$415,$D19,MATCH(AS$5,MTInputs!$J$5:$AZ$5,0))</f>
        <v/>
      </c>
      <c r="AT19" s="36">
        <f>INDEX(MTInputs!$J$1:$AZ$415,$D19,MATCH(AT$5,MTInputs!$J$5:$AZ$5,0))</f>
        <v/>
      </c>
      <c r="AU19" s="36">
        <f>INDEX(MTInputs!$J$1:$AZ$415,$D19,MATCH(AU$5,MTInputs!$J$5:$AZ$5,0))</f>
        <v/>
      </c>
      <c r="AV19" s="36">
        <f>INDEX(MTInputs!$J$1:$AZ$415,$D19,MATCH(AV$5,MTInputs!$J$5:$AZ$5,0))</f>
        <v/>
      </c>
      <c r="AW19" s="36">
        <f>INDEX(MTInputs!$J$1:$AZ$415,$D19,MATCH(AW$5,MTInputs!$J$5:$AZ$5,0))</f>
        <v/>
      </c>
      <c r="AX19" s="36">
        <f>INDEX(MTInputs!$J$1:$AZ$415,$D19,MATCH(AX$5,MTInputs!$J$5:$AZ$5,0))</f>
        <v/>
      </c>
    </row>
    <row r="20" hidden="1" outlineLevel="1">
      <c r="H20" s="34" t="inlineStr">
        <is>
          <t>Carbon tax coverage: fuels (MTInputs rows 23-29)</t>
        </is>
      </c>
    </row>
    <row r="21" hidden="1" outlineLevel="1">
      <c r="A21" s="5" t="inlineStr">
        <is>
          <t>ctcov</t>
        </is>
      </c>
      <c r="B21" s="5" t="inlineStr">
        <is>
          <t>coa</t>
        </is>
      </c>
      <c r="C21" s="5" t="inlineStr">
        <is>
          <t>all</t>
        </is>
      </c>
      <c r="D21" s="8" t="n">
        <v>23</v>
      </c>
      <c r="H21" s="5">
        <f>INDEX(Variables!$B$5:$B$105,MATCH($A21,Variables!$A$5:$A$105,0))&amp;IF($C21="",""," | "&amp;INDEX(Mapping!$B$5:$B$26,MATCH($C21,Mapping!$A$5:$A$26,0))&amp;" | "&amp;INDEX(Mapping!$B$30:$B$41,MATCH($B21,Mapping!$A$30:$A$41,0)))</f>
        <v/>
      </c>
      <c r="I21" s="5">
        <f>INDEX(Variables!$C$5:$C$105,MATCH($A21,Variables!$A$5:$A$105,0))</f>
        <v/>
      </c>
      <c r="J21" s="5">
        <f>INDEX(Variables!$E$5:$E$105,MATCH($A21,Variables!$A$5:$A$105,0))</f>
        <v/>
      </c>
      <c r="K21" s="25">
        <f>LOWER(Settings!$C$4)&amp;".mit."&amp;$A21&amp;IF($C21="","","."&amp;$C21&amp;"."&amp;$B21)&amp;IF(INDEX(Variables!$D$5:$D$105,MATCH($A21,Variables!$A$5:$A$105,0))="","","."&amp;INDEX(Variables!$D$5:$D$105,MATCH($A21,Variables!$A$5:$A$105,0)))&amp;"."&amp;K$5</f>
        <v/>
      </c>
      <c r="L21" s="35">
        <f>INDEX(MTInputs!$J$1:$AZ$415,$D21,MATCH(L$5,MTInputs!$J$5:$AZ$5,0))</f>
        <v/>
      </c>
      <c r="M21" s="36">
        <f>INDEX(MTInputs!$J$1:$AZ$415,$D21,MATCH(M$5,MTInputs!$J$5:$AZ$5,0))</f>
        <v/>
      </c>
      <c r="N21" s="36">
        <f>INDEX(MTInputs!$J$1:$AZ$415,$D21,MATCH(N$5,MTInputs!$J$5:$AZ$5,0))</f>
        <v/>
      </c>
      <c r="O21" s="36">
        <f>INDEX(MTInputs!$J$1:$AZ$415,$D21,MATCH(O$5,MTInputs!$J$5:$AZ$5,0))</f>
        <v/>
      </c>
      <c r="P21" s="36">
        <f>INDEX(MTInputs!$J$1:$AZ$415,$D21,MATCH(P$5,MTInputs!$J$5:$AZ$5,0))</f>
        <v/>
      </c>
      <c r="Q21" s="36">
        <f>INDEX(MTInputs!$J$1:$AZ$415,$D21,MATCH(Q$5,MTInputs!$J$5:$AZ$5,0))</f>
        <v/>
      </c>
      <c r="R21" s="36">
        <f>INDEX(MTInputs!$J$1:$AZ$415,$D21,MATCH(R$5,MTInputs!$J$5:$AZ$5,0))</f>
        <v/>
      </c>
      <c r="S21" s="36">
        <f>INDEX(MTInputs!$J$1:$AZ$415,$D21,MATCH(S$5,MTInputs!$J$5:$AZ$5,0))</f>
        <v/>
      </c>
      <c r="T21" s="36">
        <f>INDEX(MTInputs!$J$1:$AZ$415,$D21,MATCH(T$5,MTInputs!$J$5:$AZ$5,0))</f>
        <v/>
      </c>
      <c r="U21" s="36">
        <f>INDEX(MTInputs!$J$1:$AZ$415,$D21,MATCH(U$5,MTInputs!$J$5:$AZ$5,0))</f>
        <v/>
      </c>
      <c r="V21" s="36">
        <f>INDEX(MTInputs!$J$1:$AZ$415,$D21,MATCH(V$5,MTInputs!$J$5:$AZ$5,0))</f>
        <v/>
      </c>
      <c r="W21" s="36">
        <f>INDEX(MTInputs!$J$1:$AZ$415,$D21,MATCH(W$5,MTInputs!$J$5:$AZ$5,0))</f>
        <v/>
      </c>
      <c r="X21" s="36">
        <f>INDEX(MTInputs!$J$1:$AZ$415,$D21,MATCH(X$5,MTInputs!$J$5:$AZ$5,0))</f>
        <v/>
      </c>
      <c r="Y21" s="36">
        <f>INDEX(MTInputs!$J$1:$AZ$415,$D21,MATCH(Y$5,MTInputs!$J$5:$AZ$5,0))</f>
        <v/>
      </c>
      <c r="Z21" s="36">
        <f>INDEX(MTInputs!$J$1:$AZ$415,$D21,MATCH(Z$5,MTInputs!$J$5:$AZ$5,0))</f>
        <v/>
      </c>
      <c r="AA21" s="36">
        <f>INDEX(MTInputs!$J$1:$AZ$415,$D21,MATCH(AA$5,MTInputs!$J$5:$AZ$5,0))</f>
        <v/>
      </c>
      <c r="AB21" s="36">
        <f>INDEX(MTInputs!$J$1:$AZ$415,$D21,MATCH(AB$5,MTInputs!$J$5:$AZ$5,0))</f>
        <v/>
      </c>
      <c r="AC21" s="36">
        <f>INDEX(MTInputs!$J$1:$AZ$415,$D21,MATCH(AC$5,MTInputs!$J$5:$AZ$5,0))</f>
        <v/>
      </c>
      <c r="AD21" s="36">
        <f>INDEX(MTInputs!$J$1:$AZ$415,$D21,MATCH(AD$5,MTInputs!$J$5:$AZ$5,0))</f>
        <v/>
      </c>
      <c r="AE21" s="25">
        <f>LOWER(Settings!$C$4)&amp;".mit."&amp;$A21&amp;IF($C21="","","."&amp;$C21&amp;"."&amp;$B21)&amp;IF(INDEX(Variables!$D$5:$D$105,MATCH($A21,Variables!$A$5:$A$105,0))="","","."&amp;INDEX(Variables!$D$5:$D$105,MATCH($A21,Variables!$A$5:$A$105,0)))&amp;"."&amp;AE$5</f>
        <v/>
      </c>
      <c r="AF21" s="35">
        <f>INDEX(MTInputs!$J$1:$AZ$415,$D21,MATCH(AF$5,MTInputs!$J$5:$AZ$5,0))</f>
        <v/>
      </c>
      <c r="AG21" s="36">
        <f>INDEX(MTInputs!$J$1:$AZ$415,$D21,MATCH(AG$5,MTInputs!$J$5:$AZ$5,0))</f>
        <v/>
      </c>
      <c r="AH21" s="36">
        <f>INDEX(MTInputs!$J$1:$AZ$415,$D21,MATCH(AH$5,MTInputs!$J$5:$AZ$5,0))</f>
        <v/>
      </c>
      <c r="AI21" s="36">
        <f>INDEX(MTInputs!$J$1:$AZ$415,$D21,MATCH(AI$5,MTInputs!$J$5:$AZ$5,0))</f>
        <v/>
      </c>
      <c r="AJ21" s="36">
        <f>INDEX(MTInputs!$J$1:$AZ$415,$D21,MATCH(AJ$5,MTInputs!$J$5:$AZ$5,0))</f>
        <v/>
      </c>
      <c r="AK21" s="36">
        <f>INDEX(MTInputs!$J$1:$AZ$415,$D21,MATCH(AK$5,MTInputs!$J$5:$AZ$5,0))</f>
        <v/>
      </c>
      <c r="AL21" s="36">
        <f>INDEX(MTInputs!$J$1:$AZ$415,$D21,MATCH(AL$5,MTInputs!$J$5:$AZ$5,0))</f>
        <v/>
      </c>
      <c r="AM21" s="36">
        <f>INDEX(MTInputs!$J$1:$AZ$415,$D21,MATCH(AM$5,MTInputs!$J$5:$AZ$5,0))</f>
        <v/>
      </c>
      <c r="AN21" s="36">
        <f>INDEX(MTInputs!$J$1:$AZ$415,$D21,MATCH(AN$5,MTInputs!$J$5:$AZ$5,0))</f>
        <v/>
      </c>
      <c r="AO21" s="36">
        <f>INDEX(MTInputs!$J$1:$AZ$415,$D21,MATCH(AO$5,MTInputs!$J$5:$AZ$5,0))</f>
        <v/>
      </c>
      <c r="AP21" s="36">
        <f>INDEX(MTInputs!$J$1:$AZ$415,$D21,MATCH(AP$5,MTInputs!$J$5:$AZ$5,0))</f>
        <v/>
      </c>
      <c r="AQ21" s="36">
        <f>INDEX(MTInputs!$J$1:$AZ$415,$D21,MATCH(AQ$5,MTInputs!$J$5:$AZ$5,0))</f>
        <v/>
      </c>
      <c r="AR21" s="36">
        <f>INDEX(MTInputs!$J$1:$AZ$415,$D21,MATCH(AR$5,MTInputs!$J$5:$AZ$5,0))</f>
        <v/>
      </c>
      <c r="AS21" s="36">
        <f>INDEX(MTInputs!$J$1:$AZ$415,$D21,MATCH(AS$5,MTInputs!$J$5:$AZ$5,0))</f>
        <v/>
      </c>
      <c r="AT21" s="36">
        <f>INDEX(MTInputs!$J$1:$AZ$415,$D21,MATCH(AT$5,MTInputs!$J$5:$AZ$5,0))</f>
        <v/>
      </c>
      <c r="AU21" s="36">
        <f>INDEX(MTInputs!$J$1:$AZ$415,$D21,MATCH(AU$5,MTInputs!$J$5:$AZ$5,0))</f>
        <v/>
      </c>
      <c r="AV21" s="36">
        <f>INDEX(MTInputs!$J$1:$AZ$415,$D21,MATCH(AV$5,MTInputs!$J$5:$AZ$5,0))</f>
        <v/>
      </c>
      <c r="AW21" s="36">
        <f>INDEX(MTInputs!$J$1:$AZ$415,$D21,MATCH(AW$5,MTInputs!$J$5:$AZ$5,0))</f>
        <v/>
      </c>
      <c r="AX21" s="36">
        <f>INDEX(MTInputs!$J$1:$AZ$415,$D21,MATCH(AX$5,MTInputs!$J$5:$AZ$5,0))</f>
        <v/>
      </c>
    </row>
    <row r="22" hidden="1" outlineLevel="1">
      <c r="A22" s="5" t="inlineStr">
        <is>
          <t>ctcov</t>
        </is>
      </c>
      <c r="B22" s="5" t="inlineStr">
        <is>
          <t>nga</t>
        </is>
      </c>
      <c r="C22" s="5" t="inlineStr">
        <is>
          <t>all</t>
        </is>
      </c>
      <c r="D22" s="8" t="n">
        <v>24</v>
      </c>
      <c r="H22" s="5">
        <f>INDEX(Variables!$B$5:$B$105,MATCH($A22,Variables!$A$5:$A$105,0))&amp;IF($C22="",""," | "&amp;INDEX(Mapping!$B$5:$B$26,MATCH($C22,Mapping!$A$5:$A$26,0))&amp;" | "&amp;INDEX(Mapping!$B$30:$B$41,MATCH($B22,Mapping!$A$30:$A$41,0)))</f>
        <v/>
      </c>
      <c r="I22" s="5">
        <f>INDEX(Variables!$C$5:$C$105,MATCH($A22,Variables!$A$5:$A$105,0))</f>
        <v/>
      </c>
      <c r="J22" s="5">
        <f>INDEX(Variables!$E$5:$E$105,MATCH($A22,Variables!$A$5:$A$105,0))</f>
        <v/>
      </c>
      <c r="K22" s="25">
        <f>LOWER(Settings!$C$4)&amp;".mit."&amp;$A22&amp;IF($C22="","","."&amp;$C22&amp;"."&amp;$B22)&amp;IF(INDEX(Variables!$D$5:$D$105,MATCH($A22,Variables!$A$5:$A$105,0))="","","."&amp;INDEX(Variables!$D$5:$D$105,MATCH($A22,Variables!$A$5:$A$105,0)))&amp;"."&amp;K$5</f>
        <v/>
      </c>
      <c r="L22" s="35">
        <f>INDEX(MTInputs!$J$1:$AZ$415,$D22,MATCH(L$5,MTInputs!$J$5:$AZ$5,0))</f>
        <v/>
      </c>
      <c r="M22" s="36">
        <f>INDEX(MTInputs!$J$1:$AZ$415,$D22,MATCH(M$5,MTInputs!$J$5:$AZ$5,0))</f>
        <v/>
      </c>
      <c r="N22" s="36">
        <f>INDEX(MTInputs!$J$1:$AZ$415,$D22,MATCH(N$5,MTInputs!$J$5:$AZ$5,0))</f>
        <v/>
      </c>
      <c r="O22" s="36">
        <f>INDEX(MTInputs!$J$1:$AZ$415,$D22,MATCH(O$5,MTInputs!$J$5:$AZ$5,0))</f>
        <v/>
      </c>
      <c r="P22" s="36">
        <f>INDEX(MTInputs!$J$1:$AZ$415,$D22,MATCH(P$5,MTInputs!$J$5:$AZ$5,0))</f>
        <v/>
      </c>
      <c r="Q22" s="36">
        <f>INDEX(MTInputs!$J$1:$AZ$415,$D22,MATCH(Q$5,MTInputs!$J$5:$AZ$5,0))</f>
        <v/>
      </c>
      <c r="R22" s="36">
        <f>INDEX(MTInputs!$J$1:$AZ$415,$D22,MATCH(R$5,MTInputs!$J$5:$AZ$5,0))</f>
        <v/>
      </c>
      <c r="S22" s="36">
        <f>INDEX(MTInputs!$J$1:$AZ$415,$D22,MATCH(S$5,MTInputs!$J$5:$AZ$5,0))</f>
        <v/>
      </c>
      <c r="T22" s="36">
        <f>INDEX(MTInputs!$J$1:$AZ$415,$D22,MATCH(T$5,MTInputs!$J$5:$AZ$5,0))</f>
        <v/>
      </c>
      <c r="U22" s="36">
        <f>INDEX(MTInputs!$J$1:$AZ$415,$D22,MATCH(U$5,MTInputs!$J$5:$AZ$5,0))</f>
        <v/>
      </c>
      <c r="V22" s="36">
        <f>INDEX(MTInputs!$J$1:$AZ$415,$D22,MATCH(V$5,MTInputs!$J$5:$AZ$5,0))</f>
        <v/>
      </c>
      <c r="W22" s="36">
        <f>INDEX(MTInputs!$J$1:$AZ$415,$D22,MATCH(W$5,MTInputs!$J$5:$AZ$5,0))</f>
        <v/>
      </c>
      <c r="X22" s="36">
        <f>INDEX(MTInputs!$J$1:$AZ$415,$D22,MATCH(X$5,MTInputs!$J$5:$AZ$5,0))</f>
        <v/>
      </c>
      <c r="Y22" s="36">
        <f>INDEX(MTInputs!$J$1:$AZ$415,$D22,MATCH(Y$5,MTInputs!$J$5:$AZ$5,0))</f>
        <v/>
      </c>
      <c r="Z22" s="36">
        <f>INDEX(MTInputs!$J$1:$AZ$415,$D22,MATCH(Z$5,MTInputs!$J$5:$AZ$5,0))</f>
        <v/>
      </c>
      <c r="AA22" s="36">
        <f>INDEX(MTInputs!$J$1:$AZ$415,$D22,MATCH(AA$5,MTInputs!$J$5:$AZ$5,0))</f>
        <v/>
      </c>
      <c r="AB22" s="36">
        <f>INDEX(MTInputs!$J$1:$AZ$415,$D22,MATCH(AB$5,MTInputs!$J$5:$AZ$5,0))</f>
        <v/>
      </c>
      <c r="AC22" s="36">
        <f>INDEX(MTInputs!$J$1:$AZ$415,$D22,MATCH(AC$5,MTInputs!$J$5:$AZ$5,0))</f>
        <v/>
      </c>
      <c r="AD22" s="36">
        <f>INDEX(MTInputs!$J$1:$AZ$415,$D22,MATCH(AD$5,MTInputs!$J$5:$AZ$5,0))</f>
        <v/>
      </c>
      <c r="AE22" s="25">
        <f>LOWER(Settings!$C$4)&amp;".mit."&amp;$A22&amp;IF($C22="","","."&amp;$C22&amp;"."&amp;$B22)&amp;IF(INDEX(Variables!$D$5:$D$105,MATCH($A22,Variables!$A$5:$A$105,0))="","","."&amp;INDEX(Variables!$D$5:$D$105,MATCH($A22,Variables!$A$5:$A$105,0)))&amp;"."&amp;AE$5</f>
        <v/>
      </c>
      <c r="AF22" s="35">
        <f>INDEX(MTInputs!$J$1:$AZ$415,$D22,MATCH(AF$5,MTInputs!$J$5:$AZ$5,0))</f>
        <v/>
      </c>
      <c r="AG22" s="36">
        <f>INDEX(MTInputs!$J$1:$AZ$415,$D22,MATCH(AG$5,MTInputs!$J$5:$AZ$5,0))</f>
        <v/>
      </c>
      <c r="AH22" s="36">
        <f>INDEX(MTInputs!$J$1:$AZ$415,$D22,MATCH(AH$5,MTInputs!$J$5:$AZ$5,0))</f>
        <v/>
      </c>
      <c r="AI22" s="36">
        <f>INDEX(MTInputs!$J$1:$AZ$415,$D22,MATCH(AI$5,MTInputs!$J$5:$AZ$5,0))</f>
        <v/>
      </c>
      <c r="AJ22" s="36">
        <f>INDEX(MTInputs!$J$1:$AZ$415,$D22,MATCH(AJ$5,MTInputs!$J$5:$AZ$5,0))</f>
        <v/>
      </c>
      <c r="AK22" s="36">
        <f>INDEX(MTInputs!$J$1:$AZ$415,$D22,MATCH(AK$5,MTInputs!$J$5:$AZ$5,0))</f>
        <v/>
      </c>
      <c r="AL22" s="36">
        <f>INDEX(MTInputs!$J$1:$AZ$415,$D22,MATCH(AL$5,MTInputs!$J$5:$AZ$5,0))</f>
        <v/>
      </c>
      <c r="AM22" s="36">
        <f>INDEX(MTInputs!$J$1:$AZ$415,$D22,MATCH(AM$5,MTInputs!$J$5:$AZ$5,0))</f>
        <v/>
      </c>
      <c r="AN22" s="36">
        <f>INDEX(MTInputs!$J$1:$AZ$415,$D22,MATCH(AN$5,MTInputs!$J$5:$AZ$5,0))</f>
        <v/>
      </c>
      <c r="AO22" s="36">
        <f>INDEX(MTInputs!$J$1:$AZ$415,$D22,MATCH(AO$5,MTInputs!$J$5:$AZ$5,0))</f>
        <v/>
      </c>
      <c r="AP22" s="36">
        <f>INDEX(MTInputs!$J$1:$AZ$415,$D22,MATCH(AP$5,MTInputs!$J$5:$AZ$5,0))</f>
        <v/>
      </c>
      <c r="AQ22" s="36">
        <f>INDEX(MTInputs!$J$1:$AZ$415,$D22,MATCH(AQ$5,MTInputs!$J$5:$AZ$5,0))</f>
        <v/>
      </c>
      <c r="AR22" s="36">
        <f>INDEX(MTInputs!$J$1:$AZ$415,$D22,MATCH(AR$5,MTInputs!$J$5:$AZ$5,0))</f>
        <v/>
      </c>
      <c r="AS22" s="36">
        <f>INDEX(MTInputs!$J$1:$AZ$415,$D22,MATCH(AS$5,MTInputs!$J$5:$AZ$5,0))</f>
        <v/>
      </c>
      <c r="AT22" s="36">
        <f>INDEX(MTInputs!$J$1:$AZ$415,$D22,MATCH(AT$5,MTInputs!$J$5:$AZ$5,0))</f>
        <v/>
      </c>
      <c r="AU22" s="36">
        <f>INDEX(MTInputs!$J$1:$AZ$415,$D22,MATCH(AU$5,MTInputs!$J$5:$AZ$5,0))</f>
        <v/>
      </c>
      <c r="AV22" s="36">
        <f>INDEX(MTInputs!$J$1:$AZ$415,$D22,MATCH(AV$5,MTInputs!$J$5:$AZ$5,0))</f>
        <v/>
      </c>
      <c r="AW22" s="36">
        <f>INDEX(MTInputs!$J$1:$AZ$415,$D22,MATCH(AW$5,MTInputs!$J$5:$AZ$5,0))</f>
        <v/>
      </c>
      <c r="AX22" s="36">
        <f>INDEX(MTInputs!$J$1:$AZ$415,$D22,MATCH(AX$5,MTInputs!$J$5:$AZ$5,0))</f>
        <v/>
      </c>
    </row>
    <row r="23" hidden="1" outlineLevel="1">
      <c r="A23" s="5" t="inlineStr">
        <is>
          <t>ctcov</t>
        </is>
      </c>
      <c r="B23" s="5" t="inlineStr">
        <is>
          <t>gso</t>
        </is>
      </c>
      <c r="C23" s="5" t="inlineStr">
        <is>
          <t>all</t>
        </is>
      </c>
      <c r="D23" s="8" t="n">
        <v>25</v>
      </c>
      <c r="H23" s="5">
        <f>INDEX(Variables!$B$5:$B$105,MATCH($A23,Variables!$A$5:$A$105,0))&amp;IF($C23="",""," | "&amp;INDEX(Mapping!$B$5:$B$26,MATCH($C23,Mapping!$A$5:$A$26,0))&amp;" | "&amp;INDEX(Mapping!$B$30:$B$41,MATCH($B23,Mapping!$A$30:$A$41,0)))</f>
        <v/>
      </c>
      <c r="I23" s="5">
        <f>INDEX(Variables!$C$5:$C$105,MATCH($A23,Variables!$A$5:$A$105,0))</f>
        <v/>
      </c>
      <c r="J23" s="5">
        <f>INDEX(Variables!$E$5:$E$105,MATCH($A23,Variables!$A$5:$A$105,0))</f>
        <v/>
      </c>
      <c r="K23" s="25">
        <f>LOWER(Settings!$C$4)&amp;".mit."&amp;$A23&amp;IF($C23="","","."&amp;$C23&amp;"."&amp;$B23)&amp;IF(INDEX(Variables!$D$5:$D$105,MATCH($A23,Variables!$A$5:$A$105,0))="","","."&amp;INDEX(Variables!$D$5:$D$105,MATCH($A23,Variables!$A$5:$A$105,0)))&amp;"."&amp;K$5</f>
        <v/>
      </c>
      <c r="L23" s="35">
        <f>INDEX(MTInputs!$J$1:$AZ$415,$D23,MATCH(L$5,MTInputs!$J$5:$AZ$5,0))</f>
        <v/>
      </c>
      <c r="M23" s="36">
        <f>INDEX(MTInputs!$J$1:$AZ$415,$D23,MATCH(M$5,MTInputs!$J$5:$AZ$5,0))</f>
        <v/>
      </c>
      <c r="N23" s="36">
        <f>INDEX(MTInputs!$J$1:$AZ$415,$D23,MATCH(N$5,MTInputs!$J$5:$AZ$5,0))</f>
        <v/>
      </c>
      <c r="O23" s="36">
        <f>INDEX(MTInputs!$J$1:$AZ$415,$D23,MATCH(O$5,MTInputs!$J$5:$AZ$5,0))</f>
        <v/>
      </c>
      <c r="P23" s="36">
        <f>INDEX(MTInputs!$J$1:$AZ$415,$D23,MATCH(P$5,MTInputs!$J$5:$AZ$5,0))</f>
        <v/>
      </c>
      <c r="Q23" s="36">
        <f>INDEX(MTInputs!$J$1:$AZ$415,$D23,MATCH(Q$5,MTInputs!$J$5:$AZ$5,0))</f>
        <v/>
      </c>
      <c r="R23" s="36">
        <f>INDEX(MTInputs!$J$1:$AZ$415,$D23,MATCH(R$5,MTInputs!$J$5:$AZ$5,0))</f>
        <v/>
      </c>
      <c r="S23" s="36">
        <f>INDEX(MTInputs!$J$1:$AZ$415,$D23,MATCH(S$5,MTInputs!$J$5:$AZ$5,0))</f>
        <v/>
      </c>
      <c r="T23" s="36">
        <f>INDEX(MTInputs!$J$1:$AZ$415,$D23,MATCH(T$5,MTInputs!$J$5:$AZ$5,0))</f>
        <v/>
      </c>
      <c r="U23" s="36">
        <f>INDEX(MTInputs!$J$1:$AZ$415,$D23,MATCH(U$5,MTInputs!$J$5:$AZ$5,0))</f>
        <v/>
      </c>
      <c r="V23" s="36">
        <f>INDEX(MTInputs!$J$1:$AZ$415,$D23,MATCH(V$5,MTInputs!$J$5:$AZ$5,0))</f>
        <v/>
      </c>
      <c r="W23" s="36">
        <f>INDEX(MTInputs!$J$1:$AZ$415,$D23,MATCH(W$5,MTInputs!$J$5:$AZ$5,0))</f>
        <v/>
      </c>
      <c r="X23" s="36">
        <f>INDEX(MTInputs!$J$1:$AZ$415,$D23,MATCH(X$5,MTInputs!$J$5:$AZ$5,0))</f>
        <v/>
      </c>
      <c r="Y23" s="36">
        <f>INDEX(MTInputs!$J$1:$AZ$415,$D23,MATCH(Y$5,MTInputs!$J$5:$AZ$5,0))</f>
        <v/>
      </c>
      <c r="Z23" s="36">
        <f>INDEX(MTInputs!$J$1:$AZ$415,$D23,MATCH(Z$5,MTInputs!$J$5:$AZ$5,0))</f>
        <v/>
      </c>
      <c r="AA23" s="36">
        <f>INDEX(MTInputs!$J$1:$AZ$415,$D23,MATCH(AA$5,MTInputs!$J$5:$AZ$5,0))</f>
        <v/>
      </c>
      <c r="AB23" s="36">
        <f>INDEX(MTInputs!$J$1:$AZ$415,$D23,MATCH(AB$5,MTInputs!$J$5:$AZ$5,0))</f>
        <v/>
      </c>
      <c r="AC23" s="36">
        <f>INDEX(MTInputs!$J$1:$AZ$415,$D23,MATCH(AC$5,MTInputs!$J$5:$AZ$5,0))</f>
        <v/>
      </c>
      <c r="AD23" s="36">
        <f>INDEX(MTInputs!$J$1:$AZ$415,$D23,MATCH(AD$5,MTInputs!$J$5:$AZ$5,0))</f>
        <v/>
      </c>
      <c r="AE23" s="25">
        <f>LOWER(Settings!$C$4)&amp;".mit."&amp;$A23&amp;IF($C23="","","."&amp;$C23&amp;"."&amp;$B23)&amp;IF(INDEX(Variables!$D$5:$D$105,MATCH($A23,Variables!$A$5:$A$105,0))="","","."&amp;INDEX(Variables!$D$5:$D$105,MATCH($A23,Variables!$A$5:$A$105,0)))&amp;"."&amp;AE$5</f>
        <v/>
      </c>
      <c r="AF23" s="35">
        <f>INDEX(MTInputs!$J$1:$AZ$415,$D23,MATCH(AF$5,MTInputs!$J$5:$AZ$5,0))</f>
        <v/>
      </c>
      <c r="AG23" s="36">
        <f>INDEX(MTInputs!$J$1:$AZ$415,$D23,MATCH(AG$5,MTInputs!$J$5:$AZ$5,0))</f>
        <v/>
      </c>
      <c r="AH23" s="36">
        <f>INDEX(MTInputs!$J$1:$AZ$415,$D23,MATCH(AH$5,MTInputs!$J$5:$AZ$5,0))</f>
        <v/>
      </c>
      <c r="AI23" s="36">
        <f>INDEX(MTInputs!$J$1:$AZ$415,$D23,MATCH(AI$5,MTInputs!$J$5:$AZ$5,0))</f>
        <v/>
      </c>
      <c r="AJ23" s="36">
        <f>INDEX(MTInputs!$J$1:$AZ$415,$D23,MATCH(AJ$5,MTInputs!$J$5:$AZ$5,0))</f>
        <v/>
      </c>
      <c r="AK23" s="36">
        <f>INDEX(MTInputs!$J$1:$AZ$415,$D23,MATCH(AK$5,MTInputs!$J$5:$AZ$5,0))</f>
        <v/>
      </c>
      <c r="AL23" s="36">
        <f>INDEX(MTInputs!$J$1:$AZ$415,$D23,MATCH(AL$5,MTInputs!$J$5:$AZ$5,0))</f>
        <v/>
      </c>
      <c r="AM23" s="36">
        <f>INDEX(MTInputs!$J$1:$AZ$415,$D23,MATCH(AM$5,MTInputs!$J$5:$AZ$5,0))</f>
        <v/>
      </c>
      <c r="AN23" s="36">
        <f>INDEX(MTInputs!$J$1:$AZ$415,$D23,MATCH(AN$5,MTInputs!$J$5:$AZ$5,0))</f>
        <v/>
      </c>
      <c r="AO23" s="36">
        <f>INDEX(MTInputs!$J$1:$AZ$415,$D23,MATCH(AO$5,MTInputs!$J$5:$AZ$5,0))</f>
        <v/>
      </c>
      <c r="AP23" s="36">
        <f>INDEX(MTInputs!$J$1:$AZ$415,$D23,MATCH(AP$5,MTInputs!$J$5:$AZ$5,0))</f>
        <v/>
      </c>
      <c r="AQ23" s="36">
        <f>INDEX(MTInputs!$J$1:$AZ$415,$D23,MATCH(AQ$5,MTInputs!$J$5:$AZ$5,0))</f>
        <v/>
      </c>
      <c r="AR23" s="36">
        <f>INDEX(MTInputs!$J$1:$AZ$415,$D23,MATCH(AR$5,MTInputs!$J$5:$AZ$5,0))</f>
        <v/>
      </c>
      <c r="AS23" s="36">
        <f>INDEX(MTInputs!$J$1:$AZ$415,$D23,MATCH(AS$5,MTInputs!$J$5:$AZ$5,0))</f>
        <v/>
      </c>
      <c r="AT23" s="36">
        <f>INDEX(MTInputs!$J$1:$AZ$415,$D23,MATCH(AT$5,MTInputs!$J$5:$AZ$5,0))</f>
        <v/>
      </c>
      <c r="AU23" s="36">
        <f>INDEX(MTInputs!$J$1:$AZ$415,$D23,MATCH(AU$5,MTInputs!$J$5:$AZ$5,0))</f>
        <v/>
      </c>
      <c r="AV23" s="36">
        <f>INDEX(MTInputs!$J$1:$AZ$415,$D23,MATCH(AV$5,MTInputs!$J$5:$AZ$5,0))</f>
        <v/>
      </c>
      <c r="AW23" s="36">
        <f>INDEX(MTInputs!$J$1:$AZ$415,$D23,MATCH(AW$5,MTInputs!$J$5:$AZ$5,0))</f>
        <v/>
      </c>
      <c r="AX23" s="36">
        <f>INDEX(MTInputs!$J$1:$AZ$415,$D23,MATCH(AX$5,MTInputs!$J$5:$AZ$5,0))</f>
        <v/>
      </c>
    </row>
    <row r="24" hidden="1" outlineLevel="1">
      <c r="A24" s="5" t="inlineStr">
        <is>
          <t>ctcov</t>
        </is>
      </c>
      <c r="B24" s="5" t="inlineStr">
        <is>
          <t>die</t>
        </is>
      </c>
      <c r="C24" s="5" t="inlineStr">
        <is>
          <t>all</t>
        </is>
      </c>
      <c r="D24" s="8" t="n">
        <v>26</v>
      </c>
      <c r="H24" s="5">
        <f>INDEX(Variables!$B$5:$B$105,MATCH($A24,Variables!$A$5:$A$105,0))&amp;IF($C24="",""," | "&amp;INDEX(Mapping!$B$5:$B$26,MATCH($C24,Mapping!$A$5:$A$26,0))&amp;" | "&amp;INDEX(Mapping!$B$30:$B$41,MATCH($B24,Mapping!$A$30:$A$41,0)))</f>
        <v/>
      </c>
      <c r="I24" s="5">
        <f>INDEX(Variables!$C$5:$C$105,MATCH($A24,Variables!$A$5:$A$105,0))</f>
        <v/>
      </c>
      <c r="J24" s="5">
        <f>INDEX(Variables!$E$5:$E$105,MATCH($A24,Variables!$A$5:$A$105,0))</f>
        <v/>
      </c>
      <c r="K24" s="25">
        <f>LOWER(Settings!$C$4)&amp;".mit."&amp;$A24&amp;IF($C24="","","."&amp;$C24&amp;"."&amp;$B24)&amp;IF(INDEX(Variables!$D$5:$D$105,MATCH($A24,Variables!$A$5:$A$105,0))="","","."&amp;INDEX(Variables!$D$5:$D$105,MATCH($A24,Variables!$A$5:$A$105,0)))&amp;"."&amp;K$5</f>
        <v/>
      </c>
      <c r="L24" s="35">
        <f>INDEX(MTInputs!$J$1:$AZ$415,$D24,MATCH(L$5,MTInputs!$J$5:$AZ$5,0))</f>
        <v/>
      </c>
      <c r="M24" s="36">
        <f>INDEX(MTInputs!$J$1:$AZ$415,$D24,MATCH(M$5,MTInputs!$J$5:$AZ$5,0))</f>
        <v/>
      </c>
      <c r="N24" s="36">
        <f>INDEX(MTInputs!$J$1:$AZ$415,$D24,MATCH(N$5,MTInputs!$J$5:$AZ$5,0))</f>
        <v/>
      </c>
      <c r="O24" s="36">
        <f>INDEX(MTInputs!$J$1:$AZ$415,$D24,MATCH(O$5,MTInputs!$J$5:$AZ$5,0))</f>
        <v/>
      </c>
      <c r="P24" s="36">
        <f>INDEX(MTInputs!$J$1:$AZ$415,$D24,MATCH(P$5,MTInputs!$J$5:$AZ$5,0))</f>
        <v/>
      </c>
      <c r="Q24" s="36">
        <f>INDEX(MTInputs!$J$1:$AZ$415,$D24,MATCH(Q$5,MTInputs!$J$5:$AZ$5,0))</f>
        <v/>
      </c>
      <c r="R24" s="36">
        <f>INDEX(MTInputs!$J$1:$AZ$415,$D24,MATCH(R$5,MTInputs!$J$5:$AZ$5,0))</f>
        <v/>
      </c>
      <c r="S24" s="36">
        <f>INDEX(MTInputs!$J$1:$AZ$415,$D24,MATCH(S$5,MTInputs!$J$5:$AZ$5,0))</f>
        <v/>
      </c>
      <c r="T24" s="36">
        <f>INDEX(MTInputs!$J$1:$AZ$415,$D24,MATCH(T$5,MTInputs!$J$5:$AZ$5,0))</f>
        <v/>
      </c>
      <c r="U24" s="36">
        <f>INDEX(MTInputs!$J$1:$AZ$415,$D24,MATCH(U$5,MTInputs!$J$5:$AZ$5,0))</f>
        <v/>
      </c>
      <c r="V24" s="36">
        <f>INDEX(MTInputs!$J$1:$AZ$415,$D24,MATCH(V$5,MTInputs!$J$5:$AZ$5,0))</f>
        <v/>
      </c>
      <c r="W24" s="36">
        <f>INDEX(MTInputs!$J$1:$AZ$415,$D24,MATCH(W$5,MTInputs!$J$5:$AZ$5,0))</f>
        <v/>
      </c>
      <c r="X24" s="36">
        <f>INDEX(MTInputs!$J$1:$AZ$415,$D24,MATCH(X$5,MTInputs!$J$5:$AZ$5,0))</f>
        <v/>
      </c>
      <c r="Y24" s="36">
        <f>INDEX(MTInputs!$J$1:$AZ$415,$D24,MATCH(Y$5,MTInputs!$J$5:$AZ$5,0))</f>
        <v/>
      </c>
      <c r="Z24" s="36">
        <f>INDEX(MTInputs!$J$1:$AZ$415,$D24,MATCH(Z$5,MTInputs!$J$5:$AZ$5,0))</f>
        <v/>
      </c>
      <c r="AA24" s="36">
        <f>INDEX(MTInputs!$J$1:$AZ$415,$D24,MATCH(AA$5,MTInputs!$J$5:$AZ$5,0))</f>
        <v/>
      </c>
      <c r="AB24" s="36">
        <f>INDEX(MTInputs!$J$1:$AZ$415,$D24,MATCH(AB$5,MTInputs!$J$5:$AZ$5,0))</f>
        <v/>
      </c>
      <c r="AC24" s="36">
        <f>INDEX(MTInputs!$J$1:$AZ$415,$D24,MATCH(AC$5,MTInputs!$J$5:$AZ$5,0))</f>
        <v/>
      </c>
      <c r="AD24" s="36">
        <f>INDEX(MTInputs!$J$1:$AZ$415,$D24,MATCH(AD$5,MTInputs!$J$5:$AZ$5,0))</f>
        <v/>
      </c>
      <c r="AE24" s="25">
        <f>LOWER(Settings!$C$4)&amp;".mit."&amp;$A24&amp;IF($C24="","","."&amp;$C24&amp;"."&amp;$B24)&amp;IF(INDEX(Variables!$D$5:$D$105,MATCH($A24,Variables!$A$5:$A$105,0))="","","."&amp;INDEX(Variables!$D$5:$D$105,MATCH($A24,Variables!$A$5:$A$105,0)))&amp;"."&amp;AE$5</f>
        <v/>
      </c>
      <c r="AF24" s="35">
        <f>INDEX(MTInputs!$J$1:$AZ$415,$D24,MATCH(AF$5,MTInputs!$J$5:$AZ$5,0))</f>
        <v/>
      </c>
      <c r="AG24" s="36">
        <f>INDEX(MTInputs!$J$1:$AZ$415,$D24,MATCH(AG$5,MTInputs!$J$5:$AZ$5,0))</f>
        <v/>
      </c>
      <c r="AH24" s="36">
        <f>INDEX(MTInputs!$J$1:$AZ$415,$D24,MATCH(AH$5,MTInputs!$J$5:$AZ$5,0))</f>
        <v/>
      </c>
      <c r="AI24" s="36">
        <f>INDEX(MTInputs!$J$1:$AZ$415,$D24,MATCH(AI$5,MTInputs!$J$5:$AZ$5,0))</f>
        <v/>
      </c>
      <c r="AJ24" s="36">
        <f>INDEX(MTInputs!$J$1:$AZ$415,$D24,MATCH(AJ$5,MTInputs!$J$5:$AZ$5,0))</f>
        <v/>
      </c>
      <c r="AK24" s="36">
        <f>INDEX(MTInputs!$J$1:$AZ$415,$D24,MATCH(AK$5,MTInputs!$J$5:$AZ$5,0))</f>
        <v/>
      </c>
      <c r="AL24" s="36">
        <f>INDEX(MTInputs!$J$1:$AZ$415,$D24,MATCH(AL$5,MTInputs!$J$5:$AZ$5,0))</f>
        <v/>
      </c>
      <c r="AM24" s="36">
        <f>INDEX(MTInputs!$J$1:$AZ$415,$D24,MATCH(AM$5,MTInputs!$J$5:$AZ$5,0))</f>
        <v/>
      </c>
      <c r="AN24" s="36">
        <f>INDEX(MTInputs!$J$1:$AZ$415,$D24,MATCH(AN$5,MTInputs!$J$5:$AZ$5,0))</f>
        <v/>
      </c>
      <c r="AO24" s="36">
        <f>INDEX(MTInputs!$J$1:$AZ$415,$D24,MATCH(AO$5,MTInputs!$J$5:$AZ$5,0))</f>
        <v/>
      </c>
      <c r="AP24" s="36">
        <f>INDEX(MTInputs!$J$1:$AZ$415,$D24,MATCH(AP$5,MTInputs!$J$5:$AZ$5,0))</f>
        <v/>
      </c>
      <c r="AQ24" s="36">
        <f>INDEX(MTInputs!$J$1:$AZ$415,$D24,MATCH(AQ$5,MTInputs!$J$5:$AZ$5,0))</f>
        <v/>
      </c>
      <c r="AR24" s="36">
        <f>INDEX(MTInputs!$J$1:$AZ$415,$D24,MATCH(AR$5,MTInputs!$J$5:$AZ$5,0))</f>
        <v/>
      </c>
      <c r="AS24" s="36">
        <f>INDEX(MTInputs!$J$1:$AZ$415,$D24,MATCH(AS$5,MTInputs!$J$5:$AZ$5,0))</f>
        <v/>
      </c>
      <c r="AT24" s="36">
        <f>INDEX(MTInputs!$J$1:$AZ$415,$D24,MATCH(AT$5,MTInputs!$J$5:$AZ$5,0))</f>
        <v/>
      </c>
      <c r="AU24" s="36">
        <f>INDEX(MTInputs!$J$1:$AZ$415,$D24,MATCH(AU$5,MTInputs!$J$5:$AZ$5,0))</f>
        <v/>
      </c>
      <c r="AV24" s="36">
        <f>INDEX(MTInputs!$J$1:$AZ$415,$D24,MATCH(AV$5,MTInputs!$J$5:$AZ$5,0))</f>
        <v/>
      </c>
      <c r="AW24" s="36">
        <f>INDEX(MTInputs!$J$1:$AZ$415,$D24,MATCH(AW$5,MTInputs!$J$5:$AZ$5,0))</f>
        <v/>
      </c>
      <c r="AX24" s="36">
        <f>INDEX(MTInputs!$J$1:$AZ$415,$D24,MATCH(AX$5,MTInputs!$J$5:$AZ$5,0))</f>
        <v/>
      </c>
    </row>
    <row r="25" hidden="1" outlineLevel="1">
      <c r="A25" s="5" t="inlineStr">
        <is>
          <t>ctcov</t>
        </is>
      </c>
      <c r="B25" s="5" t="inlineStr">
        <is>
          <t>lpg</t>
        </is>
      </c>
      <c r="C25" s="5" t="inlineStr">
        <is>
          <t>all</t>
        </is>
      </c>
      <c r="D25" s="8" t="n">
        <v>27</v>
      </c>
      <c r="H25" s="5">
        <f>INDEX(Variables!$B$5:$B$105,MATCH($A25,Variables!$A$5:$A$105,0))&amp;IF($C25="",""," | "&amp;INDEX(Mapping!$B$5:$B$26,MATCH($C25,Mapping!$A$5:$A$26,0))&amp;" | "&amp;INDEX(Mapping!$B$30:$B$41,MATCH($B25,Mapping!$A$30:$A$41,0)))</f>
        <v/>
      </c>
      <c r="I25" s="5">
        <f>INDEX(Variables!$C$5:$C$105,MATCH($A25,Variables!$A$5:$A$105,0))</f>
        <v/>
      </c>
      <c r="J25" s="5">
        <f>INDEX(Variables!$E$5:$E$105,MATCH($A25,Variables!$A$5:$A$105,0))</f>
        <v/>
      </c>
      <c r="K25" s="25">
        <f>LOWER(Settings!$C$4)&amp;".mit."&amp;$A25&amp;IF($C25="","","."&amp;$C25&amp;"."&amp;$B25)&amp;IF(INDEX(Variables!$D$5:$D$105,MATCH($A25,Variables!$A$5:$A$105,0))="","","."&amp;INDEX(Variables!$D$5:$D$105,MATCH($A25,Variables!$A$5:$A$105,0)))&amp;"."&amp;K$5</f>
        <v/>
      </c>
      <c r="L25" s="35">
        <f>INDEX(MTInputs!$J$1:$AZ$415,$D25,MATCH(L$5,MTInputs!$J$5:$AZ$5,0))</f>
        <v/>
      </c>
      <c r="M25" s="36">
        <f>INDEX(MTInputs!$J$1:$AZ$415,$D25,MATCH(M$5,MTInputs!$J$5:$AZ$5,0))</f>
        <v/>
      </c>
      <c r="N25" s="36">
        <f>INDEX(MTInputs!$J$1:$AZ$415,$D25,MATCH(N$5,MTInputs!$J$5:$AZ$5,0))</f>
        <v/>
      </c>
      <c r="O25" s="36">
        <f>INDEX(MTInputs!$J$1:$AZ$415,$D25,MATCH(O$5,MTInputs!$J$5:$AZ$5,0))</f>
        <v/>
      </c>
      <c r="P25" s="36">
        <f>INDEX(MTInputs!$J$1:$AZ$415,$D25,MATCH(P$5,MTInputs!$J$5:$AZ$5,0))</f>
        <v/>
      </c>
      <c r="Q25" s="36">
        <f>INDEX(MTInputs!$J$1:$AZ$415,$D25,MATCH(Q$5,MTInputs!$J$5:$AZ$5,0))</f>
        <v/>
      </c>
      <c r="R25" s="36">
        <f>INDEX(MTInputs!$J$1:$AZ$415,$D25,MATCH(R$5,MTInputs!$J$5:$AZ$5,0))</f>
        <v/>
      </c>
      <c r="S25" s="36">
        <f>INDEX(MTInputs!$J$1:$AZ$415,$D25,MATCH(S$5,MTInputs!$J$5:$AZ$5,0))</f>
        <v/>
      </c>
      <c r="T25" s="36">
        <f>INDEX(MTInputs!$J$1:$AZ$415,$D25,MATCH(T$5,MTInputs!$J$5:$AZ$5,0))</f>
        <v/>
      </c>
      <c r="U25" s="36">
        <f>INDEX(MTInputs!$J$1:$AZ$415,$D25,MATCH(U$5,MTInputs!$J$5:$AZ$5,0))</f>
        <v/>
      </c>
      <c r="V25" s="36">
        <f>INDEX(MTInputs!$J$1:$AZ$415,$D25,MATCH(V$5,MTInputs!$J$5:$AZ$5,0))</f>
        <v/>
      </c>
      <c r="W25" s="36">
        <f>INDEX(MTInputs!$J$1:$AZ$415,$D25,MATCH(W$5,MTInputs!$J$5:$AZ$5,0))</f>
        <v/>
      </c>
      <c r="X25" s="36">
        <f>INDEX(MTInputs!$J$1:$AZ$415,$D25,MATCH(X$5,MTInputs!$J$5:$AZ$5,0))</f>
        <v/>
      </c>
      <c r="Y25" s="36">
        <f>INDEX(MTInputs!$J$1:$AZ$415,$D25,MATCH(Y$5,MTInputs!$J$5:$AZ$5,0))</f>
        <v/>
      </c>
      <c r="Z25" s="36">
        <f>INDEX(MTInputs!$J$1:$AZ$415,$D25,MATCH(Z$5,MTInputs!$J$5:$AZ$5,0))</f>
        <v/>
      </c>
      <c r="AA25" s="36">
        <f>INDEX(MTInputs!$J$1:$AZ$415,$D25,MATCH(AA$5,MTInputs!$J$5:$AZ$5,0))</f>
        <v/>
      </c>
      <c r="AB25" s="36">
        <f>INDEX(MTInputs!$J$1:$AZ$415,$D25,MATCH(AB$5,MTInputs!$J$5:$AZ$5,0))</f>
        <v/>
      </c>
      <c r="AC25" s="36">
        <f>INDEX(MTInputs!$J$1:$AZ$415,$D25,MATCH(AC$5,MTInputs!$J$5:$AZ$5,0))</f>
        <v/>
      </c>
      <c r="AD25" s="36">
        <f>INDEX(MTInputs!$J$1:$AZ$415,$D25,MATCH(AD$5,MTInputs!$J$5:$AZ$5,0))</f>
        <v/>
      </c>
      <c r="AE25" s="25">
        <f>LOWER(Settings!$C$4)&amp;".mit."&amp;$A25&amp;IF($C25="","","."&amp;$C25&amp;"."&amp;$B25)&amp;IF(INDEX(Variables!$D$5:$D$105,MATCH($A25,Variables!$A$5:$A$105,0))="","","."&amp;INDEX(Variables!$D$5:$D$105,MATCH($A25,Variables!$A$5:$A$105,0)))&amp;"."&amp;AE$5</f>
        <v/>
      </c>
      <c r="AF25" s="35">
        <f>INDEX(MTInputs!$J$1:$AZ$415,$D25,MATCH(AF$5,MTInputs!$J$5:$AZ$5,0))</f>
        <v/>
      </c>
      <c r="AG25" s="36">
        <f>INDEX(MTInputs!$J$1:$AZ$415,$D25,MATCH(AG$5,MTInputs!$J$5:$AZ$5,0))</f>
        <v/>
      </c>
      <c r="AH25" s="36">
        <f>INDEX(MTInputs!$J$1:$AZ$415,$D25,MATCH(AH$5,MTInputs!$J$5:$AZ$5,0))</f>
        <v/>
      </c>
      <c r="AI25" s="36">
        <f>INDEX(MTInputs!$J$1:$AZ$415,$D25,MATCH(AI$5,MTInputs!$J$5:$AZ$5,0))</f>
        <v/>
      </c>
      <c r="AJ25" s="36">
        <f>INDEX(MTInputs!$J$1:$AZ$415,$D25,MATCH(AJ$5,MTInputs!$J$5:$AZ$5,0))</f>
        <v/>
      </c>
      <c r="AK25" s="36">
        <f>INDEX(MTInputs!$J$1:$AZ$415,$D25,MATCH(AK$5,MTInputs!$J$5:$AZ$5,0))</f>
        <v/>
      </c>
      <c r="AL25" s="36">
        <f>INDEX(MTInputs!$J$1:$AZ$415,$D25,MATCH(AL$5,MTInputs!$J$5:$AZ$5,0))</f>
        <v/>
      </c>
      <c r="AM25" s="36">
        <f>INDEX(MTInputs!$J$1:$AZ$415,$D25,MATCH(AM$5,MTInputs!$J$5:$AZ$5,0))</f>
        <v/>
      </c>
      <c r="AN25" s="36">
        <f>INDEX(MTInputs!$J$1:$AZ$415,$D25,MATCH(AN$5,MTInputs!$J$5:$AZ$5,0))</f>
        <v/>
      </c>
      <c r="AO25" s="36">
        <f>INDEX(MTInputs!$J$1:$AZ$415,$D25,MATCH(AO$5,MTInputs!$J$5:$AZ$5,0))</f>
        <v/>
      </c>
      <c r="AP25" s="36">
        <f>INDEX(MTInputs!$J$1:$AZ$415,$D25,MATCH(AP$5,MTInputs!$J$5:$AZ$5,0))</f>
        <v/>
      </c>
      <c r="AQ25" s="36">
        <f>INDEX(MTInputs!$J$1:$AZ$415,$D25,MATCH(AQ$5,MTInputs!$J$5:$AZ$5,0))</f>
        <v/>
      </c>
      <c r="AR25" s="36">
        <f>INDEX(MTInputs!$J$1:$AZ$415,$D25,MATCH(AR$5,MTInputs!$J$5:$AZ$5,0))</f>
        <v/>
      </c>
      <c r="AS25" s="36">
        <f>INDEX(MTInputs!$J$1:$AZ$415,$D25,MATCH(AS$5,MTInputs!$J$5:$AZ$5,0))</f>
        <v/>
      </c>
      <c r="AT25" s="36">
        <f>INDEX(MTInputs!$J$1:$AZ$415,$D25,MATCH(AT$5,MTInputs!$J$5:$AZ$5,0))</f>
        <v/>
      </c>
      <c r="AU25" s="36">
        <f>INDEX(MTInputs!$J$1:$AZ$415,$D25,MATCH(AU$5,MTInputs!$J$5:$AZ$5,0))</f>
        <v/>
      </c>
      <c r="AV25" s="36">
        <f>INDEX(MTInputs!$J$1:$AZ$415,$D25,MATCH(AV$5,MTInputs!$J$5:$AZ$5,0))</f>
        <v/>
      </c>
      <c r="AW25" s="36">
        <f>INDEX(MTInputs!$J$1:$AZ$415,$D25,MATCH(AW$5,MTInputs!$J$5:$AZ$5,0))</f>
        <v/>
      </c>
      <c r="AX25" s="36">
        <f>INDEX(MTInputs!$J$1:$AZ$415,$D25,MATCH(AX$5,MTInputs!$J$5:$AZ$5,0))</f>
        <v/>
      </c>
    </row>
    <row r="26" hidden="1" outlineLevel="1">
      <c r="A26" s="5" t="inlineStr">
        <is>
          <t>ctcov</t>
        </is>
      </c>
      <c r="B26" s="5" t="inlineStr">
        <is>
          <t>ker</t>
        </is>
      </c>
      <c r="C26" s="5" t="inlineStr">
        <is>
          <t>all</t>
        </is>
      </c>
      <c r="D26" s="8" t="n">
        <v>28</v>
      </c>
      <c r="H26" s="5">
        <f>INDEX(Variables!$B$5:$B$105,MATCH($A26,Variables!$A$5:$A$105,0))&amp;IF($C26="",""," | "&amp;INDEX(Mapping!$B$5:$B$26,MATCH($C26,Mapping!$A$5:$A$26,0))&amp;" | "&amp;INDEX(Mapping!$B$30:$B$41,MATCH($B26,Mapping!$A$30:$A$41,0)))</f>
        <v/>
      </c>
      <c r="I26" s="5">
        <f>INDEX(Variables!$C$5:$C$105,MATCH($A26,Variables!$A$5:$A$105,0))</f>
        <v/>
      </c>
      <c r="J26" s="5">
        <f>INDEX(Variables!$E$5:$E$105,MATCH($A26,Variables!$A$5:$A$105,0))</f>
        <v/>
      </c>
      <c r="K26" s="25">
        <f>LOWER(Settings!$C$4)&amp;".mit."&amp;$A26&amp;IF($C26="","","."&amp;$C26&amp;"."&amp;$B26)&amp;IF(INDEX(Variables!$D$5:$D$105,MATCH($A26,Variables!$A$5:$A$105,0))="","","."&amp;INDEX(Variables!$D$5:$D$105,MATCH($A26,Variables!$A$5:$A$105,0)))&amp;"."&amp;K$5</f>
        <v/>
      </c>
      <c r="L26" s="35">
        <f>INDEX(MTInputs!$J$1:$AZ$415,$D26,MATCH(L$5,MTInputs!$J$5:$AZ$5,0))</f>
        <v/>
      </c>
      <c r="M26" s="36">
        <f>INDEX(MTInputs!$J$1:$AZ$415,$D26,MATCH(M$5,MTInputs!$J$5:$AZ$5,0))</f>
        <v/>
      </c>
      <c r="N26" s="36">
        <f>INDEX(MTInputs!$J$1:$AZ$415,$D26,MATCH(N$5,MTInputs!$J$5:$AZ$5,0))</f>
        <v/>
      </c>
      <c r="O26" s="36">
        <f>INDEX(MTInputs!$J$1:$AZ$415,$D26,MATCH(O$5,MTInputs!$J$5:$AZ$5,0))</f>
        <v/>
      </c>
      <c r="P26" s="36">
        <f>INDEX(MTInputs!$J$1:$AZ$415,$D26,MATCH(P$5,MTInputs!$J$5:$AZ$5,0))</f>
        <v/>
      </c>
      <c r="Q26" s="36">
        <f>INDEX(MTInputs!$J$1:$AZ$415,$D26,MATCH(Q$5,MTInputs!$J$5:$AZ$5,0))</f>
        <v/>
      </c>
      <c r="R26" s="36">
        <f>INDEX(MTInputs!$J$1:$AZ$415,$D26,MATCH(R$5,MTInputs!$J$5:$AZ$5,0))</f>
        <v/>
      </c>
      <c r="S26" s="36">
        <f>INDEX(MTInputs!$J$1:$AZ$415,$D26,MATCH(S$5,MTInputs!$J$5:$AZ$5,0))</f>
        <v/>
      </c>
      <c r="T26" s="36">
        <f>INDEX(MTInputs!$J$1:$AZ$415,$D26,MATCH(T$5,MTInputs!$J$5:$AZ$5,0))</f>
        <v/>
      </c>
      <c r="U26" s="36">
        <f>INDEX(MTInputs!$J$1:$AZ$415,$D26,MATCH(U$5,MTInputs!$J$5:$AZ$5,0))</f>
        <v/>
      </c>
      <c r="V26" s="36">
        <f>INDEX(MTInputs!$J$1:$AZ$415,$D26,MATCH(V$5,MTInputs!$J$5:$AZ$5,0))</f>
        <v/>
      </c>
      <c r="W26" s="36">
        <f>INDEX(MTInputs!$J$1:$AZ$415,$D26,MATCH(W$5,MTInputs!$J$5:$AZ$5,0))</f>
        <v/>
      </c>
      <c r="X26" s="36">
        <f>INDEX(MTInputs!$J$1:$AZ$415,$D26,MATCH(X$5,MTInputs!$J$5:$AZ$5,0))</f>
        <v/>
      </c>
      <c r="Y26" s="36">
        <f>INDEX(MTInputs!$J$1:$AZ$415,$D26,MATCH(Y$5,MTInputs!$J$5:$AZ$5,0))</f>
        <v/>
      </c>
      <c r="Z26" s="36">
        <f>INDEX(MTInputs!$J$1:$AZ$415,$D26,MATCH(Z$5,MTInputs!$J$5:$AZ$5,0))</f>
        <v/>
      </c>
      <c r="AA26" s="36">
        <f>INDEX(MTInputs!$J$1:$AZ$415,$D26,MATCH(AA$5,MTInputs!$J$5:$AZ$5,0))</f>
        <v/>
      </c>
      <c r="AB26" s="36">
        <f>INDEX(MTInputs!$J$1:$AZ$415,$D26,MATCH(AB$5,MTInputs!$J$5:$AZ$5,0))</f>
        <v/>
      </c>
      <c r="AC26" s="36">
        <f>INDEX(MTInputs!$J$1:$AZ$415,$D26,MATCH(AC$5,MTInputs!$J$5:$AZ$5,0))</f>
        <v/>
      </c>
      <c r="AD26" s="36">
        <f>INDEX(MTInputs!$J$1:$AZ$415,$D26,MATCH(AD$5,MTInputs!$J$5:$AZ$5,0))</f>
        <v/>
      </c>
      <c r="AE26" s="25">
        <f>LOWER(Settings!$C$4)&amp;".mit."&amp;$A26&amp;IF($C26="","","."&amp;$C26&amp;"."&amp;$B26)&amp;IF(INDEX(Variables!$D$5:$D$105,MATCH($A26,Variables!$A$5:$A$105,0))="","","."&amp;INDEX(Variables!$D$5:$D$105,MATCH($A26,Variables!$A$5:$A$105,0)))&amp;"."&amp;AE$5</f>
        <v/>
      </c>
      <c r="AF26" s="35">
        <f>INDEX(MTInputs!$J$1:$AZ$415,$D26,MATCH(AF$5,MTInputs!$J$5:$AZ$5,0))</f>
        <v/>
      </c>
      <c r="AG26" s="36">
        <f>INDEX(MTInputs!$J$1:$AZ$415,$D26,MATCH(AG$5,MTInputs!$J$5:$AZ$5,0))</f>
        <v/>
      </c>
      <c r="AH26" s="36">
        <f>INDEX(MTInputs!$J$1:$AZ$415,$D26,MATCH(AH$5,MTInputs!$J$5:$AZ$5,0))</f>
        <v/>
      </c>
      <c r="AI26" s="36">
        <f>INDEX(MTInputs!$J$1:$AZ$415,$D26,MATCH(AI$5,MTInputs!$J$5:$AZ$5,0))</f>
        <v/>
      </c>
      <c r="AJ26" s="36">
        <f>INDEX(MTInputs!$J$1:$AZ$415,$D26,MATCH(AJ$5,MTInputs!$J$5:$AZ$5,0))</f>
        <v/>
      </c>
      <c r="AK26" s="36">
        <f>INDEX(MTInputs!$J$1:$AZ$415,$D26,MATCH(AK$5,MTInputs!$J$5:$AZ$5,0))</f>
        <v/>
      </c>
      <c r="AL26" s="36">
        <f>INDEX(MTInputs!$J$1:$AZ$415,$D26,MATCH(AL$5,MTInputs!$J$5:$AZ$5,0))</f>
        <v/>
      </c>
      <c r="AM26" s="36">
        <f>INDEX(MTInputs!$J$1:$AZ$415,$D26,MATCH(AM$5,MTInputs!$J$5:$AZ$5,0))</f>
        <v/>
      </c>
      <c r="AN26" s="36">
        <f>INDEX(MTInputs!$J$1:$AZ$415,$D26,MATCH(AN$5,MTInputs!$J$5:$AZ$5,0))</f>
        <v/>
      </c>
      <c r="AO26" s="36">
        <f>INDEX(MTInputs!$J$1:$AZ$415,$D26,MATCH(AO$5,MTInputs!$J$5:$AZ$5,0))</f>
        <v/>
      </c>
      <c r="AP26" s="36">
        <f>INDEX(MTInputs!$J$1:$AZ$415,$D26,MATCH(AP$5,MTInputs!$J$5:$AZ$5,0))</f>
        <v/>
      </c>
      <c r="AQ26" s="36">
        <f>INDEX(MTInputs!$J$1:$AZ$415,$D26,MATCH(AQ$5,MTInputs!$J$5:$AZ$5,0))</f>
        <v/>
      </c>
      <c r="AR26" s="36">
        <f>INDEX(MTInputs!$J$1:$AZ$415,$D26,MATCH(AR$5,MTInputs!$J$5:$AZ$5,0))</f>
        <v/>
      </c>
      <c r="AS26" s="36">
        <f>INDEX(MTInputs!$J$1:$AZ$415,$D26,MATCH(AS$5,MTInputs!$J$5:$AZ$5,0))</f>
        <v/>
      </c>
      <c r="AT26" s="36">
        <f>INDEX(MTInputs!$J$1:$AZ$415,$D26,MATCH(AT$5,MTInputs!$J$5:$AZ$5,0))</f>
        <v/>
      </c>
      <c r="AU26" s="36">
        <f>INDEX(MTInputs!$J$1:$AZ$415,$D26,MATCH(AU$5,MTInputs!$J$5:$AZ$5,0))</f>
        <v/>
      </c>
      <c r="AV26" s="36">
        <f>INDEX(MTInputs!$J$1:$AZ$415,$D26,MATCH(AV$5,MTInputs!$J$5:$AZ$5,0))</f>
        <v/>
      </c>
      <c r="AW26" s="36">
        <f>INDEX(MTInputs!$J$1:$AZ$415,$D26,MATCH(AW$5,MTInputs!$J$5:$AZ$5,0))</f>
        <v/>
      </c>
      <c r="AX26" s="36">
        <f>INDEX(MTInputs!$J$1:$AZ$415,$D26,MATCH(AX$5,MTInputs!$J$5:$AZ$5,0))</f>
        <v/>
      </c>
    </row>
    <row r="27" hidden="1" outlineLevel="1">
      <c r="A27" s="5" t="inlineStr">
        <is>
          <t>ctcov</t>
        </is>
      </c>
      <c r="B27" s="5" t="inlineStr">
        <is>
          <t>oop</t>
        </is>
      </c>
      <c r="C27" s="5" t="inlineStr">
        <is>
          <t>all</t>
        </is>
      </c>
      <c r="D27" s="8" t="n">
        <v>29</v>
      </c>
      <c r="H27" s="5">
        <f>INDEX(Variables!$B$5:$B$105,MATCH($A27,Variables!$A$5:$A$105,0))&amp;IF($C27="",""," | "&amp;INDEX(Mapping!$B$5:$B$26,MATCH($C27,Mapping!$A$5:$A$26,0))&amp;" | "&amp;INDEX(Mapping!$B$30:$B$41,MATCH($B27,Mapping!$A$30:$A$41,0)))</f>
        <v/>
      </c>
      <c r="I27" s="5">
        <f>INDEX(Variables!$C$5:$C$105,MATCH($A27,Variables!$A$5:$A$105,0))</f>
        <v/>
      </c>
      <c r="J27" s="5">
        <f>INDEX(Variables!$E$5:$E$105,MATCH($A27,Variables!$A$5:$A$105,0))</f>
        <v/>
      </c>
      <c r="K27" s="25">
        <f>LOWER(Settings!$C$4)&amp;".mit."&amp;$A27&amp;IF($C27="","","."&amp;$C27&amp;"."&amp;$B27)&amp;IF(INDEX(Variables!$D$5:$D$105,MATCH($A27,Variables!$A$5:$A$105,0))="","","."&amp;INDEX(Variables!$D$5:$D$105,MATCH($A27,Variables!$A$5:$A$105,0)))&amp;"."&amp;K$5</f>
        <v/>
      </c>
      <c r="L27" s="35">
        <f>INDEX(MTInputs!$J$1:$AZ$415,$D27,MATCH(L$5,MTInputs!$J$5:$AZ$5,0))</f>
        <v/>
      </c>
      <c r="M27" s="36">
        <f>INDEX(MTInputs!$J$1:$AZ$415,$D27,MATCH(M$5,MTInputs!$J$5:$AZ$5,0))</f>
        <v/>
      </c>
      <c r="N27" s="36">
        <f>INDEX(MTInputs!$J$1:$AZ$415,$D27,MATCH(N$5,MTInputs!$J$5:$AZ$5,0))</f>
        <v/>
      </c>
      <c r="O27" s="36">
        <f>INDEX(MTInputs!$J$1:$AZ$415,$D27,MATCH(O$5,MTInputs!$J$5:$AZ$5,0))</f>
        <v/>
      </c>
      <c r="P27" s="36">
        <f>INDEX(MTInputs!$J$1:$AZ$415,$D27,MATCH(P$5,MTInputs!$J$5:$AZ$5,0))</f>
        <v/>
      </c>
      <c r="Q27" s="36">
        <f>INDEX(MTInputs!$J$1:$AZ$415,$D27,MATCH(Q$5,MTInputs!$J$5:$AZ$5,0))</f>
        <v/>
      </c>
      <c r="R27" s="36">
        <f>INDEX(MTInputs!$J$1:$AZ$415,$D27,MATCH(R$5,MTInputs!$J$5:$AZ$5,0))</f>
        <v/>
      </c>
      <c r="S27" s="36">
        <f>INDEX(MTInputs!$J$1:$AZ$415,$D27,MATCH(S$5,MTInputs!$J$5:$AZ$5,0))</f>
        <v/>
      </c>
      <c r="T27" s="36">
        <f>INDEX(MTInputs!$J$1:$AZ$415,$D27,MATCH(T$5,MTInputs!$J$5:$AZ$5,0))</f>
        <v/>
      </c>
      <c r="U27" s="36">
        <f>INDEX(MTInputs!$J$1:$AZ$415,$D27,MATCH(U$5,MTInputs!$J$5:$AZ$5,0))</f>
        <v/>
      </c>
      <c r="V27" s="36">
        <f>INDEX(MTInputs!$J$1:$AZ$415,$D27,MATCH(V$5,MTInputs!$J$5:$AZ$5,0))</f>
        <v/>
      </c>
      <c r="W27" s="36">
        <f>INDEX(MTInputs!$J$1:$AZ$415,$D27,MATCH(W$5,MTInputs!$J$5:$AZ$5,0))</f>
        <v/>
      </c>
      <c r="X27" s="36">
        <f>INDEX(MTInputs!$J$1:$AZ$415,$D27,MATCH(X$5,MTInputs!$J$5:$AZ$5,0))</f>
        <v/>
      </c>
      <c r="Y27" s="36">
        <f>INDEX(MTInputs!$J$1:$AZ$415,$D27,MATCH(Y$5,MTInputs!$J$5:$AZ$5,0))</f>
        <v/>
      </c>
      <c r="Z27" s="36">
        <f>INDEX(MTInputs!$J$1:$AZ$415,$D27,MATCH(Z$5,MTInputs!$J$5:$AZ$5,0))</f>
        <v/>
      </c>
      <c r="AA27" s="36">
        <f>INDEX(MTInputs!$J$1:$AZ$415,$D27,MATCH(AA$5,MTInputs!$J$5:$AZ$5,0))</f>
        <v/>
      </c>
      <c r="AB27" s="36">
        <f>INDEX(MTInputs!$J$1:$AZ$415,$D27,MATCH(AB$5,MTInputs!$J$5:$AZ$5,0))</f>
        <v/>
      </c>
      <c r="AC27" s="36">
        <f>INDEX(MTInputs!$J$1:$AZ$415,$D27,MATCH(AC$5,MTInputs!$J$5:$AZ$5,0))</f>
        <v/>
      </c>
      <c r="AD27" s="36">
        <f>INDEX(MTInputs!$J$1:$AZ$415,$D27,MATCH(AD$5,MTInputs!$J$5:$AZ$5,0))</f>
        <v/>
      </c>
      <c r="AE27" s="25">
        <f>LOWER(Settings!$C$4)&amp;".mit."&amp;$A27&amp;IF($C27="","","."&amp;$C27&amp;"."&amp;$B27)&amp;IF(INDEX(Variables!$D$5:$D$105,MATCH($A27,Variables!$A$5:$A$105,0))="","","."&amp;INDEX(Variables!$D$5:$D$105,MATCH($A27,Variables!$A$5:$A$105,0)))&amp;"."&amp;AE$5</f>
        <v/>
      </c>
      <c r="AF27" s="35">
        <f>INDEX(MTInputs!$J$1:$AZ$415,$D27,MATCH(AF$5,MTInputs!$J$5:$AZ$5,0))</f>
        <v/>
      </c>
      <c r="AG27" s="36">
        <f>INDEX(MTInputs!$J$1:$AZ$415,$D27,MATCH(AG$5,MTInputs!$J$5:$AZ$5,0))</f>
        <v/>
      </c>
      <c r="AH27" s="36">
        <f>INDEX(MTInputs!$J$1:$AZ$415,$D27,MATCH(AH$5,MTInputs!$J$5:$AZ$5,0))</f>
        <v/>
      </c>
      <c r="AI27" s="36">
        <f>INDEX(MTInputs!$J$1:$AZ$415,$D27,MATCH(AI$5,MTInputs!$J$5:$AZ$5,0))</f>
        <v/>
      </c>
      <c r="AJ27" s="36">
        <f>INDEX(MTInputs!$J$1:$AZ$415,$D27,MATCH(AJ$5,MTInputs!$J$5:$AZ$5,0))</f>
        <v/>
      </c>
      <c r="AK27" s="36">
        <f>INDEX(MTInputs!$J$1:$AZ$415,$D27,MATCH(AK$5,MTInputs!$J$5:$AZ$5,0))</f>
        <v/>
      </c>
      <c r="AL27" s="36">
        <f>INDEX(MTInputs!$J$1:$AZ$415,$D27,MATCH(AL$5,MTInputs!$J$5:$AZ$5,0))</f>
        <v/>
      </c>
      <c r="AM27" s="36">
        <f>INDEX(MTInputs!$J$1:$AZ$415,$D27,MATCH(AM$5,MTInputs!$J$5:$AZ$5,0))</f>
        <v/>
      </c>
      <c r="AN27" s="36">
        <f>INDEX(MTInputs!$J$1:$AZ$415,$D27,MATCH(AN$5,MTInputs!$J$5:$AZ$5,0))</f>
        <v/>
      </c>
      <c r="AO27" s="36">
        <f>INDEX(MTInputs!$J$1:$AZ$415,$D27,MATCH(AO$5,MTInputs!$J$5:$AZ$5,0))</f>
        <v/>
      </c>
      <c r="AP27" s="36">
        <f>INDEX(MTInputs!$J$1:$AZ$415,$D27,MATCH(AP$5,MTInputs!$J$5:$AZ$5,0))</f>
        <v/>
      </c>
      <c r="AQ27" s="36">
        <f>INDEX(MTInputs!$J$1:$AZ$415,$D27,MATCH(AQ$5,MTInputs!$J$5:$AZ$5,0))</f>
        <v/>
      </c>
      <c r="AR27" s="36">
        <f>INDEX(MTInputs!$J$1:$AZ$415,$D27,MATCH(AR$5,MTInputs!$J$5:$AZ$5,0))</f>
        <v/>
      </c>
      <c r="AS27" s="36">
        <f>INDEX(MTInputs!$J$1:$AZ$415,$D27,MATCH(AS$5,MTInputs!$J$5:$AZ$5,0))</f>
        <v/>
      </c>
      <c r="AT27" s="36">
        <f>INDEX(MTInputs!$J$1:$AZ$415,$D27,MATCH(AT$5,MTInputs!$J$5:$AZ$5,0))</f>
        <v/>
      </c>
      <c r="AU27" s="36">
        <f>INDEX(MTInputs!$J$1:$AZ$415,$D27,MATCH(AU$5,MTInputs!$J$5:$AZ$5,0))</f>
        <v/>
      </c>
      <c r="AV27" s="36">
        <f>INDEX(MTInputs!$J$1:$AZ$415,$D27,MATCH(AV$5,MTInputs!$J$5:$AZ$5,0))</f>
        <v/>
      </c>
      <c r="AW27" s="36">
        <f>INDEX(MTInputs!$J$1:$AZ$415,$D27,MATCH(AW$5,MTInputs!$J$5:$AZ$5,0))</f>
        <v/>
      </c>
      <c r="AX27" s="36">
        <f>INDEX(MTInputs!$J$1:$AZ$415,$D27,MATCH(AX$5,MTInputs!$J$5:$AZ$5,0))</f>
        <v/>
      </c>
    </row>
    <row r="28" hidden="1" outlineLevel="1">
      <c r="A28" s="5" t="inlineStr">
        <is>
          <t>ctcov</t>
        </is>
      </c>
      <c r="B28" s="5" t="inlineStr">
        <is>
          <t>bio</t>
        </is>
      </c>
      <c r="C28" s="5" t="inlineStr">
        <is>
          <t>all</t>
        </is>
      </c>
      <c r="H28" s="5">
        <f>INDEX(Variables!$B$5:$B$105,MATCH($A28,Variables!$A$5:$A$105,0))&amp;IF($C28="",""," | "&amp;INDEX(Mapping!$B$5:$B$26,MATCH($C28,Mapping!$A$5:$A$26,0))&amp;" | "&amp;INDEX(Mapping!$B$30:$B$41,MATCH($B28,Mapping!$A$30:$A$41,0)))</f>
        <v/>
      </c>
      <c r="I28" s="5">
        <f>INDEX(Variables!$C$5:$C$105,MATCH($A28,Variables!$A$5:$A$105,0))</f>
        <v/>
      </c>
      <c r="J28" s="5">
        <f>INDEX(Variables!$E$5:$E$105,MATCH($A28,Variables!$A$5:$A$105,0))</f>
        <v/>
      </c>
      <c r="K28" s="25">
        <f>LOWER(Settings!$C$4)&amp;".mit."&amp;$A28&amp;IF($C28="","","."&amp;$C28&amp;"."&amp;$B28)&amp;IF(INDEX(Variables!$D$5:$D$105,MATCH($A28,Variables!$A$5:$A$105,0))="","","."&amp;INDEX(Variables!$D$5:$D$105,MATCH($A28,Variables!$A$5:$A$105,0)))&amp;"."&amp;K$5</f>
        <v/>
      </c>
      <c r="L28" s="8" t="b">
        <v>1</v>
      </c>
      <c r="M28" s="8" t="b">
        <v>1</v>
      </c>
      <c r="N28" s="8" t="b">
        <v>1</v>
      </c>
      <c r="O28" s="8" t="b">
        <v>1</v>
      </c>
      <c r="P28" s="8" t="b">
        <v>1</v>
      </c>
      <c r="Q28" s="8" t="b">
        <v>1</v>
      </c>
      <c r="R28" s="8" t="b">
        <v>1</v>
      </c>
      <c r="S28" s="8" t="b">
        <v>1</v>
      </c>
      <c r="T28" s="8" t="b">
        <v>1</v>
      </c>
      <c r="U28" s="8" t="b">
        <v>1</v>
      </c>
      <c r="V28" s="8" t="b">
        <v>1</v>
      </c>
      <c r="W28" s="8" t="b">
        <v>1</v>
      </c>
      <c r="X28" s="8" t="b">
        <v>1</v>
      </c>
      <c r="Y28" s="8" t="b">
        <v>1</v>
      </c>
      <c r="Z28" s="8" t="b">
        <v>1</v>
      </c>
      <c r="AA28" s="8" t="b">
        <v>1</v>
      </c>
      <c r="AB28" s="8" t="b">
        <v>1</v>
      </c>
      <c r="AC28" s="8" t="b">
        <v>1</v>
      </c>
      <c r="AD28" s="8" t="b">
        <v>1</v>
      </c>
      <c r="AE28" s="25">
        <f>LOWER(Settings!$C$4)&amp;".mit."&amp;$A28&amp;IF($C28="","","."&amp;$C28&amp;"."&amp;$B28)&amp;IF(INDEX(Variables!$D$5:$D$105,MATCH($A28,Variables!$A$5:$A$105,0))="","","."&amp;INDEX(Variables!$D$5:$D$105,MATCH($A28,Variables!$A$5:$A$105,0)))&amp;"."&amp;AE$5</f>
        <v/>
      </c>
      <c r="AF28" s="8" t="b">
        <v>1</v>
      </c>
      <c r="AG28" s="8" t="b">
        <v>1</v>
      </c>
      <c r="AH28" s="8" t="b">
        <v>1</v>
      </c>
      <c r="AI28" s="8" t="b">
        <v>1</v>
      </c>
      <c r="AJ28" s="8" t="b">
        <v>1</v>
      </c>
      <c r="AK28" s="8" t="b">
        <v>1</v>
      </c>
      <c r="AL28" s="8" t="b">
        <v>1</v>
      </c>
      <c r="AM28" s="8" t="b">
        <v>1</v>
      </c>
      <c r="AN28" s="8" t="b">
        <v>1</v>
      </c>
      <c r="AO28" s="8" t="b">
        <v>1</v>
      </c>
      <c r="AP28" s="8" t="b">
        <v>1</v>
      </c>
      <c r="AQ28" s="8" t="b">
        <v>1</v>
      </c>
      <c r="AR28" s="8" t="b">
        <v>1</v>
      </c>
      <c r="AS28" s="8" t="b">
        <v>1</v>
      </c>
      <c r="AT28" s="8" t="b">
        <v>1</v>
      </c>
      <c r="AU28" s="8" t="b">
        <v>1</v>
      </c>
      <c r="AV28" s="8" t="b">
        <v>1</v>
      </c>
      <c r="AW28" s="8" t="b">
        <v>1</v>
      </c>
      <c r="AX28" s="8" t="b">
        <v>1</v>
      </c>
    </row>
    <row r="29" hidden="1" outlineLevel="1">
      <c r="H29" s="34" t="inlineStr">
        <is>
          <t>Carbon tax coverage: sectors (MTInputs rows 31-47)</t>
        </is>
      </c>
    </row>
    <row r="30" hidden="1" outlineLevel="1">
      <c r="A30" s="5" t="inlineStr">
        <is>
          <t>ctcov</t>
        </is>
      </c>
      <c r="B30" s="5" t="inlineStr">
        <is>
          <t>all</t>
        </is>
      </c>
      <c r="C30" s="5" t="inlineStr">
        <is>
          <t>pow</t>
        </is>
      </c>
      <c r="D30" s="8" t="n">
        <v>31</v>
      </c>
      <c r="H30" s="5">
        <f>INDEX(Variables!$B$5:$B$105,MATCH($A30,Variables!$A$5:$A$105,0))&amp;IF($C30="",""," | "&amp;INDEX(Mapping!$B$5:$B$26,MATCH($C30,Mapping!$A$5:$A$26,0))&amp;" | "&amp;INDEX(Mapping!$B$30:$B$41,MATCH($B30,Mapping!$A$30:$A$41,0)))</f>
        <v/>
      </c>
      <c r="I30" s="5">
        <f>INDEX(Variables!$C$5:$C$105,MATCH($A30,Variables!$A$5:$A$105,0))</f>
        <v/>
      </c>
      <c r="J30" s="5">
        <f>INDEX(Variables!$E$5:$E$105,MATCH($A30,Variables!$A$5:$A$105,0))</f>
        <v/>
      </c>
      <c r="K30" s="25">
        <f>LOWER(Settings!$C$4)&amp;".mit."&amp;$A30&amp;IF($C30="","","."&amp;$C30&amp;"."&amp;$B30)&amp;IF(INDEX(Variables!$D$5:$D$105,MATCH($A30,Variables!$A$5:$A$105,0))="","","."&amp;INDEX(Variables!$D$5:$D$105,MATCH($A30,Variables!$A$5:$A$105,0)))&amp;"."&amp;K$5</f>
        <v/>
      </c>
      <c r="L30" s="35">
        <f>INDEX(MTInputs!$J$1:$AZ$415,$D30,MATCH(L$5,MTInputs!$J$5:$AZ$5,0))</f>
        <v/>
      </c>
      <c r="M30" s="36">
        <f>INDEX(MTInputs!$J$1:$AZ$415,$D30,MATCH(M$5,MTInputs!$J$5:$AZ$5,0))</f>
        <v/>
      </c>
      <c r="N30" s="36">
        <f>INDEX(MTInputs!$J$1:$AZ$415,$D30,MATCH(N$5,MTInputs!$J$5:$AZ$5,0))</f>
        <v/>
      </c>
      <c r="O30" s="36">
        <f>INDEX(MTInputs!$J$1:$AZ$415,$D30,MATCH(O$5,MTInputs!$J$5:$AZ$5,0))</f>
        <v/>
      </c>
      <c r="P30" s="36">
        <f>INDEX(MTInputs!$J$1:$AZ$415,$D30,MATCH(P$5,MTInputs!$J$5:$AZ$5,0))</f>
        <v/>
      </c>
      <c r="Q30" s="36">
        <f>INDEX(MTInputs!$J$1:$AZ$415,$D30,MATCH(Q$5,MTInputs!$J$5:$AZ$5,0))</f>
        <v/>
      </c>
      <c r="R30" s="36">
        <f>INDEX(MTInputs!$J$1:$AZ$415,$D30,MATCH(R$5,MTInputs!$J$5:$AZ$5,0))</f>
        <v/>
      </c>
      <c r="S30" s="36">
        <f>INDEX(MTInputs!$J$1:$AZ$415,$D30,MATCH(S$5,MTInputs!$J$5:$AZ$5,0))</f>
        <v/>
      </c>
      <c r="T30" s="36">
        <f>INDEX(MTInputs!$J$1:$AZ$415,$D30,MATCH(T$5,MTInputs!$J$5:$AZ$5,0))</f>
        <v/>
      </c>
      <c r="U30" s="36">
        <f>INDEX(MTInputs!$J$1:$AZ$415,$D30,MATCH(U$5,MTInputs!$J$5:$AZ$5,0))</f>
        <v/>
      </c>
      <c r="V30" s="36">
        <f>INDEX(MTInputs!$J$1:$AZ$415,$D30,MATCH(V$5,MTInputs!$J$5:$AZ$5,0))</f>
        <v/>
      </c>
      <c r="W30" s="36">
        <f>INDEX(MTInputs!$J$1:$AZ$415,$D30,MATCH(W$5,MTInputs!$J$5:$AZ$5,0))</f>
        <v/>
      </c>
      <c r="X30" s="36">
        <f>INDEX(MTInputs!$J$1:$AZ$415,$D30,MATCH(X$5,MTInputs!$J$5:$AZ$5,0))</f>
        <v/>
      </c>
      <c r="Y30" s="36">
        <f>INDEX(MTInputs!$J$1:$AZ$415,$D30,MATCH(Y$5,MTInputs!$J$5:$AZ$5,0))</f>
        <v/>
      </c>
      <c r="Z30" s="36">
        <f>INDEX(MTInputs!$J$1:$AZ$415,$D30,MATCH(Z$5,MTInputs!$J$5:$AZ$5,0))</f>
        <v/>
      </c>
      <c r="AA30" s="36">
        <f>INDEX(MTInputs!$J$1:$AZ$415,$D30,MATCH(AA$5,MTInputs!$J$5:$AZ$5,0))</f>
        <v/>
      </c>
      <c r="AB30" s="36">
        <f>INDEX(MTInputs!$J$1:$AZ$415,$D30,MATCH(AB$5,MTInputs!$J$5:$AZ$5,0))</f>
        <v/>
      </c>
      <c r="AC30" s="36">
        <f>INDEX(MTInputs!$J$1:$AZ$415,$D30,MATCH(AC$5,MTInputs!$J$5:$AZ$5,0))</f>
        <v/>
      </c>
      <c r="AD30" s="36">
        <f>INDEX(MTInputs!$J$1:$AZ$415,$D30,MATCH(AD$5,MTInputs!$J$5:$AZ$5,0))</f>
        <v/>
      </c>
      <c r="AE30" s="25">
        <f>LOWER(Settings!$C$4)&amp;".mit."&amp;$A30&amp;IF($C30="","","."&amp;$C30&amp;"."&amp;$B30)&amp;IF(INDEX(Variables!$D$5:$D$105,MATCH($A30,Variables!$A$5:$A$105,0))="","","."&amp;INDEX(Variables!$D$5:$D$105,MATCH($A30,Variables!$A$5:$A$105,0)))&amp;"."&amp;AE$5</f>
        <v/>
      </c>
      <c r="AF30" s="35">
        <f>INDEX(MTInputs!$J$1:$AZ$415,$D30,MATCH(AF$5,MTInputs!$J$5:$AZ$5,0))</f>
        <v/>
      </c>
      <c r="AG30" s="36">
        <f>INDEX(MTInputs!$J$1:$AZ$415,$D30,MATCH(AG$5,MTInputs!$J$5:$AZ$5,0))</f>
        <v/>
      </c>
      <c r="AH30" s="36">
        <f>INDEX(MTInputs!$J$1:$AZ$415,$D30,MATCH(AH$5,MTInputs!$J$5:$AZ$5,0))</f>
        <v/>
      </c>
      <c r="AI30" s="36">
        <f>INDEX(MTInputs!$J$1:$AZ$415,$D30,MATCH(AI$5,MTInputs!$J$5:$AZ$5,0))</f>
        <v/>
      </c>
      <c r="AJ30" s="36">
        <f>INDEX(MTInputs!$J$1:$AZ$415,$D30,MATCH(AJ$5,MTInputs!$J$5:$AZ$5,0))</f>
        <v/>
      </c>
      <c r="AK30" s="36">
        <f>INDEX(MTInputs!$J$1:$AZ$415,$D30,MATCH(AK$5,MTInputs!$J$5:$AZ$5,0))</f>
        <v/>
      </c>
      <c r="AL30" s="36">
        <f>INDEX(MTInputs!$J$1:$AZ$415,$D30,MATCH(AL$5,MTInputs!$J$5:$AZ$5,0))</f>
        <v/>
      </c>
      <c r="AM30" s="36">
        <f>INDEX(MTInputs!$J$1:$AZ$415,$D30,MATCH(AM$5,MTInputs!$J$5:$AZ$5,0))</f>
        <v/>
      </c>
      <c r="AN30" s="36">
        <f>INDEX(MTInputs!$J$1:$AZ$415,$D30,MATCH(AN$5,MTInputs!$J$5:$AZ$5,0))</f>
        <v/>
      </c>
      <c r="AO30" s="36">
        <f>INDEX(MTInputs!$J$1:$AZ$415,$D30,MATCH(AO$5,MTInputs!$J$5:$AZ$5,0))</f>
        <v/>
      </c>
      <c r="AP30" s="36">
        <f>INDEX(MTInputs!$J$1:$AZ$415,$D30,MATCH(AP$5,MTInputs!$J$5:$AZ$5,0))</f>
        <v/>
      </c>
      <c r="AQ30" s="36">
        <f>INDEX(MTInputs!$J$1:$AZ$415,$D30,MATCH(AQ$5,MTInputs!$J$5:$AZ$5,0))</f>
        <v/>
      </c>
      <c r="AR30" s="36">
        <f>INDEX(MTInputs!$J$1:$AZ$415,$D30,MATCH(AR$5,MTInputs!$J$5:$AZ$5,0))</f>
        <v/>
      </c>
      <c r="AS30" s="36">
        <f>INDEX(MTInputs!$J$1:$AZ$415,$D30,MATCH(AS$5,MTInputs!$J$5:$AZ$5,0))</f>
        <v/>
      </c>
      <c r="AT30" s="36">
        <f>INDEX(MTInputs!$J$1:$AZ$415,$D30,MATCH(AT$5,MTInputs!$J$5:$AZ$5,0))</f>
        <v/>
      </c>
      <c r="AU30" s="36">
        <f>INDEX(MTInputs!$J$1:$AZ$415,$D30,MATCH(AU$5,MTInputs!$J$5:$AZ$5,0))</f>
        <v/>
      </c>
      <c r="AV30" s="36">
        <f>INDEX(MTInputs!$J$1:$AZ$415,$D30,MATCH(AV$5,MTInputs!$J$5:$AZ$5,0))</f>
        <v/>
      </c>
      <c r="AW30" s="36">
        <f>INDEX(MTInputs!$J$1:$AZ$415,$D30,MATCH(AW$5,MTInputs!$J$5:$AZ$5,0))</f>
        <v/>
      </c>
      <c r="AX30" s="36">
        <f>INDEX(MTInputs!$J$1:$AZ$415,$D30,MATCH(AX$5,MTInputs!$J$5:$AZ$5,0))</f>
        <v/>
      </c>
    </row>
    <row r="31" hidden="1" outlineLevel="1">
      <c r="A31" s="5" t="inlineStr">
        <is>
          <t>ctcov</t>
        </is>
      </c>
      <c r="B31" s="5" t="inlineStr">
        <is>
          <t>all</t>
        </is>
      </c>
      <c r="C31" s="5" t="inlineStr">
        <is>
          <t>rod</t>
        </is>
      </c>
      <c r="D31" s="8" t="n">
        <v>32</v>
      </c>
      <c r="H31" s="5">
        <f>INDEX(Variables!$B$5:$B$105,MATCH($A31,Variables!$A$5:$A$105,0))&amp;IF($C31="",""," | "&amp;INDEX(Mapping!$B$5:$B$26,MATCH($C31,Mapping!$A$5:$A$26,0))&amp;" | "&amp;INDEX(Mapping!$B$30:$B$41,MATCH($B31,Mapping!$A$30:$A$41,0)))</f>
        <v/>
      </c>
      <c r="I31" s="5">
        <f>INDEX(Variables!$C$5:$C$105,MATCH($A31,Variables!$A$5:$A$105,0))</f>
        <v/>
      </c>
      <c r="J31" s="5">
        <f>INDEX(Variables!$E$5:$E$105,MATCH($A31,Variables!$A$5:$A$105,0))</f>
        <v/>
      </c>
      <c r="K31" s="25">
        <f>LOWER(Settings!$C$4)&amp;".mit."&amp;$A31&amp;IF($C31="","","."&amp;$C31&amp;"."&amp;$B31)&amp;IF(INDEX(Variables!$D$5:$D$105,MATCH($A31,Variables!$A$5:$A$105,0))="","","."&amp;INDEX(Variables!$D$5:$D$105,MATCH($A31,Variables!$A$5:$A$105,0)))&amp;"."&amp;K$5</f>
        <v/>
      </c>
      <c r="L31" s="35">
        <f>INDEX(MTInputs!$J$1:$AZ$415,$D31,MATCH(L$5,MTInputs!$J$5:$AZ$5,0))</f>
        <v/>
      </c>
      <c r="M31" s="36">
        <f>INDEX(MTInputs!$J$1:$AZ$415,$D31,MATCH(M$5,MTInputs!$J$5:$AZ$5,0))</f>
        <v/>
      </c>
      <c r="N31" s="36">
        <f>INDEX(MTInputs!$J$1:$AZ$415,$D31,MATCH(N$5,MTInputs!$J$5:$AZ$5,0))</f>
        <v/>
      </c>
      <c r="O31" s="36">
        <f>INDEX(MTInputs!$J$1:$AZ$415,$D31,MATCH(O$5,MTInputs!$J$5:$AZ$5,0))</f>
        <v/>
      </c>
      <c r="P31" s="36">
        <f>INDEX(MTInputs!$J$1:$AZ$415,$D31,MATCH(P$5,MTInputs!$J$5:$AZ$5,0))</f>
        <v/>
      </c>
      <c r="Q31" s="36">
        <f>INDEX(MTInputs!$J$1:$AZ$415,$D31,MATCH(Q$5,MTInputs!$J$5:$AZ$5,0))</f>
        <v/>
      </c>
      <c r="R31" s="36">
        <f>INDEX(MTInputs!$J$1:$AZ$415,$D31,MATCH(R$5,MTInputs!$J$5:$AZ$5,0))</f>
        <v/>
      </c>
      <c r="S31" s="36">
        <f>INDEX(MTInputs!$J$1:$AZ$415,$D31,MATCH(S$5,MTInputs!$J$5:$AZ$5,0))</f>
        <v/>
      </c>
      <c r="T31" s="36">
        <f>INDEX(MTInputs!$J$1:$AZ$415,$D31,MATCH(T$5,MTInputs!$J$5:$AZ$5,0))</f>
        <v/>
      </c>
      <c r="U31" s="36">
        <f>INDEX(MTInputs!$J$1:$AZ$415,$D31,MATCH(U$5,MTInputs!$J$5:$AZ$5,0))</f>
        <v/>
      </c>
      <c r="V31" s="36">
        <f>INDEX(MTInputs!$J$1:$AZ$415,$D31,MATCH(V$5,MTInputs!$J$5:$AZ$5,0))</f>
        <v/>
      </c>
      <c r="W31" s="36">
        <f>INDEX(MTInputs!$J$1:$AZ$415,$D31,MATCH(W$5,MTInputs!$J$5:$AZ$5,0))</f>
        <v/>
      </c>
      <c r="X31" s="36">
        <f>INDEX(MTInputs!$J$1:$AZ$415,$D31,MATCH(X$5,MTInputs!$J$5:$AZ$5,0))</f>
        <v/>
      </c>
      <c r="Y31" s="36">
        <f>INDEX(MTInputs!$J$1:$AZ$415,$D31,MATCH(Y$5,MTInputs!$J$5:$AZ$5,0))</f>
        <v/>
      </c>
      <c r="Z31" s="36">
        <f>INDEX(MTInputs!$J$1:$AZ$415,$D31,MATCH(Z$5,MTInputs!$J$5:$AZ$5,0))</f>
        <v/>
      </c>
      <c r="AA31" s="36">
        <f>INDEX(MTInputs!$J$1:$AZ$415,$D31,MATCH(AA$5,MTInputs!$J$5:$AZ$5,0))</f>
        <v/>
      </c>
      <c r="AB31" s="36">
        <f>INDEX(MTInputs!$J$1:$AZ$415,$D31,MATCH(AB$5,MTInputs!$J$5:$AZ$5,0))</f>
        <v/>
      </c>
      <c r="AC31" s="36">
        <f>INDEX(MTInputs!$J$1:$AZ$415,$D31,MATCH(AC$5,MTInputs!$J$5:$AZ$5,0))</f>
        <v/>
      </c>
      <c r="AD31" s="36">
        <f>INDEX(MTInputs!$J$1:$AZ$415,$D31,MATCH(AD$5,MTInputs!$J$5:$AZ$5,0))</f>
        <v/>
      </c>
      <c r="AE31" s="25">
        <f>LOWER(Settings!$C$4)&amp;".mit."&amp;$A31&amp;IF($C31="","","."&amp;$C31&amp;"."&amp;$B31)&amp;IF(INDEX(Variables!$D$5:$D$105,MATCH($A31,Variables!$A$5:$A$105,0))="","","."&amp;INDEX(Variables!$D$5:$D$105,MATCH($A31,Variables!$A$5:$A$105,0)))&amp;"."&amp;AE$5</f>
        <v/>
      </c>
      <c r="AF31" s="35">
        <f>INDEX(MTInputs!$J$1:$AZ$415,$D31,MATCH(AF$5,MTInputs!$J$5:$AZ$5,0))</f>
        <v/>
      </c>
      <c r="AG31" s="36">
        <f>INDEX(MTInputs!$J$1:$AZ$415,$D31,MATCH(AG$5,MTInputs!$J$5:$AZ$5,0))</f>
        <v/>
      </c>
      <c r="AH31" s="36">
        <f>INDEX(MTInputs!$J$1:$AZ$415,$D31,MATCH(AH$5,MTInputs!$J$5:$AZ$5,0))</f>
        <v/>
      </c>
      <c r="AI31" s="36">
        <f>INDEX(MTInputs!$J$1:$AZ$415,$D31,MATCH(AI$5,MTInputs!$J$5:$AZ$5,0))</f>
        <v/>
      </c>
      <c r="AJ31" s="36">
        <f>INDEX(MTInputs!$J$1:$AZ$415,$D31,MATCH(AJ$5,MTInputs!$J$5:$AZ$5,0))</f>
        <v/>
      </c>
      <c r="AK31" s="36">
        <f>INDEX(MTInputs!$J$1:$AZ$415,$D31,MATCH(AK$5,MTInputs!$J$5:$AZ$5,0))</f>
        <v/>
      </c>
      <c r="AL31" s="36">
        <f>INDEX(MTInputs!$J$1:$AZ$415,$D31,MATCH(AL$5,MTInputs!$J$5:$AZ$5,0))</f>
        <v/>
      </c>
      <c r="AM31" s="36">
        <f>INDEX(MTInputs!$J$1:$AZ$415,$D31,MATCH(AM$5,MTInputs!$J$5:$AZ$5,0))</f>
        <v/>
      </c>
      <c r="AN31" s="36">
        <f>INDEX(MTInputs!$J$1:$AZ$415,$D31,MATCH(AN$5,MTInputs!$J$5:$AZ$5,0))</f>
        <v/>
      </c>
      <c r="AO31" s="36">
        <f>INDEX(MTInputs!$J$1:$AZ$415,$D31,MATCH(AO$5,MTInputs!$J$5:$AZ$5,0))</f>
        <v/>
      </c>
      <c r="AP31" s="36">
        <f>INDEX(MTInputs!$J$1:$AZ$415,$D31,MATCH(AP$5,MTInputs!$J$5:$AZ$5,0))</f>
        <v/>
      </c>
      <c r="AQ31" s="36">
        <f>INDEX(MTInputs!$J$1:$AZ$415,$D31,MATCH(AQ$5,MTInputs!$J$5:$AZ$5,0))</f>
        <v/>
      </c>
      <c r="AR31" s="36">
        <f>INDEX(MTInputs!$J$1:$AZ$415,$D31,MATCH(AR$5,MTInputs!$J$5:$AZ$5,0))</f>
        <v/>
      </c>
      <c r="AS31" s="36">
        <f>INDEX(MTInputs!$J$1:$AZ$415,$D31,MATCH(AS$5,MTInputs!$J$5:$AZ$5,0))</f>
        <v/>
      </c>
      <c r="AT31" s="36">
        <f>INDEX(MTInputs!$J$1:$AZ$415,$D31,MATCH(AT$5,MTInputs!$J$5:$AZ$5,0))</f>
        <v/>
      </c>
      <c r="AU31" s="36">
        <f>INDEX(MTInputs!$J$1:$AZ$415,$D31,MATCH(AU$5,MTInputs!$J$5:$AZ$5,0))</f>
        <v/>
      </c>
      <c r="AV31" s="36">
        <f>INDEX(MTInputs!$J$1:$AZ$415,$D31,MATCH(AV$5,MTInputs!$J$5:$AZ$5,0))</f>
        <v/>
      </c>
      <c r="AW31" s="36">
        <f>INDEX(MTInputs!$J$1:$AZ$415,$D31,MATCH(AW$5,MTInputs!$J$5:$AZ$5,0))</f>
        <v/>
      </c>
      <c r="AX31" s="36">
        <f>INDEX(MTInputs!$J$1:$AZ$415,$D31,MATCH(AX$5,MTInputs!$J$5:$AZ$5,0))</f>
        <v/>
      </c>
    </row>
    <row r="32" hidden="1" outlineLevel="1">
      <c r="A32" s="5" t="inlineStr">
        <is>
          <t>ctcov</t>
        </is>
      </c>
      <c r="B32" s="5" t="inlineStr">
        <is>
          <t>all</t>
        </is>
      </c>
      <c r="C32" s="5" t="inlineStr">
        <is>
          <t>ral</t>
        </is>
      </c>
      <c r="D32" s="8" t="n">
        <v>33</v>
      </c>
      <c r="H32" s="5">
        <f>INDEX(Variables!$B$5:$B$105,MATCH($A32,Variables!$A$5:$A$105,0))&amp;IF($C32="",""," | "&amp;INDEX(Mapping!$B$5:$B$26,MATCH($C32,Mapping!$A$5:$A$26,0))&amp;" | "&amp;INDEX(Mapping!$B$30:$B$41,MATCH($B32,Mapping!$A$30:$A$41,0)))</f>
        <v/>
      </c>
      <c r="I32" s="5">
        <f>INDEX(Variables!$C$5:$C$105,MATCH($A32,Variables!$A$5:$A$105,0))</f>
        <v/>
      </c>
      <c r="J32" s="5">
        <f>INDEX(Variables!$E$5:$E$105,MATCH($A32,Variables!$A$5:$A$105,0))</f>
        <v/>
      </c>
      <c r="K32" s="25">
        <f>LOWER(Settings!$C$4)&amp;".mit."&amp;$A32&amp;IF($C32="","","."&amp;$C32&amp;"."&amp;$B32)&amp;IF(INDEX(Variables!$D$5:$D$105,MATCH($A32,Variables!$A$5:$A$105,0))="","","."&amp;INDEX(Variables!$D$5:$D$105,MATCH($A32,Variables!$A$5:$A$105,0)))&amp;"."&amp;K$5</f>
        <v/>
      </c>
      <c r="L32" s="35">
        <f>INDEX(MTInputs!$J$1:$AZ$415,$D32,MATCH(L$5,MTInputs!$J$5:$AZ$5,0))</f>
        <v/>
      </c>
      <c r="M32" s="36">
        <f>INDEX(MTInputs!$J$1:$AZ$415,$D32,MATCH(M$5,MTInputs!$J$5:$AZ$5,0))</f>
        <v/>
      </c>
      <c r="N32" s="36">
        <f>INDEX(MTInputs!$J$1:$AZ$415,$D32,MATCH(N$5,MTInputs!$J$5:$AZ$5,0))</f>
        <v/>
      </c>
      <c r="O32" s="36">
        <f>INDEX(MTInputs!$J$1:$AZ$415,$D32,MATCH(O$5,MTInputs!$J$5:$AZ$5,0))</f>
        <v/>
      </c>
      <c r="P32" s="36">
        <f>INDEX(MTInputs!$J$1:$AZ$415,$D32,MATCH(P$5,MTInputs!$J$5:$AZ$5,0))</f>
        <v/>
      </c>
      <c r="Q32" s="36">
        <f>INDEX(MTInputs!$J$1:$AZ$415,$D32,MATCH(Q$5,MTInputs!$J$5:$AZ$5,0))</f>
        <v/>
      </c>
      <c r="R32" s="36">
        <f>INDEX(MTInputs!$J$1:$AZ$415,$D32,MATCH(R$5,MTInputs!$J$5:$AZ$5,0))</f>
        <v/>
      </c>
      <c r="S32" s="36">
        <f>INDEX(MTInputs!$J$1:$AZ$415,$D32,MATCH(S$5,MTInputs!$J$5:$AZ$5,0))</f>
        <v/>
      </c>
      <c r="T32" s="36">
        <f>INDEX(MTInputs!$J$1:$AZ$415,$D32,MATCH(T$5,MTInputs!$J$5:$AZ$5,0))</f>
        <v/>
      </c>
      <c r="U32" s="36">
        <f>INDEX(MTInputs!$J$1:$AZ$415,$D32,MATCH(U$5,MTInputs!$J$5:$AZ$5,0))</f>
        <v/>
      </c>
      <c r="V32" s="36">
        <f>INDEX(MTInputs!$J$1:$AZ$415,$D32,MATCH(V$5,MTInputs!$J$5:$AZ$5,0))</f>
        <v/>
      </c>
      <c r="W32" s="36">
        <f>INDEX(MTInputs!$J$1:$AZ$415,$D32,MATCH(W$5,MTInputs!$J$5:$AZ$5,0))</f>
        <v/>
      </c>
      <c r="X32" s="36">
        <f>INDEX(MTInputs!$J$1:$AZ$415,$D32,MATCH(X$5,MTInputs!$J$5:$AZ$5,0))</f>
        <v/>
      </c>
      <c r="Y32" s="36">
        <f>INDEX(MTInputs!$J$1:$AZ$415,$D32,MATCH(Y$5,MTInputs!$J$5:$AZ$5,0))</f>
        <v/>
      </c>
      <c r="Z32" s="36">
        <f>INDEX(MTInputs!$J$1:$AZ$415,$D32,MATCH(Z$5,MTInputs!$J$5:$AZ$5,0))</f>
        <v/>
      </c>
      <c r="AA32" s="36">
        <f>INDEX(MTInputs!$J$1:$AZ$415,$D32,MATCH(AA$5,MTInputs!$J$5:$AZ$5,0))</f>
        <v/>
      </c>
      <c r="AB32" s="36">
        <f>INDEX(MTInputs!$J$1:$AZ$415,$D32,MATCH(AB$5,MTInputs!$J$5:$AZ$5,0))</f>
        <v/>
      </c>
      <c r="AC32" s="36">
        <f>INDEX(MTInputs!$J$1:$AZ$415,$D32,MATCH(AC$5,MTInputs!$J$5:$AZ$5,0))</f>
        <v/>
      </c>
      <c r="AD32" s="36">
        <f>INDEX(MTInputs!$J$1:$AZ$415,$D32,MATCH(AD$5,MTInputs!$J$5:$AZ$5,0))</f>
        <v/>
      </c>
      <c r="AE32" s="25">
        <f>LOWER(Settings!$C$4)&amp;".mit."&amp;$A32&amp;IF($C32="","","."&amp;$C32&amp;"."&amp;$B32)&amp;IF(INDEX(Variables!$D$5:$D$105,MATCH($A32,Variables!$A$5:$A$105,0))="","","."&amp;INDEX(Variables!$D$5:$D$105,MATCH($A32,Variables!$A$5:$A$105,0)))&amp;"."&amp;AE$5</f>
        <v/>
      </c>
      <c r="AF32" s="35">
        <f>INDEX(MTInputs!$J$1:$AZ$415,$D32,MATCH(AF$5,MTInputs!$J$5:$AZ$5,0))</f>
        <v/>
      </c>
      <c r="AG32" s="36">
        <f>INDEX(MTInputs!$J$1:$AZ$415,$D32,MATCH(AG$5,MTInputs!$J$5:$AZ$5,0))</f>
        <v/>
      </c>
      <c r="AH32" s="36">
        <f>INDEX(MTInputs!$J$1:$AZ$415,$D32,MATCH(AH$5,MTInputs!$J$5:$AZ$5,0))</f>
        <v/>
      </c>
      <c r="AI32" s="36">
        <f>INDEX(MTInputs!$J$1:$AZ$415,$D32,MATCH(AI$5,MTInputs!$J$5:$AZ$5,0))</f>
        <v/>
      </c>
      <c r="AJ32" s="36">
        <f>INDEX(MTInputs!$J$1:$AZ$415,$D32,MATCH(AJ$5,MTInputs!$J$5:$AZ$5,0))</f>
        <v/>
      </c>
      <c r="AK32" s="36">
        <f>INDEX(MTInputs!$J$1:$AZ$415,$D32,MATCH(AK$5,MTInputs!$J$5:$AZ$5,0))</f>
        <v/>
      </c>
      <c r="AL32" s="36">
        <f>INDEX(MTInputs!$J$1:$AZ$415,$D32,MATCH(AL$5,MTInputs!$J$5:$AZ$5,0))</f>
        <v/>
      </c>
      <c r="AM32" s="36">
        <f>INDEX(MTInputs!$J$1:$AZ$415,$D32,MATCH(AM$5,MTInputs!$J$5:$AZ$5,0))</f>
        <v/>
      </c>
      <c r="AN32" s="36">
        <f>INDEX(MTInputs!$J$1:$AZ$415,$D32,MATCH(AN$5,MTInputs!$J$5:$AZ$5,0))</f>
        <v/>
      </c>
      <c r="AO32" s="36">
        <f>INDEX(MTInputs!$J$1:$AZ$415,$D32,MATCH(AO$5,MTInputs!$J$5:$AZ$5,0))</f>
        <v/>
      </c>
      <c r="AP32" s="36">
        <f>INDEX(MTInputs!$J$1:$AZ$415,$D32,MATCH(AP$5,MTInputs!$J$5:$AZ$5,0))</f>
        <v/>
      </c>
      <c r="AQ32" s="36">
        <f>INDEX(MTInputs!$J$1:$AZ$415,$D32,MATCH(AQ$5,MTInputs!$J$5:$AZ$5,0))</f>
        <v/>
      </c>
      <c r="AR32" s="36">
        <f>INDEX(MTInputs!$J$1:$AZ$415,$D32,MATCH(AR$5,MTInputs!$J$5:$AZ$5,0))</f>
        <v/>
      </c>
      <c r="AS32" s="36">
        <f>INDEX(MTInputs!$J$1:$AZ$415,$D32,MATCH(AS$5,MTInputs!$J$5:$AZ$5,0))</f>
        <v/>
      </c>
      <c r="AT32" s="36">
        <f>INDEX(MTInputs!$J$1:$AZ$415,$D32,MATCH(AT$5,MTInputs!$J$5:$AZ$5,0))</f>
        <v/>
      </c>
      <c r="AU32" s="36">
        <f>INDEX(MTInputs!$J$1:$AZ$415,$D32,MATCH(AU$5,MTInputs!$J$5:$AZ$5,0))</f>
        <v/>
      </c>
      <c r="AV32" s="36">
        <f>INDEX(MTInputs!$J$1:$AZ$415,$D32,MATCH(AV$5,MTInputs!$J$5:$AZ$5,0))</f>
        <v/>
      </c>
      <c r="AW32" s="36">
        <f>INDEX(MTInputs!$J$1:$AZ$415,$D32,MATCH(AW$5,MTInputs!$J$5:$AZ$5,0))</f>
        <v/>
      </c>
      <c r="AX32" s="36">
        <f>INDEX(MTInputs!$J$1:$AZ$415,$D32,MATCH(AX$5,MTInputs!$J$5:$AZ$5,0))</f>
        <v/>
      </c>
    </row>
    <row r="33" hidden="1" outlineLevel="1">
      <c r="A33" s="5" t="inlineStr">
        <is>
          <t>ctcov</t>
        </is>
      </c>
      <c r="B33" s="5" t="inlineStr">
        <is>
          <t>all</t>
        </is>
      </c>
      <c r="C33" s="5" t="inlineStr">
        <is>
          <t>avi</t>
        </is>
      </c>
      <c r="D33" s="8" t="n">
        <v>34</v>
      </c>
      <c r="H33" s="5">
        <f>INDEX(Variables!$B$5:$B$105,MATCH($A33,Variables!$A$5:$A$105,0))&amp;IF($C33="",""," | "&amp;INDEX(Mapping!$B$5:$B$26,MATCH($C33,Mapping!$A$5:$A$26,0))&amp;" | "&amp;INDEX(Mapping!$B$30:$B$41,MATCH($B33,Mapping!$A$30:$A$41,0)))</f>
        <v/>
      </c>
      <c r="I33" s="5">
        <f>INDEX(Variables!$C$5:$C$105,MATCH($A33,Variables!$A$5:$A$105,0))</f>
        <v/>
      </c>
      <c r="J33" s="5">
        <f>INDEX(Variables!$E$5:$E$105,MATCH($A33,Variables!$A$5:$A$105,0))</f>
        <v/>
      </c>
      <c r="K33" s="25">
        <f>LOWER(Settings!$C$4)&amp;".mit."&amp;$A33&amp;IF($C33="","","."&amp;$C33&amp;"."&amp;$B33)&amp;IF(INDEX(Variables!$D$5:$D$105,MATCH($A33,Variables!$A$5:$A$105,0))="","","."&amp;INDEX(Variables!$D$5:$D$105,MATCH($A33,Variables!$A$5:$A$105,0)))&amp;"."&amp;K$5</f>
        <v/>
      </c>
      <c r="L33" s="35">
        <f>INDEX(MTInputs!$J$1:$AZ$415,$D33,MATCH(L$5,MTInputs!$J$5:$AZ$5,0))</f>
        <v/>
      </c>
      <c r="M33" s="36">
        <f>INDEX(MTInputs!$J$1:$AZ$415,$D33,MATCH(M$5,MTInputs!$J$5:$AZ$5,0))</f>
        <v/>
      </c>
      <c r="N33" s="36">
        <f>INDEX(MTInputs!$J$1:$AZ$415,$D33,MATCH(N$5,MTInputs!$J$5:$AZ$5,0))</f>
        <v/>
      </c>
      <c r="O33" s="36">
        <f>INDEX(MTInputs!$J$1:$AZ$415,$D33,MATCH(O$5,MTInputs!$J$5:$AZ$5,0))</f>
        <v/>
      </c>
      <c r="P33" s="36">
        <f>INDEX(MTInputs!$J$1:$AZ$415,$D33,MATCH(P$5,MTInputs!$J$5:$AZ$5,0))</f>
        <v/>
      </c>
      <c r="Q33" s="36">
        <f>INDEX(MTInputs!$J$1:$AZ$415,$D33,MATCH(Q$5,MTInputs!$J$5:$AZ$5,0))</f>
        <v/>
      </c>
      <c r="R33" s="36">
        <f>INDEX(MTInputs!$J$1:$AZ$415,$D33,MATCH(R$5,MTInputs!$J$5:$AZ$5,0))</f>
        <v/>
      </c>
      <c r="S33" s="36">
        <f>INDEX(MTInputs!$J$1:$AZ$415,$D33,MATCH(S$5,MTInputs!$J$5:$AZ$5,0))</f>
        <v/>
      </c>
      <c r="T33" s="36">
        <f>INDEX(MTInputs!$J$1:$AZ$415,$D33,MATCH(T$5,MTInputs!$J$5:$AZ$5,0))</f>
        <v/>
      </c>
      <c r="U33" s="36">
        <f>INDEX(MTInputs!$J$1:$AZ$415,$D33,MATCH(U$5,MTInputs!$J$5:$AZ$5,0))</f>
        <v/>
      </c>
      <c r="V33" s="36">
        <f>INDEX(MTInputs!$J$1:$AZ$415,$D33,MATCH(V$5,MTInputs!$J$5:$AZ$5,0))</f>
        <v/>
      </c>
      <c r="W33" s="36">
        <f>INDEX(MTInputs!$J$1:$AZ$415,$D33,MATCH(W$5,MTInputs!$J$5:$AZ$5,0))</f>
        <v/>
      </c>
      <c r="X33" s="36">
        <f>INDEX(MTInputs!$J$1:$AZ$415,$D33,MATCH(X$5,MTInputs!$J$5:$AZ$5,0))</f>
        <v/>
      </c>
      <c r="Y33" s="36">
        <f>INDEX(MTInputs!$J$1:$AZ$415,$D33,MATCH(Y$5,MTInputs!$J$5:$AZ$5,0))</f>
        <v/>
      </c>
      <c r="Z33" s="36">
        <f>INDEX(MTInputs!$J$1:$AZ$415,$D33,MATCH(Z$5,MTInputs!$J$5:$AZ$5,0))</f>
        <v/>
      </c>
      <c r="AA33" s="36">
        <f>INDEX(MTInputs!$J$1:$AZ$415,$D33,MATCH(AA$5,MTInputs!$J$5:$AZ$5,0))</f>
        <v/>
      </c>
      <c r="AB33" s="36">
        <f>INDEX(MTInputs!$J$1:$AZ$415,$D33,MATCH(AB$5,MTInputs!$J$5:$AZ$5,0))</f>
        <v/>
      </c>
      <c r="AC33" s="36">
        <f>INDEX(MTInputs!$J$1:$AZ$415,$D33,MATCH(AC$5,MTInputs!$J$5:$AZ$5,0))</f>
        <v/>
      </c>
      <c r="AD33" s="36">
        <f>INDEX(MTInputs!$J$1:$AZ$415,$D33,MATCH(AD$5,MTInputs!$J$5:$AZ$5,0))</f>
        <v/>
      </c>
      <c r="AE33" s="25">
        <f>LOWER(Settings!$C$4)&amp;".mit."&amp;$A33&amp;IF($C33="","","."&amp;$C33&amp;"."&amp;$B33)&amp;IF(INDEX(Variables!$D$5:$D$105,MATCH($A33,Variables!$A$5:$A$105,0))="","","."&amp;INDEX(Variables!$D$5:$D$105,MATCH($A33,Variables!$A$5:$A$105,0)))&amp;"."&amp;AE$5</f>
        <v/>
      </c>
      <c r="AF33" s="35">
        <f>INDEX(MTInputs!$J$1:$AZ$415,$D33,MATCH(AF$5,MTInputs!$J$5:$AZ$5,0))</f>
        <v/>
      </c>
      <c r="AG33" s="36">
        <f>INDEX(MTInputs!$J$1:$AZ$415,$D33,MATCH(AG$5,MTInputs!$J$5:$AZ$5,0))</f>
        <v/>
      </c>
      <c r="AH33" s="36">
        <f>INDEX(MTInputs!$J$1:$AZ$415,$D33,MATCH(AH$5,MTInputs!$J$5:$AZ$5,0))</f>
        <v/>
      </c>
      <c r="AI33" s="36">
        <f>INDEX(MTInputs!$J$1:$AZ$415,$D33,MATCH(AI$5,MTInputs!$J$5:$AZ$5,0))</f>
        <v/>
      </c>
      <c r="AJ33" s="36">
        <f>INDEX(MTInputs!$J$1:$AZ$415,$D33,MATCH(AJ$5,MTInputs!$J$5:$AZ$5,0))</f>
        <v/>
      </c>
      <c r="AK33" s="36">
        <f>INDEX(MTInputs!$J$1:$AZ$415,$D33,MATCH(AK$5,MTInputs!$J$5:$AZ$5,0))</f>
        <v/>
      </c>
      <c r="AL33" s="36">
        <f>INDEX(MTInputs!$J$1:$AZ$415,$D33,MATCH(AL$5,MTInputs!$J$5:$AZ$5,0))</f>
        <v/>
      </c>
      <c r="AM33" s="36">
        <f>INDEX(MTInputs!$J$1:$AZ$415,$D33,MATCH(AM$5,MTInputs!$J$5:$AZ$5,0))</f>
        <v/>
      </c>
      <c r="AN33" s="36">
        <f>INDEX(MTInputs!$J$1:$AZ$415,$D33,MATCH(AN$5,MTInputs!$J$5:$AZ$5,0))</f>
        <v/>
      </c>
      <c r="AO33" s="36">
        <f>INDEX(MTInputs!$J$1:$AZ$415,$D33,MATCH(AO$5,MTInputs!$J$5:$AZ$5,0))</f>
        <v/>
      </c>
      <c r="AP33" s="36">
        <f>INDEX(MTInputs!$J$1:$AZ$415,$D33,MATCH(AP$5,MTInputs!$J$5:$AZ$5,0))</f>
        <v/>
      </c>
      <c r="AQ33" s="36">
        <f>INDEX(MTInputs!$J$1:$AZ$415,$D33,MATCH(AQ$5,MTInputs!$J$5:$AZ$5,0))</f>
        <v/>
      </c>
      <c r="AR33" s="36">
        <f>INDEX(MTInputs!$J$1:$AZ$415,$D33,MATCH(AR$5,MTInputs!$J$5:$AZ$5,0))</f>
        <v/>
      </c>
      <c r="AS33" s="36">
        <f>INDEX(MTInputs!$J$1:$AZ$415,$D33,MATCH(AS$5,MTInputs!$J$5:$AZ$5,0))</f>
        <v/>
      </c>
      <c r="AT33" s="36">
        <f>INDEX(MTInputs!$J$1:$AZ$415,$D33,MATCH(AT$5,MTInputs!$J$5:$AZ$5,0))</f>
        <v/>
      </c>
      <c r="AU33" s="36">
        <f>INDEX(MTInputs!$J$1:$AZ$415,$D33,MATCH(AU$5,MTInputs!$J$5:$AZ$5,0))</f>
        <v/>
      </c>
      <c r="AV33" s="36">
        <f>INDEX(MTInputs!$J$1:$AZ$415,$D33,MATCH(AV$5,MTInputs!$J$5:$AZ$5,0))</f>
        <v/>
      </c>
      <c r="AW33" s="36">
        <f>INDEX(MTInputs!$J$1:$AZ$415,$D33,MATCH(AW$5,MTInputs!$J$5:$AZ$5,0))</f>
        <v/>
      </c>
      <c r="AX33" s="36">
        <f>INDEX(MTInputs!$J$1:$AZ$415,$D33,MATCH(AX$5,MTInputs!$J$5:$AZ$5,0))</f>
        <v/>
      </c>
    </row>
    <row r="34" hidden="1" outlineLevel="1">
      <c r="A34" s="5" t="inlineStr">
        <is>
          <t>ctcov</t>
        </is>
      </c>
      <c r="B34" s="5" t="inlineStr">
        <is>
          <t>all</t>
        </is>
      </c>
      <c r="C34" s="5" t="inlineStr">
        <is>
          <t>nav</t>
        </is>
      </c>
      <c r="D34" s="8" t="n">
        <v>35</v>
      </c>
      <c r="H34" s="5">
        <f>INDEX(Variables!$B$5:$B$105,MATCH($A34,Variables!$A$5:$A$105,0))&amp;IF($C34="",""," | "&amp;INDEX(Mapping!$B$5:$B$26,MATCH($C34,Mapping!$A$5:$A$26,0))&amp;" | "&amp;INDEX(Mapping!$B$30:$B$41,MATCH($B34,Mapping!$A$30:$A$41,0)))</f>
        <v/>
      </c>
      <c r="I34" s="5">
        <f>INDEX(Variables!$C$5:$C$105,MATCH($A34,Variables!$A$5:$A$105,0))</f>
        <v/>
      </c>
      <c r="J34" s="5">
        <f>INDEX(Variables!$E$5:$E$105,MATCH($A34,Variables!$A$5:$A$105,0))</f>
        <v/>
      </c>
      <c r="K34" s="25">
        <f>LOWER(Settings!$C$4)&amp;".mit."&amp;$A34&amp;IF($C34="","","."&amp;$C34&amp;"."&amp;$B34)&amp;IF(INDEX(Variables!$D$5:$D$105,MATCH($A34,Variables!$A$5:$A$105,0))="","","."&amp;INDEX(Variables!$D$5:$D$105,MATCH($A34,Variables!$A$5:$A$105,0)))&amp;"."&amp;K$5</f>
        <v/>
      </c>
      <c r="L34" s="35">
        <f>INDEX(MTInputs!$J$1:$AZ$415,$D34,MATCH(L$5,MTInputs!$J$5:$AZ$5,0))</f>
        <v/>
      </c>
      <c r="M34" s="36">
        <f>INDEX(MTInputs!$J$1:$AZ$415,$D34,MATCH(M$5,MTInputs!$J$5:$AZ$5,0))</f>
        <v/>
      </c>
      <c r="N34" s="36">
        <f>INDEX(MTInputs!$J$1:$AZ$415,$D34,MATCH(N$5,MTInputs!$J$5:$AZ$5,0))</f>
        <v/>
      </c>
      <c r="O34" s="36">
        <f>INDEX(MTInputs!$J$1:$AZ$415,$D34,MATCH(O$5,MTInputs!$J$5:$AZ$5,0))</f>
        <v/>
      </c>
      <c r="P34" s="36">
        <f>INDEX(MTInputs!$J$1:$AZ$415,$D34,MATCH(P$5,MTInputs!$J$5:$AZ$5,0))</f>
        <v/>
      </c>
      <c r="Q34" s="36">
        <f>INDEX(MTInputs!$J$1:$AZ$415,$D34,MATCH(Q$5,MTInputs!$J$5:$AZ$5,0))</f>
        <v/>
      </c>
      <c r="R34" s="36">
        <f>INDEX(MTInputs!$J$1:$AZ$415,$D34,MATCH(R$5,MTInputs!$J$5:$AZ$5,0))</f>
        <v/>
      </c>
      <c r="S34" s="36">
        <f>INDEX(MTInputs!$J$1:$AZ$415,$D34,MATCH(S$5,MTInputs!$J$5:$AZ$5,0))</f>
        <v/>
      </c>
      <c r="T34" s="36">
        <f>INDEX(MTInputs!$J$1:$AZ$415,$D34,MATCH(T$5,MTInputs!$J$5:$AZ$5,0))</f>
        <v/>
      </c>
      <c r="U34" s="36">
        <f>INDEX(MTInputs!$J$1:$AZ$415,$D34,MATCH(U$5,MTInputs!$J$5:$AZ$5,0))</f>
        <v/>
      </c>
      <c r="V34" s="36">
        <f>INDEX(MTInputs!$J$1:$AZ$415,$D34,MATCH(V$5,MTInputs!$J$5:$AZ$5,0))</f>
        <v/>
      </c>
      <c r="W34" s="36">
        <f>INDEX(MTInputs!$J$1:$AZ$415,$D34,MATCH(W$5,MTInputs!$J$5:$AZ$5,0))</f>
        <v/>
      </c>
      <c r="X34" s="36">
        <f>INDEX(MTInputs!$J$1:$AZ$415,$D34,MATCH(X$5,MTInputs!$J$5:$AZ$5,0))</f>
        <v/>
      </c>
      <c r="Y34" s="36">
        <f>INDEX(MTInputs!$J$1:$AZ$415,$D34,MATCH(Y$5,MTInputs!$J$5:$AZ$5,0))</f>
        <v/>
      </c>
      <c r="Z34" s="36">
        <f>INDEX(MTInputs!$J$1:$AZ$415,$D34,MATCH(Z$5,MTInputs!$J$5:$AZ$5,0))</f>
        <v/>
      </c>
      <c r="AA34" s="36">
        <f>INDEX(MTInputs!$J$1:$AZ$415,$D34,MATCH(AA$5,MTInputs!$J$5:$AZ$5,0))</f>
        <v/>
      </c>
      <c r="AB34" s="36">
        <f>INDEX(MTInputs!$J$1:$AZ$415,$D34,MATCH(AB$5,MTInputs!$J$5:$AZ$5,0))</f>
        <v/>
      </c>
      <c r="AC34" s="36">
        <f>INDEX(MTInputs!$J$1:$AZ$415,$D34,MATCH(AC$5,MTInputs!$J$5:$AZ$5,0))</f>
        <v/>
      </c>
      <c r="AD34" s="36">
        <f>INDEX(MTInputs!$J$1:$AZ$415,$D34,MATCH(AD$5,MTInputs!$J$5:$AZ$5,0))</f>
        <v/>
      </c>
      <c r="AE34" s="25">
        <f>LOWER(Settings!$C$4)&amp;".mit."&amp;$A34&amp;IF($C34="","","."&amp;$C34&amp;"."&amp;$B34)&amp;IF(INDEX(Variables!$D$5:$D$105,MATCH($A34,Variables!$A$5:$A$105,0))="","","."&amp;INDEX(Variables!$D$5:$D$105,MATCH($A34,Variables!$A$5:$A$105,0)))&amp;"."&amp;AE$5</f>
        <v/>
      </c>
      <c r="AF34" s="35">
        <f>INDEX(MTInputs!$J$1:$AZ$415,$D34,MATCH(AF$5,MTInputs!$J$5:$AZ$5,0))</f>
        <v/>
      </c>
      <c r="AG34" s="36">
        <f>INDEX(MTInputs!$J$1:$AZ$415,$D34,MATCH(AG$5,MTInputs!$J$5:$AZ$5,0))</f>
        <v/>
      </c>
      <c r="AH34" s="36">
        <f>INDEX(MTInputs!$J$1:$AZ$415,$D34,MATCH(AH$5,MTInputs!$J$5:$AZ$5,0))</f>
        <v/>
      </c>
      <c r="AI34" s="36">
        <f>INDEX(MTInputs!$J$1:$AZ$415,$D34,MATCH(AI$5,MTInputs!$J$5:$AZ$5,0))</f>
        <v/>
      </c>
      <c r="AJ34" s="36">
        <f>INDEX(MTInputs!$J$1:$AZ$415,$D34,MATCH(AJ$5,MTInputs!$J$5:$AZ$5,0))</f>
        <v/>
      </c>
      <c r="AK34" s="36">
        <f>INDEX(MTInputs!$J$1:$AZ$415,$D34,MATCH(AK$5,MTInputs!$J$5:$AZ$5,0))</f>
        <v/>
      </c>
      <c r="AL34" s="36">
        <f>INDEX(MTInputs!$J$1:$AZ$415,$D34,MATCH(AL$5,MTInputs!$J$5:$AZ$5,0))</f>
        <v/>
      </c>
      <c r="AM34" s="36">
        <f>INDEX(MTInputs!$J$1:$AZ$415,$D34,MATCH(AM$5,MTInputs!$J$5:$AZ$5,0))</f>
        <v/>
      </c>
      <c r="AN34" s="36">
        <f>INDEX(MTInputs!$J$1:$AZ$415,$D34,MATCH(AN$5,MTInputs!$J$5:$AZ$5,0))</f>
        <v/>
      </c>
      <c r="AO34" s="36">
        <f>INDEX(MTInputs!$J$1:$AZ$415,$D34,MATCH(AO$5,MTInputs!$J$5:$AZ$5,0))</f>
        <v/>
      </c>
      <c r="AP34" s="36">
        <f>INDEX(MTInputs!$J$1:$AZ$415,$D34,MATCH(AP$5,MTInputs!$J$5:$AZ$5,0))</f>
        <v/>
      </c>
      <c r="AQ34" s="36">
        <f>INDEX(MTInputs!$J$1:$AZ$415,$D34,MATCH(AQ$5,MTInputs!$J$5:$AZ$5,0))</f>
        <v/>
      </c>
      <c r="AR34" s="36">
        <f>INDEX(MTInputs!$J$1:$AZ$415,$D34,MATCH(AR$5,MTInputs!$J$5:$AZ$5,0))</f>
        <v/>
      </c>
      <c r="AS34" s="36">
        <f>INDEX(MTInputs!$J$1:$AZ$415,$D34,MATCH(AS$5,MTInputs!$J$5:$AZ$5,0))</f>
        <v/>
      </c>
      <c r="AT34" s="36">
        <f>INDEX(MTInputs!$J$1:$AZ$415,$D34,MATCH(AT$5,MTInputs!$J$5:$AZ$5,0))</f>
        <v/>
      </c>
      <c r="AU34" s="36">
        <f>INDEX(MTInputs!$J$1:$AZ$415,$D34,MATCH(AU$5,MTInputs!$J$5:$AZ$5,0))</f>
        <v/>
      </c>
      <c r="AV34" s="36">
        <f>INDEX(MTInputs!$J$1:$AZ$415,$D34,MATCH(AV$5,MTInputs!$J$5:$AZ$5,0))</f>
        <v/>
      </c>
      <c r="AW34" s="36">
        <f>INDEX(MTInputs!$J$1:$AZ$415,$D34,MATCH(AW$5,MTInputs!$J$5:$AZ$5,0))</f>
        <v/>
      </c>
      <c r="AX34" s="36">
        <f>INDEX(MTInputs!$J$1:$AZ$415,$D34,MATCH(AX$5,MTInputs!$J$5:$AZ$5,0))</f>
        <v/>
      </c>
    </row>
    <row r="35" hidden="1" outlineLevel="1">
      <c r="A35" s="5" t="inlineStr">
        <is>
          <t>ctcov</t>
        </is>
      </c>
      <c r="B35" s="5" t="inlineStr">
        <is>
          <t>all</t>
        </is>
      </c>
      <c r="C35" s="5" t="inlineStr">
        <is>
          <t>res</t>
        </is>
      </c>
      <c r="D35" s="8" t="n">
        <v>36</v>
      </c>
      <c r="H35" s="5">
        <f>INDEX(Variables!$B$5:$B$105,MATCH($A35,Variables!$A$5:$A$105,0))&amp;IF($C35="",""," | "&amp;INDEX(Mapping!$B$5:$B$26,MATCH($C35,Mapping!$A$5:$A$26,0))&amp;" | "&amp;INDEX(Mapping!$B$30:$B$41,MATCH($B35,Mapping!$A$30:$A$41,0)))</f>
        <v/>
      </c>
      <c r="I35" s="5">
        <f>INDEX(Variables!$C$5:$C$105,MATCH($A35,Variables!$A$5:$A$105,0))</f>
        <v/>
      </c>
      <c r="J35" s="5">
        <f>INDEX(Variables!$E$5:$E$105,MATCH($A35,Variables!$A$5:$A$105,0))</f>
        <v/>
      </c>
      <c r="K35" s="25">
        <f>LOWER(Settings!$C$4)&amp;".mit."&amp;$A35&amp;IF($C35="","","."&amp;$C35&amp;"."&amp;$B35)&amp;IF(INDEX(Variables!$D$5:$D$105,MATCH($A35,Variables!$A$5:$A$105,0))="","","."&amp;INDEX(Variables!$D$5:$D$105,MATCH($A35,Variables!$A$5:$A$105,0)))&amp;"."&amp;K$5</f>
        <v/>
      </c>
      <c r="L35" s="35">
        <f>INDEX(MTInputs!$J$1:$AZ$415,$D35,MATCH(L$5,MTInputs!$J$5:$AZ$5,0))</f>
        <v/>
      </c>
      <c r="M35" s="36">
        <f>INDEX(MTInputs!$J$1:$AZ$415,$D35,MATCH(M$5,MTInputs!$J$5:$AZ$5,0))</f>
        <v/>
      </c>
      <c r="N35" s="36">
        <f>INDEX(MTInputs!$J$1:$AZ$415,$D35,MATCH(N$5,MTInputs!$J$5:$AZ$5,0))</f>
        <v/>
      </c>
      <c r="O35" s="36">
        <f>INDEX(MTInputs!$J$1:$AZ$415,$D35,MATCH(O$5,MTInputs!$J$5:$AZ$5,0))</f>
        <v/>
      </c>
      <c r="P35" s="36">
        <f>INDEX(MTInputs!$J$1:$AZ$415,$D35,MATCH(P$5,MTInputs!$J$5:$AZ$5,0))</f>
        <v/>
      </c>
      <c r="Q35" s="36">
        <f>INDEX(MTInputs!$J$1:$AZ$415,$D35,MATCH(Q$5,MTInputs!$J$5:$AZ$5,0))</f>
        <v/>
      </c>
      <c r="R35" s="36">
        <f>INDEX(MTInputs!$J$1:$AZ$415,$D35,MATCH(R$5,MTInputs!$J$5:$AZ$5,0))</f>
        <v/>
      </c>
      <c r="S35" s="36">
        <f>INDEX(MTInputs!$J$1:$AZ$415,$D35,MATCH(S$5,MTInputs!$J$5:$AZ$5,0))</f>
        <v/>
      </c>
      <c r="T35" s="36">
        <f>INDEX(MTInputs!$J$1:$AZ$415,$D35,MATCH(T$5,MTInputs!$J$5:$AZ$5,0))</f>
        <v/>
      </c>
      <c r="U35" s="36">
        <f>INDEX(MTInputs!$J$1:$AZ$415,$D35,MATCH(U$5,MTInputs!$J$5:$AZ$5,0))</f>
        <v/>
      </c>
      <c r="V35" s="36">
        <f>INDEX(MTInputs!$J$1:$AZ$415,$D35,MATCH(V$5,MTInputs!$J$5:$AZ$5,0))</f>
        <v/>
      </c>
      <c r="W35" s="36">
        <f>INDEX(MTInputs!$J$1:$AZ$415,$D35,MATCH(W$5,MTInputs!$J$5:$AZ$5,0))</f>
        <v/>
      </c>
      <c r="X35" s="36">
        <f>INDEX(MTInputs!$J$1:$AZ$415,$D35,MATCH(X$5,MTInputs!$J$5:$AZ$5,0))</f>
        <v/>
      </c>
      <c r="Y35" s="36">
        <f>INDEX(MTInputs!$J$1:$AZ$415,$D35,MATCH(Y$5,MTInputs!$J$5:$AZ$5,0))</f>
        <v/>
      </c>
      <c r="Z35" s="36">
        <f>INDEX(MTInputs!$J$1:$AZ$415,$D35,MATCH(Z$5,MTInputs!$J$5:$AZ$5,0))</f>
        <v/>
      </c>
      <c r="AA35" s="36">
        <f>INDEX(MTInputs!$J$1:$AZ$415,$D35,MATCH(AA$5,MTInputs!$J$5:$AZ$5,0))</f>
        <v/>
      </c>
      <c r="AB35" s="36">
        <f>INDEX(MTInputs!$J$1:$AZ$415,$D35,MATCH(AB$5,MTInputs!$J$5:$AZ$5,0))</f>
        <v/>
      </c>
      <c r="AC35" s="36">
        <f>INDEX(MTInputs!$J$1:$AZ$415,$D35,MATCH(AC$5,MTInputs!$J$5:$AZ$5,0))</f>
        <v/>
      </c>
      <c r="AD35" s="36">
        <f>INDEX(MTInputs!$J$1:$AZ$415,$D35,MATCH(AD$5,MTInputs!$J$5:$AZ$5,0))</f>
        <v/>
      </c>
      <c r="AE35" s="25">
        <f>LOWER(Settings!$C$4)&amp;".mit."&amp;$A35&amp;IF($C35="","","."&amp;$C35&amp;"."&amp;$B35)&amp;IF(INDEX(Variables!$D$5:$D$105,MATCH($A35,Variables!$A$5:$A$105,0))="","","."&amp;INDEX(Variables!$D$5:$D$105,MATCH($A35,Variables!$A$5:$A$105,0)))&amp;"."&amp;AE$5</f>
        <v/>
      </c>
      <c r="AF35" s="35">
        <f>INDEX(MTInputs!$J$1:$AZ$415,$D35,MATCH(AF$5,MTInputs!$J$5:$AZ$5,0))</f>
        <v/>
      </c>
      <c r="AG35" s="36">
        <f>INDEX(MTInputs!$J$1:$AZ$415,$D35,MATCH(AG$5,MTInputs!$J$5:$AZ$5,0))</f>
        <v/>
      </c>
      <c r="AH35" s="36">
        <f>INDEX(MTInputs!$J$1:$AZ$415,$D35,MATCH(AH$5,MTInputs!$J$5:$AZ$5,0))</f>
        <v/>
      </c>
      <c r="AI35" s="36">
        <f>INDEX(MTInputs!$J$1:$AZ$415,$D35,MATCH(AI$5,MTInputs!$J$5:$AZ$5,0))</f>
        <v/>
      </c>
      <c r="AJ35" s="36">
        <f>INDEX(MTInputs!$J$1:$AZ$415,$D35,MATCH(AJ$5,MTInputs!$J$5:$AZ$5,0))</f>
        <v/>
      </c>
      <c r="AK35" s="36">
        <f>INDEX(MTInputs!$J$1:$AZ$415,$D35,MATCH(AK$5,MTInputs!$J$5:$AZ$5,0))</f>
        <v/>
      </c>
      <c r="AL35" s="36">
        <f>INDEX(MTInputs!$J$1:$AZ$415,$D35,MATCH(AL$5,MTInputs!$J$5:$AZ$5,0))</f>
        <v/>
      </c>
      <c r="AM35" s="36">
        <f>INDEX(MTInputs!$J$1:$AZ$415,$D35,MATCH(AM$5,MTInputs!$J$5:$AZ$5,0))</f>
        <v/>
      </c>
      <c r="AN35" s="36">
        <f>INDEX(MTInputs!$J$1:$AZ$415,$D35,MATCH(AN$5,MTInputs!$J$5:$AZ$5,0))</f>
        <v/>
      </c>
      <c r="AO35" s="36">
        <f>INDEX(MTInputs!$J$1:$AZ$415,$D35,MATCH(AO$5,MTInputs!$J$5:$AZ$5,0))</f>
        <v/>
      </c>
      <c r="AP35" s="36">
        <f>INDEX(MTInputs!$J$1:$AZ$415,$D35,MATCH(AP$5,MTInputs!$J$5:$AZ$5,0))</f>
        <v/>
      </c>
      <c r="AQ35" s="36">
        <f>INDEX(MTInputs!$J$1:$AZ$415,$D35,MATCH(AQ$5,MTInputs!$J$5:$AZ$5,0))</f>
        <v/>
      </c>
      <c r="AR35" s="36">
        <f>INDEX(MTInputs!$J$1:$AZ$415,$D35,MATCH(AR$5,MTInputs!$J$5:$AZ$5,0))</f>
        <v/>
      </c>
      <c r="AS35" s="36">
        <f>INDEX(MTInputs!$J$1:$AZ$415,$D35,MATCH(AS$5,MTInputs!$J$5:$AZ$5,0))</f>
        <v/>
      </c>
      <c r="AT35" s="36">
        <f>INDEX(MTInputs!$J$1:$AZ$415,$D35,MATCH(AT$5,MTInputs!$J$5:$AZ$5,0))</f>
        <v/>
      </c>
      <c r="AU35" s="36">
        <f>INDEX(MTInputs!$J$1:$AZ$415,$D35,MATCH(AU$5,MTInputs!$J$5:$AZ$5,0))</f>
        <v/>
      </c>
      <c r="AV35" s="36">
        <f>INDEX(MTInputs!$J$1:$AZ$415,$D35,MATCH(AV$5,MTInputs!$J$5:$AZ$5,0))</f>
        <v/>
      </c>
      <c r="AW35" s="36">
        <f>INDEX(MTInputs!$J$1:$AZ$415,$D35,MATCH(AW$5,MTInputs!$J$5:$AZ$5,0))</f>
        <v/>
      </c>
      <c r="AX35" s="36">
        <f>INDEX(MTInputs!$J$1:$AZ$415,$D35,MATCH(AX$5,MTInputs!$J$5:$AZ$5,0))</f>
        <v/>
      </c>
    </row>
    <row r="36" hidden="1" outlineLevel="1">
      <c r="A36" s="5" t="inlineStr">
        <is>
          <t>ctcov</t>
        </is>
      </c>
      <c r="B36" s="5" t="inlineStr">
        <is>
          <t>all</t>
        </is>
      </c>
      <c r="C36" s="5" t="inlineStr">
        <is>
          <t>foo</t>
        </is>
      </c>
      <c r="D36" s="8" t="n">
        <v>37</v>
      </c>
      <c r="H36" s="5">
        <f>INDEX(Variables!$B$5:$B$105,MATCH($A36,Variables!$A$5:$A$105,0))&amp;IF($C36="",""," | "&amp;INDEX(Mapping!$B$5:$B$26,MATCH($C36,Mapping!$A$5:$A$26,0))&amp;" | "&amp;INDEX(Mapping!$B$30:$B$41,MATCH($B36,Mapping!$A$30:$A$41,0)))</f>
        <v/>
      </c>
      <c r="I36" s="5">
        <f>INDEX(Variables!$C$5:$C$105,MATCH($A36,Variables!$A$5:$A$105,0))</f>
        <v/>
      </c>
      <c r="J36" s="5">
        <f>INDEX(Variables!$E$5:$E$105,MATCH($A36,Variables!$A$5:$A$105,0))</f>
        <v/>
      </c>
      <c r="K36" s="25">
        <f>LOWER(Settings!$C$4)&amp;".mit."&amp;$A36&amp;IF($C36="","","."&amp;$C36&amp;"."&amp;$B36)&amp;IF(INDEX(Variables!$D$5:$D$105,MATCH($A36,Variables!$A$5:$A$105,0))="","","."&amp;INDEX(Variables!$D$5:$D$105,MATCH($A36,Variables!$A$5:$A$105,0)))&amp;"."&amp;K$5</f>
        <v/>
      </c>
      <c r="L36" s="35">
        <f>INDEX(MTInputs!$J$1:$AZ$415,$D36,MATCH(L$5,MTInputs!$J$5:$AZ$5,0))</f>
        <v/>
      </c>
      <c r="M36" s="36">
        <f>INDEX(MTInputs!$J$1:$AZ$415,$D36,MATCH(M$5,MTInputs!$J$5:$AZ$5,0))</f>
        <v/>
      </c>
      <c r="N36" s="36">
        <f>INDEX(MTInputs!$J$1:$AZ$415,$D36,MATCH(N$5,MTInputs!$J$5:$AZ$5,0))</f>
        <v/>
      </c>
      <c r="O36" s="36">
        <f>INDEX(MTInputs!$J$1:$AZ$415,$D36,MATCH(O$5,MTInputs!$J$5:$AZ$5,0))</f>
        <v/>
      </c>
      <c r="P36" s="36">
        <f>INDEX(MTInputs!$J$1:$AZ$415,$D36,MATCH(P$5,MTInputs!$J$5:$AZ$5,0))</f>
        <v/>
      </c>
      <c r="Q36" s="36">
        <f>INDEX(MTInputs!$J$1:$AZ$415,$D36,MATCH(Q$5,MTInputs!$J$5:$AZ$5,0))</f>
        <v/>
      </c>
      <c r="R36" s="36">
        <f>INDEX(MTInputs!$J$1:$AZ$415,$D36,MATCH(R$5,MTInputs!$J$5:$AZ$5,0))</f>
        <v/>
      </c>
      <c r="S36" s="36">
        <f>INDEX(MTInputs!$J$1:$AZ$415,$D36,MATCH(S$5,MTInputs!$J$5:$AZ$5,0))</f>
        <v/>
      </c>
      <c r="T36" s="36">
        <f>INDEX(MTInputs!$J$1:$AZ$415,$D36,MATCH(T$5,MTInputs!$J$5:$AZ$5,0))</f>
        <v/>
      </c>
      <c r="U36" s="36">
        <f>INDEX(MTInputs!$J$1:$AZ$415,$D36,MATCH(U$5,MTInputs!$J$5:$AZ$5,0))</f>
        <v/>
      </c>
      <c r="V36" s="36">
        <f>INDEX(MTInputs!$J$1:$AZ$415,$D36,MATCH(V$5,MTInputs!$J$5:$AZ$5,0))</f>
        <v/>
      </c>
      <c r="W36" s="36">
        <f>INDEX(MTInputs!$J$1:$AZ$415,$D36,MATCH(W$5,MTInputs!$J$5:$AZ$5,0))</f>
        <v/>
      </c>
      <c r="X36" s="36">
        <f>INDEX(MTInputs!$J$1:$AZ$415,$D36,MATCH(X$5,MTInputs!$J$5:$AZ$5,0))</f>
        <v/>
      </c>
      <c r="Y36" s="36">
        <f>INDEX(MTInputs!$J$1:$AZ$415,$D36,MATCH(Y$5,MTInputs!$J$5:$AZ$5,0))</f>
        <v/>
      </c>
      <c r="Z36" s="36">
        <f>INDEX(MTInputs!$J$1:$AZ$415,$D36,MATCH(Z$5,MTInputs!$J$5:$AZ$5,0))</f>
        <v/>
      </c>
      <c r="AA36" s="36">
        <f>INDEX(MTInputs!$J$1:$AZ$415,$D36,MATCH(AA$5,MTInputs!$J$5:$AZ$5,0))</f>
        <v/>
      </c>
      <c r="AB36" s="36">
        <f>INDEX(MTInputs!$J$1:$AZ$415,$D36,MATCH(AB$5,MTInputs!$J$5:$AZ$5,0))</f>
        <v/>
      </c>
      <c r="AC36" s="36">
        <f>INDEX(MTInputs!$J$1:$AZ$415,$D36,MATCH(AC$5,MTInputs!$J$5:$AZ$5,0))</f>
        <v/>
      </c>
      <c r="AD36" s="36">
        <f>INDEX(MTInputs!$J$1:$AZ$415,$D36,MATCH(AD$5,MTInputs!$J$5:$AZ$5,0))</f>
        <v/>
      </c>
      <c r="AE36" s="25">
        <f>LOWER(Settings!$C$4)&amp;".mit."&amp;$A36&amp;IF($C36="","","."&amp;$C36&amp;"."&amp;$B36)&amp;IF(INDEX(Variables!$D$5:$D$105,MATCH($A36,Variables!$A$5:$A$105,0))="","","."&amp;INDEX(Variables!$D$5:$D$105,MATCH($A36,Variables!$A$5:$A$105,0)))&amp;"."&amp;AE$5</f>
        <v/>
      </c>
      <c r="AF36" s="35">
        <f>INDEX(MTInputs!$J$1:$AZ$415,$D36,MATCH(AF$5,MTInputs!$J$5:$AZ$5,0))</f>
        <v/>
      </c>
      <c r="AG36" s="36">
        <f>INDEX(MTInputs!$J$1:$AZ$415,$D36,MATCH(AG$5,MTInputs!$J$5:$AZ$5,0))</f>
        <v/>
      </c>
      <c r="AH36" s="36">
        <f>INDEX(MTInputs!$J$1:$AZ$415,$D36,MATCH(AH$5,MTInputs!$J$5:$AZ$5,0))</f>
        <v/>
      </c>
      <c r="AI36" s="36">
        <f>INDEX(MTInputs!$J$1:$AZ$415,$D36,MATCH(AI$5,MTInputs!$J$5:$AZ$5,0))</f>
        <v/>
      </c>
      <c r="AJ36" s="36">
        <f>INDEX(MTInputs!$J$1:$AZ$415,$D36,MATCH(AJ$5,MTInputs!$J$5:$AZ$5,0))</f>
        <v/>
      </c>
      <c r="AK36" s="36">
        <f>INDEX(MTInputs!$J$1:$AZ$415,$D36,MATCH(AK$5,MTInputs!$J$5:$AZ$5,0))</f>
        <v/>
      </c>
      <c r="AL36" s="36">
        <f>INDEX(MTInputs!$J$1:$AZ$415,$D36,MATCH(AL$5,MTInputs!$J$5:$AZ$5,0))</f>
        <v/>
      </c>
      <c r="AM36" s="36">
        <f>INDEX(MTInputs!$J$1:$AZ$415,$D36,MATCH(AM$5,MTInputs!$J$5:$AZ$5,0))</f>
        <v/>
      </c>
      <c r="AN36" s="36">
        <f>INDEX(MTInputs!$J$1:$AZ$415,$D36,MATCH(AN$5,MTInputs!$J$5:$AZ$5,0))</f>
        <v/>
      </c>
      <c r="AO36" s="36">
        <f>INDEX(MTInputs!$J$1:$AZ$415,$D36,MATCH(AO$5,MTInputs!$J$5:$AZ$5,0))</f>
        <v/>
      </c>
      <c r="AP36" s="36">
        <f>INDEX(MTInputs!$J$1:$AZ$415,$D36,MATCH(AP$5,MTInputs!$J$5:$AZ$5,0))</f>
        <v/>
      </c>
      <c r="AQ36" s="36">
        <f>INDEX(MTInputs!$J$1:$AZ$415,$D36,MATCH(AQ$5,MTInputs!$J$5:$AZ$5,0))</f>
        <v/>
      </c>
      <c r="AR36" s="36">
        <f>INDEX(MTInputs!$J$1:$AZ$415,$D36,MATCH(AR$5,MTInputs!$J$5:$AZ$5,0))</f>
        <v/>
      </c>
      <c r="AS36" s="36">
        <f>INDEX(MTInputs!$J$1:$AZ$415,$D36,MATCH(AS$5,MTInputs!$J$5:$AZ$5,0))</f>
        <v/>
      </c>
      <c r="AT36" s="36">
        <f>INDEX(MTInputs!$J$1:$AZ$415,$D36,MATCH(AT$5,MTInputs!$J$5:$AZ$5,0))</f>
        <v/>
      </c>
      <c r="AU36" s="36">
        <f>INDEX(MTInputs!$J$1:$AZ$415,$D36,MATCH(AU$5,MTInputs!$J$5:$AZ$5,0))</f>
        <v/>
      </c>
      <c r="AV36" s="36">
        <f>INDEX(MTInputs!$J$1:$AZ$415,$D36,MATCH(AV$5,MTInputs!$J$5:$AZ$5,0))</f>
        <v/>
      </c>
      <c r="AW36" s="36">
        <f>INDEX(MTInputs!$J$1:$AZ$415,$D36,MATCH(AW$5,MTInputs!$J$5:$AZ$5,0))</f>
        <v/>
      </c>
      <c r="AX36" s="36">
        <f>INDEX(MTInputs!$J$1:$AZ$415,$D36,MATCH(AX$5,MTInputs!$J$5:$AZ$5,0))</f>
        <v/>
      </c>
    </row>
    <row r="37" hidden="1" outlineLevel="1">
      <c r="A37" s="5" t="inlineStr">
        <is>
          <t>ctcov</t>
        </is>
      </c>
      <c r="B37" s="5" t="inlineStr">
        <is>
          <t>all</t>
        </is>
      </c>
      <c r="C37" s="5" t="inlineStr">
        <is>
          <t>srv</t>
        </is>
      </c>
      <c r="D37" s="8" t="n">
        <v>38</v>
      </c>
      <c r="H37" s="5">
        <f>INDEX(Variables!$B$5:$B$105,MATCH($A37,Variables!$A$5:$A$105,0))&amp;IF($C37="",""," | "&amp;INDEX(Mapping!$B$5:$B$26,MATCH($C37,Mapping!$A$5:$A$26,0))&amp;" | "&amp;INDEX(Mapping!$B$30:$B$41,MATCH($B37,Mapping!$A$30:$A$41,0)))</f>
        <v/>
      </c>
      <c r="I37" s="5">
        <f>INDEX(Variables!$C$5:$C$105,MATCH($A37,Variables!$A$5:$A$105,0))</f>
        <v/>
      </c>
      <c r="J37" s="5">
        <f>INDEX(Variables!$E$5:$E$105,MATCH($A37,Variables!$A$5:$A$105,0))</f>
        <v/>
      </c>
      <c r="K37" s="25">
        <f>LOWER(Settings!$C$4)&amp;".mit."&amp;$A37&amp;IF($C37="","","."&amp;$C37&amp;"."&amp;$B37)&amp;IF(INDEX(Variables!$D$5:$D$105,MATCH($A37,Variables!$A$5:$A$105,0))="","","."&amp;INDEX(Variables!$D$5:$D$105,MATCH($A37,Variables!$A$5:$A$105,0)))&amp;"."&amp;K$5</f>
        <v/>
      </c>
      <c r="L37" s="35">
        <f>INDEX(MTInputs!$J$1:$AZ$415,$D37,MATCH(L$5,MTInputs!$J$5:$AZ$5,0))</f>
        <v/>
      </c>
      <c r="M37" s="36">
        <f>INDEX(MTInputs!$J$1:$AZ$415,$D37,MATCH(M$5,MTInputs!$J$5:$AZ$5,0))</f>
        <v/>
      </c>
      <c r="N37" s="36">
        <f>INDEX(MTInputs!$J$1:$AZ$415,$D37,MATCH(N$5,MTInputs!$J$5:$AZ$5,0))</f>
        <v/>
      </c>
      <c r="O37" s="36">
        <f>INDEX(MTInputs!$J$1:$AZ$415,$D37,MATCH(O$5,MTInputs!$J$5:$AZ$5,0))</f>
        <v/>
      </c>
      <c r="P37" s="36">
        <f>INDEX(MTInputs!$J$1:$AZ$415,$D37,MATCH(P$5,MTInputs!$J$5:$AZ$5,0))</f>
        <v/>
      </c>
      <c r="Q37" s="36">
        <f>INDEX(MTInputs!$J$1:$AZ$415,$D37,MATCH(Q$5,MTInputs!$J$5:$AZ$5,0))</f>
        <v/>
      </c>
      <c r="R37" s="36">
        <f>INDEX(MTInputs!$J$1:$AZ$415,$D37,MATCH(R$5,MTInputs!$J$5:$AZ$5,0))</f>
        <v/>
      </c>
      <c r="S37" s="36">
        <f>INDEX(MTInputs!$J$1:$AZ$415,$D37,MATCH(S$5,MTInputs!$J$5:$AZ$5,0))</f>
        <v/>
      </c>
      <c r="T37" s="36">
        <f>INDEX(MTInputs!$J$1:$AZ$415,$D37,MATCH(T$5,MTInputs!$J$5:$AZ$5,0))</f>
        <v/>
      </c>
      <c r="U37" s="36">
        <f>INDEX(MTInputs!$J$1:$AZ$415,$D37,MATCH(U$5,MTInputs!$J$5:$AZ$5,0))</f>
        <v/>
      </c>
      <c r="V37" s="36">
        <f>INDEX(MTInputs!$J$1:$AZ$415,$D37,MATCH(V$5,MTInputs!$J$5:$AZ$5,0))</f>
        <v/>
      </c>
      <c r="W37" s="36">
        <f>INDEX(MTInputs!$J$1:$AZ$415,$D37,MATCH(W$5,MTInputs!$J$5:$AZ$5,0))</f>
        <v/>
      </c>
      <c r="X37" s="36">
        <f>INDEX(MTInputs!$J$1:$AZ$415,$D37,MATCH(X$5,MTInputs!$J$5:$AZ$5,0))</f>
        <v/>
      </c>
      <c r="Y37" s="36">
        <f>INDEX(MTInputs!$J$1:$AZ$415,$D37,MATCH(Y$5,MTInputs!$J$5:$AZ$5,0))</f>
        <v/>
      </c>
      <c r="Z37" s="36">
        <f>INDEX(MTInputs!$J$1:$AZ$415,$D37,MATCH(Z$5,MTInputs!$J$5:$AZ$5,0))</f>
        <v/>
      </c>
      <c r="AA37" s="36">
        <f>INDEX(MTInputs!$J$1:$AZ$415,$D37,MATCH(AA$5,MTInputs!$J$5:$AZ$5,0))</f>
        <v/>
      </c>
      <c r="AB37" s="36">
        <f>INDEX(MTInputs!$J$1:$AZ$415,$D37,MATCH(AB$5,MTInputs!$J$5:$AZ$5,0))</f>
        <v/>
      </c>
      <c r="AC37" s="36">
        <f>INDEX(MTInputs!$J$1:$AZ$415,$D37,MATCH(AC$5,MTInputs!$J$5:$AZ$5,0))</f>
        <v/>
      </c>
      <c r="AD37" s="36">
        <f>INDEX(MTInputs!$J$1:$AZ$415,$D37,MATCH(AD$5,MTInputs!$J$5:$AZ$5,0))</f>
        <v/>
      </c>
      <c r="AE37" s="25">
        <f>LOWER(Settings!$C$4)&amp;".mit."&amp;$A37&amp;IF($C37="","","."&amp;$C37&amp;"."&amp;$B37)&amp;IF(INDEX(Variables!$D$5:$D$105,MATCH($A37,Variables!$A$5:$A$105,0))="","","."&amp;INDEX(Variables!$D$5:$D$105,MATCH($A37,Variables!$A$5:$A$105,0)))&amp;"."&amp;AE$5</f>
        <v/>
      </c>
      <c r="AF37" s="35">
        <f>INDEX(MTInputs!$J$1:$AZ$415,$D37,MATCH(AF$5,MTInputs!$J$5:$AZ$5,0))</f>
        <v/>
      </c>
      <c r="AG37" s="36">
        <f>INDEX(MTInputs!$J$1:$AZ$415,$D37,MATCH(AG$5,MTInputs!$J$5:$AZ$5,0))</f>
        <v/>
      </c>
      <c r="AH37" s="36">
        <f>INDEX(MTInputs!$J$1:$AZ$415,$D37,MATCH(AH$5,MTInputs!$J$5:$AZ$5,0))</f>
        <v/>
      </c>
      <c r="AI37" s="36">
        <f>INDEX(MTInputs!$J$1:$AZ$415,$D37,MATCH(AI$5,MTInputs!$J$5:$AZ$5,0))</f>
        <v/>
      </c>
      <c r="AJ37" s="36">
        <f>INDEX(MTInputs!$J$1:$AZ$415,$D37,MATCH(AJ$5,MTInputs!$J$5:$AZ$5,0))</f>
        <v/>
      </c>
      <c r="AK37" s="36">
        <f>INDEX(MTInputs!$J$1:$AZ$415,$D37,MATCH(AK$5,MTInputs!$J$5:$AZ$5,0))</f>
        <v/>
      </c>
      <c r="AL37" s="36">
        <f>INDEX(MTInputs!$J$1:$AZ$415,$D37,MATCH(AL$5,MTInputs!$J$5:$AZ$5,0))</f>
        <v/>
      </c>
      <c r="AM37" s="36">
        <f>INDEX(MTInputs!$J$1:$AZ$415,$D37,MATCH(AM$5,MTInputs!$J$5:$AZ$5,0))</f>
        <v/>
      </c>
      <c r="AN37" s="36">
        <f>INDEX(MTInputs!$J$1:$AZ$415,$D37,MATCH(AN$5,MTInputs!$J$5:$AZ$5,0))</f>
        <v/>
      </c>
      <c r="AO37" s="36">
        <f>INDEX(MTInputs!$J$1:$AZ$415,$D37,MATCH(AO$5,MTInputs!$J$5:$AZ$5,0))</f>
        <v/>
      </c>
      <c r="AP37" s="36">
        <f>INDEX(MTInputs!$J$1:$AZ$415,$D37,MATCH(AP$5,MTInputs!$J$5:$AZ$5,0))</f>
        <v/>
      </c>
      <c r="AQ37" s="36">
        <f>INDEX(MTInputs!$J$1:$AZ$415,$D37,MATCH(AQ$5,MTInputs!$J$5:$AZ$5,0))</f>
        <v/>
      </c>
      <c r="AR37" s="36">
        <f>INDEX(MTInputs!$J$1:$AZ$415,$D37,MATCH(AR$5,MTInputs!$J$5:$AZ$5,0))</f>
        <v/>
      </c>
      <c r="AS37" s="36">
        <f>INDEX(MTInputs!$J$1:$AZ$415,$D37,MATCH(AS$5,MTInputs!$J$5:$AZ$5,0))</f>
        <v/>
      </c>
      <c r="AT37" s="36">
        <f>INDEX(MTInputs!$J$1:$AZ$415,$D37,MATCH(AT$5,MTInputs!$J$5:$AZ$5,0))</f>
        <v/>
      </c>
      <c r="AU37" s="36">
        <f>INDEX(MTInputs!$J$1:$AZ$415,$D37,MATCH(AU$5,MTInputs!$J$5:$AZ$5,0))</f>
        <v/>
      </c>
      <c r="AV37" s="36">
        <f>INDEX(MTInputs!$J$1:$AZ$415,$D37,MATCH(AV$5,MTInputs!$J$5:$AZ$5,0))</f>
        <v/>
      </c>
      <c r="AW37" s="36">
        <f>INDEX(MTInputs!$J$1:$AZ$415,$D37,MATCH(AW$5,MTInputs!$J$5:$AZ$5,0))</f>
        <v/>
      </c>
      <c r="AX37" s="36">
        <f>INDEX(MTInputs!$J$1:$AZ$415,$D37,MATCH(AX$5,MTInputs!$J$5:$AZ$5,0))</f>
        <v/>
      </c>
    </row>
    <row r="38" hidden="1" outlineLevel="1">
      <c r="A38" s="5" t="inlineStr">
        <is>
          <t>ctcov</t>
        </is>
      </c>
      <c r="B38" s="5" t="inlineStr">
        <is>
          <t>all</t>
        </is>
      </c>
      <c r="C38" s="5" t="inlineStr">
        <is>
          <t>mch</t>
        </is>
      </c>
      <c r="D38" s="8" t="n">
        <v>39</v>
      </c>
      <c r="H38" s="5">
        <f>INDEX(Variables!$B$5:$B$105,MATCH($A38,Variables!$A$5:$A$105,0))&amp;IF($C38="",""," | "&amp;INDEX(Mapping!$B$5:$B$26,MATCH($C38,Mapping!$A$5:$A$26,0))&amp;" | "&amp;INDEX(Mapping!$B$30:$B$41,MATCH($B38,Mapping!$A$30:$A$41,0)))</f>
        <v/>
      </c>
      <c r="I38" s="5">
        <f>INDEX(Variables!$C$5:$C$105,MATCH($A38,Variables!$A$5:$A$105,0))</f>
        <v/>
      </c>
      <c r="J38" s="5">
        <f>INDEX(Variables!$E$5:$E$105,MATCH($A38,Variables!$A$5:$A$105,0))</f>
        <v/>
      </c>
      <c r="K38" s="25">
        <f>LOWER(Settings!$C$4)&amp;".mit."&amp;$A38&amp;IF($C38="","","."&amp;$C38&amp;"."&amp;$B38)&amp;IF(INDEX(Variables!$D$5:$D$105,MATCH($A38,Variables!$A$5:$A$105,0))="","","."&amp;INDEX(Variables!$D$5:$D$105,MATCH($A38,Variables!$A$5:$A$105,0)))&amp;"."&amp;K$5</f>
        <v/>
      </c>
      <c r="L38" s="35">
        <f>INDEX(MTInputs!$J$1:$AZ$415,$D38,MATCH(L$5,MTInputs!$J$5:$AZ$5,0))</f>
        <v/>
      </c>
      <c r="M38" s="36">
        <f>INDEX(MTInputs!$J$1:$AZ$415,$D38,MATCH(M$5,MTInputs!$J$5:$AZ$5,0))</f>
        <v/>
      </c>
      <c r="N38" s="36">
        <f>INDEX(MTInputs!$J$1:$AZ$415,$D38,MATCH(N$5,MTInputs!$J$5:$AZ$5,0))</f>
        <v/>
      </c>
      <c r="O38" s="36">
        <f>INDEX(MTInputs!$J$1:$AZ$415,$D38,MATCH(O$5,MTInputs!$J$5:$AZ$5,0))</f>
        <v/>
      </c>
      <c r="P38" s="36">
        <f>INDEX(MTInputs!$J$1:$AZ$415,$D38,MATCH(P$5,MTInputs!$J$5:$AZ$5,0))</f>
        <v/>
      </c>
      <c r="Q38" s="36">
        <f>INDEX(MTInputs!$J$1:$AZ$415,$D38,MATCH(Q$5,MTInputs!$J$5:$AZ$5,0))</f>
        <v/>
      </c>
      <c r="R38" s="36">
        <f>INDEX(MTInputs!$J$1:$AZ$415,$D38,MATCH(R$5,MTInputs!$J$5:$AZ$5,0))</f>
        <v/>
      </c>
      <c r="S38" s="36">
        <f>INDEX(MTInputs!$J$1:$AZ$415,$D38,MATCH(S$5,MTInputs!$J$5:$AZ$5,0))</f>
        <v/>
      </c>
      <c r="T38" s="36">
        <f>INDEX(MTInputs!$J$1:$AZ$415,$D38,MATCH(T$5,MTInputs!$J$5:$AZ$5,0))</f>
        <v/>
      </c>
      <c r="U38" s="36">
        <f>INDEX(MTInputs!$J$1:$AZ$415,$D38,MATCH(U$5,MTInputs!$J$5:$AZ$5,0))</f>
        <v/>
      </c>
      <c r="V38" s="36">
        <f>INDEX(MTInputs!$J$1:$AZ$415,$D38,MATCH(V$5,MTInputs!$J$5:$AZ$5,0))</f>
        <v/>
      </c>
      <c r="W38" s="36">
        <f>INDEX(MTInputs!$J$1:$AZ$415,$D38,MATCH(W$5,MTInputs!$J$5:$AZ$5,0))</f>
        <v/>
      </c>
      <c r="X38" s="36">
        <f>INDEX(MTInputs!$J$1:$AZ$415,$D38,MATCH(X$5,MTInputs!$J$5:$AZ$5,0))</f>
        <v/>
      </c>
      <c r="Y38" s="36">
        <f>INDEX(MTInputs!$J$1:$AZ$415,$D38,MATCH(Y$5,MTInputs!$J$5:$AZ$5,0))</f>
        <v/>
      </c>
      <c r="Z38" s="36">
        <f>INDEX(MTInputs!$J$1:$AZ$415,$D38,MATCH(Z$5,MTInputs!$J$5:$AZ$5,0))</f>
        <v/>
      </c>
      <c r="AA38" s="36">
        <f>INDEX(MTInputs!$J$1:$AZ$415,$D38,MATCH(AA$5,MTInputs!$J$5:$AZ$5,0))</f>
        <v/>
      </c>
      <c r="AB38" s="36">
        <f>INDEX(MTInputs!$J$1:$AZ$415,$D38,MATCH(AB$5,MTInputs!$J$5:$AZ$5,0))</f>
        <v/>
      </c>
      <c r="AC38" s="36">
        <f>INDEX(MTInputs!$J$1:$AZ$415,$D38,MATCH(AC$5,MTInputs!$J$5:$AZ$5,0))</f>
        <v/>
      </c>
      <c r="AD38" s="36">
        <f>INDEX(MTInputs!$J$1:$AZ$415,$D38,MATCH(AD$5,MTInputs!$J$5:$AZ$5,0))</f>
        <v/>
      </c>
      <c r="AE38" s="25">
        <f>LOWER(Settings!$C$4)&amp;".mit."&amp;$A38&amp;IF($C38="","","."&amp;$C38&amp;"."&amp;$B38)&amp;IF(INDEX(Variables!$D$5:$D$105,MATCH($A38,Variables!$A$5:$A$105,0))="","","."&amp;INDEX(Variables!$D$5:$D$105,MATCH($A38,Variables!$A$5:$A$105,0)))&amp;"."&amp;AE$5</f>
        <v/>
      </c>
      <c r="AF38" s="35">
        <f>INDEX(MTInputs!$J$1:$AZ$415,$D38,MATCH(AF$5,MTInputs!$J$5:$AZ$5,0))</f>
        <v/>
      </c>
      <c r="AG38" s="36">
        <f>INDEX(MTInputs!$J$1:$AZ$415,$D38,MATCH(AG$5,MTInputs!$J$5:$AZ$5,0))</f>
        <v/>
      </c>
      <c r="AH38" s="36">
        <f>INDEX(MTInputs!$J$1:$AZ$415,$D38,MATCH(AH$5,MTInputs!$J$5:$AZ$5,0))</f>
        <v/>
      </c>
      <c r="AI38" s="36">
        <f>INDEX(MTInputs!$J$1:$AZ$415,$D38,MATCH(AI$5,MTInputs!$J$5:$AZ$5,0))</f>
        <v/>
      </c>
      <c r="AJ38" s="36">
        <f>INDEX(MTInputs!$J$1:$AZ$415,$D38,MATCH(AJ$5,MTInputs!$J$5:$AZ$5,0))</f>
        <v/>
      </c>
      <c r="AK38" s="36">
        <f>INDEX(MTInputs!$J$1:$AZ$415,$D38,MATCH(AK$5,MTInputs!$J$5:$AZ$5,0))</f>
        <v/>
      </c>
      <c r="AL38" s="36">
        <f>INDEX(MTInputs!$J$1:$AZ$415,$D38,MATCH(AL$5,MTInputs!$J$5:$AZ$5,0))</f>
        <v/>
      </c>
      <c r="AM38" s="36">
        <f>INDEX(MTInputs!$J$1:$AZ$415,$D38,MATCH(AM$5,MTInputs!$J$5:$AZ$5,0))</f>
        <v/>
      </c>
      <c r="AN38" s="36">
        <f>INDEX(MTInputs!$J$1:$AZ$415,$D38,MATCH(AN$5,MTInputs!$J$5:$AZ$5,0))</f>
        <v/>
      </c>
      <c r="AO38" s="36">
        <f>INDEX(MTInputs!$J$1:$AZ$415,$D38,MATCH(AO$5,MTInputs!$J$5:$AZ$5,0))</f>
        <v/>
      </c>
      <c r="AP38" s="36">
        <f>INDEX(MTInputs!$J$1:$AZ$415,$D38,MATCH(AP$5,MTInputs!$J$5:$AZ$5,0))</f>
        <v/>
      </c>
      <c r="AQ38" s="36">
        <f>INDEX(MTInputs!$J$1:$AZ$415,$D38,MATCH(AQ$5,MTInputs!$J$5:$AZ$5,0))</f>
        <v/>
      </c>
      <c r="AR38" s="36">
        <f>INDEX(MTInputs!$J$1:$AZ$415,$D38,MATCH(AR$5,MTInputs!$J$5:$AZ$5,0))</f>
        <v/>
      </c>
      <c r="AS38" s="36">
        <f>INDEX(MTInputs!$J$1:$AZ$415,$D38,MATCH(AS$5,MTInputs!$J$5:$AZ$5,0))</f>
        <v/>
      </c>
      <c r="AT38" s="36">
        <f>INDEX(MTInputs!$J$1:$AZ$415,$D38,MATCH(AT$5,MTInputs!$J$5:$AZ$5,0))</f>
        <v/>
      </c>
      <c r="AU38" s="36">
        <f>INDEX(MTInputs!$J$1:$AZ$415,$D38,MATCH(AU$5,MTInputs!$J$5:$AZ$5,0))</f>
        <v/>
      </c>
      <c r="AV38" s="36">
        <f>INDEX(MTInputs!$J$1:$AZ$415,$D38,MATCH(AV$5,MTInputs!$J$5:$AZ$5,0))</f>
        <v/>
      </c>
      <c r="AW38" s="36">
        <f>INDEX(MTInputs!$J$1:$AZ$415,$D38,MATCH(AW$5,MTInputs!$J$5:$AZ$5,0))</f>
        <v/>
      </c>
      <c r="AX38" s="36">
        <f>INDEX(MTInputs!$J$1:$AZ$415,$D38,MATCH(AX$5,MTInputs!$J$5:$AZ$5,0))</f>
        <v/>
      </c>
    </row>
    <row r="39" hidden="1" outlineLevel="1">
      <c r="A39" s="5" t="inlineStr">
        <is>
          <t>ctcov</t>
        </is>
      </c>
      <c r="B39" s="5" t="inlineStr">
        <is>
          <t>all</t>
        </is>
      </c>
      <c r="C39" s="5" t="inlineStr">
        <is>
          <t>irn</t>
        </is>
      </c>
      <c r="D39" s="8" t="n">
        <v>40</v>
      </c>
      <c r="H39" s="5">
        <f>INDEX(Variables!$B$5:$B$105,MATCH($A39,Variables!$A$5:$A$105,0))&amp;IF($C39="",""," | "&amp;INDEX(Mapping!$B$5:$B$26,MATCH($C39,Mapping!$A$5:$A$26,0))&amp;" | "&amp;INDEX(Mapping!$B$30:$B$41,MATCH($B39,Mapping!$A$30:$A$41,0)))</f>
        <v/>
      </c>
      <c r="I39" s="5">
        <f>INDEX(Variables!$C$5:$C$105,MATCH($A39,Variables!$A$5:$A$105,0))</f>
        <v/>
      </c>
      <c r="J39" s="5">
        <f>INDEX(Variables!$E$5:$E$105,MATCH($A39,Variables!$A$5:$A$105,0))</f>
        <v/>
      </c>
      <c r="K39" s="25">
        <f>LOWER(Settings!$C$4)&amp;".mit."&amp;$A39&amp;IF($C39="","","."&amp;$C39&amp;"."&amp;$B39)&amp;IF(INDEX(Variables!$D$5:$D$105,MATCH($A39,Variables!$A$5:$A$105,0))="","","."&amp;INDEX(Variables!$D$5:$D$105,MATCH($A39,Variables!$A$5:$A$105,0)))&amp;"."&amp;K$5</f>
        <v/>
      </c>
      <c r="L39" s="35">
        <f>INDEX(MTInputs!$J$1:$AZ$415,$D39,MATCH(L$5,MTInputs!$J$5:$AZ$5,0))</f>
        <v/>
      </c>
      <c r="M39" s="36">
        <f>INDEX(MTInputs!$J$1:$AZ$415,$D39,MATCH(M$5,MTInputs!$J$5:$AZ$5,0))</f>
        <v/>
      </c>
      <c r="N39" s="36">
        <f>INDEX(MTInputs!$J$1:$AZ$415,$D39,MATCH(N$5,MTInputs!$J$5:$AZ$5,0))</f>
        <v/>
      </c>
      <c r="O39" s="36">
        <f>INDEX(MTInputs!$J$1:$AZ$415,$D39,MATCH(O$5,MTInputs!$J$5:$AZ$5,0))</f>
        <v/>
      </c>
      <c r="P39" s="36">
        <f>INDEX(MTInputs!$J$1:$AZ$415,$D39,MATCH(P$5,MTInputs!$J$5:$AZ$5,0))</f>
        <v/>
      </c>
      <c r="Q39" s="36">
        <f>INDEX(MTInputs!$J$1:$AZ$415,$D39,MATCH(Q$5,MTInputs!$J$5:$AZ$5,0))</f>
        <v/>
      </c>
      <c r="R39" s="36">
        <f>INDEX(MTInputs!$J$1:$AZ$415,$D39,MATCH(R$5,MTInputs!$J$5:$AZ$5,0))</f>
        <v/>
      </c>
      <c r="S39" s="36">
        <f>INDEX(MTInputs!$J$1:$AZ$415,$D39,MATCH(S$5,MTInputs!$J$5:$AZ$5,0))</f>
        <v/>
      </c>
      <c r="T39" s="36">
        <f>INDEX(MTInputs!$J$1:$AZ$415,$D39,MATCH(T$5,MTInputs!$J$5:$AZ$5,0))</f>
        <v/>
      </c>
      <c r="U39" s="36">
        <f>INDEX(MTInputs!$J$1:$AZ$415,$D39,MATCH(U$5,MTInputs!$J$5:$AZ$5,0))</f>
        <v/>
      </c>
      <c r="V39" s="36">
        <f>INDEX(MTInputs!$J$1:$AZ$415,$D39,MATCH(V$5,MTInputs!$J$5:$AZ$5,0))</f>
        <v/>
      </c>
      <c r="W39" s="36">
        <f>INDEX(MTInputs!$J$1:$AZ$415,$D39,MATCH(W$5,MTInputs!$J$5:$AZ$5,0))</f>
        <v/>
      </c>
      <c r="X39" s="36">
        <f>INDEX(MTInputs!$J$1:$AZ$415,$D39,MATCH(X$5,MTInputs!$J$5:$AZ$5,0))</f>
        <v/>
      </c>
      <c r="Y39" s="36">
        <f>INDEX(MTInputs!$J$1:$AZ$415,$D39,MATCH(Y$5,MTInputs!$J$5:$AZ$5,0))</f>
        <v/>
      </c>
      <c r="Z39" s="36">
        <f>INDEX(MTInputs!$J$1:$AZ$415,$D39,MATCH(Z$5,MTInputs!$J$5:$AZ$5,0))</f>
        <v/>
      </c>
      <c r="AA39" s="36">
        <f>INDEX(MTInputs!$J$1:$AZ$415,$D39,MATCH(AA$5,MTInputs!$J$5:$AZ$5,0))</f>
        <v/>
      </c>
      <c r="AB39" s="36">
        <f>INDEX(MTInputs!$J$1:$AZ$415,$D39,MATCH(AB$5,MTInputs!$J$5:$AZ$5,0))</f>
        <v/>
      </c>
      <c r="AC39" s="36">
        <f>INDEX(MTInputs!$J$1:$AZ$415,$D39,MATCH(AC$5,MTInputs!$J$5:$AZ$5,0))</f>
        <v/>
      </c>
      <c r="AD39" s="36">
        <f>INDEX(MTInputs!$J$1:$AZ$415,$D39,MATCH(AD$5,MTInputs!$J$5:$AZ$5,0))</f>
        <v/>
      </c>
      <c r="AE39" s="25">
        <f>LOWER(Settings!$C$4)&amp;".mit."&amp;$A39&amp;IF($C39="","","."&amp;$C39&amp;"."&amp;$B39)&amp;IF(INDEX(Variables!$D$5:$D$105,MATCH($A39,Variables!$A$5:$A$105,0))="","","."&amp;INDEX(Variables!$D$5:$D$105,MATCH($A39,Variables!$A$5:$A$105,0)))&amp;"."&amp;AE$5</f>
        <v/>
      </c>
      <c r="AF39" s="35">
        <f>INDEX(MTInputs!$J$1:$AZ$415,$D39,MATCH(AF$5,MTInputs!$J$5:$AZ$5,0))</f>
        <v/>
      </c>
      <c r="AG39" s="36">
        <f>INDEX(MTInputs!$J$1:$AZ$415,$D39,MATCH(AG$5,MTInputs!$J$5:$AZ$5,0))</f>
        <v/>
      </c>
      <c r="AH39" s="36">
        <f>INDEX(MTInputs!$J$1:$AZ$415,$D39,MATCH(AH$5,MTInputs!$J$5:$AZ$5,0))</f>
        <v/>
      </c>
      <c r="AI39" s="36">
        <f>INDEX(MTInputs!$J$1:$AZ$415,$D39,MATCH(AI$5,MTInputs!$J$5:$AZ$5,0))</f>
        <v/>
      </c>
      <c r="AJ39" s="36">
        <f>INDEX(MTInputs!$J$1:$AZ$415,$D39,MATCH(AJ$5,MTInputs!$J$5:$AZ$5,0))</f>
        <v/>
      </c>
      <c r="AK39" s="36">
        <f>INDEX(MTInputs!$J$1:$AZ$415,$D39,MATCH(AK$5,MTInputs!$J$5:$AZ$5,0))</f>
        <v/>
      </c>
      <c r="AL39" s="36">
        <f>INDEX(MTInputs!$J$1:$AZ$415,$D39,MATCH(AL$5,MTInputs!$J$5:$AZ$5,0))</f>
        <v/>
      </c>
      <c r="AM39" s="36">
        <f>INDEX(MTInputs!$J$1:$AZ$415,$D39,MATCH(AM$5,MTInputs!$J$5:$AZ$5,0))</f>
        <v/>
      </c>
      <c r="AN39" s="36">
        <f>INDEX(MTInputs!$J$1:$AZ$415,$D39,MATCH(AN$5,MTInputs!$J$5:$AZ$5,0))</f>
        <v/>
      </c>
      <c r="AO39" s="36">
        <f>INDEX(MTInputs!$J$1:$AZ$415,$D39,MATCH(AO$5,MTInputs!$J$5:$AZ$5,0))</f>
        <v/>
      </c>
      <c r="AP39" s="36">
        <f>INDEX(MTInputs!$J$1:$AZ$415,$D39,MATCH(AP$5,MTInputs!$J$5:$AZ$5,0))</f>
        <v/>
      </c>
      <c r="AQ39" s="36">
        <f>INDEX(MTInputs!$J$1:$AZ$415,$D39,MATCH(AQ$5,MTInputs!$J$5:$AZ$5,0))</f>
        <v/>
      </c>
      <c r="AR39" s="36">
        <f>INDEX(MTInputs!$J$1:$AZ$415,$D39,MATCH(AR$5,MTInputs!$J$5:$AZ$5,0))</f>
        <v/>
      </c>
      <c r="AS39" s="36">
        <f>INDEX(MTInputs!$J$1:$AZ$415,$D39,MATCH(AS$5,MTInputs!$J$5:$AZ$5,0))</f>
        <v/>
      </c>
      <c r="AT39" s="36">
        <f>INDEX(MTInputs!$J$1:$AZ$415,$D39,MATCH(AT$5,MTInputs!$J$5:$AZ$5,0))</f>
        <v/>
      </c>
      <c r="AU39" s="36">
        <f>INDEX(MTInputs!$J$1:$AZ$415,$D39,MATCH(AU$5,MTInputs!$J$5:$AZ$5,0))</f>
        <v/>
      </c>
      <c r="AV39" s="36">
        <f>INDEX(MTInputs!$J$1:$AZ$415,$D39,MATCH(AV$5,MTInputs!$J$5:$AZ$5,0))</f>
        <v/>
      </c>
      <c r="AW39" s="36">
        <f>INDEX(MTInputs!$J$1:$AZ$415,$D39,MATCH(AW$5,MTInputs!$J$5:$AZ$5,0))</f>
        <v/>
      </c>
      <c r="AX39" s="36">
        <f>INDEX(MTInputs!$J$1:$AZ$415,$D39,MATCH(AX$5,MTInputs!$J$5:$AZ$5,0))</f>
        <v/>
      </c>
    </row>
    <row r="40" hidden="1" outlineLevel="1">
      <c r="A40" s="5" t="inlineStr">
        <is>
          <t>ctcov</t>
        </is>
      </c>
      <c r="B40" s="5" t="inlineStr">
        <is>
          <t>all</t>
        </is>
      </c>
      <c r="C40" s="5" t="inlineStr">
        <is>
          <t>nfm</t>
        </is>
      </c>
      <c r="D40" s="8" t="n">
        <v>41</v>
      </c>
      <c r="H40" s="5">
        <f>INDEX(Variables!$B$5:$B$105,MATCH($A40,Variables!$A$5:$A$105,0))&amp;IF($C40="",""," | "&amp;INDEX(Mapping!$B$5:$B$26,MATCH($C40,Mapping!$A$5:$A$26,0))&amp;" | "&amp;INDEX(Mapping!$B$30:$B$41,MATCH($B40,Mapping!$A$30:$A$41,0)))</f>
        <v/>
      </c>
      <c r="I40" s="5">
        <f>INDEX(Variables!$C$5:$C$105,MATCH($A40,Variables!$A$5:$A$105,0))</f>
        <v/>
      </c>
      <c r="J40" s="5">
        <f>INDEX(Variables!$E$5:$E$105,MATCH($A40,Variables!$A$5:$A$105,0))</f>
        <v/>
      </c>
      <c r="K40" s="25">
        <f>LOWER(Settings!$C$4)&amp;".mit."&amp;$A40&amp;IF($C40="","","."&amp;$C40&amp;"."&amp;$B40)&amp;IF(INDEX(Variables!$D$5:$D$105,MATCH($A40,Variables!$A$5:$A$105,0))="","","."&amp;INDEX(Variables!$D$5:$D$105,MATCH($A40,Variables!$A$5:$A$105,0)))&amp;"."&amp;K$5</f>
        <v/>
      </c>
      <c r="L40" s="35">
        <f>INDEX(MTInputs!$J$1:$AZ$415,$D40,MATCH(L$5,MTInputs!$J$5:$AZ$5,0))</f>
        <v/>
      </c>
      <c r="M40" s="36">
        <f>INDEX(MTInputs!$J$1:$AZ$415,$D40,MATCH(M$5,MTInputs!$J$5:$AZ$5,0))</f>
        <v/>
      </c>
      <c r="N40" s="36">
        <f>INDEX(MTInputs!$J$1:$AZ$415,$D40,MATCH(N$5,MTInputs!$J$5:$AZ$5,0))</f>
        <v/>
      </c>
      <c r="O40" s="36">
        <f>INDEX(MTInputs!$J$1:$AZ$415,$D40,MATCH(O$5,MTInputs!$J$5:$AZ$5,0))</f>
        <v/>
      </c>
      <c r="P40" s="36">
        <f>INDEX(MTInputs!$J$1:$AZ$415,$D40,MATCH(P$5,MTInputs!$J$5:$AZ$5,0))</f>
        <v/>
      </c>
      <c r="Q40" s="36">
        <f>INDEX(MTInputs!$J$1:$AZ$415,$D40,MATCH(Q$5,MTInputs!$J$5:$AZ$5,0))</f>
        <v/>
      </c>
      <c r="R40" s="36">
        <f>INDEX(MTInputs!$J$1:$AZ$415,$D40,MATCH(R$5,MTInputs!$J$5:$AZ$5,0))</f>
        <v/>
      </c>
      <c r="S40" s="36">
        <f>INDEX(MTInputs!$J$1:$AZ$415,$D40,MATCH(S$5,MTInputs!$J$5:$AZ$5,0))</f>
        <v/>
      </c>
      <c r="T40" s="36">
        <f>INDEX(MTInputs!$J$1:$AZ$415,$D40,MATCH(T$5,MTInputs!$J$5:$AZ$5,0))</f>
        <v/>
      </c>
      <c r="U40" s="36">
        <f>INDEX(MTInputs!$J$1:$AZ$415,$D40,MATCH(U$5,MTInputs!$J$5:$AZ$5,0))</f>
        <v/>
      </c>
      <c r="V40" s="36">
        <f>INDEX(MTInputs!$J$1:$AZ$415,$D40,MATCH(V$5,MTInputs!$J$5:$AZ$5,0))</f>
        <v/>
      </c>
      <c r="W40" s="36">
        <f>INDEX(MTInputs!$J$1:$AZ$415,$D40,MATCH(W$5,MTInputs!$J$5:$AZ$5,0))</f>
        <v/>
      </c>
      <c r="X40" s="36">
        <f>INDEX(MTInputs!$J$1:$AZ$415,$D40,MATCH(X$5,MTInputs!$J$5:$AZ$5,0))</f>
        <v/>
      </c>
      <c r="Y40" s="36">
        <f>INDEX(MTInputs!$J$1:$AZ$415,$D40,MATCH(Y$5,MTInputs!$J$5:$AZ$5,0))</f>
        <v/>
      </c>
      <c r="Z40" s="36">
        <f>INDEX(MTInputs!$J$1:$AZ$415,$D40,MATCH(Z$5,MTInputs!$J$5:$AZ$5,0))</f>
        <v/>
      </c>
      <c r="AA40" s="36">
        <f>INDEX(MTInputs!$J$1:$AZ$415,$D40,MATCH(AA$5,MTInputs!$J$5:$AZ$5,0))</f>
        <v/>
      </c>
      <c r="AB40" s="36">
        <f>INDEX(MTInputs!$J$1:$AZ$415,$D40,MATCH(AB$5,MTInputs!$J$5:$AZ$5,0))</f>
        <v/>
      </c>
      <c r="AC40" s="36">
        <f>INDEX(MTInputs!$J$1:$AZ$415,$D40,MATCH(AC$5,MTInputs!$J$5:$AZ$5,0))</f>
        <v/>
      </c>
      <c r="AD40" s="36">
        <f>INDEX(MTInputs!$J$1:$AZ$415,$D40,MATCH(AD$5,MTInputs!$J$5:$AZ$5,0))</f>
        <v/>
      </c>
      <c r="AE40" s="25">
        <f>LOWER(Settings!$C$4)&amp;".mit."&amp;$A40&amp;IF($C40="","","."&amp;$C40&amp;"."&amp;$B40)&amp;IF(INDEX(Variables!$D$5:$D$105,MATCH($A40,Variables!$A$5:$A$105,0))="","","."&amp;INDEX(Variables!$D$5:$D$105,MATCH($A40,Variables!$A$5:$A$105,0)))&amp;"."&amp;AE$5</f>
        <v/>
      </c>
      <c r="AF40" s="35">
        <f>INDEX(MTInputs!$J$1:$AZ$415,$D40,MATCH(AF$5,MTInputs!$J$5:$AZ$5,0))</f>
        <v/>
      </c>
      <c r="AG40" s="36">
        <f>INDEX(MTInputs!$J$1:$AZ$415,$D40,MATCH(AG$5,MTInputs!$J$5:$AZ$5,0))</f>
        <v/>
      </c>
      <c r="AH40" s="36">
        <f>INDEX(MTInputs!$J$1:$AZ$415,$D40,MATCH(AH$5,MTInputs!$J$5:$AZ$5,0))</f>
        <v/>
      </c>
      <c r="AI40" s="36">
        <f>INDEX(MTInputs!$J$1:$AZ$415,$D40,MATCH(AI$5,MTInputs!$J$5:$AZ$5,0))</f>
        <v/>
      </c>
      <c r="AJ40" s="36">
        <f>INDEX(MTInputs!$J$1:$AZ$415,$D40,MATCH(AJ$5,MTInputs!$J$5:$AZ$5,0))</f>
        <v/>
      </c>
      <c r="AK40" s="36">
        <f>INDEX(MTInputs!$J$1:$AZ$415,$D40,MATCH(AK$5,MTInputs!$J$5:$AZ$5,0))</f>
        <v/>
      </c>
      <c r="AL40" s="36">
        <f>INDEX(MTInputs!$J$1:$AZ$415,$D40,MATCH(AL$5,MTInputs!$J$5:$AZ$5,0))</f>
        <v/>
      </c>
      <c r="AM40" s="36">
        <f>INDEX(MTInputs!$J$1:$AZ$415,$D40,MATCH(AM$5,MTInputs!$J$5:$AZ$5,0))</f>
        <v/>
      </c>
      <c r="AN40" s="36">
        <f>INDEX(MTInputs!$J$1:$AZ$415,$D40,MATCH(AN$5,MTInputs!$J$5:$AZ$5,0))</f>
        <v/>
      </c>
      <c r="AO40" s="36">
        <f>INDEX(MTInputs!$J$1:$AZ$415,$D40,MATCH(AO$5,MTInputs!$J$5:$AZ$5,0))</f>
        <v/>
      </c>
      <c r="AP40" s="36">
        <f>INDEX(MTInputs!$J$1:$AZ$415,$D40,MATCH(AP$5,MTInputs!$J$5:$AZ$5,0))</f>
        <v/>
      </c>
      <c r="AQ40" s="36">
        <f>INDEX(MTInputs!$J$1:$AZ$415,$D40,MATCH(AQ$5,MTInputs!$J$5:$AZ$5,0))</f>
        <v/>
      </c>
      <c r="AR40" s="36">
        <f>INDEX(MTInputs!$J$1:$AZ$415,$D40,MATCH(AR$5,MTInputs!$J$5:$AZ$5,0))</f>
        <v/>
      </c>
      <c r="AS40" s="36">
        <f>INDEX(MTInputs!$J$1:$AZ$415,$D40,MATCH(AS$5,MTInputs!$J$5:$AZ$5,0))</f>
        <v/>
      </c>
      <c r="AT40" s="36">
        <f>INDEX(MTInputs!$J$1:$AZ$415,$D40,MATCH(AT$5,MTInputs!$J$5:$AZ$5,0))</f>
        <v/>
      </c>
      <c r="AU40" s="36">
        <f>INDEX(MTInputs!$J$1:$AZ$415,$D40,MATCH(AU$5,MTInputs!$J$5:$AZ$5,0))</f>
        <v/>
      </c>
      <c r="AV40" s="36">
        <f>INDEX(MTInputs!$J$1:$AZ$415,$D40,MATCH(AV$5,MTInputs!$J$5:$AZ$5,0))</f>
        <v/>
      </c>
      <c r="AW40" s="36">
        <f>INDEX(MTInputs!$J$1:$AZ$415,$D40,MATCH(AW$5,MTInputs!$J$5:$AZ$5,0))</f>
        <v/>
      </c>
      <c r="AX40" s="36">
        <f>INDEX(MTInputs!$J$1:$AZ$415,$D40,MATCH(AX$5,MTInputs!$J$5:$AZ$5,0))</f>
        <v/>
      </c>
    </row>
    <row r="41" hidden="1" outlineLevel="1">
      <c r="A41" s="5" t="inlineStr">
        <is>
          <t>ctcov</t>
        </is>
      </c>
      <c r="B41" s="5" t="inlineStr">
        <is>
          <t>all</t>
        </is>
      </c>
      <c r="C41" s="5" t="inlineStr">
        <is>
          <t>mac</t>
        </is>
      </c>
      <c r="D41" s="8" t="n">
        <v>42</v>
      </c>
      <c r="H41" s="5">
        <f>INDEX(Variables!$B$5:$B$105,MATCH($A41,Variables!$A$5:$A$105,0))&amp;IF($C41="",""," | "&amp;INDEX(Mapping!$B$5:$B$26,MATCH($C41,Mapping!$A$5:$A$26,0))&amp;" | "&amp;INDEX(Mapping!$B$30:$B$41,MATCH($B41,Mapping!$A$30:$A$41,0)))</f>
        <v/>
      </c>
      <c r="I41" s="5">
        <f>INDEX(Variables!$C$5:$C$105,MATCH($A41,Variables!$A$5:$A$105,0))</f>
        <v/>
      </c>
      <c r="J41" s="5">
        <f>INDEX(Variables!$E$5:$E$105,MATCH($A41,Variables!$A$5:$A$105,0))</f>
        <v/>
      </c>
      <c r="K41" s="25">
        <f>LOWER(Settings!$C$4)&amp;".mit."&amp;$A41&amp;IF($C41="","","."&amp;$C41&amp;"."&amp;$B41)&amp;IF(INDEX(Variables!$D$5:$D$105,MATCH($A41,Variables!$A$5:$A$105,0))="","","."&amp;INDEX(Variables!$D$5:$D$105,MATCH($A41,Variables!$A$5:$A$105,0)))&amp;"."&amp;K$5</f>
        <v/>
      </c>
      <c r="L41" s="35">
        <f>INDEX(MTInputs!$J$1:$AZ$415,$D41,MATCH(L$5,MTInputs!$J$5:$AZ$5,0))</f>
        <v/>
      </c>
      <c r="M41" s="36">
        <f>INDEX(MTInputs!$J$1:$AZ$415,$D41,MATCH(M$5,MTInputs!$J$5:$AZ$5,0))</f>
        <v/>
      </c>
      <c r="N41" s="36">
        <f>INDEX(MTInputs!$J$1:$AZ$415,$D41,MATCH(N$5,MTInputs!$J$5:$AZ$5,0))</f>
        <v/>
      </c>
      <c r="O41" s="36">
        <f>INDEX(MTInputs!$J$1:$AZ$415,$D41,MATCH(O$5,MTInputs!$J$5:$AZ$5,0))</f>
        <v/>
      </c>
      <c r="P41" s="36">
        <f>INDEX(MTInputs!$J$1:$AZ$415,$D41,MATCH(P$5,MTInputs!$J$5:$AZ$5,0))</f>
        <v/>
      </c>
      <c r="Q41" s="36">
        <f>INDEX(MTInputs!$J$1:$AZ$415,$D41,MATCH(Q$5,MTInputs!$J$5:$AZ$5,0))</f>
        <v/>
      </c>
      <c r="R41" s="36">
        <f>INDEX(MTInputs!$J$1:$AZ$415,$D41,MATCH(R$5,MTInputs!$J$5:$AZ$5,0))</f>
        <v/>
      </c>
      <c r="S41" s="36">
        <f>INDEX(MTInputs!$J$1:$AZ$415,$D41,MATCH(S$5,MTInputs!$J$5:$AZ$5,0))</f>
        <v/>
      </c>
      <c r="T41" s="36">
        <f>INDEX(MTInputs!$J$1:$AZ$415,$D41,MATCH(T$5,MTInputs!$J$5:$AZ$5,0))</f>
        <v/>
      </c>
      <c r="U41" s="36">
        <f>INDEX(MTInputs!$J$1:$AZ$415,$D41,MATCH(U$5,MTInputs!$J$5:$AZ$5,0))</f>
        <v/>
      </c>
      <c r="V41" s="36">
        <f>INDEX(MTInputs!$J$1:$AZ$415,$D41,MATCH(V$5,MTInputs!$J$5:$AZ$5,0))</f>
        <v/>
      </c>
      <c r="W41" s="36">
        <f>INDEX(MTInputs!$J$1:$AZ$415,$D41,MATCH(W$5,MTInputs!$J$5:$AZ$5,0))</f>
        <v/>
      </c>
      <c r="X41" s="36">
        <f>INDEX(MTInputs!$J$1:$AZ$415,$D41,MATCH(X$5,MTInputs!$J$5:$AZ$5,0))</f>
        <v/>
      </c>
      <c r="Y41" s="36">
        <f>INDEX(MTInputs!$J$1:$AZ$415,$D41,MATCH(Y$5,MTInputs!$J$5:$AZ$5,0))</f>
        <v/>
      </c>
      <c r="Z41" s="36">
        <f>INDEX(MTInputs!$J$1:$AZ$415,$D41,MATCH(Z$5,MTInputs!$J$5:$AZ$5,0))</f>
        <v/>
      </c>
      <c r="AA41" s="36">
        <f>INDEX(MTInputs!$J$1:$AZ$415,$D41,MATCH(AA$5,MTInputs!$J$5:$AZ$5,0))</f>
        <v/>
      </c>
      <c r="AB41" s="36">
        <f>INDEX(MTInputs!$J$1:$AZ$415,$D41,MATCH(AB$5,MTInputs!$J$5:$AZ$5,0))</f>
        <v/>
      </c>
      <c r="AC41" s="36">
        <f>INDEX(MTInputs!$J$1:$AZ$415,$D41,MATCH(AC$5,MTInputs!$J$5:$AZ$5,0))</f>
        <v/>
      </c>
      <c r="AD41" s="36">
        <f>INDEX(MTInputs!$J$1:$AZ$415,$D41,MATCH(AD$5,MTInputs!$J$5:$AZ$5,0))</f>
        <v/>
      </c>
      <c r="AE41" s="25">
        <f>LOWER(Settings!$C$4)&amp;".mit."&amp;$A41&amp;IF($C41="","","."&amp;$C41&amp;"."&amp;$B41)&amp;IF(INDEX(Variables!$D$5:$D$105,MATCH($A41,Variables!$A$5:$A$105,0))="","","."&amp;INDEX(Variables!$D$5:$D$105,MATCH($A41,Variables!$A$5:$A$105,0)))&amp;"."&amp;AE$5</f>
        <v/>
      </c>
      <c r="AF41" s="35">
        <f>INDEX(MTInputs!$J$1:$AZ$415,$D41,MATCH(AF$5,MTInputs!$J$5:$AZ$5,0))</f>
        <v/>
      </c>
      <c r="AG41" s="36">
        <f>INDEX(MTInputs!$J$1:$AZ$415,$D41,MATCH(AG$5,MTInputs!$J$5:$AZ$5,0))</f>
        <v/>
      </c>
      <c r="AH41" s="36">
        <f>INDEX(MTInputs!$J$1:$AZ$415,$D41,MATCH(AH$5,MTInputs!$J$5:$AZ$5,0))</f>
        <v/>
      </c>
      <c r="AI41" s="36">
        <f>INDEX(MTInputs!$J$1:$AZ$415,$D41,MATCH(AI$5,MTInputs!$J$5:$AZ$5,0))</f>
        <v/>
      </c>
      <c r="AJ41" s="36">
        <f>INDEX(MTInputs!$J$1:$AZ$415,$D41,MATCH(AJ$5,MTInputs!$J$5:$AZ$5,0))</f>
        <v/>
      </c>
      <c r="AK41" s="36">
        <f>INDEX(MTInputs!$J$1:$AZ$415,$D41,MATCH(AK$5,MTInputs!$J$5:$AZ$5,0))</f>
        <v/>
      </c>
      <c r="AL41" s="36">
        <f>INDEX(MTInputs!$J$1:$AZ$415,$D41,MATCH(AL$5,MTInputs!$J$5:$AZ$5,0))</f>
        <v/>
      </c>
      <c r="AM41" s="36">
        <f>INDEX(MTInputs!$J$1:$AZ$415,$D41,MATCH(AM$5,MTInputs!$J$5:$AZ$5,0))</f>
        <v/>
      </c>
      <c r="AN41" s="36">
        <f>INDEX(MTInputs!$J$1:$AZ$415,$D41,MATCH(AN$5,MTInputs!$J$5:$AZ$5,0))</f>
        <v/>
      </c>
      <c r="AO41" s="36">
        <f>INDEX(MTInputs!$J$1:$AZ$415,$D41,MATCH(AO$5,MTInputs!$J$5:$AZ$5,0))</f>
        <v/>
      </c>
      <c r="AP41" s="36">
        <f>INDEX(MTInputs!$J$1:$AZ$415,$D41,MATCH(AP$5,MTInputs!$J$5:$AZ$5,0))</f>
        <v/>
      </c>
      <c r="AQ41" s="36">
        <f>INDEX(MTInputs!$J$1:$AZ$415,$D41,MATCH(AQ$5,MTInputs!$J$5:$AZ$5,0))</f>
        <v/>
      </c>
      <c r="AR41" s="36">
        <f>INDEX(MTInputs!$J$1:$AZ$415,$D41,MATCH(AR$5,MTInputs!$J$5:$AZ$5,0))</f>
        <v/>
      </c>
      <c r="AS41" s="36">
        <f>INDEX(MTInputs!$J$1:$AZ$415,$D41,MATCH(AS$5,MTInputs!$J$5:$AZ$5,0))</f>
        <v/>
      </c>
      <c r="AT41" s="36">
        <f>INDEX(MTInputs!$J$1:$AZ$415,$D41,MATCH(AT$5,MTInputs!$J$5:$AZ$5,0))</f>
        <v/>
      </c>
      <c r="AU41" s="36">
        <f>INDEX(MTInputs!$J$1:$AZ$415,$D41,MATCH(AU$5,MTInputs!$J$5:$AZ$5,0))</f>
        <v/>
      </c>
      <c r="AV41" s="36">
        <f>INDEX(MTInputs!$J$1:$AZ$415,$D41,MATCH(AV$5,MTInputs!$J$5:$AZ$5,0))</f>
        <v/>
      </c>
      <c r="AW41" s="36">
        <f>INDEX(MTInputs!$J$1:$AZ$415,$D41,MATCH(AW$5,MTInputs!$J$5:$AZ$5,0))</f>
        <v/>
      </c>
      <c r="AX41" s="36">
        <f>INDEX(MTInputs!$J$1:$AZ$415,$D41,MATCH(AX$5,MTInputs!$J$5:$AZ$5,0))</f>
        <v/>
      </c>
    </row>
    <row r="42" hidden="1" outlineLevel="1">
      <c r="A42" s="5" t="inlineStr">
        <is>
          <t>ctcov</t>
        </is>
      </c>
      <c r="B42" s="5" t="inlineStr">
        <is>
          <t>all</t>
        </is>
      </c>
      <c r="C42" s="5" t="inlineStr">
        <is>
          <t>cem</t>
        </is>
      </c>
      <c r="D42" s="8" t="n">
        <v>43</v>
      </c>
      <c r="H42" s="5">
        <f>INDEX(Variables!$B$5:$B$105,MATCH($A42,Variables!$A$5:$A$105,0))&amp;IF($C42="",""," | "&amp;INDEX(Mapping!$B$5:$B$26,MATCH($C42,Mapping!$A$5:$A$26,0))&amp;" | "&amp;INDEX(Mapping!$B$30:$B$41,MATCH($B42,Mapping!$A$30:$A$41,0)))</f>
        <v/>
      </c>
      <c r="I42" s="5">
        <f>INDEX(Variables!$C$5:$C$105,MATCH($A42,Variables!$A$5:$A$105,0))</f>
        <v/>
      </c>
      <c r="J42" s="5">
        <f>INDEX(Variables!$E$5:$E$105,MATCH($A42,Variables!$A$5:$A$105,0))</f>
        <v/>
      </c>
      <c r="K42" s="25">
        <f>LOWER(Settings!$C$4)&amp;".mit."&amp;$A42&amp;IF($C42="","","."&amp;$C42&amp;"."&amp;$B42)&amp;IF(INDEX(Variables!$D$5:$D$105,MATCH($A42,Variables!$A$5:$A$105,0))="","","."&amp;INDEX(Variables!$D$5:$D$105,MATCH($A42,Variables!$A$5:$A$105,0)))&amp;"."&amp;K$5</f>
        <v/>
      </c>
      <c r="L42" s="35">
        <f>INDEX(MTInputs!$J$1:$AZ$415,$D42,MATCH(L$5,MTInputs!$J$5:$AZ$5,0))</f>
        <v/>
      </c>
      <c r="M42" s="36">
        <f>INDEX(MTInputs!$J$1:$AZ$415,$D42,MATCH(M$5,MTInputs!$J$5:$AZ$5,0))</f>
        <v/>
      </c>
      <c r="N42" s="36">
        <f>INDEX(MTInputs!$J$1:$AZ$415,$D42,MATCH(N$5,MTInputs!$J$5:$AZ$5,0))</f>
        <v/>
      </c>
      <c r="O42" s="36">
        <f>INDEX(MTInputs!$J$1:$AZ$415,$D42,MATCH(O$5,MTInputs!$J$5:$AZ$5,0))</f>
        <v/>
      </c>
      <c r="P42" s="36">
        <f>INDEX(MTInputs!$J$1:$AZ$415,$D42,MATCH(P$5,MTInputs!$J$5:$AZ$5,0))</f>
        <v/>
      </c>
      <c r="Q42" s="36">
        <f>INDEX(MTInputs!$J$1:$AZ$415,$D42,MATCH(Q$5,MTInputs!$J$5:$AZ$5,0))</f>
        <v/>
      </c>
      <c r="R42" s="36">
        <f>INDEX(MTInputs!$J$1:$AZ$415,$D42,MATCH(R$5,MTInputs!$J$5:$AZ$5,0))</f>
        <v/>
      </c>
      <c r="S42" s="36">
        <f>INDEX(MTInputs!$J$1:$AZ$415,$D42,MATCH(S$5,MTInputs!$J$5:$AZ$5,0))</f>
        <v/>
      </c>
      <c r="T42" s="36">
        <f>INDEX(MTInputs!$J$1:$AZ$415,$D42,MATCH(T$5,MTInputs!$J$5:$AZ$5,0))</f>
        <v/>
      </c>
      <c r="U42" s="36">
        <f>INDEX(MTInputs!$J$1:$AZ$415,$D42,MATCH(U$5,MTInputs!$J$5:$AZ$5,0))</f>
        <v/>
      </c>
      <c r="V42" s="36">
        <f>INDEX(MTInputs!$J$1:$AZ$415,$D42,MATCH(V$5,MTInputs!$J$5:$AZ$5,0))</f>
        <v/>
      </c>
      <c r="W42" s="36">
        <f>INDEX(MTInputs!$J$1:$AZ$415,$D42,MATCH(W$5,MTInputs!$J$5:$AZ$5,0))</f>
        <v/>
      </c>
      <c r="X42" s="36">
        <f>INDEX(MTInputs!$J$1:$AZ$415,$D42,MATCH(X$5,MTInputs!$J$5:$AZ$5,0))</f>
        <v/>
      </c>
      <c r="Y42" s="36">
        <f>INDEX(MTInputs!$J$1:$AZ$415,$D42,MATCH(Y$5,MTInputs!$J$5:$AZ$5,0))</f>
        <v/>
      </c>
      <c r="Z42" s="36">
        <f>INDEX(MTInputs!$J$1:$AZ$415,$D42,MATCH(Z$5,MTInputs!$J$5:$AZ$5,0))</f>
        <v/>
      </c>
      <c r="AA42" s="36">
        <f>INDEX(MTInputs!$J$1:$AZ$415,$D42,MATCH(AA$5,MTInputs!$J$5:$AZ$5,0))</f>
        <v/>
      </c>
      <c r="AB42" s="36">
        <f>INDEX(MTInputs!$J$1:$AZ$415,$D42,MATCH(AB$5,MTInputs!$J$5:$AZ$5,0))</f>
        <v/>
      </c>
      <c r="AC42" s="36">
        <f>INDEX(MTInputs!$J$1:$AZ$415,$D42,MATCH(AC$5,MTInputs!$J$5:$AZ$5,0))</f>
        <v/>
      </c>
      <c r="AD42" s="36">
        <f>INDEX(MTInputs!$J$1:$AZ$415,$D42,MATCH(AD$5,MTInputs!$J$5:$AZ$5,0))</f>
        <v/>
      </c>
      <c r="AE42" s="25">
        <f>LOWER(Settings!$C$4)&amp;".mit."&amp;$A42&amp;IF($C42="","","."&amp;$C42&amp;"."&amp;$B42)&amp;IF(INDEX(Variables!$D$5:$D$105,MATCH($A42,Variables!$A$5:$A$105,0))="","","."&amp;INDEX(Variables!$D$5:$D$105,MATCH($A42,Variables!$A$5:$A$105,0)))&amp;"."&amp;AE$5</f>
        <v/>
      </c>
      <c r="AF42" s="35">
        <f>INDEX(MTInputs!$J$1:$AZ$415,$D42,MATCH(AF$5,MTInputs!$J$5:$AZ$5,0))</f>
        <v/>
      </c>
      <c r="AG42" s="36">
        <f>INDEX(MTInputs!$J$1:$AZ$415,$D42,MATCH(AG$5,MTInputs!$J$5:$AZ$5,0))</f>
        <v/>
      </c>
      <c r="AH42" s="36">
        <f>INDEX(MTInputs!$J$1:$AZ$415,$D42,MATCH(AH$5,MTInputs!$J$5:$AZ$5,0))</f>
        <v/>
      </c>
      <c r="AI42" s="36">
        <f>INDEX(MTInputs!$J$1:$AZ$415,$D42,MATCH(AI$5,MTInputs!$J$5:$AZ$5,0))</f>
        <v/>
      </c>
      <c r="AJ42" s="36">
        <f>INDEX(MTInputs!$J$1:$AZ$415,$D42,MATCH(AJ$5,MTInputs!$J$5:$AZ$5,0))</f>
        <v/>
      </c>
      <c r="AK42" s="36">
        <f>INDEX(MTInputs!$J$1:$AZ$415,$D42,MATCH(AK$5,MTInputs!$J$5:$AZ$5,0))</f>
        <v/>
      </c>
      <c r="AL42" s="36">
        <f>INDEX(MTInputs!$J$1:$AZ$415,$D42,MATCH(AL$5,MTInputs!$J$5:$AZ$5,0))</f>
        <v/>
      </c>
      <c r="AM42" s="36">
        <f>INDEX(MTInputs!$J$1:$AZ$415,$D42,MATCH(AM$5,MTInputs!$J$5:$AZ$5,0))</f>
        <v/>
      </c>
      <c r="AN42" s="36">
        <f>INDEX(MTInputs!$J$1:$AZ$415,$D42,MATCH(AN$5,MTInputs!$J$5:$AZ$5,0))</f>
        <v/>
      </c>
      <c r="AO42" s="36">
        <f>INDEX(MTInputs!$J$1:$AZ$415,$D42,MATCH(AO$5,MTInputs!$J$5:$AZ$5,0))</f>
        <v/>
      </c>
      <c r="AP42" s="36">
        <f>INDEX(MTInputs!$J$1:$AZ$415,$D42,MATCH(AP$5,MTInputs!$J$5:$AZ$5,0))</f>
        <v/>
      </c>
      <c r="AQ42" s="36">
        <f>INDEX(MTInputs!$J$1:$AZ$415,$D42,MATCH(AQ$5,MTInputs!$J$5:$AZ$5,0))</f>
        <v/>
      </c>
      <c r="AR42" s="36">
        <f>INDEX(MTInputs!$J$1:$AZ$415,$D42,MATCH(AR$5,MTInputs!$J$5:$AZ$5,0))</f>
        <v/>
      </c>
      <c r="AS42" s="36">
        <f>INDEX(MTInputs!$J$1:$AZ$415,$D42,MATCH(AS$5,MTInputs!$J$5:$AZ$5,0))</f>
        <v/>
      </c>
      <c r="AT42" s="36">
        <f>INDEX(MTInputs!$J$1:$AZ$415,$D42,MATCH(AT$5,MTInputs!$J$5:$AZ$5,0))</f>
        <v/>
      </c>
      <c r="AU42" s="36">
        <f>INDEX(MTInputs!$J$1:$AZ$415,$D42,MATCH(AU$5,MTInputs!$J$5:$AZ$5,0))</f>
        <v/>
      </c>
      <c r="AV42" s="36">
        <f>INDEX(MTInputs!$J$1:$AZ$415,$D42,MATCH(AV$5,MTInputs!$J$5:$AZ$5,0))</f>
        <v/>
      </c>
      <c r="AW42" s="36">
        <f>INDEX(MTInputs!$J$1:$AZ$415,$D42,MATCH(AW$5,MTInputs!$J$5:$AZ$5,0))</f>
        <v/>
      </c>
      <c r="AX42" s="36">
        <f>INDEX(MTInputs!$J$1:$AZ$415,$D42,MATCH(AX$5,MTInputs!$J$5:$AZ$5,0))</f>
        <v/>
      </c>
    </row>
    <row r="43" hidden="1" outlineLevel="1">
      <c r="A43" s="5" t="inlineStr">
        <is>
          <t>ctcov</t>
        </is>
      </c>
      <c r="B43" s="5" t="inlineStr">
        <is>
          <t>all</t>
        </is>
      </c>
      <c r="C43" s="5" t="inlineStr">
        <is>
          <t>omn</t>
        </is>
      </c>
      <c r="D43" s="8" t="n">
        <v>44</v>
      </c>
      <c r="H43" s="5">
        <f>INDEX(Variables!$B$5:$B$105,MATCH($A43,Variables!$A$5:$A$105,0))&amp;IF($C43="",""," | "&amp;INDEX(Mapping!$B$5:$B$26,MATCH($C43,Mapping!$A$5:$A$26,0))&amp;" | "&amp;INDEX(Mapping!$B$30:$B$41,MATCH($B43,Mapping!$A$30:$A$41,0)))</f>
        <v/>
      </c>
      <c r="I43" s="5">
        <f>INDEX(Variables!$C$5:$C$105,MATCH($A43,Variables!$A$5:$A$105,0))</f>
        <v/>
      </c>
      <c r="J43" s="5">
        <f>INDEX(Variables!$E$5:$E$105,MATCH($A43,Variables!$A$5:$A$105,0))</f>
        <v/>
      </c>
      <c r="K43" s="25">
        <f>LOWER(Settings!$C$4)&amp;".mit."&amp;$A43&amp;IF($C43="","","."&amp;$C43&amp;"."&amp;$B43)&amp;IF(INDEX(Variables!$D$5:$D$105,MATCH($A43,Variables!$A$5:$A$105,0))="","","."&amp;INDEX(Variables!$D$5:$D$105,MATCH($A43,Variables!$A$5:$A$105,0)))&amp;"."&amp;K$5</f>
        <v/>
      </c>
      <c r="L43" s="35">
        <f>INDEX(MTInputs!$J$1:$AZ$415,$D43,MATCH(L$5,MTInputs!$J$5:$AZ$5,0))</f>
        <v/>
      </c>
      <c r="M43" s="36">
        <f>INDEX(MTInputs!$J$1:$AZ$415,$D43,MATCH(M$5,MTInputs!$J$5:$AZ$5,0))</f>
        <v/>
      </c>
      <c r="N43" s="36">
        <f>INDEX(MTInputs!$J$1:$AZ$415,$D43,MATCH(N$5,MTInputs!$J$5:$AZ$5,0))</f>
        <v/>
      </c>
      <c r="O43" s="36">
        <f>INDEX(MTInputs!$J$1:$AZ$415,$D43,MATCH(O$5,MTInputs!$J$5:$AZ$5,0))</f>
        <v/>
      </c>
      <c r="P43" s="36">
        <f>INDEX(MTInputs!$J$1:$AZ$415,$D43,MATCH(P$5,MTInputs!$J$5:$AZ$5,0))</f>
        <v/>
      </c>
      <c r="Q43" s="36">
        <f>INDEX(MTInputs!$J$1:$AZ$415,$D43,MATCH(Q$5,MTInputs!$J$5:$AZ$5,0))</f>
        <v/>
      </c>
      <c r="R43" s="36">
        <f>INDEX(MTInputs!$J$1:$AZ$415,$D43,MATCH(R$5,MTInputs!$J$5:$AZ$5,0))</f>
        <v/>
      </c>
      <c r="S43" s="36">
        <f>INDEX(MTInputs!$J$1:$AZ$415,$D43,MATCH(S$5,MTInputs!$J$5:$AZ$5,0))</f>
        <v/>
      </c>
      <c r="T43" s="36">
        <f>INDEX(MTInputs!$J$1:$AZ$415,$D43,MATCH(T$5,MTInputs!$J$5:$AZ$5,0))</f>
        <v/>
      </c>
      <c r="U43" s="36">
        <f>INDEX(MTInputs!$J$1:$AZ$415,$D43,MATCH(U$5,MTInputs!$J$5:$AZ$5,0))</f>
        <v/>
      </c>
      <c r="V43" s="36">
        <f>INDEX(MTInputs!$J$1:$AZ$415,$D43,MATCH(V$5,MTInputs!$J$5:$AZ$5,0))</f>
        <v/>
      </c>
      <c r="W43" s="36">
        <f>INDEX(MTInputs!$J$1:$AZ$415,$D43,MATCH(W$5,MTInputs!$J$5:$AZ$5,0))</f>
        <v/>
      </c>
      <c r="X43" s="36">
        <f>INDEX(MTInputs!$J$1:$AZ$415,$D43,MATCH(X$5,MTInputs!$J$5:$AZ$5,0))</f>
        <v/>
      </c>
      <c r="Y43" s="36">
        <f>INDEX(MTInputs!$J$1:$AZ$415,$D43,MATCH(Y$5,MTInputs!$J$5:$AZ$5,0))</f>
        <v/>
      </c>
      <c r="Z43" s="36">
        <f>INDEX(MTInputs!$J$1:$AZ$415,$D43,MATCH(Z$5,MTInputs!$J$5:$AZ$5,0))</f>
        <v/>
      </c>
      <c r="AA43" s="36">
        <f>INDEX(MTInputs!$J$1:$AZ$415,$D43,MATCH(AA$5,MTInputs!$J$5:$AZ$5,0))</f>
        <v/>
      </c>
      <c r="AB43" s="36">
        <f>INDEX(MTInputs!$J$1:$AZ$415,$D43,MATCH(AB$5,MTInputs!$J$5:$AZ$5,0))</f>
        <v/>
      </c>
      <c r="AC43" s="36">
        <f>INDEX(MTInputs!$J$1:$AZ$415,$D43,MATCH(AC$5,MTInputs!$J$5:$AZ$5,0))</f>
        <v/>
      </c>
      <c r="AD43" s="36">
        <f>INDEX(MTInputs!$J$1:$AZ$415,$D43,MATCH(AD$5,MTInputs!$J$5:$AZ$5,0))</f>
        <v/>
      </c>
      <c r="AE43" s="25">
        <f>LOWER(Settings!$C$4)&amp;".mit."&amp;$A43&amp;IF($C43="","","."&amp;$C43&amp;"."&amp;$B43)&amp;IF(INDEX(Variables!$D$5:$D$105,MATCH($A43,Variables!$A$5:$A$105,0))="","","."&amp;INDEX(Variables!$D$5:$D$105,MATCH($A43,Variables!$A$5:$A$105,0)))&amp;"."&amp;AE$5</f>
        <v/>
      </c>
      <c r="AF43" s="35">
        <f>INDEX(MTInputs!$J$1:$AZ$415,$D43,MATCH(AF$5,MTInputs!$J$5:$AZ$5,0))</f>
        <v/>
      </c>
      <c r="AG43" s="36">
        <f>INDEX(MTInputs!$J$1:$AZ$415,$D43,MATCH(AG$5,MTInputs!$J$5:$AZ$5,0))</f>
        <v/>
      </c>
      <c r="AH43" s="36">
        <f>INDEX(MTInputs!$J$1:$AZ$415,$D43,MATCH(AH$5,MTInputs!$J$5:$AZ$5,0))</f>
        <v/>
      </c>
      <c r="AI43" s="36">
        <f>INDEX(MTInputs!$J$1:$AZ$415,$D43,MATCH(AI$5,MTInputs!$J$5:$AZ$5,0))</f>
        <v/>
      </c>
      <c r="AJ43" s="36">
        <f>INDEX(MTInputs!$J$1:$AZ$415,$D43,MATCH(AJ$5,MTInputs!$J$5:$AZ$5,0))</f>
        <v/>
      </c>
      <c r="AK43" s="36">
        <f>INDEX(MTInputs!$J$1:$AZ$415,$D43,MATCH(AK$5,MTInputs!$J$5:$AZ$5,0))</f>
        <v/>
      </c>
      <c r="AL43" s="36">
        <f>INDEX(MTInputs!$J$1:$AZ$415,$D43,MATCH(AL$5,MTInputs!$J$5:$AZ$5,0))</f>
        <v/>
      </c>
      <c r="AM43" s="36">
        <f>INDEX(MTInputs!$J$1:$AZ$415,$D43,MATCH(AM$5,MTInputs!$J$5:$AZ$5,0))</f>
        <v/>
      </c>
      <c r="AN43" s="36">
        <f>INDEX(MTInputs!$J$1:$AZ$415,$D43,MATCH(AN$5,MTInputs!$J$5:$AZ$5,0))</f>
        <v/>
      </c>
      <c r="AO43" s="36">
        <f>INDEX(MTInputs!$J$1:$AZ$415,$D43,MATCH(AO$5,MTInputs!$J$5:$AZ$5,0))</f>
        <v/>
      </c>
      <c r="AP43" s="36">
        <f>INDEX(MTInputs!$J$1:$AZ$415,$D43,MATCH(AP$5,MTInputs!$J$5:$AZ$5,0))</f>
        <v/>
      </c>
      <c r="AQ43" s="36">
        <f>INDEX(MTInputs!$J$1:$AZ$415,$D43,MATCH(AQ$5,MTInputs!$J$5:$AZ$5,0))</f>
        <v/>
      </c>
      <c r="AR43" s="36">
        <f>INDEX(MTInputs!$J$1:$AZ$415,$D43,MATCH(AR$5,MTInputs!$J$5:$AZ$5,0))</f>
        <v/>
      </c>
      <c r="AS43" s="36">
        <f>INDEX(MTInputs!$J$1:$AZ$415,$D43,MATCH(AS$5,MTInputs!$J$5:$AZ$5,0))</f>
        <v/>
      </c>
      <c r="AT43" s="36">
        <f>INDEX(MTInputs!$J$1:$AZ$415,$D43,MATCH(AT$5,MTInputs!$J$5:$AZ$5,0))</f>
        <v/>
      </c>
      <c r="AU43" s="36">
        <f>INDEX(MTInputs!$J$1:$AZ$415,$D43,MATCH(AU$5,MTInputs!$J$5:$AZ$5,0))</f>
        <v/>
      </c>
      <c r="AV43" s="36">
        <f>INDEX(MTInputs!$J$1:$AZ$415,$D43,MATCH(AV$5,MTInputs!$J$5:$AZ$5,0))</f>
        <v/>
      </c>
      <c r="AW43" s="36">
        <f>INDEX(MTInputs!$J$1:$AZ$415,$D43,MATCH(AW$5,MTInputs!$J$5:$AZ$5,0))</f>
        <v/>
      </c>
      <c r="AX43" s="36">
        <f>INDEX(MTInputs!$J$1:$AZ$415,$D43,MATCH(AX$5,MTInputs!$J$5:$AZ$5,0))</f>
        <v/>
      </c>
    </row>
    <row r="44" hidden="1" outlineLevel="1">
      <c r="A44" s="5" t="inlineStr">
        <is>
          <t>ctcov</t>
        </is>
      </c>
      <c r="B44" s="5" t="inlineStr">
        <is>
          <t>all</t>
        </is>
      </c>
      <c r="C44" s="5" t="inlineStr">
        <is>
          <t>cst</t>
        </is>
      </c>
      <c r="D44" s="8" t="n">
        <v>45</v>
      </c>
      <c r="H44" s="5">
        <f>INDEX(Variables!$B$5:$B$105,MATCH($A44,Variables!$A$5:$A$105,0))&amp;IF($C44="",""," | "&amp;INDEX(Mapping!$B$5:$B$26,MATCH($C44,Mapping!$A$5:$A$26,0))&amp;" | "&amp;INDEX(Mapping!$B$30:$B$41,MATCH($B44,Mapping!$A$30:$A$41,0)))</f>
        <v/>
      </c>
      <c r="I44" s="5">
        <f>INDEX(Variables!$C$5:$C$105,MATCH($A44,Variables!$A$5:$A$105,0))</f>
        <v/>
      </c>
      <c r="J44" s="5">
        <f>INDEX(Variables!$E$5:$E$105,MATCH($A44,Variables!$A$5:$A$105,0))</f>
        <v/>
      </c>
      <c r="K44" s="25">
        <f>LOWER(Settings!$C$4)&amp;".mit."&amp;$A44&amp;IF($C44="","","."&amp;$C44&amp;"."&amp;$B44)&amp;IF(INDEX(Variables!$D$5:$D$105,MATCH($A44,Variables!$A$5:$A$105,0))="","","."&amp;INDEX(Variables!$D$5:$D$105,MATCH($A44,Variables!$A$5:$A$105,0)))&amp;"."&amp;K$5</f>
        <v/>
      </c>
      <c r="L44" s="35">
        <f>INDEX(MTInputs!$J$1:$AZ$415,$D44,MATCH(L$5,MTInputs!$J$5:$AZ$5,0))</f>
        <v/>
      </c>
      <c r="M44" s="36">
        <f>INDEX(MTInputs!$J$1:$AZ$415,$D44,MATCH(M$5,MTInputs!$J$5:$AZ$5,0))</f>
        <v/>
      </c>
      <c r="N44" s="36">
        <f>INDEX(MTInputs!$J$1:$AZ$415,$D44,MATCH(N$5,MTInputs!$J$5:$AZ$5,0))</f>
        <v/>
      </c>
      <c r="O44" s="36">
        <f>INDEX(MTInputs!$J$1:$AZ$415,$D44,MATCH(O$5,MTInputs!$J$5:$AZ$5,0))</f>
        <v/>
      </c>
      <c r="P44" s="36">
        <f>INDEX(MTInputs!$J$1:$AZ$415,$D44,MATCH(P$5,MTInputs!$J$5:$AZ$5,0))</f>
        <v/>
      </c>
      <c r="Q44" s="36">
        <f>INDEX(MTInputs!$J$1:$AZ$415,$D44,MATCH(Q$5,MTInputs!$J$5:$AZ$5,0))</f>
        <v/>
      </c>
      <c r="R44" s="36">
        <f>INDEX(MTInputs!$J$1:$AZ$415,$D44,MATCH(R$5,MTInputs!$J$5:$AZ$5,0))</f>
        <v/>
      </c>
      <c r="S44" s="36">
        <f>INDEX(MTInputs!$J$1:$AZ$415,$D44,MATCH(S$5,MTInputs!$J$5:$AZ$5,0))</f>
        <v/>
      </c>
      <c r="T44" s="36">
        <f>INDEX(MTInputs!$J$1:$AZ$415,$D44,MATCH(T$5,MTInputs!$J$5:$AZ$5,0))</f>
        <v/>
      </c>
      <c r="U44" s="36">
        <f>INDEX(MTInputs!$J$1:$AZ$415,$D44,MATCH(U$5,MTInputs!$J$5:$AZ$5,0))</f>
        <v/>
      </c>
      <c r="V44" s="36">
        <f>INDEX(MTInputs!$J$1:$AZ$415,$D44,MATCH(V$5,MTInputs!$J$5:$AZ$5,0))</f>
        <v/>
      </c>
      <c r="W44" s="36">
        <f>INDEX(MTInputs!$J$1:$AZ$415,$D44,MATCH(W$5,MTInputs!$J$5:$AZ$5,0))</f>
        <v/>
      </c>
      <c r="X44" s="36">
        <f>INDEX(MTInputs!$J$1:$AZ$415,$D44,MATCH(X$5,MTInputs!$J$5:$AZ$5,0))</f>
        <v/>
      </c>
      <c r="Y44" s="36">
        <f>INDEX(MTInputs!$J$1:$AZ$415,$D44,MATCH(Y$5,MTInputs!$J$5:$AZ$5,0))</f>
        <v/>
      </c>
      <c r="Z44" s="36">
        <f>INDEX(MTInputs!$J$1:$AZ$415,$D44,MATCH(Z$5,MTInputs!$J$5:$AZ$5,0))</f>
        <v/>
      </c>
      <c r="AA44" s="36">
        <f>INDEX(MTInputs!$J$1:$AZ$415,$D44,MATCH(AA$5,MTInputs!$J$5:$AZ$5,0))</f>
        <v/>
      </c>
      <c r="AB44" s="36">
        <f>INDEX(MTInputs!$J$1:$AZ$415,$D44,MATCH(AB$5,MTInputs!$J$5:$AZ$5,0))</f>
        <v/>
      </c>
      <c r="AC44" s="36">
        <f>INDEX(MTInputs!$J$1:$AZ$415,$D44,MATCH(AC$5,MTInputs!$J$5:$AZ$5,0))</f>
        <v/>
      </c>
      <c r="AD44" s="36">
        <f>INDEX(MTInputs!$J$1:$AZ$415,$D44,MATCH(AD$5,MTInputs!$J$5:$AZ$5,0))</f>
        <v/>
      </c>
      <c r="AE44" s="25">
        <f>LOWER(Settings!$C$4)&amp;".mit."&amp;$A44&amp;IF($C44="","","."&amp;$C44&amp;"."&amp;$B44)&amp;IF(INDEX(Variables!$D$5:$D$105,MATCH($A44,Variables!$A$5:$A$105,0))="","","."&amp;INDEX(Variables!$D$5:$D$105,MATCH($A44,Variables!$A$5:$A$105,0)))&amp;"."&amp;AE$5</f>
        <v/>
      </c>
      <c r="AF44" s="35">
        <f>INDEX(MTInputs!$J$1:$AZ$415,$D44,MATCH(AF$5,MTInputs!$J$5:$AZ$5,0))</f>
        <v/>
      </c>
      <c r="AG44" s="36">
        <f>INDEX(MTInputs!$J$1:$AZ$415,$D44,MATCH(AG$5,MTInputs!$J$5:$AZ$5,0))</f>
        <v/>
      </c>
      <c r="AH44" s="36">
        <f>INDEX(MTInputs!$J$1:$AZ$415,$D44,MATCH(AH$5,MTInputs!$J$5:$AZ$5,0))</f>
        <v/>
      </c>
      <c r="AI44" s="36">
        <f>INDEX(MTInputs!$J$1:$AZ$415,$D44,MATCH(AI$5,MTInputs!$J$5:$AZ$5,0))</f>
        <v/>
      </c>
      <c r="AJ44" s="36">
        <f>INDEX(MTInputs!$J$1:$AZ$415,$D44,MATCH(AJ$5,MTInputs!$J$5:$AZ$5,0))</f>
        <v/>
      </c>
      <c r="AK44" s="36">
        <f>INDEX(MTInputs!$J$1:$AZ$415,$D44,MATCH(AK$5,MTInputs!$J$5:$AZ$5,0))</f>
        <v/>
      </c>
      <c r="AL44" s="36">
        <f>INDEX(MTInputs!$J$1:$AZ$415,$D44,MATCH(AL$5,MTInputs!$J$5:$AZ$5,0))</f>
        <v/>
      </c>
      <c r="AM44" s="36">
        <f>INDEX(MTInputs!$J$1:$AZ$415,$D44,MATCH(AM$5,MTInputs!$J$5:$AZ$5,0))</f>
        <v/>
      </c>
      <c r="AN44" s="36">
        <f>INDEX(MTInputs!$J$1:$AZ$415,$D44,MATCH(AN$5,MTInputs!$J$5:$AZ$5,0))</f>
        <v/>
      </c>
      <c r="AO44" s="36">
        <f>INDEX(MTInputs!$J$1:$AZ$415,$D44,MATCH(AO$5,MTInputs!$J$5:$AZ$5,0))</f>
        <v/>
      </c>
      <c r="AP44" s="36">
        <f>INDEX(MTInputs!$J$1:$AZ$415,$D44,MATCH(AP$5,MTInputs!$J$5:$AZ$5,0))</f>
        <v/>
      </c>
      <c r="AQ44" s="36">
        <f>INDEX(MTInputs!$J$1:$AZ$415,$D44,MATCH(AQ$5,MTInputs!$J$5:$AZ$5,0))</f>
        <v/>
      </c>
      <c r="AR44" s="36">
        <f>INDEX(MTInputs!$J$1:$AZ$415,$D44,MATCH(AR$5,MTInputs!$J$5:$AZ$5,0))</f>
        <v/>
      </c>
      <c r="AS44" s="36">
        <f>INDEX(MTInputs!$J$1:$AZ$415,$D44,MATCH(AS$5,MTInputs!$J$5:$AZ$5,0))</f>
        <v/>
      </c>
      <c r="AT44" s="36">
        <f>INDEX(MTInputs!$J$1:$AZ$415,$D44,MATCH(AT$5,MTInputs!$J$5:$AZ$5,0))</f>
        <v/>
      </c>
      <c r="AU44" s="36">
        <f>INDEX(MTInputs!$J$1:$AZ$415,$D44,MATCH(AU$5,MTInputs!$J$5:$AZ$5,0))</f>
        <v/>
      </c>
      <c r="AV44" s="36">
        <f>INDEX(MTInputs!$J$1:$AZ$415,$D44,MATCH(AV$5,MTInputs!$J$5:$AZ$5,0))</f>
        <v/>
      </c>
      <c r="AW44" s="36">
        <f>INDEX(MTInputs!$J$1:$AZ$415,$D44,MATCH(AW$5,MTInputs!$J$5:$AZ$5,0))</f>
        <v/>
      </c>
      <c r="AX44" s="36">
        <f>INDEX(MTInputs!$J$1:$AZ$415,$D44,MATCH(AX$5,MTInputs!$J$5:$AZ$5,0))</f>
        <v/>
      </c>
    </row>
    <row r="45" hidden="1" outlineLevel="1">
      <c r="A45" s="5" t="inlineStr">
        <is>
          <t>ctcov</t>
        </is>
      </c>
      <c r="B45" s="5" t="inlineStr">
        <is>
          <t>all</t>
        </is>
      </c>
      <c r="C45" s="5" t="inlineStr">
        <is>
          <t>ftr</t>
        </is>
      </c>
      <c r="D45" s="8" t="n">
        <v>46</v>
      </c>
      <c r="H45" s="5">
        <f>INDEX(Variables!$B$5:$B$105,MATCH($A45,Variables!$A$5:$A$105,0))&amp;IF($C45="",""," | "&amp;INDEX(Mapping!$B$5:$B$26,MATCH($C45,Mapping!$A$5:$A$26,0))&amp;" | "&amp;INDEX(Mapping!$B$30:$B$41,MATCH($B45,Mapping!$A$30:$A$41,0)))</f>
        <v/>
      </c>
      <c r="I45" s="5">
        <f>INDEX(Variables!$C$5:$C$105,MATCH($A45,Variables!$A$5:$A$105,0))</f>
        <v/>
      </c>
      <c r="J45" s="5">
        <f>INDEX(Variables!$E$5:$E$105,MATCH($A45,Variables!$A$5:$A$105,0))</f>
        <v/>
      </c>
      <c r="K45" s="25">
        <f>LOWER(Settings!$C$4)&amp;".mit."&amp;$A45&amp;IF($C45="","","."&amp;$C45&amp;"."&amp;$B45)&amp;IF(INDEX(Variables!$D$5:$D$105,MATCH($A45,Variables!$A$5:$A$105,0))="","","."&amp;INDEX(Variables!$D$5:$D$105,MATCH($A45,Variables!$A$5:$A$105,0)))&amp;"."&amp;K$5</f>
        <v/>
      </c>
      <c r="L45" s="35">
        <f>INDEX(MTInputs!$J$1:$AZ$415,$D45,MATCH(L$5,MTInputs!$J$5:$AZ$5,0))</f>
        <v/>
      </c>
      <c r="M45" s="36">
        <f>INDEX(MTInputs!$J$1:$AZ$415,$D45,MATCH(M$5,MTInputs!$J$5:$AZ$5,0))</f>
        <v/>
      </c>
      <c r="N45" s="36">
        <f>INDEX(MTInputs!$J$1:$AZ$415,$D45,MATCH(N$5,MTInputs!$J$5:$AZ$5,0))</f>
        <v/>
      </c>
      <c r="O45" s="36">
        <f>INDEX(MTInputs!$J$1:$AZ$415,$D45,MATCH(O$5,MTInputs!$J$5:$AZ$5,0))</f>
        <v/>
      </c>
      <c r="P45" s="36">
        <f>INDEX(MTInputs!$J$1:$AZ$415,$D45,MATCH(P$5,MTInputs!$J$5:$AZ$5,0))</f>
        <v/>
      </c>
      <c r="Q45" s="36">
        <f>INDEX(MTInputs!$J$1:$AZ$415,$D45,MATCH(Q$5,MTInputs!$J$5:$AZ$5,0))</f>
        <v/>
      </c>
      <c r="R45" s="36">
        <f>INDEX(MTInputs!$J$1:$AZ$415,$D45,MATCH(R$5,MTInputs!$J$5:$AZ$5,0))</f>
        <v/>
      </c>
      <c r="S45" s="36">
        <f>INDEX(MTInputs!$J$1:$AZ$415,$D45,MATCH(S$5,MTInputs!$J$5:$AZ$5,0))</f>
        <v/>
      </c>
      <c r="T45" s="36">
        <f>INDEX(MTInputs!$J$1:$AZ$415,$D45,MATCH(T$5,MTInputs!$J$5:$AZ$5,0))</f>
        <v/>
      </c>
      <c r="U45" s="36">
        <f>INDEX(MTInputs!$J$1:$AZ$415,$D45,MATCH(U$5,MTInputs!$J$5:$AZ$5,0))</f>
        <v/>
      </c>
      <c r="V45" s="36">
        <f>INDEX(MTInputs!$J$1:$AZ$415,$D45,MATCH(V$5,MTInputs!$J$5:$AZ$5,0))</f>
        <v/>
      </c>
      <c r="W45" s="36">
        <f>INDEX(MTInputs!$J$1:$AZ$415,$D45,MATCH(W$5,MTInputs!$J$5:$AZ$5,0))</f>
        <v/>
      </c>
      <c r="X45" s="36">
        <f>INDEX(MTInputs!$J$1:$AZ$415,$D45,MATCH(X$5,MTInputs!$J$5:$AZ$5,0))</f>
        <v/>
      </c>
      <c r="Y45" s="36">
        <f>INDEX(MTInputs!$J$1:$AZ$415,$D45,MATCH(Y$5,MTInputs!$J$5:$AZ$5,0))</f>
        <v/>
      </c>
      <c r="Z45" s="36">
        <f>INDEX(MTInputs!$J$1:$AZ$415,$D45,MATCH(Z$5,MTInputs!$J$5:$AZ$5,0))</f>
        <v/>
      </c>
      <c r="AA45" s="36">
        <f>INDEX(MTInputs!$J$1:$AZ$415,$D45,MATCH(AA$5,MTInputs!$J$5:$AZ$5,0))</f>
        <v/>
      </c>
      <c r="AB45" s="36">
        <f>INDEX(MTInputs!$J$1:$AZ$415,$D45,MATCH(AB$5,MTInputs!$J$5:$AZ$5,0))</f>
        <v/>
      </c>
      <c r="AC45" s="36">
        <f>INDEX(MTInputs!$J$1:$AZ$415,$D45,MATCH(AC$5,MTInputs!$J$5:$AZ$5,0))</f>
        <v/>
      </c>
      <c r="AD45" s="36">
        <f>INDEX(MTInputs!$J$1:$AZ$415,$D45,MATCH(AD$5,MTInputs!$J$5:$AZ$5,0))</f>
        <v/>
      </c>
      <c r="AE45" s="25">
        <f>LOWER(Settings!$C$4)&amp;".mit."&amp;$A45&amp;IF($C45="","","."&amp;$C45&amp;"."&amp;$B45)&amp;IF(INDEX(Variables!$D$5:$D$105,MATCH($A45,Variables!$A$5:$A$105,0))="","","."&amp;INDEX(Variables!$D$5:$D$105,MATCH($A45,Variables!$A$5:$A$105,0)))&amp;"."&amp;AE$5</f>
        <v/>
      </c>
      <c r="AF45" s="35">
        <f>INDEX(MTInputs!$J$1:$AZ$415,$D45,MATCH(AF$5,MTInputs!$J$5:$AZ$5,0))</f>
        <v/>
      </c>
      <c r="AG45" s="36">
        <f>INDEX(MTInputs!$J$1:$AZ$415,$D45,MATCH(AG$5,MTInputs!$J$5:$AZ$5,0))</f>
        <v/>
      </c>
      <c r="AH45" s="36">
        <f>INDEX(MTInputs!$J$1:$AZ$415,$D45,MATCH(AH$5,MTInputs!$J$5:$AZ$5,0))</f>
        <v/>
      </c>
      <c r="AI45" s="36">
        <f>INDEX(MTInputs!$J$1:$AZ$415,$D45,MATCH(AI$5,MTInputs!$J$5:$AZ$5,0))</f>
        <v/>
      </c>
      <c r="AJ45" s="36">
        <f>INDEX(MTInputs!$J$1:$AZ$415,$D45,MATCH(AJ$5,MTInputs!$J$5:$AZ$5,0))</f>
        <v/>
      </c>
      <c r="AK45" s="36">
        <f>INDEX(MTInputs!$J$1:$AZ$415,$D45,MATCH(AK$5,MTInputs!$J$5:$AZ$5,0))</f>
        <v/>
      </c>
      <c r="AL45" s="36">
        <f>INDEX(MTInputs!$J$1:$AZ$415,$D45,MATCH(AL$5,MTInputs!$J$5:$AZ$5,0))</f>
        <v/>
      </c>
      <c r="AM45" s="36">
        <f>INDEX(MTInputs!$J$1:$AZ$415,$D45,MATCH(AM$5,MTInputs!$J$5:$AZ$5,0))</f>
        <v/>
      </c>
      <c r="AN45" s="36">
        <f>INDEX(MTInputs!$J$1:$AZ$415,$D45,MATCH(AN$5,MTInputs!$J$5:$AZ$5,0))</f>
        <v/>
      </c>
      <c r="AO45" s="36">
        <f>INDEX(MTInputs!$J$1:$AZ$415,$D45,MATCH(AO$5,MTInputs!$J$5:$AZ$5,0))</f>
        <v/>
      </c>
      <c r="AP45" s="36">
        <f>INDEX(MTInputs!$J$1:$AZ$415,$D45,MATCH(AP$5,MTInputs!$J$5:$AZ$5,0))</f>
        <v/>
      </c>
      <c r="AQ45" s="36">
        <f>INDEX(MTInputs!$J$1:$AZ$415,$D45,MATCH(AQ$5,MTInputs!$J$5:$AZ$5,0))</f>
        <v/>
      </c>
      <c r="AR45" s="36">
        <f>INDEX(MTInputs!$J$1:$AZ$415,$D45,MATCH(AR$5,MTInputs!$J$5:$AZ$5,0))</f>
        <v/>
      </c>
      <c r="AS45" s="36">
        <f>INDEX(MTInputs!$J$1:$AZ$415,$D45,MATCH(AS$5,MTInputs!$J$5:$AZ$5,0))</f>
        <v/>
      </c>
      <c r="AT45" s="36">
        <f>INDEX(MTInputs!$J$1:$AZ$415,$D45,MATCH(AT$5,MTInputs!$J$5:$AZ$5,0))</f>
        <v/>
      </c>
      <c r="AU45" s="36">
        <f>INDEX(MTInputs!$J$1:$AZ$415,$D45,MATCH(AU$5,MTInputs!$J$5:$AZ$5,0))</f>
        <v/>
      </c>
      <c r="AV45" s="36">
        <f>INDEX(MTInputs!$J$1:$AZ$415,$D45,MATCH(AV$5,MTInputs!$J$5:$AZ$5,0))</f>
        <v/>
      </c>
      <c r="AW45" s="36">
        <f>INDEX(MTInputs!$J$1:$AZ$415,$D45,MATCH(AW$5,MTInputs!$J$5:$AZ$5,0))</f>
        <v/>
      </c>
      <c r="AX45" s="36">
        <f>INDEX(MTInputs!$J$1:$AZ$415,$D45,MATCH(AX$5,MTInputs!$J$5:$AZ$5,0))</f>
        <v/>
      </c>
    </row>
    <row r="46" hidden="1" outlineLevel="1">
      <c r="A46" s="5" t="inlineStr">
        <is>
          <t>ctcov</t>
        </is>
      </c>
      <c r="B46" s="5" t="inlineStr">
        <is>
          <t>all</t>
        </is>
      </c>
      <c r="C46" s="5" t="inlineStr">
        <is>
          <t>oen</t>
        </is>
      </c>
      <c r="D46" s="8" t="n">
        <v>47</v>
      </c>
      <c r="H46" s="5">
        <f>INDEX(Variables!$B$5:$B$105,MATCH($A46,Variables!$A$5:$A$105,0))&amp;IF($C46="",""," | "&amp;INDEX(Mapping!$B$5:$B$26,MATCH($C46,Mapping!$A$5:$A$26,0))&amp;" | "&amp;INDEX(Mapping!$B$30:$B$41,MATCH($B46,Mapping!$A$30:$A$41,0)))</f>
        <v/>
      </c>
      <c r="I46" s="5">
        <f>INDEX(Variables!$C$5:$C$105,MATCH($A46,Variables!$A$5:$A$105,0))</f>
        <v/>
      </c>
      <c r="J46" s="5">
        <f>INDEX(Variables!$E$5:$E$105,MATCH($A46,Variables!$A$5:$A$105,0))</f>
        <v/>
      </c>
      <c r="K46" s="25">
        <f>LOWER(Settings!$C$4)&amp;".mit."&amp;$A46&amp;IF($C46="","","."&amp;$C46&amp;"."&amp;$B46)&amp;IF(INDEX(Variables!$D$5:$D$105,MATCH($A46,Variables!$A$5:$A$105,0))="","","."&amp;INDEX(Variables!$D$5:$D$105,MATCH($A46,Variables!$A$5:$A$105,0)))&amp;"."&amp;K$5</f>
        <v/>
      </c>
      <c r="L46" s="35">
        <f>INDEX(MTInputs!$J$1:$AZ$415,$D46,MATCH(L$5,MTInputs!$J$5:$AZ$5,0))</f>
        <v/>
      </c>
      <c r="M46" s="36">
        <f>INDEX(MTInputs!$J$1:$AZ$415,$D46,MATCH(M$5,MTInputs!$J$5:$AZ$5,0))</f>
        <v/>
      </c>
      <c r="N46" s="36">
        <f>INDEX(MTInputs!$J$1:$AZ$415,$D46,MATCH(N$5,MTInputs!$J$5:$AZ$5,0))</f>
        <v/>
      </c>
      <c r="O46" s="36">
        <f>INDEX(MTInputs!$J$1:$AZ$415,$D46,MATCH(O$5,MTInputs!$J$5:$AZ$5,0))</f>
        <v/>
      </c>
      <c r="P46" s="36">
        <f>INDEX(MTInputs!$J$1:$AZ$415,$D46,MATCH(P$5,MTInputs!$J$5:$AZ$5,0))</f>
        <v/>
      </c>
      <c r="Q46" s="36">
        <f>INDEX(MTInputs!$J$1:$AZ$415,$D46,MATCH(Q$5,MTInputs!$J$5:$AZ$5,0))</f>
        <v/>
      </c>
      <c r="R46" s="36">
        <f>INDEX(MTInputs!$J$1:$AZ$415,$D46,MATCH(R$5,MTInputs!$J$5:$AZ$5,0))</f>
        <v/>
      </c>
      <c r="S46" s="36">
        <f>INDEX(MTInputs!$J$1:$AZ$415,$D46,MATCH(S$5,MTInputs!$J$5:$AZ$5,0))</f>
        <v/>
      </c>
      <c r="T46" s="36">
        <f>INDEX(MTInputs!$J$1:$AZ$415,$D46,MATCH(T$5,MTInputs!$J$5:$AZ$5,0))</f>
        <v/>
      </c>
      <c r="U46" s="36">
        <f>INDEX(MTInputs!$J$1:$AZ$415,$D46,MATCH(U$5,MTInputs!$J$5:$AZ$5,0))</f>
        <v/>
      </c>
      <c r="V46" s="36">
        <f>INDEX(MTInputs!$J$1:$AZ$415,$D46,MATCH(V$5,MTInputs!$J$5:$AZ$5,0))</f>
        <v/>
      </c>
      <c r="W46" s="36">
        <f>INDEX(MTInputs!$J$1:$AZ$415,$D46,MATCH(W$5,MTInputs!$J$5:$AZ$5,0))</f>
        <v/>
      </c>
      <c r="X46" s="36">
        <f>INDEX(MTInputs!$J$1:$AZ$415,$D46,MATCH(X$5,MTInputs!$J$5:$AZ$5,0))</f>
        <v/>
      </c>
      <c r="Y46" s="36">
        <f>INDEX(MTInputs!$J$1:$AZ$415,$D46,MATCH(Y$5,MTInputs!$J$5:$AZ$5,0))</f>
        <v/>
      </c>
      <c r="Z46" s="36">
        <f>INDEX(MTInputs!$J$1:$AZ$415,$D46,MATCH(Z$5,MTInputs!$J$5:$AZ$5,0))</f>
        <v/>
      </c>
      <c r="AA46" s="36">
        <f>INDEX(MTInputs!$J$1:$AZ$415,$D46,MATCH(AA$5,MTInputs!$J$5:$AZ$5,0))</f>
        <v/>
      </c>
      <c r="AB46" s="36">
        <f>INDEX(MTInputs!$J$1:$AZ$415,$D46,MATCH(AB$5,MTInputs!$J$5:$AZ$5,0))</f>
        <v/>
      </c>
      <c r="AC46" s="36">
        <f>INDEX(MTInputs!$J$1:$AZ$415,$D46,MATCH(AC$5,MTInputs!$J$5:$AZ$5,0))</f>
        <v/>
      </c>
      <c r="AD46" s="36">
        <f>INDEX(MTInputs!$J$1:$AZ$415,$D46,MATCH(AD$5,MTInputs!$J$5:$AZ$5,0))</f>
        <v/>
      </c>
      <c r="AE46" s="25">
        <f>LOWER(Settings!$C$4)&amp;".mit."&amp;$A46&amp;IF($C46="","","."&amp;$C46&amp;"."&amp;$B46)&amp;IF(INDEX(Variables!$D$5:$D$105,MATCH($A46,Variables!$A$5:$A$105,0))="","","."&amp;INDEX(Variables!$D$5:$D$105,MATCH($A46,Variables!$A$5:$A$105,0)))&amp;"."&amp;AE$5</f>
        <v/>
      </c>
      <c r="AF46" s="35">
        <f>INDEX(MTInputs!$J$1:$AZ$415,$D46,MATCH(AF$5,MTInputs!$J$5:$AZ$5,0))</f>
        <v/>
      </c>
      <c r="AG46" s="36">
        <f>INDEX(MTInputs!$J$1:$AZ$415,$D46,MATCH(AG$5,MTInputs!$J$5:$AZ$5,0))</f>
        <v/>
      </c>
      <c r="AH46" s="36">
        <f>INDEX(MTInputs!$J$1:$AZ$415,$D46,MATCH(AH$5,MTInputs!$J$5:$AZ$5,0))</f>
        <v/>
      </c>
      <c r="AI46" s="36">
        <f>INDEX(MTInputs!$J$1:$AZ$415,$D46,MATCH(AI$5,MTInputs!$J$5:$AZ$5,0))</f>
        <v/>
      </c>
      <c r="AJ46" s="36">
        <f>INDEX(MTInputs!$J$1:$AZ$415,$D46,MATCH(AJ$5,MTInputs!$J$5:$AZ$5,0))</f>
        <v/>
      </c>
      <c r="AK46" s="36">
        <f>INDEX(MTInputs!$J$1:$AZ$415,$D46,MATCH(AK$5,MTInputs!$J$5:$AZ$5,0))</f>
        <v/>
      </c>
      <c r="AL46" s="36">
        <f>INDEX(MTInputs!$J$1:$AZ$415,$D46,MATCH(AL$5,MTInputs!$J$5:$AZ$5,0))</f>
        <v/>
      </c>
      <c r="AM46" s="36">
        <f>INDEX(MTInputs!$J$1:$AZ$415,$D46,MATCH(AM$5,MTInputs!$J$5:$AZ$5,0))</f>
        <v/>
      </c>
      <c r="AN46" s="36">
        <f>INDEX(MTInputs!$J$1:$AZ$415,$D46,MATCH(AN$5,MTInputs!$J$5:$AZ$5,0))</f>
        <v/>
      </c>
      <c r="AO46" s="36">
        <f>INDEX(MTInputs!$J$1:$AZ$415,$D46,MATCH(AO$5,MTInputs!$J$5:$AZ$5,0))</f>
        <v/>
      </c>
      <c r="AP46" s="36">
        <f>INDEX(MTInputs!$J$1:$AZ$415,$D46,MATCH(AP$5,MTInputs!$J$5:$AZ$5,0))</f>
        <v/>
      </c>
      <c r="AQ46" s="36">
        <f>INDEX(MTInputs!$J$1:$AZ$415,$D46,MATCH(AQ$5,MTInputs!$J$5:$AZ$5,0))</f>
        <v/>
      </c>
      <c r="AR46" s="36">
        <f>INDEX(MTInputs!$J$1:$AZ$415,$D46,MATCH(AR$5,MTInputs!$J$5:$AZ$5,0))</f>
        <v/>
      </c>
      <c r="AS46" s="36">
        <f>INDEX(MTInputs!$J$1:$AZ$415,$D46,MATCH(AS$5,MTInputs!$J$5:$AZ$5,0))</f>
        <v/>
      </c>
      <c r="AT46" s="36">
        <f>INDEX(MTInputs!$J$1:$AZ$415,$D46,MATCH(AT$5,MTInputs!$J$5:$AZ$5,0))</f>
        <v/>
      </c>
      <c r="AU46" s="36">
        <f>INDEX(MTInputs!$J$1:$AZ$415,$D46,MATCH(AU$5,MTInputs!$J$5:$AZ$5,0))</f>
        <v/>
      </c>
      <c r="AV46" s="36">
        <f>INDEX(MTInputs!$J$1:$AZ$415,$D46,MATCH(AV$5,MTInputs!$J$5:$AZ$5,0))</f>
        <v/>
      </c>
      <c r="AW46" s="36">
        <f>INDEX(MTInputs!$J$1:$AZ$415,$D46,MATCH(AW$5,MTInputs!$J$5:$AZ$5,0))</f>
        <v/>
      </c>
      <c r="AX46" s="36">
        <f>INDEX(MTInputs!$J$1:$AZ$415,$D46,MATCH(AX$5,MTInputs!$J$5:$AZ$5,0))</f>
        <v/>
      </c>
    </row>
    <row r="47" hidden="1" outlineLevel="1">
      <c r="H47" s="34" t="inlineStr">
        <is>
          <t>Fuel price reform (MTInputs rows 140-169; increases in price units)</t>
        </is>
      </c>
    </row>
    <row r="48" hidden="1" outlineLevel="1">
      <c r="A48" s="5" t="inlineStr">
        <is>
          <t>fpr.yr0</t>
        </is>
      </c>
      <c r="B48" s="5" t="inlineStr"/>
      <c r="C48" s="5" t="inlineStr"/>
      <c r="D48" s="8" t="n">
        <v>140</v>
      </c>
      <c r="H48" s="5">
        <f>INDEX(Variables!$B$5:$B$105,MATCH($A48,Variables!$A$5:$A$105,0))&amp;IF($C48="",""," | "&amp;INDEX(Mapping!$B$5:$B$26,MATCH($C48,Mapping!$A$5:$A$26,0))&amp;" | "&amp;INDEX(Mapping!$B$30:$B$41,MATCH($B48,Mapping!$A$30:$A$41,0)))</f>
        <v/>
      </c>
      <c r="I48" s="5">
        <f>INDEX(Variables!$C$5:$C$105,MATCH($A48,Variables!$A$5:$A$105,0))</f>
        <v/>
      </c>
      <c r="J48" s="5">
        <f>INDEX(Variables!$E$5:$E$105,MATCH($A48,Variables!$A$5:$A$105,0))</f>
        <v/>
      </c>
      <c r="K48" s="25">
        <f>LOWER(Settings!$C$4)&amp;".mit."&amp;$A48&amp;IF($C48="","","."&amp;$C48&amp;"."&amp;$B48)&amp;IF(INDEX(Variables!$D$5:$D$105,MATCH($A48,Variables!$A$5:$A$105,0))="","","."&amp;INDEX(Variables!$D$5:$D$105,MATCH($A48,Variables!$A$5:$A$105,0)))&amp;"."&amp;K$5</f>
        <v/>
      </c>
      <c r="L48" s="23">
        <f>INDEX(MTInputs!$J$1:$AZ$415,$D48,MATCH(L$5,MTInputs!$J$5:$AZ$5,0))</f>
        <v/>
      </c>
      <c r="M48" s="24">
        <f>INDEX(MTInputs!$J$1:$AZ$415,$D48,MATCH(M$5,MTInputs!$J$5:$AZ$5,0))</f>
        <v/>
      </c>
      <c r="N48" s="24">
        <f>INDEX(MTInputs!$J$1:$AZ$415,$D48,MATCH(N$5,MTInputs!$J$5:$AZ$5,0))</f>
        <v/>
      </c>
      <c r="O48" s="24">
        <f>INDEX(MTInputs!$J$1:$AZ$415,$D48,MATCH(O$5,MTInputs!$J$5:$AZ$5,0))</f>
        <v/>
      </c>
      <c r="P48" s="24">
        <f>INDEX(MTInputs!$J$1:$AZ$415,$D48,MATCH(P$5,MTInputs!$J$5:$AZ$5,0))</f>
        <v/>
      </c>
      <c r="Q48" s="24">
        <f>INDEX(MTInputs!$J$1:$AZ$415,$D48,MATCH(Q$5,MTInputs!$J$5:$AZ$5,0))</f>
        <v/>
      </c>
      <c r="R48" s="24">
        <f>INDEX(MTInputs!$J$1:$AZ$415,$D48,MATCH(R$5,MTInputs!$J$5:$AZ$5,0))</f>
        <v/>
      </c>
      <c r="S48" s="24">
        <f>INDEX(MTInputs!$J$1:$AZ$415,$D48,MATCH(S$5,MTInputs!$J$5:$AZ$5,0))</f>
        <v/>
      </c>
      <c r="T48" s="24">
        <f>INDEX(MTInputs!$J$1:$AZ$415,$D48,MATCH(T$5,MTInputs!$J$5:$AZ$5,0))</f>
        <v/>
      </c>
      <c r="U48" s="24">
        <f>INDEX(MTInputs!$J$1:$AZ$415,$D48,MATCH(U$5,MTInputs!$J$5:$AZ$5,0))</f>
        <v/>
      </c>
      <c r="V48" s="24">
        <f>INDEX(MTInputs!$J$1:$AZ$415,$D48,MATCH(V$5,MTInputs!$J$5:$AZ$5,0))</f>
        <v/>
      </c>
      <c r="W48" s="24">
        <f>INDEX(MTInputs!$J$1:$AZ$415,$D48,MATCH(W$5,MTInputs!$J$5:$AZ$5,0))</f>
        <v/>
      </c>
      <c r="X48" s="24">
        <f>INDEX(MTInputs!$J$1:$AZ$415,$D48,MATCH(X$5,MTInputs!$J$5:$AZ$5,0))</f>
        <v/>
      </c>
      <c r="Y48" s="24">
        <f>INDEX(MTInputs!$J$1:$AZ$415,$D48,MATCH(Y$5,MTInputs!$J$5:$AZ$5,0))</f>
        <v/>
      </c>
      <c r="Z48" s="24">
        <f>INDEX(MTInputs!$J$1:$AZ$415,$D48,MATCH(Z$5,MTInputs!$J$5:$AZ$5,0))</f>
        <v/>
      </c>
      <c r="AA48" s="24">
        <f>INDEX(MTInputs!$J$1:$AZ$415,$D48,MATCH(AA$5,MTInputs!$J$5:$AZ$5,0))</f>
        <v/>
      </c>
      <c r="AB48" s="24">
        <f>INDEX(MTInputs!$J$1:$AZ$415,$D48,MATCH(AB$5,MTInputs!$J$5:$AZ$5,0))</f>
        <v/>
      </c>
      <c r="AC48" s="24">
        <f>INDEX(MTInputs!$J$1:$AZ$415,$D48,MATCH(AC$5,MTInputs!$J$5:$AZ$5,0))</f>
        <v/>
      </c>
      <c r="AD48" s="24">
        <f>INDEX(MTInputs!$J$1:$AZ$415,$D48,MATCH(AD$5,MTInputs!$J$5:$AZ$5,0))</f>
        <v/>
      </c>
      <c r="AE48" s="25">
        <f>LOWER(Settings!$C$4)&amp;".mit."&amp;$A48&amp;IF($C48="","","."&amp;$C48&amp;"."&amp;$B48)&amp;IF(INDEX(Variables!$D$5:$D$105,MATCH($A48,Variables!$A$5:$A$105,0))="","","."&amp;INDEX(Variables!$D$5:$D$105,MATCH($A48,Variables!$A$5:$A$105,0)))&amp;"."&amp;AE$5</f>
        <v/>
      </c>
      <c r="AF48" s="23">
        <f>INDEX(MTInputs!$J$1:$AZ$415,$D48,MATCH(AF$5,MTInputs!$J$5:$AZ$5,0))</f>
        <v/>
      </c>
      <c r="AG48" s="24">
        <f>INDEX(MTInputs!$J$1:$AZ$415,$D48,MATCH(AG$5,MTInputs!$J$5:$AZ$5,0))</f>
        <v/>
      </c>
      <c r="AH48" s="24">
        <f>INDEX(MTInputs!$J$1:$AZ$415,$D48,MATCH(AH$5,MTInputs!$J$5:$AZ$5,0))</f>
        <v/>
      </c>
      <c r="AI48" s="24">
        <f>INDEX(MTInputs!$J$1:$AZ$415,$D48,MATCH(AI$5,MTInputs!$J$5:$AZ$5,0))</f>
        <v/>
      </c>
      <c r="AJ48" s="24">
        <f>INDEX(MTInputs!$J$1:$AZ$415,$D48,MATCH(AJ$5,MTInputs!$J$5:$AZ$5,0))</f>
        <v/>
      </c>
      <c r="AK48" s="24">
        <f>INDEX(MTInputs!$J$1:$AZ$415,$D48,MATCH(AK$5,MTInputs!$J$5:$AZ$5,0))</f>
        <v/>
      </c>
      <c r="AL48" s="24">
        <f>INDEX(MTInputs!$J$1:$AZ$415,$D48,MATCH(AL$5,MTInputs!$J$5:$AZ$5,0))</f>
        <v/>
      </c>
      <c r="AM48" s="24">
        <f>INDEX(MTInputs!$J$1:$AZ$415,$D48,MATCH(AM$5,MTInputs!$J$5:$AZ$5,0))</f>
        <v/>
      </c>
      <c r="AN48" s="24">
        <f>INDEX(MTInputs!$J$1:$AZ$415,$D48,MATCH(AN$5,MTInputs!$J$5:$AZ$5,0))</f>
        <v/>
      </c>
      <c r="AO48" s="24">
        <f>INDEX(MTInputs!$J$1:$AZ$415,$D48,MATCH(AO$5,MTInputs!$J$5:$AZ$5,0))</f>
        <v/>
      </c>
      <c r="AP48" s="24">
        <f>INDEX(MTInputs!$J$1:$AZ$415,$D48,MATCH(AP$5,MTInputs!$J$5:$AZ$5,0))</f>
        <v/>
      </c>
      <c r="AQ48" s="24">
        <f>INDEX(MTInputs!$J$1:$AZ$415,$D48,MATCH(AQ$5,MTInputs!$J$5:$AZ$5,0))</f>
        <v/>
      </c>
      <c r="AR48" s="24">
        <f>INDEX(MTInputs!$J$1:$AZ$415,$D48,MATCH(AR$5,MTInputs!$J$5:$AZ$5,0))</f>
        <v/>
      </c>
      <c r="AS48" s="24">
        <f>INDEX(MTInputs!$J$1:$AZ$415,$D48,MATCH(AS$5,MTInputs!$J$5:$AZ$5,0))</f>
        <v/>
      </c>
      <c r="AT48" s="24">
        <f>INDEX(MTInputs!$J$1:$AZ$415,$D48,MATCH(AT$5,MTInputs!$J$5:$AZ$5,0))</f>
        <v/>
      </c>
      <c r="AU48" s="24">
        <f>INDEX(MTInputs!$J$1:$AZ$415,$D48,MATCH(AU$5,MTInputs!$J$5:$AZ$5,0))</f>
        <v/>
      </c>
      <c r="AV48" s="24">
        <f>INDEX(MTInputs!$J$1:$AZ$415,$D48,MATCH(AV$5,MTInputs!$J$5:$AZ$5,0))</f>
        <v/>
      </c>
      <c r="AW48" s="24">
        <f>INDEX(MTInputs!$J$1:$AZ$415,$D48,MATCH(AW$5,MTInputs!$J$5:$AZ$5,0))</f>
        <v/>
      </c>
      <c r="AX48" s="24">
        <f>INDEX(MTInputs!$J$1:$AZ$415,$D48,MATCH(AX$5,MTInputs!$J$5:$AZ$5,0))</f>
        <v/>
      </c>
    </row>
    <row r="49" hidden="1" outlineLevel="1">
      <c r="A49" s="5" t="inlineStr">
        <is>
          <t>fpr.yr1</t>
        </is>
      </c>
      <c r="B49" s="5" t="inlineStr"/>
      <c r="C49" s="5" t="inlineStr"/>
      <c r="D49" s="8" t="n">
        <v>141</v>
      </c>
      <c r="H49" s="5">
        <f>INDEX(Variables!$B$5:$B$105,MATCH($A49,Variables!$A$5:$A$105,0))&amp;IF($C49="",""," | "&amp;INDEX(Mapping!$B$5:$B$26,MATCH($C49,Mapping!$A$5:$A$26,0))&amp;" | "&amp;INDEX(Mapping!$B$30:$B$41,MATCH($B49,Mapping!$A$30:$A$41,0)))</f>
        <v/>
      </c>
      <c r="I49" s="5">
        <f>INDEX(Variables!$C$5:$C$105,MATCH($A49,Variables!$A$5:$A$105,0))</f>
        <v/>
      </c>
      <c r="J49" s="5">
        <f>INDEX(Variables!$E$5:$E$105,MATCH($A49,Variables!$A$5:$A$105,0))</f>
        <v/>
      </c>
      <c r="K49" s="25">
        <f>LOWER(Settings!$C$4)&amp;".mit."&amp;$A49&amp;IF($C49="","","."&amp;$C49&amp;"."&amp;$B49)&amp;IF(INDEX(Variables!$D$5:$D$105,MATCH($A49,Variables!$A$5:$A$105,0))="","","."&amp;INDEX(Variables!$D$5:$D$105,MATCH($A49,Variables!$A$5:$A$105,0)))&amp;"."&amp;K$5</f>
        <v/>
      </c>
      <c r="L49" s="23">
        <f>INDEX(MTInputs!$J$1:$AZ$415,$D49,MATCH(L$5,MTInputs!$J$5:$AZ$5,0))</f>
        <v/>
      </c>
      <c r="M49" s="24">
        <f>INDEX(MTInputs!$J$1:$AZ$415,$D49,MATCH(M$5,MTInputs!$J$5:$AZ$5,0))</f>
        <v/>
      </c>
      <c r="N49" s="24">
        <f>INDEX(MTInputs!$J$1:$AZ$415,$D49,MATCH(N$5,MTInputs!$J$5:$AZ$5,0))</f>
        <v/>
      </c>
      <c r="O49" s="24">
        <f>INDEX(MTInputs!$J$1:$AZ$415,$D49,MATCH(O$5,MTInputs!$J$5:$AZ$5,0))</f>
        <v/>
      </c>
      <c r="P49" s="24">
        <f>INDEX(MTInputs!$J$1:$AZ$415,$D49,MATCH(P$5,MTInputs!$J$5:$AZ$5,0))</f>
        <v/>
      </c>
      <c r="Q49" s="24">
        <f>INDEX(MTInputs!$J$1:$AZ$415,$D49,MATCH(Q$5,MTInputs!$J$5:$AZ$5,0))</f>
        <v/>
      </c>
      <c r="R49" s="24">
        <f>INDEX(MTInputs!$J$1:$AZ$415,$D49,MATCH(R$5,MTInputs!$J$5:$AZ$5,0))</f>
        <v/>
      </c>
      <c r="S49" s="24">
        <f>INDEX(MTInputs!$J$1:$AZ$415,$D49,MATCH(S$5,MTInputs!$J$5:$AZ$5,0))</f>
        <v/>
      </c>
      <c r="T49" s="24">
        <f>INDEX(MTInputs!$J$1:$AZ$415,$D49,MATCH(T$5,MTInputs!$J$5:$AZ$5,0))</f>
        <v/>
      </c>
      <c r="U49" s="24">
        <f>INDEX(MTInputs!$J$1:$AZ$415,$D49,MATCH(U$5,MTInputs!$J$5:$AZ$5,0))</f>
        <v/>
      </c>
      <c r="V49" s="24">
        <f>INDEX(MTInputs!$J$1:$AZ$415,$D49,MATCH(V$5,MTInputs!$J$5:$AZ$5,0))</f>
        <v/>
      </c>
      <c r="W49" s="24">
        <f>INDEX(MTInputs!$J$1:$AZ$415,$D49,MATCH(W$5,MTInputs!$J$5:$AZ$5,0))</f>
        <v/>
      </c>
      <c r="X49" s="24">
        <f>INDEX(MTInputs!$J$1:$AZ$415,$D49,MATCH(X$5,MTInputs!$J$5:$AZ$5,0))</f>
        <v/>
      </c>
      <c r="Y49" s="24">
        <f>INDEX(MTInputs!$J$1:$AZ$415,$D49,MATCH(Y$5,MTInputs!$J$5:$AZ$5,0))</f>
        <v/>
      </c>
      <c r="Z49" s="24">
        <f>INDEX(MTInputs!$J$1:$AZ$415,$D49,MATCH(Z$5,MTInputs!$J$5:$AZ$5,0))</f>
        <v/>
      </c>
      <c r="AA49" s="24">
        <f>INDEX(MTInputs!$J$1:$AZ$415,$D49,MATCH(AA$5,MTInputs!$J$5:$AZ$5,0))</f>
        <v/>
      </c>
      <c r="AB49" s="24">
        <f>INDEX(MTInputs!$J$1:$AZ$415,$D49,MATCH(AB$5,MTInputs!$J$5:$AZ$5,0))</f>
        <v/>
      </c>
      <c r="AC49" s="24">
        <f>INDEX(MTInputs!$J$1:$AZ$415,$D49,MATCH(AC$5,MTInputs!$J$5:$AZ$5,0))</f>
        <v/>
      </c>
      <c r="AD49" s="24">
        <f>INDEX(MTInputs!$J$1:$AZ$415,$D49,MATCH(AD$5,MTInputs!$J$5:$AZ$5,0))</f>
        <v/>
      </c>
      <c r="AE49" s="25">
        <f>LOWER(Settings!$C$4)&amp;".mit."&amp;$A49&amp;IF($C49="","","."&amp;$C49&amp;"."&amp;$B49)&amp;IF(INDEX(Variables!$D$5:$D$105,MATCH($A49,Variables!$A$5:$A$105,0))="","","."&amp;INDEX(Variables!$D$5:$D$105,MATCH($A49,Variables!$A$5:$A$105,0)))&amp;"."&amp;AE$5</f>
        <v/>
      </c>
      <c r="AF49" s="23">
        <f>INDEX(MTInputs!$J$1:$AZ$415,$D49,MATCH(AF$5,MTInputs!$J$5:$AZ$5,0))</f>
        <v/>
      </c>
      <c r="AG49" s="24">
        <f>INDEX(MTInputs!$J$1:$AZ$415,$D49,MATCH(AG$5,MTInputs!$J$5:$AZ$5,0))</f>
        <v/>
      </c>
      <c r="AH49" s="24">
        <f>INDEX(MTInputs!$J$1:$AZ$415,$D49,MATCH(AH$5,MTInputs!$J$5:$AZ$5,0))</f>
        <v/>
      </c>
      <c r="AI49" s="24">
        <f>INDEX(MTInputs!$J$1:$AZ$415,$D49,MATCH(AI$5,MTInputs!$J$5:$AZ$5,0))</f>
        <v/>
      </c>
      <c r="AJ49" s="24">
        <f>INDEX(MTInputs!$J$1:$AZ$415,$D49,MATCH(AJ$5,MTInputs!$J$5:$AZ$5,0))</f>
        <v/>
      </c>
      <c r="AK49" s="24">
        <f>INDEX(MTInputs!$J$1:$AZ$415,$D49,MATCH(AK$5,MTInputs!$J$5:$AZ$5,0))</f>
        <v/>
      </c>
      <c r="AL49" s="24">
        <f>INDEX(MTInputs!$J$1:$AZ$415,$D49,MATCH(AL$5,MTInputs!$J$5:$AZ$5,0))</f>
        <v/>
      </c>
      <c r="AM49" s="24">
        <f>INDEX(MTInputs!$J$1:$AZ$415,$D49,MATCH(AM$5,MTInputs!$J$5:$AZ$5,0))</f>
        <v/>
      </c>
      <c r="AN49" s="24">
        <f>INDEX(MTInputs!$J$1:$AZ$415,$D49,MATCH(AN$5,MTInputs!$J$5:$AZ$5,0))</f>
        <v/>
      </c>
      <c r="AO49" s="24">
        <f>INDEX(MTInputs!$J$1:$AZ$415,$D49,MATCH(AO$5,MTInputs!$J$5:$AZ$5,0))</f>
        <v/>
      </c>
      <c r="AP49" s="24">
        <f>INDEX(MTInputs!$J$1:$AZ$415,$D49,MATCH(AP$5,MTInputs!$J$5:$AZ$5,0))</f>
        <v/>
      </c>
      <c r="AQ49" s="24">
        <f>INDEX(MTInputs!$J$1:$AZ$415,$D49,MATCH(AQ$5,MTInputs!$J$5:$AZ$5,0))</f>
        <v/>
      </c>
      <c r="AR49" s="24">
        <f>INDEX(MTInputs!$J$1:$AZ$415,$D49,MATCH(AR$5,MTInputs!$J$5:$AZ$5,0))</f>
        <v/>
      </c>
      <c r="AS49" s="24">
        <f>INDEX(MTInputs!$J$1:$AZ$415,$D49,MATCH(AS$5,MTInputs!$J$5:$AZ$5,0))</f>
        <v/>
      </c>
      <c r="AT49" s="24">
        <f>INDEX(MTInputs!$J$1:$AZ$415,$D49,MATCH(AT$5,MTInputs!$J$5:$AZ$5,0))</f>
        <v/>
      </c>
      <c r="AU49" s="24">
        <f>INDEX(MTInputs!$J$1:$AZ$415,$D49,MATCH(AU$5,MTInputs!$J$5:$AZ$5,0))</f>
        <v/>
      </c>
      <c r="AV49" s="24">
        <f>INDEX(MTInputs!$J$1:$AZ$415,$D49,MATCH(AV$5,MTInputs!$J$5:$AZ$5,0))</f>
        <v/>
      </c>
      <c r="AW49" s="24">
        <f>INDEX(MTInputs!$J$1:$AZ$415,$D49,MATCH(AW$5,MTInputs!$J$5:$AZ$5,0))</f>
        <v/>
      </c>
      <c r="AX49" s="24">
        <f>INDEX(MTInputs!$J$1:$AZ$415,$D49,MATCH(AX$5,MTInputs!$J$5:$AZ$5,0))</f>
        <v/>
      </c>
    </row>
    <row r="50" hidden="1" outlineLevel="1">
      <c r="A50" s="5" t="inlineStr">
        <is>
          <t>fpr.s</t>
        </is>
      </c>
      <c r="B50" s="5" t="inlineStr">
        <is>
          <t>coa</t>
        </is>
      </c>
      <c r="C50" s="5" t="inlineStr">
        <is>
          <t>pow</t>
        </is>
      </c>
      <c r="D50" s="8" t="n">
        <v>142</v>
      </c>
      <c r="H50" s="5">
        <f>INDEX(Variables!$B$5:$B$105,MATCH($A50,Variables!$A$5:$A$105,0))&amp;IF($C50="",""," | "&amp;INDEX(Mapping!$B$5:$B$26,MATCH($C50,Mapping!$A$5:$A$26,0))&amp;" | "&amp;INDEX(Mapping!$B$30:$B$41,MATCH($B50,Mapping!$A$30:$A$41,0)))</f>
        <v/>
      </c>
      <c r="I50" s="5">
        <f>INDEX(Variables!$C$5:$C$105,MATCH($A50,Variables!$A$5:$A$105,0))</f>
        <v/>
      </c>
      <c r="J50" s="5">
        <f>INDEX(Variables!$E$5:$E$105,MATCH($A50,Variables!$A$5:$A$105,0))</f>
        <v/>
      </c>
      <c r="K50" s="25">
        <f>LOWER(Settings!$C$4)&amp;".mit."&amp;$A50&amp;IF($C50="","","."&amp;$C50&amp;"."&amp;$B50)&amp;IF(INDEX(Variables!$D$5:$D$105,MATCH($A50,Variables!$A$5:$A$105,0))="","","."&amp;INDEX(Variables!$D$5:$D$105,MATCH($A50,Variables!$A$5:$A$105,0)))&amp;"."&amp;K$5</f>
        <v/>
      </c>
      <c r="L50" s="35">
        <f>INDEX(MTInputs!$J$1:$AZ$415,$D50,MATCH(L$5,MTInputs!$J$5:$AZ$5,0))</f>
        <v/>
      </c>
      <c r="M50" s="36">
        <f>INDEX(MTInputs!$J$1:$AZ$415,$D50,MATCH(M$5,MTInputs!$J$5:$AZ$5,0))</f>
        <v/>
      </c>
      <c r="N50" s="36">
        <f>INDEX(MTInputs!$J$1:$AZ$415,$D50,MATCH(N$5,MTInputs!$J$5:$AZ$5,0))</f>
        <v/>
      </c>
      <c r="O50" s="36">
        <f>INDEX(MTInputs!$J$1:$AZ$415,$D50,MATCH(O$5,MTInputs!$J$5:$AZ$5,0))</f>
        <v/>
      </c>
      <c r="P50" s="36">
        <f>INDEX(MTInputs!$J$1:$AZ$415,$D50,MATCH(P$5,MTInputs!$J$5:$AZ$5,0))</f>
        <v/>
      </c>
      <c r="Q50" s="36">
        <f>INDEX(MTInputs!$J$1:$AZ$415,$D50,MATCH(Q$5,MTInputs!$J$5:$AZ$5,0))</f>
        <v/>
      </c>
      <c r="R50" s="36">
        <f>INDEX(MTInputs!$J$1:$AZ$415,$D50,MATCH(R$5,MTInputs!$J$5:$AZ$5,0))</f>
        <v/>
      </c>
      <c r="S50" s="36">
        <f>INDEX(MTInputs!$J$1:$AZ$415,$D50,MATCH(S$5,MTInputs!$J$5:$AZ$5,0))</f>
        <v/>
      </c>
      <c r="T50" s="36">
        <f>INDEX(MTInputs!$J$1:$AZ$415,$D50,MATCH(T$5,MTInputs!$J$5:$AZ$5,0))</f>
        <v/>
      </c>
      <c r="U50" s="36">
        <f>INDEX(MTInputs!$J$1:$AZ$415,$D50,MATCH(U$5,MTInputs!$J$5:$AZ$5,0))</f>
        <v/>
      </c>
      <c r="V50" s="36">
        <f>INDEX(MTInputs!$J$1:$AZ$415,$D50,MATCH(V$5,MTInputs!$J$5:$AZ$5,0))</f>
        <v/>
      </c>
      <c r="W50" s="36">
        <f>INDEX(MTInputs!$J$1:$AZ$415,$D50,MATCH(W$5,MTInputs!$J$5:$AZ$5,0))</f>
        <v/>
      </c>
      <c r="X50" s="36">
        <f>INDEX(MTInputs!$J$1:$AZ$415,$D50,MATCH(X$5,MTInputs!$J$5:$AZ$5,0))</f>
        <v/>
      </c>
      <c r="Y50" s="36">
        <f>INDEX(MTInputs!$J$1:$AZ$415,$D50,MATCH(Y$5,MTInputs!$J$5:$AZ$5,0))</f>
        <v/>
      </c>
      <c r="Z50" s="36">
        <f>INDEX(MTInputs!$J$1:$AZ$415,$D50,MATCH(Z$5,MTInputs!$J$5:$AZ$5,0))</f>
        <v/>
      </c>
      <c r="AA50" s="36">
        <f>INDEX(MTInputs!$J$1:$AZ$415,$D50,MATCH(AA$5,MTInputs!$J$5:$AZ$5,0))</f>
        <v/>
      </c>
      <c r="AB50" s="36">
        <f>INDEX(MTInputs!$J$1:$AZ$415,$D50,MATCH(AB$5,MTInputs!$J$5:$AZ$5,0))</f>
        <v/>
      </c>
      <c r="AC50" s="36">
        <f>INDEX(MTInputs!$J$1:$AZ$415,$D50,MATCH(AC$5,MTInputs!$J$5:$AZ$5,0))</f>
        <v/>
      </c>
      <c r="AD50" s="36">
        <f>INDEX(MTInputs!$J$1:$AZ$415,$D50,MATCH(AD$5,MTInputs!$J$5:$AZ$5,0))</f>
        <v/>
      </c>
      <c r="AE50" s="25">
        <f>LOWER(Settings!$C$4)&amp;".mit."&amp;$A50&amp;IF($C50="","","."&amp;$C50&amp;"."&amp;$B50)&amp;IF(INDEX(Variables!$D$5:$D$105,MATCH($A50,Variables!$A$5:$A$105,0))="","","."&amp;INDEX(Variables!$D$5:$D$105,MATCH($A50,Variables!$A$5:$A$105,0)))&amp;"."&amp;AE$5</f>
        <v/>
      </c>
      <c r="AF50" s="35">
        <f>INDEX(MTInputs!$J$1:$AZ$415,$D50,MATCH(AF$5,MTInputs!$J$5:$AZ$5,0))</f>
        <v/>
      </c>
      <c r="AG50" s="36">
        <f>INDEX(MTInputs!$J$1:$AZ$415,$D50,MATCH(AG$5,MTInputs!$J$5:$AZ$5,0))</f>
        <v/>
      </c>
      <c r="AH50" s="36">
        <f>INDEX(MTInputs!$J$1:$AZ$415,$D50,MATCH(AH$5,MTInputs!$J$5:$AZ$5,0))</f>
        <v/>
      </c>
      <c r="AI50" s="36">
        <f>INDEX(MTInputs!$J$1:$AZ$415,$D50,MATCH(AI$5,MTInputs!$J$5:$AZ$5,0))</f>
        <v/>
      </c>
      <c r="AJ50" s="36">
        <f>INDEX(MTInputs!$J$1:$AZ$415,$D50,MATCH(AJ$5,MTInputs!$J$5:$AZ$5,0))</f>
        <v/>
      </c>
      <c r="AK50" s="36">
        <f>INDEX(MTInputs!$J$1:$AZ$415,$D50,MATCH(AK$5,MTInputs!$J$5:$AZ$5,0))</f>
        <v/>
      </c>
      <c r="AL50" s="36">
        <f>INDEX(MTInputs!$J$1:$AZ$415,$D50,MATCH(AL$5,MTInputs!$J$5:$AZ$5,0))</f>
        <v/>
      </c>
      <c r="AM50" s="36">
        <f>INDEX(MTInputs!$J$1:$AZ$415,$D50,MATCH(AM$5,MTInputs!$J$5:$AZ$5,0))</f>
        <v/>
      </c>
      <c r="AN50" s="36">
        <f>INDEX(MTInputs!$J$1:$AZ$415,$D50,MATCH(AN$5,MTInputs!$J$5:$AZ$5,0))</f>
        <v/>
      </c>
      <c r="AO50" s="36">
        <f>INDEX(MTInputs!$J$1:$AZ$415,$D50,MATCH(AO$5,MTInputs!$J$5:$AZ$5,0))</f>
        <v/>
      </c>
      <c r="AP50" s="36">
        <f>INDEX(MTInputs!$J$1:$AZ$415,$D50,MATCH(AP$5,MTInputs!$J$5:$AZ$5,0))</f>
        <v/>
      </c>
      <c r="AQ50" s="36">
        <f>INDEX(MTInputs!$J$1:$AZ$415,$D50,MATCH(AQ$5,MTInputs!$J$5:$AZ$5,0))</f>
        <v/>
      </c>
      <c r="AR50" s="36">
        <f>INDEX(MTInputs!$J$1:$AZ$415,$D50,MATCH(AR$5,MTInputs!$J$5:$AZ$5,0))</f>
        <v/>
      </c>
      <c r="AS50" s="36">
        <f>INDEX(MTInputs!$J$1:$AZ$415,$D50,MATCH(AS$5,MTInputs!$J$5:$AZ$5,0))</f>
        <v/>
      </c>
      <c r="AT50" s="36">
        <f>INDEX(MTInputs!$J$1:$AZ$415,$D50,MATCH(AT$5,MTInputs!$J$5:$AZ$5,0))</f>
        <v/>
      </c>
      <c r="AU50" s="36">
        <f>INDEX(MTInputs!$J$1:$AZ$415,$D50,MATCH(AU$5,MTInputs!$J$5:$AZ$5,0))</f>
        <v/>
      </c>
      <c r="AV50" s="36">
        <f>INDEX(MTInputs!$J$1:$AZ$415,$D50,MATCH(AV$5,MTInputs!$J$5:$AZ$5,0))</f>
        <v/>
      </c>
      <c r="AW50" s="36">
        <f>INDEX(MTInputs!$J$1:$AZ$415,$D50,MATCH(AW$5,MTInputs!$J$5:$AZ$5,0))</f>
        <v/>
      </c>
      <c r="AX50" s="36">
        <f>INDEX(MTInputs!$J$1:$AZ$415,$D50,MATCH(AX$5,MTInputs!$J$5:$AZ$5,0))</f>
        <v/>
      </c>
    </row>
    <row r="51" hidden="1" outlineLevel="1">
      <c r="A51" s="5" t="inlineStr">
        <is>
          <t>fpr.s</t>
        </is>
      </c>
      <c r="B51" s="5" t="inlineStr">
        <is>
          <t>coa</t>
        </is>
      </c>
      <c r="C51" s="5" t="inlineStr">
        <is>
          <t>res</t>
        </is>
      </c>
      <c r="D51" s="8" t="n">
        <v>143</v>
      </c>
      <c r="H51" s="5">
        <f>INDEX(Variables!$B$5:$B$105,MATCH($A51,Variables!$A$5:$A$105,0))&amp;IF($C51="",""," | "&amp;INDEX(Mapping!$B$5:$B$26,MATCH($C51,Mapping!$A$5:$A$26,0))&amp;" | "&amp;INDEX(Mapping!$B$30:$B$41,MATCH($B51,Mapping!$A$30:$A$41,0)))</f>
        <v/>
      </c>
      <c r="I51" s="5">
        <f>INDEX(Variables!$C$5:$C$105,MATCH($A51,Variables!$A$5:$A$105,0))</f>
        <v/>
      </c>
      <c r="J51" s="5">
        <f>INDEX(Variables!$E$5:$E$105,MATCH($A51,Variables!$A$5:$A$105,0))</f>
        <v/>
      </c>
      <c r="K51" s="25">
        <f>LOWER(Settings!$C$4)&amp;".mit."&amp;$A51&amp;IF($C51="","","."&amp;$C51&amp;"."&amp;$B51)&amp;IF(INDEX(Variables!$D$5:$D$105,MATCH($A51,Variables!$A$5:$A$105,0))="","","."&amp;INDEX(Variables!$D$5:$D$105,MATCH($A51,Variables!$A$5:$A$105,0)))&amp;"."&amp;K$5</f>
        <v/>
      </c>
      <c r="L51" s="35">
        <f>INDEX(MTInputs!$J$1:$AZ$415,$D51,MATCH(L$5,MTInputs!$J$5:$AZ$5,0))</f>
        <v/>
      </c>
      <c r="M51" s="36">
        <f>INDEX(MTInputs!$J$1:$AZ$415,$D51,MATCH(M$5,MTInputs!$J$5:$AZ$5,0))</f>
        <v/>
      </c>
      <c r="N51" s="36">
        <f>INDEX(MTInputs!$J$1:$AZ$415,$D51,MATCH(N$5,MTInputs!$J$5:$AZ$5,0))</f>
        <v/>
      </c>
      <c r="O51" s="36">
        <f>INDEX(MTInputs!$J$1:$AZ$415,$D51,MATCH(O$5,MTInputs!$J$5:$AZ$5,0))</f>
        <v/>
      </c>
      <c r="P51" s="36">
        <f>INDEX(MTInputs!$J$1:$AZ$415,$D51,MATCH(P$5,MTInputs!$J$5:$AZ$5,0))</f>
        <v/>
      </c>
      <c r="Q51" s="36">
        <f>INDEX(MTInputs!$J$1:$AZ$415,$D51,MATCH(Q$5,MTInputs!$J$5:$AZ$5,0))</f>
        <v/>
      </c>
      <c r="R51" s="36">
        <f>INDEX(MTInputs!$J$1:$AZ$415,$D51,MATCH(R$5,MTInputs!$J$5:$AZ$5,0))</f>
        <v/>
      </c>
      <c r="S51" s="36">
        <f>INDEX(MTInputs!$J$1:$AZ$415,$D51,MATCH(S$5,MTInputs!$J$5:$AZ$5,0))</f>
        <v/>
      </c>
      <c r="T51" s="36">
        <f>INDEX(MTInputs!$J$1:$AZ$415,$D51,MATCH(T$5,MTInputs!$J$5:$AZ$5,0))</f>
        <v/>
      </c>
      <c r="U51" s="36">
        <f>INDEX(MTInputs!$J$1:$AZ$415,$D51,MATCH(U$5,MTInputs!$J$5:$AZ$5,0))</f>
        <v/>
      </c>
      <c r="V51" s="36">
        <f>INDEX(MTInputs!$J$1:$AZ$415,$D51,MATCH(V$5,MTInputs!$J$5:$AZ$5,0))</f>
        <v/>
      </c>
      <c r="W51" s="36">
        <f>INDEX(MTInputs!$J$1:$AZ$415,$D51,MATCH(W$5,MTInputs!$J$5:$AZ$5,0))</f>
        <v/>
      </c>
      <c r="X51" s="36">
        <f>INDEX(MTInputs!$J$1:$AZ$415,$D51,MATCH(X$5,MTInputs!$J$5:$AZ$5,0))</f>
        <v/>
      </c>
      <c r="Y51" s="36">
        <f>INDEX(MTInputs!$J$1:$AZ$415,$D51,MATCH(Y$5,MTInputs!$J$5:$AZ$5,0))</f>
        <v/>
      </c>
      <c r="Z51" s="36">
        <f>INDEX(MTInputs!$J$1:$AZ$415,$D51,MATCH(Z$5,MTInputs!$J$5:$AZ$5,0))</f>
        <v/>
      </c>
      <c r="AA51" s="36">
        <f>INDEX(MTInputs!$J$1:$AZ$415,$D51,MATCH(AA$5,MTInputs!$J$5:$AZ$5,0))</f>
        <v/>
      </c>
      <c r="AB51" s="36">
        <f>INDEX(MTInputs!$J$1:$AZ$415,$D51,MATCH(AB$5,MTInputs!$J$5:$AZ$5,0))</f>
        <v/>
      </c>
      <c r="AC51" s="36">
        <f>INDEX(MTInputs!$J$1:$AZ$415,$D51,MATCH(AC$5,MTInputs!$J$5:$AZ$5,0))</f>
        <v/>
      </c>
      <c r="AD51" s="36">
        <f>INDEX(MTInputs!$J$1:$AZ$415,$D51,MATCH(AD$5,MTInputs!$J$5:$AZ$5,0))</f>
        <v/>
      </c>
      <c r="AE51" s="25">
        <f>LOWER(Settings!$C$4)&amp;".mit."&amp;$A51&amp;IF($C51="","","."&amp;$C51&amp;"."&amp;$B51)&amp;IF(INDEX(Variables!$D$5:$D$105,MATCH($A51,Variables!$A$5:$A$105,0))="","","."&amp;INDEX(Variables!$D$5:$D$105,MATCH($A51,Variables!$A$5:$A$105,0)))&amp;"."&amp;AE$5</f>
        <v/>
      </c>
      <c r="AF51" s="35">
        <f>INDEX(MTInputs!$J$1:$AZ$415,$D51,MATCH(AF$5,MTInputs!$J$5:$AZ$5,0))</f>
        <v/>
      </c>
      <c r="AG51" s="36">
        <f>INDEX(MTInputs!$J$1:$AZ$415,$D51,MATCH(AG$5,MTInputs!$J$5:$AZ$5,0))</f>
        <v/>
      </c>
      <c r="AH51" s="36">
        <f>INDEX(MTInputs!$J$1:$AZ$415,$D51,MATCH(AH$5,MTInputs!$J$5:$AZ$5,0))</f>
        <v/>
      </c>
      <c r="AI51" s="36">
        <f>INDEX(MTInputs!$J$1:$AZ$415,$D51,MATCH(AI$5,MTInputs!$J$5:$AZ$5,0))</f>
        <v/>
      </c>
      <c r="AJ51" s="36">
        <f>INDEX(MTInputs!$J$1:$AZ$415,$D51,MATCH(AJ$5,MTInputs!$J$5:$AZ$5,0))</f>
        <v/>
      </c>
      <c r="AK51" s="36">
        <f>INDEX(MTInputs!$J$1:$AZ$415,$D51,MATCH(AK$5,MTInputs!$J$5:$AZ$5,0))</f>
        <v/>
      </c>
      <c r="AL51" s="36">
        <f>INDEX(MTInputs!$J$1:$AZ$415,$D51,MATCH(AL$5,MTInputs!$J$5:$AZ$5,0))</f>
        <v/>
      </c>
      <c r="AM51" s="36">
        <f>INDEX(MTInputs!$J$1:$AZ$415,$D51,MATCH(AM$5,MTInputs!$J$5:$AZ$5,0))</f>
        <v/>
      </c>
      <c r="AN51" s="36">
        <f>INDEX(MTInputs!$J$1:$AZ$415,$D51,MATCH(AN$5,MTInputs!$J$5:$AZ$5,0))</f>
        <v/>
      </c>
      <c r="AO51" s="36">
        <f>INDEX(MTInputs!$J$1:$AZ$415,$D51,MATCH(AO$5,MTInputs!$J$5:$AZ$5,0))</f>
        <v/>
      </c>
      <c r="AP51" s="36">
        <f>INDEX(MTInputs!$J$1:$AZ$415,$D51,MATCH(AP$5,MTInputs!$J$5:$AZ$5,0))</f>
        <v/>
      </c>
      <c r="AQ51" s="36">
        <f>INDEX(MTInputs!$J$1:$AZ$415,$D51,MATCH(AQ$5,MTInputs!$J$5:$AZ$5,0))</f>
        <v/>
      </c>
      <c r="AR51" s="36">
        <f>INDEX(MTInputs!$J$1:$AZ$415,$D51,MATCH(AR$5,MTInputs!$J$5:$AZ$5,0))</f>
        <v/>
      </c>
      <c r="AS51" s="36">
        <f>INDEX(MTInputs!$J$1:$AZ$415,$D51,MATCH(AS$5,MTInputs!$J$5:$AZ$5,0))</f>
        <v/>
      </c>
      <c r="AT51" s="36">
        <f>INDEX(MTInputs!$J$1:$AZ$415,$D51,MATCH(AT$5,MTInputs!$J$5:$AZ$5,0))</f>
        <v/>
      </c>
      <c r="AU51" s="36">
        <f>INDEX(MTInputs!$J$1:$AZ$415,$D51,MATCH(AU$5,MTInputs!$J$5:$AZ$5,0))</f>
        <v/>
      </c>
      <c r="AV51" s="36">
        <f>INDEX(MTInputs!$J$1:$AZ$415,$D51,MATCH(AV$5,MTInputs!$J$5:$AZ$5,0))</f>
        <v/>
      </c>
      <c r="AW51" s="36">
        <f>INDEX(MTInputs!$J$1:$AZ$415,$D51,MATCH(AW$5,MTInputs!$J$5:$AZ$5,0))</f>
        <v/>
      </c>
      <c r="AX51" s="36">
        <f>INDEX(MTInputs!$J$1:$AZ$415,$D51,MATCH(AX$5,MTInputs!$J$5:$AZ$5,0))</f>
        <v/>
      </c>
    </row>
    <row r="52" hidden="1" outlineLevel="1">
      <c r="A52" s="5" t="inlineStr">
        <is>
          <t>fpr.s</t>
        </is>
      </c>
      <c r="B52" s="5" t="inlineStr">
        <is>
          <t>coa</t>
        </is>
      </c>
      <c r="C52" s="5" t="inlineStr">
        <is>
          <t>ind</t>
        </is>
      </c>
      <c r="D52" s="8" t="n">
        <v>144</v>
      </c>
      <c r="H52" s="5">
        <f>INDEX(Variables!$B$5:$B$105,MATCH($A52,Variables!$A$5:$A$105,0))&amp;IF($C52="",""," | "&amp;INDEX(Mapping!$B$5:$B$26,MATCH($C52,Mapping!$A$5:$A$26,0))&amp;" | "&amp;INDEX(Mapping!$B$30:$B$41,MATCH($B52,Mapping!$A$30:$A$41,0)))</f>
        <v/>
      </c>
      <c r="I52" s="5">
        <f>INDEX(Variables!$C$5:$C$105,MATCH($A52,Variables!$A$5:$A$105,0))</f>
        <v/>
      </c>
      <c r="J52" s="5">
        <f>INDEX(Variables!$E$5:$E$105,MATCH($A52,Variables!$A$5:$A$105,0))</f>
        <v/>
      </c>
      <c r="K52" s="25">
        <f>LOWER(Settings!$C$4)&amp;".mit."&amp;$A52&amp;IF($C52="","","."&amp;$C52&amp;"."&amp;$B52)&amp;IF(INDEX(Variables!$D$5:$D$105,MATCH($A52,Variables!$A$5:$A$105,0))="","","."&amp;INDEX(Variables!$D$5:$D$105,MATCH($A52,Variables!$A$5:$A$105,0)))&amp;"."&amp;K$5</f>
        <v/>
      </c>
      <c r="L52" s="35">
        <f>INDEX(MTInputs!$J$1:$AZ$415,$D52,MATCH(L$5,MTInputs!$J$5:$AZ$5,0))</f>
        <v/>
      </c>
      <c r="M52" s="36">
        <f>INDEX(MTInputs!$J$1:$AZ$415,$D52,MATCH(M$5,MTInputs!$J$5:$AZ$5,0))</f>
        <v/>
      </c>
      <c r="N52" s="36">
        <f>INDEX(MTInputs!$J$1:$AZ$415,$D52,MATCH(N$5,MTInputs!$J$5:$AZ$5,0))</f>
        <v/>
      </c>
      <c r="O52" s="36">
        <f>INDEX(MTInputs!$J$1:$AZ$415,$D52,MATCH(O$5,MTInputs!$J$5:$AZ$5,0))</f>
        <v/>
      </c>
      <c r="P52" s="36">
        <f>INDEX(MTInputs!$J$1:$AZ$415,$D52,MATCH(P$5,MTInputs!$J$5:$AZ$5,0))</f>
        <v/>
      </c>
      <c r="Q52" s="36">
        <f>INDEX(MTInputs!$J$1:$AZ$415,$D52,MATCH(Q$5,MTInputs!$J$5:$AZ$5,0))</f>
        <v/>
      </c>
      <c r="R52" s="36">
        <f>INDEX(MTInputs!$J$1:$AZ$415,$D52,MATCH(R$5,MTInputs!$J$5:$AZ$5,0))</f>
        <v/>
      </c>
      <c r="S52" s="36">
        <f>INDEX(MTInputs!$J$1:$AZ$415,$D52,MATCH(S$5,MTInputs!$J$5:$AZ$5,0))</f>
        <v/>
      </c>
      <c r="T52" s="36">
        <f>INDEX(MTInputs!$J$1:$AZ$415,$D52,MATCH(T$5,MTInputs!$J$5:$AZ$5,0))</f>
        <v/>
      </c>
      <c r="U52" s="36">
        <f>INDEX(MTInputs!$J$1:$AZ$415,$D52,MATCH(U$5,MTInputs!$J$5:$AZ$5,0))</f>
        <v/>
      </c>
      <c r="V52" s="36">
        <f>INDEX(MTInputs!$J$1:$AZ$415,$D52,MATCH(V$5,MTInputs!$J$5:$AZ$5,0))</f>
        <v/>
      </c>
      <c r="W52" s="36">
        <f>INDEX(MTInputs!$J$1:$AZ$415,$D52,MATCH(W$5,MTInputs!$J$5:$AZ$5,0))</f>
        <v/>
      </c>
      <c r="X52" s="36">
        <f>INDEX(MTInputs!$J$1:$AZ$415,$D52,MATCH(X$5,MTInputs!$J$5:$AZ$5,0))</f>
        <v/>
      </c>
      <c r="Y52" s="36">
        <f>INDEX(MTInputs!$J$1:$AZ$415,$D52,MATCH(Y$5,MTInputs!$J$5:$AZ$5,0))</f>
        <v/>
      </c>
      <c r="Z52" s="36">
        <f>INDEX(MTInputs!$J$1:$AZ$415,$D52,MATCH(Z$5,MTInputs!$J$5:$AZ$5,0))</f>
        <v/>
      </c>
      <c r="AA52" s="36">
        <f>INDEX(MTInputs!$J$1:$AZ$415,$D52,MATCH(AA$5,MTInputs!$J$5:$AZ$5,0))</f>
        <v/>
      </c>
      <c r="AB52" s="36">
        <f>INDEX(MTInputs!$J$1:$AZ$415,$D52,MATCH(AB$5,MTInputs!$J$5:$AZ$5,0))</f>
        <v/>
      </c>
      <c r="AC52" s="36">
        <f>INDEX(MTInputs!$J$1:$AZ$415,$D52,MATCH(AC$5,MTInputs!$J$5:$AZ$5,0))</f>
        <v/>
      </c>
      <c r="AD52" s="36">
        <f>INDEX(MTInputs!$J$1:$AZ$415,$D52,MATCH(AD$5,MTInputs!$J$5:$AZ$5,0))</f>
        <v/>
      </c>
      <c r="AE52" s="25">
        <f>LOWER(Settings!$C$4)&amp;".mit."&amp;$A52&amp;IF($C52="","","."&amp;$C52&amp;"."&amp;$B52)&amp;IF(INDEX(Variables!$D$5:$D$105,MATCH($A52,Variables!$A$5:$A$105,0))="","","."&amp;INDEX(Variables!$D$5:$D$105,MATCH($A52,Variables!$A$5:$A$105,0)))&amp;"."&amp;AE$5</f>
        <v/>
      </c>
      <c r="AF52" s="35">
        <f>INDEX(MTInputs!$J$1:$AZ$415,$D52,MATCH(AF$5,MTInputs!$J$5:$AZ$5,0))</f>
        <v/>
      </c>
      <c r="AG52" s="36">
        <f>INDEX(MTInputs!$J$1:$AZ$415,$D52,MATCH(AG$5,MTInputs!$J$5:$AZ$5,0))</f>
        <v/>
      </c>
      <c r="AH52" s="36">
        <f>INDEX(MTInputs!$J$1:$AZ$415,$D52,MATCH(AH$5,MTInputs!$J$5:$AZ$5,0))</f>
        <v/>
      </c>
      <c r="AI52" s="36">
        <f>INDEX(MTInputs!$J$1:$AZ$415,$D52,MATCH(AI$5,MTInputs!$J$5:$AZ$5,0))</f>
        <v/>
      </c>
      <c r="AJ52" s="36">
        <f>INDEX(MTInputs!$J$1:$AZ$415,$D52,MATCH(AJ$5,MTInputs!$J$5:$AZ$5,0))</f>
        <v/>
      </c>
      <c r="AK52" s="36">
        <f>INDEX(MTInputs!$J$1:$AZ$415,$D52,MATCH(AK$5,MTInputs!$J$5:$AZ$5,0))</f>
        <v/>
      </c>
      <c r="AL52" s="36">
        <f>INDEX(MTInputs!$J$1:$AZ$415,$D52,MATCH(AL$5,MTInputs!$J$5:$AZ$5,0))</f>
        <v/>
      </c>
      <c r="AM52" s="36">
        <f>INDEX(MTInputs!$J$1:$AZ$415,$D52,MATCH(AM$5,MTInputs!$J$5:$AZ$5,0))</f>
        <v/>
      </c>
      <c r="AN52" s="36">
        <f>INDEX(MTInputs!$J$1:$AZ$415,$D52,MATCH(AN$5,MTInputs!$J$5:$AZ$5,0))</f>
        <v/>
      </c>
      <c r="AO52" s="36">
        <f>INDEX(MTInputs!$J$1:$AZ$415,$D52,MATCH(AO$5,MTInputs!$J$5:$AZ$5,0))</f>
        <v/>
      </c>
      <c r="AP52" s="36">
        <f>INDEX(MTInputs!$J$1:$AZ$415,$D52,MATCH(AP$5,MTInputs!$J$5:$AZ$5,0))</f>
        <v/>
      </c>
      <c r="AQ52" s="36">
        <f>INDEX(MTInputs!$J$1:$AZ$415,$D52,MATCH(AQ$5,MTInputs!$J$5:$AZ$5,0))</f>
        <v/>
      </c>
      <c r="AR52" s="36">
        <f>INDEX(MTInputs!$J$1:$AZ$415,$D52,MATCH(AR$5,MTInputs!$J$5:$AZ$5,0))</f>
        <v/>
      </c>
      <c r="AS52" s="36">
        <f>INDEX(MTInputs!$J$1:$AZ$415,$D52,MATCH(AS$5,MTInputs!$J$5:$AZ$5,0))</f>
        <v/>
      </c>
      <c r="AT52" s="36">
        <f>INDEX(MTInputs!$J$1:$AZ$415,$D52,MATCH(AT$5,MTInputs!$J$5:$AZ$5,0))</f>
        <v/>
      </c>
      <c r="AU52" s="36">
        <f>INDEX(MTInputs!$J$1:$AZ$415,$D52,MATCH(AU$5,MTInputs!$J$5:$AZ$5,0))</f>
        <v/>
      </c>
      <c r="AV52" s="36">
        <f>INDEX(MTInputs!$J$1:$AZ$415,$D52,MATCH(AV$5,MTInputs!$J$5:$AZ$5,0))</f>
        <v/>
      </c>
      <c r="AW52" s="36">
        <f>INDEX(MTInputs!$J$1:$AZ$415,$D52,MATCH(AW$5,MTInputs!$J$5:$AZ$5,0))</f>
        <v/>
      </c>
      <c r="AX52" s="36">
        <f>INDEX(MTInputs!$J$1:$AZ$415,$D52,MATCH(AX$5,MTInputs!$J$5:$AZ$5,0))</f>
        <v/>
      </c>
    </row>
    <row r="53" hidden="1" outlineLevel="1">
      <c r="A53" s="5" t="inlineStr">
        <is>
          <t>fpr.s</t>
        </is>
      </c>
      <c r="B53" s="5" t="inlineStr">
        <is>
          <t>nga</t>
        </is>
      </c>
      <c r="C53" s="5" t="inlineStr">
        <is>
          <t>pow</t>
        </is>
      </c>
      <c r="D53" s="8" t="n">
        <v>145</v>
      </c>
      <c r="H53" s="5">
        <f>INDEX(Variables!$B$5:$B$105,MATCH($A53,Variables!$A$5:$A$105,0))&amp;IF($C53="",""," | "&amp;INDEX(Mapping!$B$5:$B$26,MATCH($C53,Mapping!$A$5:$A$26,0))&amp;" | "&amp;INDEX(Mapping!$B$30:$B$41,MATCH($B53,Mapping!$A$30:$A$41,0)))</f>
        <v/>
      </c>
      <c r="I53" s="5">
        <f>INDEX(Variables!$C$5:$C$105,MATCH($A53,Variables!$A$5:$A$105,0))</f>
        <v/>
      </c>
      <c r="J53" s="5">
        <f>INDEX(Variables!$E$5:$E$105,MATCH($A53,Variables!$A$5:$A$105,0))</f>
        <v/>
      </c>
      <c r="K53" s="25">
        <f>LOWER(Settings!$C$4)&amp;".mit."&amp;$A53&amp;IF($C53="","","."&amp;$C53&amp;"."&amp;$B53)&amp;IF(INDEX(Variables!$D$5:$D$105,MATCH($A53,Variables!$A$5:$A$105,0))="","","."&amp;INDEX(Variables!$D$5:$D$105,MATCH($A53,Variables!$A$5:$A$105,0)))&amp;"."&amp;K$5</f>
        <v/>
      </c>
      <c r="L53" s="35">
        <f>INDEX(MTInputs!$J$1:$AZ$415,$D53,MATCH(L$5,MTInputs!$J$5:$AZ$5,0))</f>
        <v/>
      </c>
      <c r="M53" s="36">
        <f>INDEX(MTInputs!$J$1:$AZ$415,$D53,MATCH(M$5,MTInputs!$J$5:$AZ$5,0))</f>
        <v/>
      </c>
      <c r="N53" s="36">
        <f>INDEX(MTInputs!$J$1:$AZ$415,$D53,MATCH(N$5,MTInputs!$J$5:$AZ$5,0))</f>
        <v/>
      </c>
      <c r="O53" s="36">
        <f>INDEX(MTInputs!$J$1:$AZ$415,$D53,MATCH(O$5,MTInputs!$J$5:$AZ$5,0))</f>
        <v/>
      </c>
      <c r="P53" s="36">
        <f>INDEX(MTInputs!$J$1:$AZ$415,$D53,MATCH(P$5,MTInputs!$J$5:$AZ$5,0))</f>
        <v/>
      </c>
      <c r="Q53" s="36">
        <f>INDEX(MTInputs!$J$1:$AZ$415,$D53,MATCH(Q$5,MTInputs!$J$5:$AZ$5,0))</f>
        <v/>
      </c>
      <c r="R53" s="36">
        <f>INDEX(MTInputs!$J$1:$AZ$415,$D53,MATCH(R$5,MTInputs!$J$5:$AZ$5,0))</f>
        <v/>
      </c>
      <c r="S53" s="36">
        <f>INDEX(MTInputs!$J$1:$AZ$415,$D53,MATCH(S$5,MTInputs!$J$5:$AZ$5,0))</f>
        <v/>
      </c>
      <c r="T53" s="36">
        <f>INDEX(MTInputs!$J$1:$AZ$415,$D53,MATCH(T$5,MTInputs!$J$5:$AZ$5,0))</f>
        <v/>
      </c>
      <c r="U53" s="36">
        <f>INDEX(MTInputs!$J$1:$AZ$415,$D53,MATCH(U$5,MTInputs!$J$5:$AZ$5,0))</f>
        <v/>
      </c>
      <c r="V53" s="36">
        <f>INDEX(MTInputs!$J$1:$AZ$415,$D53,MATCH(V$5,MTInputs!$J$5:$AZ$5,0))</f>
        <v/>
      </c>
      <c r="W53" s="36">
        <f>INDEX(MTInputs!$J$1:$AZ$415,$D53,MATCH(W$5,MTInputs!$J$5:$AZ$5,0))</f>
        <v/>
      </c>
      <c r="X53" s="36">
        <f>INDEX(MTInputs!$J$1:$AZ$415,$D53,MATCH(X$5,MTInputs!$J$5:$AZ$5,0))</f>
        <v/>
      </c>
      <c r="Y53" s="36">
        <f>INDEX(MTInputs!$J$1:$AZ$415,$D53,MATCH(Y$5,MTInputs!$J$5:$AZ$5,0))</f>
        <v/>
      </c>
      <c r="Z53" s="36">
        <f>INDEX(MTInputs!$J$1:$AZ$415,$D53,MATCH(Z$5,MTInputs!$J$5:$AZ$5,0))</f>
        <v/>
      </c>
      <c r="AA53" s="36">
        <f>INDEX(MTInputs!$J$1:$AZ$415,$D53,MATCH(AA$5,MTInputs!$J$5:$AZ$5,0))</f>
        <v/>
      </c>
      <c r="AB53" s="36">
        <f>INDEX(MTInputs!$J$1:$AZ$415,$D53,MATCH(AB$5,MTInputs!$J$5:$AZ$5,0))</f>
        <v/>
      </c>
      <c r="AC53" s="36">
        <f>INDEX(MTInputs!$J$1:$AZ$415,$D53,MATCH(AC$5,MTInputs!$J$5:$AZ$5,0))</f>
        <v/>
      </c>
      <c r="AD53" s="36">
        <f>INDEX(MTInputs!$J$1:$AZ$415,$D53,MATCH(AD$5,MTInputs!$J$5:$AZ$5,0))</f>
        <v/>
      </c>
      <c r="AE53" s="25">
        <f>LOWER(Settings!$C$4)&amp;".mit."&amp;$A53&amp;IF($C53="","","."&amp;$C53&amp;"."&amp;$B53)&amp;IF(INDEX(Variables!$D$5:$D$105,MATCH($A53,Variables!$A$5:$A$105,0))="","","."&amp;INDEX(Variables!$D$5:$D$105,MATCH($A53,Variables!$A$5:$A$105,0)))&amp;"."&amp;AE$5</f>
        <v/>
      </c>
      <c r="AF53" s="35">
        <f>INDEX(MTInputs!$J$1:$AZ$415,$D53,MATCH(AF$5,MTInputs!$J$5:$AZ$5,0))</f>
        <v/>
      </c>
      <c r="AG53" s="36">
        <f>INDEX(MTInputs!$J$1:$AZ$415,$D53,MATCH(AG$5,MTInputs!$J$5:$AZ$5,0))</f>
        <v/>
      </c>
      <c r="AH53" s="36">
        <f>INDEX(MTInputs!$J$1:$AZ$415,$D53,MATCH(AH$5,MTInputs!$J$5:$AZ$5,0))</f>
        <v/>
      </c>
      <c r="AI53" s="36">
        <f>INDEX(MTInputs!$J$1:$AZ$415,$D53,MATCH(AI$5,MTInputs!$J$5:$AZ$5,0))</f>
        <v/>
      </c>
      <c r="AJ53" s="36">
        <f>INDEX(MTInputs!$J$1:$AZ$415,$D53,MATCH(AJ$5,MTInputs!$J$5:$AZ$5,0))</f>
        <v/>
      </c>
      <c r="AK53" s="36">
        <f>INDEX(MTInputs!$J$1:$AZ$415,$D53,MATCH(AK$5,MTInputs!$J$5:$AZ$5,0))</f>
        <v/>
      </c>
      <c r="AL53" s="36">
        <f>INDEX(MTInputs!$J$1:$AZ$415,$D53,MATCH(AL$5,MTInputs!$J$5:$AZ$5,0))</f>
        <v/>
      </c>
      <c r="AM53" s="36">
        <f>INDEX(MTInputs!$J$1:$AZ$415,$D53,MATCH(AM$5,MTInputs!$J$5:$AZ$5,0))</f>
        <v/>
      </c>
      <c r="AN53" s="36">
        <f>INDEX(MTInputs!$J$1:$AZ$415,$D53,MATCH(AN$5,MTInputs!$J$5:$AZ$5,0))</f>
        <v/>
      </c>
      <c r="AO53" s="36">
        <f>INDEX(MTInputs!$J$1:$AZ$415,$D53,MATCH(AO$5,MTInputs!$J$5:$AZ$5,0))</f>
        <v/>
      </c>
      <c r="AP53" s="36">
        <f>INDEX(MTInputs!$J$1:$AZ$415,$D53,MATCH(AP$5,MTInputs!$J$5:$AZ$5,0))</f>
        <v/>
      </c>
      <c r="AQ53" s="36">
        <f>INDEX(MTInputs!$J$1:$AZ$415,$D53,MATCH(AQ$5,MTInputs!$J$5:$AZ$5,0))</f>
        <v/>
      </c>
      <c r="AR53" s="36">
        <f>INDEX(MTInputs!$J$1:$AZ$415,$D53,MATCH(AR$5,MTInputs!$J$5:$AZ$5,0))</f>
        <v/>
      </c>
      <c r="AS53" s="36">
        <f>INDEX(MTInputs!$J$1:$AZ$415,$D53,MATCH(AS$5,MTInputs!$J$5:$AZ$5,0))</f>
        <v/>
      </c>
      <c r="AT53" s="36">
        <f>INDEX(MTInputs!$J$1:$AZ$415,$D53,MATCH(AT$5,MTInputs!$J$5:$AZ$5,0))</f>
        <v/>
      </c>
      <c r="AU53" s="36">
        <f>INDEX(MTInputs!$J$1:$AZ$415,$D53,MATCH(AU$5,MTInputs!$J$5:$AZ$5,0))</f>
        <v/>
      </c>
      <c r="AV53" s="36">
        <f>INDEX(MTInputs!$J$1:$AZ$415,$D53,MATCH(AV$5,MTInputs!$J$5:$AZ$5,0))</f>
        <v/>
      </c>
      <c r="AW53" s="36">
        <f>INDEX(MTInputs!$J$1:$AZ$415,$D53,MATCH(AW$5,MTInputs!$J$5:$AZ$5,0))</f>
        <v/>
      </c>
      <c r="AX53" s="36">
        <f>INDEX(MTInputs!$J$1:$AZ$415,$D53,MATCH(AX$5,MTInputs!$J$5:$AZ$5,0))</f>
        <v/>
      </c>
    </row>
    <row r="54" hidden="1" outlineLevel="1">
      <c r="A54" s="5" t="inlineStr">
        <is>
          <t>fpr.s</t>
        </is>
      </c>
      <c r="B54" s="5" t="inlineStr">
        <is>
          <t>nga</t>
        </is>
      </c>
      <c r="C54" s="5" t="inlineStr">
        <is>
          <t>res</t>
        </is>
      </c>
      <c r="D54" s="8" t="n">
        <v>146</v>
      </c>
      <c r="H54" s="5">
        <f>INDEX(Variables!$B$5:$B$105,MATCH($A54,Variables!$A$5:$A$105,0))&amp;IF($C54="",""," | "&amp;INDEX(Mapping!$B$5:$B$26,MATCH($C54,Mapping!$A$5:$A$26,0))&amp;" | "&amp;INDEX(Mapping!$B$30:$B$41,MATCH($B54,Mapping!$A$30:$A$41,0)))</f>
        <v/>
      </c>
      <c r="I54" s="5">
        <f>INDEX(Variables!$C$5:$C$105,MATCH($A54,Variables!$A$5:$A$105,0))</f>
        <v/>
      </c>
      <c r="J54" s="5">
        <f>INDEX(Variables!$E$5:$E$105,MATCH($A54,Variables!$A$5:$A$105,0))</f>
        <v/>
      </c>
      <c r="K54" s="25">
        <f>LOWER(Settings!$C$4)&amp;".mit."&amp;$A54&amp;IF($C54="","","."&amp;$C54&amp;"."&amp;$B54)&amp;IF(INDEX(Variables!$D$5:$D$105,MATCH($A54,Variables!$A$5:$A$105,0))="","","."&amp;INDEX(Variables!$D$5:$D$105,MATCH($A54,Variables!$A$5:$A$105,0)))&amp;"."&amp;K$5</f>
        <v/>
      </c>
      <c r="L54" s="35">
        <f>INDEX(MTInputs!$J$1:$AZ$415,$D54,MATCH(L$5,MTInputs!$J$5:$AZ$5,0))</f>
        <v/>
      </c>
      <c r="M54" s="36">
        <f>INDEX(MTInputs!$J$1:$AZ$415,$D54,MATCH(M$5,MTInputs!$J$5:$AZ$5,0))</f>
        <v/>
      </c>
      <c r="N54" s="36">
        <f>INDEX(MTInputs!$J$1:$AZ$415,$D54,MATCH(N$5,MTInputs!$J$5:$AZ$5,0))</f>
        <v/>
      </c>
      <c r="O54" s="36">
        <f>INDEX(MTInputs!$J$1:$AZ$415,$D54,MATCH(O$5,MTInputs!$J$5:$AZ$5,0))</f>
        <v/>
      </c>
      <c r="P54" s="36">
        <f>INDEX(MTInputs!$J$1:$AZ$415,$D54,MATCH(P$5,MTInputs!$J$5:$AZ$5,0))</f>
        <v/>
      </c>
      <c r="Q54" s="36">
        <f>INDEX(MTInputs!$J$1:$AZ$415,$D54,MATCH(Q$5,MTInputs!$J$5:$AZ$5,0))</f>
        <v/>
      </c>
      <c r="R54" s="36">
        <f>INDEX(MTInputs!$J$1:$AZ$415,$D54,MATCH(R$5,MTInputs!$J$5:$AZ$5,0))</f>
        <v/>
      </c>
      <c r="S54" s="36">
        <f>INDEX(MTInputs!$J$1:$AZ$415,$D54,MATCH(S$5,MTInputs!$J$5:$AZ$5,0))</f>
        <v/>
      </c>
      <c r="T54" s="36">
        <f>INDEX(MTInputs!$J$1:$AZ$415,$D54,MATCH(T$5,MTInputs!$J$5:$AZ$5,0))</f>
        <v/>
      </c>
      <c r="U54" s="36">
        <f>INDEX(MTInputs!$J$1:$AZ$415,$D54,MATCH(U$5,MTInputs!$J$5:$AZ$5,0))</f>
        <v/>
      </c>
      <c r="V54" s="36">
        <f>INDEX(MTInputs!$J$1:$AZ$415,$D54,MATCH(V$5,MTInputs!$J$5:$AZ$5,0))</f>
        <v/>
      </c>
      <c r="W54" s="36">
        <f>INDEX(MTInputs!$J$1:$AZ$415,$D54,MATCH(W$5,MTInputs!$J$5:$AZ$5,0))</f>
        <v/>
      </c>
      <c r="X54" s="36">
        <f>INDEX(MTInputs!$J$1:$AZ$415,$D54,MATCH(X$5,MTInputs!$J$5:$AZ$5,0))</f>
        <v/>
      </c>
      <c r="Y54" s="36">
        <f>INDEX(MTInputs!$J$1:$AZ$415,$D54,MATCH(Y$5,MTInputs!$J$5:$AZ$5,0))</f>
        <v/>
      </c>
      <c r="Z54" s="36">
        <f>INDEX(MTInputs!$J$1:$AZ$415,$D54,MATCH(Z$5,MTInputs!$J$5:$AZ$5,0))</f>
        <v/>
      </c>
      <c r="AA54" s="36">
        <f>INDEX(MTInputs!$J$1:$AZ$415,$D54,MATCH(AA$5,MTInputs!$J$5:$AZ$5,0))</f>
        <v/>
      </c>
      <c r="AB54" s="36">
        <f>INDEX(MTInputs!$J$1:$AZ$415,$D54,MATCH(AB$5,MTInputs!$J$5:$AZ$5,0))</f>
        <v/>
      </c>
      <c r="AC54" s="36">
        <f>INDEX(MTInputs!$J$1:$AZ$415,$D54,MATCH(AC$5,MTInputs!$J$5:$AZ$5,0))</f>
        <v/>
      </c>
      <c r="AD54" s="36">
        <f>INDEX(MTInputs!$J$1:$AZ$415,$D54,MATCH(AD$5,MTInputs!$J$5:$AZ$5,0))</f>
        <v/>
      </c>
      <c r="AE54" s="25">
        <f>LOWER(Settings!$C$4)&amp;".mit."&amp;$A54&amp;IF($C54="","","."&amp;$C54&amp;"."&amp;$B54)&amp;IF(INDEX(Variables!$D$5:$D$105,MATCH($A54,Variables!$A$5:$A$105,0))="","","."&amp;INDEX(Variables!$D$5:$D$105,MATCH($A54,Variables!$A$5:$A$105,0)))&amp;"."&amp;AE$5</f>
        <v/>
      </c>
      <c r="AF54" s="35">
        <f>INDEX(MTInputs!$J$1:$AZ$415,$D54,MATCH(AF$5,MTInputs!$J$5:$AZ$5,0))</f>
        <v/>
      </c>
      <c r="AG54" s="36">
        <f>INDEX(MTInputs!$J$1:$AZ$415,$D54,MATCH(AG$5,MTInputs!$J$5:$AZ$5,0))</f>
        <v/>
      </c>
      <c r="AH54" s="36">
        <f>INDEX(MTInputs!$J$1:$AZ$415,$D54,MATCH(AH$5,MTInputs!$J$5:$AZ$5,0))</f>
        <v/>
      </c>
      <c r="AI54" s="36">
        <f>INDEX(MTInputs!$J$1:$AZ$415,$D54,MATCH(AI$5,MTInputs!$J$5:$AZ$5,0))</f>
        <v/>
      </c>
      <c r="AJ54" s="36">
        <f>INDEX(MTInputs!$J$1:$AZ$415,$D54,MATCH(AJ$5,MTInputs!$J$5:$AZ$5,0))</f>
        <v/>
      </c>
      <c r="AK54" s="36">
        <f>INDEX(MTInputs!$J$1:$AZ$415,$D54,MATCH(AK$5,MTInputs!$J$5:$AZ$5,0))</f>
        <v/>
      </c>
      <c r="AL54" s="36">
        <f>INDEX(MTInputs!$J$1:$AZ$415,$D54,MATCH(AL$5,MTInputs!$J$5:$AZ$5,0))</f>
        <v/>
      </c>
      <c r="AM54" s="36">
        <f>INDEX(MTInputs!$J$1:$AZ$415,$D54,MATCH(AM$5,MTInputs!$J$5:$AZ$5,0))</f>
        <v/>
      </c>
      <c r="AN54" s="36">
        <f>INDEX(MTInputs!$J$1:$AZ$415,$D54,MATCH(AN$5,MTInputs!$J$5:$AZ$5,0))</f>
        <v/>
      </c>
      <c r="AO54" s="36">
        <f>INDEX(MTInputs!$J$1:$AZ$415,$D54,MATCH(AO$5,MTInputs!$J$5:$AZ$5,0))</f>
        <v/>
      </c>
      <c r="AP54" s="36">
        <f>INDEX(MTInputs!$J$1:$AZ$415,$D54,MATCH(AP$5,MTInputs!$J$5:$AZ$5,0))</f>
        <v/>
      </c>
      <c r="AQ54" s="36">
        <f>INDEX(MTInputs!$J$1:$AZ$415,$D54,MATCH(AQ$5,MTInputs!$J$5:$AZ$5,0))</f>
        <v/>
      </c>
      <c r="AR54" s="36">
        <f>INDEX(MTInputs!$J$1:$AZ$415,$D54,MATCH(AR$5,MTInputs!$J$5:$AZ$5,0))</f>
        <v/>
      </c>
      <c r="AS54" s="36">
        <f>INDEX(MTInputs!$J$1:$AZ$415,$D54,MATCH(AS$5,MTInputs!$J$5:$AZ$5,0))</f>
        <v/>
      </c>
      <c r="AT54" s="36">
        <f>INDEX(MTInputs!$J$1:$AZ$415,$D54,MATCH(AT$5,MTInputs!$J$5:$AZ$5,0))</f>
        <v/>
      </c>
      <c r="AU54" s="36">
        <f>INDEX(MTInputs!$J$1:$AZ$415,$D54,MATCH(AU$5,MTInputs!$J$5:$AZ$5,0))</f>
        <v/>
      </c>
      <c r="AV54" s="36">
        <f>INDEX(MTInputs!$J$1:$AZ$415,$D54,MATCH(AV$5,MTInputs!$J$5:$AZ$5,0))</f>
        <v/>
      </c>
      <c r="AW54" s="36">
        <f>INDEX(MTInputs!$J$1:$AZ$415,$D54,MATCH(AW$5,MTInputs!$J$5:$AZ$5,0))</f>
        <v/>
      </c>
      <c r="AX54" s="36">
        <f>INDEX(MTInputs!$J$1:$AZ$415,$D54,MATCH(AX$5,MTInputs!$J$5:$AZ$5,0))</f>
        <v/>
      </c>
    </row>
    <row r="55" hidden="1" outlineLevel="1">
      <c r="A55" s="5" t="inlineStr">
        <is>
          <t>fpr.s</t>
        </is>
      </c>
      <c r="B55" s="5" t="inlineStr">
        <is>
          <t>nga</t>
        </is>
      </c>
      <c r="C55" s="5" t="inlineStr">
        <is>
          <t>ind</t>
        </is>
      </c>
      <c r="D55" s="8" t="n">
        <v>147</v>
      </c>
      <c r="H55" s="5">
        <f>INDEX(Variables!$B$5:$B$105,MATCH($A55,Variables!$A$5:$A$105,0))&amp;IF($C55="",""," | "&amp;INDEX(Mapping!$B$5:$B$26,MATCH($C55,Mapping!$A$5:$A$26,0))&amp;" | "&amp;INDEX(Mapping!$B$30:$B$41,MATCH($B55,Mapping!$A$30:$A$41,0)))</f>
        <v/>
      </c>
      <c r="I55" s="5">
        <f>INDEX(Variables!$C$5:$C$105,MATCH($A55,Variables!$A$5:$A$105,0))</f>
        <v/>
      </c>
      <c r="J55" s="5">
        <f>INDEX(Variables!$E$5:$E$105,MATCH($A55,Variables!$A$5:$A$105,0))</f>
        <v/>
      </c>
      <c r="K55" s="25">
        <f>LOWER(Settings!$C$4)&amp;".mit."&amp;$A55&amp;IF($C55="","","."&amp;$C55&amp;"."&amp;$B55)&amp;IF(INDEX(Variables!$D$5:$D$105,MATCH($A55,Variables!$A$5:$A$105,0))="","","."&amp;INDEX(Variables!$D$5:$D$105,MATCH($A55,Variables!$A$5:$A$105,0)))&amp;"."&amp;K$5</f>
        <v/>
      </c>
      <c r="L55" s="35">
        <f>INDEX(MTInputs!$J$1:$AZ$415,$D55,MATCH(L$5,MTInputs!$J$5:$AZ$5,0))</f>
        <v/>
      </c>
      <c r="M55" s="36">
        <f>INDEX(MTInputs!$J$1:$AZ$415,$D55,MATCH(M$5,MTInputs!$J$5:$AZ$5,0))</f>
        <v/>
      </c>
      <c r="N55" s="36">
        <f>INDEX(MTInputs!$J$1:$AZ$415,$D55,MATCH(N$5,MTInputs!$J$5:$AZ$5,0))</f>
        <v/>
      </c>
      <c r="O55" s="36">
        <f>INDEX(MTInputs!$J$1:$AZ$415,$D55,MATCH(O$5,MTInputs!$J$5:$AZ$5,0))</f>
        <v/>
      </c>
      <c r="P55" s="36">
        <f>INDEX(MTInputs!$J$1:$AZ$415,$D55,MATCH(P$5,MTInputs!$J$5:$AZ$5,0))</f>
        <v/>
      </c>
      <c r="Q55" s="36">
        <f>INDEX(MTInputs!$J$1:$AZ$415,$D55,MATCH(Q$5,MTInputs!$J$5:$AZ$5,0))</f>
        <v/>
      </c>
      <c r="R55" s="36">
        <f>INDEX(MTInputs!$J$1:$AZ$415,$D55,MATCH(R$5,MTInputs!$J$5:$AZ$5,0))</f>
        <v/>
      </c>
      <c r="S55" s="36">
        <f>INDEX(MTInputs!$J$1:$AZ$415,$D55,MATCH(S$5,MTInputs!$J$5:$AZ$5,0))</f>
        <v/>
      </c>
      <c r="T55" s="36">
        <f>INDEX(MTInputs!$J$1:$AZ$415,$D55,MATCH(T$5,MTInputs!$J$5:$AZ$5,0))</f>
        <v/>
      </c>
      <c r="U55" s="36">
        <f>INDEX(MTInputs!$J$1:$AZ$415,$D55,MATCH(U$5,MTInputs!$J$5:$AZ$5,0))</f>
        <v/>
      </c>
      <c r="V55" s="36">
        <f>INDEX(MTInputs!$J$1:$AZ$415,$D55,MATCH(V$5,MTInputs!$J$5:$AZ$5,0))</f>
        <v/>
      </c>
      <c r="W55" s="36">
        <f>INDEX(MTInputs!$J$1:$AZ$415,$D55,MATCH(W$5,MTInputs!$J$5:$AZ$5,0))</f>
        <v/>
      </c>
      <c r="X55" s="36">
        <f>INDEX(MTInputs!$J$1:$AZ$415,$D55,MATCH(X$5,MTInputs!$J$5:$AZ$5,0))</f>
        <v/>
      </c>
      <c r="Y55" s="36">
        <f>INDEX(MTInputs!$J$1:$AZ$415,$D55,MATCH(Y$5,MTInputs!$J$5:$AZ$5,0))</f>
        <v/>
      </c>
      <c r="Z55" s="36">
        <f>INDEX(MTInputs!$J$1:$AZ$415,$D55,MATCH(Z$5,MTInputs!$J$5:$AZ$5,0))</f>
        <v/>
      </c>
      <c r="AA55" s="36">
        <f>INDEX(MTInputs!$J$1:$AZ$415,$D55,MATCH(AA$5,MTInputs!$J$5:$AZ$5,0))</f>
        <v/>
      </c>
      <c r="AB55" s="36">
        <f>INDEX(MTInputs!$J$1:$AZ$415,$D55,MATCH(AB$5,MTInputs!$J$5:$AZ$5,0))</f>
        <v/>
      </c>
      <c r="AC55" s="36">
        <f>INDEX(MTInputs!$J$1:$AZ$415,$D55,MATCH(AC$5,MTInputs!$J$5:$AZ$5,0))</f>
        <v/>
      </c>
      <c r="AD55" s="36">
        <f>INDEX(MTInputs!$J$1:$AZ$415,$D55,MATCH(AD$5,MTInputs!$J$5:$AZ$5,0))</f>
        <v/>
      </c>
      <c r="AE55" s="25">
        <f>LOWER(Settings!$C$4)&amp;".mit."&amp;$A55&amp;IF($C55="","","."&amp;$C55&amp;"."&amp;$B55)&amp;IF(INDEX(Variables!$D$5:$D$105,MATCH($A55,Variables!$A$5:$A$105,0))="","","."&amp;INDEX(Variables!$D$5:$D$105,MATCH($A55,Variables!$A$5:$A$105,0)))&amp;"."&amp;AE$5</f>
        <v/>
      </c>
      <c r="AF55" s="35">
        <f>INDEX(MTInputs!$J$1:$AZ$415,$D55,MATCH(AF$5,MTInputs!$J$5:$AZ$5,0))</f>
        <v/>
      </c>
      <c r="AG55" s="36">
        <f>INDEX(MTInputs!$J$1:$AZ$415,$D55,MATCH(AG$5,MTInputs!$J$5:$AZ$5,0))</f>
        <v/>
      </c>
      <c r="AH55" s="36">
        <f>INDEX(MTInputs!$J$1:$AZ$415,$D55,MATCH(AH$5,MTInputs!$J$5:$AZ$5,0))</f>
        <v/>
      </c>
      <c r="AI55" s="36">
        <f>INDEX(MTInputs!$J$1:$AZ$415,$D55,MATCH(AI$5,MTInputs!$J$5:$AZ$5,0))</f>
        <v/>
      </c>
      <c r="AJ55" s="36">
        <f>INDEX(MTInputs!$J$1:$AZ$415,$D55,MATCH(AJ$5,MTInputs!$J$5:$AZ$5,0))</f>
        <v/>
      </c>
      <c r="AK55" s="36">
        <f>INDEX(MTInputs!$J$1:$AZ$415,$D55,MATCH(AK$5,MTInputs!$J$5:$AZ$5,0))</f>
        <v/>
      </c>
      <c r="AL55" s="36">
        <f>INDEX(MTInputs!$J$1:$AZ$415,$D55,MATCH(AL$5,MTInputs!$J$5:$AZ$5,0))</f>
        <v/>
      </c>
      <c r="AM55" s="36">
        <f>INDEX(MTInputs!$J$1:$AZ$415,$D55,MATCH(AM$5,MTInputs!$J$5:$AZ$5,0))</f>
        <v/>
      </c>
      <c r="AN55" s="36">
        <f>INDEX(MTInputs!$J$1:$AZ$415,$D55,MATCH(AN$5,MTInputs!$J$5:$AZ$5,0))</f>
        <v/>
      </c>
      <c r="AO55" s="36">
        <f>INDEX(MTInputs!$J$1:$AZ$415,$D55,MATCH(AO$5,MTInputs!$J$5:$AZ$5,0))</f>
        <v/>
      </c>
      <c r="AP55" s="36">
        <f>INDEX(MTInputs!$J$1:$AZ$415,$D55,MATCH(AP$5,MTInputs!$J$5:$AZ$5,0))</f>
        <v/>
      </c>
      <c r="AQ55" s="36">
        <f>INDEX(MTInputs!$J$1:$AZ$415,$D55,MATCH(AQ$5,MTInputs!$J$5:$AZ$5,0))</f>
        <v/>
      </c>
      <c r="AR55" s="36">
        <f>INDEX(MTInputs!$J$1:$AZ$415,$D55,MATCH(AR$5,MTInputs!$J$5:$AZ$5,0))</f>
        <v/>
      </c>
      <c r="AS55" s="36">
        <f>INDEX(MTInputs!$J$1:$AZ$415,$D55,MATCH(AS$5,MTInputs!$J$5:$AZ$5,0))</f>
        <v/>
      </c>
      <c r="AT55" s="36">
        <f>INDEX(MTInputs!$J$1:$AZ$415,$D55,MATCH(AT$5,MTInputs!$J$5:$AZ$5,0))</f>
        <v/>
      </c>
      <c r="AU55" s="36">
        <f>INDEX(MTInputs!$J$1:$AZ$415,$D55,MATCH(AU$5,MTInputs!$J$5:$AZ$5,0))</f>
        <v/>
      </c>
      <c r="AV55" s="36">
        <f>INDEX(MTInputs!$J$1:$AZ$415,$D55,MATCH(AV$5,MTInputs!$J$5:$AZ$5,0))</f>
        <v/>
      </c>
      <c r="AW55" s="36">
        <f>INDEX(MTInputs!$J$1:$AZ$415,$D55,MATCH(AW$5,MTInputs!$J$5:$AZ$5,0))</f>
        <v/>
      </c>
      <c r="AX55" s="36">
        <f>INDEX(MTInputs!$J$1:$AZ$415,$D55,MATCH(AX$5,MTInputs!$J$5:$AZ$5,0))</f>
        <v/>
      </c>
    </row>
    <row r="56" hidden="1" outlineLevel="1">
      <c r="A56" s="5" t="inlineStr">
        <is>
          <t>fpr.s</t>
        </is>
      </c>
      <c r="B56" s="5" t="inlineStr">
        <is>
          <t>ecy</t>
        </is>
      </c>
      <c r="C56" s="5" t="inlineStr">
        <is>
          <t>res</t>
        </is>
      </c>
      <c r="D56" s="8" t="n">
        <v>148</v>
      </c>
      <c r="H56" s="5">
        <f>INDEX(Variables!$B$5:$B$105,MATCH($A56,Variables!$A$5:$A$105,0))&amp;IF($C56="",""," | "&amp;INDEX(Mapping!$B$5:$B$26,MATCH($C56,Mapping!$A$5:$A$26,0))&amp;" | "&amp;INDEX(Mapping!$B$30:$B$41,MATCH($B56,Mapping!$A$30:$A$41,0)))</f>
        <v/>
      </c>
      <c r="I56" s="5">
        <f>INDEX(Variables!$C$5:$C$105,MATCH($A56,Variables!$A$5:$A$105,0))</f>
        <v/>
      </c>
      <c r="J56" s="5">
        <f>INDEX(Variables!$E$5:$E$105,MATCH($A56,Variables!$A$5:$A$105,0))</f>
        <v/>
      </c>
      <c r="K56" s="25">
        <f>LOWER(Settings!$C$4)&amp;".mit."&amp;$A56&amp;IF($C56="","","."&amp;$C56&amp;"."&amp;$B56)&amp;IF(INDEX(Variables!$D$5:$D$105,MATCH($A56,Variables!$A$5:$A$105,0))="","","."&amp;INDEX(Variables!$D$5:$D$105,MATCH($A56,Variables!$A$5:$A$105,0)))&amp;"."&amp;K$5</f>
        <v/>
      </c>
      <c r="L56" s="35">
        <f>INDEX(MTInputs!$J$1:$AZ$415,$D56,MATCH(L$5,MTInputs!$J$5:$AZ$5,0))</f>
        <v/>
      </c>
      <c r="M56" s="36">
        <f>INDEX(MTInputs!$J$1:$AZ$415,$D56,MATCH(M$5,MTInputs!$J$5:$AZ$5,0))</f>
        <v/>
      </c>
      <c r="N56" s="36">
        <f>INDEX(MTInputs!$J$1:$AZ$415,$D56,MATCH(N$5,MTInputs!$J$5:$AZ$5,0))</f>
        <v/>
      </c>
      <c r="O56" s="36">
        <f>INDEX(MTInputs!$J$1:$AZ$415,$D56,MATCH(O$5,MTInputs!$J$5:$AZ$5,0))</f>
        <v/>
      </c>
      <c r="P56" s="36">
        <f>INDEX(MTInputs!$J$1:$AZ$415,$D56,MATCH(P$5,MTInputs!$J$5:$AZ$5,0))</f>
        <v/>
      </c>
      <c r="Q56" s="36">
        <f>INDEX(MTInputs!$J$1:$AZ$415,$D56,MATCH(Q$5,MTInputs!$J$5:$AZ$5,0))</f>
        <v/>
      </c>
      <c r="R56" s="36">
        <f>INDEX(MTInputs!$J$1:$AZ$415,$D56,MATCH(R$5,MTInputs!$J$5:$AZ$5,0))</f>
        <v/>
      </c>
      <c r="S56" s="36">
        <f>INDEX(MTInputs!$J$1:$AZ$415,$D56,MATCH(S$5,MTInputs!$J$5:$AZ$5,0))</f>
        <v/>
      </c>
      <c r="T56" s="36">
        <f>INDEX(MTInputs!$J$1:$AZ$415,$D56,MATCH(T$5,MTInputs!$J$5:$AZ$5,0))</f>
        <v/>
      </c>
      <c r="U56" s="36">
        <f>INDEX(MTInputs!$J$1:$AZ$415,$D56,MATCH(U$5,MTInputs!$J$5:$AZ$5,0))</f>
        <v/>
      </c>
      <c r="V56" s="36">
        <f>INDEX(MTInputs!$J$1:$AZ$415,$D56,MATCH(V$5,MTInputs!$J$5:$AZ$5,0))</f>
        <v/>
      </c>
      <c r="W56" s="36">
        <f>INDEX(MTInputs!$J$1:$AZ$415,$D56,MATCH(W$5,MTInputs!$J$5:$AZ$5,0))</f>
        <v/>
      </c>
      <c r="X56" s="36">
        <f>INDEX(MTInputs!$J$1:$AZ$415,$D56,MATCH(X$5,MTInputs!$J$5:$AZ$5,0))</f>
        <v/>
      </c>
      <c r="Y56" s="36">
        <f>INDEX(MTInputs!$J$1:$AZ$415,$D56,MATCH(Y$5,MTInputs!$J$5:$AZ$5,0))</f>
        <v/>
      </c>
      <c r="Z56" s="36">
        <f>INDEX(MTInputs!$J$1:$AZ$415,$D56,MATCH(Z$5,MTInputs!$J$5:$AZ$5,0))</f>
        <v/>
      </c>
      <c r="AA56" s="36">
        <f>INDEX(MTInputs!$J$1:$AZ$415,$D56,MATCH(AA$5,MTInputs!$J$5:$AZ$5,0))</f>
        <v/>
      </c>
      <c r="AB56" s="36">
        <f>INDEX(MTInputs!$J$1:$AZ$415,$D56,MATCH(AB$5,MTInputs!$J$5:$AZ$5,0))</f>
        <v/>
      </c>
      <c r="AC56" s="36">
        <f>INDEX(MTInputs!$J$1:$AZ$415,$D56,MATCH(AC$5,MTInputs!$J$5:$AZ$5,0))</f>
        <v/>
      </c>
      <c r="AD56" s="36">
        <f>INDEX(MTInputs!$J$1:$AZ$415,$D56,MATCH(AD$5,MTInputs!$J$5:$AZ$5,0))</f>
        <v/>
      </c>
      <c r="AE56" s="25">
        <f>LOWER(Settings!$C$4)&amp;".mit."&amp;$A56&amp;IF($C56="","","."&amp;$C56&amp;"."&amp;$B56)&amp;IF(INDEX(Variables!$D$5:$D$105,MATCH($A56,Variables!$A$5:$A$105,0))="","","."&amp;INDEX(Variables!$D$5:$D$105,MATCH($A56,Variables!$A$5:$A$105,0)))&amp;"."&amp;AE$5</f>
        <v/>
      </c>
      <c r="AF56" s="35">
        <f>INDEX(MTInputs!$J$1:$AZ$415,$D56,MATCH(AF$5,MTInputs!$J$5:$AZ$5,0))</f>
        <v/>
      </c>
      <c r="AG56" s="36">
        <f>INDEX(MTInputs!$J$1:$AZ$415,$D56,MATCH(AG$5,MTInputs!$J$5:$AZ$5,0))</f>
        <v/>
      </c>
      <c r="AH56" s="36">
        <f>INDEX(MTInputs!$J$1:$AZ$415,$D56,MATCH(AH$5,MTInputs!$J$5:$AZ$5,0))</f>
        <v/>
      </c>
      <c r="AI56" s="36">
        <f>INDEX(MTInputs!$J$1:$AZ$415,$D56,MATCH(AI$5,MTInputs!$J$5:$AZ$5,0))</f>
        <v/>
      </c>
      <c r="AJ56" s="36">
        <f>INDEX(MTInputs!$J$1:$AZ$415,$D56,MATCH(AJ$5,MTInputs!$J$5:$AZ$5,0))</f>
        <v/>
      </c>
      <c r="AK56" s="36">
        <f>INDEX(MTInputs!$J$1:$AZ$415,$D56,MATCH(AK$5,MTInputs!$J$5:$AZ$5,0))</f>
        <v/>
      </c>
      <c r="AL56" s="36">
        <f>INDEX(MTInputs!$J$1:$AZ$415,$D56,MATCH(AL$5,MTInputs!$J$5:$AZ$5,0))</f>
        <v/>
      </c>
      <c r="AM56" s="36">
        <f>INDEX(MTInputs!$J$1:$AZ$415,$D56,MATCH(AM$5,MTInputs!$J$5:$AZ$5,0))</f>
        <v/>
      </c>
      <c r="AN56" s="36">
        <f>INDEX(MTInputs!$J$1:$AZ$415,$D56,MATCH(AN$5,MTInputs!$J$5:$AZ$5,0))</f>
        <v/>
      </c>
      <c r="AO56" s="36">
        <f>INDEX(MTInputs!$J$1:$AZ$415,$D56,MATCH(AO$5,MTInputs!$J$5:$AZ$5,0))</f>
        <v/>
      </c>
      <c r="AP56" s="36">
        <f>INDEX(MTInputs!$J$1:$AZ$415,$D56,MATCH(AP$5,MTInputs!$J$5:$AZ$5,0))</f>
        <v/>
      </c>
      <c r="AQ56" s="36">
        <f>INDEX(MTInputs!$J$1:$AZ$415,$D56,MATCH(AQ$5,MTInputs!$J$5:$AZ$5,0))</f>
        <v/>
      </c>
      <c r="AR56" s="36">
        <f>INDEX(MTInputs!$J$1:$AZ$415,$D56,MATCH(AR$5,MTInputs!$J$5:$AZ$5,0))</f>
        <v/>
      </c>
      <c r="AS56" s="36">
        <f>INDEX(MTInputs!$J$1:$AZ$415,$D56,MATCH(AS$5,MTInputs!$J$5:$AZ$5,0))</f>
        <v/>
      </c>
      <c r="AT56" s="36">
        <f>INDEX(MTInputs!$J$1:$AZ$415,$D56,MATCH(AT$5,MTInputs!$J$5:$AZ$5,0))</f>
        <v/>
      </c>
      <c r="AU56" s="36">
        <f>INDEX(MTInputs!$J$1:$AZ$415,$D56,MATCH(AU$5,MTInputs!$J$5:$AZ$5,0))</f>
        <v/>
      </c>
      <c r="AV56" s="36">
        <f>INDEX(MTInputs!$J$1:$AZ$415,$D56,MATCH(AV$5,MTInputs!$J$5:$AZ$5,0))</f>
        <v/>
      </c>
      <c r="AW56" s="36">
        <f>INDEX(MTInputs!$J$1:$AZ$415,$D56,MATCH(AW$5,MTInputs!$J$5:$AZ$5,0))</f>
        <v/>
      </c>
      <c r="AX56" s="36">
        <f>INDEX(MTInputs!$J$1:$AZ$415,$D56,MATCH(AX$5,MTInputs!$J$5:$AZ$5,0))</f>
        <v/>
      </c>
    </row>
    <row r="57" hidden="1" outlineLevel="1">
      <c r="A57" s="5" t="inlineStr">
        <is>
          <t>fpr.s</t>
        </is>
      </c>
      <c r="B57" s="5" t="inlineStr">
        <is>
          <t>ecy</t>
        </is>
      </c>
      <c r="C57" s="5" t="inlineStr">
        <is>
          <t>ind</t>
        </is>
      </c>
      <c r="D57" s="8" t="n">
        <v>149</v>
      </c>
      <c r="H57" s="5">
        <f>INDEX(Variables!$B$5:$B$105,MATCH($A57,Variables!$A$5:$A$105,0))&amp;IF($C57="",""," | "&amp;INDEX(Mapping!$B$5:$B$26,MATCH($C57,Mapping!$A$5:$A$26,0))&amp;" | "&amp;INDEX(Mapping!$B$30:$B$41,MATCH($B57,Mapping!$A$30:$A$41,0)))</f>
        <v/>
      </c>
      <c r="I57" s="5">
        <f>INDEX(Variables!$C$5:$C$105,MATCH($A57,Variables!$A$5:$A$105,0))</f>
        <v/>
      </c>
      <c r="J57" s="5">
        <f>INDEX(Variables!$E$5:$E$105,MATCH($A57,Variables!$A$5:$A$105,0))</f>
        <v/>
      </c>
      <c r="K57" s="25">
        <f>LOWER(Settings!$C$4)&amp;".mit."&amp;$A57&amp;IF($C57="","","."&amp;$C57&amp;"."&amp;$B57)&amp;IF(INDEX(Variables!$D$5:$D$105,MATCH($A57,Variables!$A$5:$A$105,0))="","","."&amp;INDEX(Variables!$D$5:$D$105,MATCH($A57,Variables!$A$5:$A$105,0)))&amp;"."&amp;K$5</f>
        <v/>
      </c>
      <c r="L57" s="35">
        <f>INDEX(MTInputs!$J$1:$AZ$415,$D57,MATCH(L$5,MTInputs!$J$5:$AZ$5,0))</f>
        <v/>
      </c>
      <c r="M57" s="36">
        <f>INDEX(MTInputs!$J$1:$AZ$415,$D57,MATCH(M$5,MTInputs!$J$5:$AZ$5,0))</f>
        <v/>
      </c>
      <c r="N57" s="36">
        <f>INDEX(MTInputs!$J$1:$AZ$415,$D57,MATCH(N$5,MTInputs!$J$5:$AZ$5,0))</f>
        <v/>
      </c>
      <c r="O57" s="36">
        <f>INDEX(MTInputs!$J$1:$AZ$415,$D57,MATCH(O$5,MTInputs!$J$5:$AZ$5,0))</f>
        <v/>
      </c>
      <c r="P57" s="36">
        <f>INDEX(MTInputs!$J$1:$AZ$415,$D57,MATCH(P$5,MTInputs!$J$5:$AZ$5,0))</f>
        <v/>
      </c>
      <c r="Q57" s="36">
        <f>INDEX(MTInputs!$J$1:$AZ$415,$D57,MATCH(Q$5,MTInputs!$J$5:$AZ$5,0))</f>
        <v/>
      </c>
      <c r="R57" s="36">
        <f>INDEX(MTInputs!$J$1:$AZ$415,$D57,MATCH(R$5,MTInputs!$J$5:$AZ$5,0))</f>
        <v/>
      </c>
      <c r="S57" s="36">
        <f>INDEX(MTInputs!$J$1:$AZ$415,$D57,MATCH(S$5,MTInputs!$J$5:$AZ$5,0))</f>
        <v/>
      </c>
      <c r="T57" s="36">
        <f>INDEX(MTInputs!$J$1:$AZ$415,$D57,MATCH(T$5,MTInputs!$J$5:$AZ$5,0))</f>
        <v/>
      </c>
      <c r="U57" s="36">
        <f>INDEX(MTInputs!$J$1:$AZ$415,$D57,MATCH(U$5,MTInputs!$J$5:$AZ$5,0))</f>
        <v/>
      </c>
      <c r="V57" s="36">
        <f>INDEX(MTInputs!$J$1:$AZ$415,$D57,MATCH(V$5,MTInputs!$J$5:$AZ$5,0))</f>
        <v/>
      </c>
      <c r="W57" s="36">
        <f>INDEX(MTInputs!$J$1:$AZ$415,$D57,MATCH(W$5,MTInputs!$J$5:$AZ$5,0))</f>
        <v/>
      </c>
      <c r="X57" s="36">
        <f>INDEX(MTInputs!$J$1:$AZ$415,$D57,MATCH(X$5,MTInputs!$J$5:$AZ$5,0))</f>
        <v/>
      </c>
      <c r="Y57" s="36">
        <f>INDEX(MTInputs!$J$1:$AZ$415,$D57,MATCH(Y$5,MTInputs!$J$5:$AZ$5,0))</f>
        <v/>
      </c>
      <c r="Z57" s="36">
        <f>INDEX(MTInputs!$J$1:$AZ$415,$D57,MATCH(Z$5,MTInputs!$J$5:$AZ$5,0))</f>
        <v/>
      </c>
      <c r="AA57" s="36">
        <f>INDEX(MTInputs!$J$1:$AZ$415,$D57,MATCH(AA$5,MTInputs!$J$5:$AZ$5,0))</f>
        <v/>
      </c>
      <c r="AB57" s="36">
        <f>INDEX(MTInputs!$J$1:$AZ$415,$D57,MATCH(AB$5,MTInputs!$J$5:$AZ$5,0))</f>
        <v/>
      </c>
      <c r="AC57" s="36">
        <f>INDEX(MTInputs!$J$1:$AZ$415,$D57,MATCH(AC$5,MTInputs!$J$5:$AZ$5,0))</f>
        <v/>
      </c>
      <c r="AD57" s="36">
        <f>INDEX(MTInputs!$J$1:$AZ$415,$D57,MATCH(AD$5,MTInputs!$J$5:$AZ$5,0))</f>
        <v/>
      </c>
      <c r="AE57" s="25">
        <f>LOWER(Settings!$C$4)&amp;".mit."&amp;$A57&amp;IF($C57="","","."&amp;$C57&amp;"."&amp;$B57)&amp;IF(INDEX(Variables!$D$5:$D$105,MATCH($A57,Variables!$A$5:$A$105,0))="","","."&amp;INDEX(Variables!$D$5:$D$105,MATCH($A57,Variables!$A$5:$A$105,0)))&amp;"."&amp;AE$5</f>
        <v/>
      </c>
      <c r="AF57" s="35">
        <f>INDEX(MTInputs!$J$1:$AZ$415,$D57,MATCH(AF$5,MTInputs!$J$5:$AZ$5,0))</f>
        <v/>
      </c>
      <c r="AG57" s="36">
        <f>INDEX(MTInputs!$J$1:$AZ$415,$D57,MATCH(AG$5,MTInputs!$J$5:$AZ$5,0))</f>
        <v/>
      </c>
      <c r="AH57" s="36">
        <f>INDEX(MTInputs!$J$1:$AZ$415,$D57,MATCH(AH$5,MTInputs!$J$5:$AZ$5,0))</f>
        <v/>
      </c>
      <c r="AI57" s="36">
        <f>INDEX(MTInputs!$J$1:$AZ$415,$D57,MATCH(AI$5,MTInputs!$J$5:$AZ$5,0))</f>
        <v/>
      </c>
      <c r="AJ57" s="36">
        <f>INDEX(MTInputs!$J$1:$AZ$415,$D57,MATCH(AJ$5,MTInputs!$J$5:$AZ$5,0))</f>
        <v/>
      </c>
      <c r="AK57" s="36">
        <f>INDEX(MTInputs!$J$1:$AZ$415,$D57,MATCH(AK$5,MTInputs!$J$5:$AZ$5,0))</f>
        <v/>
      </c>
      <c r="AL57" s="36">
        <f>INDEX(MTInputs!$J$1:$AZ$415,$D57,MATCH(AL$5,MTInputs!$J$5:$AZ$5,0))</f>
        <v/>
      </c>
      <c r="AM57" s="36">
        <f>INDEX(MTInputs!$J$1:$AZ$415,$D57,MATCH(AM$5,MTInputs!$J$5:$AZ$5,0))</f>
        <v/>
      </c>
      <c r="AN57" s="36">
        <f>INDEX(MTInputs!$J$1:$AZ$415,$D57,MATCH(AN$5,MTInputs!$J$5:$AZ$5,0))</f>
        <v/>
      </c>
      <c r="AO57" s="36">
        <f>INDEX(MTInputs!$J$1:$AZ$415,$D57,MATCH(AO$5,MTInputs!$J$5:$AZ$5,0))</f>
        <v/>
      </c>
      <c r="AP57" s="36">
        <f>INDEX(MTInputs!$J$1:$AZ$415,$D57,MATCH(AP$5,MTInputs!$J$5:$AZ$5,0))</f>
        <v/>
      </c>
      <c r="AQ57" s="36">
        <f>INDEX(MTInputs!$J$1:$AZ$415,$D57,MATCH(AQ$5,MTInputs!$J$5:$AZ$5,0))</f>
        <v/>
      </c>
      <c r="AR57" s="36">
        <f>INDEX(MTInputs!$J$1:$AZ$415,$D57,MATCH(AR$5,MTInputs!$J$5:$AZ$5,0))</f>
        <v/>
      </c>
      <c r="AS57" s="36">
        <f>INDEX(MTInputs!$J$1:$AZ$415,$D57,MATCH(AS$5,MTInputs!$J$5:$AZ$5,0))</f>
        <v/>
      </c>
      <c r="AT57" s="36">
        <f>INDEX(MTInputs!$J$1:$AZ$415,$D57,MATCH(AT$5,MTInputs!$J$5:$AZ$5,0))</f>
        <v/>
      </c>
      <c r="AU57" s="36">
        <f>INDEX(MTInputs!$J$1:$AZ$415,$D57,MATCH(AU$5,MTInputs!$J$5:$AZ$5,0))</f>
        <v/>
      </c>
      <c r="AV57" s="36">
        <f>INDEX(MTInputs!$J$1:$AZ$415,$D57,MATCH(AV$5,MTInputs!$J$5:$AZ$5,0))</f>
        <v/>
      </c>
      <c r="AW57" s="36">
        <f>INDEX(MTInputs!$J$1:$AZ$415,$D57,MATCH(AW$5,MTInputs!$J$5:$AZ$5,0))</f>
        <v/>
      </c>
      <c r="AX57" s="36">
        <f>INDEX(MTInputs!$J$1:$AZ$415,$D57,MATCH(AX$5,MTInputs!$J$5:$AZ$5,0))</f>
        <v/>
      </c>
    </row>
    <row r="58" hidden="1" outlineLevel="1">
      <c r="A58" s="5" t="inlineStr">
        <is>
          <t>fpr.s</t>
        </is>
      </c>
      <c r="B58" s="5" t="inlineStr">
        <is>
          <t>gso</t>
        </is>
      </c>
      <c r="C58" s="5" t="inlineStr">
        <is>
          <t>all</t>
        </is>
      </c>
      <c r="D58" s="8" t="n">
        <v>150</v>
      </c>
      <c r="H58" s="5">
        <f>INDEX(Variables!$B$5:$B$105,MATCH($A58,Variables!$A$5:$A$105,0))&amp;IF($C58="",""," | "&amp;INDEX(Mapping!$B$5:$B$26,MATCH($C58,Mapping!$A$5:$A$26,0))&amp;" | "&amp;INDEX(Mapping!$B$30:$B$41,MATCH($B58,Mapping!$A$30:$A$41,0)))</f>
        <v/>
      </c>
      <c r="I58" s="5">
        <f>INDEX(Variables!$C$5:$C$105,MATCH($A58,Variables!$A$5:$A$105,0))</f>
        <v/>
      </c>
      <c r="J58" s="5">
        <f>INDEX(Variables!$E$5:$E$105,MATCH($A58,Variables!$A$5:$A$105,0))</f>
        <v/>
      </c>
      <c r="K58" s="25">
        <f>LOWER(Settings!$C$4)&amp;".mit."&amp;$A58&amp;IF($C58="","","."&amp;$C58&amp;"."&amp;$B58)&amp;IF(INDEX(Variables!$D$5:$D$105,MATCH($A58,Variables!$A$5:$A$105,0))="","","."&amp;INDEX(Variables!$D$5:$D$105,MATCH($A58,Variables!$A$5:$A$105,0)))&amp;"."&amp;K$5</f>
        <v/>
      </c>
      <c r="L58" s="35">
        <f>INDEX(MTInputs!$J$1:$AZ$415,$D58,MATCH(L$5,MTInputs!$J$5:$AZ$5,0))</f>
        <v/>
      </c>
      <c r="M58" s="36">
        <f>INDEX(MTInputs!$J$1:$AZ$415,$D58,MATCH(M$5,MTInputs!$J$5:$AZ$5,0))</f>
        <v/>
      </c>
      <c r="N58" s="36">
        <f>INDEX(MTInputs!$J$1:$AZ$415,$D58,MATCH(N$5,MTInputs!$J$5:$AZ$5,0))</f>
        <v/>
      </c>
      <c r="O58" s="36">
        <f>INDEX(MTInputs!$J$1:$AZ$415,$D58,MATCH(O$5,MTInputs!$J$5:$AZ$5,0))</f>
        <v/>
      </c>
      <c r="P58" s="36">
        <f>INDEX(MTInputs!$J$1:$AZ$415,$D58,MATCH(P$5,MTInputs!$J$5:$AZ$5,0))</f>
        <v/>
      </c>
      <c r="Q58" s="36">
        <f>INDEX(MTInputs!$J$1:$AZ$415,$D58,MATCH(Q$5,MTInputs!$J$5:$AZ$5,0))</f>
        <v/>
      </c>
      <c r="R58" s="36">
        <f>INDEX(MTInputs!$J$1:$AZ$415,$D58,MATCH(R$5,MTInputs!$J$5:$AZ$5,0))</f>
        <v/>
      </c>
      <c r="S58" s="36">
        <f>INDEX(MTInputs!$J$1:$AZ$415,$D58,MATCH(S$5,MTInputs!$J$5:$AZ$5,0))</f>
        <v/>
      </c>
      <c r="T58" s="36">
        <f>INDEX(MTInputs!$J$1:$AZ$415,$D58,MATCH(T$5,MTInputs!$J$5:$AZ$5,0))</f>
        <v/>
      </c>
      <c r="U58" s="36">
        <f>INDEX(MTInputs!$J$1:$AZ$415,$D58,MATCH(U$5,MTInputs!$J$5:$AZ$5,0))</f>
        <v/>
      </c>
      <c r="V58" s="36">
        <f>INDEX(MTInputs!$J$1:$AZ$415,$D58,MATCH(V$5,MTInputs!$J$5:$AZ$5,0))</f>
        <v/>
      </c>
      <c r="W58" s="36">
        <f>INDEX(MTInputs!$J$1:$AZ$415,$D58,MATCH(W$5,MTInputs!$J$5:$AZ$5,0))</f>
        <v/>
      </c>
      <c r="X58" s="36">
        <f>INDEX(MTInputs!$J$1:$AZ$415,$D58,MATCH(X$5,MTInputs!$J$5:$AZ$5,0))</f>
        <v/>
      </c>
      <c r="Y58" s="36">
        <f>INDEX(MTInputs!$J$1:$AZ$415,$D58,MATCH(Y$5,MTInputs!$J$5:$AZ$5,0))</f>
        <v/>
      </c>
      <c r="Z58" s="36">
        <f>INDEX(MTInputs!$J$1:$AZ$415,$D58,MATCH(Z$5,MTInputs!$J$5:$AZ$5,0))</f>
        <v/>
      </c>
      <c r="AA58" s="36">
        <f>INDEX(MTInputs!$J$1:$AZ$415,$D58,MATCH(AA$5,MTInputs!$J$5:$AZ$5,0))</f>
        <v/>
      </c>
      <c r="AB58" s="36">
        <f>INDEX(MTInputs!$J$1:$AZ$415,$D58,MATCH(AB$5,MTInputs!$J$5:$AZ$5,0))</f>
        <v/>
      </c>
      <c r="AC58" s="36">
        <f>INDEX(MTInputs!$J$1:$AZ$415,$D58,MATCH(AC$5,MTInputs!$J$5:$AZ$5,0))</f>
        <v/>
      </c>
      <c r="AD58" s="36">
        <f>INDEX(MTInputs!$J$1:$AZ$415,$D58,MATCH(AD$5,MTInputs!$J$5:$AZ$5,0))</f>
        <v/>
      </c>
      <c r="AE58" s="25">
        <f>LOWER(Settings!$C$4)&amp;".mit."&amp;$A58&amp;IF($C58="","","."&amp;$C58&amp;"."&amp;$B58)&amp;IF(INDEX(Variables!$D$5:$D$105,MATCH($A58,Variables!$A$5:$A$105,0))="","","."&amp;INDEX(Variables!$D$5:$D$105,MATCH($A58,Variables!$A$5:$A$105,0)))&amp;"."&amp;AE$5</f>
        <v/>
      </c>
      <c r="AF58" s="35">
        <f>INDEX(MTInputs!$J$1:$AZ$415,$D58,MATCH(AF$5,MTInputs!$J$5:$AZ$5,0))</f>
        <v/>
      </c>
      <c r="AG58" s="36">
        <f>INDEX(MTInputs!$J$1:$AZ$415,$D58,MATCH(AG$5,MTInputs!$J$5:$AZ$5,0))</f>
        <v/>
      </c>
      <c r="AH58" s="36">
        <f>INDEX(MTInputs!$J$1:$AZ$415,$D58,MATCH(AH$5,MTInputs!$J$5:$AZ$5,0))</f>
        <v/>
      </c>
      <c r="AI58" s="36">
        <f>INDEX(MTInputs!$J$1:$AZ$415,$D58,MATCH(AI$5,MTInputs!$J$5:$AZ$5,0))</f>
        <v/>
      </c>
      <c r="AJ58" s="36">
        <f>INDEX(MTInputs!$J$1:$AZ$415,$D58,MATCH(AJ$5,MTInputs!$J$5:$AZ$5,0))</f>
        <v/>
      </c>
      <c r="AK58" s="36">
        <f>INDEX(MTInputs!$J$1:$AZ$415,$D58,MATCH(AK$5,MTInputs!$J$5:$AZ$5,0))</f>
        <v/>
      </c>
      <c r="AL58" s="36">
        <f>INDEX(MTInputs!$J$1:$AZ$415,$D58,MATCH(AL$5,MTInputs!$J$5:$AZ$5,0))</f>
        <v/>
      </c>
      <c r="AM58" s="36">
        <f>INDEX(MTInputs!$J$1:$AZ$415,$D58,MATCH(AM$5,MTInputs!$J$5:$AZ$5,0))</f>
        <v/>
      </c>
      <c r="AN58" s="36">
        <f>INDEX(MTInputs!$J$1:$AZ$415,$D58,MATCH(AN$5,MTInputs!$J$5:$AZ$5,0))</f>
        <v/>
      </c>
      <c r="AO58" s="36">
        <f>INDEX(MTInputs!$J$1:$AZ$415,$D58,MATCH(AO$5,MTInputs!$J$5:$AZ$5,0))</f>
        <v/>
      </c>
      <c r="AP58" s="36">
        <f>INDEX(MTInputs!$J$1:$AZ$415,$D58,MATCH(AP$5,MTInputs!$J$5:$AZ$5,0))</f>
        <v/>
      </c>
      <c r="AQ58" s="36">
        <f>INDEX(MTInputs!$J$1:$AZ$415,$D58,MATCH(AQ$5,MTInputs!$J$5:$AZ$5,0))</f>
        <v/>
      </c>
      <c r="AR58" s="36">
        <f>INDEX(MTInputs!$J$1:$AZ$415,$D58,MATCH(AR$5,MTInputs!$J$5:$AZ$5,0))</f>
        <v/>
      </c>
      <c r="AS58" s="36">
        <f>INDEX(MTInputs!$J$1:$AZ$415,$D58,MATCH(AS$5,MTInputs!$J$5:$AZ$5,0))</f>
        <v/>
      </c>
      <c r="AT58" s="36">
        <f>INDEX(MTInputs!$J$1:$AZ$415,$D58,MATCH(AT$5,MTInputs!$J$5:$AZ$5,0))</f>
        <v/>
      </c>
      <c r="AU58" s="36">
        <f>INDEX(MTInputs!$J$1:$AZ$415,$D58,MATCH(AU$5,MTInputs!$J$5:$AZ$5,0))</f>
        <v/>
      </c>
      <c r="AV58" s="36">
        <f>INDEX(MTInputs!$J$1:$AZ$415,$D58,MATCH(AV$5,MTInputs!$J$5:$AZ$5,0))</f>
        <v/>
      </c>
      <c r="AW58" s="36">
        <f>INDEX(MTInputs!$J$1:$AZ$415,$D58,MATCH(AW$5,MTInputs!$J$5:$AZ$5,0))</f>
        <v/>
      </c>
      <c r="AX58" s="36">
        <f>INDEX(MTInputs!$J$1:$AZ$415,$D58,MATCH(AX$5,MTInputs!$J$5:$AZ$5,0))</f>
        <v/>
      </c>
    </row>
    <row r="59" hidden="1" outlineLevel="1">
      <c r="A59" s="5" t="inlineStr">
        <is>
          <t>fpr.s</t>
        </is>
      </c>
      <c r="B59" s="5" t="inlineStr">
        <is>
          <t>die</t>
        </is>
      </c>
      <c r="C59" s="5" t="inlineStr">
        <is>
          <t>all</t>
        </is>
      </c>
      <c r="D59" s="8" t="n">
        <v>151</v>
      </c>
      <c r="H59" s="5">
        <f>INDEX(Variables!$B$5:$B$105,MATCH($A59,Variables!$A$5:$A$105,0))&amp;IF($C59="",""," | "&amp;INDEX(Mapping!$B$5:$B$26,MATCH($C59,Mapping!$A$5:$A$26,0))&amp;" | "&amp;INDEX(Mapping!$B$30:$B$41,MATCH($B59,Mapping!$A$30:$A$41,0)))</f>
        <v/>
      </c>
      <c r="I59" s="5">
        <f>INDEX(Variables!$C$5:$C$105,MATCH($A59,Variables!$A$5:$A$105,0))</f>
        <v/>
      </c>
      <c r="J59" s="5">
        <f>INDEX(Variables!$E$5:$E$105,MATCH($A59,Variables!$A$5:$A$105,0))</f>
        <v/>
      </c>
      <c r="K59" s="25">
        <f>LOWER(Settings!$C$4)&amp;".mit."&amp;$A59&amp;IF($C59="","","."&amp;$C59&amp;"."&amp;$B59)&amp;IF(INDEX(Variables!$D$5:$D$105,MATCH($A59,Variables!$A$5:$A$105,0))="","","."&amp;INDEX(Variables!$D$5:$D$105,MATCH($A59,Variables!$A$5:$A$105,0)))&amp;"."&amp;K$5</f>
        <v/>
      </c>
      <c r="L59" s="35">
        <f>INDEX(MTInputs!$J$1:$AZ$415,$D59,MATCH(L$5,MTInputs!$J$5:$AZ$5,0))</f>
        <v/>
      </c>
      <c r="M59" s="36">
        <f>INDEX(MTInputs!$J$1:$AZ$415,$D59,MATCH(M$5,MTInputs!$J$5:$AZ$5,0))</f>
        <v/>
      </c>
      <c r="N59" s="36">
        <f>INDEX(MTInputs!$J$1:$AZ$415,$D59,MATCH(N$5,MTInputs!$J$5:$AZ$5,0))</f>
        <v/>
      </c>
      <c r="O59" s="36">
        <f>INDEX(MTInputs!$J$1:$AZ$415,$D59,MATCH(O$5,MTInputs!$J$5:$AZ$5,0))</f>
        <v/>
      </c>
      <c r="P59" s="36">
        <f>INDEX(MTInputs!$J$1:$AZ$415,$D59,MATCH(P$5,MTInputs!$J$5:$AZ$5,0))</f>
        <v/>
      </c>
      <c r="Q59" s="36">
        <f>INDEX(MTInputs!$J$1:$AZ$415,$D59,MATCH(Q$5,MTInputs!$J$5:$AZ$5,0))</f>
        <v/>
      </c>
      <c r="R59" s="36">
        <f>INDEX(MTInputs!$J$1:$AZ$415,$D59,MATCH(R$5,MTInputs!$J$5:$AZ$5,0))</f>
        <v/>
      </c>
      <c r="S59" s="36">
        <f>INDEX(MTInputs!$J$1:$AZ$415,$D59,MATCH(S$5,MTInputs!$J$5:$AZ$5,0))</f>
        <v/>
      </c>
      <c r="T59" s="36">
        <f>INDEX(MTInputs!$J$1:$AZ$415,$D59,MATCH(T$5,MTInputs!$J$5:$AZ$5,0))</f>
        <v/>
      </c>
      <c r="U59" s="36">
        <f>INDEX(MTInputs!$J$1:$AZ$415,$D59,MATCH(U$5,MTInputs!$J$5:$AZ$5,0))</f>
        <v/>
      </c>
      <c r="V59" s="36">
        <f>INDEX(MTInputs!$J$1:$AZ$415,$D59,MATCH(V$5,MTInputs!$J$5:$AZ$5,0))</f>
        <v/>
      </c>
      <c r="W59" s="36">
        <f>INDEX(MTInputs!$J$1:$AZ$415,$D59,MATCH(W$5,MTInputs!$J$5:$AZ$5,0))</f>
        <v/>
      </c>
      <c r="X59" s="36">
        <f>INDEX(MTInputs!$J$1:$AZ$415,$D59,MATCH(X$5,MTInputs!$J$5:$AZ$5,0))</f>
        <v/>
      </c>
      <c r="Y59" s="36">
        <f>INDEX(MTInputs!$J$1:$AZ$415,$D59,MATCH(Y$5,MTInputs!$J$5:$AZ$5,0))</f>
        <v/>
      </c>
      <c r="Z59" s="36">
        <f>INDEX(MTInputs!$J$1:$AZ$415,$D59,MATCH(Z$5,MTInputs!$J$5:$AZ$5,0))</f>
        <v/>
      </c>
      <c r="AA59" s="36">
        <f>INDEX(MTInputs!$J$1:$AZ$415,$D59,MATCH(AA$5,MTInputs!$J$5:$AZ$5,0))</f>
        <v/>
      </c>
      <c r="AB59" s="36">
        <f>INDEX(MTInputs!$J$1:$AZ$415,$D59,MATCH(AB$5,MTInputs!$J$5:$AZ$5,0))</f>
        <v/>
      </c>
      <c r="AC59" s="36">
        <f>INDEX(MTInputs!$J$1:$AZ$415,$D59,MATCH(AC$5,MTInputs!$J$5:$AZ$5,0))</f>
        <v/>
      </c>
      <c r="AD59" s="36">
        <f>INDEX(MTInputs!$J$1:$AZ$415,$D59,MATCH(AD$5,MTInputs!$J$5:$AZ$5,0))</f>
        <v/>
      </c>
      <c r="AE59" s="25">
        <f>LOWER(Settings!$C$4)&amp;".mit."&amp;$A59&amp;IF($C59="","","."&amp;$C59&amp;"."&amp;$B59)&amp;IF(INDEX(Variables!$D$5:$D$105,MATCH($A59,Variables!$A$5:$A$105,0))="","","."&amp;INDEX(Variables!$D$5:$D$105,MATCH($A59,Variables!$A$5:$A$105,0)))&amp;"."&amp;AE$5</f>
        <v/>
      </c>
      <c r="AF59" s="35">
        <f>INDEX(MTInputs!$J$1:$AZ$415,$D59,MATCH(AF$5,MTInputs!$J$5:$AZ$5,0))</f>
        <v/>
      </c>
      <c r="AG59" s="36">
        <f>INDEX(MTInputs!$J$1:$AZ$415,$D59,MATCH(AG$5,MTInputs!$J$5:$AZ$5,0))</f>
        <v/>
      </c>
      <c r="AH59" s="36">
        <f>INDEX(MTInputs!$J$1:$AZ$415,$D59,MATCH(AH$5,MTInputs!$J$5:$AZ$5,0))</f>
        <v/>
      </c>
      <c r="AI59" s="36">
        <f>INDEX(MTInputs!$J$1:$AZ$415,$D59,MATCH(AI$5,MTInputs!$J$5:$AZ$5,0))</f>
        <v/>
      </c>
      <c r="AJ59" s="36">
        <f>INDEX(MTInputs!$J$1:$AZ$415,$D59,MATCH(AJ$5,MTInputs!$J$5:$AZ$5,0))</f>
        <v/>
      </c>
      <c r="AK59" s="36">
        <f>INDEX(MTInputs!$J$1:$AZ$415,$D59,MATCH(AK$5,MTInputs!$J$5:$AZ$5,0))</f>
        <v/>
      </c>
      <c r="AL59" s="36">
        <f>INDEX(MTInputs!$J$1:$AZ$415,$D59,MATCH(AL$5,MTInputs!$J$5:$AZ$5,0))</f>
        <v/>
      </c>
      <c r="AM59" s="36">
        <f>INDEX(MTInputs!$J$1:$AZ$415,$D59,MATCH(AM$5,MTInputs!$J$5:$AZ$5,0))</f>
        <v/>
      </c>
      <c r="AN59" s="36">
        <f>INDEX(MTInputs!$J$1:$AZ$415,$D59,MATCH(AN$5,MTInputs!$J$5:$AZ$5,0))</f>
        <v/>
      </c>
      <c r="AO59" s="36">
        <f>INDEX(MTInputs!$J$1:$AZ$415,$D59,MATCH(AO$5,MTInputs!$J$5:$AZ$5,0))</f>
        <v/>
      </c>
      <c r="AP59" s="36">
        <f>INDEX(MTInputs!$J$1:$AZ$415,$D59,MATCH(AP$5,MTInputs!$J$5:$AZ$5,0))</f>
        <v/>
      </c>
      <c r="AQ59" s="36">
        <f>INDEX(MTInputs!$J$1:$AZ$415,$D59,MATCH(AQ$5,MTInputs!$J$5:$AZ$5,0))</f>
        <v/>
      </c>
      <c r="AR59" s="36">
        <f>INDEX(MTInputs!$J$1:$AZ$415,$D59,MATCH(AR$5,MTInputs!$J$5:$AZ$5,0))</f>
        <v/>
      </c>
      <c r="AS59" s="36">
        <f>INDEX(MTInputs!$J$1:$AZ$415,$D59,MATCH(AS$5,MTInputs!$J$5:$AZ$5,0))</f>
        <v/>
      </c>
      <c r="AT59" s="36">
        <f>INDEX(MTInputs!$J$1:$AZ$415,$D59,MATCH(AT$5,MTInputs!$J$5:$AZ$5,0))</f>
        <v/>
      </c>
      <c r="AU59" s="36">
        <f>INDEX(MTInputs!$J$1:$AZ$415,$D59,MATCH(AU$5,MTInputs!$J$5:$AZ$5,0))</f>
        <v/>
      </c>
      <c r="AV59" s="36">
        <f>INDEX(MTInputs!$J$1:$AZ$415,$D59,MATCH(AV$5,MTInputs!$J$5:$AZ$5,0))</f>
        <v/>
      </c>
      <c r="AW59" s="36">
        <f>INDEX(MTInputs!$J$1:$AZ$415,$D59,MATCH(AW$5,MTInputs!$J$5:$AZ$5,0))</f>
        <v/>
      </c>
      <c r="AX59" s="36">
        <f>INDEX(MTInputs!$J$1:$AZ$415,$D59,MATCH(AX$5,MTInputs!$J$5:$AZ$5,0))</f>
        <v/>
      </c>
    </row>
    <row r="60" hidden="1" outlineLevel="1">
      <c r="A60" s="5" t="inlineStr">
        <is>
          <t>fpr.s</t>
        </is>
      </c>
      <c r="B60" s="5" t="inlineStr">
        <is>
          <t>lpg</t>
        </is>
      </c>
      <c r="C60" s="5" t="inlineStr">
        <is>
          <t>all</t>
        </is>
      </c>
      <c r="D60" s="8" t="n">
        <v>152</v>
      </c>
      <c r="H60" s="5">
        <f>INDEX(Variables!$B$5:$B$105,MATCH($A60,Variables!$A$5:$A$105,0))&amp;IF($C60="",""," | "&amp;INDEX(Mapping!$B$5:$B$26,MATCH($C60,Mapping!$A$5:$A$26,0))&amp;" | "&amp;INDEX(Mapping!$B$30:$B$41,MATCH($B60,Mapping!$A$30:$A$41,0)))</f>
        <v/>
      </c>
      <c r="I60" s="5">
        <f>INDEX(Variables!$C$5:$C$105,MATCH($A60,Variables!$A$5:$A$105,0))</f>
        <v/>
      </c>
      <c r="J60" s="5">
        <f>INDEX(Variables!$E$5:$E$105,MATCH($A60,Variables!$A$5:$A$105,0))</f>
        <v/>
      </c>
      <c r="K60" s="25">
        <f>LOWER(Settings!$C$4)&amp;".mit."&amp;$A60&amp;IF($C60="","","."&amp;$C60&amp;"."&amp;$B60)&amp;IF(INDEX(Variables!$D$5:$D$105,MATCH($A60,Variables!$A$5:$A$105,0))="","","."&amp;INDEX(Variables!$D$5:$D$105,MATCH($A60,Variables!$A$5:$A$105,0)))&amp;"."&amp;K$5</f>
        <v/>
      </c>
      <c r="L60" s="35">
        <f>INDEX(MTInputs!$J$1:$AZ$415,$D60,MATCH(L$5,MTInputs!$J$5:$AZ$5,0))</f>
        <v/>
      </c>
      <c r="M60" s="36">
        <f>INDEX(MTInputs!$J$1:$AZ$415,$D60,MATCH(M$5,MTInputs!$J$5:$AZ$5,0))</f>
        <v/>
      </c>
      <c r="N60" s="36">
        <f>INDEX(MTInputs!$J$1:$AZ$415,$D60,MATCH(N$5,MTInputs!$J$5:$AZ$5,0))</f>
        <v/>
      </c>
      <c r="O60" s="36">
        <f>INDEX(MTInputs!$J$1:$AZ$415,$D60,MATCH(O$5,MTInputs!$J$5:$AZ$5,0))</f>
        <v/>
      </c>
      <c r="P60" s="36">
        <f>INDEX(MTInputs!$J$1:$AZ$415,$D60,MATCH(P$5,MTInputs!$J$5:$AZ$5,0))</f>
        <v/>
      </c>
      <c r="Q60" s="36">
        <f>INDEX(MTInputs!$J$1:$AZ$415,$D60,MATCH(Q$5,MTInputs!$J$5:$AZ$5,0))</f>
        <v/>
      </c>
      <c r="R60" s="36">
        <f>INDEX(MTInputs!$J$1:$AZ$415,$D60,MATCH(R$5,MTInputs!$J$5:$AZ$5,0))</f>
        <v/>
      </c>
      <c r="S60" s="36">
        <f>INDEX(MTInputs!$J$1:$AZ$415,$D60,MATCH(S$5,MTInputs!$J$5:$AZ$5,0))</f>
        <v/>
      </c>
      <c r="T60" s="36">
        <f>INDEX(MTInputs!$J$1:$AZ$415,$D60,MATCH(T$5,MTInputs!$J$5:$AZ$5,0))</f>
        <v/>
      </c>
      <c r="U60" s="36">
        <f>INDEX(MTInputs!$J$1:$AZ$415,$D60,MATCH(U$5,MTInputs!$J$5:$AZ$5,0))</f>
        <v/>
      </c>
      <c r="V60" s="36">
        <f>INDEX(MTInputs!$J$1:$AZ$415,$D60,MATCH(V$5,MTInputs!$J$5:$AZ$5,0))</f>
        <v/>
      </c>
      <c r="W60" s="36">
        <f>INDEX(MTInputs!$J$1:$AZ$415,$D60,MATCH(W$5,MTInputs!$J$5:$AZ$5,0))</f>
        <v/>
      </c>
      <c r="X60" s="36">
        <f>INDEX(MTInputs!$J$1:$AZ$415,$D60,MATCH(X$5,MTInputs!$J$5:$AZ$5,0))</f>
        <v/>
      </c>
      <c r="Y60" s="36">
        <f>INDEX(MTInputs!$J$1:$AZ$415,$D60,MATCH(Y$5,MTInputs!$J$5:$AZ$5,0))</f>
        <v/>
      </c>
      <c r="Z60" s="36">
        <f>INDEX(MTInputs!$J$1:$AZ$415,$D60,MATCH(Z$5,MTInputs!$J$5:$AZ$5,0))</f>
        <v/>
      </c>
      <c r="AA60" s="36">
        <f>INDEX(MTInputs!$J$1:$AZ$415,$D60,MATCH(AA$5,MTInputs!$J$5:$AZ$5,0))</f>
        <v/>
      </c>
      <c r="AB60" s="36">
        <f>INDEX(MTInputs!$J$1:$AZ$415,$D60,MATCH(AB$5,MTInputs!$J$5:$AZ$5,0))</f>
        <v/>
      </c>
      <c r="AC60" s="36">
        <f>INDEX(MTInputs!$J$1:$AZ$415,$D60,MATCH(AC$5,MTInputs!$J$5:$AZ$5,0))</f>
        <v/>
      </c>
      <c r="AD60" s="36">
        <f>INDEX(MTInputs!$J$1:$AZ$415,$D60,MATCH(AD$5,MTInputs!$J$5:$AZ$5,0))</f>
        <v/>
      </c>
      <c r="AE60" s="25">
        <f>LOWER(Settings!$C$4)&amp;".mit."&amp;$A60&amp;IF($C60="","","."&amp;$C60&amp;"."&amp;$B60)&amp;IF(INDEX(Variables!$D$5:$D$105,MATCH($A60,Variables!$A$5:$A$105,0))="","","."&amp;INDEX(Variables!$D$5:$D$105,MATCH($A60,Variables!$A$5:$A$105,0)))&amp;"."&amp;AE$5</f>
        <v/>
      </c>
      <c r="AF60" s="35">
        <f>INDEX(MTInputs!$J$1:$AZ$415,$D60,MATCH(AF$5,MTInputs!$J$5:$AZ$5,0))</f>
        <v/>
      </c>
      <c r="AG60" s="36">
        <f>INDEX(MTInputs!$J$1:$AZ$415,$D60,MATCH(AG$5,MTInputs!$J$5:$AZ$5,0))</f>
        <v/>
      </c>
      <c r="AH60" s="36">
        <f>INDEX(MTInputs!$J$1:$AZ$415,$D60,MATCH(AH$5,MTInputs!$J$5:$AZ$5,0))</f>
        <v/>
      </c>
      <c r="AI60" s="36">
        <f>INDEX(MTInputs!$J$1:$AZ$415,$D60,MATCH(AI$5,MTInputs!$J$5:$AZ$5,0))</f>
        <v/>
      </c>
      <c r="AJ60" s="36">
        <f>INDEX(MTInputs!$J$1:$AZ$415,$D60,MATCH(AJ$5,MTInputs!$J$5:$AZ$5,0))</f>
        <v/>
      </c>
      <c r="AK60" s="36">
        <f>INDEX(MTInputs!$J$1:$AZ$415,$D60,MATCH(AK$5,MTInputs!$J$5:$AZ$5,0))</f>
        <v/>
      </c>
      <c r="AL60" s="36">
        <f>INDEX(MTInputs!$J$1:$AZ$415,$D60,MATCH(AL$5,MTInputs!$J$5:$AZ$5,0))</f>
        <v/>
      </c>
      <c r="AM60" s="36">
        <f>INDEX(MTInputs!$J$1:$AZ$415,$D60,MATCH(AM$5,MTInputs!$J$5:$AZ$5,0))</f>
        <v/>
      </c>
      <c r="AN60" s="36">
        <f>INDEX(MTInputs!$J$1:$AZ$415,$D60,MATCH(AN$5,MTInputs!$J$5:$AZ$5,0))</f>
        <v/>
      </c>
      <c r="AO60" s="36">
        <f>INDEX(MTInputs!$J$1:$AZ$415,$D60,MATCH(AO$5,MTInputs!$J$5:$AZ$5,0))</f>
        <v/>
      </c>
      <c r="AP60" s="36">
        <f>INDEX(MTInputs!$J$1:$AZ$415,$D60,MATCH(AP$5,MTInputs!$J$5:$AZ$5,0))</f>
        <v/>
      </c>
      <c r="AQ60" s="36">
        <f>INDEX(MTInputs!$J$1:$AZ$415,$D60,MATCH(AQ$5,MTInputs!$J$5:$AZ$5,0))</f>
        <v/>
      </c>
      <c r="AR60" s="36">
        <f>INDEX(MTInputs!$J$1:$AZ$415,$D60,MATCH(AR$5,MTInputs!$J$5:$AZ$5,0))</f>
        <v/>
      </c>
      <c r="AS60" s="36">
        <f>INDEX(MTInputs!$J$1:$AZ$415,$D60,MATCH(AS$5,MTInputs!$J$5:$AZ$5,0))</f>
        <v/>
      </c>
      <c r="AT60" s="36">
        <f>INDEX(MTInputs!$J$1:$AZ$415,$D60,MATCH(AT$5,MTInputs!$J$5:$AZ$5,0))</f>
        <v/>
      </c>
      <c r="AU60" s="36">
        <f>INDEX(MTInputs!$J$1:$AZ$415,$D60,MATCH(AU$5,MTInputs!$J$5:$AZ$5,0))</f>
        <v/>
      </c>
      <c r="AV60" s="36">
        <f>INDEX(MTInputs!$J$1:$AZ$415,$D60,MATCH(AV$5,MTInputs!$J$5:$AZ$5,0))</f>
        <v/>
      </c>
      <c r="AW60" s="36">
        <f>INDEX(MTInputs!$J$1:$AZ$415,$D60,MATCH(AW$5,MTInputs!$J$5:$AZ$5,0))</f>
        <v/>
      </c>
      <c r="AX60" s="36">
        <f>INDEX(MTInputs!$J$1:$AZ$415,$D60,MATCH(AX$5,MTInputs!$J$5:$AZ$5,0))</f>
        <v/>
      </c>
    </row>
    <row r="61" hidden="1" outlineLevel="1">
      <c r="A61" s="5" t="inlineStr">
        <is>
          <t>fpr.s</t>
        </is>
      </c>
      <c r="B61" s="5" t="inlineStr">
        <is>
          <t>ker</t>
        </is>
      </c>
      <c r="C61" s="5" t="inlineStr">
        <is>
          <t>all</t>
        </is>
      </c>
      <c r="D61" s="8" t="n">
        <v>153</v>
      </c>
      <c r="H61" s="5">
        <f>INDEX(Variables!$B$5:$B$105,MATCH($A61,Variables!$A$5:$A$105,0))&amp;IF($C61="",""," | "&amp;INDEX(Mapping!$B$5:$B$26,MATCH($C61,Mapping!$A$5:$A$26,0))&amp;" | "&amp;INDEX(Mapping!$B$30:$B$41,MATCH($B61,Mapping!$A$30:$A$41,0)))</f>
        <v/>
      </c>
      <c r="I61" s="5">
        <f>INDEX(Variables!$C$5:$C$105,MATCH($A61,Variables!$A$5:$A$105,0))</f>
        <v/>
      </c>
      <c r="J61" s="5">
        <f>INDEX(Variables!$E$5:$E$105,MATCH($A61,Variables!$A$5:$A$105,0))</f>
        <v/>
      </c>
      <c r="K61" s="25">
        <f>LOWER(Settings!$C$4)&amp;".mit."&amp;$A61&amp;IF($C61="","","."&amp;$C61&amp;"."&amp;$B61)&amp;IF(INDEX(Variables!$D$5:$D$105,MATCH($A61,Variables!$A$5:$A$105,0))="","","."&amp;INDEX(Variables!$D$5:$D$105,MATCH($A61,Variables!$A$5:$A$105,0)))&amp;"."&amp;K$5</f>
        <v/>
      </c>
      <c r="L61" s="35">
        <f>INDEX(MTInputs!$J$1:$AZ$415,$D61,MATCH(L$5,MTInputs!$J$5:$AZ$5,0))</f>
        <v/>
      </c>
      <c r="M61" s="36">
        <f>INDEX(MTInputs!$J$1:$AZ$415,$D61,MATCH(M$5,MTInputs!$J$5:$AZ$5,0))</f>
        <v/>
      </c>
      <c r="N61" s="36">
        <f>INDEX(MTInputs!$J$1:$AZ$415,$D61,MATCH(N$5,MTInputs!$J$5:$AZ$5,0))</f>
        <v/>
      </c>
      <c r="O61" s="36">
        <f>INDEX(MTInputs!$J$1:$AZ$415,$D61,MATCH(O$5,MTInputs!$J$5:$AZ$5,0))</f>
        <v/>
      </c>
      <c r="P61" s="36">
        <f>INDEX(MTInputs!$J$1:$AZ$415,$D61,MATCH(P$5,MTInputs!$J$5:$AZ$5,0))</f>
        <v/>
      </c>
      <c r="Q61" s="36">
        <f>INDEX(MTInputs!$J$1:$AZ$415,$D61,MATCH(Q$5,MTInputs!$J$5:$AZ$5,0))</f>
        <v/>
      </c>
      <c r="R61" s="36">
        <f>INDEX(MTInputs!$J$1:$AZ$415,$D61,MATCH(R$5,MTInputs!$J$5:$AZ$5,0))</f>
        <v/>
      </c>
      <c r="S61" s="36">
        <f>INDEX(MTInputs!$J$1:$AZ$415,$D61,MATCH(S$5,MTInputs!$J$5:$AZ$5,0))</f>
        <v/>
      </c>
      <c r="T61" s="36">
        <f>INDEX(MTInputs!$J$1:$AZ$415,$D61,MATCH(T$5,MTInputs!$J$5:$AZ$5,0))</f>
        <v/>
      </c>
      <c r="U61" s="36">
        <f>INDEX(MTInputs!$J$1:$AZ$415,$D61,MATCH(U$5,MTInputs!$J$5:$AZ$5,0))</f>
        <v/>
      </c>
      <c r="V61" s="36">
        <f>INDEX(MTInputs!$J$1:$AZ$415,$D61,MATCH(V$5,MTInputs!$J$5:$AZ$5,0))</f>
        <v/>
      </c>
      <c r="W61" s="36">
        <f>INDEX(MTInputs!$J$1:$AZ$415,$D61,MATCH(W$5,MTInputs!$J$5:$AZ$5,0))</f>
        <v/>
      </c>
      <c r="X61" s="36">
        <f>INDEX(MTInputs!$J$1:$AZ$415,$D61,MATCH(X$5,MTInputs!$J$5:$AZ$5,0))</f>
        <v/>
      </c>
      <c r="Y61" s="36">
        <f>INDEX(MTInputs!$J$1:$AZ$415,$D61,MATCH(Y$5,MTInputs!$J$5:$AZ$5,0))</f>
        <v/>
      </c>
      <c r="Z61" s="36">
        <f>INDEX(MTInputs!$J$1:$AZ$415,$D61,MATCH(Z$5,MTInputs!$J$5:$AZ$5,0))</f>
        <v/>
      </c>
      <c r="AA61" s="36">
        <f>INDEX(MTInputs!$J$1:$AZ$415,$D61,MATCH(AA$5,MTInputs!$J$5:$AZ$5,0))</f>
        <v/>
      </c>
      <c r="AB61" s="36">
        <f>INDEX(MTInputs!$J$1:$AZ$415,$D61,MATCH(AB$5,MTInputs!$J$5:$AZ$5,0))</f>
        <v/>
      </c>
      <c r="AC61" s="36">
        <f>INDEX(MTInputs!$J$1:$AZ$415,$D61,MATCH(AC$5,MTInputs!$J$5:$AZ$5,0))</f>
        <v/>
      </c>
      <c r="AD61" s="36">
        <f>INDEX(MTInputs!$J$1:$AZ$415,$D61,MATCH(AD$5,MTInputs!$J$5:$AZ$5,0))</f>
        <v/>
      </c>
      <c r="AE61" s="25">
        <f>LOWER(Settings!$C$4)&amp;".mit."&amp;$A61&amp;IF($C61="","","."&amp;$C61&amp;"."&amp;$B61)&amp;IF(INDEX(Variables!$D$5:$D$105,MATCH($A61,Variables!$A$5:$A$105,0))="","","."&amp;INDEX(Variables!$D$5:$D$105,MATCH($A61,Variables!$A$5:$A$105,0)))&amp;"."&amp;AE$5</f>
        <v/>
      </c>
      <c r="AF61" s="35">
        <f>INDEX(MTInputs!$J$1:$AZ$415,$D61,MATCH(AF$5,MTInputs!$J$5:$AZ$5,0))</f>
        <v/>
      </c>
      <c r="AG61" s="36">
        <f>INDEX(MTInputs!$J$1:$AZ$415,$D61,MATCH(AG$5,MTInputs!$J$5:$AZ$5,0))</f>
        <v/>
      </c>
      <c r="AH61" s="36">
        <f>INDEX(MTInputs!$J$1:$AZ$415,$D61,MATCH(AH$5,MTInputs!$J$5:$AZ$5,0))</f>
        <v/>
      </c>
      <c r="AI61" s="36">
        <f>INDEX(MTInputs!$J$1:$AZ$415,$D61,MATCH(AI$5,MTInputs!$J$5:$AZ$5,0))</f>
        <v/>
      </c>
      <c r="AJ61" s="36">
        <f>INDEX(MTInputs!$J$1:$AZ$415,$D61,MATCH(AJ$5,MTInputs!$J$5:$AZ$5,0))</f>
        <v/>
      </c>
      <c r="AK61" s="36">
        <f>INDEX(MTInputs!$J$1:$AZ$415,$D61,MATCH(AK$5,MTInputs!$J$5:$AZ$5,0))</f>
        <v/>
      </c>
      <c r="AL61" s="36">
        <f>INDEX(MTInputs!$J$1:$AZ$415,$D61,MATCH(AL$5,MTInputs!$J$5:$AZ$5,0))</f>
        <v/>
      </c>
      <c r="AM61" s="36">
        <f>INDEX(MTInputs!$J$1:$AZ$415,$D61,MATCH(AM$5,MTInputs!$J$5:$AZ$5,0))</f>
        <v/>
      </c>
      <c r="AN61" s="36">
        <f>INDEX(MTInputs!$J$1:$AZ$415,$D61,MATCH(AN$5,MTInputs!$J$5:$AZ$5,0))</f>
        <v/>
      </c>
      <c r="AO61" s="36">
        <f>INDEX(MTInputs!$J$1:$AZ$415,$D61,MATCH(AO$5,MTInputs!$J$5:$AZ$5,0))</f>
        <v/>
      </c>
      <c r="AP61" s="36">
        <f>INDEX(MTInputs!$J$1:$AZ$415,$D61,MATCH(AP$5,MTInputs!$J$5:$AZ$5,0))</f>
        <v/>
      </c>
      <c r="AQ61" s="36">
        <f>INDEX(MTInputs!$J$1:$AZ$415,$D61,MATCH(AQ$5,MTInputs!$J$5:$AZ$5,0))</f>
        <v/>
      </c>
      <c r="AR61" s="36">
        <f>INDEX(MTInputs!$J$1:$AZ$415,$D61,MATCH(AR$5,MTInputs!$J$5:$AZ$5,0))</f>
        <v/>
      </c>
      <c r="AS61" s="36">
        <f>INDEX(MTInputs!$J$1:$AZ$415,$D61,MATCH(AS$5,MTInputs!$J$5:$AZ$5,0))</f>
        <v/>
      </c>
      <c r="AT61" s="36">
        <f>INDEX(MTInputs!$J$1:$AZ$415,$D61,MATCH(AT$5,MTInputs!$J$5:$AZ$5,0))</f>
        <v/>
      </c>
      <c r="AU61" s="36">
        <f>INDEX(MTInputs!$J$1:$AZ$415,$D61,MATCH(AU$5,MTInputs!$J$5:$AZ$5,0))</f>
        <v/>
      </c>
      <c r="AV61" s="36">
        <f>INDEX(MTInputs!$J$1:$AZ$415,$D61,MATCH(AV$5,MTInputs!$J$5:$AZ$5,0))</f>
        <v/>
      </c>
      <c r="AW61" s="36">
        <f>INDEX(MTInputs!$J$1:$AZ$415,$D61,MATCH(AW$5,MTInputs!$J$5:$AZ$5,0))</f>
        <v/>
      </c>
      <c r="AX61" s="36">
        <f>INDEX(MTInputs!$J$1:$AZ$415,$D61,MATCH(AX$5,MTInputs!$J$5:$AZ$5,0))</f>
        <v/>
      </c>
    </row>
    <row r="62" hidden="1" outlineLevel="1">
      <c r="A62" s="5" t="inlineStr">
        <is>
          <t>fpr.s</t>
        </is>
      </c>
      <c r="B62" s="5" t="inlineStr">
        <is>
          <t>oop</t>
        </is>
      </c>
      <c r="C62" s="5" t="inlineStr">
        <is>
          <t>all</t>
        </is>
      </c>
      <c r="D62" s="8" t="n">
        <v>154</v>
      </c>
      <c r="H62" s="5">
        <f>INDEX(Variables!$B$5:$B$105,MATCH($A62,Variables!$A$5:$A$105,0))&amp;IF($C62="",""," | "&amp;INDEX(Mapping!$B$5:$B$26,MATCH($C62,Mapping!$A$5:$A$26,0))&amp;" | "&amp;INDEX(Mapping!$B$30:$B$41,MATCH($B62,Mapping!$A$30:$A$41,0)))</f>
        <v/>
      </c>
      <c r="I62" s="5">
        <f>INDEX(Variables!$C$5:$C$105,MATCH($A62,Variables!$A$5:$A$105,0))</f>
        <v/>
      </c>
      <c r="J62" s="5">
        <f>INDEX(Variables!$E$5:$E$105,MATCH($A62,Variables!$A$5:$A$105,0))</f>
        <v/>
      </c>
      <c r="K62" s="25">
        <f>LOWER(Settings!$C$4)&amp;".mit."&amp;$A62&amp;IF($C62="","","."&amp;$C62&amp;"."&amp;$B62)&amp;IF(INDEX(Variables!$D$5:$D$105,MATCH($A62,Variables!$A$5:$A$105,0))="","","."&amp;INDEX(Variables!$D$5:$D$105,MATCH($A62,Variables!$A$5:$A$105,0)))&amp;"."&amp;K$5</f>
        <v/>
      </c>
      <c r="L62" s="35">
        <f>INDEX(MTInputs!$J$1:$AZ$415,$D62,MATCH(L$5,MTInputs!$J$5:$AZ$5,0))</f>
        <v/>
      </c>
      <c r="M62" s="36">
        <f>INDEX(MTInputs!$J$1:$AZ$415,$D62,MATCH(M$5,MTInputs!$J$5:$AZ$5,0))</f>
        <v/>
      </c>
      <c r="N62" s="36">
        <f>INDEX(MTInputs!$J$1:$AZ$415,$D62,MATCH(N$5,MTInputs!$J$5:$AZ$5,0))</f>
        <v/>
      </c>
      <c r="O62" s="36">
        <f>INDEX(MTInputs!$J$1:$AZ$415,$D62,MATCH(O$5,MTInputs!$J$5:$AZ$5,0))</f>
        <v/>
      </c>
      <c r="P62" s="36">
        <f>INDEX(MTInputs!$J$1:$AZ$415,$D62,MATCH(P$5,MTInputs!$J$5:$AZ$5,0))</f>
        <v/>
      </c>
      <c r="Q62" s="36">
        <f>INDEX(MTInputs!$J$1:$AZ$415,$D62,MATCH(Q$5,MTInputs!$J$5:$AZ$5,0))</f>
        <v/>
      </c>
      <c r="R62" s="36">
        <f>INDEX(MTInputs!$J$1:$AZ$415,$D62,MATCH(R$5,MTInputs!$J$5:$AZ$5,0))</f>
        <v/>
      </c>
      <c r="S62" s="36">
        <f>INDEX(MTInputs!$J$1:$AZ$415,$D62,MATCH(S$5,MTInputs!$J$5:$AZ$5,0))</f>
        <v/>
      </c>
      <c r="T62" s="36">
        <f>INDEX(MTInputs!$J$1:$AZ$415,$D62,MATCH(T$5,MTInputs!$J$5:$AZ$5,0))</f>
        <v/>
      </c>
      <c r="U62" s="36">
        <f>INDEX(MTInputs!$J$1:$AZ$415,$D62,MATCH(U$5,MTInputs!$J$5:$AZ$5,0))</f>
        <v/>
      </c>
      <c r="V62" s="36">
        <f>INDEX(MTInputs!$J$1:$AZ$415,$D62,MATCH(V$5,MTInputs!$J$5:$AZ$5,0))</f>
        <v/>
      </c>
      <c r="W62" s="36">
        <f>INDEX(MTInputs!$J$1:$AZ$415,$D62,MATCH(W$5,MTInputs!$J$5:$AZ$5,0))</f>
        <v/>
      </c>
      <c r="X62" s="36">
        <f>INDEX(MTInputs!$J$1:$AZ$415,$D62,MATCH(X$5,MTInputs!$J$5:$AZ$5,0))</f>
        <v/>
      </c>
      <c r="Y62" s="36">
        <f>INDEX(MTInputs!$J$1:$AZ$415,$D62,MATCH(Y$5,MTInputs!$J$5:$AZ$5,0))</f>
        <v/>
      </c>
      <c r="Z62" s="36">
        <f>INDEX(MTInputs!$J$1:$AZ$415,$D62,MATCH(Z$5,MTInputs!$J$5:$AZ$5,0))</f>
        <v/>
      </c>
      <c r="AA62" s="36">
        <f>INDEX(MTInputs!$J$1:$AZ$415,$D62,MATCH(AA$5,MTInputs!$J$5:$AZ$5,0))</f>
        <v/>
      </c>
      <c r="AB62" s="36">
        <f>INDEX(MTInputs!$J$1:$AZ$415,$D62,MATCH(AB$5,MTInputs!$J$5:$AZ$5,0))</f>
        <v/>
      </c>
      <c r="AC62" s="36">
        <f>INDEX(MTInputs!$J$1:$AZ$415,$D62,MATCH(AC$5,MTInputs!$J$5:$AZ$5,0))</f>
        <v/>
      </c>
      <c r="AD62" s="36">
        <f>INDEX(MTInputs!$J$1:$AZ$415,$D62,MATCH(AD$5,MTInputs!$J$5:$AZ$5,0))</f>
        <v/>
      </c>
      <c r="AE62" s="25">
        <f>LOWER(Settings!$C$4)&amp;".mit."&amp;$A62&amp;IF($C62="","","."&amp;$C62&amp;"."&amp;$B62)&amp;IF(INDEX(Variables!$D$5:$D$105,MATCH($A62,Variables!$A$5:$A$105,0))="","","."&amp;INDEX(Variables!$D$5:$D$105,MATCH($A62,Variables!$A$5:$A$105,0)))&amp;"."&amp;AE$5</f>
        <v/>
      </c>
      <c r="AF62" s="35">
        <f>INDEX(MTInputs!$J$1:$AZ$415,$D62,MATCH(AF$5,MTInputs!$J$5:$AZ$5,0))</f>
        <v/>
      </c>
      <c r="AG62" s="36">
        <f>INDEX(MTInputs!$J$1:$AZ$415,$D62,MATCH(AG$5,MTInputs!$J$5:$AZ$5,0))</f>
        <v/>
      </c>
      <c r="AH62" s="36">
        <f>INDEX(MTInputs!$J$1:$AZ$415,$D62,MATCH(AH$5,MTInputs!$J$5:$AZ$5,0))</f>
        <v/>
      </c>
      <c r="AI62" s="36">
        <f>INDEX(MTInputs!$J$1:$AZ$415,$D62,MATCH(AI$5,MTInputs!$J$5:$AZ$5,0))</f>
        <v/>
      </c>
      <c r="AJ62" s="36">
        <f>INDEX(MTInputs!$J$1:$AZ$415,$D62,MATCH(AJ$5,MTInputs!$J$5:$AZ$5,0))</f>
        <v/>
      </c>
      <c r="AK62" s="36">
        <f>INDEX(MTInputs!$J$1:$AZ$415,$D62,MATCH(AK$5,MTInputs!$J$5:$AZ$5,0))</f>
        <v/>
      </c>
      <c r="AL62" s="36">
        <f>INDEX(MTInputs!$J$1:$AZ$415,$D62,MATCH(AL$5,MTInputs!$J$5:$AZ$5,0))</f>
        <v/>
      </c>
      <c r="AM62" s="36">
        <f>INDEX(MTInputs!$J$1:$AZ$415,$D62,MATCH(AM$5,MTInputs!$J$5:$AZ$5,0))</f>
        <v/>
      </c>
      <c r="AN62" s="36">
        <f>INDEX(MTInputs!$J$1:$AZ$415,$D62,MATCH(AN$5,MTInputs!$J$5:$AZ$5,0))</f>
        <v/>
      </c>
      <c r="AO62" s="36">
        <f>INDEX(MTInputs!$J$1:$AZ$415,$D62,MATCH(AO$5,MTInputs!$J$5:$AZ$5,0))</f>
        <v/>
      </c>
      <c r="AP62" s="36">
        <f>INDEX(MTInputs!$J$1:$AZ$415,$D62,MATCH(AP$5,MTInputs!$J$5:$AZ$5,0))</f>
        <v/>
      </c>
      <c r="AQ62" s="36">
        <f>INDEX(MTInputs!$J$1:$AZ$415,$D62,MATCH(AQ$5,MTInputs!$J$5:$AZ$5,0))</f>
        <v/>
      </c>
      <c r="AR62" s="36">
        <f>INDEX(MTInputs!$J$1:$AZ$415,$D62,MATCH(AR$5,MTInputs!$J$5:$AZ$5,0))</f>
        <v/>
      </c>
      <c r="AS62" s="36">
        <f>INDEX(MTInputs!$J$1:$AZ$415,$D62,MATCH(AS$5,MTInputs!$J$5:$AZ$5,0))</f>
        <v/>
      </c>
      <c r="AT62" s="36">
        <f>INDEX(MTInputs!$J$1:$AZ$415,$D62,MATCH(AT$5,MTInputs!$J$5:$AZ$5,0))</f>
        <v/>
      </c>
      <c r="AU62" s="36">
        <f>INDEX(MTInputs!$J$1:$AZ$415,$D62,MATCH(AU$5,MTInputs!$J$5:$AZ$5,0))</f>
        <v/>
      </c>
      <c r="AV62" s="36">
        <f>INDEX(MTInputs!$J$1:$AZ$415,$D62,MATCH(AV$5,MTInputs!$J$5:$AZ$5,0))</f>
        <v/>
      </c>
      <c r="AW62" s="36">
        <f>INDEX(MTInputs!$J$1:$AZ$415,$D62,MATCH(AW$5,MTInputs!$J$5:$AZ$5,0))</f>
        <v/>
      </c>
      <c r="AX62" s="36">
        <f>INDEX(MTInputs!$J$1:$AZ$415,$D62,MATCH(AX$5,MTInputs!$J$5:$AZ$5,0))</f>
        <v/>
      </c>
    </row>
    <row r="63" hidden="1" outlineLevel="1">
      <c r="A63" s="5" t="inlineStr">
        <is>
          <t>fpr.s</t>
        </is>
      </c>
      <c r="B63" s="5" t="inlineStr">
        <is>
          <t>bio</t>
        </is>
      </c>
      <c r="C63" s="5" t="inlineStr">
        <is>
          <t>all</t>
        </is>
      </c>
      <c r="D63" s="8" t="n">
        <v>155</v>
      </c>
      <c r="H63" s="5">
        <f>INDEX(Variables!$B$5:$B$105,MATCH($A63,Variables!$A$5:$A$105,0))&amp;IF($C63="",""," | "&amp;INDEX(Mapping!$B$5:$B$26,MATCH($C63,Mapping!$A$5:$A$26,0))&amp;" | "&amp;INDEX(Mapping!$B$30:$B$41,MATCH($B63,Mapping!$A$30:$A$41,0)))</f>
        <v/>
      </c>
      <c r="I63" s="5">
        <f>INDEX(Variables!$C$5:$C$105,MATCH($A63,Variables!$A$5:$A$105,0))</f>
        <v/>
      </c>
      <c r="J63" s="5">
        <f>INDEX(Variables!$E$5:$E$105,MATCH($A63,Variables!$A$5:$A$105,0))</f>
        <v/>
      </c>
      <c r="K63" s="25">
        <f>LOWER(Settings!$C$4)&amp;".mit."&amp;$A63&amp;IF($C63="","","."&amp;$C63&amp;"."&amp;$B63)&amp;IF(INDEX(Variables!$D$5:$D$105,MATCH($A63,Variables!$A$5:$A$105,0))="","","."&amp;INDEX(Variables!$D$5:$D$105,MATCH($A63,Variables!$A$5:$A$105,0)))&amp;"."&amp;K$5</f>
        <v/>
      </c>
      <c r="L63" s="35">
        <f>INDEX(MTInputs!$J$1:$AZ$415,$D63,MATCH(L$5,MTInputs!$J$5:$AZ$5,0))</f>
        <v/>
      </c>
      <c r="M63" s="36">
        <f>INDEX(MTInputs!$J$1:$AZ$415,$D63,MATCH(M$5,MTInputs!$J$5:$AZ$5,0))</f>
        <v/>
      </c>
      <c r="N63" s="36">
        <f>INDEX(MTInputs!$J$1:$AZ$415,$D63,MATCH(N$5,MTInputs!$J$5:$AZ$5,0))</f>
        <v/>
      </c>
      <c r="O63" s="36">
        <f>INDEX(MTInputs!$J$1:$AZ$415,$D63,MATCH(O$5,MTInputs!$J$5:$AZ$5,0))</f>
        <v/>
      </c>
      <c r="P63" s="36">
        <f>INDEX(MTInputs!$J$1:$AZ$415,$D63,MATCH(P$5,MTInputs!$J$5:$AZ$5,0))</f>
        <v/>
      </c>
      <c r="Q63" s="36">
        <f>INDEX(MTInputs!$J$1:$AZ$415,$D63,MATCH(Q$5,MTInputs!$J$5:$AZ$5,0))</f>
        <v/>
      </c>
      <c r="R63" s="36">
        <f>INDEX(MTInputs!$J$1:$AZ$415,$D63,MATCH(R$5,MTInputs!$J$5:$AZ$5,0))</f>
        <v/>
      </c>
      <c r="S63" s="36">
        <f>INDEX(MTInputs!$J$1:$AZ$415,$D63,MATCH(S$5,MTInputs!$J$5:$AZ$5,0))</f>
        <v/>
      </c>
      <c r="T63" s="36">
        <f>INDEX(MTInputs!$J$1:$AZ$415,$D63,MATCH(T$5,MTInputs!$J$5:$AZ$5,0))</f>
        <v/>
      </c>
      <c r="U63" s="36">
        <f>INDEX(MTInputs!$J$1:$AZ$415,$D63,MATCH(U$5,MTInputs!$J$5:$AZ$5,0))</f>
        <v/>
      </c>
      <c r="V63" s="36">
        <f>INDEX(MTInputs!$J$1:$AZ$415,$D63,MATCH(V$5,MTInputs!$J$5:$AZ$5,0))</f>
        <v/>
      </c>
      <c r="W63" s="36">
        <f>INDEX(MTInputs!$J$1:$AZ$415,$D63,MATCH(W$5,MTInputs!$J$5:$AZ$5,0))</f>
        <v/>
      </c>
      <c r="X63" s="36">
        <f>INDEX(MTInputs!$J$1:$AZ$415,$D63,MATCH(X$5,MTInputs!$J$5:$AZ$5,0))</f>
        <v/>
      </c>
      <c r="Y63" s="36">
        <f>INDEX(MTInputs!$J$1:$AZ$415,$D63,MATCH(Y$5,MTInputs!$J$5:$AZ$5,0))</f>
        <v/>
      </c>
      <c r="Z63" s="36">
        <f>INDEX(MTInputs!$J$1:$AZ$415,$D63,MATCH(Z$5,MTInputs!$J$5:$AZ$5,0))</f>
        <v/>
      </c>
      <c r="AA63" s="36">
        <f>INDEX(MTInputs!$J$1:$AZ$415,$D63,MATCH(AA$5,MTInputs!$J$5:$AZ$5,0))</f>
        <v/>
      </c>
      <c r="AB63" s="36">
        <f>INDEX(MTInputs!$J$1:$AZ$415,$D63,MATCH(AB$5,MTInputs!$J$5:$AZ$5,0))</f>
        <v/>
      </c>
      <c r="AC63" s="36">
        <f>INDEX(MTInputs!$J$1:$AZ$415,$D63,MATCH(AC$5,MTInputs!$J$5:$AZ$5,0))</f>
        <v/>
      </c>
      <c r="AD63" s="36">
        <f>INDEX(MTInputs!$J$1:$AZ$415,$D63,MATCH(AD$5,MTInputs!$J$5:$AZ$5,0))</f>
        <v/>
      </c>
      <c r="AE63" s="25">
        <f>LOWER(Settings!$C$4)&amp;".mit."&amp;$A63&amp;IF($C63="","","."&amp;$C63&amp;"."&amp;$B63)&amp;IF(INDEX(Variables!$D$5:$D$105,MATCH($A63,Variables!$A$5:$A$105,0))="","","."&amp;INDEX(Variables!$D$5:$D$105,MATCH($A63,Variables!$A$5:$A$105,0)))&amp;"."&amp;AE$5</f>
        <v/>
      </c>
      <c r="AF63" s="35">
        <f>INDEX(MTInputs!$J$1:$AZ$415,$D63,MATCH(AF$5,MTInputs!$J$5:$AZ$5,0))</f>
        <v/>
      </c>
      <c r="AG63" s="36">
        <f>INDEX(MTInputs!$J$1:$AZ$415,$D63,MATCH(AG$5,MTInputs!$J$5:$AZ$5,0))</f>
        <v/>
      </c>
      <c r="AH63" s="36">
        <f>INDEX(MTInputs!$J$1:$AZ$415,$D63,MATCH(AH$5,MTInputs!$J$5:$AZ$5,0))</f>
        <v/>
      </c>
      <c r="AI63" s="36">
        <f>INDEX(MTInputs!$J$1:$AZ$415,$D63,MATCH(AI$5,MTInputs!$J$5:$AZ$5,0))</f>
        <v/>
      </c>
      <c r="AJ63" s="36">
        <f>INDEX(MTInputs!$J$1:$AZ$415,$D63,MATCH(AJ$5,MTInputs!$J$5:$AZ$5,0))</f>
        <v/>
      </c>
      <c r="AK63" s="36">
        <f>INDEX(MTInputs!$J$1:$AZ$415,$D63,MATCH(AK$5,MTInputs!$J$5:$AZ$5,0))</f>
        <v/>
      </c>
      <c r="AL63" s="36">
        <f>INDEX(MTInputs!$J$1:$AZ$415,$D63,MATCH(AL$5,MTInputs!$J$5:$AZ$5,0))</f>
        <v/>
      </c>
      <c r="AM63" s="36">
        <f>INDEX(MTInputs!$J$1:$AZ$415,$D63,MATCH(AM$5,MTInputs!$J$5:$AZ$5,0))</f>
        <v/>
      </c>
      <c r="AN63" s="36">
        <f>INDEX(MTInputs!$J$1:$AZ$415,$D63,MATCH(AN$5,MTInputs!$J$5:$AZ$5,0))</f>
        <v/>
      </c>
      <c r="AO63" s="36">
        <f>INDEX(MTInputs!$J$1:$AZ$415,$D63,MATCH(AO$5,MTInputs!$J$5:$AZ$5,0))</f>
        <v/>
      </c>
      <c r="AP63" s="36">
        <f>INDEX(MTInputs!$J$1:$AZ$415,$D63,MATCH(AP$5,MTInputs!$J$5:$AZ$5,0))</f>
        <v/>
      </c>
      <c r="AQ63" s="36">
        <f>INDEX(MTInputs!$J$1:$AZ$415,$D63,MATCH(AQ$5,MTInputs!$J$5:$AZ$5,0))</f>
        <v/>
      </c>
      <c r="AR63" s="36">
        <f>INDEX(MTInputs!$J$1:$AZ$415,$D63,MATCH(AR$5,MTInputs!$J$5:$AZ$5,0))</f>
        <v/>
      </c>
      <c r="AS63" s="36">
        <f>INDEX(MTInputs!$J$1:$AZ$415,$D63,MATCH(AS$5,MTInputs!$J$5:$AZ$5,0))</f>
        <v/>
      </c>
      <c r="AT63" s="36">
        <f>INDEX(MTInputs!$J$1:$AZ$415,$D63,MATCH(AT$5,MTInputs!$J$5:$AZ$5,0))</f>
        <v/>
      </c>
      <c r="AU63" s="36">
        <f>INDEX(MTInputs!$J$1:$AZ$415,$D63,MATCH(AU$5,MTInputs!$J$5:$AZ$5,0))</f>
        <v/>
      </c>
      <c r="AV63" s="36">
        <f>INDEX(MTInputs!$J$1:$AZ$415,$D63,MATCH(AV$5,MTInputs!$J$5:$AZ$5,0))</f>
        <v/>
      </c>
      <c r="AW63" s="36">
        <f>INDEX(MTInputs!$J$1:$AZ$415,$D63,MATCH(AW$5,MTInputs!$J$5:$AZ$5,0))</f>
        <v/>
      </c>
      <c r="AX63" s="36">
        <f>INDEX(MTInputs!$J$1:$AZ$415,$D63,MATCH(AX$5,MTInputs!$J$5:$AZ$5,0))</f>
        <v/>
      </c>
    </row>
    <row r="64" hidden="1" outlineLevel="1">
      <c r="A64" s="5" t="inlineStr">
        <is>
          <t>fpr.f</t>
        </is>
      </c>
      <c r="B64" s="5" t="inlineStr">
        <is>
          <t>coa</t>
        </is>
      </c>
      <c r="C64" s="5" t="inlineStr">
        <is>
          <t>pow</t>
        </is>
      </c>
      <c r="D64" s="8" t="n">
        <v>156</v>
      </c>
      <c r="H64" s="5">
        <f>INDEX(Variables!$B$5:$B$105,MATCH($A64,Variables!$A$5:$A$105,0))&amp;IF($C64="",""," | "&amp;INDEX(Mapping!$B$5:$B$26,MATCH($C64,Mapping!$A$5:$A$26,0))&amp;" | "&amp;INDEX(Mapping!$B$30:$B$41,MATCH($B64,Mapping!$A$30:$A$41,0)))</f>
        <v/>
      </c>
      <c r="I64" s="5">
        <f>INDEX(Variables!$C$5:$C$105,MATCH($A64,Variables!$A$5:$A$105,0))</f>
        <v/>
      </c>
      <c r="J64" s="5">
        <f>INDEX(Variables!$E$5:$E$105,MATCH($A64,Variables!$A$5:$A$105,0))</f>
        <v/>
      </c>
      <c r="K64" s="25">
        <f>LOWER(Settings!$C$4)&amp;".mit."&amp;$A64&amp;IF($C64="","","."&amp;$C64&amp;"."&amp;$B64)&amp;IF(INDEX(Variables!$D$5:$D$105,MATCH($A64,Variables!$A$5:$A$105,0))="","","."&amp;INDEX(Variables!$D$5:$D$105,MATCH($A64,Variables!$A$5:$A$105,0)))&amp;"."&amp;K$5</f>
        <v/>
      </c>
      <c r="L64" s="35">
        <f>INDEX(MTInputs!$J$1:$AZ$415,$D64,MATCH(L$5,MTInputs!$J$5:$AZ$5,0))</f>
        <v/>
      </c>
      <c r="M64" s="36">
        <f>INDEX(MTInputs!$J$1:$AZ$415,$D64,MATCH(M$5,MTInputs!$J$5:$AZ$5,0))</f>
        <v/>
      </c>
      <c r="N64" s="36">
        <f>INDEX(MTInputs!$J$1:$AZ$415,$D64,MATCH(N$5,MTInputs!$J$5:$AZ$5,0))</f>
        <v/>
      </c>
      <c r="O64" s="36">
        <f>INDEX(MTInputs!$J$1:$AZ$415,$D64,MATCH(O$5,MTInputs!$J$5:$AZ$5,0))</f>
        <v/>
      </c>
      <c r="P64" s="36">
        <f>INDEX(MTInputs!$J$1:$AZ$415,$D64,MATCH(P$5,MTInputs!$J$5:$AZ$5,0))</f>
        <v/>
      </c>
      <c r="Q64" s="36">
        <f>INDEX(MTInputs!$J$1:$AZ$415,$D64,MATCH(Q$5,MTInputs!$J$5:$AZ$5,0))</f>
        <v/>
      </c>
      <c r="R64" s="36">
        <f>INDEX(MTInputs!$J$1:$AZ$415,$D64,MATCH(R$5,MTInputs!$J$5:$AZ$5,0))</f>
        <v/>
      </c>
      <c r="S64" s="36">
        <f>INDEX(MTInputs!$J$1:$AZ$415,$D64,MATCH(S$5,MTInputs!$J$5:$AZ$5,0))</f>
        <v/>
      </c>
      <c r="T64" s="36">
        <f>INDEX(MTInputs!$J$1:$AZ$415,$D64,MATCH(T$5,MTInputs!$J$5:$AZ$5,0))</f>
        <v/>
      </c>
      <c r="U64" s="36">
        <f>INDEX(MTInputs!$J$1:$AZ$415,$D64,MATCH(U$5,MTInputs!$J$5:$AZ$5,0))</f>
        <v/>
      </c>
      <c r="V64" s="36">
        <f>INDEX(MTInputs!$J$1:$AZ$415,$D64,MATCH(V$5,MTInputs!$J$5:$AZ$5,0))</f>
        <v/>
      </c>
      <c r="W64" s="36">
        <f>INDEX(MTInputs!$J$1:$AZ$415,$D64,MATCH(W$5,MTInputs!$J$5:$AZ$5,0))</f>
        <v/>
      </c>
      <c r="X64" s="36">
        <f>INDEX(MTInputs!$J$1:$AZ$415,$D64,MATCH(X$5,MTInputs!$J$5:$AZ$5,0))</f>
        <v/>
      </c>
      <c r="Y64" s="36">
        <f>INDEX(MTInputs!$J$1:$AZ$415,$D64,MATCH(Y$5,MTInputs!$J$5:$AZ$5,0))</f>
        <v/>
      </c>
      <c r="Z64" s="36">
        <f>INDEX(MTInputs!$J$1:$AZ$415,$D64,MATCH(Z$5,MTInputs!$J$5:$AZ$5,0))</f>
        <v/>
      </c>
      <c r="AA64" s="36">
        <f>INDEX(MTInputs!$J$1:$AZ$415,$D64,MATCH(AA$5,MTInputs!$J$5:$AZ$5,0))</f>
        <v/>
      </c>
      <c r="AB64" s="36">
        <f>INDEX(MTInputs!$J$1:$AZ$415,$D64,MATCH(AB$5,MTInputs!$J$5:$AZ$5,0))</f>
        <v/>
      </c>
      <c r="AC64" s="36">
        <f>INDEX(MTInputs!$J$1:$AZ$415,$D64,MATCH(AC$5,MTInputs!$J$5:$AZ$5,0))</f>
        <v/>
      </c>
      <c r="AD64" s="36">
        <f>INDEX(MTInputs!$J$1:$AZ$415,$D64,MATCH(AD$5,MTInputs!$J$5:$AZ$5,0))</f>
        <v/>
      </c>
      <c r="AE64" s="25">
        <f>LOWER(Settings!$C$4)&amp;".mit."&amp;$A64&amp;IF($C64="","","."&amp;$C64&amp;"."&amp;$B64)&amp;IF(INDEX(Variables!$D$5:$D$105,MATCH($A64,Variables!$A$5:$A$105,0))="","","."&amp;INDEX(Variables!$D$5:$D$105,MATCH($A64,Variables!$A$5:$A$105,0)))&amp;"."&amp;AE$5</f>
        <v/>
      </c>
      <c r="AF64" s="35">
        <f>INDEX(MTInputs!$J$1:$AZ$415,$D64,MATCH(AF$5,MTInputs!$J$5:$AZ$5,0))</f>
        <v/>
      </c>
      <c r="AG64" s="36">
        <f>INDEX(MTInputs!$J$1:$AZ$415,$D64,MATCH(AG$5,MTInputs!$J$5:$AZ$5,0))</f>
        <v/>
      </c>
      <c r="AH64" s="36">
        <f>INDEX(MTInputs!$J$1:$AZ$415,$D64,MATCH(AH$5,MTInputs!$J$5:$AZ$5,0))</f>
        <v/>
      </c>
      <c r="AI64" s="36">
        <f>INDEX(MTInputs!$J$1:$AZ$415,$D64,MATCH(AI$5,MTInputs!$J$5:$AZ$5,0))</f>
        <v/>
      </c>
      <c r="AJ64" s="36">
        <f>INDEX(MTInputs!$J$1:$AZ$415,$D64,MATCH(AJ$5,MTInputs!$J$5:$AZ$5,0))</f>
        <v/>
      </c>
      <c r="AK64" s="36">
        <f>INDEX(MTInputs!$J$1:$AZ$415,$D64,MATCH(AK$5,MTInputs!$J$5:$AZ$5,0))</f>
        <v/>
      </c>
      <c r="AL64" s="36">
        <f>INDEX(MTInputs!$J$1:$AZ$415,$D64,MATCH(AL$5,MTInputs!$J$5:$AZ$5,0))</f>
        <v/>
      </c>
      <c r="AM64" s="36">
        <f>INDEX(MTInputs!$J$1:$AZ$415,$D64,MATCH(AM$5,MTInputs!$J$5:$AZ$5,0))</f>
        <v/>
      </c>
      <c r="AN64" s="36">
        <f>INDEX(MTInputs!$J$1:$AZ$415,$D64,MATCH(AN$5,MTInputs!$J$5:$AZ$5,0))</f>
        <v/>
      </c>
      <c r="AO64" s="36">
        <f>INDEX(MTInputs!$J$1:$AZ$415,$D64,MATCH(AO$5,MTInputs!$J$5:$AZ$5,0))</f>
        <v/>
      </c>
      <c r="AP64" s="36">
        <f>INDEX(MTInputs!$J$1:$AZ$415,$D64,MATCH(AP$5,MTInputs!$J$5:$AZ$5,0))</f>
        <v/>
      </c>
      <c r="AQ64" s="36">
        <f>INDEX(MTInputs!$J$1:$AZ$415,$D64,MATCH(AQ$5,MTInputs!$J$5:$AZ$5,0))</f>
        <v/>
      </c>
      <c r="AR64" s="36">
        <f>INDEX(MTInputs!$J$1:$AZ$415,$D64,MATCH(AR$5,MTInputs!$J$5:$AZ$5,0))</f>
        <v/>
      </c>
      <c r="AS64" s="36">
        <f>INDEX(MTInputs!$J$1:$AZ$415,$D64,MATCH(AS$5,MTInputs!$J$5:$AZ$5,0))</f>
        <v/>
      </c>
      <c r="AT64" s="36">
        <f>INDEX(MTInputs!$J$1:$AZ$415,$D64,MATCH(AT$5,MTInputs!$J$5:$AZ$5,0))</f>
        <v/>
      </c>
      <c r="AU64" s="36">
        <f>INDEX(MTInputs!$J$1:$AZ$415,$D64,MATCH(AU$5,MTInputs!$J$5:$AZ$5,0))</f>
        <v/>
      </c>
      <c r="AV64" s="36">
        <f>INDEX(MTInputs!$J$1:$AZ$415,$D64,MATCH(AV$5,MTInputs!$J$5:$AZ$5,0))</f>
        <v/>
      </c>
      <c r="AW64" s="36">
        <f>INDEX(MTInputs!$J$1:$AZ$415,$D64,MATCH(AW$5,MTInputs!$J$5:$AZ$5,0))</f>
        <v/>
      </c>
      <c r="AX64" s="36">
        <f>INDEX(MTInputs!$J$1:$AZ$415,$D64,MATCH(AX$5,MTInputs!$J$5:$AZ$5,0))</f>
        <v/>
      </c>
    </row>
    <row r="65" hidden="1" outlineLevel="1">
      <c r="A65" s="5" t="inlineStr">
        <is>
          <t>fpr.f</t>
        </is>
      </c>
      <c r="B65" s="5" t="inlineStr">
        <is>
          <t>coa</t>
        </is>
      </c>
      <c r="C65" s="5" t="inlineStr">
        <is>
          <t>res</t>
        </is>
      </c>
      <c r="D65" s="8" t="n">
        <v>157</v>
      </c>
      <c r="H65" s="5">
        <f>INDEX(Variables!$B$5:$B$105,MATCH($A65,Variables!$A$5:$A$105,0))&amp;IF($C65="",""," | "&amp;INDEX(Mapping!$B$5:$B$26,MATCH($C65,Mapping!$A$5:$A$26,0))&amp;" | "&amp;INDEX(Mapping!$B$30:$B$41,MATCH($B65,Mapping!$A$30:$A$41,0)))</f>
        <v/>
      </c>
      <c r="I65" s="5">
        <f>INDEX(Variables!$C$5:$C$105,MATCH($A65,Variables!$A$5:$A$105,0))</f>
        <v/>
      </c>
      <c r="J65" s="5">
        <f>INDEX(Variables!$E$5:$E$105,MATCH($A65,Variables!$A$5:$A$105,0))</f>
        <v/>
      </c>
      <c r="K65" s="25">
        <f>LOWER(Settings!$C$4)&amp;".mit."&amp;$A65&amp;IF($C65="","","."&amp;$C65&amp;"."&amp;$B65)&amp;IF(INDEX(Variables!$D$5:$D$105,MATCH($A65,Variables!$A$5:$A$105,0))="","","."&amp;INDEX(Variables!$D$5:$D$105,MATCH($A65,Variables!$A$5:$A$105,0)))&amp;"."&amp;K$5</f>
        <v/>
      </c>
      <c r="L65" s="35">
        <f>INDEX(MTInputs!$J$1:$AZ$415,$D65,MATCH(L$5,MTInputs!$J$5:$AZ$5,0))</f>
        <v/>
      </c>
      <c r="M65" s="36">
        <f>INDEX(MTInputs!$J$1:$AZ$415,$D65,MATCH(M$5,MTInputs!$J$5:$AZ$5,0))</f>
        <v/>
      </c>
      <c r="N65" s="36">
        <f>INDEX(MTInputs!$J$1:$AZ$415,$D65,MATCH(N$5,MTInputs!$J$5:$AZ$5,0))</f>
        <v/>
      </c>
      <c r="O65" s="36">
        <f>INDEX(MTInputs!$J$1:$AZ$415,$D65,MATCH(O$5,MTInputs!$J$5:$AZ$5,0))</f>
        <v/>
      </c>
      <c r="P65" s="36">
        <f>INDEX(MTInputs!$J$1:$AZ$415,$D65,MATCH(P$5,MTInputs!$J$5:$AZ$5,0))</f>
        <v/>
      </c>
      <c r="Q65" s="36">
        <f>INDEX(MTInputs!$J$1:$AZ$415,$D65,MATCH(Q$5,MTInputs!$J$5:$AZ$5,0))</f>
        <v/>
      </c>
      <c r="R65" s="36">
        <f>INDEX(MTInputs!$J$1:$AZ$415,$D65,MATCH(R$5,MTInputs!$J$5:$AZ$5,0))</f>
        <v/>
      </c>
      <c r="S65" s="36">
        <f>INDEX(MTInputs!$J$1:$AZ$415,$D65,MATCH(S$5,MTInputs!$J$5:$AZ$5,0))</f>
        <v/>
      </c>
      <c r="T65" s="36">
        <f>INDEX(MTInputs!$J$1:$AZ$415,$D65,MATCH(T$5,MTInputs!$J$5:$AZ$5,0))</f>
        <v/>
      </c>
      <c r="U65" s="36">
        <f>INDEX(MTInputs!$J$1:$AZ$415,$D65,MATCH(U$5,MTInputs!$J$5:$AZ$5,0))</f>
        <v/>
      </c>
      <c r="V65" s="36">
        <f>INDEX(MTInputs!$J$1:$AZ$415,$D65,MATCH(V$5,MTInputs!$J$5:$AZ$5,0))</f>
        <v/>
      </c>
      <c r="W65" s="36">
        <f>INDEX(MTInputs!$J$1:$AZ$415,$D65,MATCH(W$5,MTInputs!$J$5:$AZ$5,0))</f>
        <v/>
      </c>
      <c r="X65" s="36">
        <f>INDEX(MTInputs!$J$1:$AZ$415,$D65,MATCH(X$5,MTInputs!$J$5:$AZ$5,0))</f>
        <v/>
      </c>
      <c r="Y65" s="36">
        <f>INDEX(MTInputs!$J$1:$AZ$415,$D65,MATCH(Y$5,MTInputs!$J$5:$AZ$5,0))</f>
        <v/>
      </c>
      <c r="Z65" s="36">
        <f>INDEX(MTInputs!$J$1:$AZ$415,$D65,MATCH(Z$5,MTInputs!$J$5:$AZ$5,0))</f>
        <v/>
      </c>
      <c r="AA65" s="36">
        <f>INDEX(MTInputs!$J$1:$AZ$415,$D65,MATCH(AA$5,MTInputs!$J$5:$AZ$5,0))</f>
        <v/>
      </c>
      <c r="AB65" s="36">
        <f>INDEX(MTInputs!$J$1:$AZ$415,$D65,MATCH(AB$5,MTInputs!$J$5:$AZ$5,0))</f>
        <v/>
      </c>
      <c r="AC65" s="36">
        <f>INDEX(MTInputs!$J$1:$AZ$415,$D65,MATCH(AC$5,MTInputs!$J$5:$AZ$5,0))</f>
        <v/>
      </c>
      <c r="AD65" s="36">
        <f>INDEX(MTInputs!$J$1:$AZ$415,$D65,MATCH(AD$5,MTInputs!$J$5:$AZ$5,0))</f>
        <v/>
      </c>
      <c r="AE65" s="25">
        <f>LOWER(Settings!$C$4)&amp;".mit."&amp;$A65&amp;IF($C65="","","."&amp;$C65&amp;"."&amp;$B65)&amp;IF(INDEX(Variables!$D$5:$D$105,MATCH($A65,Variables!$A$5:$A$105,0))="","","."&amp;INDEX(Variables!$D$5:$D$105,MATCH($A65,Variables!$A$5:$A$105,0)))&amp;"."&amp;AE$5</f>
        <v/>
      </c>
      <c r="AF65" s="35">
        <f>INDEX(MTInputs!$J$1:$AZ$415,$D65,MATCH(AF$5,MTInputs!$J$5:$AZ$5,0))</f>
        <v/>
      </c>
      <c r="AG65" s="36">
        <f>INDEX(MTInputs!$J$1:$AZ$415,$D65,MATCH(AG$5,MTInputs!$J$5:$AZ$5,0))</f>
        <v/>
      </c>
      <c r="AH65" s="36">
        <f>INDEX(MTInputs!$J$1:$AZ$415,$D65,MATCH(AH$5,MTInputs!$J$5:$AZ$5,0))</f>
        <v/>
      </c>
      <c r="AI65" s="36">
        <f>INDEX(MTInputs!$J$1:$AZ$415,$D65,MATCH(AI$5,MTInputs!$J$5:$AZ$5,0))</f>
        <v/>
      </c>
      <c r="AJ65" s="36">
        <f>INDEX(MTInputs!$J$1:$AZ$415,$D65,MATCH(AJ$5,MTInputs!$J$5:$AZ$5,0))</f>
        <v/>
      </c>
      <c r="AK65" s="36">
        <f>INDEX(MTInputs!$J$1:$AZ$415,$D65,MATCH(AK$5,MTInputs!$J$5:$AZ$5,0))</f>
        <v/>
      </c>
      <c r="AL65" s="36">
        <f>INDEX(MTInputs!$J$1:$AZ$415,$D65,MATCH(AL$5,MTInputs!$J$5:$AZ$5,0))</f>
        <v/>
      </c>
      <c r="AM65" s="36">
        <f>INDEX(MTInputs!$J$1:$AZ$415,$D65,MATCH(AM$5,MTInputs!$J$5:$AZ$5,0))</f>
        <v/>
      </c>
      <c r="AN65" s="36">
        <f>INDEX(MTInputs!$J$1:$AZ$415,$D65,MATCH(AN$5,MTInputs!$J$5:$AZ$5,0))</f>
        <v/>
      </c>
      <c r="AO65" s="36">
        <f>INDEX(MTInputs!$J$1:$AZ$415,$D65,MATCH(AO$5,MTInputs!$J$5:$AZ$5,0))</f>
        <v/>
      </c>
      <c r="AP65" s="36">
        <f>INDEX(MTInputs!$J$1:$AZ$415,$D65,MATCH(AP$5,MTInputs!$J$5:$AZ$5,0))</f>
        <v/>
      </c>
      <c r="AQ65" s="36">
        <f>INDEX(MTInputs!$J$1:$AZ$415,$D65,MATCH(AQ$5,MTInputs!$J$5:$AZ$5,0))</f>
        <v/>
      </c>
      <c r="AR65" s="36">
        <f>INDEX(MTInputs!$J$1:$AZ$415,$D65,MATCH(AR$5,MTInputs!$J$5:$AZ$5,0))</f>
        <v/>
      </c>
      <c r="AS65" s="36">
        <f>INDEX(MTInputs!$J$1:$AZ$415,$D65,MATCH(AS$5,MTInputs!$J$5:$AZ$5,0))</f>
        <v/>
      </c>
      <c r="AT65" s="36">
        <f>INDEX(MTInputs!$J$1:$AZ$415,$D65,MATCH(AT$5,MTInputs!$J$5:$AZ$5,0))</f>
        <v/>
      </c>
      <c r="AU65" s="36">
        <f>INDEX(MTInputs!$J$1:$AZ$415,$D65,MATCH(AU$5,MTInputs!$J$5:$AZ$5,0))</f>
        <v/>
      </c>
      <c r="AV65" s="36">
        <f>INDEX(MTInputs!$J$1:$AZ$415,$D65,MATCH(AV$5,MTInputs!$J$5:$AZ$5,0))</f>
        <v/>
      </c>
      <c r="AW65" s="36">
        <f>INDEX(MTInputs!$J$1:$AZ$415,$D65,MATCH(AW$5,MTInputs!$J$5:$AZ$5,0))</f>
        <v/>
      </c>
      <c r="AX65" s="36">
        <f>INDEX(MTInputs!$J$1:$AZ$415,$D65,MATCH(AX$5,MTInputs!$J$5:$AZ$5,0))</f>
        <v/>
      </c>
    </row>
    <row r="66" hidden="1" outlineLevel="1">
      <c r="A66" s="5" t="inlineStr">
        <is>
          <t>fpr.f</t>
        </is>
      </c>
      <c r="B66" s="5" t="inlineStr">
        <is>
          <t>coa</t>
        </is>
      </c>
      <c r="C66" s="5" t="inlineStr">
        <is>
          <t>ind</t>
        </is>
      </c>
      <c r="D66" s="8" t="n">
        <v>158</v>
      </c>
      <c r="H66" s="5">
        <f>INDEX(Variables!$B$5:$B$105,MATCH($A66,Variables!$A$5:$A$105,0))&amp;IF($C66="",""," | "&amp;INDEX(Mapping!$B$5:$B$26,MATCH($C66,Mapping!$A$5:$A$26,0))&amp;" | "&amp;INDEX(Mapping!$B$30:$B$41,MATCH($B66,Mapping!$A$30:$A$41,0)))</f>
        <v/>
      </c>
      <c r="I66" s="5">
        <f>INDEX(Variables!$C$5:$C$105,MATCH($A66,Variables!$A$5:$A$105,0))</f>
        <v/>
      </c>
      <c r="J66" s="5">
        <f>INDEX(Variables!$E$5:$E$105,MATCH($A66,Variables!$A$5:$A$105,0))</f>
        <v/>
      </c>
      <c r="K66" s="25">
        <f>LOWER(Settings!$C$4)&amp;".mit."&amp;$A66&amp;IF($C66="","","."&amp;$C66&amp;"."&amp;$B66)&amp;IF(INDEX(Variables!$D$5:$D$105,MATCH($A66,Variables!$A$5:$A$105,0))="","","."&amp;INDEX(Variables!$D$5:$D$105,MATCH($A66,Variables!$A$5:$A$105,0)))&amp;"."&amp;K$5</f>
        <v/>
      </c>
      <c r="L66" s="35">
        <f>INDEX(MTInputs!$J$1:$AZ$415,$D66,MATCH(L$5,MTInputs!$J$5:$AZ$5,0))</f>
        <v/>
      </c>
      <c r="M66" s="36">
        <f>INDEX(MTInputs!$J$1:$AZ$415,$D66,MATCH(M$5,MTInputs!$J$5:$AZ$5,0))</f>
        <v/>
      </c>
      <c r="N66" s="36">
        <f>INDEX(MTInputs!$J$1:$AZ$415,$D66,MATCH(N$5,MTInputs!$J$5:$AZ$5,0))</f>
        <v/>
      </c>
      <c r="O66" s="36">
        <f>INDEX(MTInputs!$J$1:$AZ$415,$D66,MATCH(O$5,MTInputs!$J$5:$AZ$5,0))</f>
        <v/>
      </c>
      <c r="P66" s="36">
        <f>INDEX(MTInputs!$J$1:$AZ$415,$D66,MATCH(P$5,MTInputs!$J$5:$AZ$5,0))</f>
        <v/>
      </c>
      <c r="Q66" s="36">
        <f>INDEX(MTInputs!$J$1:$AZ$415,$D66,MATCH(Q$5,MTInputs!$J$5:$AZ$5,0))</f>
        <v/>
      </c>
      <c r="R66" s="36">
        <f>INDEX(MTInputs!$J$1:$AZ$415,$D66,MATCH(R$5,MTInputs!$J$5:$AZ$5,0))</f>
        <v/>
      </c>
      <c r="S66" s="36">
        <f>INDEX(MTInputs!$J$1:$AZ$415,$D66,MATCH(S$5,MTInputs!$J$5:$AZ$5,0))</f>
        <v/>
      </c>
      <c r="T66" s="36">
        <f>INDEX(MTInputs!$J$1:$AZ$415,$D66,MATCH(T$5,MTInputs!$J$5:$AZ$5,0))</f>
        <v/>
      </c>
      <c r="U66" s="36">
        <f>INDEX(MTInputs!$J$1:$AZ$415,$D66,MATCH(U$5,MTInputs!$J$5:$AZ$5,0))</f>
        <v/>
      </c>
      <c r="V66" s="36">
        <f>INDEX(MTInputs!$J$1:$AZ$415,$D66,MATCH(V$5,MTInputs!$J$5:$AZ$5,0))</f>
        <v/>
      </c>
      <c r="W66" s="36">
        <f>INDEX(MTInputs!$J$1:$AZ$415,$D66,MATCH(W$5,MTInputs!$J$5:$AZ$5,0))</f>
        <v/>
      </c>
      <c r="X66" s="36">
        <f>INDEX(MTInputs!$J$1:$AZ$415,$D66,MATCH(X$5,MTInputs!$J$5:$AZ$5,0))</f>
        <v/>
      </c>
      <c r="Y66" s="36">
        <f>INDEX(MTInputs!$J$1:$AZ$415,$D66,MATCH(Y$5,MTInputs!$J$5:$AZ$5,0))</f>
        <v/>
      </c>
      <c r="Z66" s="36">
        <f>INDEX(MTInputs!$J$1:$AZ$415,$D66,MATCH(Z$5,MTInputs!$J$5:$AZ$5,0))</f>
        <v/>
      </c>
      <c r="AA66" s="36">
        <f>INDEX(MTInputs!$J$1:$AZ$415,$D66,MATCH(AA$5,MTInputs!$J$5:$AZ$5,0))</f>
        <v/>
      </c>
      <c r="AB66" s="36">
        <f>INDEX(MTInputs!$J$1:$AZ$415,$D66,MATCH(AB$5,MTInputs!$J$5:$AZ$5,0))</f>
        <v/>
      </c>
      <c r="AC66" s="36">
        <f>INDEX(MTInputs!$J$1:$AZ$415,$D66,MATCH(AC$5,MTInputs!$J$5:$AZ$5,0))</f>
        <v/>
      </c>
      <c r="AD66" s="36">
        <f>INDEX(MTInputs!$J$1:$AZ$415,$D66,MATCH(AD$5,MTInputs!$J$5:$AZ$5,0))</f>
        <v/>
      </c>
      <c r="AE66" s="25">
        <f>LOWER(Settings!$C$4)&amp;".mit."&amp;$A66&amp;IF($C66="","","."&amp;$C66&amp;"."&amp;$B66)&amp;IF(INDEX(Variables!$D$5:$D$105,MATCH($A66,Variables!$A$5:$A$105,0))="","","."&amp;INDEX(Variables!$D$5:$D$105,MATCH($A66,Variables!$A$5:$A$105,0)))&amp;"."&amp;AE$5</f>
        <v/>
      </c>
      <c r="AF66" s="35">
        <f>INDEX(MTInputs!$J$1:$AZ$415,$D66,MATCH(AF$5,MTInputs!$J$5:$AZ$5,0))</f>
        <v/>
      </c>
      <c r="AG66" s="36">
        <f>INDEX(MTInputs!$J$1:$AZ$415,$D66,MATCH(AG$5,MTInputs!$J$5:$AZ$5,0))</f>
        <v/>
      </c>
      <c r="AH66" s="36">
        <f>INDEX(MTInputs!$J$1:$AZ$415,$D66,MATCH(AH$5,MTInputs!$J$5:$AZ$5,0))</f>
        <v/>
      </c>
      <c r="AI66" s="36">
        <f>INDEX(MTInputs!$J$1:$AZ$415,$D66,MATCH(AI$5,MTInputs!$J$5:$AZ$5,0))</f>
        <v/>
      </c>
      <c r="AJ66" s="36">
        <f>INDEX(MTInputs!$J$1:$AZ$415,$D66,MATCH(AJ$5,MTInputs!$J$5:$AZ$5,0))</f>
        <v/>
      </c>
      <c r="AK66" s="36">
        <f>INDEX(MTInputs!$J$1:$AZ$415,$D66,MATCH(AK$5,MTInputs!$J$5:$AZ$5,0))</f>
        <v/>
      </c>
      <c r="AL66" s="36">
        <f>INDEX(MTInputs!$J$1:$AZ$415,$D66,MATCH(AL$5,MTInputs!$J$5:$AZ$5,0))</f>
        <v/>
      </c>
      <c r="AM66" s="36">
        <f>INDEX(MTInputs!$J$1:$AZ$415,$D66,MATCH(AM$5,MTInputs!$J$5:$AZ$5,0))</f>
        <v/>
      </c>
      <c r="AN66" s="36">
        <f>INDEX(MTInputs!$J$1:$AZ$415,$D66,MATCH(AN$5,MTInputs!$J$5:$AZ$5,0))</f>
        <v/>
      </c>
      <c r="AO66" s="36">
        <f>INDEX(MTInputs!$J$1:$AZ$415,$D66,MATCH(AO$5,MTInputs!$J$5:$AZ$5,0))</f>
        <v/>
      </c>
      <c r="AP66" s="36">
        <f>INDEX(MTInputs!$J$1:$AZ$415,$D66,MATCH(AP$5,MTInputs!$J$5:$AZ$5,0))</f>
        <v/>
      </c>
      <c r="AQ66" s="36">
        <f>INDEX(MTInputs!$J$1:$AZ$415,$D66,MATCH(AQ$5,MTInputs!$J$5:$AZ$5,0))</f>
        <v/>
      </c>
      <c r="AR66" s="36">
        <f>INDEX(MTInputs!$J$1:$AZ$415,$D66,MATCH(AR$5,MTInputs!$J$5:$AZ$5,0))</f>
        <v/>
      </c>
      <c r="AS66" s="36">
        <f>INDEX(MTInputs!$J$1:$AZ$415,$D66,MATCH(AS$5,MTInputs!$J$5:$AZ$5,0))</f>
        <v/>
      </c>
      <c r="AT66" s="36">
        <f>INDEX(MTInputs!$J$1:$AZ$415,$D66,MATCH(AT$5,MTInputs!$J$5:$AZ$5,0))</f>
        <v/>
      </c>
      <c r="AU66" s="36">
        <f>INDEX(MTInputs!$J$1:$AZ$415,$D66,MATCH(AU$5,MTInputs!$J$5:$AZ$5,0))</f>
        <v/>
      </c>
      <c r="AV66" s="36">
        <f>INDEX(MTInputs!$J$1:$AZ$415,$D66,MATCH(AV$5,MTInputs!$J$5:$AZ$5,0))</f>
        <v/>
      </c>
      <c r="AW66" s="36">
        <f>INDEX(MTInputs!$J$1:$AZ$415,$D66,MATCH(AW$5,MTInputs!$J$5:$AZ$5,0))</f>
        <v/>
      </c>
      <c r="AX66" s="36">
        <f>INDEX(MTInputs!$J$1:$AZ$415,$D66,MATCH(AX$5,MTInputs!$J$5:$AZ$5,0))</f>
        <v/>
      </c>
    </row>
    <row r="67" hidden="1" outlineLevel="1">
      <c r="A67" s="5" t="inlineStr">
        <is>
          <t>fpr.f</t>
        </is>
      </c>
      <c r="B67" s="5" t="inlineStr">
        <is>
          <t>nga</t>
        </is>
      </c>
      <c r="C67" s="5" t="inlineStr">
        <is>
          <t>pow</t>
        </is>
      </c>
      <c r="D67" s="8" t="n">
        <v>159</v>
      </c>
      <c r="H67" s="5">
        <f>INDEX(Variables!$B$5:$B$105,MATCH($A67,Variables!$A$5:$A$105,0))&amp;IF($C67="",""," | "&amp;INDEX(Mapping!$B$5:$B$26,MATCH($C67,Mapping!$A$5:$A$26,0))&amp;" | "&amp;INDEX(Mapping!$B$30:$B$41,MATCH($B67,Mapping!$A$30:$A$41,0)))</f>
        <v/>
      </c>
      <c r="I67" s="5">
        <f>INDEX(Variables!$C$5:$C$105,MATCH($A67,Variables!$A$5:$A$105,0))</f>
        <v/>
      </c>
      <c r="J67" s="5">
        <f>INDEX(Variables!$E$5:$E$105,MATCH($A67,Variables!$A$5:$A$105,0))</f>
        <v/>
      </c>
      <c r="K67" s="25">
        <f>LOWER(Settings!$C$4)&amp;".mit."&amp;$A67&amp;IF($C67="","","."&amp;$C67&amp;"."&amp;$B67)&amp;IF(INDEX(Variables!$D$5:$D$105,MATCH($A67,Variables!$A$5:$A$105,0))="","","."&amp;INDEX(Variables!$D$5:$D$105,MATCH($A67,Variables!$A$5:$A$105,0)))&amp;"."&amp;K$5</f>
        <v/>
      </c>
      <c r="L67" s="35">
        <f>INDEX(MTInputs!$J$1:$AZ$415,$D67,MATCH(L$5,MTInputs!$J$5:$AZ$5,0))</f>
        <v/>
      </c>
      <c r="M67" s="36">
        <f>INDEX(MTInputs!$J$1:$AZ$415,$D67,MATCH(M$5,MTInputs!$J$5:$AZ$5,0))</f>
        <v/>
      </c>
      <c r="N67" s="36">
        <f>INDEX(MTInputs!$J$1:$AZ$415,$D67,MATCH(N$5,MTInputs!$J$5:$AZ$5,0))</f>
        <v/>
      </c>
      <c r="O67" s="36">
        <f>INDEX(MTInputs!$J$1:$AZ$415,$D67,MATCH(O$5,MTInputs!$J$5:$AZ$5,0))</f>
        <v/>
      </c>
      <c r="P67" s="36">
        <f>INDEX(MTInputs!$J$1:$AZ$415,$D67,MATCH(P$5,MTInputs!$J$5:$AZ$5,0))</f>
        <v/>
      </c>
      <c r="Q67" s="36">
        <f>INDEX(MTInputs!$J$1:$AZ$415,$D67,MATCH(Q$5,MTInputs!$J$5:$AZ$5,0))</f>
        <v/>
      </c>
      <c r="R67" s="36">
        <f>INDEX(MTInputs!$J$1:$AZ$415,$D67,MATCH(R$5,MTInputs!$J$5:$AZ$5,0))</f>
        <v/>
      </c>
      <c r="S67" s="36">
        <f>INDEX(MTInputs!$J$1:$AZ$415,$D67,MATCH(S$5,MTInputs!$J$5:$AZ$5,0))</f>
        <v/>
      </c>
      <c r="T67" s="36">
        <f>INDEX(MTInputs!$J$1:$AZ$415,$D67,MATCH(T$5,MTInputs!$J$5:$AZ$5,0))</f>
        <v/>
      </c>
      <c r="U67" s="36">
        <f>INDEX(MTInputs!$J$1:$AZ$415,$D67,MATCH(U$5,MTInputs!$J$5:$AZ$5,0))</f>
        <v/>
      </c>
      <c r="V67" s="36">
        <f>INDEX(MTInputs!$J$1:$AZ$415,$D67,MATCH(V$5,MTInputs!$J$5:$AZ$5,0))</f>
        <v/>
      </c>
      <c r="W67" s="36">
        <f>INDEX(MTInputs!$J$1:$AZ$415,$D67,MATCH(W$5,MTInputs!$J$5:$AZ$5,0))</f>
        <v/>
      </c>
      <c r="X67" s="36">
        <f>INDEX(MTInputs!$J$1:$AZ$415,$D67,MATCH(X$5,MTInputs!$J$5:$AZ$5,0))</f>
        <v/>
      </c>
      <c r="Y67" s="36">
        <f>INDEX(MTInputs!$J$1:$AZ$415,$D67,MATCH(Y$5,MTInputs!$J$5:$AZ$5,0))</f>
        <v/>
      </c>
      <c r="Z67" s="36">
        <f>INDEX(MTInputs!$J$1:$AZ$415,$D67,MATCH(Z$5,MTInputs!$J$5:$AZ$5,0))</f>
        <v/>
      </c>
      <c r="AA67" s="36">
        <f>INDEX(MTInputs!$J$1:$AZ$415,$D67,MATCH(AA$5,MTInputs!$J$5:$AZ$5,0))</f>
        <v/>
      </c>
      <c r="AB67" s="36">
        <f>INDEX(MTInputs!$J$1:$AZ$415,$D67,MATCH(AB$5,MTInputs!$J$5:$AZ$5,0))</f>
        <v/>
      </c>
      <c r="AC67" s="36">
        <f>INDEX(MTInputs!$J$1:$AZ$415,$D67,MATCH(AC$5,MTInputs!$J$5:$AZ$5,0))</f>
        <v/>
      </c>
      <c r="AD67" s="36">
        <f>INDEX(MTInputs!$J$1:$AZ$415,$D67,MATCH(AD$5,MTInputs!$J$5:$AZ$5,0))</f>
        <v/>
      </c>
      <c r="AE67" s="25">
        <f>LOWER(Settings!$C$4)&amp;".mit."&amp;$A67&amp;IF($C67="","","."&amp;$C67&amp;"."&amp;$B67)&amp;IF(INDEX(Variables!$D$5:$D$105,MATCH($A67,Variables!$A$5:$A$105,0))="","","."&amp;INDEX(Variables!$D$5:$D$105,MATCH($A67,Variables!$A$5:$A$105,0)))&amp;"."&amp;AE$5</f>
        <v/>
      </c>
      <c r="AF67" s="35">
        <f>INDEX(MTInputs!$J$1:$AZ$415,$D67,MATCH(AF$5,MTInputs!$J$5:$AZ$5,0))</f>
        <v/>
      </c>
      <c r="AG67" s="36">
        <f>INDEX(MTInputs!$J$1:$AZ$415,$D67,MATCH(AG$5,MTInputs!$J$5:$AZ$5,0))</f>
        <v/>
      </c>
      <c r="AH67" s="36">
        <f>INDEX(MTInputs!$J$1:$AZ$415,$D67,MATCH(AH$5,MTInputs!$J$5:$AZ$5,0))</f>
        <v/>
      </c>
      <c r="AI67" s="36">
        <f>INDEX(MTInputs!$J$1:$AZ$415,$D67,MATCH(AI$5,MTInputs!$J$5:$AZ$5,0))</f>
        <v/>
      </c>
      <c r="AJ67" s="36">
        <f>INDEX(MTInputs!$J$1:$AZ$415,$D67,MATCH(AJ$5,MTInputs!$J$5:$AZ$5,0))</f>
        <v/>
      </c>
      <c r="AK67" s="36">
        <f>INDEX(MTInputs!$J$1:$AZ$415,$D67,MATCH(AK$5,MTInputs!$J$5:$AZ$5,0))</f>
        <v/>
      </c>
      <c r="AL67" s="36">
        <f>INDEX(MTInputs!$J$1:$AZ$415,$D67,MATCH(AL$5,MTInputs!$J$5:$AZ$5,0))</f>
        <v/>
      </c>
      <c r="AM67" s="36">
        <f>INDEX(MTInputs!$J$1:$AZ$415,$D67,MATCH(AM$5,MTInputs!$J$5:$AZ$5,0))</f>
        <v/>
      </c>
      <c r="AN67" s="36">
        <f>INDEX(MTInputs!$J$1:$AZ$415,$D67,MATCH(AN$5,MTInputs!$J$5:$AZ$5,0))</f>
        <v/>
      </c>
      <c r="AO67" s="36">
        <f>INDEX(MTInputs!$J$1:$AZ$415,$D67,MATCH(AO$5,MTInputs!$J$5:$AZ$5,0))</f>
        <v/>
      </c>
      <c r="AP67" s="36">
        <f>INDEX(MTInputs!$J$1:$AZ$415,$D67,MATCH(AP$5,MTInputs!$J$5:$AZ$5,0))</f>
        <v/>
      </c>
      <c r="AQ67" s="36">
        <f>INDEX(MTInputs!$J$1:$AZ$415,$D67,MATCH(AQ$5,MTInputs!$J$5:$AZ$5,0))</f>
        <v/>
      </c>
      <c r="AR67" s="36">
        <f>INDEX(MTInputs!$J$1:$AZ$415,$D67,MATCH(AR$5,MTInputs!$J$5:$AZ$5,0))</f>
        <v/>
      </c>
      <c r="AS67" s="36">
        <f>INDEX(MTInputs!$J$1:$AZ$415,$D67,MATCH(AS$5,MTInputs!$J$5:$AZ$5,0))</f>
        <v/>
      </c>
      <c r="AT67" s="36">
        <f>INDEX(MTInputs!$J$1:$AZ$415,$D67,MATCH(AT$5,MTInputs!$J$5:$AZ$5,0))</f>
        <v/>
      </c>
      <c r="AU67" s="36">
        <f>INDEX(MTInputs!$J$1:$AZ$415,$D67,MATCH(AU$5,MTInputs!$J$5:$AZ$5,0))</f>
        <v/>
      </c>
      <c r="AV67" s="36">
        <f>INDEX(MTInputs!$J$1:$AZ$415,$D67,MATCH(AV$5,MTInputs!$J$5:$AZ$5,0))</f>
        <v/>
      </c>
      <c r="AW67" s="36">
        <f>INDEX(MTInputs!$J$1:$AZ$415,$D67,MATCH(AW$5,MTInputs!$J$5:$AZ$5,0))</f>
        <v/>
      </c>
      <c r="AX67" s="36">
        <f>INDEX(MTInputs!$J$1:$AZ$415,$D67,MATCH(AX$5,MTInputs!$J$5:$AZ$5,0))</f>
        <v/>
      </c>
    </row>
    <row r="68" hidden="1" outlineLevel="1">
      <c r="A68" s="5" t="inlineStr">
        <is>
          <t>fpr.f</t>
        </is>
      </c>
      <c r="B68" s="5" t="inlineStr">
        <is>
          <t>nga</t>
        </is>
      </c>
      <c r="C68" s="5" t="inlineStr">
        <is>
          <t>res</t>
        </is>
      </c>
      <c r="D68" s="8" t="n">
        <v>160</v>
      </c>
      <c r="H68" s="5">
        <f>INDEX(Variables!$B$5:$B$105,MATCH($A68,Variables!$A$5:$A$105,0))&amp;IF($C68="",""," | "&amp;INDEX(Mapping!$B$5:$B$26,MATCH($C68,Mapping!$A$5:$A$26,0))&amp;" | "&amp;INDEX(Mapping!$B$30:$B$41,MATCH($B68,Mapping!$A$30:$A$41,0)))</f>
        <v/>
      </c>
      <c r="I68" s="5">
        <f>INDEX(Variables!$C$5:$C$105,MATCH($A68,Variables!$A$5:$A$105,0))</f>
        <v/>
      </c>
      <c r="J68" s="5">
        <f>INDEX(Variables!$E$5:$E$105,MATCH($A68,Variables!$A$5:$A$105,0))</f>
        <v/>
      </c>
      <c r="K68" s="25">
        <f>LOWER(Settings!$C$4)&amp;".mit."&amp;$A68&amp;IF($C68="","","."&amp;$C68&amp;"."&amp;$B68)&amp;IF(INDEX(Variables!$D$5:$D$105,MATCH($A68,Variables!$A$5:$A$105,0))="","","."&amp;INDEX(Variables!$D$5:$D$105,MATCH($A68,Variables!$A$5:$A$105,0)))&amp;"."&amp;K$5</f>
        <v/>
      </c>
      <c r="L68" s="35">
        <f>INDEX(MTInputs!$J$1:$AZ$415,$D68,MATCH(L$5,MTInputs!$J$5:$AZ$5,0))</f>
        <v/>
      </c>
      <c r="M68" s="36">
        <f>INDEX(MTInputs!$J$1:$AZ$415,$D68,MATCH(M$5,MTInputs!$J$5:$AZ$5,0))</f>
        <v/>
      </c>
      <c r="N68" s="36">
        <f>INDEX(MTInputs!$J$1:$AZ$415,$D68,MATCH(N$5,MTInputs!$J$5:$AZ$5,0))</f>
        <v/>
      </c>
      <c r="O68" s="36">
        <f>INDEX(MTInputs!$J$1:$AZ$415,$D68,MATCH(O$5,MTInputs!$J$5:$AZ$5,0))</f>
        <v/>
      </c>
      <c r="P68" s="36">
        <f>INDEX(MTInputs!$J$1:$AZ$415,$D68,MATCH(P$5,MTInputs!$J$5:$AZ$5,0))</f>
        <v/>
      </c>
      <c r="Q68" s="36">
        <f>INDEX(MTInputs!$J$1:$AZ$415,$D68,MATCH(Q$5,MTInputs!$J$5:$AZ$5,0))</f>
        <v/>
      </c>
      <c r="R68" s="36">
        <f>INDEX(MTInputs!$J$1:$AZ$415,$D68,MATCH(R$5,MTInputs!$J$5:$AZ$5,0))</f>
        <v/>
      </c>
      <c r="S68" s="36">
        <f>INDEX(MTInputs!$J$1:$AZ$415,$D68,MATCH(S$5,MTInputs!$J$5:$AZ$5,0))</f>
        <v/>
      </c>
      <c r="T68" s="36">
        <f>INDEX(MTInputs!$J$1:$AZ$415,$D68,MATCH(T$5,MTInputs!$J$5:$AZ$5,0))</f>
        <v/>
      </c>
      <c r="U68" s="36">
        <f>INDEX(MTInputs!$J$1:$AZ$415,$D68,MATCH(U$5,MTInputs!$J$5:$AZ$5,0))</f>
        <v/>
      </c>
      <c r="V68" s="36">
        <f>INDEX(MTInputs!$J$1:$AZ$415,$D68,MATCH(V$5,MTInputs!$J$5:$AZ$5,0))</f>
        <v/>
      </c>
      <c r="W68" s="36">
        <f>INDEX(MTInputs!$J$1:$AZ$415,$D68,MATCH(W$5,MTInputs!$J$5:$AZ$5,0))</f>
        <v/>
      </c>
      <c r="X68" s="36">
        <f>INDEX(MTInputs!$J$1:$AZ$415,$D68,MATCH(X$5,MTInputs!$J$5:$AZ$5,0))</f>
        <v/>
      </c>
      <c r="Y68" s="36">
        <f>INDEX(MTInputs!$J$1:$AZ$415,$D68,MATCH(Y$5,MTInputs!$J$5:$AZ$5,0))</f>
        <v/>
      </c>
      <c r="Z68" s="36">
        <f>INDEX(MTInputs!$J$1:$AZ$415,$D68,MATCH(Z$5,MTInputs!$J$5:$AZ$5,0))</f>
        <v/>
      </c>
      <c r="AA68" s="36">
        <f>INDEX(MTInputs!$J$1:$AZ$415,$D68,MATCH(AA$5,MTInputs!$J$5:$AZ$5,0))</f>
        <v/>
      </c>
      <c r="AB68" s="36">
        <f>INDEX(MTInputs!$J$1:$AZ$415,$D68,MATCH(AB$5,MTInputs!$J$5:$AZ$5,0))</f>
        <v/>
      </c>
      <c r="AC68" s="36">
        <f>INDEX(MTInputs!$J$1:$AZ$415,$D68,MATCH(AC$5,MTInputs!$J$5:$AZ$5,0))</f>
        <v/>
      </c>
      <c r="AD68" s="36">
        <f>INDEX(MTInputs!$J$1:$AZ$415,$D68,MATCH(AD$5,MTInputs!$J$5:$AZ$5,0))</f>
        <v/>
      </c>
      <c r="AE68" s="25">
        <f>LOWER(Settings!$C$4)&amp;".mit."&amp;$A68&amp;IF($C68="","","."&amp;$C68&amp;"."&amp;$B68)&amp;IF(INDEX(Variables!$D$5:$D$105,MATCH($A68,Variables!$A$5:$A$105,0))="","","."&amp;INDEX(Variables!$D$5:$D$105,MATCH($A68,Variables!$A$5:$A$105,0)))&amp;"."&amp;AE$5</f>
        <v/>
      </c>
      <c r="AF68" s="35">
        <f>INDEX(MTInputs!$J$1:$AZ$415,$D68,MATCH(AF$5,MTInputs!$J$5:$AZ$5,0))</f>
        <v/>
      </c>
      <c r="AG68" s="36">
        <f>INDEX(MTInputs!$J$1:$AZ$415,$D68,MATCH(AG$5,MTInputs!$J$5:$AZ$5,0))</f>
        <v/>
      </c>
      <c r="AH68" s="36">
        <f>INDEX(MTInputs!$J$1:$AZ$415,$D68,MATCH(AH$5,MTInputs!$J$5:$AZ$5,0))</f>
        <v/>
      </c>
      <c r="AI68" s="36">
        <f>INDEX(MTInputs!$J$1:$AZ$415,$D68,MATCH(AI$5,MTInputs!$J$5:$AZ$5,0))</f>
        <v/>
      </c>
      <c r="AJ68" s="36">
        <f>INDEX(MTInputs!$J$1:$AZ$415,$D68,MATCH(AJ$5,MTInputs!$J$5:$AZ$5,0))</f>
        <v/>
      </c>
      <c r="AK68" s="36">
        <f>INDEX(MTInputs!$J$1:$AZ$415,$D68,MATCH(AK$5,MTInputs!$J$5:$AZ$5,0))</f>
        <v/>
      </c>
      <c r="AL68" s="36">
        <f>INDEX(MTInputs!$J$1:$AZ$415,$D68,MATCH(AL$5,MTInputs!$J$5:$AZ$5,0))</f>
        <v/>
      </c>
      <c r="AM68" s="36">
        <f>INDEX(MTInputs!$J$1:$AZ$415,$D68,MATCH(AM$5,MTInputs!$J$5:$AZ$5,0))</f>
        <v/>
      </c>
      <c r="AN68" s="36">
        <f>INDEX(MTInputs!$J$1:$AZ$415,$D68,MATCH(AN$5,MTInputs!$J$5:$AZ$5,0))</f>
        <v/>
      </c>
      <c r="AO68" s="36">
        <f>INDEX(MTInputs!$J$1:$AZ$415,$D68,MATCH(AO$5,MTInputs!$J$5:$AZ$5,0))</f>
        <v/>
      </c>
      <c r="AP68" s="36">
        <f>INDEX(MTInputs!$J$1:$AZ$415,$D68,MATCH(AP$5,MTInputs!$J$5:$AZ$5,0))</f>
        <v/>
      </c>
      <c r="AQ68" s="36">
        <f>INDEX(MTInputs!$J$1:$AZ$415,$D68,MATCH(AQ$5,MTInputs!$J$5:$AZ$5,0))</f>
        <v/>
      </c>
      <c r="AR68" s="36">
        <f>INDEX(MTInputs!$J$1:$AZ$415,$D68,MATCH(AR$5,MTInputs!$J$5:$AZ$5,0))</f>
        <v/>
      </c>
      <c r="AS68" s="36">
        <f>INDEX(MTInputs!$J$1:$AZ$415,$D68,MATCH(AS$5,MTInputs!$J$5:$AZ$5,0))</f>
        <v/>
      </c>
      <c r="AT68" s="36">
        <f>INDEX(MTInputs!$J$1:$AZ$415,$D68,MATCH(AT$5,MTInputs!$J$5:$AZ$5,0))</f>
        <v/>
      </c>
      <c r="AU68" s="36">
        <f>INDEX(MTInputs!$J$1:$AZ$415,$D68,MATCH(AU$5,MTInputs!$J$5:$AZ$5,0))</f>
        <v/>
      </c>
      <c r="AV68" s="36">
        <f>INDEX(MTInputs!$J$1:$AZ$415,$D68,MATCH(AV$5,MTInputs!$J$5:$AZ$5,0))</f>
        <v/>
      </c>
      <c r="AW68" s="36">
        <f>INDEX(MTInputs!$J$1:$AZ$415,$D68,MATCH(AW$5,MTInputs!$J$5:$AZ$5,0))</f>
        <v/>
      </c>
      <c r="AX68" s="36">
        <f>INDEX(MTInputs!$J$1:$AZ$415,$D68,MATCH(AX$5,MTInputs!$J$5:$AZ$5,0))</f>
        <v/>
      </c>
    </row>
    <row r="69" hidden="1" outlineLevel="1">
      <c r="A69" s="5" t="inlineStr">
        <is>
          <t>fpr.f</t>
        </is>
      </c>
      <c r="B69" s="5" t="inlineStr">
        <is>
          <t>nga</t>
        </is>
      </c>
      <c r="C69" s="5" t="inlineStr">
        <is>
          <t>ind</t>
        </is>
      </c>
      <c r="D69" s="8" t="n">
        <v>161</v>
      </c>
      <c r="H69" s="5">
        <f>INDEX(Variables!$B$5:$B$105,MATCH($A69,Variables!$A$5:$A$105,0))&amp;IF($C69="",""," | "&amp;INDEX(Mapping!$B$5:$B$26,MATCH($C69,Mapping!$A$5:$A$26,0))&amp;" | "&amp;INDEX(Mapping!$B$30:$B$41,MATCH($B69,Mapping!$A$30:$A$41,0)))</f>
        <v/>
      </c>
      <c r="I69" s="5">
        <f>INDEX(Variables!$C$5:$C$105,MATCH($A69,Variables!$A$5:$A$105,0))</f>
        <v/>
      </c>
      <c r="J69" s="5">
        <f>INDEX(Variables!$E$5:$E$105,MATCH($A69,Variables!$A$5:$A$105,0))</f>
        <v/>
      </c>
      <c r="K69" s="25">
        <f>LOWER(Settings!$C$4)&amp;".mit."&amp;$A69&amp;IF($C69="","","."&amp;$C69&amp;"."&amp;$B69)&amp;IF(INDEX(Variables!$D$5:$D$105,MATCH($A69,Variables!$A$5:$A$105,0))="","","."&amp;INDEX(Variables!$D$5:$D$105,MATCH($A69,Variables!$A$5:$A$105,0)))&amp;"."&amp;K$5</f>
        <v/>
      </c>
      <c r="L69" s="35">
        <f>INDEX(MTInputs!$J$1:$AZ$415,$D69,MATCH(L$5,MTInputs!$J$5:$AZ$5,0))</f>
        <v/>
      </c>
      <c r="M69" s="36">
        <f>INDEX(MTInputs!$J$1:$AZ$415,$D69,MATCH(M$5,MTInputs!$J$5:$AZ$5,0))</f>
        <v/>
      </c>
      <c r="N69" s="36">
        <f>INDEX(MTInputs!$J$1:$AZ$415,$D69,MATCH(N$5,MTInputs!$J$5:$AZ$5,0))</f>
        <v/>
      </c>
      <c r="O69" s="36">
        <f>INDEX(MTInputs!$J$1:$AZ$415,$D69,MATCH(O$5,MTInputs!$J$5:$AZ$5,0))</f>
        <v/>
      </c>
      <c r="P69" s="36">
        <f>INDEX(MTInputs!$J$1:$AZ$415,$D69,MATCH(P$5,MTInputs!$J$5:$AZ$5,0))</f>
        <v/>
      </c>
      <c r="Q69" s="36">
        <f>INDEX(MTInputs!$J$1:$AZ$415,$D69,MATCH(Q$5,MTInputs!$J$5:$AZ$5,0))</f>
        <v/>
      </c>
      <c r="R69" s="36">
        <f>INDEX(MTInputs!$J$1:$AZ$415,$D69,MATCH(R$5,MTInputs!$J$5:$AZ$5,0))</f>
        <v/>
      </c>
      <c r="S69" s="36">
        <f>INDEX(MTInputs!$J$1:$AZ$415,$D69,MATCH(S$5,MTInputs!$J$5:$AZ$5,0))</f>
        <v/>
      </c>
      <c r="T69" s="36">
        <f>INDEX(MTInputs!$J$1:$AZ$415,$D69,MATCH(T$5,MTInputs!$J$5:$AZ$5,0))</f>
        <v/>
      </c>
      <c r="U69" s="36">
        <f>INDEX(MTInputs!$J$1:$AZ$415,$D69,MATCH(U$5,MTInputs!$J$5:$AZ$5,0))</f>
        <v/>
      </c>
      <c r="V69" s="36">
        <f>INDEX(MTInputs!$J$1:$AZ$415,$D69,MATCH(V$5,MTInputs!$J$5:$AZ$5,0))</f>
        <v/>
      </c>
      <c r="W69" s="36">
        <f>INDEX(MTInputs!$J$1:$AZ$415,$D69,MATCH(W$5,MTInputs!$J$5:$AZ$5,0))</f>
        <v/>
      </c>
      <c r="X69" s="36">
        <f>INDEX(MTInputs!$J$1:$AZ$415,$D69,MATCH(X$5,MTInputs!$J$5:$AZ$5,0))</f>
        <v/>
      </c>
      <c r="Y69" s="36">
        <f>INDEX(MTInputs!$J$1:$AZ$415,$D69,MATCH(Y$5,MTInputs!$J$5:$AZ$5,0))</f>
        <v/>
      </c>
      <c r="Z69" s="36">
        <f>INDEX(MTInputs!$J$1:$AZ$415,$D69,MATCH(Z$5,MTInputs!$J$5:$AZ$5,0))</f>
        <v/>
      </c>
      <c r="AA69" s="36">
        <f>INDEX(MTInputs!$J$1:$AZ$415,$D69,MATCH(AA$5,MTInputs!$J$5:$AZ$5,0))</f>
        <v/>
      </c>
      <c r="AB69" s="36">
        <f>INDEX(MTInputs!$J$1:$AZ$415,$D69,MATCH(AB$5,MTInputs!$J$5:$AZ$5,0))</f>
        <v/>
      </c>
      <c r="AC69" s="36">
        <f>INDEX(MTInputs!$J$1:$AZ$415,$D69,MATCH(AC$5,MTInputs!$J$5:$AZ$5,0))</f>
        <v/>
      </c>
      <c r="AD69" s="36">
        <f>INDEX(MTInputs!$J$1:$AZ$415,$D69,MATCH(AD$5,MTInputs!$J$5:$AZ$5,0))</f>
        <v/>
      </c>
      <c r="AE69" s="25">
        <f>LOWER(Settings!$C$4)&amp;".mit."&amp;$A69&amp;IF($C69="","","."&amp;$C69&amp;"."&amp;$B69)&amp;IF(INDEX(Variables!$D$5:$D$105,MATCH($A69,Variables!$A$5:$A$105,0))="","","."&amp;INDEX(Variables!$D$5:$D$105,MATCH($A69,Variables!$A$5:$A$105,0)))&amp;"."&amp;AE$5</f>
        <v/>
      </c>
      <c r="AF69" s="35">
        <f>INDEX(MTInputs!$J$1:$AZ$415,$D69,MATCH(AF$5,MTInputs!$J$5:$AZ$5,0))</f>
        <v/>
      </c>
      <c r="AG69" s="36">
        <f>INDEX(MTInputs!$J$1:$AZ$415,$D69,MATCH(AG$5,MTInputs!$J$5:$AZ$5,0))</f>
        <v/>
      </c>
      <c r="AH69" s="36">
        <f>INDEX(MTInputs!$J$1:$AZ$415,$D69,MATCH(AH$5,MTInputs!$J$5:$AZ$5,0))</f>
        <v/>
      </c>
      <c r="AI69" s="36">
        <f>INDEX(MTInputs!$J$1:$AZ$415,$D69,MATCH(AI$5,MTInputs!$J$5:$AZ$5,0))</f>
        <v/>
      </c>
      <c r="AJ69" s="36">
        <f>INDEX(MTInputs!$J$1:$AZ$415,$D69,MATCH(AJ$5,MTInputs!$J$5:$AZ$5,0))</f>
        <v/>
      </c>
      <c r="AK69" s="36">
        <f>INDEX(MTInputs!$J$1:$AZ$415,$D69,MATCH(AK$5,MTInputs!$J$5:$AZ$5,0))</f>
        <v/>
      </c>
      <c r="AL69" s="36">
        <f>INDEX(MTInputs!$J$1:$AZ$415,$D69,MATCH(AL$5,MTInputs!$J$5:$AZ$5,0))</f>
        <v/>
      </c>
      <c r="AM69" s="36">
        <f>INDEX(MTInputs!$J$1:$AZ$415,$D69,MATCH(AM$5,MTInputs!$J$5:$AZ$5,0))</f>
        <v/>
      </c>
      <c r="AN69" s="36">
        <f>INDEX(MTInputs!$J$1:$AZ$415,$D69,MATCH(AN$5,MTInputs!$J$5:$AZ$5,0))</f>
        <v/>
      </c>
      <c r="AO69" s="36">
        <f>INDEX(MTInputs!$J$1:$AZ$415,$D69,MATCH(AO$5,MTInputs!$J$5:$AZ$5,0))</f>
        <v/>
      </c>
      <c r="AP69" s="36">
        <f>INDEX(MTInputs!$J$1:$AZ$415,$D69,MATCH(AP$5,MTInputs!$J$5:$AZ$5,0))</f>
        <v/>
      </c>
      <c r="AQ69" s="36">
        <f>INDEX(MTInputs!$J$1:$AZ$415,$D69,MATCH(AQ$5,MTInputs!$J$5:$AZ$5,0))</f>
        <v/>
      </c>
      <c r="AR69" s="36">
        <f>INDEX(MTInputs!$J$1:$AZ$415,$D69,MATCH(AR$5,MTInputs!$J$5:$AZ$5,0))</f>
        <v/>
      </c>
      <c r="AS69" s="36">
        <f>INDEX(MTInputs!$J$1:$AZ$415,$D69,MATCH(AS$5,MTInputs!$J$5:$AZ$5,0))</f>
        <v/>
      </c>
      <c r="AT69" s="36">
        <f>INDEX(MTInputs!$J$1:$AZ$415,$D69,MATCH(AT$5,MTInputs!$J$5:$AZ$5,0))</f>
        <v/>
      </c>
      <c r="AU69" s="36">
        <f>INDEX(MTInputs!$J$1:$AZ$415,$D69,MATCH(AU$5,MTInputs!$J$5:$AZ$5,0))</f>
        <v/>
      </c>
      <c r="AV69" s="36">
        <f>INDEX(MTInputs!$J$1:$AZ$415,$D69,MATCH(AV$5,MTInputs!$J$5:$AZ$5,0))</f>
        <v/>
      </c>
      <c r="AW69" s="36">
        <f>INDEX(MTInputs!$J$1:$AZ$415,$D69,MATCH(AW$5,MTInputs!$J$5:$AZ$5,0))</f>
        <v/>
      </c>
      <c r="AX69" s="36">
        <f>INDEX(MTInputs!$J$1:$AZ$415,$D69,MATCH(AX$5,MTInputs!$J$5:$AZ$5,0))</f>
        <v/>
      </c>
    </row>
    <row r="70" hidden="1" outlineLevel="1">
      <c r="A70" s="5" t="inlineStr">
        <is>
          <t>fpr.f</t>
        </is>
      </c>
      <c r="B70" s="5" t="inlineStr">
        <is>
          <t>ecy</t>
        </is>
      </c>
      <c r="C70" s="5" t="inlineStr">
        <is>
          <t>res</t>
        </is>
      </c>
      <c r="D70" s="8" t="n">
        <v>162</v>
      </c>
      <c r="H70" s="5">
        <f>INDEX(Variables!$B$5:$B$105,MATCH($A70,Variables!$A$5:$A$105,0))&amp;IF($C70="",""," | "&amp;INDEX(Mapping!$B$5:$B$26,MATCH($C70,Mapping!$A$5:$A$26,0))&amp;" | "&amp;INDEX(Mapping!$B$30:$B$41,MATCH($B70,Mapping!$A$30:$A$41,0)))</f>
        <v/>
      </c>
      <c r="I70" s="5">
        <f>INDEX(Variables!$C$5:$C$105,MATCH($A70,Variables!$A$5:$A$105,0))</f>
        <v/>
      </c>
      <c r="J70" s="5">
        <f>INDEX(Variables!$E$5:$E$105,MATCH($A70,Variables!$A$5:$A$105,0))</f>
        <v/>
      </c>
      <c r="K70" s="25">
        <f>LOWER(Settings!$C$4)&amp;".mit."&amp;$A70&amp;IF($C70="","","."&amp;$C70&amp;"."&amp;$B70)&amp;IF(INDEX(Variables!$D$5:$D$105,MATCH($A70,Variables!$A$5:$A$105,0))="","","."&amp;INDEX(Variables!$D$5:$D$105,MATCH($A70,Variables!$A$5:$A$105,0)))&amp;"."&amp;K$5</f>
        <v/>
      </c>
      <c r="L70" s="35">
        <f>INDEX(MTInputs!$J$1:$AZ$415,$D70,MATCH(L$5,MTInputs!$J$5:$AZ$5,0))</f>
        <v/>
      </c>
      <c r="M70" s="36">
        <f>INDEX(MTInputs!$J$1:$AZ$415,$D70,MATCH(M$5,MTInputs!$J$5:$AZ$5,0))</f>
        <v/>
      </c>
      <c r="N70" s="36">
        <f>INDEX(MTInputs!$J$1:$AZ$415,$D70,MATCH(N$5,MTInputs!$J$5:$AZ$5,0))</f>
        <v/>
      </c>
      <c r="O70" s="36">
        <f>INDEX(MTInputs!$J$1:$AZ$415,$D70,MATCH(O$5,MTInputs!$J$5:$AZ$5,0))</f>
        <v/>
      </c>
      <c r="P70" s="36">
        <f>INDEX(MTInputs!$J$1:$AZ$415,$D70,MATCH(P$5,MTInputs!$J$5:$AZ$5,0))</f>
        <v/>
      </c>
      <c r="Q70" s="36">
        <f>INDEX(MTInputs!$J$1:$AZ$415,$D70,MATCH(Q$5,MTInputs!$J$5:$AZ$5,0))</f>
        <v/>
      </c>
      <c r="R70" s="36">
        <f>INDEX(MTInputs!$J$1:$AZ$415,$D70,MATCH(R$5,MTInputs!$J$5:$AZ$5,0))</f>
        <v/>
      </c>
      <c r="S70" s="36">
        <f>INDEX(MTInputs!$J$1:$AZ$415,$D70,MATCH(S$5,MTInputs!$J$5:$AZ$5,0))</f>
        <v/>
      </c>
      <c r="T70" s="36">
        <f>INDEX(MTInputs!$J$1:$AZ$415,$D70,MATCH(T$5,MTInputs!$J$5:$AZ$5,0))</f>
        <v/>
      </c>
      <c r="U70" s="36">
        <f>INDEX(MTInputs!$J$1:$AZ$415,$D70,MATCH(U$5,MTInputs!$J$5:$AZ$5,0))</f>
        <v/>
      </c>
      <c r="V70" s="36">
        <f>INDEX(MTInputs!$J$1:$AZ$415,$D70,MATCH(V$5,MTInputs!$J$5:$AZ$5,0))</f>
        <v/>
      </c>
      <c r="W70" s="36">
        <f>INDEX(MTInputs!$J$1:$AZ$415,$D70,MATCH(W$5,MTInputs!$J$5:$AZ$5,0))</f>
        <v/>
      </c>
      <c r="X70" s="36">
        <f>INDEX(MTInputs!$J$1:$AZ$415,$D70,MATCH(X$5,MTInputs!$J$5:$AZ$5,0))</f>
        <v/>
      </c>
      <c r="Y70" s="36">
        <f>INDEX(MTInputs!$J$1:$AZ$415,$D70,MATCH(Y$5,MTInputs!$J$5:$AZ$5,0))</f>
        <v/>
      </c>
      <c r="Z70" s="36">
        <f>INDEX(MTInputs!$J$1:$AZ$415,$D70,MATCH(Z$5,MTInputs!$J$5:$AZ$5,0))</f>
        <v/>
      </c>
      <c r="AA70" s="36">
        <f>INDEX(MTInputs!$J$1:$AZ$415,$D70,MATCH(AA$5,MTInputs!$J$5:$AZ$5,0))</f>
        <v/>
      </c>
      <c r="AB70" s="36">
        <f>INDEX(MTInputs!$J$1:$AZ$415,$D70,MATCH(AB$5,MTInputs!$J$5:$AZ$5,0))</f>
        <v/>
      </c>
      <c r="AC70" s="36">
        <f>INDEX(MTInputs!$J$1:$AZ$415,$D70,MATCH(AC$5,MTInputs!$J$5:$AZ$5,0))</f>
        <v/>
      </c>
      <c r="AD70" s="36">
        <f>INDEX(MTInputs!$J$1:$AZ$415,$D70,MATCH(AD$5,MTInputs!$J$5:$AZ$5,0))</f>
        <v/>
      </c>
      <c r="AE70" s="25">
        <f>LOWER(Settings!$C$4)&amp;".mit."&amp;$A70&amp;IF($C70="","","."&amp;$C70&amp;"."&amp;$B70)&amp;IF(INDEX(Variables!$D$5:$D$105,MATCH($A70,Variables!$A$5:$A$105,0))="","","."&amp;INDEX(Variables!$D$5:$D$105,MATCH($A70,Variables!$A$5:$A$105,0)))&amp;"."&amp;AE$5</f>
        <v/>
      </c>
      <c r="AF70" s="35">
        <f>INDEX(MTInputs!$J$1:$AZ$415,$D70,MATCH(AF$5,MTInputs!$J$5:$AZ$5,0))</f>
        <v/>
      </c>
      <c r="AG70" s="36">
        <f>INDEX(MTInputs!$J$1:$AZ$415,$D70,MATCH(AG$5,MTInputs!$J$5:$AZ$5,0))</f>
        <v/>
      </c>
      <c r="AH70" s="36">
        <f>INDEX(MTInputs!$J$1:$AZ$415,$D70,MATCH(AH$5,MTInputs!$J$5:$AZ$5,0))</f>
        <v/>
      </c>
      <c r="AI70" s="36">
        <f>INDEX(MTInputs!$J$1:$AZ$415,$D70,MATCH(AI$5,MTInputs!$J$5:$AZ$5,0))</f>
        <v/>
      </c>
      <c r="AJ70" s="36">
        <f>INDEX(MTInputs!$J$1:$AZ$415,$D70,MATCH(AJ$5,MTInputs!$J$5:$AZ$5,0))</f>
        <v/>
      </c>
      <c r="AK70" s="36">
        <f>INDEX(MTInputs!$J$1:$AZ$415,$D70,MATCH(AK$5,MTInputs!$J$5:$AZ$5,0))</f>
        <v/>
      </c>
      <c r="AL70" s="36">
        <f>INDEX(MTInputs!$J$1:$AZ$415,$D70,MATCH(AL$5,MTInputs!$J$5:$AZ$5,0))</f>
        <v/>
      </c>
      <c r="AM70" s="36">
        <f>INDEX(MTInputs!$J$1:$AZ$415,$D70,MATCH(AM$5,MTInputs!$J$5:$AZ$5,0))</f>
        <v/>
      </c>
      <c r="AN70" s="36">
        <f>INDEX(MTInputs!$J$1:$AZ$415,$D70,MATCH(AN$5,MTInputs!$J$5:$AZ$5,0))</f>
        <v/>
      </c>
      <c r="AO70" s="36">
        <f>INDEX(MTInputs!$J$1:$AZ$415,$D70,MATCH(AO$5,MTInputs!$J$5:$AZ$5,0))</f>
        <v/>
      </c>
      <c r="AP70" s="36">
        <f>INDEX(MTInputs!$J$1:$AZ$415,$D70,MATCH(AP$5,MTInputs!$J$5:$AZ$5,0))</f>
        <v/>
      </c>
      <c r="AQ70" s="36">
        <f>INDEX(MTInputs!$J$1:$AZ$415,$D70,MATCH(AQ$5,MTInputs!$J$5:$AZ$5,0))</f>
        <v/>
      </c>
      <c r="AR70" s="36">
        <f>INDEX(MTInputs!$J$1:$AZ$415,$D70,MATCH(AR$5,MTInputs!$J$5:$AZ$5,0))</f>
        <v/>
      </c>
      <c r="AS70" s="36">
        <f>INDEX(MTInputs!$J$1:$AZ$415,$D70,MATCH(AS$5,MTInputs!$J$5:$AZ$5,0))</f>
        <v/>
      </c>
      <c r="AT70" s="36">
        <f>INDEX(MTInputs!$J$1:$AZ$415,$D70,MATCH(AT$5,MTInputs!$J$5:$AZ$5,0))</f>
        <v/>
      </c>
      <c r="AU70" s="36">
        <f>INDEX(MTInputs!$J$1:$AZ$415,$D70,MATCH(AU$5,MTInputs!$J$5:$AZ$5,0))</f>
        <v/>
      </c>
      <c r="AV70" s="36">
        <f>INDEX(MTInputs!$J$1:$AZ$415,$D70,MATCH(AV$5,MTInputs!$J$5:$AZ$5,0))</f>
        <v/>
      </c>
      <c r="AW70" s="36">
        <f>INDEX(MTInputs!$J$1:$AZ$415,$D70,MATCH(AW$5,MTInputs!$J$5:$AZ$5,0))</f>
        <v/>
      </c>
      <c r="AX70" s="36">
        <f>INDEX(MTInputs!$J$1:$AZ$415,$D70,MATCH(AX$5,MTInputs!$J$5:$AZ$5,0))</f>
        <v/>
      </c>
    </row>
    <row r="71" hidden="1" outlineLevel="1">
      <c r="A71" s="5" t="inlineStr">
        <is>
          <t>fpr.f</t>
        </is>
      </c>
      <c r="B71" s="5" t="inlineStr">
        <is>
          <t>ecy</t>
        </is>
      </c>
      <c r="C71" s="5" t="inlineStr">
        <is>
          <t>ind</t>
        </is>
      </c>
      <c r="D71" s="8" t="n">
        <v>163</v>
      </c>
      <c r="H71" s="5">
        <f>INDEX(Variables!$B$5:$B$105,MATCH($A71,Variables!$A$5:$A$105,0))&amp;IF($C71="",""," | "&amp;INDEX(Mapping!$B$5:$B$26,MATCH($C71,Mapping!$A$5:$A$26,0))&amp;" | "&amp;INDEX(Mapping!$B$30:$B$41,MATCH($B71,Mapping!$A$30:$A$41,0)))</f>
        <v/>
      </c>
      <c r="I71" s="5">
        <f>INDEX(Variables!$C$5:$C$105,MATCH($A71,Variables!$A$5:$A$105,0))</f>
        <v/>
      </c>
      <c r="J71" s="5">
        <f>INDEX(Variables!$E$5:$E$105,MATCH($A71,Variables!$A$5:$A$105,0))</f>
        <v/>
      </c>
      <c r="K71" s="25">
        <f>LOWER(Settings!$C$4)&amp;".mit."&amp;$A71&amp;IF($C71="","","."&amp;$C71&amp;"."&amp;$B71)&amp;IF(INDEX(Variables!$D$5:$D$105,MATCH($A71,Variables!$A$5:$A$105,0))="","","."&amp;INDEX(Variables!$D$5:$D$105,MATCH($A71,Variables!$A$5:$A$105,0)))&amp;"."&amp;K$5</f>
        <v/>
      </c>
      <c r="L71" s="35">
        <f>INDEX(MTInputs!$J$1:$AZ$415,$D71,MATCH(L$5,MTInputs!$J$5:$AZ$5,0))</f>
        <v/>
      </c>
      <c r="M71" s="36">
        <f>INDEX(MTInputs!$J$1:$AZ$415,$D71,MATCH(M$5,MTInputs!$J$5:$AZ$5,0))</f>
        <v/>
      </c>
      <c r="N71" s="36">
        <f>INDEX(MTInputs!$J$1:$AZ$415,$D71,MATCH(N$5,MTInputs!$J$5:$AZ$5,0))</f>
        <v/>
      </c>
      <c r="O71" s="36">
        <f>INDEX(MTInputs!$J$1:$AZ$415,$D71,MATCH(O$5,MTInputs!$J$5:$AZ$5,0))</f>
        <v/>
      </c>
      <c r="P71" s="36">
        <f>INDEX(MTInputs!$J$1:$AZ$415,$D71,MATCH(P$5,MTInputs!$J$5:$AZ$5,0))</f>
        <v/>
      </c>
      <c r="Q71" s="36">
        <f>INDEX(MTInputs!$J$1:$AZ$415,$D71,MATCH(Q$5,MTInputs!$J$5:$AZ$5,0))</f>
        <v/>
      </c>
      <c r="R71" s="36">
        <f>INDEX(MTInputs!$J$1:$AZ$415,$D71,MATCH(R$5,MTInputs!$J$5:$AZ$5,0))</f>
        <v/>
      </c>
      <c r="S71" s="36">
        <f>INDEX(MTInputs!$J$1:$AZ$415,$D71,MATCH(S$5,MTInputs!$J$5:$AZ$5,0))</f>
        <v/>
      </c>
      <c r="T71" s="36">
        <f>INDEX(MTInputs!$J$1:$AZ$415,$D71,MATCH(T$5,MTInputs!$J$5:$AZ$5,0))</f>
        <v/>
      </c>
      <c r="U71" s="36">
        <f>INDEX(MTInputs!$J$1:$AZ$415,$D71,MATCH(U$5,MTInputs!$J$5:$AZ$5,0))</f>
        <v/>
      </c>
      <c r="V71" s="36">
        <f>INDEX(MTInputs!$J$1:$AZ$415,$D71,MATCH(V$5,MTInputs!$J$5:$AZ$5,0))</f>
        <v/>
      </c>
      <c r="W71" s="36">
        <f>INDEX(MTInputs!$J$1:$AZ$415,$D71,MATCH(W$5,MTInputs!$J$5:$AZ$5,0))</f>
        <v/>
      </c>
      <c r="X71" s="36">
        <f>INDEX(MTInputs!$J$1:$AZ$415,$D71,MATCH(X$5,MTInputs!$J$5:$AZ$5,0))</f>
        <v/>
      </c>
      <c r="Y71" s="36">
        <f>INDEX(MTInputs!$J$1:$AZ$415,$D71,MATCH(Y$5,MTInputs!$J$5:$AZ$5,0))</f>
        <v/>
      </c>
      <c r="Z71" s="36">
        <f>INDEX(MTInputs!$J$1:$AZ$415,$D71,MATCH(Z$5,MTInputs!$J$5:$AZ$5,0))</f>
        <v/>
      </c>
      <c r="AA71" s="36">
        <f>INDEX(MTInputs!$J$1:$AZ$415,$D71,MATCH(AA$5,MTInputs!$J$5:$AZ$5,0))</f>
        <v/>
      </c>
      <c r="AB71" s="36">
        <f>INDEX(MTInputs!$J$1:$AZ$415,$D71,MATCH(AB$5,MTInputs!$J$5:$AZ$5,0))</f>
        <v/>
      </c>
      <c r="AC71" s="36">
        <f>INDEX(MTInputs!$J$1:$AZ$415,$D71,MATCH(AC$5,MTInputs!$J$5:$AZ$5,0))</f>
        <v/>
      </c>
      <c r="AD71" s="36">
        <f>INDEX(MTInputs!$J$1:$AZ$415,$D71,MATCH(AD$5,MTInputs!$J$5:$AZ$5,0))</f>
        <v/>
      </c>
      <c r="AE71" s="25">
        <f>LOWER(Settings!$C$4)&amp;".mit."&amp;$A71&amp;IF($C71="","","."&amp;$C71&amp;"."&amp;$B71)&amp;IF(INDEX(Variables!$D$5:$D$105,MATCH($A71,Variables!$A$5:$A$105,0))="","","."&amp;INDEX(Variables!$D$5:$D$105,MATCH($A71,Variables!$A$5:$A$105,0)))&amp;"."&amp;AE$5</f>
        <v/>
      </c>
      <c r="AF71" s="35">
        <f>INDEX(MTInputs!$J$1:$AZ$415,$D71,MATCH(AF$5,MTInputs!$J$5:$AZ$5,0))</f>
        <v/>
      </c>
      <c r="AG71" s="36">
        <f>INDEX(MTInputs!$J$1:$AZ$415,$D71,MATCH(AG$5,MTInputs!$J$5:$AZ$5,0))</f>
        <v/>
      </c>
      <c r="AH71" s="36">
        <f>INDEX(MTInputs!$J$1:$AZ$415,$D71,MATCH(AH$5,MTInputs!$J$5:$AZ$5,0))</f>
        <v/>
      </c>
      <c r="AI71" s="36">
        <f>INDEX(MTInputs!$J$1:$AZ$415,$D71,MATCH(AI$5,MTInputs!$J$5:$AZ$5,0))</f>
        <v/>
      </c>
      <c r="AJ71" s="36">
        <f>INDEX(MTInputs!$J$1:$AZ$415,$D71,MATCH(AJ$5,MTInputs!$J$5:$AZ$5,0))</f>
        <v/>
      </c>
      <c r="AK71" s="36">
        <f>INDEX(MTInputs!$J$1:$AZ$415,$D71,MATCH(AK$5,MTInputs!$J$5:$AZ$5,0))</f>
        <v/>
      </c>
      <c r="AL71" s="36">
        <f>INDEX(MTInputs!$J$1:$AZ$415,$D71,MATCH(AL$5,MTInputs!$J$5:$AZ$5,0))</f>
        <v/>
      </c>
      <c r="AM71" s="36">
        <f>INDEX(MTInputs!$J$1:$AZ$415,$D71,MATCH(AM$5,MTInputs!$J$5:$AZ$5,0))</f>
        <v/>
      </c>
      <c r="AN71" s="36">
        <f>INDEX(MTInputs!$J$1:$AZ$415,$D71,MATCH(AN$5,MTInputs!$J$5:$AZ$5,0))</f>
        <v/>
      </c>
      <c r="AO71" s="36">
        <f>INDEX(MTInputs!$J$1:$AZ$415,$D71,MATCH(AO$5,MTInputs!$J$5:$AZ$5,0))</f>
        <v/>
      </c>
      <c r="AP71" s="36">
        <f>INDEX(MTInputs!$J$1:$AZ$415,$D71,MATCH(AP$5,MTInputs!$J$5:$AZ$5,0))</f>
        <v/>
      </c>
      <c r="AQ71" s="36">
        <f>INDEX(MTInputs!$J$1:$AZ$415,$D71,MATCH(AQ$5,MTInputs!$J$5:$AZ$5,0))</f>
        <v/>
      </c>
      <c r="AR71" s="36">
        <f>INDEX(MTInputs!$J$1:$AZ$415,$D71,MATCH(AR$5,MTInputs!$J$5:$AZ$5,0))</f>
        <v/>
      </c>
      <c r="AS71" s="36">
        <f>INDEX(MTInputs!$J$1:$AZ$415,$D71,MATCH(AS$5,MTInputs!$J$5:$AZ$5,0))</f>
        <v/>
      </c>
      <c r="AT71" s="36">
        <f>INDEX(MTInputs!$J$1:$AZ$415,$D71,MATCH(AT$5,MTInputs!$J$5:$AZ$5,0))</f>
        <v/>
      </c>
      <c r="AU71" s="36">
        <f>INDEX(MTInputs!$J$1:$AZ$415,$D71,MATCH(AU$5,MTInputs!$J$5:$AZ$5,0))</f>
        <v/>
      </c>
      <c r="AV71" s="36">
        <f>INDEX(MTInputs!$J$1:$AZ$415,$D71,MATCH(AV$5,MTInputs!$J$5:$AZ$5,0))</f>
        <v/>
      </c>
      <c r="AW71" s="36">
        <f>INDEX(MTInputs!$J$1:$AZ$415,$D71,MATCH(AW$5,MTInputs!$J$5:$AZ$5,0))</f>
        <v/>
      </c>
      <c r="AX71" s="36">
        <f>INDEX(MTInputs!$J$1:$AZ$415,$D71,MATCH(AX$5,MTInputs!$J$5:$AZ$5,0))</f>
        <v/>
      </c>
    </row>
    <row r="72" hidden="1" outlineLevel="1">
      <c r="A72" s="5" t="inlineStr">
        <is>
          <t>fpr.f</t>
        </is>
      </c>
      <c r="B72" s="5" t="inlineStr">
        <is>
          <t>gso</t>
        </is>
      </c>
      <c r="C72" s="5" t="inlineStr">
        <is>
          <t>all</t>
        </is>
      </c>
      <c r="D72" s="8" t="n">
        <v>164</v>
      </c>
      <c r="H72" s="5">
        <f>INDEX(Variables!$B$5:$B$105,MATCH($A72,Variables!$A$5:$A$105,0))&amp;IF($C72="",""," | "&amp;INDEX(Mapping!$B$5:$B$26,MATCH($C72,Mapping!$A$5:$A$26,0))&amp;" | "&amp;INDEX(Mapping!$B$30:$B$41,MATCH($B72,Mapping!$A$30:$A$41,0)))</f>
        <v/>
      </c>
      <c r="I72" s="5">
        <f>INDEX(Variables!$C$5:$C$105,MATCH($A72,Variables!$A$5:$A$105,0))</f>
        <v/>
      </c>
      <c r="J72" s="5">
        <f>INDEX(Variables!$E$5:$E$105,MATCH($A72,Variables!$A$5:$A$105,0))</f>
        <v/>
      </c>
      <c r="K72" s="25">
        <f>LOWER(Settings!$C$4)&amp;".mit."&amp;$A72&amp;IF($C72="","","."&amp;$C72&amp;"."&amp;$B72)&amp;IF(INDEX(Variables!$D$5:$D$105,MATCH($A72,Variables!$A$5:$A$105,0))="","","."&amp;INDEX(Variables!$D$5:$D$105,MATCH($A72,Variables!$A$5:$A$105,0)))&amp;"."&amp;K$5</f>
        <v/>
      </c>
      <c r="L72" s="35">
        <f>INDEX(MTInputs!$J$1:$AZ$415,$D72,MATCH(L$5,MTInputs!$J$5:$AZ$5,0))</f>
        <v/>
      </c>
      <c r="M72" s="36">
        <f>INDEX(MTInputs!$J$1:$AZ$415,$D72,MATCH(M$5,MTInputs!$J$5:$AZ$5,0))</f>
        <v/>
      </c>
      <c r="N72" s="36">
        <f>INDEX(MTInputs!$J$1:$AZ$415,$D72,MATCH(N$5,MTInputs!$J$5:$AZ$5,0))</f>
        <v/>
      </c>
      <c r="O72" s="36">
        <f>INDEX(MTInputs!$J$1:$AZ$415,$D72,MATCH(O$5,MTInputs!$J$5:$AZ$5,0))</f>
        <v/>
      </c>
      <c r="P72" s="36">
        <f>INDEX(MTInputs!$J$1:$AZ$415,$D72,MATCH(P$5,MTInputs!$J$5:$AZ$5,0))</f>
        <v/>
      </c>
      <c r="Q72" s="36">
        <f>INDEX(MTInputs!$J$1:$AZ$415,$D72,MATCH(Q$5,MTInputs!$J$5:$AZ$5,0))</f>
        <v/>
      </c>
      <c r="R72" s="36">
        <f>INDEX(MTInputs!$J$1:$AZ$415,$D72,MATCH(R$5,MTInputs!$J$5:$AZ$5,0))</f>
        <v/>
      </c>
      <c r="S72" s="36">
        <f>INDEX(MTInputs!$J$1:$AZ$415,$D72,MATCH(S$5,MTInputs!$J$5:$AZ$5,0))</f>
        <v/>
      </c>
      <c r="T72" s="36">
        <f>INDEX(MTInputs!$J$1:$AZ$415,$D72,MATCH(T$5,MTInputs!$J$5:$AZ$5,0))</f>
        <v/>
      </c>
      <c r="U72" s="36">
        <f>INDEX(MTInputs!$J$1:$AZ$415,$D72,MATCH(U$5,MTInputs!$J$5:$AZ$5,0))</f>
        <v/>
      </c>
      <c r="V72" s="36">
        <f>INDEX(MTInputs!$J$1:$AZ$415,$D72,MATCH(V$5,MTInputs!$J$5:$AZ$5,0))</f>
        <v/>
      </c>
      <c r="W72" s="36">
        <f>INDEX(MTInputs!$J$1:$AZ$415,$D72,MATCH(W$5,MTInputs!$J$5:$AZ$5,0))</f>
        <v/>
      </c>
      <c r="X72" s="36">
        <f>INDEX(MTInputs!$J$1:$AZ$415,$D72,MATCH(X$5,MTInputs!$J$5:$AZ$5,0))</f>
        <v/>
      </c>
      <c r="Y72" s="36">
        <f>INDEX(MTInputs!$J$1:$AZ$415,$D72,MATCH(Y$5,MTInputs!$J$5:$AZ$5,0))</f>
        <v/>
      </c>
      <c r="Z72" s="36">
        <f>INDEX(MTInputs!$J$1:$AZ$415,$D72,MATCH(Z$5,MTInputs!$J$5:$AZ$5,0))</f>
        <v/>
      </c>
      <c r="AA72" s="36">
        <f>INDEX(MTInputs!$J$1:$AZ$415,$D72,MATCH(AA$5,MTInputs!$J$5:$AZ$5,0))</f>
        <v/>
      </c>
      <c r="AB72" s="36">
        <f>INDEX(MTInputs!$J$1:$AZ$415,$D72,MATCH(AB$5,MTInputs!$J$5:$AZ$5,0))</f>
        <v/>
      </c>
      <c r="AC72" s="36">
        <f>INDEX(MTInputs!$J$1:$AZ$415,$D72,MATCH(AC$5,MTInputs!$J$5:$AZ$5,0))</f>
        <v/>
      </c>
      <c r="AD72" s="36">
        <f>INDEX(MTInputs!$J$1:$AZ$415,$D72,MATCH(AD$5,MTInputs!$J$5:$AZ$5,0))</f>
        <v/>
      </c>
      <c r="AE72" s="25">
        <f>LOWER(Settings!$C$4)&amp;".mit."&amp;$A72&amp;IF($C72="","","."&amp;$C72&amp;"."&amp;$B72)&amp;IF(INDEX(Variables!$D$5:$D$105,MATCH($A72,Variables!$A$5:$A$105,0))="","","."&amp;INDEX(Variables!$D$5:$D$105,MATCH($A72,Variables!$A$5:$A$105,0)))&amp;"."&amp;AE$5</f>
        <v/>
      </c>
      <c r="AF72" s="35">
        <f>INDEX(MTInputs!$J$1:$AZ$415,$D72,MATCH(AF$5,MTInputs!$J$5:$AZ$5,0))</f>
        <v/>
      </c>
      <c r="AG72" s="36">
        <f>INDEX(MTInputs!$J$1:$AZ$415,$D72,MATCH(AG$5,MTInputs!$J$5:$AZ$5,0))</f>
        <v/>
      </c>
      <c r="AH72" s="36">
        <f>INDEX(MTInputs!$J$1:$AZ$415,$D72,MATCH(AH$5,MTInputs!$J$5:$AZ$5,0))</f>
        <v/>
      </c>
      <c r="AI72" s="36">
        <f>INDEX(MTInputs!$J$1:$AZ$415,$D72,MATCH(AI$5,MTInputs!$J$5:$AZ$5,0))</f>
        <v/>
      </c>
      <c r="AJ72" s="36">
        <f>INDEX(MTInputs!$J$1:$AZ$415,$D72,MATCH(AJ$5,MTInputs!$J$5:$AZ$5,0))</f>
        <v/>
      </c>
      <c r="AK72" s="36">
        <f>INDEX(MTInputs!$J$1:$AZ$415,$D72,MATCH(AK$5,MTInputs!$J$5:$AZ$5,0))</f>
        <v/>
      </c>
      <c r="AL72" s="36">
        <f>INDEX(MTInputs!$J$1:$AZ$415,$D72,MATCH(AL$5,MTInputs!$J$5:$AZ$5,0))</f>
        <v/>
      </c>
      <c r="AM72" s="36">
        <f>INDEX(MTInputs!$J$1:$AZ$415,$D72,MATCH(AM$5,MTInputs!$J$5:$AZ$5,0))</f>
        <v/>
      </c>
      <c r="AN72" s="36">
        <f>INDEX(MTInputs!$J$1:$AZ$415,$D72,MATCH(AN$5,MTInputs!$J$5:$AZ$5,0))</f>
        <v/>
      </c>
      <c r="AO72" s="36">
        <f>INDEX(MTInputs!$J$1:$AZ$415,$D72,MATCH(AO$5,MTInputs!$J$5:$AZ$5,0))</f>
        <v/>
      </c>
      <c r="AP72" s="36">
        <f>INDEX(MTInputs!$J$1:$AZ$415,$D72,MATCH(AP$5,MTInputs!$J$5:$AZ$5,0))</f>
        <v/>
      </c>
      <c r="AQ72" s="36">
        <f>INDEX(MTInputs!$J$1:$AZ$415,$D72,MATCH(AQ$5,MTInputs!$J$5:$AZ$5,0))</f>
        <v/>
      </c>
      <c r="AR72" s="36">
        <f>INDEX(MTInputs!$J$1:$AZ$415,$D72,MATCH(AR$5,MTInputs!$J$5:$AZ$5,0))</f>
        <v/>
      </c>
      <c r="AS72" s="36">
        <f>INDEX(MTInputs!$J$1:$AZ$415,$D72,MATCH(AS$5,MTInputs!$J$5:$AZ$5,0))</f>
        <v/>
      </c>
      <c r="AT72" s="36">
        <f>INDEX(MTInputs!$J$1:$AZ$415,$D72,MATCH(AT$5,MTInputs!$J$5:$AZ$5,0))</f>
        <v/>
      </c>
      <c r="AU72" s="36">
        <f>INDEX(MTInputs!$J$1:$AZ$415,$D72,MATCH(AU$5,MTInputs!$J$5:$AZ$5,0))</f>
        <v/>
      </c>
      <c r="AV72" s="36">
        <f>INDEX(MTInputs!$J$1:$AZ$415,$D72,MATCH(AV$5,MTInputs!$J$5:$AZ$5,0))</f>
        <v/>
      </c>
      <c r="AW72" s="36">
        <f>INDEX(MTInputs!$J$1:$AZ$415,$D72,MATCH(AW$5,MTInputs!$J$5:$AZ$5,0))</f>
        <v/>
      </c>
      <c r="AX72" s="36">
        <f>INDEX(MTInputs!$J$1:$AZ$415,$D72,MATCH(AX$5,MTInputs!$J$5:$AZ$5,0))</f>
        <v/>
      </c>
    </row>
    <row r="73" hidden="1" outlineLevel="1">
      <c r="A73" s="5" t="inlineStr">
        <is>
          <t>fpr.f</t>
        </is>
      </c>
      <c r="B73" s="5" t="inlineStr">
        <is>
          <t>die</t>
        </is>
      </c>
      <c r="C73" s="5" t="inlineStr">
        <is>
          <t>all</t>
        </is>
      </c>
      <c r="D73" s="8" t="n">
        <v>165</v>
      </c>
      <c r="H73" s="5">
        <f>INDEX(Variables!$B$5:$B$105,MATCH($A73,Variables!$A$5:$A$105,0))&amp;IF($C73="",""," | "&amp;INDEX(Mapping!$B$5:$B$26,MATCH($C73,Mapping!$A$5:$A$26,0))&amp;" | "&amp;INDEX(Mapping!$B$30:$B$41,MATCH($B73,Mapping!$A$30:$A$41,0)))</f>
        <v/>
      </c>
      <c r="I73" s="5">
        <f>INDEX(Variables!$C$5:$C$105,MATCH($A73,Variables!$A$5:$A$105,0))</f>
        <v/>
      </c>
      <c r="J73" s="5">
        <f>INDEX(Variables!$E$5:$E$105,MATCH($A73,Variables!$A$5:$A$105,0))</f>
        <v/>
      </c>
      <c r="K73" s="25">
        <f>LOWER(Settings!$C$4)&amp;".mit."&amp;$A73&amp;IF($C73="","","."&amp;$C73&amp;"."&amp;$B73)&amp;IF(INDEX(Variables!$D$5:$D$105,MATCH($A73,Variables!$A$5:$A$105,0))="","","."&amp;INDEX(Variables!$D$5:$D$105,MATCH($A73,Variables!$A$5:$A$105,0)))&amp;"."&amp;K$5</f>
        <v/>
      </c>
      <c r="L73" s="35">
        <f>INDEX(MTInputs!$J$1:$AZ$415,$D73,MATCH(L$5,MTInputs!$J$5:$AZ$5,0))</f>
        <v/>
      </c>
      <c r="M73" s="36">
        <f>INDEX(MTInputs!$J$1:$AZ$415,$D73,MATCH(M$5,MTInputs!$J$5:$AZ$5,0))</f>
        <v/>
      </c>
      <c r="N73" s="36">
        <f>INDEX(MTInputs!$J$1:$AZ$415,$D73,MATCH(N$5,MTInputs!$J$5:$AZ$5,0))</f>
        <v/>
      </c>
      <c r="O73" s="36">
        <f>INDEX(MTInputs!$J$1:$AZ$415,$D73,MATCH(O$5,MTInputs!$J$5:$AZ$5,0))</f>
        <v/>
      </c>
      <c r="P73" s="36">
        <f>INDEX(MTInputs!$J$1:$AZ$415,$D73,MATCH(P$5,MTInputs!$J$5:$AZ$5,0))</f>
        <v/>
      </c>
      <c r="Q73" s="36">
        <f>INDEX(MTInputs!$J$1:$AZ$415,$D73,MATCH(Q$5,MTInputs!$J$5:$AZ$5,0))</f>
        <v/>
      </c>
      <c r="R73" s="36">
        <f>INDEX(MTInputs!$J$1:$AZ$415,$D73,MATCH(R$5,MTInputs!$J$5:$AZ$5,0))</f>
        <v/>
      </c>
      <c r="S73" s="36">
        <f>INDEX(MTInputs!$J$1:$AZ$415,$D73,MATCH(S$5,MTInputs!$J$5:$AZ$5,0))</f>
        <v/>
      </c>
      <c r="T73" s="36">
        <f>INDEX(MTInputs!$J$1:$AZ$415,$D73,MATCH(T$5,MTInputs!$J$5:$AZ$5,0))</f>
        <v/>
      </c>
      <c r="U73" s="36">
        <f>INDEX(MTInputs!$J$1:$AZ$415,$D73,MATCH(U$5,MTInputs!$J$5:$AZ$5,0))</f>
        <v/>
      </c>
      <c r="V73" s="36">
        <f>INDEX(MTInputs!$J$1:$AZ$415,$D73,MATCH(V$5,MTInputs!$J$5:$AZ$5,0))</f>
        <v/>
      </c>
      <c r="W73" s="36">
        <f>INDEX(MTInputs!$J$1:$AZ$415,$D73,MATCH(W$5,MTInputs!$J$5:$AZ$5,0))</f>
        <v/>
      </c>
      <c r="X73" s="36">
        <f>INDEX(MTInputs!$J$1:$AZ$415,$D73,MATCH(X$5,MTInputs!$J$5:$AZ$5,0))</f>
        <v/>
      </c>
      <c r="Y73" s="36">
        <f>INDEX(MTInputs!$J$1:$AZ$415,$D73,MATCH(Y$5,MTInputs!$J$5:$AZ$5,0))</f>
        <v/>
      </c>
      <c r="Z73" s="36">
        <f>INDEX(MTInputs!$J$1:$AZ$415,$D73,MATCH(Z$5,MTInputs!$J$5:$AZ$5,0))</f>
        <v/>
      </c>
      <c r="AA73" s="36">
        <f>INDEX(MTInputs!$J$1:$AZ$415,$D73,MATCH(AA$5,MTInputs!$J$5:$AZ$5,0))</f>
        <v/>
      </c>
      <c r="AB73" s="36">
        <f>INDEX(MTInputs!$J$1:$AZ$415,$D73,MATCH(AB$5,MTInputs!$J$5:$AZ$5,0))</f>
        <v/>
      </c>
      <c r="AC73" s="36">
        <f>INDEX(MTInputs!$J$1:$AZ$415,$D73,MATCH(AC$5,MTInputs!$J$5:$AZ$5,0))</f>
        <v/>
      </c>
      <c r="AD73" s="36">
        <f>INDEX(MTInputs!$J$1:$AZ$415,$D73,MATCH(AD$5,MTInputs!$J$5:$AZ$5,0))</f>
        <v/>
      </c>
      <c r="AE73" s="25">
        <f>LOWER(Settings!$C$4)&amp;".mit."&amp;$A73&amp;IF($C73="","","."&amp;$C73&amp;"."&amp;$B73)&amp;IF(INDEX(Variables!$D$5:$D$105,MATCH($A73,Variables!$A$5:$A$105,0))="","","."&amp;INDEX(Variables!$D$5:$D$105,MATCH($A73,Variables!$A$5:$A$105,0)))&amp;"."&amp;AE$5</f>
        <v/>
      </c>
      <c r="AF73" s="35">
        <f>INDEX(MTInputs!$J$1:$AZ$415,$D73,MATCH(AF$5,MTInputs!$J$5:$AZ$5,0))</f>
        <v/>
      </c>
      <c r="AG73" s="36">
        <f>INDEX(MTInputs!$J$1:$AZ$415,$D73,MATCH(AG$5,MTInputs!$J$5:$AZ$5,0))</f>
        <v/>
      </c>
      <c r="AH73" s="36">
        <f>INDEX(MTInputs!$J$1:$AZ$415,$D73,MATCH(AH$5,MTInputs!$J$5:$AZ$5,0))</f>
        <v/>
      </c>
      <c r="AI73" s="36">
        <f>INDEX(MTInputs!$J$1:$AZ$415,$D73,MATCH(AI$5,MTInputs!$J$5:$AZ$5,0))</f>
        <v/>
      </c>
      <c r="AJ73" s="36">
        <f>INDEX(MTInputs!$J$1:$AZ$415,$D73,MATCH(AJ$5,MTInputs!$J$5:$AZ$5,0))</f>
        <v/>
      </c>
      <c r="AK73" s="36">
        <f>INDEX(MTInputs!$J$1:$AZ$415,$D73,MATCH(AK$5,MTInputs!$J$5:$AZ$5,0))</f>
        <v/>
      </c>
      <c r="AL73" s="36">
        <f>INDEX(MTInputs!$J$1:$AZ$415,$D73,MATCH(AL$5,MTInputs!$J$5:$AZ$5,0))</f>
        <v/>
      </c>
      <c r="AM73" s="36">
        <f>INDEX(MTInputs!$J$1:$AZ$415,$D73,MATCH(AM$5,MTInputs!$J$5:$AZ$5,0))</f>
        <v/>
      </c>
      <c r="AN73" s="36">
        <f>INDEX(MTInputs!$J$1:$AZ$415,$D73,MATCH(AN$5,MTInputs!$J$5:$AZ$5,0))</f>
        <v/>
      </c>
      <c r="AO73" s="36">
        <f>INDEX(MTInputs!$J$1:$AZ$415,$D73,MATCH(AO$5,MTInputs!$J$5:$AZ$5,0))</f>
        <v/>
      </c>
      <c r="AP73" s="36">
        <f>INDEX(MTInputs!$J$1:$AZ$415,$D73,MATCH(AP$5,MTInputs!$J$5:$AZ$5,0))</f>
        <v/>
      </c>
      <c r="AQ73" s="36">
        <f>INDEX(MTInputs!$J$1:$AZ$415,$D73,MATCH(AQ$5,MTInputs!$J$5:$AZ$5,0))</f>
        <v/>
      </c>
      <c r="AR73" s="36">
        <f>INDEX(MTInputs!$J$1:$AZ$415,$D73,MATCH(AR$5,MTInputs!$J$5:$AZ$5,0))</f>
        <v/>
      </c>
      <c r="AS73" s="36">
        <f>INDEX(MTInputs!$J$1:$AZ$415,$D73,MATCH(AS$5,MTInputs!$J$5:$AZ$5,0))</f>
        <v/>
      </c>
      <c r="AT73" s="36">
        <f>INDEX(MTInputs!$J$1:$AZ$415,$D73,MATCH(AT$5,MTInputs!$J$5:$AZ$5,0))</f>
        <v/>
      </c>
      <c r="AU73" s="36">
        <f>INDEX(MTInputs!$J$1:$AZ$415,$D73,MATCH(AU$5,MTInputs!$J$5:$AZ$5,0))</f>
        <v/>
      </c>
      <c r="AV73" s="36">
        <f>INDEX(MTInputs!$J$1:$AZ$415,$D73,MATCH(AV$5,MTInputs!$J$5:$AZ$5,0))</f>
        <v/>
      </c>
      <c r="AW73" s="36">
        <f>INDEX(MTInputs!$J$1:$AZ$415,$D73,MATCH(AW$5,MTInputs!$J$5:$AZ$5,0))</f>
        <v/>
      </c>
      <c r="AX73" s="36">
        <f>INDEX(MTInputs!$J$1:$AZ$415,$D73,MATCH(AX$5,MTInputs!$J$5:$AZ$5,0))</f>
        <v/>
      </c>
    </row>
    <row r="74" hidden="1" outlineLevel="1">
      <c r="A74" s="5" t="inlineStr">
        <is>
          <t>fpr.f</t>
        </is>
      </c>
      <c r="B74" s="5" t="inlineStr">
        <is>
          <t>lpg</t>
        </is>
      </c>
      <c r="C74" s="5" t="inlineStr">
        <is>
          <t>all</t>
        </is>
      </c>
      <c r="D74" s="8" t="n">
        <v>166</v>
      </c>
      <c r="H74" s="5">
        <f>INDEX(Variables!$B$5:$B$105,MATCH($A74,Variables!$A$5:$A$105,0))&amp;IF($C74="",""," | "&amp;INDEX(Mapping!$B$5:$B$26,MATCH($C74,Mapping!$A$5:$A$26,0))&amp;" | "&amp;INDEX(Mapping!$B$30:$B$41,MATCH($B74,Mapping!$A$30:$A$41,0)))</f>
        <v/>
      </c>
      <c r="I74" s="5">
        <f>INDEX(Variables!$C$5:$C$105,MATCH($A74,Variables!$A$5:$A$105,0))</f>
        <v/>
      </c>
      <c r="J74" s="5">
        <f>INDEX(Variables!$E$5:$E$105,MATCH($A74,Variables!$A$5:$A$105,0))</f>
        <v/>
      </c>
      <c r="K74" s="25">
        <f>LOWER(Settings!$C$4)&amp;".mit."&amp;$A74&amp;IF($C74="","","."&amp;$C74&amp;"."&amp;$B74)&amp;IF(INDEX(Variables!$D$5:$D$105,MATCH($A74,Variables!$A$5:$A$105,0))="","","."&amp;INDEX(Variables!$D$5:$D$105,MATCH($A74,Variables!$A$5:$A$105,0)))&amp;"."&amp;K$5</f>
        <v/>
      </c>
      <c r="L74" s="35">
        <f>INDEX(MTInputs!$J$1:$AZ$415,$D74,MATCH(L$5,MTInputs!$J$5:$AZ$5,0))</f>
        <v/>
      </c>
      <c r="M74" s="36">
        <f>INDEX(MTInputs!$J$1:$AZ$415,$D74,MATCH(M$5,MTInputs!$J$5:$AZ$5,0))</f>
        <v/>
      </c>
      <c r="N74" s="36">
        <f>INDEX(MTInputs!$J$1:$AZ$415,$D74,MATCH(N$5,MTInputs!$J$5:$AZ$5,0))</f>
        <v/>
      </c>
      <c r="O74" s="36">
        <f>INDEX(MTInputs!$J$1:$AZ$415,$D74,MATCH(O$5,MTInputs!$J$5:$AZ$5,0))</f>
        <v/>
      </c>
      <c r="P74" s="36">
        <f>INDEX(MTInputs!$J$1:$AZ$415,$D74,MATCH(P$5,MTInputs!$J$5:$AZ$5,0))</f>
        <v/>
      </c>
      <c r="Q74" s="36">
        <f>INDEX(MTInputs!$J$1:$AZ$415,$D74,MATCH(Q$5,MTInputs!$J$5:$AZ$5,0))</f>
        <v/>
      </c>
      <c r="R74" s="36">
        <f>INDEX(MTInputs!$J$1:$AZ$415,$D74,MATCH(R$5,MTInputs!$J$5:$AZ$5,0))</f>
        <v/>
      </c>
      <c r="S74" s="36">
        <f>INDEX(MTInputs!$J$1:$AZ$415,$D74,MATCH(S$5,MTInputs!$J$5:$AZ$5,0))</f>
        <v/>
      </c>
      <c r="T74" s="36">
        <f>INDEX(MTInputs!$J$1:$AZ$415,$D74,MATCH(T$5,MTInputs!$J$5:$AZ$5,0))</f>
        <v/>
      </c>
      <c r="U74" s="36">
        <f>INDEX(MTInputs!$J$1:$AZ$415,$D74,MATCH(U$5,MTInputs!$J$5:$AZ$5,0))</f>
        <v/>
      </c>
      <c r="V74" s="36">
        <f>INDEX(MTInputs!$J$1:$AZ$415,$D74,MATCH(V$5,MTInputs!$J$5:$AZ$5,0))</f>
        <v/>
      </c>
      <c r="W74" s="36">
        <f>INDEX(MTInputs!$J$1:$AZ$415,$D74,MATCH(W$5,MTInputs!$J$5:$AZ$5,0))</f>
        <v/>
      </c>
      <c r="X74" s="36">
        <f>INDEX(MTInputs!$J$1:$AZ$415,$D74,MATCH(X$5,MTInputs!$J$5:$AZ$5,0))</f>
        <v/>
      </c>
      <c r="Y74" s="36">
        <f>INDEX(MTInputs!$J$1:$AZ$415,$D74,MATCH(Y$5,MTInputs!$J$5:$AZ$5,0))</f>
        <v/>
      </c>
      <c r="Z74" s="36">
        <f>INDEX(MTInputs!$J$1:$AZ$415,$D74,MATCH(Z$5,MTInputs!$J$5:$AZ$5,0))</f>
        <v/>
      </c>
      <c r="AA74" s="36">
        <f>INDEX(MTInputs!$J$1:$AZ$415,$D74,MATCH(AA$5,MTInputs!$J$5:$AZ$5,0))</f>
        <v/>
      </c>
      <c r="AB74" s="36">
        <f>INDEX(MTInputs!$J$1:$AZ$415,$D74,MATCH(AB$5,MTInputs!$J$5:$AZ$5,0))</f>
        <v/>
      </c>
      <c r="AC74" s="36">
        <f>INDEX(MTInputs!$J$1:$AZ$415,$D74,MATCH(AC$5,MTInputs!$J$5:$AZ$5,0))</f>
        <v/>
      </c>
      <c r="AD74" s="36">
        <f>INDEX(MTInputs!$J$1:$AZ$415,$D74,MATCH(AD$5,MTInputs!$J$5:$AZ$5,0))</f>
        <v/>
      </c>
      <c r="AE74" s="25">
        <f>LOWER(Settings!$C$4)&amp;".mit."&amp;$A74&amp;IF($C74="","","."&amp;$C74&amp;"."&amp;$B74)&amp;IF(INDEX(Variables!$D$5:$D$105,MATCH($A74,Variables!$A$5:$A$105,0))="","","."&amp;INDEX(Variables!$D$5:$D$105,MATCH($A74,Variables!$A$5:$A$105,0)))&amp;"."&amp;AE$5</f>
        <v/>
      </c>
      <c r="AF74" s="35">
        <f>INDEX(MTInputs!$J$1:$AZ$415,$D74,MATCH(AF$5,MTInputs!$J$5:$AZ$5,0))</f>
        <v/>
      </c>
      <c r="AG74" s="36">
        <f>INDEX(MTInputs!$J$1:$AZ$415,$D74,MATCH(AG$5,MTInputs!$J$5:$AZ$5,0))</f>
        <v/>
      </c>
      <c r="AH74" s="36">
        <f>INDEX(MTInputs!$J$1:$AZ$415,$D74,MATCH(AH$5,MTInputs!$J$5:$AZ$5,0))</f>
        <v/>
      </c>
      <c r="AI74" s="36">
        <f>INDEX(MTInputs!$J$1:$AZ$415,$D74,MATCH(AI$5,MTInputs!$J$5:$AZ$5,0))</f>
        <v/>
      </c>
      <c r="AJ74" s="36">
        <f>INDEX(MTInputs!$J$1:$AZ$415,$D74,MATCH(AJ$5,MTInputs!$J$5:$AZ$5,0))</f>
        <v/>
      </c>
      <c r="AK74" s="36">
        <f>INDEX(MTInputs!$J$1:$AZ$415,$D74,MATCH(AK$5,MTInputs!$J$5:$AZ$5,0))</f>
        <v/>
      </c>
      <c r="AL74" s="36">
        <f>INDEX(MTInputs!$J$1:$AZ$415,$D74,MATCH(AL$5,MTInputs!$J$5:$AZ$5,0))</f>
        <v/>
      </c>
      <c r="AM74" s="36">
        <f>INDEX(MTInputs!$J$1:$AZ$415,$D74,MATCH(AM$5,MTInputs!$J$5:$AZ$5,0))</f>
        <v/>
      </c>
      <c r="AN74" s="36">
        <f>INDEX(MTInputs!$J$1:$AZ$415,$D74,MATCH(AN$5,MTInputs!$J$5:$AZ$5,0))</f>
        <v/>
      </c>
      <c r="AO74" s="36">
        <f>INDEX(MTInputs!$J$1:$AZ$415,$D74,MATCH(AO$5,MTInputs!$J$5:$AZ$5,0))</f>
        <v/>
      </c>
      <c r="AP74" s="36">
        <f>INDEX(MTInputs!$J$1:$AZ$415,$D74,MATCH(AP$5,MTInputs!$J$5:$AZ$5,0))</f>
        <v/>
      </c>
      <c r="AQ74" s="36">
        <f>INDEX(MTInputs!$J$1:$AZ$415,$D74,MATCH(AQ$5,MTInputs!$J$5:$AZ$5,0))</f>
        <v/>
      </c>
      <c r="AR74" s="36">
        <f>INDEX(MTInputs!$J$1:$AZ$415,$D74,MATCH(AR$5,MTInputs!$J$5:$AZ$5,0))</f>
        <v/>
      </c>
      <c r="AS74" s="36">
        <f>INDEX(MTInputs!$J$1:$AZ$415,$D74,MATCH(AS$5,MTInputs!$J$5:$AZ$5,0))</f>
        <v/>
      </c>
      <c r="AT74" s="36">
        <f>INDEX(MTInputs!$J$1:$AZ$415,$D74,MATCH(AT$5,MTInputs!$J$5:$AZ$5,0))</f>
        <v/>
      </c>
      <c r="AU74" s="36">
        <f>INDEX(MTInputs!$J$1:$AZ$415,$D74,MATCH(AU$5,MTInputs!$J$5:$AZ$5,0))</f>
        <v/>
      </c>
      <c r="AV74" s="36">
        <f>INDEX(MTInputs!$J$1:$AZ$415,$D74,MATCH(AV$5,MTInputs!$J$5:$AZ$5,0))</f>
        <v/>
      </c>
      <c r="AW74" s="36">
        <f>INDEX(MTInputs!$J$1:$AZ$415,$D74,MATCH(AW$5,MTInputs!$J$5:$AZ$5,0))</f>
        <v/>
      </c>
      <c r="AX74" s="36">
        <f>INDEX(MTInputs!$J$1:$AZ$415,$D74,MATCH(AX$5,MTInputs!$J$5:$AZ$5,0))</f>
        <v/>
      </c>
    </row>
    <row r="75" hidden="1" outlineLevel="1">
      <c r="A75" s="5" t="inlineStr">
        <is>
          <t>fpr.f</t>
        </is>
      </c>
      <c r="B75" s="5" t="inlineStr">
        <is>
          <t>ker</t>
        </is>
      </c>
      <c r="C75" s="5" t="inlineStr">
        <is>
          <t>all</t>
        </is>
      </c>
      <c r="D75" s="8" t="n">
        <v>167</v>
      </c>
      <c r="H75" s="5">
        <f>INDEX(Variables!$B$5:$B$105,MATCH($A75,Variables!$A$5:$A$105,0))&amp;IF($C75="",""," | "&amp;INDEX(Mapping!$B$5:$B$26,MATCH($C75,Mapping!$A$5:$A$26,0))&amp;" | "&amp;INDEX(Mapping!$B$30:$B$41,MATCH($B75,Mapping!$A$30:$A$41,0)))</f>
        <v/>
      </c>
      <c r="I75" s="5">
        <f>INDEX(Variables!$C$5:$C$105,MATCH($A75,Variables!$A$5:$A$105,0))</f>
        <v/>
      </c>
      <c r="J75" s="5">
        <f>INDEX(Variables!$E$5:$E$105,MATCH($A75,Variables!$A$5:$A$105,0))</f>
        <v/>
      </c>
      <c r="K75" s="25">
        <f>LOWER(Settings!$C$4)&amp;".mit."&amp;$A75&amp;IF($C75="","","."&amp;$C75&amp;"."&amp;$B75)&amp;IF(INDEX(Variables!$D$5:$D$105,MATCH($A75,Variables!$A$5:$A$105,0))="","","."&amp;INDEX(Variables!$D$5:$D$105,MATCH($A75,Variables!$A$5:$A$105,0)))&amp;"."&amp;K$5</f>
        <v/>
      </c>
      <c r="L75" s="35">
        <f>INDEX(MTInputs!$J$1:$AZ$415,$D75,MATCH(L$5,MTInputs!$J$5:$AZ$5,0))</f>
        <v/>
      </c>
      <c r="M75" s="36">
        <f>INDEX(MTInputs!$J$1:$AZ$415,$D75,MATCH(M$5,MTInputs!$J$5:$AZ$5,0))</f>
        <v/>
      </c>
      <c r="N75" s="36">
        <f>INDEX(MTInputs!$J$1:$AZ$415,$D75,MATCH(N$5,MTInputs!$J$5:$AZ$5,0))</f>
        <v/>
      </c>
      <c r="O75" s="36">
        <f>INDEX(MTInputs!$J$1:$AZ$415,$D75,MATCH(O$5,MTInputs!$J$5:$AZ$5,0))</f>
        <v/>
      </c>
      <c r="P75" s="36">
        <f>INDEX(MTInputs!$J$1:$AZ$415,$D75,MATCH(P$5,MTInputs!$J$5:$AZ$5,0))</f>
        <v/>
      </c>
      <c r="Q75" s="36">
        <f>INDEX(MTInputs!$J$1:$AZ$415,$D75,MATCH(Q$5,MTInputs!$J$5:$AZ$5,0))</f>
        <v/>
      </c>
      <c r="R75" s="36">
        <f>INDEX(MTInputs!$J$1:$AZ$415,$D75,MATCH(R$5,MTInputs!$J$5:$AZ$5,0))</f>
        <v/>
      </c>
      <c r="S75" s="36">
        <f>INDEX(MTInputs!$J$1:$AZ$415,$D75,MATCH(S$5,MTInputs!$J$5:$AZ$5,0))</f>
        <v/>
      </c>
      <c r="T75" s="36">
        <f>INDEX(MTInputs!$J$1:$AZ$415,$D75,MATCH(T$5,MTInputs!$J$5:$AZ$5,0))</f>
        <v/>
      </c>
      <c r="U75" s="36">
        <f>INDEX(MTInputs!$J$1:$AZ$415,$D75,MATCH(U$5,MTInputs!$J$5:$AZ$5,0))</f>
        <v/>
      </c>
      <c r="V75" s="36">
        <f>INDEX(MTInputs!$J$1:$AZ$415,$D75,MATCH(V$5,MTInputs!$J$5:$AZ$5,0))</f>
        <v/>
      </c>
      <c r="W75" s="36">
        <f>INDEX(MTInputs!$J$1:$AZ$415,$D75,MATCH(W$5,MTInputs!$J$5:$AZ$5,0))</f>
        <v/>
      </c>
      <c r="X75" s="36">
        <f>INDEX(MTInputs!$J$1:$AZ$415,$D75,MATCH(X$5,MTInputs!$J$5:$AZ$5,0))</f>
        <v/>
      </c>
      <c r="Y75" s="36">
        <f>INDEX(MTInputs!$J$1:$AZ$415,$D75,MATCH(Y$5,MTInputs!$J$5:$AZ$5,0))</f>
        <v/>
      </c>
      <c r="Z75" s="36">
        <f>INDEX(MTInputs!$J$1:$AZ$415,$D75,MATCH(Z$5,MTInputs!$J$5:$AZ$5,0))</f>
        <v/>
      </c>
      <c r="AA75" s="36">
        <f>INDEX(MTInputs!$J$1:$AZ$415,$D75,MATCH(AA$5,MTInputs!$J$5:$AZ$5,0))</f>
        <v/>
      </c>
      <c r="AB75" s="36">
        <f>INDEX(MTInputs!$J$1:$AZ$415,$D75,MATCH(AB$5,MTInputs!$J$5:$AZ$5,0))</f>
        <v/>
      </c>
      <c r="AC75" s="36">
        <f>INDEX(MTInputs!$J$1:$AZ$415,$D75,MATCH(AC$5,MTInputs!$J$5:$AZ$5,0))</f>
        <v/>
      </c>
      <c r="AD75" s="36">
        <f>INDEX(MTInputs!$J$1:$AZ$415,$D75,MATCH(AD$5,MTInputs!$J$5:$AZ$5,0))</f>
        <v/>
      </c>
      <c r="AE75" s="25">
        <f>LOWER(Settings!$C$4)&amp;".mit."&amp;$A75&amp;IF($C75="","","."&amp;$C75&amp;"."&amp;$B75)&amp;IF(INDEX(Variables!$D$5:$D$105,MATCH($A75,Variables!$A$5:$A$105,0))="","","."&amp;INDEX(Variables!$D$5:$D$105,MATCH($A75,Variables!$A$5:$A$105,0)))&amp;"."&amp;AE$5</f>
        <v/>
      </c>
      <c r="AF75" s="35">
        <f>INDEX(MTInputs!$J$1:$AZ$415,$D75,MATCH(AF$5,MTInputs!$J$5:$AZ$5,0))</f>
        <v/>
      </c>
      <c r="AG75" s="36">
        <f>INDEX(MTInputs!$J$1:$AZ$415,$D75,MATCH(AG$5,MTInputs!$J$5:$AZ$5,0))</f>
        <v/>
      </c>
      <c r="AH75" s="36">
        <f>INDEX(MTInputs!$J$1:$AZ$415,$D75,MATCH(AH$5,MTInputs!$J$5:$AZ$5,0))</f>
        <v/>
      </c>
      <c r="AI75" s="36">
        <f>INDEX(MTInputs!$J$1:$AZ$415,$D75,MATCH(AI$5,MTInputs!$J$5:$AZ$5,0))</f>
        <v/>
      </c>
      <c r="AJ75" s="36">
        <f>INDEX(MTInputs!$J$1:$AZ$415,$D75,MATCH(AJ$5,MTInputs!$J$5:$AZ$5,0))</f>
        <v/>
      </c>
      <c r="AK75" s="36">
        <f>INDEX(MTInputs!$J$1:$AZ$415,$D75,MATCH(AK$5,MTInputs!$J$5:$AZ$5,0))</f>
        <v/>
      </c>
      <c r="AL75" s="36">
        <f>INDEX(MTInputs!$J$1:$AZ$415,$D75,MATCH(AL$5,MTInputs!$J$5:$AZ$5,0))</f>
        <v/>
      </c>
      <c r="AM75" s="36">
        <f>INDEX(MTInputs!$J$1:$AZ$415,$D75,MATCH(AM$5,MTInputs!$J$5:$AZ$5,0))</f>
        <v/>
      </c>
      <c r="AN75" s="36">
        <f>INDEX(MTInputs!$J$1:$AZ$415,$D75,MATCH(AN$5,MTInputs!$J$5:$AZ$5,0))</f>
        <v/>
      </c>
      <c r="AO75" s="36">
        <f>INDEX(MTInputs!$J$1:$AZ$415,$D75,MATCH(AO$5,MTInputs!$J$5:$AZ$5,0))</f>
        <v/>
      </c>
      <c r="AP75" s="36">
        <f>INDEX(MTInputs!$J$1:$AZ$415,$D75,MATCH(AP$5,MTInputs!$J$5:$AZ$5,0))</f>
        <v/>
      </c>
      <c r="AQ75" s="36">
        <f>INDEX(MTInputs!$J$1:$AZ$415,$D75,MATCH(AQ$5,MTInputs!$J$5:$AZ$5,0))</f>
        <v/>
      </c>
      <c r="AR75" s="36">
        <f>INDEX(MTInputs!$J$1:$AZ$415,$D75,MATCH(AR$5,MTInputs!$J$5:$AZ$5,0))</f>
        <v/>
      </c>
      <c r="AS75" s="36">
        <f>INDEX(MTInputs!$J$1:$AZ$415,$D75,MATCH(AS$5,MTInputs!$J$5:$AZ$5,0))</f>
        <v/>
      </c>
      <c r="AT75" s="36">
        <f>INDEX(MTInputs!$J$1:$AZ$415,$D75,MATCH(AT$5,MTInputs!$J$5:$AZ$5,0))</f>
        <v/>
      </c>
      <c r="AU75" s="36">
        <f>INDEX(MTInputs!$J$1:$AZ$415,$D75,MATCH(AU$5,MTInputs!$J$5:$AZ$5,0))</f>
        <v/>
      </c>
      <c r="AV75" s="36">
        <f>INDEX(MTInputs!$J$1:$AZ$415,$D75,MATCH(AV$5,MTInputs!$J$5:$AZ$5,0))</f>
        <v/>
      </c>
      <c r="AW75" s="36">
        <f>INDEX(MTInputs!$J$1:$AZ$415,$D75,MATCH(AW$5,MTInputs!$J$5:$AZ$5,0))</f>
        <v/>
      </c>
      <c r="AX75" s="36">
        <f>INDEX(MTInputs!$J$1:$AZ$415,$D75,MATCH(AX$5,MTInputs!$J$5:$AZ$5,0))</f>
        <v/>
      </c>
    </row>
    <row r="76" hidden="1" outlineLevel="1">
      <c r="A76" s="5" t="inlineStr">
        <is>
          <t>fpr.f</t>
        </is>
      </c>
      <c r="B76" s="5" t="inlineStr">
        <is>
          <t>oop</t>
        </is>
      </c>
      <c r="C76" s="5" t="inlineStr">
        <is>
          <t>all</t>
        </is>
      </c>
      <c r="D76" s="8" t="n">
        <v>168</v>
      </c>
      <c r="H76" s="5">
        <f>INDEX(Variables!$B$5:$B$105,MATCH($A76,Variables!$A$5:$A$105,0))&amp;IF($C76="",""," | "&amp;INDEX(Mapping!$B$5:$B$26,MATCH($C76,Mapping!$A$5:$A$26,0))&amp;" | "&amp;INDEX(Mapping!$B$30:$B$41,MATCH($B76,Mapping!$A$30:$A$41,0)))</f>
        <v/>
      </c>
      <c r="I76" s="5">
        <f>INDEX(Variables!$C$5:$C$105,MATCH($A76,Variables!$A$5:$A$105,0))</f>
        <v/>
      </c>
      <c r="J76" s="5">
        <f>INDEX(Variables!$E$5:$E$105,MATCH($A76,Variables!$A$5:$A$105,0))</f>
        <v/>
      </c>
      <c r="K76" s="25">
        <f>LOWER(Settings!$C$4)&amp;".mit."&amp;$A76&amp;IF($C76="","","."&amp;$C76&amp;"."&amp;$B76)&amp;IF(INDEX(Variables!$D$5:$D$105,MATCH($A76,Variables!$A$5:$A$105,0))="","","."&amp;INDEX(Variables!$D$5:$D$105,MATCH($A76,Variables!$A$5:$A$105,0)))&amp;"."&amp;K$5</f>
        <v/>
      </c>
      <c r="L76" s="35">
        <f>INDEX(MTInputs!$J$1:$AZ$415,$D76,MATCH(L$5,MTInputs!$J$5:$AZ$5,0))</f>
        <v/>
      </c>
      <c r="M76" s="36">
        <f>INDEX(MTInputs!$J$1:$AZ$415,$D76,MATCH(M$5,MTInputs!$J$5:$AZ$5,0))</f>
        <v/>
      </c>
      <c r="N76" s="36">
        <f>INDEX(MTInputs!$J$1:$AZ$415,$D76,MATCH(N$5,MTInputs!$J$5:$AZ$5,0))</f>
        <v/>
      </c>
      <c r="O76" s="36">
        <f>INDEX(MTInputs!$J$1:$AZ$415,$D76,MATCH(O$5,MTInputs!$J$5:$AZ$5,0))</f>
        <v/>
      </c>
      <c r="P76" s="36">
        <f>INDEX(MTInputs!$J$1:$AZ$415,$D76,MATCH(P$5,MTInputs!$J$5:$AZ$5,0))</f>
        <v/>
      </c>
      <c r="Q76" s="36">
        <f>INDEX(MTInputs!$J$1:$AZ$415,$D76,MATCH(Q$5,MTInputs!$J$5:$AZ$5,0))</f>
        <v/>
      </c>
      <c r="R76" s="36">
        <f>INDEX(MTInputs!$J$1:$AZ$415,$D76,MATCH(R$5,MTInputs!$J$5:$AZ$5,0))</f>
        <v/>
      </c>
      <c r="S76" s="36">
        <f>INDEX(MTInputs!$J$1:$AZ$415,$D76,MATCH(S$5,MTInputs!$J$5:$AZ$5,0))</f>
        <v/>
      </c>
      <c r="T76" s="36">
        <f>INDEX(MTInputs!$J$1:$AZ$415,$D76,MATCH(T$5,MTInputs!$J$5:$AZ$5,0))</f>
        <v/>
      </c>
      <c r="U76" s="36">
        <f>INDEX(MTInputs!$J$1:$AZ$415,$D76,MATCH(U$5,MTInputs!$J$5:$AZ$5,0))</f>
        <v/>
      </c>
      <c r="V76" s="36">
        <f>INDEX(MTInputs!$J$1:$AZ$415,$D76,MATCH(V$5,MTInputs!$J$5:$AZ$5,0))</f>
        <v/>
      </c>
      <c r="W76" s="36">
        <f>INDEX(MTInputs!$J$1:$AZ$415,$D76,MATCH(W$5,MTInputs!$J$5:$AZ$5,0))</f>
        <v/>
      </c>
      <c r="X76" s="36">
        <f>INDEX(MTInputs!$J$1:$AZ$415,$D76,MATCH(X$5,MTInputs!$J$5:$AZ$5,0))</f>
        <v/>
      </c>
      <c r="Y76" s="36">
        <f>INDEX(MTInputs!$J$1:$AZ$415,$D76,MATCH(Y$5,MTInputs!$J$5:$AZ$5,0))</f>
        <v/>
      </c>
      <c r="Z76" s="36">
        <f>INDEX(MTInputs!$J$1:$AZ$415,$D76,MATCH(Z$5,MTInputs!$J$5:$AZ$5,0))</f>
        <v/>
      </c>
      <c r="AA76" s="36">
        <f>INDEX(MTInputs!$J$1:$AZ$415,$D76,MATCH(AA$5,MTInputs!$J$5:$AZ$5,0))</f>
        <v/>
      </c>
      <c r="AB76" s="36">
        <f>INDEX(MTInputs!$J$1:$AZ$415,$D76,MATCH(AB$5,MTInputs!$J$5:$AZ$5,0))</f>
        <v/>
      </c>
      <c r="AC76" s="36">
        <f>INDEX(MTInputs!$J$1:$AZ$415,$D76,MATCH(AC$5,MTInputs!$J$5:$AZ$5,0))</f>
        <v/>
      </c>
      <c r="AD76" s="36">
        <f>INDEX(MTInputs!$J$1:$AZ$415,$D76,MATCH(AD$5,MTInputs!$J$5:$AZ$5,0))</f>
        <v/>
      </c>
      <c r="AE76" s="25">
        <f>LOWER(Settings!$C$4)&amp;".mit."&amp;$A76&amp;IF($C76="","","."&amp;$C76&amp;"."&amp;$B76)&amp;IF(INDEX(Variables!$D$5:$D$105,MATCH($A76,Variables!$A$5:$A$105,0))="","","."&amp;INDEX(Variables!$D$5:$D$105,MATCH($A76,Variables!$A$5:$A$105,0)))&amp;"."&amp;AE$5</f>
        <v/>
      </c>
      <c r="AF76" s="35">
        <f>INDEX(MTInputs!$J$1:$AZ$415,$D76,MATCH(AF$5,MTInputs!$J$5:$AZ$5,0))</f>
        <v/>
      </c>
      <c r="AG76" s="36">
        <f>INDEX(MTInputs!$J$1:$AZ$415,$D76,MATCH(AG$5,MTInputs!$J$5:$AZ$5,0))</f>
        <v/>
      </c>
      <c r="AH76" s="36">
        <f>INDEX(MTInputs!$J$1:$AZ$415,$D76,MATCH(AH$5,MTInputs!$J$5:$AZ$5,0))</f>
        <v/>
      </c>
      <c r="AI76" s="36">
        <f>INDEX(MTInputs!$J$1:$AZ$415,$D76,MATCH(AI$5,MTInputs!$J$5:$AZ$5,0))</f>
        <v/>
      </c>
      <c r="AJ76" s="36">
        <f>INDEX(MTInputs!$J$1:$AZ$415,$D76,MATCH(AJ$5,MTInputs!$J$5:$AZ$5,0))</f>
        <v/>
      </c>
      <c r="AK76" s="36">
        <f>INDEX(MTInputs!$J$1:$AZ$415,$D76,MATCH(AK$5,MTInputs!$J$5:$AZ$5,0))</f>
        <v/>
      </c>
      <c r="AL76" s="36">
        <f>INDEX(MTInputs!$J$1:$AZ$415,$D76,MATCH(AL$5,MTInputs!$J$5:$AZ$5,0))</f>
        <v/>
      </c>
      <c r="AM76" s="36">
        <f>INDEX(MTInputs!$J$1:$AZ$415,$D76,MATCH(AM$5,MTInputs!$J$5:$AZ$5,0))</f>
        <v/>
      </c>
      <c r="AN76" s="36">
        <f>INDEX(MTInputs!$J$1:$AZ$415,$D76,MATCH(AN$5,MTInputs!$J$5:$AZ$5,0))</f>
        <v/>
      </c>
      <c r="AO76" s="36">
        <f>INDEX(MTInputs!$J$1:$AZ$415,$D76,MATCH(AO$5,MTInputs!$J$5:$AZ$5,0))</f>
        <v/>
      </c>
      <c r="AP76" s="36">
        <f>INDEX(MTInputs!$J$1:$AZ$415,$D76,MATCH(AP$5,MTInputs!$J$5:$AZ$5,0))</f>
        <v/>
      </c>
      <c r="AQ76" s="36">
        <f>INDEX(MTInputs!$J$1:$AZ$415,$D76,MATCH(AQ$5,MTInputs!$J$5:$AZ$5,0))</f>
        <v/>
      </c>
      <c r="AR76" s="36">
        <f>INDEX(MTInputs!$J$1:$AZ$415,$D76,MATCH(AR$5,MTInputs!$J$5:$AZ$5,0))</f>
        <v/>
      </c>
      <c r="AS76" s="36">
        <f>INDEX(MTInputs!$J$1:$AZ$415,$D76,MATCH(AS$5,MTInputs!$J$5:$AZ$5,0))</f>
        <v/>
      </c>
      <c r="AT76" s="36">
        <f>INDEX(MTInputs!$J$1:$AZ$415,$D76,MATCH(AT$5,MTInputs!$J$5:$AZ$5,0))</f>
        <v/>
      </c>
      <c r="AU76" s="36">
        <f>INDEX(MTInputs!$J$1:$AZ$415,$D76,MATCH(AU$5,MTInputs!$J$5:$AZ$5,0))</f>
        <v/>
      </c>
      <c r="AV76" s="36">
        <f>INDEX(MTInputs!$J$1:$AZ$415,$D76,MATCH(AV$5,MTInputs!$J$5:$AZ$5,0))</f>
        <v/>
      </c>
      <c r="AW76" s="36">
        <f>INDEX(MTInputs!$J$1:$AZ$415,$D76,MATCH(AW$5,MTInputs!$J$5:$AZ$5,0))</f>
        <v/>
      </c>
      <c r="AX76" s="36">
        <f>INDEX(MTInputs!$J$1:$AZ$415,$D76,MATCH(AX$5,MTInputs!$J$5:$AZ$5,0))</f>
        <v/>
      </c>
    </row>
    <row r="77" hidden="1" outlineLevel="1">
      <c r="A77" s="5" t="inlineStr">
        <is>
          <t>fpr.f</t>
        </is>
      </c>
      <c r="B77" s="5" t="inlineStr">
        <is>
          <t>bio</t>
        </is>
      </c>
      <c r="C77" s="5" t="inlineStr">
        <is>
          <t>all</t>
        </is>
      </c>
      <c r="D77" s="8" t="n">
        <v>169</v>
      </c>
      <c r="H77" s="5">
        <f>INDEX(Variables!$B$5:$B$105,MATCH($A77,Variables!$A$5:$A$105,0))&amp;IF($C77="",""," | "&amp;INDEX(Mapping!$B$5:$B$26,MATCH($C77,Mapping!$A$5:$A$26,0))&amp;" | "&amp;INDEX(Mapping!$B$30:$B$41,MATCH($B77,Mapping!$A$30:$A$41,0)))</f>
        <v/>
      </c>
      <c r="I77" s="5">
        <f>INDEX(Variables!$C$5:$C$105,MATCH($A77,Variables!$A$5:$A$105,0))</f>
        <v/>
      </c>
      <c r="J77" s="5">
        <f>INDEX(Variables!$E$5:$E$105,MATCH($A77,Variables!$A$5:$A$105,0))</f>
        <v/>
      </c>
      <c r="K77" s="25">
        <f>LOWER(Settings!$C$4)&amp;".mit."&amp;$A77&amp;IF($C77="","","."&amp;$C77&amp;"."&amp;$B77)&amp;IF(INDEX(Variables!$D$5:$D$105,MATCH($A77,Variables!$A$5:$A$105,0))="","","."&amp;INDEX(Variables!$D$5:$D$105,MATCH($A77,Variables!$A$5:$A$105,0)))&amp;"."&amp;K$5</f>
        <v/>
      </c>
      <c r="L77" s="35">
        <f>INDEX(MTInputs!$J$1:$AZ$415,$D77,MATCH(L$5,MTInputs!$J$5:$AZ$5,0))</f>
        <v/>
      </c>
      <c r="M77" s="36">
        <f>INDEX(MTInputs!$J$1:$AZ$415,$D77,MATCH(M$5,MTInputs!$J$5:$AZ$5,0))</f>
        <v/>
      </c>
      <c r="N77" s="36">
        <f>INDEX(MTInputs!$J$1:$AZ$415,$D77,MATCH(N$5,MTInputs!$J$5:$AZ$5,0))</f>
        <v/>
      </c>
      <c r="O77" s="36">
        <f>INDEX(MTInputs!$J$1:$AZ$415,$D77,MATCH(O$5,MTInputs!$J$5:$AZ$5,0))</f>
        <v/>
      </c>
      <c r="P77" s="36">
        <f>INDEX(MTInputs!$J$1:$AZ$415,$D77,MATCH(P$5,MTInputs!$J$5:$AZ$5,0))</f>
        <v/>
      </c>
      <c r="Q77" s="36">
        <f>INDEX(MTInputs!$J$1:$AZ$415,$D77,MATCH(Q$5,MTInputs!$J$5:$AZ$5,0))</f>
        <v/>
      </c>
      <c r="R77" s="36">
        <f>INDEX(MTInputs!$J$1:$AZ$415,$D77,MATCH(R$5,MTInputs!$J$5:$AZ$5,0))</f>
        <v/>
      </c>
      <c r="S77" s="36">
        <f>INDEX(MTInputs!$J$1:$AZ$415,$D77,MATCH(S$5,MTInputs!$J$5:$AZ$5,0))</f>
        <v/>
      </c>
      <c r="T77" s="36">
        <f>INDEX(MTInputs!$J$1:$AZ$415,$D77,MATCH(T$5,MTInputs!$J$5:$AZ$5,0))</f>
        <v/>
      </c>
      <c r="U77" s="36">
        <f>INDEX(MTInputs!$J$1:$AZ$415,$D77,MATCH(U$5,MTInputs!$J$5:$AZ$5,0))</f>
        <v/>
      </c>
      <c r="V77" s="36">
        <f>INDEX(MTInputs!$J$1:$AZ$415,$D77,MATCH(V$5,MTInputs!$J$5:$AZ$5,0))</f>
        <v/>
      </c>
      <c r="W77" s="36">
        <f>INDEX(MTInputs!$J$1:$AZ$415,$D77,MATCH(W$5,MTInputs!$J$5:$AZ$5,0))</f>
        <v/>
      </c>
      <c r="X77" s="36">
        <f>INDEX(MTInputs!$J$1:$AZ$415,$D77,MATCH(X$5,MTInputs!$J$5:$AZ$5,0))</f>
        <v/>
      </c>
      <c r="Y77" s="36">
        <f>INDEX(MTInputs!$J$1:$AZ$415,$D77,MATCH(Y$5,MTInputs!$J$5:$AZ$5,0))</f>
        <v/>
      </c>
      <c r="Z77" s="36">
        <f>INDEX(MTInputs!$J$1:$AZ$415,$D77,MATCH(Z$5,MTInputs!$J$5:$AZ$5,0))</f>
        <v/>
      </c>
      <c r="AA77" s="36">
        <f>INDEX(MTInputs!$J$1:$AZ$415,$D77,MATCH(AA$5,MTInputs!$J$5:$AZ$5,0))</f>
        <v/>
      </c>
      <c r="AB77" s="36">
        <f>INDEX(MTInputs!$J$1:$AZ$415,$D77,MATCH(AB$5,MTInputs!$J$5:$AZ$5,0))</f>
        <v/>
      </c>
      <c r="AC77" s="36">
        <f>INDEX(MTInputs!$J$1:$AZ$415,$D77,MATCH(AC$5,MTInputs!$J$5:$AZ$5,0))</f>
        <v/>
      </c>
      <c r="AD77" s="36">
        <f>INDEX(MTInputs!$J$1:$AZ$415,$D77,MATCH(AD$5,MTInputs!$J$5:$AZ$5,0))</f>
        <v/>
      </c>
      <c r="AE77" s="25">
        <f>LOWER(Settings!$C$4)&amp;".mit."&amp;$A77&amp;IF($C77="","","."&amp;$C77&amp;"."&amp;$B77)&amp;IF(INDEX(Variables!$D$5:$D$105,MATCH($A77,Variables!$A$5:$A$105,0))="","","."&amp;INDEX(Variables!$D$5:$D$105,MATCH($A77,Variables!$A$5:$A$105,0)))&amp;"."&amp;AE$5</f>
        <v/>
      </c>
      <c r="AF77" s="35">
        <f>INDEX(MTInputs!$J$1:$AZ$415,$D77,MATCH(AF$5,MTInputs!$J$5:$AZ$5,0))</f>
        <v/>
      </c>
      <c r="AG77" s="36">
        <f>INDEX(MTInputs!$J$1:$AZ$415,$D77,MATCH(AG$5,MTInputs!$J$5:$AZ$5,0))</f>
        <v/>
      </c>
      <c r="AH77" s="36">
        <f>INDEX(MTInputs!$J$1:$AZ$415,$D77,MATCH(AH$5,MTInputs!$J$5:$AZ$5,0))</f>
        <v/>
      </c>
      <c r="AI77" s="36">
        <f>INDEX(MTInputs!$J$1:$AZ$415,$D77,MATCH(AI$5,MTInputs!$J$5:$AZ$5,0))</f>
        <v/>
      </c>
      <c r="AJ77" s="36">
        <f>INDEX(MTInputs!$J$1:$AZ$415,$D77,MATCH(AJ$5,MTInputs!$J$5:$AZ$5,0))</f>
        <v/>
      </c>
      <c r="AK77" s="36">
        <f>INDEX(MTInputs!$J$1:$AZ$415,$D77,MATCH(AK$5,MTInputs!$J$5:$AZ$5,0))</f>
        <v/>
      </c>
      <c r="AL77" s="36">
        <f>INDEX(MTInputs!$J$1:$AZ$415,$D77,MATCH(AL$5,MTInputs!$J$5:$AZ$5,0))</f>
        <v/>
      </c>
      <c r="AM77" s="36">
        <f>INDEX(MTInputs!$J$1:$AZ$415,$D77,MATCH(AM$5,MTInputs!$J$5:$AZ$5,0))</f>
        <v/>
      </c>
      <c r="AN77" s="36">
        <f>INDEX(MTInputs!$J$1:$AZ$415,$D77,MATCH(AN$5,MTInputs!$J$5:$AZ$5,0))</f>
        <v/>
      </c>
      <c r="AO77" s="36">
        <f>INDEX(MTInputs!$J$1:$AZ$415,$D77,MATCH(AO$5,MTInputs!$J$5:$AZ$5,0))</f>
        <v/>
      </c>
      <c r="AP77" s="36">
        <f>INDEX(MTInputs!$J$1:$AZ$415,$D77,MATCH(AP$5,MTInputs!$J$5:$AZ$5,0))</f>
        <v/>
      </c>
      <c r="AQ77" s="36">
        <f>INDEX(MTInputs!$J$1:$AZ$415,$D77,MATCH(AQ$5,MTInputs!$J$5:$AZ$5,0))</f>
        <v/>
      </c>
      <c r="AR77" s="36">
        <f>INDEX(MTInputs!$J$1:$AZ$415,$D77,MATCH(AR$5,MTInputs!$J$5:$AZ$5,0))</f>
        <v/>
      </c>
      <c r="AS77" s="36">
        <f>INDEX(MTInputs!$J$1:$AZ$415,$D77,MATCH(AS$5,MTInputs!$J$5:$AZ$5,0))</f>
        <v/>
      </c>
      <c r="AT77" s="36">
        <f>INDEX(MTInputs!$J$1:$AZ$415,$D77,MATCH(AT$5,MTInputs!$J$5:$AZ$5,0))</f>
        <v/>
      </c>
      <c r="AU77" s="36">
        <f>INDEX(MTInputs!$J$1:$AZ$415,$D77,MATCH(AU$5,MTInputs!$J$5:$AZ$5,0))</f>
        <v/>
      </c>
      <c r="AV77" s="36">
        <f>INDEX(MTInputs!$J$1:$AZ$415,$D77,MATCH(AV$5,MTInputs!$J$5:$AZ$5,0))</f>
        <v/>
      </c>
      <c r="AW77" s="36">
        <f>INDEX(MTInputs!$J$1:$AZ$415,$D77,MATCH(AW$5,MTInputs!$J$5:$AZ$5,0))</f>
        <v/>
      </c>
      <c r="AX77" s="36">
        <f>INDEX(MTInputs!$J$1:$AZ$415,$D77,MATCH(AX$5,MTInputs!$J$5:$AZ$5,0))</f>
        <v/>
      </c>
    </row>
    <row r="78" hidden="1" outlineLevel="1">
      <c r="A78" s="9" t="inlineStr">
        <is>
          <t>fpr</t>
        </is>
      </c>
      <c r="B78" s="9" t="inlineStr">
        <is>
          <t>coa</t>
        </is>
      </c>
      <c r="C78" s="9" t="inlineStr">
        <is>
          <t>pow</t>
        </is>
      </c>
      <c r="H78" s="9">
        <f>INDEX(Variables!$B$5:$B$105,MATCH($A78,Variables!$A$5:$A$105,0))&amp;IF($C78="",""," | "&amp;INDEX(Mapping!$B$5:$B$26,MATCH($C78,Mapping!$A$5:$A$26,0))&amp;" | "&amp;INDEX(Mapping!$B$30:$B$41,MATCH($B78,Mapping!$A$30:$A$41,0)))</f>
        <v/>
      </c>
      <c r="I78" s="9">
        <f>INDEX(Variables!$C$5:$C$105,MATCH($A78,Variables!$A$5:$A$105,0))</f>
        <v/>
      </c>
      <c r="J78" s="9">
        <f>INDEX(Variables!$E$5:$E$105,MATCH($A78,Variables!$A$5:$A$105,0))</f>
        <v/>
      </c>
      <c r="K78" s="30">
        <f>LOWER(Settings!$C$4)&amp;".mit."&amp;$A78&amp;IF($C78="","","."&amp;$C78&amp;"."&amp;$B78)&amp;IF(INDEX(Variables!$D$5:$D$105,MATCH($A78,Variables!$A$5:$A$105,0))="","","."&amp;INDEX(Variables!$D$5:$D$105,MATCH($A78,Variables!$A$5:$A$105,0)))&amp;"."&amp;K$5</f>
        <v/>
      </c>
      <c r="L78" s="31">
        <f>IF(L$4&lt;L$48,0,L50+(L64-L50)/MAX(L$49-L$48,1)*(L$4-L$48))</f>
        <v/>
      </c>
      <c r="M78" s="32">
        <f>IF(M$4&lt;M$48,0,M50+(M64-M50)/MAX(M$49-M$48,1)*(M$4-M$48))</f>
        <v/>
      </c>
      <c r="N78" s="32">
        <f>IF(N$4&lt;N$48,0,N50+(N64-N50)/MAX(N$49-N$48,1)*(N$4-N$48))</f>
        <v/>
      </c>
      <c r="O78" s="32">
        <f>IF(O$4&lt;O$48,0,O50+(O64-O50)/MAX(O$49-O$48,1)*(O$4-O$48))</f>
        <v/>
      </c>
      <c r="P78" s="32">
        <f>IF(P$4&lt;P$48,0,P50+(P64-P50)/MAX(P$49-P$48,1)*(P$4-P$48))</f>
        <v/>
      </c>
      <c r="Q78" s="32">
        <f>IF(Q$4&lt;Q$48,0,Q50+(Q64-Q50)/MAX(Q$49-Q$48,1)*(Q$4-Q$48))</f>
        <v/>
      </c>
      <c r="R78" s="32">
        <f>IF(R$4&lt;R$48,0,R50+(R64-R50)/MAX(R$49-R$48,1)*(R$4-R$48))</f>
        <v/>
      </c>
      <c r="S78" s="32">
        <f>IF(S$4&lt;S$48,0,S50+(S64-S50)/MAX(S$49-S$48,1)*(S$4-S$48))</f>
        <v/>
      </c>
      <c r="T78" s="32">
        <f>IF(T$4&lt;T$48,0,T50+(T64-T50)/MAX(T$49-T$48,1)*(T$4-T$48))</f>
        <v/>
      </c>
      <c r="U78" s="32">
        <f>IF(U$4&lt;U$48,0,U50+(U64-U50)/MAX(U$49-U$48,1)*(U$4-U$48))</f>
        <v/>
      </c>
      <c r="V78" s="32">
        <f>IF(V$4&lt;V$48,0,V50+(V64-V50)/MAX(V$49-V$48,1)*(V$4-V$48))</f>
        <v/>
      </c>
      <c r="W78" s="32">
        <f>IF(W$4&lt;W$48,0,W50+(W64-W50)/MAX(W$49-W$48,1)*(W$4-W$48))</f>
        <v/>
      </c>
      <c r="X78" s="32">
        <f>IF(X$4&lt;X$48,0,X50+(X64-X50)/MAX(X$49-X$48,1)*(X$4-X$48))</f>
        <v/>
      </c>
      <c r="Y78" s="32">
        <f>IF(Y$4&lt;Y$48,0,Y50+(Y64-Y50)/MAX(Y$49-Y$48,1)*(Y$4-Y$48))</f>
        <v/>
      </c>
      <c r="Z78" s="32">
        <f>IF(Z$4&lt;Z$48,0,Z50+(Z64-Z50)/MAX(Z$49-Z$48,1)*(Z$4-Z$48))</f>
        <v/>
      </c>
      <c r="AA78" s="32">
        <f>IF(AA$4&lt;AA$48,0,AA50+(AA64-AA50)/MAX(AA$49-AA$48,1)*(AA$4-AA$48))</f>
        <v/>
      </c>
      <c r="AB78" s="32">
        <f>IF(AB$4&lt;AB$48,0,AB50+(AB64-AB50)/MAX(AB$49-AB$48,1)*(AB$4-AB$48))</f>
        <v/>
      </c>
      <c r="AC78" s="32">
        <f>IF(AC$4&lt;AC$48,0,AC50+(AC64-AC50)/MAX(AC$49-AC$48,1)*(AC$4-AC$48))</f>
        <v/>
      </c>
      <c r="AD78" s="33">
        <f>PATH(AD$4,AD$48,AD$49,AD50,AD64,TRUE)</f>
        <v/>
      </c>
      <c r="AE78" s="30">
        <f>LOWER(Settings!$C$4)&amp;".mit."&amp;$A78&amp;IF($C78="","","."&amp;$C78&amp;"."&amp;$B78)&amp;IF(INDEX(Variables!$D$5:$D$105,MATCH($A78,Variables!$A$5:$A$105,0))="","","."&amp;INDEX(Variables!$D$5:$D$105,MATCH($A78,Variables!$A$5:$A$105,0)))&amp;"."&amp;AE$5</f>
        <v/>
      </c>
      <c r="AF78" s="31">
        <f>IF(AF$4&lt;AF$48,0,AF50+(AF64-AF50)/MAX(AF$49-AF$48,1)*(AF$4-AF$48))</f>
        <v/>
      </c>
      <c r="AG78" s="32">
        <f>IF(AG$4&lt;AG$48,0,AG50+(AG64-AG50)/MAX(AG$49-AG$48,1)*(AG$4-AG$48))</f>
        <v/>
      </c>
      <c r="AH78" s="32">
        <f>IF(AH$4&lt;AH$48,0,AH50+(AH64-AH50)/MAX(AH$49-AH$48,1)*(AH$4-AH$48))</f>
        <v/>
      </c>
      <c r="AI78" s="32">
        <f>IF(AI$4&lt;AI$48,0,AI50+(AI64-AI50)/MAX(AI$49-AI$48,1)*(AI$4-AI$48))</f>
        <v/>
      </c>
      <c r="AJ78" s="32">
        <f>IF(AJ$4&lt;AJ$48,0,AJ50+(AJ64-AJ50)/MAX(AJ$49-AJ$48,1)*(AJ$4-AJ$48))</f>
        <v/>
      </c>
      <c r="AK78" s="32">
        <f>IF(AK$4&lt;AK$48,0,AK50+(AK64-AK50)/MAX(AK$49-AK$48,1)*(AK$4-AK$48))</f>
        <v/>
      </c>
      <c r="AL78" s="32">
        <f>IF(AL$4&lt;AL$48,0,AL50+(AL64-AL50)/MAX(AL$49-AL$48,1)*(AL$4-AL$48))</f>
        <v/>
      </c>
      <c r="AM78" s="32">
        <f>IF(AM$4&lt;AM$48,0,AM50+(AM64-AM50)/MAX(AM$49-AM$48,1)*(AM$4-AM$48))</f>
        <v/>
      </c>
      <c r="AN78" s="32">
        <f>IF(AN$4&lt;AN$48,0,AN50+(AN64-AN50)/MAX(AN$49-AN$48,1)*(AN$4-AN$48))</f>
        <v/>
      </c>
      <c r="AO78" s="32">
        <f>IF(AO$4&lt;AO$48,0,AO50+(AO64-AO50)/MAX(AO$49-AO$48,1)*(AO$4-AO$48))</f>
        <v/>
      </c>
      <c r="AP78" s="32">
        <f>IF(AP$4&lt;AP$48,0,AP50+(AP64-AP50)/MAX(AP$49-AP$48,1)*(AP$4-AP$48))</f>
        <v/>
      </c>
      <c r="AQ78" s="32">
        <f>IF(AQ$4&lt;AQ$48,0,AQ50+(AQ64-AQ50)/MAX(AQ$49-AQ$48,1)*(AQ$4-AQ$48))</f>
        <v/>
      </c>
      <c r="AR78" s="32">
        <f>IF(AR$4&lt;AR$48,0,AR50+(AR64-AR50)/MAX(AR$49-AR$48,1)*(AR$4-AR$48))</f>
        <v/>
      </c>
      <c r="AS78" s="32">
        <f>IF(AS$4&lt;AS$48,0,AS50+(AS64-AS50)/MAX(AS$49-AS$48,1)*(AS$4-AS$48))</f>
        <v/>
      </c>
      <c r="AT78" s="32">
        <f>IF(AT$4&lt;AT$48,0,AT50+(AT64-AT50)/MAX(AT$49-AT$48,1)*(AT$4-AT$48))</f>
        <v/>
      </c>
      <c r="AU78" s="32">
        <f>IF(AU$4&lt;AU$48,0,AU50+(AU64-AU50)/MAX(AU$49-AU$48,1)*(AU$4-AU$48))</f>
        <v/>
      </c>
      <c r="AV78" s="32">
        <f>IF(AV$4&lt;AV$48,0,AV50+(AV64-AV50)/MAX(AV$49-AV$48,1)*(AV$4-AV$48))</f>
        <v/>
      </c>
      <c r="AW78" s="32">
        <f>IF(AW$4&lt;AW$48,0,AW50+(AW64-AW50)/MAX(AW$49-AW$48,1)*(AW$4-AW$48))</f>
        <v/>
      </c>
      <c r="AX78" s="33">
        <f>PATH(AX$4,AX$48,AX$49,AX50,AX64,TRUE)</f>
        <v/>
      </c>
    </row>
    <row r="79" hidden="1" outlineLevel="1">
      <c r="A79" s="9" t="inlineStr">
        <is>
          <t>fpr</t>
        </is>
      </c>
      <c r="B79" s="9" t="inlineStr">
        <is>
          <t>coa</t>
        </is>
      </c>
      <c r="C79" s="9" t="inlineStr">
        <is>
          <t>res</t>
        </is>
      </c>
      <c r="H79" s="9">
        <f>INDEX(Variables!$B$5:$B$105,MATCH($A79,Variables!$A$5:$A$105,0))&amp;IF($C79="",""," | "&amp;INDEX(Mapping!$B$5:$B$26,MATCH($C79,Mapping!$A$5:$A$26,0))&amp;" | "&amp;INDEX(Mapping!$B$30:$B$41,MATCH($B79,Mapping!$A$30:$A$41,0)))</f>
        <v/>
      </c>
      <c r="I79" s="9">
        <f>INDEX(Variables!$C$5:$C$105,MATCH($A79,Variables!$A$5:$A$105,0))</f>
        <v/>
      </c>
      <c r="J79" s="9">
        <f>INDEX(Variables!$E$5:$E$105,MATCH($A79,Variables!$A$5:$A$105,0))</f>
        <v/>
      </c>
      <c r="K79" s="30">
        <f>LOWER(Settings!$C$4)&amp;".mit."&amp;$A79&amp;IF($C79="","","."&amp;$C79&amp;"."&amp;$B79)&amp;IF(INDEX(Variables!$D$5:$D$105,MATCH($A79,Variables!$A$5:$A$105,0))="","","."&amp;INDEX(Variables!$D$5:$D$105,MATCH($A79,Variables!$A$5:$A$105,0)))&amp;"."&amp;K$5</f>
        <v/>
      </c>
      <c r="L79" s="31">
        <f>IF(L$4&lt;L$48,0,L51+(L65-L51)/MAX(L$49-L$48,1)*(L$4-L$48))</f>
        <v/>
      </c>
      <c r="M79" s="32">
        <f>IF(M$4&lt;M$48,0,M51+(M65-M51)/MAX(M$49-M$48,1)*(M$4-M$48))</f>
        <v/>
      </c>
      <c r="N79" s="32">
        <f>IF(N$4&lt;N$48,0,N51+(N65-N51)/MAX(N$49-N$48,1)*(N$4-N$48))</f>
        <v/>
      </c>
      <c r="O79" s="32">
        <f>IF(O$4&lt;O$48,0,O51+(O65-O51)/MAX(O$49-O$48,1)*(O$4-O$48))</f>
        <v/>
      </c>
      <c r="P79" s="32">
        <f>IF(P$4&lt;P$48,0,P51+(P65-P51)/MAX(P$49-P$48,1)*(P$4-P$48))</f>
        <v/>
      </c>
      <c r="Q79" s="32">
        <f>IF(Q$4&lt;Q$48,0,Q51+(Q65-Q51)/MAX(Q$49-Q$48,1)*(Q$4-Q$48))</f>
        <v/>
      </c>
      <c r="R79" s="32">
        <f>IF(R$4&lt;R$48,0,R51+(R65-R51)/MAX(R$49-R$48,1)*(R$4-R$48))</f>
        <v/>
      </c>
      <c r="S79" s="32">
        <f>IF(S$4&lt;S$48,0,S51+(S65-S51)/MAX(S$49-S$48,1)*(S$4-S$48))</f>
        <v/>
      </c>
      <c r="T79" s="32">
        <f>IF(T$4&lt;T$48,0,T51+(T65-T51)/MAX(T$49-T$48,1)*(T$4-T$48))</f>
        <v/>
      </c>
      <c r="U79" s="32">
        <f>IF(U$4&lt;U$48,0,U51+(U65-U51)/MAX(U$49-U$48,1)*(U$4-U$48))</f>
        <v/>
      </c>
      <c r="V79" s="32">
        <f>IF(V$4&lt;V$48,0,V51+(V65-V51)/MAX(V$49-V$48,1)*(V$4-V$48))</f>
        <v/>
      </c>
      <c r="W79" s="32">
        <f>IF(W$4&lt;W$48,0,W51+(W65-W51)/MAX(W$49-W$48,1)*(W$4-W$48))</f>
        <v/>
      </c>
      <c r="X79" s="32">
        <f>IF(X$4&lt;X$48,0,X51+(X65-X51)/MAX(X$49-X$48,1)*(X$4-X$48))</f>
        <v/>
      </c>
      <c r="Y79" s="32">
        <f>IF(Y$4&lt;Y$48,0,Y51+(Y65-Y51)/MAX(Y$49-Y$48,1)*(Y$4-Y$48))</f>
        <v/>
      </c>
      <c r="Z79" s="32">
        <f>IF(Z$4&lt;Z$48,0,Z51+(Z65-Z51)/MAX(Z$49-Z$48,1)*(Z$4-Z$48))</f>
        <v/>
      </c>
      <c r="AA79" s="32">
        <f>IF(AA$4&lt;AA$48,0,AA51+(AA65-AA51)/MAX(AA$49-AA$48,1)*(AA$4-AA$48))</f>
        <v/>
      </c>
      <c r="AB79" s="32">
        <f>IF(AB$4&lt;AB$48,0,AB51+(AB65-AB51)/MAX(AB$49-AB$48,1)*(AB$4-AB$48))</f>
        <v/>
      </c>
      <c r="AC79" s="32">
        <f>IF(AC$4&lt;AC$48,0,AC51+(AC65-AC51)/MAX(AC$49-AC$48,1)*(AC$4-AC$48))</f>
        <v/>
      </c>
      <c r="AD79" s="33">
        <f>PATH(AD$4,AD$48,AD$49,AD51,AD65,TRUE)</f>
        <v/>
      </c>
      <c r="AE79" s="30">
        <f>LOWER(Settings!$C$4)&amp;".mit."&amp;$A79&amp;IF($C79="","","."&amp;$C79&amp;"."&amp;$B79)&amp;IF(INDEX(Variables!$D$5:$D$105,MATCH($A79,Variables!$A$5:$A$105,0))="","","."&amp;INDEX(Variables!$D$5:$D$105,MATCH($A79,Variables!$A$5:$A$105,0)))&amp;"."&amp;AE$5</f>
        <v/>
      </c>
      <c r="AF79" s="31">
        <f>IF(AF$4&lt;AF$48,0,AF51+(AF65-AF51)/MAX(AF$49-AF$48,1)*(AF$4-AF$48))</f>
        <v/>
      </c>
      <c r="AG79" s="32">
        <f>IF(AG$4&lt;AG$48,0,AG51+(AG65-AG51)/MAX(AG$49-AG$48,1)*(AG$4-AG$48))</f>
        <v/>
      </c>
      <c r="AH79" s="32">
        <f>IF(AH$4&lt;AH$48,0,AH51+(AH65-AH51)/MAX(AH$49-AH$48,1)*(AH$4-AH$48))</f>
        <v/>
      </c>
      <c r="AI79" s="32">
        <f>IF(AI$4&lt;AI$48,0,AI51+(AI65-AI51)/MAX(AI$49-AI$48,1)*(AI$4-AI$48))</f>
        <v/>
      </c>
      <c r="AJ79" s="32">
        <f>IF(AJ$4&lt;AJ$48,0,AJ51+(AJ65-AJ51)/MAX(AJ$49-AJ$48,1)*(AJ$4-AJ$48))</f>
        <v/>
      </c>
      <c r="AK79" s="32">
        <f>IF(AK$4&lt;AK$48,0,AK51+(AK65-AK51)/MAX(AK$49-AK$48,1)*(AK$4-AK$48))</f>
        <v/>
      </c>
      <c r="AL79" s="32">
        <f>IF(AL$4&lt;AL$48,0,AL51+(AL65-AL51)/MAX(AL$49-AL$48,1)*(AL$4-AL$48))</f>
        <v/>
      </c>
      <c r="AM79" s="32">
        <f>IF(AM$4&lt;AM$48,0,AM51+(AM65-AM51)/MAX(AM$49-AM$48,1)*(AM$4-AM$48))</f>
        <v/>
      </c>
      <c r="AN79" s="32">
        <f>IF(AN$4&lt;AN$48,0,AN51+(AN65-AN51)/MAX(AN$49-AN$48,1)*(AN$4-AN$48))</f>
        <v/>
      </c>
      <c r="AO79" s="32">
        <f>IF(AO$4&lt;AO$48,0,AO51+(AO65-AO51)/MAX(AO$49-AO$48,1)*(AO$4-AO$48))</f>
        <v/>
      </c>
      <c r="AP79" s="32">
        <f>IF(AP$4&lt;AP$48,0,AP51+(AP65-AP51)/MAX(AP$49-AP$48,1)*(AP$4-AP$48))</f>
        <v/>
      </c>
      <c r="AQ79" s="32">
        <f>IF(AQ$4&lt;AQ$48,0,AQ51+(AQ65-AQ51)/MAX(AQ$49-AQ$48,1)*(AQ$4-AQ$48))</f>
        <v/>
      </c>
      <c r="AR79" s="32">
        <f>IF(AR$4&lt;AR$48,0,AR51+(AR65-AR51)/MAX(AR$49-AR$48,1)*(AR$4-AR$48))</f>
        <v/>
      </c>
      <c r="AS79" s="32">
        <f>IF(AS$4&lt;AS$48,0,AS51+(AS65-AS51)/MAX(AS$49-AS$48,1)*(AS$4-AS$48))</f>
        <v/>
      </c>
      <c r="AT79" s="32">
        <f>IF(AT$4&lt;AT$48,0,AT51+(AT65-AT51)/MAX(AT$49-AT$48,1)*(AT$4-AT$48))</f>
        <v/>
      </c>
      <c r="AU79" s="32">
        <f>IF(AU$4&lt;AU$48,0,AU51+(AU65-AU51)/MAX(AU$49-AU$48,1)*(AU$4-AU$48))</f>
        <v/>
      </c>
      <c r="AV79" s="32">
        <f>IF(AV$4&lt;AV$48,0,AV51+(AV65-AV51)/MAX(AV$49-AV$48,1)*(AV$4-AV$48))</f>
        <v/>
      </c>
      <c r="AW79" s="32">
        <f>IF(AW$4&lt;AW$48,0,AW51+(AW65-AW51)/MAX(AW$49-AW$48,1)*(AW$4-AW$48))</f>
        <v/>
      </c>
      <c r="AX79" s="33">
        <f>PATH(AX$4,AX$48,AX$49,AX51,AX65,TRUE)</f>
        <v/>
      </c>
    </row>
    <row r="80" hidden="1" outlineLevel="1">
      <c r="A80" s="9" t="inlineStr">
        <is>
          <t>fpr</t>
        </is>
      </c>
      <c r="B80" s="9" t="inlineStr">
        <is>
          <t>coa</t>
        </is>
      </c>
      <c r="C80" s="9" t="inlineStr">
        <is>
          <t>ind</t>
        </is>
      </c>
      <c r="H80" s="9">
        <f>INDEX(Variables!$B$5:$B$105,MATCH($A80,Variables!$A$5:$A$105,0))&amp;IF($C80="",""," | "&amp;INDEX(Mapping!$B$5:$B$26,MATCH($C80,Mapping!$A$5:$A$26,0))&amp;" | "&amp;INDEX(Mapping!$B$30:$B$41,MATCH($B80,Mapping!$A$30:$A$41,0)))</f>
        <v/>
      </c>
      <c r="I80" s="9">
        <f>INDEX(Variables!$C$5:$C$105,MATCH($A80,Variables!$A$5:$A$105,0))</f>
        <v/>
      </c>
      <c r="J80" s="9">
        <f>INDEX(Variables!$E$5:$E$105,MATCH($A80,Variables!$A$5:$A$105,0))</f>
        <v/>
      </c>
      <c r="K80" s="30">
        <f>LOWER(Settings!$C$4)&amp;".mit."&amp;$A80&amp;IF($C80="","","."&amp;$C80&amp;"."&amp;$B80)&amp;IF(INDEX(Variables!$D$5:$D$105,MATCH($A80,Variables!$A$5:$A$105,0))="","","."&amp;INDEX(Variables!$D$5:$D$105,MATCH($A80,Variables!$A$5:$A$105,0)))&amp;"."&amp;K$5</f>
        <v/>
      </c>
      <c r="L80" s="31">
        <f>IF(L$4&lt;L$48,0,L52+(L66-L52)/MAX(L$49-L$48,1)*(L$4-L$48))</f>
        <v/>
      </c>
      <c r="M80" s="32">
        <f>IF(M$4&lt;M$48,0,M52+(M66-M52)/MAX(M$49-M$48,1)*(M$4-M$48))</f>
        <v/>
      </c>
      <c r="N80" s="32">
        <f>IF(N$4&lt;N$48,0,N52+(N66-N52)/MAX(N$49-N$48,1)*(N$4-N$48))</f>
        <v/>
      </c>
      <c r="O80" s="32">
        <f>IF(O$4&lt;O$48,0,O52+(O66-O52)/MAX(O$49-O$48,1)*(O$4-O$48))</f>
        <v/>
      </c>
      <c r="P80" s="32">
        <f>IF(P$4&lt;P$48,0,P52+(P66-P52)/MAX(P$49-P$48,1)*(P$4-P$48))</f>
        <v/>
      </c>
      <c r="Q80" s="32">
        <f>IF(Q$4&lt;Q$48,0,Q52+(Q66-Q52)/MAX(Q$49-Q$48,1)*(Q$4-Q$48))</f>
        <v/>
      </c>
      <c r="R80" s="32">
        <f>IF(R$4&lt;R$48,0,R52+(R66-R52)/MAX(R$49-R$48,1)*(R$4-R$48))</f>
        <v/>
      </c>
      <c r="S80" s="32">
        <f>IF(S$4&lt;S$48,0,S52+(S66-S52)/MAX(S$49-S$48,1)*(S$4-S$48))</f>
        <v/>
      </c>
      <c r="T80" s="32">
        <f>IF(T$4&lt;T$48,0,T52+(T66-T52)/MAX(T$49-T$48,1)*(T$4-T$48))</f>
        <v/>
      </c>
      <c r="U80" s="32">
        <f>IF(U$4&lt;U$48,0,U52+(U66-U52)/MAX(U$49-U$48,1)*(U$4-U$48))</f>
        <v/>
      </c>
      <c r="V80" s="32">
        <f>IF(V$4&lt;V$48,0,V52+(V66-V52)/MAX(V$49-V$48,1)*(V$4-V$48))</f>
        <v/>
      </c>
      <c r="W80" s="32">
        <f>IF(W$4&lt;W$48,0,W52+(W66-W52)/MAX(W$49-W$48,1)*(W$4-W$48))</f>
        <v/>
      </c>
      <c r="X80" s="32">
        <f>IF(X$4&lt;X$48,0,X52+(X66-X52)/MAX(X$49-X$48,1)*(X$4-X$48))</f>
        <v/>
      </c>
      <c r="Y80" s="32">
        <f>IF(Y$4&lt;Y$48,0,Y52+(Y66-Y52)/MAX(Y$49-Y$48,1)*(Y$4-Y$48))</f>
        <v/>
      </c>
      <c r="Z80" s="32">
        <f>IF(Z$4&lt;Z$48,0,Z52+(Z66-Z52)/MAX(Z$49-Z$48,1)*(Z$4-Z$48))</f>
        <v/>
      </c>
      <c r="AA80" s="32">
        <f>IF(AA$4&lt;AA$48,0,AA52+(AA66-AA52)/MAX(AA$49-AA$48,1)*(AA$4-AA$48))</f>
        <v/>
      </c>
      <c r="AB80" s="32">
        <f>IF(AB$4&lt;AB$48,0,AB52+(AB66-AB52)/MAX(AB$49-AB$48,1)*(AB$4-AB$48))</f>
        <v/>
      </c>
      <c r="AC80" s="32">
        <f>IF(AC$4&lt;AC$48,0,AC52+(AC66-AC52)/MAX(AC$49-AC$48,1)*(AC$4-AC$48))</f>
        <v/>
      </c>
      <c r="AD80" s="33">
        <f>PATH(AD$4,AD$48,AD$49,AD52,AD66,TRUE)</f>
        <v/>
      </c>
      <c r="AE80" s="30">
        <f>LOWER(Settings!$C$4)&amp;".mit."&amp;$A80&amp;IF($C80="","","."&amp;$C80&amp;"."&amp;$B80)&amp;IF(INDEX(Variables!$D$5:$D$105,MATCH($A80,Variables!$A$5:$A$105,0))="","","."&amp;INDEX(Variables!$D$5:$D$105,MATCH($A80,Variables!$A$5:$A$105,0)))&amp;"."&amp;AE$5</f>
        <v/>
      </c>
      <c r="AF80" s="31">
        <f>IF(AF$4&lt;AF$48,0,AF52+(AF66-AF52)/MAX(AF$49-AF$48,1)*(AF$4-AF$48))</f>
        <v/>
      </c>
      <c r="AG80" s="32">
        <f>IF(AG$4&lt;AG$48,0,AG52+(AG66-AG52)/MAX(AG$49-AG$48,1)*(AG$4-AG$48))</f>
        <v/>
      </c>
      <c r="AH80" s="32">
        <f>IF(AH$4&lt;AH$48,0,AH52+(AH66-AH52)/MAX(AH$49-AH$48,1)*(AH$4-AH$48))</f>
        <v/>
      </c>
      <c r="AI80" s="32">
        <f>IF(AI$4&lt;AI$48,0,AI52+(AI66-AI52)/MAX(AI$49-AI$48,1)*(AI$4-AI$48))</f>
        <v/>
      </c>
      <c r="AJ80" s="32">
        <f>IF(AJ$4&lt;AJ$48,0,AJ52+(AJ66-AJ52)/MAX(AJ$49-AJ$48,1)*(AJ$4-AJ$48))</f>
        <v/>
      </c>
      <c r="AK80" s="32">
        <f>IF(AK$4&lt;AK$48,0,AK52+(AK66-AK52)/MAX(AK$49-AK$48,1)*(AK$4-AK$48))</f>
        <v/>
      </c>
      <c r="AL80" s="32">
        <f>IF(AL$4&lt;AL$48,0,AL52+(AL66-AL52)/MAX(AL$49-AL$48,1)*(AL$4-AL$48))</f>
        <v/>
      </c>
      <c r="AM80" s="32">
        <f>IF(AM$4&lt;AM$48,0,AM52+(AM66-AM52)/MAX(AM$49-AM$48,1)*(AM$4-AM$48))</f>
        <v/>
      </c>
      <c r="AN80" s="32">
        <f>IF(AN$4&lt;AN$48,0,AN52+(AN66-AN52)/MAX(AN$49-AN$48,1)*(AN$4-AN$48))</f>
        <v/>
      </c>
      <c r="AO80" s="32">
        <f>IF(AO$4&lt;AO$48,0,AO52+(AO66-AO52)/MAX(AO$49-AO$48,1)*(AO$4-AO$48))</f>
        <v/>
      </c>
      <c r="AP80" s="32">
        <f>IF(AP$4&lt;AP$48,0,AP52+(AP66-AP52)/MAX(AP$49-AP$48,1)*(AP$4-AP$48))</f>
        <v/>
      </c>
      <c r="AQ80" s="32">
        <f>IF(AQ$4&lt;AQ$48,0,AQ52+(AQ66-AQ52)/MAX(AQ$49-AQ$48,1)*(AQ$4-AQ$48))</f>
        <v/>
      </c>
      <c r="AR80" s="32">
        <f>IF(AR$4&lt;AR$48,0,AR52+(AR66-AR52)/MAX(AR$49-AR$48,1)*(AR$4-AR$48))</f>
        <v/>
      </c>
      <c r="AS80" s="32">
        <f>IF(AS$4&lt;AS$48,0,AS52+(AS66-AS52)/MAX(AS$49-AS$48,1)*(AS$4-AS$48))</f>
        <v/>
      </c>
      <c r="AT80" s="32">
        <f>IF(AT$4&lt;AT$48,0,AT52+(AT66-AT52)/MAX(AT$49-AT$48,1)*(AT$4-AT$48))</f>
        <v/>
      </c>
      <c r="AU80" s="32">
        <f>IF(AU$4&lt;AU$48,0,AU52+(AU66-AU52)/MAX(AU$49-AU$48,1)*(AU$4-AU$48))</f>
        <v/>
      </c>
      <c r="AV80" s="32">
        <f>IF(AV$4&lt;AV$48,0,AV52+(AV66-AV52)/MAX(AV$49-AV$48,1)*(AV$4-AV$48))</f>
        <v/>
      </c>
      <c r="AW80" s="32">
        <f>IF(AW$4&lt;AW$48,0,AW52+(AW66-AW52)/MAX(AW$49-AW$48,1)*(AW$4-AW$48))</f>
        <v/>
      </c>
      <c r="AX80" s="33">
        <f>PATH(AX$4,AX$48,AX$49,AX52,AX66,TRUE)</f>
        <v/>
      </c>
    </row>
    <row r="81" hidden="1" outlineLevel="1">
      <c r="A81" s="9" t="inlineStr">
        <is>
          <t>fpr</t>
        </is>
      </c>
      <c r="B81" s="9" t="inlineStr">
        <is>
          <t>nga</t>
        </is>
      </c>
      <c r="C81" s="9" t="inlineStr">
        <is>
          <t>pow</t>
        </is>
      </c>
      <c r="H81" s="9">
        <f>INDEX(Variables!$B$5:$B$105,MATCH($A81,Variables!$A$5:$A$105,0))&amp;IF($C81="",""," | "&amp;INDEX(Mapping!$B$5:$B$26,MATCH($C81,Mapping!$A$5:$A$26,0))&amp;" | "&amp;INDEX(Mapping!$B$30:$B$41,MATCH($B81,Mapping!$A$30:$A$41,0)))</f>
        <v/>
      </c>
      <c r="I81" s="9">
        <f>INDEX(Variables!$C$5:$C$105,MATCH($A81,Variables!$A$5:$A$105,0))</f>
        <v/>
      </c>
      <c r="J81" s="9">
        <f>INDEX(Variables!$E$5:$E$105,MATCH($A81,Variables!$A$5:$A$105,0))</f>
        <v/>
      </c>
      <c r="K81" s="30">
        <f>LOWER(Settings!$C$4)&amp;".mit."&amp;$A81&amp;IF($C81="","","."&amp;$C81&amp;"."&amp;$B81)&amp;IF(INDEX(Variables!$D$5:$D$105,MATCH($A81,Variables!$A$5:$A$105,0))="","","."&amp;INDEX(Variables!$D$5:$D$105,MATCH($A81,Variables!$A$5:$A$105,0)))&amp;"."&amp;K$5</f>
        <v/>
      </c>
      <c r="L81" s="31">
        <f>IF(L$4&lt;L$48,0,L53+(L67-L53)/MAX(L$49-L$48,1)*(L$4-L$48))</f>
        <v/>
      </c>
      <c r="M81" s="32">
        <f>IF(M$4&lt;M$48,0,M53+(M67-M53)/MAX(M$49-M$48,1)*(M$4-M$48))</f>
        <v/>
      </c>
      <c r="N81" s="32">
        <f>IF(N$4&lt;N$48,0,N53+(N67-N53)/MAX(N$49-N$48,1)*(N$4-N$48))</f>
        <v/>
      </c>
      <c r="O81" s="32">
        <f>IF(O$4&lt;O$48,0,O53+(O67-O53)/MAX(O$49-O$48,1)*(O$4-O$48))</f>
        <v/>
      </c>
      <c r="P81" s="32">
        <f>IF(P$4&lt;P$48,0,P53+(P67-P53)/MAX(P$49-P$48,1)*(P$4-P$48))</f>
        <v/>
      </c>
      <c r="Q81" s="32">
        <f>IF(Q$4&lt;Q$48,0,Q53+(Q67-Q53)/MAX(Q$49-Q$48,1)*(Q$4-Q$48))</f>
        <v/>
      </c>
      <c r="R81" s="32">
        <f>IF(R$4&lt;R$48,0,R53+(R67-R53)/MAX(R$49-R$48,1)*(R$4-R$48))</f>
        <v/>
      </c>
      <c r="S81" s="32">
        <f>IF(S$4&lt;S$48,0,S53+(S67-S53)/MAX(S$49-S$48,1)*(S$4-S$48))</f>
        <v/>
      </c>
      <c r="T81" s="32">
        <f>IF(T$4&lt;T$48,0,T53+(T67-T53)/MAX(T$49-T$48,1)*(T$4-T$48))</f>
        <v/>
      </c>
      <c r="U81" s="32">
        <f>IF(U$4&lt;U$48,0,U53+(U67-U53)/MAX(U$49-U$48,1)*(U$4-U$48))</f>
        <v/>
      </c>
      <c r="V81" s="32">
        <f>IF(V$4&lt;V$48,0,V53+(V67-V53)/MAX(V$49-V$48,1)*(V$4-V$48))</f>
        <v/>
      </c>
      <c r="W81" s="32">
        <f>IF(W$4&lt;W$48,0,W53+(W67-W53)/MAX(W$49-W$48,1)*(W$4-W$48))</f>
        <v/>
      </c>
      <c r="X81" s="32">
        <f>IF(X$4&lt;X$48,0,X53+(X67-X53)/MAX(X$49-X$48,1)*(X$4-X$48))</f>
        <v/>
      </c>
      <c r="Y81" s="32">
        <f>IF(Y$4&lt;Y$48,0,Y53+(Y67-Y53)/MAX(Y$49-Y$48,1)*(Y$4-Y$48))</f>
        <v/>
      </c>
      <c r="Z81" s="32">
        <f>IF(Z$4&lt;Z$48,0,Z53+(Z67-Z53)/MAX(Z$49-Z$48,1)*(Z$4-Z$48))</f>
        <v/>
      </c>
      <c r="AA81" s="32">
        <f>IF(AA$4&lt;AA$48,0,AA53+(AA67-AA53)/MAX(AA$49-AA$48,1)*(AA$4-AA$48))</f>
        <v/>
      </c>
      <c r="AB81" s="32">
        <f>IF(AB$4&lt;AB$48,0,AB53+(AB67-AB53)/MAX(AB$49-AB$48,1)*(AB$4-AB$48))</f>
        <v/>
      </c>
      <c r="AC81" s="32">
        <f>IF(AC$4&lt;AC$48,0,AC53+(AC67-AC53)/MAX(AC$49-AC$48,1)*(AC$4-AC$48))</f>
        <v/>
      </c>
      <c r="AD81" s="33">
        <f>PATH(AD$4,AD$48,AD$49,AD53,AD67,TRUE)</f>
        <v/>
      </c>
      <c r="AE81" s="30">
        <f>LOWER(Settings!$C$4)&amp;".mit."&amp;$A81&amp;IF($C81="","","."&amp;$C81&amp;"."&amp;$B81)&amp;IF(INDEX(Variables!$D$5:$D$105,MATCH($A81,Variables!$A$5:$A$105,0))="","","."&amp;INDEX(Variables!$D$5:$D$105,MATCH($A81,Variables!$A$5:$A$105,0)))&amp;"."&amp;AE$5</f>
        <v/>
      </c>
      <c r="AF81" s="31">
        <f>IF(AF$4&lt;AF$48,0,AF53+(AF67-AF53)/MAX(AF$49-AF$48,1)*(AF$4-AF$48))</f>
        <v/>
      </c>
      <c r="AG81" s="32">
        <f>IF(AG$4&lt;AG$48,0,AG53+(AG67-AG53)/MAX(AG$49-AG$48,1)*(AG$4-AG$48))</f>
        <v/>
      </c>
      <c r="AH81" s="32">
        <f>IF(AH$4&lt;AH$48,0,AH53+(AH67-AH53)/MAX(AH$49-AH$48,1)*(AH$4-AH$48))</f>
        <v/>
      </c>
      <c r="AI81" s="32">
        <f>IF(AI$4&lt;AI$48,0,AI53+(AI67-AI53)/MAX(AI$49-AI$48,1)*(AI$4-AI$48))</f>
        <v/>
      </c>
      <c r="AJ81" s="32">
        <f>IF(AJ$4&lt;AJ$48,0,AJ53+(AJ67-AJ53)/MAX(AJ$49-AJ$48,1)*(AJ$4-AJ$48))</f>
        <v/>
      </c>
      <c r="AK81" s="32">
        <f>IF(AK$4&lt;AK$48,0,AK53+(AK67-AK53)/MAX(AK$49-AK$48,1)*(AK$4-AK$48))</f>
        <v/>
      </c>
      <c r="AL81" s="32">
        <f>IF(AL$4&lt;AL$48,0,AL53+(AL67-AL53)/MAX(AL$49-AL$48,1)*(AL$4-AL$48))</f>
        <v/>
      </c>
      <c r="AM81" s="32">
        <f>IF(AM$4&lt;AM$48,0,AM53+(AM67-AM53)/MAX(AM$49-AM$48,1)*(AM$4-AM$48))</f>
        <v/>
      </c>
      <c r="AN81" s="32">
        <f>IF(AN$4&lt;AN$48,0,AN53+(AN67-AN53)/MAX(AN$49-AN$48,1)*(AN$4-AN$48))</f>
        <v/>
      </c>
      <c r="AO81" s="32">
        <f>IF(AO$4&lt;AO$48,0,AO53+(AO67-AO53)/MAX(AO$49-AO$48,1)*(AO$4-AO$48))</f>
        <v/>
      </c>
      <c r="AP81" s="32">
        <f>IF(AP$4&lt;AP$48,0,AP53+(AP67-AP53)/MAX(AP$49-AP$48,1)*(AP$4-AP$48))</f>
        <v/>
      </c>
      <c r="AQ81" s="32">
        <f>IF(AQ$4&lt;AQ$48,0,AQ53+(AQ67-AQ53)/MAX(AQ$49-AQ$48,1)*(AQ$4-AQ$48))</f>
        <v/>
      </c>
      <c r="AR81" s="32">
        <f>IF(AR$4&lt;AR$48,0,AR53+(AR67-AR53)/MAX(AR$49-AR$48,1)*(AR$4-AR$48))</f>
        <v/>
      </c>
      <c r="AS81" s="32">
        <f>IF(AS$4&lt;AS$48,0,AS53+(AS67-AS53)/MAX(AS$49-AS$48,1)*(AS$4-AS$48))</f>
        <v/>
      </c>
      <c r="AT81" s="32">
        <f>IF(AT$4&lt;AT$48,0,AT53+(AT67-AT53)/MAX(AT$49-AT$48,1)*(AT$4-AT$48))</f>
        <v/>
      </c>
      <c r="AU81" s="32">
        <f>IF(AU$4&lt;AU$48,0,AU53+(AU67-AU53)/MAX(AU$49-AU$48,1)*(AU$4-AU$48))</f>
        <v/>
      </c>
      <c r="AV81" s="32">
        <f>IF(AV$4&lt;AV$48,0,AV53+(AV67-AV53)/MAX(AV$49-AV$48,1)*(AV$4-AV$48))</f>
        <v/>
      </c>
      <c r="AW81" s="32">
        <f>IF(AW$4&lt;AW$48,0,AW53+(AW67-AW53)/MAX(AW$49-AW$48,1)*(AW$4-AW$48))</f>
        <v/>
      </c>
      <c r="AX81" s="33">
        <f>PATH(AX$4,AX$48,AX$49,AX53,AX67,TRUE)</f>
        <v/>
      </c>
    </row>
    <row r="82" hidden="1" outlineLevel="1">
      <c r="A82" s="9" t="inlineStr">
        <is>
          <t>fpr</t>
        </is>
      </c>
      <c r="B82" s="9" t="inlineStr">
        <is>
          <t>nga</t>
        </is>
      </c>
      <c r="C82" s="9" t="inlineStr">
        <is>
          <t>res</t>
        </is>
      </c>
      <c r="H82" s="9">
        <f>INDEX(Variables!$B$5:$B$105,MATCH($A82,Variables!$A$5:$A$105,0))&amp;IF($C82="",""," | "&amp;INDEX(Mapping!$B$5:$B$26,MATCH($C82,Mapping!$A$5:$A$26,0))&amp;" | "&amp;INDEX(Mapping!$B$30:$B$41,MATCH($B82,Mapping!$A$30:$A$41,0)))</f>
        <v/>
      </c>
      <c r="I82" s="9">
        <f>INDEX(Variables!$C$5:$C$105,MATCH($A82,Variables!$A$5:$A$105,0))</f>
        <v/>
      </c>
      <c r="J82" s="9">
        <f>INDEX(Variables!$E$5:$E$105,MATCH($A82,Variables!$A$5:$A$105,0))</f>
        <v/>
      </c>
      <c r="K82" s="30">
        <f>LOWER(Settings!$C$4)&amp;".mit."&amp;$A82&amp;IF($C82="","","."&amp;$C82&amp;"."&amp;$B82)&amp;IF(INDEX(Variables!$D$5:$D$105,MATCH($A82,Variables!$A$5:$A$105,0))="","","."&amp;INDEX(Variables!$D$5:$D$105,MATCH($A82,Variables!$A$5:$A$105,0)))&amp;"."&amp;K$5</f>
        <v/>
      </c>
      <c r="L82" s="31">
        <f>IF(L$4&lt;L$48,0,L54+(L68-L54)/MAX(L$49-L$48,1)*(L$4-L$48))</f>
        <v/>
      </c>
      <c r="M82" s="32">
        <f>IF(M$4&lt;M$48,0,M54+(M68-M54)/MAX(M$49-M$48,1)*(M$4-M$48))</f>
        <v/>
      </c>
      <c r="N82" s="32">
        <f>IF(N$4&lt;N$48,0,N54+(N68-N54)/MAX(N$49-N$48,1)*(N$4-N$48))</f>
        <v/>
      </c>
      <c r="O82" s="32">
        <f>IF(O$4&lt;O$48,0,O54+(O68-O54)/MAX(O$49-O$48,1)*(O$4-O$48))</f>
        <v/>
      </c>
      <c r="P82" s="32">
        <f>IF(P$4&lt;P$48,0,P54+(P68-P54)/MAX(P$49-P$48,1)*(P$4-P$48))</f>
        <v/>
      </c>
      <c r="Q82" s="32">
        <f>IF(Q$4&lt;Q$48,0,Q54+(Q68-Q54)/MAX(Q$49-Q$48,1)*(Q$4-Q$48))</f>
        <v/>
      </c>
      <c r="R82" s="32">
        <f>IF(R$4&lt;R$48,0,R54+(R68-R54)/MAX(R$49-R$48,1)*(R$4-R$48))</f>
        <v/>
      </c>
      <c r="S82" s="32">
        <f>IF(S$4&lt;S$48,0,S54+(S68-S54)/MAX(S$49-S$48,1)*(S$4-S$48))</f>
        <v/>
      </c>
      <c r="T82" s="32">
        <f>IF(T$4&lt;T$48,0,T54+(T68-T54)/MAX(T$49-T$48,1)*(T$4-T$48))</f>
        <v/>
      </c>
      <c r="U82" s="32">
        <f>IF(U$4&lt;U$48,0,U54+(U68-U54)/MAX(U$49-U$48,1)*(U$4-U$48))</f>
        <v/>
      </c>
      <c r="V82" s="32">
        <f>IF(V$4&lt;V$48,0,V54+(V68-V54)/MAX(V$49-V$48,1)*(V$4-V$48))</f>
        <v/>
      </c>
      <c r="W82" s="32">
        <f>IF(W$4&lt;W$48,0,W54+(W68-W54)/MAX(W$49-W$48,1)*(W$4-W$48))</f>
        <v/>
      </c>
      <c r="X82" s="32">
        <f>IF(X$4&lt;X$48,0,X54+(X68-X54)/MAX(X$49-X$48,1)*(X$4-X$48))</f>
        <v/>
      </c>
      <c r="Y82" s="32">
        <f>IF(Y$4&lt;Y$48,0,Y54+(Y68-Y54)/MAX(Y$49-Y$48,1)*(Y$4-Y$48))</f>
        <v/>
      </c>
      <c r="Z82" s="32">
        <f>IF(Z$4&lt;Z$48,0,Z54+(Z68-Z54)/MAX(Z$49-Z$48,1)*(Z$4-Z$48))</f>
        <v/>
      </c>
      <c r="AA82" s="32">
        <f>IF(AA$4&lt;AA$48,0,AA54+(AA68-AA54)/MAX(AA$49-AA$48,1)*(AA$4-AA$48))</f>
        <v/>
      </c>
      <c r="AB82" s="32">
        <f>IF(AB$4&lt;AB$48,0,AB54+(AB68-AB54)/MAX(AB$49-AB$48,1)*(AB$4-AB$48))</f>
        <v/>
      </c>
      <c r="AC82" s="32">
        <f>IF(AC$4&lt;AC$48,0,AC54+(AC68-AC54)/MAX(AC$49-AC$48,1)*(AC$4-AC$48))</f>
        <v/>
      </c>
      <c r="AD82" s="33">
        <f>PATH(AD$4,AD$48,AD$49,AD54,AD68,TRUE)</f>
        <v/>
      </c>
      <c r="AE82" s="30">
        <f>LOWER(Settings!$C$4)&amp;".mit."&amp;$A82&amp;IF($C82="","","."&amp;$C82&amp;"."&amp;$B82)&amp;IF(INDEX(Variables!$D$5:$D$105,MATCH($A82,Variables!$A$5:$A$105,0))="","","."&amp;INDEX(Variables!$D$5:$D$105,MATCH($A82,Variables!$A$5:$A$105,0)))&amp;"."&amp;AE$5</f>
        <v/>
      </c>
      <c r="AF82" s="31">
        <f>IF(AF$4&lt;AF$48,0,AF54+(AF68-AF54)/MAX(AF$49-AF$48,1)*(AF$4-AF$48))</f>
        <v/>
      </c>
      <c r="AG82" s="32">
        <f>IF(AG$4&lt;AG$48,0,AG54+(AG68-AG54)/MAX(AG$49-AG$48,1)*(AG$4-AG$48))</f>
        <v/>
      </c>
      <c r="AH82" s="32">
        <f>IF(AH$4&lt;AH$48,0,AH54+(AH68-AH54)/MAX(AH$49-AH$48,1)*(AH$4-AH$48))</f>
        <v/>
      </c>
      <c r="AI82" s="32">
        <f>IF(AI$4&lt;AI$48,0,AI54+(AI68-AI54)/MAX(AI$49-AI$48,1)*(AI$4-AI$48))</f>
        <v/>
      </c>
      <c r="AJ82" s="32">
        <f>IF(AJ$4&lt;AJ$48,0,AJ54+(AJ68-AJ54)/MAX(AJ$49-AJ$48,1)*(AJ$4-AJ$48))</f>
        <v/>
      </c>
      <c r="AK82" s="32">
        <f>IF(AK$4&lt;AK$48,0,AK54+(AK68-AK54)/MAX(AK$49-AK$48,1)*(AK$4-AK$48))</f>
        <v/>
      </c>
      <c r="AL82" s="32">
        <f>IF(AL$4&lt;AL$48,0,AL54+(AL68-AL54)/MAX(AL$49-AL$48,1)*(AL$4-AL$48))</f>
        <v/>
      </c>
      <c r="AM82" s="32">
        <f>IF(AM$4&lt;AM$48,0,AM54+(AM68-AM54)/MAX(AM$49-AM$48,1)*(AM$4-AM$48))</f>
        <v/>
      </c>
      <c r="AN82" s="32">
        <f>IF(AN$4&lt;AN$48,0,AN54+(AN68-AN54)/MAX(AN$49-AN$48,1)*(AN$4-AN$48))</f>
        <v/>
      </c>
      <c r="AO82" s="32">
        <f>IF(AO$4&lt;AO$48,0,AO54+(AO68-AO54)/MAX(AO$49-AO$48,1)*(AO$4-AO$48))</f>
        <v/>
      </c>
      <c r="AP82" s="32">
        <f>IF(AP$4&lt;AP$48,0,AP54+(AP68-AP54)/MAX(AP$49-AP$48,1)*(AP$4-AP$48))</f>
        <v/>
      </c>
      <c r="AQ82" s="32">
        <f>IF(AQ$4&lt;AQ$48,0,AQ54+(AQ68-AQ54)/MAX(AQ$49-AQ$48,1)*(AQ$4-AQ$48))</f>
        <v/>
      </c>
      <c r="AR82" s="32">
        <f>IF(AR$4&lt;AR$48,0,AR54+(AR68-AR54)/MAX(AR$49-AR$48,1)*(AR$4-AR$48))</f>
        <v/>
      </c>
      <c r="AS82" s="32">
        <f>IF(AS$4&lt;AS$48,0,AS54+(AS68-AS54)/MAX(AS$49-AS$48,1)*(AS$4-AS$48))</f>
        <v/>
      </c>
      <c r="AT82" s="32">
        <f>IF(AT$4&lt;AT$48,0,AT54+(AT68-AT54)/MAX(AT$49-AT$48,1)*(AT$4-AT$48))</f>
        <v/>
      </c>
      <c r="AU82" s="32">
        <f>IF(AU$4&lt;AU$48,0,AU54+(AU68-AU54)/MAX(AU$49-AU$48,1)*(AU$4-AU$48))</f>
        <v/>
      </c>
      <c r="AV82" s="32">
        <f>IF(AV$4&lt;AV$48,0,AV54+(AV68-AV54)/MAX(AV$49-AV$48,1)*(AV$4-AV$48))</f>
        <v/>
      </c>
      <c r="AW82" s="32">
        <f>IF(AW$4&lt;AW$48,0,AW54+(AW68-AW54)/MAX(AW$49-AW$48,1)*(AW$4-AW$48))</f>
        <v/>
      </c>
      <c r="AX82" s="33">
        <f>PATH(AX$4,AX$48,AX$49,AX54,AX68,TRUE)</f>
        <v/>
      </c>
    </row>
    <row r="83" hidden="1" outlineLevel="1">
      <c r="A83" s="9" t="inlineStr">
        <is>
          <t>fpr</t>
        </is>
      </c>
      <c r="B83" s="9" t="inlineStr">
        <is>
          <t>nga</t>
        </is>
      </c>
      <c r="C83" s="9" t="inlineStr">
        <is>
          <t>ind</t>
        </is>
      </c>
      <c r="H83" s="9">
        <f>INDEX(Variables!$B$5:$B$105,MATCH($A83,Variables!$A$5:$A$105,0))&amp;IF($C83="",""," | "&amp;INDEX(Mapping!$B$5:$B$26,MATCH($C83,Mapping!$A$5:$A$26,0))&amp;" | "&amp;INDEX(Mapping!$B$30:$B$41,MATCH($B83,Mapping!$A$30:$A$41,0)))</f>
        <v/>
      </c>
      <c r="I83" s="9">
        <f>INDEX(Variables!$C$5:$C$105,MATCH($A83,Variables!$A$5:$A$105,0))</f>
        <v/>
      </c>
      <c r="J83" s="9">
        <f>INDEX(Variables!$E$5:$E$105,MATCH($A83,Variables!$A$5:$A$105,0))</f>
        <v/>
      </c>
      <c r="K83" s="30">
        <f>LOWER(Settings!$C$4)&amp;".mit."&amp;$A83&amp;IF($C83="","","."&amp;$C83&amp;"."&amp;$B83)&amp;IF(INDEX(Variables!$D$5:$D$105,MATCH($A83,Variables!$A$5:$A$105,0))="","","."&amp;INDEX(Variables!$D$5:$D$105,MATCH($A83,Variables!$A$5:$A$105,0)))&amp;"."&amp;K$5</f>
        <v/>
      </c>
      <c r="L83" s="31">
        <f>IF(L$4&lt;L$48,0,L55+(L69-L55)/MAX(L$49-L$48,1)*(L$4-L$48))</f>
        <v/>
      </c>
      <c r="M83" s="32">
        <f>IF(M$4&lt;M$48,0,M55+(M69-M55)/MAX(M$49-M$48,1)*(M$4-M$48))</f>
        <v/>
      </c>
      <c r="N83" s="32">
        <f>IF(N$4&lt;N$48,0,N55+(N69-N55)/MAX(N$49-N$48,1)*(N$4-N$48))</f>
        <v/>
      </c>
      <c r="O83" s="32">
        <f>IF(O$4&lt;O$48,0,O55+(O69-O55)/MAX(O$49-O$48,1)*(O$4-O$48))</f>
        <v/>
      </c>
      <c r="P83" s="32">
        <f>IF(P$4&lt;P$48,0,P55+(P69-P55)/MAX(P$49-P$48,1)*(P$4-P$48))</f>
        <v/>
      </c>
      <c r="Q83" s="32">
        <f>IF(Q$4&lt;Q$48,0,Q55+(Q69-Q55)/MAX(Q$49-Q$48,1)*(Q$4-Q$48))</f>
        <v/>
      </c>
      <c r="R83" s="32">
        <f>IF(R$4&lt;R$48,0,R55+(R69-R55)/MAX(R$49-R$48,1)*(R$4-R$48))</f>
        <v/>
      </c>
      <c r="S83" s="32">
        <f>IF(S$4&lt;S$48,0,S55+(S69-S55)/MAX(S$49-S$48,1)*(S$4-S$48))</f>
        <v/>
      </c>
      <c r="T83" s="32">
        <f>IF(T$4&lt;T$48,0,T55+(T69-T55)/MAX(T$49-T$48,1)*(T$4-T$48))</f>
        <v/>
      </c>
      <c r="U83" s="32">
        <f>IF(U$4&lt;U$48,0,U55+(U69-U55)/MAX(U$49-U$48,1)*(U$4-U$48))</f>
        <v/>
      </c>
      <c r="V83" s="32">
        <f>IF(V$4&lt;V$48,0,V55+(V69-V55)/MAX(V$49-V$48,1)*(V$4-V$48))</f>
        <v/>
      </c>
      <c r="W83" s="32">
        <f>IF(W$4&lt;W$48,0,W55+(W69-W55)/MAX(W$49-W$48,1)*(W$4-W$48))</f>
        <v/>
      </c>
      <c r="X83" s="32">
        <f>IF(X$4&lt;X$48,0,X55+(X69-X55)/MAX(X$49-X$48,1)*(X$4-X$48))</f>
        <v/>
      </c>
      <c r="Y83" s="32">
        <f>IF(Y$4&lt;Y$48,0,Y55+(Y69-Y55)/MAX(Y$49-Y$48,1)*(Y$4-Y$48))</f>
        <v/>
      </c>
      <c r="Z83" s="32">
        <f>IF(Z$4&lt;Z$48,0,Z55+(Z69-Z55)/MAX(Z$49-Z$48,1)*(Z$4-Z$48))</f>
        <v/>
      </c>
      <c r="AA83" s="32">
        <f>IF(AA$4&lt;AA$48,0,AA55+(AA69-AA55)/MAX(AA$49-AA$48,1)*(AA$4-AA$48))</f>
        <v/>
      </c>
      <c r="AB83" s="32">
        <f>IF(AB$4&lt;AB$48,0,AB55+(AB69-AB55)/MAX(AB$49-AB$48,1)*(AB$4-AB$48))</f>
        <v/>
      </c>
      <c r="AC83" s="32">
        <f>IF(AC$4&lt;AC$48,0,AC55+(AC69-AC55)/MAX(AC$49-AC$48,1)*(AC$4-AC$48))</f>
        <v/>
      </c>
      <c r="AD83" s="33">
        <f>PATH(AD$4,AD$48,AD$49,AD55,AD69,TRUE)</f>
        <v/>
      </c>
      <c r="AE83" s="30">
        <f>LOWER(Settings!$C$4)&amp;".mit."&amp;$A83&amp;IF($C83="","","."&amp;$C83&amp;"."&amp;$B83)&amp;IF(INDEX(Variables!$D$5:$D$105,MATCH($A83,Variables!$A$5:$A$105,0))="","","."&amp;INDEX(Variables!$D$5:$D$105,MATCH($A83,Variables!$A$5:$A$105,0)))&amp;"."&amp;AE$5</f>
        <v/>
      </c>
      <c r="AF83" s="31">
        <f>IF(AF$4&lt;AF$48,0,AF55+(AF69-AF55)/MAX(AF$49-AF$48,1)*(AF$4-AF$48))</f>
        <v/>
      </c>
      <c r="AG83" s="32">
        <f>IF(AG$4&lt;AG$48,0,AG55+(AG69-AG55)/MAX(AG$49-AG$48,1)*(AG$4-AG$48))</f>
        <v/>
      </c>
      <c r="AH83" s="32">
        <f>IF(AH$4&lt;AH$48,0,AH55+(AH69-AH55)/MAX(AH$49-AH$48,1)*(AH$4-AH$48))</f>
        <v/>
      </c>
      <c r="AI83" s="32">
        <f>IF(AI$4&lt;AI$48,0,AI55+(AI69-AI55)/MAX(AI$49-AI$48,1)*(AI$4-AI$48))</f>
        <v/>
      </c>
      <c r="AJ83" s="32">
        <f>IF(AJ$4&lt;AJ$48,0,AJ55+(AJ69-AJ55)/MAX(AJ$49-AJ$48,1)*(AJ$4-AJ$48))</f>
        <v/>
      </c>
      <c r="AK83" s="32">
        <f>IF(AK$4&lt;AK$48,0,AK55+(AK69-AK55)/MAX(AK$49-AK$48,1)*(AK$4-AK$48))</f>
        <v/>
      </c>
      <c r="AL83" s="32">
        <f>IF(AL$4&lt;AL$48,0,AL55+(AL69-AL55)/MAX(AL$49-AL$48,1)*(AL$4-AL$48))</f>
        <v/>
      </c>
      <c r="AM83" s="32">
        <f>IF(AM$4&lt;AM$48,0,AM55+(AM69-AM55)/MAX(AM$49-AM$48,1)*(AM$4-AM$48))</f>
        <v/>
      </c>
      <c r="AN83" s="32">
        <f>IF(AN$4&lt;AN$48,0,AN55+(AN69-AN55)/MAX(AN$49-AN$48,1)*(AN$4-AN$48))</f>
        <v/>
      </c>
      <c r="AO83" s="32">
        <f>IF(AO$4&lt;AO$48,0,AO55+(AO69-AO55)/MAX(AO$49-AO$48,1)*(AO$4-AO$48))</f>
        <v/>
      </c>
      <c r="AP83" s="32">
        <f>IF(AP$4&lt;AP$48,0,AP55+(AP69-AP55)/MAX(AP$49-AP$48,1)*(AP$4-AP$48))</f>
        <v/>
      </c>
      <c r="AQ83" s="32">
        <f>IF(AQ$4&lt;AQ$48,0,AQ55+(AQ69-AQ55)/MAX(AQ$49-AQ$48,1)*(AQ$4-AQ$48))</f>
        <v/>
      </c>
      <c r="AR83" s="32">
        <f>IF(AR$4&lt;AR$48,0,AR55+(AR69-AR55)/MAX(AR$49-AR$48,1)*(AR$4-AR$48))</f>
        <v/>
      </c>
      <c r="AS83" s="32">
        <f>IF(AS$4&lt;AS$48,0,AS55+(AS69-AS55)/MAX(AS$49-AS$48,1)*(AS$4-AS$48))</f>
        <v/>
      </c>
      <c r="AT83" s="32">
        <f>IF(AT$4&lt;AT$48,0,AT55+(AT69-AT55)/MAX(AT$49-AT$48,1)*(AT$4-AT$48))</f>
        <v/>
      </c>
      <c r="AU83" s="32">
        <f>IF(AU$4&lt;AU$48,0,AU55+(AU69-AU55)/MAX(AU$49-AU$48,1)*(AU$4-AU$48))</f>
        <v/>
      </c>
      <c r="AV83" s="32">
        <f>IF(AV$4&lt;AV$48,0,AV55+(AV69-AV55)/MAX(AV$49-AV$48,1)*(AV$4-AV$48))</f>
        <v/>
      </c>
      <c r="AW83" s="32">
        <f>IF(AW$4&lt;AW$48,0,AW55+(AW69-AW55)/MAX(AW$49-AW$48,1)*(AW$4-AW$48))</f>
        <v/>
      </c>
      <c r="AX83" s="33">
        <f>PATH(AX$4,AX$48,AX$49,AX55,AX69,TRUE)</f>
        <v/>
      </c>
    </row>
    <row r="84" hidden="1" outlineLevel="1">
      <c r="A84" s="9" t="inlineStr">
        <is>
          <t>fpr</t>
        </is>
      </c>
      <c r="B84" s="9" t="inlineStr">
        <is>
          <t>ecy</t>
        </is>
      </c>
      <c r="C84" s="9" t="inlineStr">
        <is>
          <t>res</t>
        </is>
      </c>
      <c r="H84" s="9">
        <f>INDEX(Variables!$B$5:$B$105,MATCH($A84,Variables!$A$5:$A$105,0))&amp;IF($C84="",""," | "&amp;INDEX(Mapping!$B$5:$B$26,MATCH($C84,Mapping!$A$5:$A$26,0))&amp;" | "&amp;INDEX(Mapping!$B$30:$B$41,MATCH($B84,Mapping!$A$30:$A$41,0)))</f>
        <v/>
      </c>
      <c r="I84" s="9">
        <f>INDEX(Variables!$C$5:$C$105,MATCH($A84,Variables!$A$5:$A$105,0))</f>
        <v/>
      </c>
      <c r="J84" s="9">
        <f>INDEX(Variables!$E$5:$E$105,MATCH($A84,Variables!$A$5:$A$105,0))</f>
        <v/>
      </c>
      <c r="K84" s="30">
        <f>LOWER(Settings!$C$4)&amp;".mit."&amp;$A84&amp;IF($C84="","","."&amp;$C84&amp;"."&amp;$B84)&amp;IF(INDEX(Variables!$D$5:$D$105,MATCH($A84,Variables!$A$5:$A$105,0))="","","."&amp;INDEX(Variables!$D$5:$D$105,MATCH($A84,Variables!$A$5:$A$105,0)))&amp;"."&amp;K$5</f>
        <v/>
      </c>
      <c r="L84" s="31">
        <f>IF(L$4&lt;L$48,0,L56+(L70-L56)/MAX(L$49-L$48,1)*(L$4-L$48))</f>
        <v/>
      </c>
      <c r="M84" s="32">
        <f>IF(M$4&lt;M$48,0,M56+(M70-M56)/MAX(M$49-M$48,1)*(M$4-M$48))</f>
        <v/>
      </c>
      <c r="N84" s="32">
        <f>IF(N$4&lt;N$48,0,N56+(N70-N56)/MAX(N$49-N$48,1)*(N$4-N$48))</f>
        <v/>
      </c>
      <c r="O84" s="32">
        <f>IF(O$4&lt;O$48,0,O56+(O70-O56)/MAX(O$49-O$48,1)*(O$4-O$48))</f>
        <v/>
      </c>
      <c r="P84" s="32">
        <f>IF(P$4&lt;P$48,0,P56+(P70-P56)/MAX(P$49-P$48,1)*(P$4-P$48))</f>
        <v/>
      </c>
      <c r="Q84" s="32">
        <f>IF(Q$4&lt;Q$48,0,Q56+(Q70-Q56)/MAX(Q$49-Q$48,1)*(Q$4-Q$48))</f>
        <v/>
      </c>
      <c r="R84" s="32">
        <f>IF(R$4&lt;R$48,0,R56+(R70-R56)/MAX(R$49-R$48,1)*(R$4-R$48))</f>
        <v/>
      </c>
      <c r="S84" s="32">
        <f>IF(S$4&lt;S$48,0,S56+(S70-S56)/MAX(S$49-S$48,1)*(S$4-S$48))</f>
        <v/>
      </c>
      <c r="T84" s="32">
        <f>IF(T$4&lt;T$48,0,T56+(T70-T56)/MAX(T$49-T$48,1)*(T$4-T$48))</f>
        <v/>
      </c>
      <c r="U84" s="32">
        <f>IF(U$4&lt;U$48,0,U56+(U70-U56)/MAX(U$49-U$48,1)*(U$4-U$48))</f>
        <v/>
      </c>
      <c r="V84" s="32">
        <f>IF(V$4&lt;V$48,0,V56+(V70-V56)/MAX(V$49-V$48,1)*(V$4-V$48))</f>
        <v/>
      </c>
      <c r="W84" s="32">
        <f>IF(W$4&lt;W$48,0,W56+(W70-W56)/MAX(W$49-W$48,1)*(W$4-W$48))</f>
        <v/>
      </c>
      <c r="X84" s="32">
        <f>IF(X$4&lt;X$48,0,X56+(X70-X56)/MAX(X$49-X$48,1)*(X$4-X$48))</f>
        <v/>
      </c>
      <c r="Y84" s="32">
        <f>IF(Y$4&lt;Y$48,0,Y56+(Y70-Y56)/MAX(Y$49-Y$48,1)*(Y$4-Y$48))</f>
        <v/>
      </c>
      <c r="Z84" s="32">
        <f>IF(Z$4&lt;Z$48,0,Z56+(Z70-Z56)/MAX(Z$49-Z$48,1)*(Z$4-Z$48))</f>
        <v/>
      </c>
      <c r="AA84" s="32">
        <f>IF(AA$4&lt;AA$48,0,AA56+(AA70-AA56)/MAX(AA$49-AA$48,1)*(AA$4-AA$48))</f>
        <v/>
      </c>
      <c r="AB84" s="32">
        <f>IF(AB$4&lt;AB$48,0,AB56+(AB70-AB56)/MAX(AB$49-AB$48,1)*(AB$4-AB$48))</f>
        <v/>
      </c>
      <c r="AC84" s="32">
        <f>IF(AC$4&lt;AC$48,0,AC56+(AC70-AC56)/MAX(AC$49-AC$48,1)*(AC$4-AC$48))</f>
        <v/>
      </c>
      <c r="AD84" s="33">
        <f>PATH(AD$4,AD$48,AD$49,AD56,AD70,TRUE)</f>
        <v/>
      </c>
      <c r="AE84" s="30">
        <f>LOWER(Settings!$C$4)&amp;".mit."&amp;$A84&amp;IF($C84="","","."&amp;$C84&amp;"."&amp;$B84)&amp;IF(INDEX(Variables!$D$5:$D$105,MATCH($A84,Variables!$A$5:$A$105,0))="","","."&amp;INDEX(Variables!$D$5:$D$105,MATCH($A84,Variables!$A$5:$A$105,0)))&amp;"."&amp;AE$5</f>
        <v/>
      </c>
      <c r="AF84" s="31">
        <f>IF(AF$4&lt;AF$48,0,AF56+(AF70-AF56)/MAX(AF$49-AF$48,1)*(AF$4-AF$48))</f>
        <v/>
      </c>
      <c r="AG84" s="32">
        <f>IF(AG$4&lt;AG$48,0,AG56+(AG70-AG56)/MAX(AG$49-AG$48,1)*(AG$4-AG$48))</f>
        <v/>
      </c>
      <c r="AH84" s="32">
        <f>IF(AH$4&lt;AH$48,0,AH56+(AH70-AH56)/MAX(AH$49-AH$48,1)*(AH$4-AH$48))</f>
        <v/>
      </c>
      <c r="AI84" s="32">
        <f>IF(AI$4&lt;AI$48,0,AI56+(AI70-AI56)/MAX(AI$49-AI$48,1)*(AI$4-AI$48))</f>
        <v/>
      </c>
      <c r="AJ84" s="32">
        <f>IF(AJ$4&lt;AJ$48,0,AJ56+(AJ70-AJ56)/MAX(AJ$49-AJ$48,1)*(AJ$4-AJ$48))</f>
        <v/>
      </c>
      <c r="AK84" s="32">
        <f>IF(AK$4&lt;AK$48,0,AK56+(AK70-AK56)/MAX(AK$49-AK$48,1)*(AK$4-AK$48))</f>
        <v/>
      </c>
      <c r="AL84" s="32">
        <f>IF(AL$4&lt;AL$48,0,AL56+(AL70-AL56)/MAX(AL$49-AL$48,1)*(AL$4-AL$48))</f>
        <v/>
      </c>
      <c r="AM84" s="32">
        <f>IF(AM$4&lt;AM$48,0,AM56+(AM70-AM56)/MAX(AM$49-AM$48,1)*(AM$4-AM$48))</f>
        <v/>
      </c>
      <c r="AN84" s="32">
        <f>IF(AN$4&lt;AN$48,0,AN56+(AN70-AN56)/MAX(AN$49-AN$48,1)*(AN$4-AN$48))</f>
        <v/>
      </c>
      <c r="AO84" s="32">
        <f>IF(AO$4&lt;AO$48,0,AO56+(AO70-AO56)/MAX(AO$49-AO$48,1)*(AO$4-AO$48))</f>
        <v/>
      </c>
      <c r="AP84" s="32">
        <f>IF(AP$4&lt;AP$48,0,AP56+(AP70-AP56)/MAX(AP$49-AP$48,1)*(AP$4-AP$48))</f>
        <v/>
      </c>
      <c r="AQ84" s="32">
        <f>IF(AQ$4&lt;AQ$48,0,AQ56+(AQ70-AQ56)/MAX(AQ$49-AQ$48,1)*(AQ$4-AQ$48))</f>
        <v/>
      </c>
      <c r="AR84" s="32">
        <f>IF(AR$4&lt;AR$48,0,AR56+(AR70-AR56)/MAX(AR$49-AR$48,1)*(AR$4-AR$48))</f>
        <v/>
      </c>
      <c r="AS84" s="32">
        <f>IF(AS$4&lt;AS$48,0,AS56+(AS70-AS56)/MAX(AS$49-AS$48,1)*(AS$4-AS$48))</f>
        <v/>
      </c>
      <c r="AT84" s="32">
        <f>IF(AT$4&lt;AT$48,0,AT56+(AT70-AT56)/MAX(AT$49-AT$48,1)*(AT$4-AT$48))</f>
        <v/>
      </c>
      <c r="AU84" s="32">
        <f>IF(AU$4&lt;AU$48,0,AU56+(AU70-AU56)/MAX(AU$49-AU$48,1)*(AU$4-AU$48))</f>
        <v/>
      </c>
      <c r="AV84" s="32">
        <f>IF(AV$4&lt;AV$48,0,AV56+(AV70-AV56)/MAX(AV$49-AV$48,1)*(AV$4-AV$48))</f>
        <v/>
      </c>
      <c r="AW84" s="32">
        <f>IF(AW$4&lt;AW$48,0,AW56+(AW70-AW56)/MAX(AW$49-AW$48,1)*(AW$4-AW$48))</f>
        <v/>
      </c>
      <c r="AX84" s="33">
        <f>PATH(AX$4,AX$48,AX$49,AX56,AX70,TRUE)</f>
        <v/>
      </c>
    </row>
    <row r="85" hidden="1" outlineLevel="1">
      <c r="A85" s="9" t="inlineStr">
        <is>
          <t>fpr</t>
        </is>
      </c>
      <c r="B85" s="9" t="inlineStr">
        <is>
          <t>ecy</t>
        </is>
      </c>
      <c r="C85" s="9" t="inlineStr">
        <is>
          <t>ind</t>
        </is>
      </c>
      <c r="H85" s="9">
        <f>INDEX(Variables!$B$5:$B$105,MATCH($A85,Variables!$A$5:$A$105,0))&amp;IF($C85="",""," | "&amp;INDEX(Mapping!$B$5:$B$26,MATCH($C85,Mapping!$A$5:$A$26,0))&amp;" | "&amp;INDEX(Mapping!$B$30:$B$41,MATCH($B85,Mapping!$A$30:$A$41,0)))</f>
        <v/>
      </c>
      <c r="I85" s="9">
        <f>INDEX(Variables!$C$5:$C$105,MATCH($A85,Variables!$A$5:$A$105,0))</f>
        <v/>
      </c>
      <c r="J85" s="9">
        <f>INDEX(Variables!$E$5:$E$105,MATCH($A85,Variables!$A$5:$A$105,0))</f>
        <v/>
      </c>
      <c r="K85" s="30">
        <f>LOWER(Settings!$C$4)&amp;".mit."&amp;$A85&amp;IF($C85="","","."&amp;$C85&amp;"."&amp;$B85)&amp;IF(INDEX(Variables!$D$5:$D$105,MATCH($A85,Variables!$A$5:$A$105,0))="","","."&amp;INDEX(Variables!$D$5:$D$105,MATCH($A85,Variables!$A$5:$A$105,0)))&amp;"."&amp;K$5</f>
        <v/>
      </c>
      <c r="L85" s="31">
        <f>IF(L$4&lt;L$48,0,L57+(L71-L57)/MAX(L$49-L$48,1)*(L$4-L$48))</f>
        <v/>
      </c>
      <c r="M85" s="32">
        <f>IF(M$4&lt;M$48,0,M57+(M71-M57)/MAX(M$49-M$48,1)*(M$4-M$48))</f>
        <v/>
      </c>
      <c r="N85" s="32">
        <f>IF(N$4&lt;N$48,0,N57+(N71-N57)/MAX(N$49-N$48,1)*(N$4-N$48))</f>
        <v/>
      </c>
      <c r="O85" s="32">
        <f>IF(O$4&lt;O$48,0,O57+(O71-O57)/MAX(O$49-O$48,1)*(O$4-O$48))</f>
        <v/>
      </c>
      <c r="P85" s="32">
        <f>IF(P$4&lt;P$48,0,P57+(P71-P57)/MAX(P$49-P$48,1)*(P$4-P$48))</f>
        <v/>
      </c>
      <c r="Q85" s="32">
        <f>IF(Q$4&lt;Q$48,0,Q57+(Q71-Q57)/MAX(Q$49-Q$48,1)*(Q$4-Q$48))</f>
        <v/>
      </c>
      <c r="R85" s="32">
        <f>IF(R$4&lt;R$48,0,R57+(R71-R57)/MAX(R$49-R$48,1)*(R$4-R$48))</f>
        <v/>
      </c>
      <c r="S85" s="32">
        <f>IF(S$4&lt;S$48,0,S57+(S71-S57)/MAX(S$49-S$48,1)*(S$4-S$48))</f>
        <v/>
      </c>
      <c r="T85" s="32">
        <f>IF(T$4&lt;T$48,0,T57+(T71-T57)/MAX(T$49-T$48,1)*(T$4-T$48))</f>
        <v/>
      </c>
      <c r="U85" s="32">
        <f>IF(U$4&lt;U$48,0,U57+(U71-U57)/MAX(U$49-U$48,1)*(U$4-U$48))</f>
        <v/>
      </c>
      <c r="V85" s="32">
        <f>IF(V$4&lt;V$48,0,V57+(V71-V57)/MAX(V$49-V$48,1)*(V$4-V$48))</f>
        <v/>
      </c>
      <c r="W85" s="32">
        <f>IF(W$4&lt;W$48,0,W57+(W71-W57)/MAX(W$49-W$48,1)*(W$4-W$48))</f>
        <v/>
      </c>
      <c r="X85" s="32">
        <f>IF(X$4&lt;X$48,0,X57+(X71-X57)/MAX(X$49-X$48,1)*(X$4-X$48))</f>
        <v/>
      </c>
      <c r="Y85" s="32">
        <f>IF(Y$4&lt;Y$48,0,Y57+(Y71-Y57)/MAX(Y$49-Y$48,1)*(Y$4-Y$48))</f>
        <v/>
      </c>
      <c r="Z85" s="32">
        <f>IF(Z$4&lt;Z$48,0,Z57+(Z71-Z57)/MAX(Z$49-Z$48,1)*(Z$4-Z$48))</f>
        <v/>
      </c>
      <c r="AA85" s="32">
        <f>IF(AA$4&lt;AA$48,0,AA57+(AA71-AA57)/MAX(AA$49-AA$48,1)*(AA$4-AA$48))</f>
        <v/>
      </c>
      <c r="AB85" s="32">
        <f>IF(AB$4&lt;AB$48,0,AB57+(AB71-AB57)/MAX(AB$49-AB$48,1)*(AB$4-AB$48))</f>
        <v/>
      </c>
      <c r="AC85" s="32">
        <f>IF(AC$4&lt;AC$48,0,AC57+(AC71-AC57)/MAX(AC$49-AC$48,1)*(AC$4-AC$48))</f>
        <v/>
      </c>
      <c r="AD85" s="33">
        <f>PATH(AD$4,AD$48,AD$49,AD57,AD71,TRUE)</f>
        <v/>
      </c>
      <c r="AE85" s="30">
        <f>LOWER(Settings!$C$4)&amp;".mit."&amp;$A85&amp;IF($C85="","","."&amp;$C85&amp;"."&amp;$B85)&amp;IF(INDEX(Variables!$D$5:$D$105,MATCH($A85,Variables!$A$5:$A$105,0))="","","."&amp;INDEX(Variables!$D$5:$D$105,MATCH($A85,Variables!$A$5:$A$105,0)))&amp;"."&amp;AE$5</f>
        <v/>
      </c>
      <c r="AF85" s="31">
        <f>IF(AF$4&lt;AF$48,0,AF57+(AF71-AF57)/MAX(AF$49-AF$48,1)*(AF$4-AF$48))</f>
        <v/>
      </c>
      <c r="AG85" s="32">
        <f>IF(AG$4&lt;AG$48,0,AG57+(AG71-AG57)/MAX(AG$49-AG$48,1)*(AG$4-AG$48))</f>
        <v/>
      </c>
      <c r="AH85" s="32">
        <f>IF(AH$4&lt;AH$48,0,AH57+(AH71-AH57)/MAX(AH$49-AH$48,1)*(AH$4-AH$48))</f>
        <v/>
      </c>
      <c r="AI85" s="32">
        <f>IF(AI$4&lt;AI$48,0,AI57+(AI71-AI57)/MAX(AI$49-AI$48,1)*(AI$4-AI$48))</f>
        <v/>
      </c>
      <c r="AJ85" s="32">
        <f>IF(AJ$4&lt;AJ$48,0,AJ57+(AJ71-AJ57)/MAX(AJ$49-AJ$48,1)*(AJ$4-AJ$48))</f>
        <v/>
      </c>
      <c r="AK85" s="32">
        <f>IF(AK$4&lt;AK$48,0,AK57+(AK71-AK57)/MAX(AK$49-AK$48,1)*(AK$4-AK$48))</f>
        <v/>
      </c>
      <c r="AL85" s="32">
        <f>IF(AL$4&lt;AL$48,0,AL57+(AL71-AL57)/MAX(AL$49-AL$48,1)*(AL$4-AL$48))</f>
        <v/>
      </c>
      <c r="AM85" s="32">
        <f>IF(AM$4&lt;AM$48,0,AM57+(AM71-AM57)/MAX(AM$49-AM$48,1)*(AM$4-AM$48))</f>
        <v/>
      </c>
      <c r="AN85" s="32">
        <f>IF(AN$4&lt;AN$48,0,AN57+(AN71-AN57)/MAX(AN$49-AN$48,1)*(AN$4-AN$48))</f>
        <v/>
      </c>
      <c r="AO85" s="32">
        <f>IF(AO$4&lt;AO$48,0,AO57+(AO71-AO57)/MAX(AO$49-AO$48,1)*(AO$4-AO$48))</f>
        <v/>
      </c>
      <c r="AP85" s="32">
        <f>IF(AP$4&lt;AP$48,0,AP57+(AP71-AP57)/MAX(AP$49-AP$48,1)*(AP$4-AP$48))</f>
        <v/>
      </c>
      <c r="AQ85" s="32">
        <f>IF(AQ$4&lt;AQ$48,0,AQ57+(AQ71-AQ57)/MAX(AQ$49-AQ$48,1)*(AQ$4-AQ$48))</f>
        <v/>
      </c>
      <c r="AR85" s="32">
        <f>IF(AR$4&lt;AR$48,0,AR57+(AR71-AR57)/MAX(AR$49-AR$48,1)*(AR$4-AR$48))</f>
        <v/>
      </c>
      <c r="AS85" s="32">
        <f>IF(AS$4&lt;AS$48,0,AS57+(AS71-AS57)/MAX(AS$49-AS$48,1)*(AS$4-AS$48))</f>
        <v/>
      </c>
      <c r="AT85" s="32">
        <f>IF(AT$4&lt;AT$48,0,AT57+(AT71-AT57)/MAX(AT$49-AT$48,1)*(AT$4-AT$48))</f>
        <v/>
      </c>
      <c r="AU85" s="32">
        <f>IF(AU$4&lt;AU$48,0,AU57+(AU71-AU57)/MAX(AU$49-AU$48,1)*(AU$4-AU$48))</f>
        <v/>
      </c>
      <c r="AV85" s="32">
        <f>IF(AV$4&lt;AV$48,0,AV57+(AV71-AV57)/MAX(AV$49-AV$48,1)*(AV$4-AV$48))</f>
        <v/>
      </c>
      <c r="AW85" s="32">
        <f>IF(AW$4&lt;AW$48,0,AW57+(AW71-AW57)/MAX(AW$49-AW$48,1)*(AW$4-AW$48))</f>
        <v/>
      </c>
      <c r="AX85" s="33">
        <f>PATH(AX$4,AX$48,AX$49,AX57,AX71,TRUE)</f>
        <v/>
      </c>
    </row>
    <row r="86" hidden="1" outlineLevel="1">
      <c r="A86" s="9" t="inlineStr">
        <is>
          <t>fpr</t>
        </is>
      </c>
      <c r="B86" s="9" t="inlineStr">
        <is>
          <t>gso</t>
        </is>
      </c>
      <c r="C86" s="9" t="inlineStr">
        <is>
          <t>all</t>
        </is>
      </c>
      <c r="H86" s="9">
        <f>INDEX(Variables!$B$5:$B$105,MATCH($A86,Variables!$A$5:$A$105,0))&amp;IF($C86="",""," | "&amp;INDEX(Mapping!$B$5:$B$26,MATCH($C86,Mapping!$A$5:$A$26,0))&amp;" | "&amp;INDEX(Mapping!$B$30:$B$41,MATCH($B86,Mapping!$A$30:$A$41,0)))</f>
        <v/>
      </c>
      <c r="I86" s="9">
        <f>INDEX(Variables!$C$5:$C$105,MATCH($A86,Variables!$A$5:$A$105,0))</f>
        <v/>
      </c>
      <c r="J86" s="9">
        <f>INDEX(Variables!$E$5:$E$105,MATCH($A86,Variables!$A$5:$A$105,0))</f>
        <v/>
      </c>
      <c r="K86" s="30">
        <f>LOWER(Settings!$C$4)&amp;".mit."&amp;$A86&amp;IF($C86="","","."&amp;$C86&amp;"."&amp;$B86)&amp;IF(INDEX(Variables!$D$5:$D$105,MATCH($A86,Variables!$A$5:$A$105,0))="","","."&amp;INDEX(Variables!$D$5:$D$105,MATCH($A86,Variables!$A$5:$A$105,0)))&amp;"."&amp;K$5</f>
        <v/>
      </c>
      <c r="L86" s="31">
        <f>IF(L$4&lt;L$48,0,L58+(L72-L58)/MAX(L$49-L$48,1)*(L$4-L$48))</f>
        <v/>
      </c>
      <c r="M86" s="32">
        <f>IF(M$4&lt;M$48,0,M58+(M72-M58)/MAX(M$49-M$48,1)*(M$4-M$48))</f>
        <v/>
      </c>
      <c r="N86" s="32">
        <f>IF(N$4&lt;N$48,0,N58+(N72-N58)/MAX(N$49-N$48,1)*(N$4-N$48))</f>
        <v/>
      </c>
      <c r="O86" s="32">
        <f>IF(O$4&lt;O$48,0,O58+(O72-O58)/MAX(O$49-O$48,1)*(O$4-O$48))</f>
        <v/>
      </c>
      <c r="P86" s="32">
        <f>IF(P$4&lt;P$48,0,P58+(P72-P58)/MAX(P$49-P$48,1)*(P$4-P$48))</f>
        <v/>
      </c>
      <c r="Q86" s="32">
        <f>IF(Q$4&lt;Q$48,0,Q58+(Q72-Q58)/MAX(Q$49-Q$48,1)*(Q$4-Q$48))</f>
        <v/>
      </c>
      <c r="R86" s="32">
        <f>IF(R$4&lt;R$48,0,R58+(R72-R58)/MAX(R$49-R$48,1)*(R$4-R$48))</f>
        <v/>
      </c>
      <c r="S86" s="32">
        <f>IF(S$4&lt;S$48,0,S58+(S72-S58)/MAX(S$49-S$48,1)*(S$4-S$48))</f>
        <v/>
      </c>
      <c r="T86" s="32">
        <f>IF(T$4&lt;T$48,0,T58+(T72-T58)/MAX(T$49-T$48,1)*(T$4-T$48))</f>
        <v/>
      </c>
      <c r="U86" s="32">
        <f>IF(U$4&lt;U$48,0,U58+(U72-U58)/MAX(U$49-U$48,1)*(U$4-U$48))</f>
        <v/>
      </c>
      <c r="V86" s="32">
        <f>IF(V$4&lt;V$48,0,V58+(V72-V58)/MAX(V$49-V$48,1)*(V$4-V$48))</f>
        <v/>
      </c>
      <c r="W86" s="32">
        <f>IF(W$4&lt;W$48,0,W58+(W72-W58)/MAX(W$49-W$48,1)*(W$4-W$48))</f>
        <v/>
      </c>
      <c r="X86" s="32">
        <f>IF(X$4&lt;X$48,0,X58+(X72-X58)/MAX(X$49-X$48,1)*(X$4-X$48))</f>
        <v/>
      </c>
      <c r="Y86" s="32">
        <f>IF(Y$4&lt;Y$48,0,Y58+(Y72-Y58)/MAX(Y$49-Y$48,1)*(Y$4-Y$48))</f>
        <v/>
      </c>
      <c r="Z86" s="32">
        <f>IF(Z$4&lt;Z$48,0,Z58+(Z72-Z58)/MAX(Z$49-Z$48,1)*(Z$4-Z$48))</f>
        <v/>
      </c>
      <c r="AA86" s="32">
        <f>IF(AA$4&lt;AA$48,0,AA58+(AA72-AA58)/MAX(AA$49-AA$48,1)*(AA$4-AA$48))</f>
        <v/>
      </c>
      <c r="AB86" s="32">
        <f>IF(AB$4&lt;AB$48,0,AB58+(AB72-AB58)/MAX(AB$49-AB$48,1)*(AB$4-AB$48))</f>
        <v/>
      </c>
      <c r="AC86" s="32">
        <f>IF(AC$4&lt;AC$48,0,AC58+(AC72-AC58)/MAX(AC$49-AC$48,1)*(AC$4-AC$48))</f>
        <v/>
      </c>
      <c r="AD86" s="33">
        <f>PATH(AD$4,AD$48,AD$49,AD58,AD72,TRUE)</f>
        <v/>
      </c>
      <c r="AE86" s="30">
        <f>LOWER(Settings!$C$4)&amp;".mit."&amp;$A86&amp;IF($C86="","","."&amp;$C86&amp;"."&amp;$B86)&amp;IF(INDEX(Variables!$D$5:$D$105,MATCH($A86,Variables!$A$5:$A$105,0))="","","."&amp;INDEX(Variables!$D$5:$D$105,MATCH($A86,Variables!$A$5:$A$105,0)))&amp;"."&amp;AE$5</f>
        <v/>
      </c>
      <c r="AF86" s="31">
        <f>IF(AF$4&lt;AF$48,0,AF58+(AF72-AF58)/MAX(AF$49-AF$48,1)*(AF$4-AF$48))</f>
        <v/>
      </c>
      <c r="AG86" s="32">
        <f>IF(AG$4&lt;AG$48,0,AG58+(AG72-AG58)/MAX(AG$49-AG$48,1)*(AG$4-AG$48))</f>
        <v/>
      </c>
      <c r="AH86" s="32">
        <f>IF(AH$4&lt;AH$48,0,AH58+(AH72-AH58)/MAX(AH$49-AH$48,1)*(AH$4-AH$48))</f>
        <v/>
      </c>
      <c r="AI86" s="32">
        <f>IF(AI$4&lt;AI$48,0,AI58+(AI72-AI58)/MAX(AI$49-AI$48,1)*(AI$4-AI$48))</f>
        <v/>
      </c>
      <c r="AJ86" s="32">
        <f>IF(AJ$4&lt;AJ$48,0,AJ58+(AJ72-AJ58)/MAX(AJ$49-AJ$48,1)*(AJ$4-AJ$48))</f>
        <v/>
      </c>
      <c r="AK86" s="32">
        <f>IF(AK$4&lt;AK$48,0,AK58+(AK72-AK58)/MAX(AK$49-AK$48,1)*(AK$4-AK$48))</f>
        <v/>
      </c>
      <c r="AL86" s="32">
        <f>IF(AL$4&lt;AL$48,0,AL58+(AL72-AL58)/MAX(AL$49-AL$48,1)*(AL$4-AL$48))</f>
        <v/>
      </c>
      <c r="AM86" s="32">
        <f>IF(AM$4&lt;AM$48,0,AM58+(AM72-AM58)/MAX(AM$49-AM$48,1)*(AM$4-AM$48))</f>
        <v/>
      </c>
      <c r="AN86" s="32">
        <f>IF(AN$4&lt;AN$48,0,AN58+(AN72-AN58)/MAX(AN$49-AN$48,1)*(AN$4-AN$48))</f>
        <v/>
      </c>
      <c r="AO86" s="32">
        <f>IF(AO$4&lt;AO$48,0,AO58+(AO72-AO58)/MAX(AO$49-AO$48,1)*(AO$4-AO$48))</f>
        <v/>
      </c>
      <c r="AP86" s="32">
        <f>IF(AP$4&lt;AP$48,0,AP58+(AP72-AP58)/MAX(AP$49-AP$48,1)*(AP$4-AP$48))</f>
        <v/>
      </c>
      <c r="AQ86" s="32">
        <f>IF(AQ$4&lt;AQ$48,0,AQ58+(AQ72-AQ58)/MAX(AQ$49-AQ$48,1)*(AQ$4-AQ$48))</f>
        <v/>
      </c>
      <c r="AR86" s="32">
        <f>IF(AR$4&lt;AR$48,0,AR58+(AR72-AR58)/MAX(AR$49-AR$48,1)*(AR$4-AR$48))</f>
        <v/>
      </c>
      <c r="AS86" s="32">
        <f>IF(AS$4&lt;AS$48,0,AS58+(AS72-AS58)/MAX(AS$49-AS$48,1)*(AS$4-AS$48))</f>
        <v/>
      </c>
      <c r="AT86" s="32">
        <f>IF(AT$4&lt;AT$48,0,AT58+(AT72-AT58)/MAX(AT$49-AT$48,1)*(AT$4-AT$48))</f>
        <v/>
      </c>
      <c r="AU86" s="32">
        <f>IF(AU$4&lt;AU$48,0,AU58+(AU72-AU58)/MAX(AU$49-AU$48,1)*(AU$4-AU$48))</f>
        <v/>
      </c>
      <c r="AV86" s="32">
        <f>IF(AV$4&lt;AV$48,0,AV58+(AV72-AV58)/MAX(AV$49-AV$48,1)*(AV$4-AV$48))</f>
        <v/>
      </c>
      <c r="AW86" s="32">
        <f>IF(AW$4&lt;AW$48,0,AW58+(AW72-AW58)/MAX(AW$49-AW$48,1)*(AW$4-AW$48))</f>
        <v/>
      </c>
      <c r="AX86" s="33">
        <f>PATH(AX$4,AX$48,AX$49,AX58,AX72,TRUE)</f>
        <v/>
      </c>
    </row>
    <row r="87" hidden="1" outlineLevel="1">
      <c r="A87" s="9" t="inlineStr">
        <is>
          <t>fpr</t>
        </is>
      </c>
      <c r="B87" s="9" t="inlineStr">
        <is>
          <t>die</t>
        </is>
      </c>
      <c r="C87" s="9" t="inlineStr">
        <is>
          <t>all</t>
        </is>
      </c>
      <c r="H87" s="9">
        <f>INDEX(Variables!$B$5:$B$105,MATCH($A87,Variables!$A$5:$A$105,0))&amp;IF($C87="",""," | "&amp;INDEX(Mapping!$B$5:$B$26,MATCH($C87,Mapping!$A$5:$A$26,0))&amp;" | "&amp;INDEX(Mapping!$B$30:$B$41,MATCH($B87,Mapping!$A$30:$A$41,0)))</f>
        <v/>
      </c>
      <c r="I87" s="9">
        <f>INDEX(Variables!$C$5:$C$105,MATCH($A87,Variables!$A$5:$A$105,0))</f>
        <v/>
      </c>
      <c r="J87" s="9">
        <f>INDEX(Variables!$E$5:$E$105,MATCH($A87,Variables!$A$5:$A$105,0))</f>
        <v/>
      </c>
      <c r="K87" s="30">
        <f>LOWER(Settings!$C$4)&amp;".mit."&amp;$A87&amp;IF($C87="","","."&amp;$C87&amp;"."&amp;$B87)&amp;IF(INDEX(Variables!$D$5:$D$105,MATCH($A87,Variables!$A$5:$A$105,0))="","","."&amp;INDEX(Variables!$D$5:$D$105,MATCH($A87,Variables!$A$5:$A$105,0)))&amp;"."&amp;K$5</f>
        <v/>
      </c>
      <c r="L87" s="31">
        <f>IF(L$4&lt;L$48,0,L59+(L73-L59)/MAX(L$49-L$48,1)*(L$4-L$48))</f>
        <v/>
      </c>
      <c r="M87" s="32">
        <f>IF(M$4&lt;M$48,0,M59+(M73-M59)/MAX(M$49-M$48,1)*(M$4-M$48))</f>
        <v/>
      </c>
      <c r="N87" s="32">
        <f>IF(N$4&lt;N$48,0,N59+(N73-N59)/MAX(N$49-N$48,1)*(N$4-N$48))</f>
        <v/>
      </c>
      <c r="O87" s="32">
        <f>IF(O$4&lt;O$48,0,O59+(O73-O59)/MAX(O$49-O$48,1)*(O$4-O$48))</f>
        <v/>
      </c>
      <c r="P87" s="32">
        <f>IF(P$4&lt;P$48,0,P59+(P73-P59)/MAX(P$49-P$48,1)*(P$4-P$48))</f>
        <v/>
      </c>
      <c r="Q87" s="32">
        <f>IF(Q$4&lt;Q$48,0,Q59+(Q73-Q59)/MAX(Q$49-Q$48,1)*(Q$4-Q$48))</f>
        <v/>
      </c>
      <c r="R87" s="32">
        <f>IF(R$4&lt;R$48,0,R59+(R73-R59)/MAX(R$49-R$48,1)*(R$4-R$48))</f>
        <v/>
      </c>
      <c r="S87" s="32">
        <f>IF(S$4&lt;S$48,0,S59+(S73-S59)/MAX(S$49-S$48,1)*(S$4-S$48))</f>
        <v/>
      </c>
      <c r="T87" s="32">
        <f>IF(T$4&lt;T$48,0,T59+(T73-T59)/MAX(T$49-T$48,1)*(T$4-T$48))</f>
        <v/>
      </c>
      <c r="U87" s="32">
        <f>IF(U$4&lt;U$48,0,U59+(U73-U59)/MAX(U$49-U$48,1)*(U$4-U$48))</f>
        <v/>
      </c>
      <c r="V87" s="32">
        <f>IF(V$4&lt;V$48,0,V59+(V73-V59)/MAX(V$49-V$48,1)*(V$4-V$48))</f>
        <v/>
      </c>
      <c r="W87" s="32">
        <f>IF(W$4&lt;W$48,0,W59+(W73-W59)/MAX(W$49-W$48,1)*(W$4-W$48))</f>
        <v/>
      </c>
      <c r="X87" s="32">
        <f>IF(X$4&lt;X$48,0,X59+(X73-X59)/MAX(X$49-X$48,1)*(X$4-X$48))</f>
        <v/>
      </c>
      <c r="Y87" s="32">
        <f>IF(Y$4&lt;Y$48,0,Y59+(Y73-Y59)/MAX(Y$49-Y$48,1)*(Y$4-Y$48))</f>
        <v/>
      </c>
      <c r="Z87" s="32">
        <f>IF(Z$4&lt;Z$48,0,Z59+(Z73-Z59)/MAX(Z$49-Z$48,1)*(Z$4-Z$48))</f>
        <v/>
      </c>
      <c r="AA87" s="32">
        <f>IF(AA$4&lt;AA$48,0,AA59+(AA73-AA59)/MAX(AA$49-AA$48,1)*(AA$4-AA$48))</f>
        <v/>
      </c>
      <c r="AB87" s="32">
        <f>IF(AB$4&lt;AB$48,0,AB59+(AB73-AB59)/MAX(AB$49-AB$48,1)*(AB$4-AB$48))</f>
        <v/>
      </c>
      <c r="AC87" s="32">
        <f>IF(AC$4&lt;AC$48,0,AC59+(AC73-AC59)/MAX(AC$49-AC$48,1)*(AC$4-AC$48))</f>
        <v/>
      </c>
      <c r="AD87" s="33">
        <f>PATH(AD$4,AD$48,AD$49,AD59,AD73,TRUE)</f>
        <v/>
      </c>
      <c r="AE87" s="30">
        <f>LOWER(Settings!$C$4)&amp;".mit."&amp;$A87&amp;IF($C87="","","."&amp;$C87&amp;"."&amp;$B87)&amp;IF(INDEX(Variables!$D$5:$D$105,MATCH($A87,Variables!$A$5:$A$105,0))="","","."&amp;INDEX(Variables!$D$5:$D$105,MATCH($A87,Variables!$A$5:$A$105,0)))&amp;"."&amp;AE$5</f>
        <v/>
      </c>
      <c r="AF87" s="31">
        <f>IF(AF$4&lt;AF$48,0,AF59+(AF73-AF59)/MAX(AF$49-AF$48,1)*(AF$4-AF$48))</f>
        <v/>
      </c>
      <c r="AG87" s="32">
        <f>IF(AG$4&lt;AG$48,0,AG59+(AG73-AG59)/MAX(AG$49-AG$48,1)*(AG$4-AG$48))</f>
        <v/>
      </c>
      <c r="AH87" s="32">
        <f>IF(AH$4&lt;AH$48,0,AH59+(AH73-AH59)/MAX(AH$49-AH$48,1)*(AH$4-AH$48))</f>
        <v/>
      </c>
      <c r="AI87" s="32">
        <f>IF(AI$4&lt;AI$48,0,AI59+(AI73-AI59)/MAX(AI$49-AI$48,1)*(AI$4-AI$48))</f>
        <v/>
      </c>
      <c r="AJ87" s="32">
        <f>IF(AJ$4&lt;AJ$48,0,AJ59+(AJ73-AJ59)/MAX(AJ$49-AJ$48,1)*(AJ$4-AJ$48))</f>
        <v/>
      </c>
      <c r="AK87" s="32">
        <f>IF(AK$4&lt;AK$48,0,AK59+(AK73-AK59)/MAX(AK$49-AK$48,1)*(AK$4-AK$48))</f>
        <v/>
      </c>
      <c r="AL87" s="32">
        <f>IF(AL$4&lt;AL$48,0,AL59+(AL73-AL59)/MAX(AL$49-AL$48,1)*(AL$4-AL$48))</f>
        <v/>
      </c>
      <c r="AM87" s="32">
        <f>IF(AM$4&lt;AM$48,0,AM59+(AM73-AM59)/MAX(AM$49-AM$48,1)*(AM$4-AM$48))</f>
        <v/>
      </c>
      <c r="AN87" s="32">
        <f>IF(AN$4&lt;AN$48,0,AN59+(AN73-AN59)/MAX(AN$49-AN$48,1)*(AN$4-AN$48))</f>
        <v/>
      </c>
      <c r="AO87" s="32">
        <f>IF(AO$4&lt;AO$48,0,AO59+(AO73-AO59)/MAX(AO$49-AO$48,1)*(AO$4-AO$48))</f>
        <v/>
      </c>
      <c r="AP87" s="32">
        <f>IF(AP$4&lt;AP$48,0,AP59+(AP73-AP59)/MAX(AP$49-AP$48,1)*(AP$4-AP$48))</f>
        <v/>
      </c>
      <c r="AQ87" s="32">
        <f>IF(AQ$4&lt;AQ$48,0,AQ59+(AQ73-AQ59)/MAX(AQ$49-AQ$48,1)*(AQ$4-AQ$48))</f>
        <v/>
      </c>
      <c r="AR87" s="32">
        <f>IF(AR$4&lt;AR$48,0,AR59+(AR73-AR59)/MAX(AR$49-AR$48,1)*(AR$4-AR$48))</f>
        <v/>
      </c>
      <c r="AS87" s="32">
        <f>IF(AS$4&lt;AS$48,0,AS59+(AS73-AS59)/MAX(AS$49-AS$48,1)*(AS$4-AS$48))</f>
        <v/>
      </c>
      <c r="AT87" s="32">
        <f>IF(AT$4&lt;AT$48,0,AT59+(AT73-AT59)/MAX(AT$49-AT$48,1)*(AT$4-AT$48))</f>
        <v/>
      </c>
      <c r="AU87" s="32">
        <f>IF(AU$4&lt;AU$48,0,AU59+(AU73-AU59)/MAX(AU$49-AU$48,1)*(AU$4-AU$48))</f>
        <v/>
      </c>
      <c r="AV87" s="32">
        <f>IF(AV$4&lt;AV$48,0,AV59+(AV73-AV59)/MAX(AV$49-AV$48,1)*(AV$4-AV$48))</f>
        <v/>
      </c>
      <c r="AW87" s="32">
        <f>IF(AW$4&lt;AW$48,0,AW59+(AW73-AW59)/MAX(AW$49-AW$48,1)*(AW$4-AW$48))</f>
        <v/>
      </c>
      <c r="AX87" s="33">
        <f>PATH(AX$4,AX$48,AX$49,AX59,AX73,TRUE)</f>
        <v/>
      </c>
    </row>
    <row r="88" hidden="1" outlineLevel="1">
      <c r="A88" s="9" t="inlineStr">
        <is>
          <t>fpr</t>
        </is>
      </c>
      <c r="B88" s="9" t="inlineStr">
        <is>
          <t>lpg</t>
        </is>
      </c>
      <c r="C88" s="9" t="inlineStr">
        <is>
          <t>all</t>
        </is>
      </c>
      <c r="H88" s="9">
        <f>INDEX(Variables!$B$5:$B$105,MATCH($A88,Variables!$A$5:$A$105,0))&amp;IF($C88="",""," | "&amp;INDEX(Mapping!$B$5:$B$26,MATCH($C88,Mapping!$A$5:$A$26,0))&amp;" | "&amp;INDEX(Mapping!$B$30:$B$41,MATCH($B88,Mapping!$A$30:$A$41,0)))</f>
        <v/>
      </c>
      <c r="I88" s="9">
        <f>INDEX(Variables!$C$5:$C$105,MATCH($A88,Variables!$A$5:$A$105,0))</f>
        <v/>
      </c>
      <c r="J88" s="9">
        <f>INDEX(Variables!$E$5:$E$105,MATCH($A88,Variables!$A$5:$A$105,0))</f>
        <v/>
      </c>
      <c r="K88" s="30">
        <f>LOWER(Settings!$C$4)&amp;".mit."&amp;$A88&amp;IF($C88="","","."&amp;$C88&amp;"."&amp;$B88)&amp;IF(INDEX(Variables!$D$5:$D$105,MATCH($A88,Variables!$A$5:$A$105,0))="","","."&amp;INDEX(Variables!$D$5:$D$105,MATCH($A88,Variables!$A$5:$A$105,0)))&amp;"."&amp;K$5</f>
        <v/>
      </c>
      <c r="L88" s="31">
        <f>IF(L$4&lt;L$48,0,L60+(L74-L60)/MAX(L$49-L$48,1)*(L$4-L$48))</f>
        <v/>
      </c>
      <c r="M88" s="32">
        <f>IF(M$4&lt;M$48,0,M60+(M74-M60)/MAX(M$49-M$48,1)*(M$4-M$48))</f>
        <v/>
      </c>
      <c r="N88" s="32">
        <f>IF(N$4&lt;N$48,0,N60+(N74-N60)/MAX(N$49-N$48,1)*(N$4-N$48))</f>
        <v/>
      </c>
      <c r="O88" s="32">
        <f>IF(O$4&lt;O$48,0,O60+(O74-O60)/MAX(O$49-O$48,1)*(O$4-O$48))</f>
        <v/>
      </c>
      <c r="P88" s="32">
        <f>IF(P$4&lt;P$48,0,P60+(P74-P60)/MAX(P$49-P$48,1)*(P$4-P$48))</f>
        <v/>
      </c>
      <c r="Q88" s="32">
        <f>IF(Q$4&lt;Q$48,0,Q60+(Q74-Q60)/MAX(Q$49-Q$48,1)*(Q$4-Q$48))</f>
        <v/>
      </c>
      <c r="R88" s="32">
        <f>IF(R$4&lt;R$48,0,R60+(R74-R60)/MAX(R$49-R$48,1)*(R$4-R$48))</f>
        <v/>
      </c>
      <c r="S88" s="32">
        <f>IF(S$4&lt;S$48,0,S60+(S74-S60)/MAX(S$49-S$48,1)*(S$4-S$48))</f>
        <v/>
      </c>
      <c r="T88" s="32">
        <f>IF(T$4&lt;T$48,0,T60+(T74-T60)/MAX(T$49-T$48,1)*(T$4-T$48))</f>
        <v/>
      </c>
      <c r="U88" s="32">
        <f>IF(U$4&lt;U$48,0,U60+(U74-U60)/MAX(U$49-U$48,1)*(U$4-U$48))</f>
        <v/>
      </c>
      <c r="V88" s="32">
        <f>IF(V$4&lt;V$48,0,V60+(V74-V60)/MAX(V$49-V$48,1)*(V$4-V$48))</f>
        <v/>
      </c>
      <c r="W88" s="32">
        <f>IF(W$4&lt;W$48,0,W60+(W74-W60)/MAX(W$49-W$48,1)*(W$4-W$48))</f>
        <v/>
      </c>
      <c r="X88" s="32">
        <f>IF(X$4&lt;X$48,0,X60+(X74-X60)/MAX(X$49-X$48,1)*(X$4-X$48))</f>
        <v/>
      </c>
      <c r="Y88" s="32">
        <f>IF(Y$4&lt;Y$48,0,Y60+(Y74-Y60)/MAX(Y$49-Y$48,1)*(Y$4-Y$48))</f>
        <v/>
      </c>
      <c r="Z88" s="32">
        <f>IF(Z$4&lt;Z$48,0,Z60+(Z74-Z60)/MAX(Z$49-Z$48,1)*(Z$4-Z$48))</f>
        <v/>
      </c>
      <c r="AA88" s="32">
        <f>IF(AA$4&lt;AA$48,0,AA60+(AA74-AA60)/MAX(AA$49-AA$48,1)*(AA$4-AA$48))</f>
        <v/>
      </c>
      <c r="AB88" s="32">
        <f>IF(AB$4&lt;AB$48,0,AB60+(AB74-AB60)/MAX(AB$49-AB$48,1)*(AB$4-AB$48))</f>
        <v/>
      </c>
      <c r="AC88" s="32">
        <f>IF(AC$4&lt;AC$48,0,AC60+(AC74-AC60)/MAX(AC$49-AC$48,1)*(AC$4-AC$48))</f>
        <v/>
      </c>
      <c r="AD88" s="33">
        <f>PATH(AD$4,AD$48,AD$49,AD60,AD74,TRUE)</f>
        <v/>
      </c>
      <c r="AE88" s="30">
        <f>LOWER(Settings!$C$4)&amp;".mit."&amp;$A88&amp;IF($C88="","","."&amp;$C88&amp;"."&amp;$B88)&amp;IF(INDEX(Variables!$D$5:$D$105,MATCH($A88,Variables!$A$5:$A$105,0))="","","."&amp;INDEX(Variables!$D$5:$D$105,MATCH($A88,Variables!$A$5:$A$105,0)))&amp;"."&amp;AE$5</f>
        <v/>
      </c>
      <c r="AF88" s="31">
        <f>IF(AF$4&lt;AF$48,0,AF60+(AF74-AF60)/MAX(AF$49-AF$48,1)*(AF$4-AF$48))</f>
        <v/>
      </c>
      <c r="AG88" s="32">
        <f>IF(AG$4&lt;AG$48,0,AG60+(AG74-AG60)/MAX(AG$49-AG$48,1)*(AG$4-AG$48))</f>
        <v/>
      </c>
      <c r="AH88" s="32">
        <f>IF(AH$4&lt;AH$48,0,AH60+(AH74-AH60)/MAX(AH$49-AH$48,1)*(AH$4-AH$48))</f>
        <v/>
      </c>
      <c r="AI88" s="32">
        <f>IF(AI$4&lt;AI$48,0,AI60+(AI74-AI60)/MAX(AI$49-AI$48,1)*(AI$4-AI$48))</f>
        <v/>
      </c>
      <c r="AJ88" s="32">
        <f>IF(AJ$4&lt;AJ$48,0,AJ60+(AJ74-AJ60)/MAX(AJ$49-AJ$48,1)*(AJ$4-AJ$48))</f>
        <v/>
      </c>
      <c r="AK88" s="32">
        <f>IF(AK$4&lt;AK$48,0,AK60+(AK74-AK60)/MAX(AK$49-AK$48,1)*(AK$4-AK$48))</f>
        <v/>
      </c>
      <c r="AL88" s="32">
        <f>IF(AL$4&lt;AL$48,0,AL60+(AL74-AL60)/MAX(AL$49-AL$48,1)*(AL$4-AL$48))</f>
        <v/>
      </c>
      <c r="AM88" s="32">
        <f>IF(AM$4&lt;AM$48,0,AM60+(AM74-AM60)/MAX(AM$49-AM$48,1)*(AM$4-AM$48))</f>
        <v/>
      </c>
      <c r="AN88" s="32">
        <f>IF(AN$4&lt;AN$48,0,AN60+(AN74-AN60)/MAX(AN$49-AN$48,1)*(AN$4-AN$48))</f>
        <v/>
      </c>
      <c r="AO88" s="32">
        <f>IF(AO$4&lt;AO$48,0,AO60+(AO74-AO60)/MAX(AO$49-AO$48,1)*(AO$4-AO$48))</f>
        <v/>
      </c>
      <c r="AP88" s="32">
        <f>IF(AP$4&lt;AP$48,0,AP60+(AP74-AP60)/MAX(AP$49-AP$48,1)*(AP$4-AP$48))</f>
        <v/>
      </c>
      <c r="AQ88" s="32">
        <f>IF(AQ$4&lt;AQ$48,0,AQ60+(AQ74-AQ60)/MAX(AQ$49-AQ$48,1)*(AQ$4-AQ$48))</f>
        <v/>
      </c>
      <c r="AR88" s="32">
        <f>IF(AR$4&lt;AR$48,0,AR60+(AR74-AR60)/MAX(AR$49-AR$48,1)*(AR$4-AR$48))</f>
        <v/>
      </c>
      <c r="AS88" s="32">
        <f>IF(AS$4&lt;AS$48,0,AS60+(AS74-AS60)/MAX(AS$49-AS$48,1)*(AS$4-AS$48))</f>
        <v/>
      </c>
      <c r="AT88" s="32">
        <f>IF(AT$4&lt;AT$48,0,AT60+(AT74-AT60)/MAX(AT$49-AT$48,1)*(AT$4-AT$48))</f>
        <v/>
      </c>
      <c r="AU88" s="32">
        <f>IF(AU$4&lt;AU$48,0,AU60+(AU74-AU60)/MAX(AU$49-AU$48,1)*(AU$4-AU$48))</f>
        <v/>
      </c>
      <c r="AV88" s="32">
        <f>IF(AV$4&lt;AV$48,0,AV60+(AV74-AV60)/MAX(AV$49-AV$48,1)*(AV$4-AV$48))</f>
        <v/>
      </c>
      <c r="AW88" s="32">
        <f>IF(AW$4&lt;AW$48,0,AW60+(AW74-AW60)/MAX(AW$49-AW$48,1)*(AW$4-AW$48))</f>
        <v/>
      </c>
      <c r="AX88" s="33">
        <f>PATH(AX$4,AX$48,AX$49,AX60,AX74,TRUE)</f>
        <v/>
      </c>
    </row>
    <row r="89" hidden="1" outlineLevel="1">
      <c r="A89" s="9" t="inlineStr">
        <is>
          <t>fpr</t>
        </is>
      </c>
      <c r="B89" s="9" t="inlineStr">
        <is>
          <t>ker</t>
        </is>
      </c>
      <c r="C89" s="9" t="inlineStr">
        <is>
          <t>all</t>
        </is>
      </c>
      <c r="H89" s="9">
        <f>INDEX(Variables!$B$5:$B$105,MATCH($A89,Variables!$A$5:$A$105,0))&amp;IF($C89="",""," | "&amp;INDEX(Mapping!$B$5:$B$26,MATCH($C89,Mapping!$A$5:$A$26,0))&amp;" | "&amp;INDEX(Mapping!$B$30:$B$41,MATCH($B89,Mapping!$A$30:$A$41,0)))</f>
        <v/>
      </c>
      <c r="I89" s="9">
        <f>INDEX(Variables!$C$5:$C$105,MATCH($A89,Variables!$A$5:$A$105,0))</f>
        <v/>
      </c>
      <c r="J89" s="9">
        <f>INDEX(Variables!$E$5:$E$105,MATCH($A89,Variables!$A$5:$A$105,0))</f>
        <v/>
      </c>
      <c r="K89" s="30">
        <f>LOWER(Settings!$C$4)&amp;".mit."&amp;$A89&amp;IF($C89="","","."&amp;$C89&amp;"."&amp;$B89)&amp;IF(INDEX(Variables!$D$5:$D$105,MATCH($A89,Variables!$A$5:$A$105,0))="","","."&amp;INDEX(Variables!$D$5:$D$105,MATCH($A89,Variables!$A$5:$A$105,0)))&amp;"."&amp;K$5</f>
        <v/>
      </c>
      <c r="L89" s="31">
        <f>IF(L$4&lt;L$48,0,L61+(L75-L61)/MAX(L$49-L$48,1)*(L$4-L$48))</f>
        <v/>
      </c>
      <c r="M89" s="32">
        <f>IF(M$4&lt;M$48,0,M61+(M75-M61)/MAX(M$49-M$48,1)*(M$4-M$48))</f>
        <v/>
      </c>
      <c r="N89" s="32">
        <f>IF(N$4&lt;N$48,0,N61+(N75-N61)/MAX(N$49-N$48,1)*(N$4-N$48))</f>
        <v/>
      </c>
      <c r="O89" s="32">
        <f>IF(O$4&lt;O$48,0,O61+(O75-O61)/MAX(O$49-O$48,1)*(O$4-O$48))</f>
        <v/>
      </c>
      <c r="P89" s="32">
        <f>IF(P$4&lt;P$48,0,P61+(P75-P61)/MAX(P$49-P$48,1)*(P$4-P$48))</f>
        <v/>
      </c>
      <c r="Q89" s="32">
        <f>IF(Q$4&lt;Q$48,0,Q61+(Q75-Q61)/MAX(Q$49-Q$48,1)*(Q$4-Q$48))</f>
        <v/>
      </c>
      <c r="R89" s="32">
        <f>IF(R$4&lt;R$48,0,R61+(R75-R61)/MAX(R$49-R$48,1)*(R$4-R$48))</f>
        <v/>
      </c>
      <c r="S89" s="32">
        <f>IF(S$4&lt;S$48,0,S61+(S75-S61)/MAX(S$49-S$48,1)*(S$4-S$48))</f>
        <v/>
      </c>
      <c r="T89" s="32">
        <f>IF(T$4&lt;T$48,0,T61+(T75-T61)/MAX(T$49-T$48,1)*(T$4-T$48))</f>
        <v/>
      </c>
      <c r="U89" s="32">
        <f>IF(U$4&lt;U$48,0,U61+(U75-U61)/MAX(U$49-U$48,1)*(U$4-U$48))</f>
        <v/>
      </c>
      <c r="V89" s="32">
        <f>IF(V$4&lt;V$48,0,V61+(V75-V61)/MAX(V$49-V$48,1)*(V$4-V$48))</f>
        <v/>
      </c>
      <c r="W89" s="32">
        <f>IF(W$4&lt;W$48,0,W61+(W75-W61)/MAX(W$49-W$48,1)*(W$4-W$48))</f>
        <v/>
      </c>
      <c r="X89" s="32">
        <f>IF(X$4&lt;X$48,0,X61+(X75-X61)/MAX(X$49-X$48,1)*(X$4-X$48))</f>
        <v/>
      </c>
      <c r="Y89" s="32">
        <f>IF(Y$4&lt;Y$48,0,Y61+(Y75-Y61)/MAX(Y$49-Y$48,1)*(Y$4-Y$48))</f>
        <v/>
      </c>
      <c r="Z89" s="32">
        <f>IF(Z$4&lt;Z$48,0,Z61+(Z75-Z61)/MAX(Z$49-Z$48,1)*(Z$4-Z$48))</f>
        <v/>
      </c>
      <c r="AA89" s="32">
        <f>IF(AA$4&lt;AA$48,0,AA61+(AA75-AA61)/MAX(AA$49-AA$48,1)*(AA$4-AA$48))</f>
        <v/>
      </c>
      <c r="AB89" s="32">
        <f>IF(AB$4&lt;AB$48,0,AB61+(AB75-AB61)/MAX(AB$49-AB$48,1)*(AB$4-AB$48))</f>
        <v/>
      </c>
      <c r="AC89" s="32">
        <f>IF(AC$4&lt;AC$48,0,AC61+(AC75-AC61)/MAX(AC$49-AC$48,1)*(AC$4-AC$48))</f>
        <v/>
      </c>
      <c r="AD89" s="33">
        <f>PATH(AD$4,AD$48,AD$49,AD61,AD75,TRUE)</f>
        <v/>
      </c>
      <c r="AE89" s="30">
        <f>LOWER(Settings!$C$4)&amp;".mit."&amp;$A89&amp;IF($C89="","","."&amp;$C89&amp;"."&amp;$B89)&amp;IF(INDEX(Variables!$D$5:$D$105,MATCH($A89,Variables!$A$5:$A$105,0))="","","."&amp;INDEX(Variables!$D$5:$D$105,MATCH($A89,Variables!$A$5:$A$105,0)))&amp;"."&amp;AE$5</f>
        <v/>
      </c>
      <c r="AF89" s="31">
        <f>IF(AF$4&lt;AF$48,0,AF61+(AF75-AF61)/MAX(AF$49-AF$48,1)*(AF$4-AF$48))</f>
        <v/>
      </c>
      <c r="AG89" s="32">
        <f>IF(AG$4&lt;AG$48,0,AG61+(AG75-AG61)/MAX(AG$49-AG$48,1)*(AG$4-AG$48))</f>
        <v/>
      </c>
      <c r="AH89" s="32">
        <f>IF(AH$4&lt;AH$48,0,AH61+(AH75-AH61)/MAX(AH$49-AH$48,1)*(AH$4-AH$48))</f>
        <v/>
      </c>
      <c r="AI89" s="32">
        <f>IF(AI$4&lt;AI$48,0,AI61+(AI75-AI61)/MAX(AI$49-AI$48,1)*(AI$4-AI$48))</f>
        <v/>
      </c>
      <c r="AJ89" s="32">
        <f>IF(AJ$4&lt;AJ$48,0,AJ61+(AJ75-AJ61)/MAX(AJ$49-AJ$48,1)*(AJ$4-AJ$48))</f>
        <v/>
      </c>
      <c r="AK89" s="32">
        <f>IF(AK$4&lt;AK$48,0,AK61+(AK75-AK61)/MAX(AK$49-AK$48,1)*(AK$4-AK$48))</f>
        <v/>
      </c>
      <c r="AL89" s="32">
        <f>IF(AL$4&lt;AL$48,0,AL61+(AL75-AL61)/MAX(AL$49-AL$48,1)*(AL$4-AL$48))</f>
        <v/>
      </c>
      <c r="AM89" s="32">
        <f>IF(AM$4&lt;AM$48,0,AM61+(AM75-AM61)/MAX(AM$49-AM$48,1)*(AM$4-AM$48))</f>
        <v/>
      </c>
      <c r="AN89" s="32">
        <f>IF(AN$4&lt;AN$48,0,AN61+(AN75-AN61)/MAX(AN$49-AN$48,1)*(AN$4-AN$48))</f>
        <v/>
      </c>
      <c r="AO89" s="32">
        <f>IF(AO$4&lt;AO$48,0,AO61+(AO75-AO61)/MAX(AO$49-AO$48,1)*(AO$4-AO$48))</f>
        <v/>
      </c>
      <c r="AP89" s="32">
        <f>IF(AP$4&lt;AP$48,0,AP61+(AP75-AP61)/MAX(AP$49-AP$48,1)*(AP$4-AP$48))</f>
        <v/>
      </c>
      <c r="AQ89" s="32">
        <f>IF(AQ$4&lt;AQ$48,0,AQ61+(AQ75-AQ61)/MAX(AQ$49-AQ$48,1)*(AQ$4-AQ$48))</f>
        <v/>
      </c>
      <c r="AR89" s="32">
        <f>IF(AR$4&lt;AR$48,0,AR61+(AR75-AR61)/MAX(AR$49-AR$48,1)*(AR$4-AR$48))</f>
        <v/>
      </c>
      <c r="AS89" s="32">
        <f>IF(AS$4&lt;AS$48,0,AS61+(AS75-AS61)/MAX(AS$49-AS$48,1)*(AS$4-AS$48))</f>
        <v/>
      </c>
      <c r="AT89" s="32">
        <f>IF(AT$4&lt;AT$48,0,AT61+(AT75-AT61)/MAX(AT$49-AT$48,1)*(AT$4-AT$48))</f>
        <v/>
      </c>
      <c r="AU89" s="32">
        <f>IF(AU$4&lt;AU$48,0,AU61+(AU75-AU61)/MAX(AU$49-AU$48,1)*(AU$4-AU$48))</f>
        <v/>
      </c>
      <c r="AV89" s="32">
        <f>IF(AV$4&lt;AV$48,0,AV61+(AV75-AV61)/MAX(AV$49-AV$48,1)*(AV$4-AV$48))</f>
        <v/>
      </c>
      <c r="AW89" s="32">
        <f>IF(AW$4&lt;AW$48,0,AW61+(AW75-AW61)/MAX(AW$49-AW$48,1)*(AW$4-AW$48))</f>
        <v/>
      </c>
      <c r="AX89" s="33">
        <f>PATH(AX$4,AX$48,AX$49,AX61,AX75,TRUE)</f>
        <v/>
      </c>
    </row>
    <row r="90" hidden="1" outlineLevel="1">
      <c r="A90" s="9" t="inlineStr">
        <is>
          <t>fpr</t>
        </is>
      </c>
      <c r="B90" s="9" t="inlineStr">
        <is>
          <t>oop</t>
        </is>
      </c>
      <c r="C90" s="9" t="inlineStr">
        <is>
          <t>all</t>
        </is>
      </c>
      <c r="H90" s="9">
        <f>INDEX(Variables!$B$5:$B$105,MATCH($A90,Variables!$A$5:$A$105,0))&amp;IF($C90="",""," | "&amp;INDEX(Mapping!$B$5:$B$26,MATCH($C90,Mapping!$A$5:$A$26,0))&amp;" | "&amp;INDEX(Mapping!$B$30:$B$41,MATCH($B90,Mapping!$A$30:$A$41,0)))</f>
        <v/>
      </c>
      <c r="I90" s="9">
        <f>INDEX(Variables!$C$5:$C$105,MATCH($A90,Variables!$A$5:$A$105,0))</f>
        <v/>
      </c>
      <c r="J90" s="9">
        <f>INDEX(Variables!$E$5:$E$105,MATCH($A90,Variables!$A$5:$A$105,0))</f>
        <v/>
      </c>
      <c r="K90" s="30">
        <f>LOWER(Settings!$C$4)&amp;".mit."&amp;$A90&amp;IF($C90="","","."&amp;$C90&amp;"."&amp;$B90)&amp;IF(INDEX(Variables!$D$5:$D$105,MATCH($A90,Variables!$A$5:$A$105,0))="","","."&amp;INDEX(Variables!$D$5:$D$105,MATCH($A90,Variables!$A$5:$A$105,0)))&amp;"."&amp;K$5</f>
        <v/>
      </c>
      <c r="L90" s="31">
        <f>IF(L$4&lt;L$48,0,L62+(L76-L62)/MAX(L$49-L$48,1)*(L$4-L$48))</f>
        <v/>
      </c>
      <c r="M90" s="32">
        <f>IF(M$4&lt;M$48,0,M62+(M76-M62)/MAX(M$49-M$48,1)*(M$4-M$48))</f>
        <v/>
      </c>
      <c r="N90" s="32">
        <f>IF(N$4&lt;N$48,0,N62+(N76-N62)/MAX(N$49-N$48,1)*(N$4-N$48))</f>
        <v/>
      </c>
      <c r="O90" s="32">
        <f>IF(O$4&lt;O$48,0,O62+(O76-O62)/MAX(O$49-O$48,1)*(O$4-O$48))</f>
        <v/>
      </c>
      <c r="P90" s="32">
        <f>IF(P$4&lt;P$48,0,P62+(P76-P62)/MAX(P$49-P$48,1)*(P$4-P$48))</f>
        <v/>
      </c>
      <c r="Q90" s="32">
        <f>IF(Q$4&lt;Q$48,0,Q62+(Q76-Q62)/MAX(Q$49-Q$48,1)*(Q$4-Q$48))</f>
        <v/>
      </c>
      <c r="R90" s="32">
        <f>IF(R$4&lt;R$48,0,R62+(R76-R62)/MAX(R$49-R$48,1)*(R$4-R$48))</f>
        <v/>
      </c>
      <c r="S90" s="32">
        <f>IF(S$4&lt;S$48,0,S62+(S76-S62)/MAX(S$49-S$48,1)*(S$4-S$48))</f>
        <v/>
      </c>
      <c r="T90" s="32">
        <f>IF(T$4&lt;T$48,0,T62+(T76-T62)/MAX(T$49-T$48,1)*(T$4-T$48))</f>
        <v/>
      </c>
      <c r="U90" s="32">
        <f>IF(U$4&lt;U$48,0,U62+(U76-U62)/MAX(U$49-U$48,1)*(U$4-U$48))</f>
        <v/>
      </c>
      <c r="V90" s="32">
        <f>IF(V$4&lt;V$48,0,V62+(V76-V62)/MAX(V$49-V$48,1)*(V$4-V$48))</f>
        <v/>
      </c>
      <c r="W90" s="32">
        <f>IF(W$4&lt;W$48,0,W62+(W76-W62)/MAX(W$49-W$48,1)*(W$4-W$48))</f>
        <v/>
      </c>
      <c r="X90" s="32">
        <f>IF(X$4&lt;X$48,0,X62+(X76-X62)/MAX(X$49-X$48,1)*(X$4-X$48))</f>
        <v/>
      </c>
      <c r="Y90" s="32">
        <f>IF(Y$4&lt;Y$48,0,Y62+(Y76-Y62)/MAX(Y$49-Y$48,1)*(Y$4-Y$48))</f>
        <v/>
      </c>
      <c r="Z90" s="32">
        <f>IF(Z$4&lt;Z$48,0,Z62+(Z76-Z62)/MAX(Z$49-Z$48,1)*(Z$4-Z$48))</f>
        <v/>
      </c>
      <c r="AA90" s="32">
        <f>IF(AA$4&lt;AA$48,0,AA62+(AA76-AA62)/MAX(AA$49-AA$48,1)*(AA$4-AA$48))</f>
        <v/>
      </c>
      <c r="AB90" s="32">
        <f>IF(AB$4&lt;AB$48,0,AB62+(AB76-AB62)/MAX(AB$49-AB$48,1)*(AB$4-AB$48))</f>
        <v/>
      </c>
      <c r="AC90" s="32">
        <f>IF(AC$4&lt;AC$48,0,AC62+(AC76-AC62)/MAX(AC$49-AC$48,1)*(AC$4-AC$48))</f>
        <v/>
      </c>
      <c r="AD90" s="33">
        <f>PATH(AD$4,AD$48,AD$49,AD62,AD76,TRUE)</f>
        <v/>
      </c>
      <c r="AE90" s="30">
        <f>LOWER(Settings!$C$4)&amp;".mit."&amp;$A90&amp;IF($C90="","","."&amp;$C90&amp;"."&amp;$B90)&amp;IF(INDEX(Variables!$D$5:$D$105,MATCH($A90,Variables!$A$5:$A$105,0))="","","."&amp;INDEX(Variables!$D$5:$D$105,MATCH($A90,Variables!$A$5:$A$105,0)))&amp;"."&amp;AE$5</f>
        <v/>
      </c>
      <c r="AF90" s="31">
        <f>IF(AF$4&lt;AF$48,0,AF62+(AF76-AF62)/MAX(AF$49-AF$48,1)*(AF$4-AF$48))</f>
        <v/>
      </c>
      <c r="AG90" s="32">
        <f>IF(AG$4&lt;AG$48,0,AG62+(AG76-AG62)/MAX(AG$49-AG$48,1)*(AG$4-AG$48))</f>
        <v/>
      </c>
      <c r="AH90" s="32">
        <f>IF(AH$4&lt;AH$48,0,AH62+(AH76-AH62)/MAX(AH$49-AH$48,1)*(AH$4-AH$48))</f>
        <v/>
      </c>
      <c r="AI90" s="32">
        <f>IF(AI$4&lt;AI$48,0,AI62+(AI76-AI62)/MAX(AI$49-AI$48,1)*(AI$4-AI$48))</f>
        <v/>
      </c>
      <c r="AJ90" s="32">
        <f>IF(AJ$4&lt;AJ$48,0,AJ62+(AJ76-AJ62)/MAX(AJ$49-AJ$48,1)*(AJ$4-AJ$48))</f>
        <v/>
      </c>
      <c r="AK90" s="32">
        <f>IF(AK$4&lt;AK$48,0,AK62+(AK76-AK62)/MAX(AK$49-AK$48,1)*(AK$4-AK$48))</f>
        <v/>
      </c>
      <c r="AL90" s="32">
        <f>IF(AL$4&lt;AL$48,0,AL62+(AL76-AL62)/MAX(AL$49-AL$48,1)*(AL$4-AL$48))</f>
        <v/>
      </c>
      <c r="AM90" s="32">
        <f>IF(AM$4&lt;AM$48,0,AM62+(AM76-AM62)/MAX(AM$49-AM$48,1)*(AM$4-AM$48))</f>
        <v/>
      </c>
      <c r="AN90" s="32">
        <f>IF(AN$4&lt;AN$48,0,AN62+(AN76-AN62)/MAX(AN$49-AN$48,1)*(AN$4-AN$48))</f>
        <v/>
      </c>
      <c r="AO90" s="32">
        <f>IF(AO$4&lt;AO$48,0,AO62+(AO76-AO62)/MAX(AO$49-AO$48,1)*(AO$4-AO$48))</f>
        <v/>
      </c>
      <c r="AP90" s="32">
        <f>IF(AP$4&lt;AP$48,0,AP62+(AP76-AP62)/MAX(AP$49-AP$48,1)*(AP$4-AP$48))</f>
        <v/>
      </c>
      <c r="AQ90" s="32">
        <f>IF(AQ$4&lt;AQ$48,0,AQ62+(AQ76-AQ62)/MAX(AQ$49-AQ$48,1)*(AQ$4-AQ$48))</f>
        <v/>
      </c>
      <c r="AR90" s="32">
        <f>IF(AR$4&lt;AR$48,0,AR62+(AR76-AR62)/MAX(AR$49-AR$48,1)*(AR$4-AR$48))</f>
        <v/>
      </c>
      <c r="AS90" s="32">
        <f>IF(AS$4&lt;AS$48,0,AS62+(AS76-AS62)/MAX(AS$49-AS$48,1)*(AS$4-AS$48))</f>
        <v/>
      </c>
      <c r="AT90" s="32">
        <f>IF(AT$4&lt;AT$48,0,AT62+(AT76-AT62)/MAX(AT$49-AT$48,1)*(AT$4-AT$48))</f>
        <v/>
      </c>
      <c r="AU90" s="32">
        <f>IF(AU$4&lt;AU$48,0,AU62+(AU76-AU62)/MAX(AU$49-AU$48,1)*(AU$4-AU$48))</f>
        <v/>
      </c>
      <c r="AV90" s="32">
        <f>IF(AV$4&lt;AV$48,0,AV62+(AV76-AV62)/MAX(AV$49-AV$48,1)*(AV$4-AV$48))</f>
        <v/>
      </c>
      <c r="AW90" s="32">
        <f>IF(AW$4&lt;AW$48,0,AW62+(AW76-AW62)/MAX(AW$49-AW$48,1)*(AW$4-AW$48))</f>
        <v/>
      </c>
      <c r="AX90" s="33">
        <f>PATH(AX$4,AX$48,AX$49,AX62,AX76,TRUE)</f>
        <v/>
      </c>
    </row>
    <row r="91" hidden="1" outlineLevel="1">
      <c r="A91" s="9" t="inlineStr">
        <is>
          <t>fpr</t>
        </is>
      </c>
      <c r="B91" s="9" t="inlineStr">
        <is>
          <t>bio</t>
        </is>
      </c>
      <c r="C91" s="9" t="inlineStr">
        <is>
          <t>all</t>
        </is>
      </c>
      <c r="H91" s="9">
        <f>INDEX(Variables!$B$5:$B$105,MATCH($A91,Variables!$A$5:$A$105,0))&amp;IF($C91="",""," | "&amp;INDEX(Mapping!$B$5:$B$26,MATCH($C91,Mapping!$A$5:$A$26,0))&amp;" | "&amp;INDEX(Mapping!$B$30:$B$41,MATCH($B91,Mapping!$A$30:$A$41,0)))</f>
        <v/>
      </c>
      <c r="I91" s="9">
        <f>INDEX(Variables!$C$5:$C$105,MATCH($A91,Variables!$A$5:$A$105,0))</f>
        <v/>
      </c>
      <c r="J91" s="9">
        <f>INDEX(Variables!$E$5:$E$105,MATCH($A91,Variables!$A$5:$A$105,0))</f>
        <v/>
      </c>
      <c r="K91" s="30">
        <f>LOWER(Settings!$C$4)&amp;".mit."&amp;$A91&amp;IF($C91="","","."&amp;$C91&amp;"."&amp;$B91)&amp;IF(INDEX(Variables!$D$5:$D$105,MATCH($A91,Variables!$A$5:$A$105,0))="","","."&amp;INDEX(Variables!$D$5:$D$105,MATCH($A91,Variables!$A$5:$A$105,0)))&amp;"."&amp;K$5</f>
        <v/>
      </c>
      <c r="L91" s="31">
        <f>IF(L$4&lt;L$48,0,L63+(L77-L63)/MAX(L$49-L$48,1)*(L$4-L$48))</f>
        <v/>
      </c>
      <c r="M91" s="32">
        <f>IF(M$4&lt;M$48,0,M63+(M77-M63)/MAX(M$49-M$48,1)*(M$4-M$48))</f>
        <v/>
      </c>
      <c r="N91" s="32">
        <f>IF(N$4&lt;N$48,0,N63+(N77-N63)/MAX(N$49-N$48,1)*(N$4-N$48))</f>
        <v/>
      </c>
      <c r="O91" s="32">
        <f>IF(O$4&lt;O$48,0,O63+(O77-O63)/MAX(O$49-O$48,1)*(O$4-O$48))</f>
        <v/>
      </c>
      <c r="P91" s="32">
        <f>IF(P$4&lt;P$48,0,P63+(P77-P63)/MAX(P$49-P$48,1)*(P$4-P$48))</f>
        <v/>
      </c>
      <c r="Q91" s="32">
        <f>IF(Q$4&lt;Q$48,0,Q63+(Q77-Q63)/MAX(Q$49-Q$48,1)*(Q$4-Q$48))</f>
        <v/>
      </c>
      <c r="R91" s="32">
        <f>IF(R$4&lt;R$48,0,R63+(R77-R63)/MAX(R$49-R$48,1)*(R$4-R$48))</f>
        <v/>
      </c>
      <c r="S91" s="32">
        <f>IF(S$4&lt;S$48,0,S63+(S77-S63)/MAX(S$49-S$48,1)*(S$4-S$48))</f>
        <v/>
      </c>
      <c r="T91" s="32">
        <f>IF(T$4&lt;T$48,0,T63+(T77-T63)/MAX(T$49-T$48,1)*(T$4-T$48))</f>
        <v/>
      </c>
      <c r="U91" s="32">
        <f>IF(U$4&lt;U$48,0,U63+(U77-U63)/MAX(U$49-U$48,1)*(U$4-U$48))</f>
        <v/>
      </c>
      <c r="V91" s="32">
        <f>IF(V$4&lt;V$48,0,V63+(V77-V63)/MAX(V$49-V$48,1)*(V$4-V$48))</f>
        <v/>
      </c>
      <c r="W91" s="32">
        <f>IF(W$4&lt;W$48,0,W63+(W77-W63)/MAX(W$49-W$48,1)*(W$4-W$48))</f>
        <v/>
      </c>
      <c r="X91" s="32">
        <f>IF(X$4&lt;X$48,0,X63+(X77-X63)/MAX(X$49-X$48,1)*(X$4-X$48))</f>
        <v/>
      </c>
      <c r="Y91" s="32">
        <f>IF(Y$4&lt;Y$48,0,Y63+(Y77-Y63)/MAX(Y$49-Y$48,1)*(Y$4-Y$48))</f>
        <v/>
      </c>
      <c r="Z91" s="32">
        <f>IF(Z$4&lt;Z$48,0,Z63+(Z77-Z63)/MAX(Z$49-Z$48,1)*(Z$4-Z$48))</f>
        <v/>
      </c>
      <c r="AA91" s="32">
        <f>IF(AA$4&lt;AA$48,0,AA63+(AA77-AA63)/MAX(AA$49-AA$48,1)*(AA$4-AA$48))</f>
        <v/>
      </c>
      <c r="AB91" s="32">
        <f>IF(AB$4&lt;AB$48,0,AB63+(AB77-AB63)/MAX(AB$49-AB$48,1)*(AB$4-AB$48))</f>
        <v/>
      </c>
      <c r="AC91" s="32">
        <f>IF(AC$4&lt;AC$48,0,AC63+(AC77-AC63)/MAX(AC$49-AC$48,1)*(AC$4-AC$48))</f>
        <v/>
      </c>
      <c r="AD91" s="33">
        <f>PATH(AD$4,AD$48,AD$49,AD63,AD77,TRUE)</f>
        <v/>
      </c>
      <c r="AE91" s="30">
        <f>LOWER(Settings!$C$4)&amp;".mit."&amp;$A91&amp;IF($C91="","","."&amp;$C91&amp;"."&amp;$B91)&amp;IF(INDEX(Variables!$D$5:$D$105,MATCH($A91,Variables!$A$5:$A$105,0))="","","."&amp;INDEX(Variables!$D$5:$D$105,MATCH($A91,Variables!$A$5:$A$105,0)))&amp;"."&amp;AE$5</f>
        <v/>
      </c>
      <c r="AF91" s="31">
        <f>IF(AF$4&lt;AF$48,0,AF63+(AF77-AF63)/MAX(AF$49-AF$48,1)*(AF$4-AF$48))</f>
        <v/>
      </c>
      <c r="AG91" s="32">
        <f>IF(AG$4&lt;AG$48,0,AG63+(AG77-AG63)/MAX(AG$49-AG$48,1)*(AG$4-AG$48))</f>
        <v/>
      </c>
      <c r="AH91" s="32">
        <f>IF(AH$4&lt;AH$48,0,AH63+(AH77-AH63)/MAX(AH$49-AH$48,1)*(AH$4-AH$48))</f>
        <v/>
      </c>
      <c r="AI91" s="32">
        <f>IF(AI$4&lt;AI$48,0,AI63+(AI77-AI63)/MAX(AI$49-AI$48,1)*(AI$4-AI$48))</f>
        <v/>
      </c>
      <c r="AJ91" s="32">
        <f>IF(AJ$4&lt;AJ$48,0,AJ63+(AJ77-AJ63)/MAX(AJ$49-AJ$48,1)*(AJ$4-AJ$48))</f>
        <v/>
      </c>
      <c r="AK91" s="32">
        <f>IF(AK$4&lt;AK$48,0,AK63+(AK77-AK63)/MAX(AK$49-AK$48,1)*(AK$4-AK$48))</f>
        <v/>
      </c>
      <c r="AL91" s="32">
        <f>IF(AL$4&lt;AL$48,0,AL63+(AL77-AL63)/MAX(AL$49-AL$48,1)*(AL$4-AL$48))</f>
        <v/>
      </c>
      <c r="AM91" s="32">
        <f>IF(AM$4&lt;AM$48,0,AM63+(AM77-AM63)/MAX(AM$49-AM$48,1)*(AM$4-AM$48))</f>
        <v/>
      </c>
      <c r="AN91" s="32">
        <f>IF(AN$4&lt;AN$48,0,AN63+(AN77-AN63)/MAX(AN$49-AN$48,1)*(AN$4-AN$48))</f>
        <v/>
      </c>
      <c r="AO91" s="32">
        <f>IF(AO$4&lt;AO$48,0,AO63+(AO77-AO63)/MAX(AO$49-AO$48,1)*(AO$4-AO$48))</f>
        <v/>
      </c>
      <c r="AP91" s="32">
        <f>IF(AP$4&lt;AP$48,0,AP63+(AP77-AP63)/MAX(AP$49-AP$48,1)*(AP$4-AP$48))</f>
        <v/>
      </c>
      <c r="AQ91" s="32">
        <f>IF(AQ$4&lt;AQ$48,0,AQ63+(AQ77-AQ63)/MAX(AQ$49-AQ$48,1)*(AQ$4-AQ$48))</f>
        <v/>
      </c>
      <c r="AR91" s="32">
        <f>IF(AR$4&lt;AR$48,0,AR63+(AR77-AR63)/MAX(AR$49-AR$48,1)*(AR$4-AR$48))</f>
        <v/>
      </c>
      <c r="AS91" s="32">
        <f>IF(AS$4&lt;AS$48,0,AS63+(AS77-AS63)/MAX(AS$49-AS$48,1)*(AS$4-AS$48))</f>
        <v/>
      </c>
      <c r="AT91" s="32">
        <f>IF(AT$4&lt;AT$48,0,AT63+(AT77-AT63)/MAX(AT$49-AT$48,1)*(AT$4-AT$48))</f>
        <v/>
      </c>
      <c r="AU91" s="32">
        <f>IF(AU$4&lt;AU$48,0,AU63+(AU77-AU63)/MAX(AU$49-AU$48,1)*(AU$4-AU$48))</f>
        <v/>
      </c>
      <c r="AV91" s="32">
        <f>IF(AV$4&lt;AV$48,0,AV63+(AV77-AV63)/MAX(AV$49-AV$48,1)*(AV$4-AV$48))</f>
        <v/>
      </c>
      <c r="AW91" s="32">
        <f>IF(AW$4&lt;AW$48,0,AW63+(AW77-AW63)/MAX(AW$49-AW$48,1)*(AW$4-AW$48))</f>
        <v/>
      </c>
      <c r="AX91" s="33">
        <f>PATH(AX$4,AX$48,AX$49,AX63,AX77,TRUE)</f>
        <v/>
      </c>
    </row>
    <row r="92" hidden="1" outlineLevel="1">
      <c r="H92" s="34" t="inlineStr">
        <is>
          <t>New ETS (MTInputs rows 84-92; permit price = carbon price inputs, as effective as a carbon tax; replaces the carbon tax in covered sectors)</t>
        </is>
      </c>
    </row>
    <row r="93" hidden="1" outlineLevel="1">
      <c r="A93" s="5" t="inlineStr">
        <is>
          <t>D_NewETS</t>
        </is>
      </c>
      <c r="B93" s="5" t="inlineStr"/>
      <c r="C93" s="5" t="inlineStr"/>
      <c r="D93" s="8" t="n">
        <v>84</v>
      </c>
      <c r="H93" s="5">
        <f>INDEX(Variables!$B$5:$B$105,MATCH($A93,Variables!$A$5:$A$105,0))&amp;IF($C93="",""," | "&amp;INDEX(Mapping!$B$5:$B$26,MATCH($C93,Mapping!$A$5:$A$26,0))&amp;" | "&amp;INDEX(Mapping!$B$30:$B$41,MATCH($B93,Mapping!$A$30:$A$41,0)))</f>
        <v/>
      </c>
      <c r="I93" s="5">
        <f>INDEX(Variables!$C$5:$C$105,MATCH($A93,Variables!$A$5:$A$105,0))</f>
        <v/>
      </c>
      <c r="J93" s="5">
        <f>INDEX(Variables!$E$5:$E$105,MATCH($A93,Variables!$A$5:$A$105,0))</f>
        <v/>
      </c>
      <c r="K93" s="25">
        <f>LOWER(Settings!$C$4)&amp;".mit."&amp;$A93&amp;IF($C93="","","."&amp;$C93&amp;"."&amp;$B93)&amp;IF(INDEX(Variables!$D$5:$D$105,MATCH($A93,Variables!$A$5:$A$105,0))="","","."&amp;INDEX(Variables!$D$5:$D$105,MATCH($A93,Variables!$A$5:$A$105,0)))&amp;"."&amp;K$5</f>
        <v/>
      </c>
      <c r="L93" s="35">
        <f>INDEX(MTInputs!$J$1:$AZ$415,$D93,MATCH(L$5,MTInputs!$J$5:$AZ$5,0))</f>
        <v/>
      </c>
      <c r="M93" s="36">
        <f>INDEX(MTInputs!$J$1:$AZ$415,$D93,MATCH(M$5,MTInputs!$J$5:$AZ$5,0))</f>
        <v/>
      </c>
      <c r="N93" s="36">
        <f>INDEX(MTInputs!$J$1:$AZ$415,$D93,MATCH(N$5,MTInputs!$J$5:$AZ$5,0))</f>
        <v/>
      </c>
      <c r="O93" s="36">
        <f>INDEX(MTInputs!$J$1:$AZ$415,$D93,MATCH(O$5,MTInputs!$J$5:$AZ$5,0))</f>
        <v/>
      </c>
      <c r="P93" s="36">
        <f>INDEX(MTInputs!$J$1:$AZ$415,$D93,MATCH(P$5,MTInputs!$J$5:$AZ$5,0))</f>
        <v/>
      </c>
      <c r="Q93" s="36">
        <f>INDEX(MTInputs!$J$1:$AZ$415,$D93,MATCH(Q$5,MTInputs!$J$5:$AZ$5,0))</f>
        <v/>
      </c>
      <c r="R93" s="36">
        <f>INDEX(MTInputs!$J$1:$AZ$415,$D93,MATCH(R$5,MTInputs!$J$5:$AZ$5,0))</f>
        <v/>
      </c>
      <c r="S93" s="36">
        <f>INDEX(MTInputs!$J$1:$AZ$415,$D93,MATCH(S$5,MTInputs!$J$5:$AZ$5,0))</f>
        <v/>
      </c>
      <c r="T93" s="36">
        <f>INDEX(MTInputs!$J$1:$AZ$415,$D93,MATCH(T$5,MTInputs!$J$5:$AZ$5,0))</f>
        <v/>
      </c>
      <c r="U93" s="36">
        <f>INDEX(MTInputs!$J$1:$AZ$415,$D93,MATCH(U$5,MTInputs!$J$5:$AZ$5,0))</f>
        <v/>
      </c>
      <c r="V93" s="36">
        <f>INDEX(MTInputs!$J$1:$AZ$415,$D93,MATCH(V$5,MTInputs!$J$5:$AZ$5,0))</f>
        <v/>
      </c>
      <c r="W93" s="36">
        <f>INDEX(MTInputs!$J$1:$AZ$415,$D93,MATCH(W$5,MTInputs!$J$5:$AZ$5,0))</f>
        <v/>
      </c>
      <c r="X93" s="36">
        <f>INDEX(MTInputs!$J$1:$AZ$415,$D93,MATCH(X$5,MTInputs!$J$5:$AZ$5,0))</f>
        <v/>
      </c>
      <c r="Y93" s="36">
        <f>INDEX(MTInputs!$J$1:$AZ$415,$D93,MATCH(Y$5,MTInputs!$J$5:$AZ$5,0))</f>
        <v/>
      </c>
      <c r="Z93" s="36">
        <f>INDEX(MTInputs!$J$1:$AZ$415,$D93,MATCH(Z$5,MTInputs!$J$5:$AZ$5,0))</f>
        <v/>
      </c>
      <c r="AA93" s="36">
        <f>INDEX(MTInputs!$J$1:$AZ$415,$D93,MATCH(AA$5,MTInputs!$J$5:$AZ$5,0))</f>
        <v/>
      </c>
      <c r="AB93" s="36">
        <f>INDEX(MTInputs!$J$1:$AZ$415,$D93,MATCH(AB$5,MTInputs!$J$5:$AZ$5,0))</f>
        <v/>
      </c>
      <c r="AC93" s="36">
        <f>INDEX(MTInputs!$J$1:$AZ$415,$D93,MATCH(AC$5,MTInputs!$J$5:$AZ$5,0))</f>
        <v/>
      </c>
      <c r="AD93" s="36">
        <f>INDEX(MTInputs!$J$1:$AZ$415,$D93,MATCH(AD$5,MTInputs!$J$5:$AZ$5,0))</f>
        <v/>
      </c>
      <c r="AE93" s="25">
        <f>LOWER(Settings!$C$4)&amp;".mit."&amp;$A93&amp;IF($C93="","","."&amp;$C93&amp;"."&amp;$B93)&amp;IF(INDEX(Variables!$D$5:$D$105,MATCH($A93,Variables!$A$5:$A$105,0))="","","."&amp;INDEX(Variables!$D$5:$D$105,MATCH($A93,Variables!$A$5:$A$105,0)))&amp;"."&amp;AE$5</f>
        <v/>
      </c>
      <c r="AF93" s="35">
        <f>INDEX(MTInputs!$J$1:$AZ$415,$D93,MATCH(AF$5,MTInputs!$J$5:$AZ$5,0))</f>
        <v/>
      </c>
      <c r="AG93" s="36">
        <f>INDEX(MTInputs!$J$1:$AZ$415,$D93,MATCH(AG$5,MTInputs!$J$5:$AZ$5,0))</f>
        <v/>
      </c>
      <c r="AH93" s="36">
        <f>INDEX(MTInputs!$J$1:$AZ$415,$D93,MATCH(AH$5,MTInputs!$J$5:$AZ$5,0))</f>
        <v/>
      </c>
      <c r="AI93" s="36">
        <f>INDEX(MTInputs!$J$1:$AZ$415,$D93,MATCH(AI$5,MTInputs!$J$5:$AZ$5,0))</f>
        <v/>
      </c>
      <c r="AJ93" s="36">
        <f>INDEX(MTInputs!$J$1:$AZ$415,$D93,MATCH(AJ$5,MTInputs!$J$5:$AZ$5,0))</f>
        <v/>
      </c>
      <c r="AK93" s="36">
        <f>INDEX(MTInputs!$J$1:$AZ$415,$D93,MATCH(AK$5,MTInputs!$J$5:$AZ$5,0))</f>
        <v/>
      </c>
      <c r="AL93" s="36">
        <f>INDEX(MTInputs!$J$1:$AZ$415,$D93,MATCH(AL$5,MTInputs!$J$5:$AZ$5,0))</f>
        <v/>
      </c>
      <c r="AM93" s="36">
        <f>INDEX(MTInputs!$J$1:$AZ$415,$D93,MATCH(AM$5,MTInputs!$J$5:$AZ$5,0))</f>
        <v/>
      </c>
      <c r="AN93" s="36">
        <f>INDEX(MTInputs!$J$1:$AZ$415,$D93,MATCH(AN$5,MTInputs!$J$5:$AZ$5,0))</f>
        <v/>
      </c>
      <c r="AO93" s="36">
        <f>INDEX(MTInputs!$J$1:$AZ$415,$D93,MATCH(AO$5,MTInputs!$J$5:$AZ$5,0))</f>
        <v/>
      </c>
      <c r="AP93" s="36">
        <f>INDEX(MTInputs!$J$1:$AZ$415,$D93,MATCH(AP$5,MTInputs!$J$5:$AZ$5,0))</f>
        <v/>
      </c>
      <c r="AQ93" s="36">
        <f>INDEX(MTInputs!$J$1:$AZ$415,$D93,MATCH(AQ$5,MTInputs!$J$5:$AZ$5,0))</f>
        <v/>
      </c>
      <c r="AR93" s="36">
        <f>INDEX(MTInputs!$J$1:$AZ$415,$D93,MATCH(AR$5,MTInputs!$J$5:$AZ$5,0))</f>
        <v/>
      </c>
      <c r="AS93" s="36">
        <f>INDEX(MTInputs!$J$1:$AZ$415,$D93,MATCH(AS$5,MTInputs!$J$5:$AZ$5,0))</f>
        <v/>
      </c>
      <c r="AT93" s="36">
        <f>INDEX(MTInputs!$J$1:$AZ$415,$D93,MATCH(AT$5,MTInputs!$J$5:$AZ$5,0))</f>
        <v/>
      </c>
      <c r="AU93" s="36">
        <f>INDEX(MTInputs!$J$1:$AZ$415,$D93,MATCH(AU$5,MTInputs!$J$5:$AZ$5,0))</f>
        <v/>
      </c>
      <c r="AV93" s="36">
        <f>INDEX(MTInputs!$J$1:$AZ$415,$D93,MATCH(AV$5,MTInputs!$J$5:$AZ$5,0))</f>
        <v/>
      </c>
      <c r="AW93" s="36">
        <f>INDEX(MTInputs!$J$1:$AZ$415,$D93,MATCH(AW$5,MTInputs!$J$5:$AZ$5,0))</f>
        <v/>
      </c>
      <c r="AX93" s="36">
        <f>INDEX(MTInputs!$J$1:$AZ$415,$D93,MATCH(AX$5,MTInputs!$J$5:$AZ$5,0))</f>
        <v/>
      </c>
    </row>
    <row r="94" hidden="1" outlineLevel="1">
      <c r="A94" s="5" t="inlineStr">
        <is>
          <t>D_ETSIntro</t>
        </is>
      </c>
      <c r="B94" s="5" t="inlineStr"/>
      <c r="C94" s="5" t="inlineStr"/>
      <c r="D94" s="8" t="n">
        <v>88</v>
      </c>
      <c r="H94" s="5">
        <f>INDEX(Variables!$B$5:$B$105,MATCH($A94,Variables!$A$5:$A$105,0))&amp;IF($C94="",""," | "&amp;INDEX(Mapping!$B$5:$B$26,MATCH($C94,Mapping!$A$5:$A$26,0))&amp;" | "&amp;INDEX(Mapping!$B$30:$B$41,MATCH($B94,Mapping!$A$30:$A$41,0)))</f>
        <v/>
      </c>
      <c r="I94" s="5">
        <f>INDEX(Variables!$C$5:$C$105,MATCH($A94,Variables!$A$5:$A$105,0))</f>
        <v/>
      </c>
      <c r="J94" s="5">
        <f>INDEX(Variables!$E$5:$E$105,MATCH($A94,Variables!$A$5:$A$105,0))</f>
        <v/>
      </c>
      <c r="K94" s="25">
        <f>LOWER(Settings!$C$4)&amp;".mit."&amp;$A94&amp;IF($C94="","","."&amp;$C94&amp;"."&amp;$B94)&amp;IF(INDEX(Variables!$D$5:$D$105,MATCH($A94,Variables!$A$5:$A$105,0))="","","."&amp;INDEX(Variables!$D$5:$D$105,MATCH($A94,Variables!$A$5:$A$105,0)))&amp;"."&amp;K$5</f>
        <v/>
      </c>
      <c r="L94" s="35">
        <f>INDEX(MTInputs!$J$1:$AZ$415,$D94,MATCH(L$5,MTInputs!$J$5:$AZ$5,0))</f>
        <v/>
      </c>
      <c r="M94" s="36">
        <f>INDEX(MTInputs!$J$1:$AZ$415,$D94,MATCH(M$5,MTInputs!$J$5:$AZ$5,0))</f>
        <v/>
      </c>
      <c r="N94" s="36">
        <f>INDEX(MTInputs!$J$1:$AZ$415,$D94,MATCH(N$5,MTInputs!$J$5:$AZ$5,0))</f>
        <v/>
      </c>
      <c r="O94" s="36">
        <f>INDEX(MTInputs!$J$1:$AZ$415,$D94,MATCH(O$5,MTInputs!$J$5:$AZ$5,0))</f>
        <v/>
      </c>
      <c r="P94" s="36">
        <f>INDEX(MTInputs!$J$1:$AZ$415,$D94,MATCH(P$5,MTInputs!$J$5:$AZ$5,0))</f>
        <v/>
      </c>
      <c r="Q94" s="36">
        <f>INDEX(MTInputs!$J$1:$AZ$415,$D94,MATCH(Q$5,MTInputs!$J$5:$AZ$5,0))</f>
        <v/>
      </c>
      <c r="R94" s="36">
        <f>INDEX(MTInputs!$J$1:$AZ$415,$D94,MATCH(R$5,MTInputs!$J$5:$AZ$5,0))</f>
        <v/>
      </c>
      <c r="S94" s="36">
        <f>INDEX(MTInputs!$J$1:$AZ$415,$D94,MATCH(S$5,MTInputs!$J$5:$AZ$5,0))</f>
        <v/>
      </c>
      <c r="T94" s="36">
        <f>INDEX(MTInputs!$J$1:$AZ$415,$D94,MATCH(T$5,MTInputs!$J$5:$AZ$5,0))</f>
        <v/>
      </c>
      <c r="U94" s="36">
        <f>INDEX(MTInputs!$J$1:$AZ$415,$D94,MATCH(U$5,MTInputs!$J$5:$AZ$5,0))</f>
        <v/>
      </c>
      <c r="V94" s="36">
        <f>INDEX(MTInputs!$J$1:$AZ$415,$D94,MATCH(V$5,MTInputs!$J$5:$AZ$5,0))</f>
        <v/>
      </c>
      <c r="W94" s="36">
        <f>INDEX(MTInputs!$J$1:$AZ$415,$D94,MATCH(W$5,MTInputs!$J$5:$AZ$5,0))</f>
        <v/>
      </c>
      <c r="X94" s="36">
        <f>INDEX(MTInputs!$J$1:$AZ$415,$D94,MATCH(X$5,MTInputs!$J$5:$AZ$5,0))</f>
        <v/>
      </c>
      <c r="Y94" s="36">
        <f>INDEX(MTInputs!$J$1:$AZ$415,$D94,MATCH(Y$5,MTInputs!$J$5:$AZ$5,0))</f>
        <v/>
      </c>
      <c r="Z94" s="36">
        <f>INDEX(MTInputs!$J$1:$AZ$415,$D94,MATCH(Z$5,MTInputs!$J$5:$AZ$5,0))</f>
        <v/>
      </c>
      <c r="AA94" s="36">
        <f>INDEX(MTInputs!$J$1:$AZ$415,$D94,MATCH(AA$5,MTInputs!$J$5:$AZ$5,0))</f>
        <v/>
      </c>
      <c r="AB94" s="36">
        <f>INDEX(MTInputs!$J$1:$AZ$415,$D94,MATCH(AB$5,MTInputs!$J$5:$AZ$5,0))</f>
        <v/>
      </c>
      <c r="AC94" s="36">
        <f>INDEX(MTInputs!$J$1:$AZ$415,$D94,MATCH(AC$5,MTInputs!$J$5:$AZ$5,0))</f>
        <v/>
      </c>
      <c r="AD94" s="36">
        <f>INDEX(MTInputs!$J$1:$AZ$415,$D94,MATCH(AD$5,MTInputs!$J$5:$AZ$5,0))</f>
        <v/>
      </c>
      <c r="AE94" s="25">
        <f>LOWER(Settings!$C$4)&amp;".mit."&amp;$A94&amp;IF($C94="","","."&amp;$C94&amp;"."&amp;$B94)&amp;IF(INDEX(Variables!$D$5:$D$105,MATCH($A94,Variables!$A$5:$A$105,0))="","","."&amp;INDEX(Variables!$D$5:$D$105,MATCH($A94,Variables!$A$5:$A$105,0)))&amp;"."&amp;AE$5</f>
        <v/>
      </c>
      <c r="AF94" s="35">
        <f>INDEX(MTInputs!$J$1:$AZ$415,$D94,MATCH(AF$5,MTInputs!$J$5:$AZ$5,0))</f>
        <v/>
      </c>
      <c r="AG94" s="36">
        <f>INDEX(MTInputs!$J$1:$AZ$415,$D94,MATCH(AG$5,MTInputs!$J$5:$AZ$5,0))</f>
        <v/>
      </c>
      <c r="AH94" s="36">
        <f>INDEX(MTInputs!$J$1:$AZ$415,$D94,MATCH(AH$5,MTInputs!$J$5:$AZ$5,0))</f>
        <v/>
      </c>
      <c r="AI94" s="36">
        <f>INDEX(MTInputs!$J$1:$AZ$415,$D94,MATCH(AI$5,MTInputs!$J$5:$AZ$5,0))</f>
        <v/>
      </c>
      <c r="AJ94" s="36">
        <f>INDEX(MTInputs!$J$1:$AZ$415,$D94,MATCH(AJ$5,MTInputs!$J$5:$AZ$5,0))</f>
        <v/>
      </c>
      <c r="AK94" s="36">
        <f>INDEX(MTInputs!$J$1:$AZ$415,$D94,MATCH(AK$5,MTInputs!$J$5:$AZ$5,0))</f>
        <v/>
      </c>
      <c r="AL94" s="36">
        <f>INDEX(MTInputs!$J$1:$AZ$415,$D94,MATCH(AL$5,MTInputs!$J$5:$AZ$5,0))</f>
        <v/>
      </c>
      <c r="AM94" s="36">
        <f>INDEX(MTInputs!$J$1:$AZ$415,$D94,MATCH(AM$5,MTInputs!$J$5:$AZ$5,0))</f>
        <v/>
      </c>
      <c r="AN94" s="36">
        <f>INDEX(MTInputs!$J$1:$AZ$415,$D94,MATCH(AN$5,MTInputs!$J$5:$AZ$5,0))</f>
        <v/>
      </c>
      <c r="AO94" s="36">
        <f>INDEX(MTInputs!$J$1:$AZ$415,$D94,MATCH(AO$5,MTInputs!$J$5:$AZ$5,0))</f>
        <v/>
      </c>
      <c r="AP94" s="36">
        <f>INDEX(MTInputs!$J$1:$AZ$415,$D94,MATCH(AP$5,MTInputs!$J$5:$AZ$5,0))</f>
        <v/>
      </c>
      <c r="AQ94" s="36">
        <f>INDEX(MTInputs!$J$1:$AZ$415,$D94,MATCH(AQ$5,MTInputs!$J$5:$AZ$5,0))</f>
        <v/>
      </c>
      <c r="AR94" s="36">
        <f>INDEX(MTInputs!$J$1:$AZ$415,$D94,MATCH(AR$5,MTInputs!$J$5:$AZ$5,0))</f>
        <v/>
      </c>
      <c r="AS94" s="36">
        <f>INDEX(MTInputs!$J$1:$AZ$415,$D94,MATCH(AS$5,MTInputs!$J$5:$AZ$5,0))</f>
        <v/>
      </c>
      <c r="AT94" s="36">
        <f>INDEX(MTInputs!$J$1:$AZ$415,$D94,MATCH(AT$5,MTInputs!$J$5:$AZ$5,0))</f>
        <v/>
      </c>
      <c r="AU94" s="36">
        <f>INDEX(MTInputs!$J$1:$AZ$415,$D94,MATCH(AU$5,MTInputs!$J$5:$AZ$5,0))</f>
        <v/>
      </c>
      <c r="AV94" s="36">
        <f>INDEX(MTInputs!$J$1:$AZ$415,$D94,MATCH(AV$5,MTInputs!$J$5:$AZ$5,0))</f>
        <v/>
      </c>
      <c r="AW94" s="36">
        <f>INDEX(MTInputs!$J$1:$AZ$415,$D94,MATCH(AW$5,MTInputs!$J$5:$AZ$5,0))</f>
        <v/>
      </c>
      <c r="AX94" s="36">
        <f>INDEX(MTInputs!$J$1:$AZ$415,$D94,MATCH(AX$5,MTInputs!$J$5:$AZ$5,0))</f>
        <v/>
      </c>
    </row>
    <row r="95" hidden="1" outlineLevel="1">
      <c r="A95" s="5" t="inlineStr">
        <is>
          <t>D_ETSOutro</t>
        </is>
      </c>
      <c r="B95" s="5" t="inlineStr"/>
      <c r="C95" s="5" t="inlineStr"/>
      <c r="D95" s="8" t="n">
        <v>89</v>
      </c>
      <c r="H95" s="5">
        <f>INDEX(Variables!$B$5:$B$105,MATCH($A95,Variables!$A$5:$A$105,0))&amp;IF($C95="",""," | "&amp;INDEX(Mapping!$B$5:$B$26,MATCH($C95,Mapping!$A$5:$A$26,0))&amp;" | "&amp;INDEX(Mapping!$B$30:$B$41,MATCH($B95,Mapping!$A$30:$A$41,0)))</f>
        <v/>
      </c>
      <c r="I95" s="5">
        <f>INDEX(Variables!$C$5:$C$105,MATCH($A95,Variables!$A$5:$A$105,0))</f>
        <v/>
      </c>
      <c r="J95" s="5">
        <f>INDEX(Variables!$E$5:$E$105,MATCH($A95,Variables!$A$5:$A$105,0))</f>
        <v/>
      </c>
      <c r="K95" s="25">
        <f>LOWER(Settings!$C$4)&amp;".mit."&amp;$A95&amp;IF($C95="","","."&amp;$C95&amp;"."&amp;$B95)&amp;IF(INDEX(Variables!$D$5:$D$105,MATCH($A95,Variables!$A$5:$A$105,0))="","","."&amp;INDEX(Variables!$D$5:$D$105,MATCH($A95,Variables!$A$5:$A$105,0)))&amp;"."&amp;K$5</f>
        <v/>
      </c>
      <c r="L95" s="35">
        <f>INDEX(MTInputs!$J$1:$AZ$415,$D95,MATCH(L$5,MTInputs!$J$5:$AZ$5,0))</f>
        <v/>
      </c>
      <c r="M95" s="36">
        <f>INDEX(MTInputs!$J$1:$AZ$415,$D95,MATCH(M$5,MTInputs!$J$5:$AZ$5,0))</f>
        <v/>
      </c>
      <c r="N95" s="36">
        <f>INDEX(MTInputs!$J$1:$AZ$415,$D95,MATCH(N$5,MTInputs!$J$5:$AZ$5,0))</f>
        <v/>
      </c>
      <c r="O95" s="36">
        <f>INDEX(MTInputs!$J$1:$AZ$415,$D95,MATCH(O$5,MTInputs!$J$5:$AZ$5,0))</f>
        <v/>
      </c>
      <c r="P95" s="36">
        <f>INDEX(MTInputs!$J$1:$AZ$415,$D95,MATCH(P$5,MTInputs!$J$5:$AZ$5,0))</f>
        <v/>
      </c>
      <c r="Q95" s="36">
        <f>INDEX(MTInputs!$J$1:$AZ$415,$D95,MATCH(Q$5,MTInputs!$J$5:$AZ$5,0))</f>
        <v/>
      </c>
      <c r="R95" s="36">
        <f>INDEX(MTInputs!$J$1:$AZ$415,$D95,MATCH(R$5,MTInputs!$J$5:$AZ$5,0))</f>
        <v/>
      </c>
      <c r="S95" s="36">
        <f>INDEX(MTInputs!$J$1:$AZ$415,$D95,MATCH(S$5,MTInputs!$J$5:$AZ$5,0))</f>
        <v/>
      </c>
      <c r="T95" s="36">
        <f>INDEX(MTInputs!$J$1:$AZ$415,$D95,MATCH(T$5,MTInputs!$J$5:$AZ$5,0))</f>
        <v/>
      </c>
      <c r="U95" s="36">
        <f>INDEX(MTInputs!$J$1:$AZ$415,$D95,MATCH(U$5,MTInputs!$J$5:$AZ$5,0))</f>
        <v/>
      </c>
      <c r="V95" s="36">
        <f>INDEX(MTInputs!$J$1:$AZ$415,$D95,MATCH(V$5,MTInputs!$J$5:$AZ$5,0))</f>
        <v/>
      </c>
      <c r="W95" s="36">
        <f>INDEX(MTInputs!$J$1:$AZ$415,$D95,MATCH(W$5,MTInputs!$J$5:$AZ$5,0))</f>
        <v/>
      </c>
      <c r="X95" s="36">
        <f>INDEX(MTInputs!$J$1:$AZ$415,$D95,MATCH(X$5,MTInputs!$J$5:$AZ$5,0))</f>
        <v/>
      </c>
      <c r="Y95" s="36">
        <f>INDEX(MTInputs!$J$1:$AZ$415,$D95,MATCH(Y$5,MTInputs!$J$5:$AZ$5,0))</f>
        <v/>
      </c>
      <c r="Z95" s="36">
        <f>INDEX(MTInputs!$J$1:$AZ$415,$D95,MATCH(Z$5,MTInputs!$J$5:$AZ$5,0))</f>
        <v/>
      </c>
      <c r="AA95" s="36">
        <f>INDEX(MTInputs!$J$1:$AZ$415,$D95,MATCH(AA$5,MTInputs!$J$5:$AZ$5,0))</f>
        <v/>
      </c>
      <c r="AB95" s="36">
        <f>INDEX(MTInputs!$J$1:$AZ$415,$D95,MATCH(AB$5,MTInputs!$J$5:$AZ$5,0))</f>
        <v/>
      </c>
      <c r="AC95" s="36">
        <f>INDEX(MTInputs!$J$1:$AZ$415,$D95,MATCH(AC$5,MTInputs!$J$5:$AZ$5,0))</f>
        <v/>
      </c>
      <c r="AD95" s="36">
        <f>INDEX(MTInputs!$J$1:$AZ$415,$D95,MATCH(AD$5,MTInputs!$J$5:$AZ$5,0))</f>
        <v/>
      </c>
      <c r="AE95" s="25">
        <f>LOWER(Settings!$C$4)&amp;".mit."&amp;$A95&amp;IF($C95="","","."&amp;$C95&amp;"."&amp;$B95)&amp;IF(INDEX(Variables!$D$5:$D$105,MATCH($A95,Variables!$A$5:$A$105,0))="","","."&amp;INDEX(Variables!$D$5:$D$105,MATCH($A95,Variables!$A$5:$A$105,0)))&amp;"."&amp;AE$5</f>
        <v/>
      </c>
      <c r="AF95" s="35">
        <f>INDEX(MTInputs!$J$1:$AZ$415,$D95,MATCH(AF$5,MTInputs!$J$5:$AZ$5,0))</f>
        <v/>
      </c>
      <c r="AG95" s="36">
        <f>INDEX(MTInputs!$J$1:$AZ$415,$D95,MATCH(AG$5,MTInputs!$J$5:$AZ$5,0))</f>
        <v/>
      </c>
      <c r="AH95" s="36">
        <f>INDEX(MTInputs!$J$1:$AZ$415,$D95,MATCH(AH$5,MTInputs!$J$5:$AZ$5,0))</f>
        <v/>
      </c>
      <c r="AI95" s="36">
        <f>INDEX(MTInputs!$J$1:$AZ$415,$D95,MATCH(AI$5,MTInputs!$J$5:$AZ$5,0))</f>
        <v/>
      </c>
      <c r="AJ95" s="36">
        <f>INDEX(MTInputs!$J$1:$AZ$415,$D95,MATCH(AJ$5,MTInputs!$J$5:$AZ$5,0))</f>
        <v/>
      </c>
      <c r="AK95" s="36">
        <f>INDEX(MTInputs!$J$1:$AZ$415,$D95,MATCH(AK$5,MTInputs!$J$5:$AZ$5,0))</f>
        <v/>
      </c>
      <c r="AL95" s="36">
        <f>INDEX(MTInputs!$J$1:$AZ$415,$D95,MATCH(AL$5,MTInputs!$J$5:$AZ$5,0))</f>
        <v/>
      </c>
      <c r="AM95" s="36">
        <f>INDEX(MTInputs!$J$1:$AZ$415,$D95,MATCH(AM$5,MTInputs!$J$5:$AZ$5,0))</f>
        <v/>
      </c>
      <c r="AN95" s="36">
        <f>INDEX(MTInputs!$J$1:$AZ$415,$D95,MATCH(AN$5,MTInputs!$J$5:$AZ$5,0))</f>
        <v/>
      </c>
      <c r="AO95" s="36">
        <f>INDEX(MTInputs!$J$1:$AZ$415,$D95,MATCH(AO$5,MTInputs!$J$5:$AZ$5,0))</f>
        <v/>
      </c>
      <c r="AP95" s="36">
        <f>INDEX(MTInputs!$J$1:$AZ$415,$D95,MATCH(AP$5,MTInputs!$J$5:$AZ$5,0))</f>
        <v/>
      </c>
      <c r="AQ95" s="36">
        <f>INDEX(MTInputs!$J$1:$AZ$415,$D95,MATCH(AQ$5,MTInputs!$J$5:$AZ$5,0))</f>
        <v/>
      </c>
      <c r="AR95" s="36">
        <f>INDEX(MTInputs!$J$1:$AZ$415,$D95,MATCH(AR$5,MTInputs!$J$5:$AZ$5,0))</f>
        <v/>
      </c>
      <c r="AS95" s="36">
        <f>INDEX(MTInputs!$J$1:$AZ$415,$D95,MATCH(AS$5,MTInputs!$J$5:$AZ$5,0))</f>
        <v/>
      </c>
      <c r="AT95" s="36">
        <f>INDEX(MTInputs!$J$1:$AZ$415,$D95,MATCH(AT$5,MTInputs!$J$5:$AZ$5,0))</f>
        <v/>
      </c>
      <c r="AU95" s="36">
        <f>INDEX(MTInputs!$J$1:$AZ$415,$D95,MATCH(AU$5,MTInputs!$J$5:$AZ$5,0))</f>
        <v/>
      </c>
      <c r="AV95" s="36">
        <f>INDEX(MTInputs!$J$1:$AZ$415,$D95,MATCH(AV$5,MTInputs!$J$5:$AZ$5,0))</f>
        <v/>
      </c>
      <c r="AW95" s="36">
        <f>INDEX(MTInputs!$J$1:$AZ$415,$D95,MATCH(AW$5,MTInputs!$J$5:$AZ$5,0))</f>
        <v/>
      </c>
      <c r="AX95" s="36">
        <f>INDEX(MTInputs!$J$1:$AZ$415,$D95,MATCH(AX$5,MTInputs!$J$5:$AZ$5,0))</f>
        <v/>
      </c>
    </row>
    <row r="96" hidden="1" outlineLevel="1">
      <c r="A96" s="5" t="inlineStr">
        <is>
          <t>D_ETSAuctStart</t>
        </is>
      </c>
      <c r="B96" s="5" t="inlineStr"/>
      <c r="C96" s="5" t="inlineStr"/>
      <c r="D96" s="8" t="n">
        <v>90</v>
      </c>
      <c r="H96" s="5">
        <f>INDEX(Variables!$B$5:$B$105,MATCH($A96,Variables!$A$5:$A$105,0))&amp;IF($C96="",""," | "&amp;INDEX(Mapping!$B$5:$B$26,MATCH($C96,Mapping!$A$5:$A$26,0))&amp;" | "&amp;INDEX(Mapping!$B$30:$B$41,MATCH($B96,Mapping!$A$30:$A$41,0)))</f>
        <v/>
      </c>
      <c r="I96" s="5">
        <f>INDEX(Variables!$C$5:$C$105,MATCH($A96,Variables!$A$5:$A$105,0))</f>
        <v/>
      </c>
      <c r="J96" s="5">
        <f>INDEX(Variables!$E$5:$E$105,MATCH($A96,Variables!$A$5:$A$105,0))</f>
        <v/>
      </c>
      <c r="K96" s="25">
        <f>LOWER(Settings!$C$4)&amp;".mit."&amp;$A96&amp;IF($C96="","","."&amp;$C96&amp;"."&amp;$B96)&amp;IF(INDEX(Variables!$D$5:$D$105,MATCH($A96,Variables!$A$5:$A$105,0))="","","."&amp;INDEX(Variables!$D$5:$D$105,MATCH($A96,Variables!$A$5:$A$105,0)))&amp;"."&amp;K$5</f>
        <v/>
      </c>
      <c r="L96" s="35">
        <f>INDEX(MTInputs!$J$1:$AZ$415,$D96,MATCH(L$5,MTInputs!$J$5:$AZ$5,0))</f>
        <v/>
      </c>
      <c r="M96" s="36">
        <f>INDEX(MTInputs!$J$1:$AZ$415,$D96,MATCH(M$5,MTInputs!$J$5:$AZ$5,0))</f>
        <v/>
      </c>
      <c r="N96" s="36">
        <f>INDEX(MTInputs!$J$1:$AZ$415,$D96,MATCH(N$5,MTInputs!$J$5:$AZ$5,0))</f>
        <v/>
      </c>
      <c r="O96" s="36">
        <f>INDEX(MTInputs!$J$1:$AZ$415,$D96,MATCH(O$5,MTInputs!$J$5:$AZ$5,0))</f>
        <v/>
      </c>
      <c r="P96" s="36">
        <f>INDEX(MTInputs!$J$1:$AZ$415,$D96,MATCH(P$5,MTInputs!$J$5:$AZ$5,0))</f>
        <v/>
      </c>
      <c r="Q96" s="36">
        <f>INDEX(MTInputs!$J$1:$AZ$415,$D96,MATCH(Q$5,MTInputs!$J$5:$AZ$5,0))</f>
        <v/>
      </c>
      <c r="R96" s="36">
        <f>INDEX(MTInputs!$J$1:$AZ$415,$D96,MATCH(R$5,MTInputs!$J$5:$AZ$5,0))</f>
        <v/>
      </c>
      <c r="S96" s="36">
        <f>INDEX(MTInputs!$J$1:$AZ$415,$D96,MATCH(S$5,MTInputs!$J$5:$AZ$5,0))</f>
        <v/>
      </c>
      <c r="T96" s="36">
        <f>INDEX(MTInputs!$J$1:$AZ$415,$D96,MATCH(T$5,MTInputs!$J$5:$AZ$5,0))</f>
        <v/>
      </c>
      <c r="U96" s="36">
        <f>INDEX(MTInputs!$J$1:$AZ$415,$D96,MATCH(U$5,MTInputs!$J$5:$AZ$5,0))</f>
        <v/>
      </c>
      <c r="V96" s="36">
        <f>INDEX(MTInputs!$J$1:$AZ$415,$D96,MATCH(V$5,MTInputs!$J$5:$AZ$5,0))</f>
        <v/>
      </c>
      <c r="W96" s="36">
        <f>INDEX(MTInputs!$J$1:$AZ$415,$D96,MATCH(W$5,MTInputs!$J$5:$AZ$5,0))</f>
        <v/>
      </c>
      <c r="X96" s="36">
        <f>INDEX(MTInputs!$J$1:$AZ$415,$D96,MATCH(X$5,MTInputs!$J$5:$AZ$5,0))</f>
        <v/>
      </c>
      <c r="Y96" s="36">
        <f>INDEX(MTInputs!$J$1:$AZ$415,$D96,MATCH(Y$5,MTInputs!$J$5:$AZ$5,0))</f>
        <v/>
      </c>
      <c r="Z96" s="36">
        <f>INDEX(MTInputs!$J$1:$AZ$415,$D96,MATCH(Z$5,MTInputs!$J$5:$AZ$5,0))</f>
        <v/>
      </c>
      <c r="AA96" s="36">
        <f>INDEX(MTInputs!$J$1:$AZ$415,$D96,MATCH(AA$5,MTInputs!$J$5:$AZ$5,0))</f>
        <v/>
      </c>
      <c r="AB96" s="36">
        <f>INDEX(MTInputs!$J$1:$AZ$415,$D96,MATCH(AB$5,MTInputs!$J$5:$AZ$5,0))</f>
        <v/>
      </c>
      <c r="AC96" s="36">
        <f>INDEX(MTInputs!$J$1:$AZ$415,$D96,MATCH(AC$5,MTInputs!$J$5:$AZ$5,0))</f>
        <v/>
      </c>
      <c r="AD96" s="36">
        <f>INDEX(MTInputs!$J$1:$AZ$415,$D96,MATCH(AD$5,MTInputs!$J$5:$AZ$5,0))</f>
        <v/>
      </c>
      <c r="AE96" s="25">
        <f>LOWER(Settings!$C$4)&amp;".mit."&amp;$A96&amp;IF($C96="","","."&amp;$C96&amp;"."&amp;$B96)&amp;IF(INDEX(Variables!$D$5:$D$105,MATCH($A96,Variables!$A$5:$A$105,0))="","","."&amp;INDEX(Variables!$D$5:$D$105,MATCH($A96,Variables!$A$5:$A$105,0)))&amp;"."&amp;AE$5</f>
        <v/>
      </c>
      <c r="AF96" s="35">
        <f>INDEX(MTInputs!$J$1:$AZ$415,$D96,MATCH(AF$5,MTInputs!$J$5:$AZ$5,0))</f>
        <v/>
      </c>
      <c r="AG96" s="36">
        <f>INDEX(MTInputs!$J$1:$AZ$415,$D96,MATCH(AG$5,MTInputs!$J$5:$AZ$5,0))</f>
        <v/>
      </c>
      <c r="AH96" s="36">
        <f>INDEX(MTInputs!$J$1:$AZ$415,$D96,MATCH(AH$5,MTInputs!$J$5:$AZ$5,0))</f>
        <v/>
      </c>
      <c r="AI96" s="36">
        <f>INDEX(MTInputs!$J$1:$AZ$415,$D96,MATCH(AI$5,MTInputs!$J$5:$AZ$5,0))</f>
        <v/>
      </c>
      <c r="AJ96" s="36">
        <f>INDEX(MTInputs!$J$1:$AZ$415,$D96,MATCH(AJ$5,MTInputs!$J$5:$AZ$5,0))</f>
        <v/>
      </c>
      <c r="AK96" s="36">
        <f>INDEX(MTInputs!$J$1:$AZ$415,$D96,MATCH(AK$5,MTInputs!$J$5:$AZ$5,0))</f>
        <v/>
      </c>
      <c r="AL96" s="36">
        <f>INDEX(MTInputs!$J$1:$AZ$415,$D96,MATCH(AL$5,MTInputs!$J$5:$AZ$5,0))</f>
        <v/>
      </c>
      <c r="AM96" s="36">
        <f>INDEX(MTInputs!$J$1:$AZ$415,$D96,MATCH(AM$5,MTInputs!$J$5:$AZ$5,0))</f>
        <v/>
      </c>
      <c r="AN96" s="36">
        <f>INDEX(MTInputs!$J$1:$AZ$415,$D96,MATCH(AN$5,MTInputs!$J$5:$AZ$5,0))</f>
        <v/>
      </c>
      <c r="AO96" s="36">
        <f>INDEX(MTInputs!$J$1:$AZ$415,$D96,MATCH(AO$5,MTInputs!$J$5:$AZ$5,0))</f>
        <v/>
      </c>
      <c r="AP96" s="36">
        <f>INDEX(MTInputs!$J$1:$AZ$415,$D96,MATCH(AP$5,MTInputs!$J$5:$AZ$5,0))</f>
        <v/>
      </c>
      <c r="AQ96" s="36">
        <f>INDEX(MTInputs!$J$1:$AZ$415,$D96,MATCH(AQ$5,MTInputs!$J$5:$AZ$5,0))</f>
        <v/>
      </c>
      <c r="AR96" s="36">
        <f>INDEX(MTInputs!$J$1:$AZ$415,$D96,MATCH(AR$5,MTInputs!$J$5:$AZ$5,0))</f>
        <v/>
      </c>
      <c r="AS96" s="36">
        <f>INDEX(MTInputs!$J$1:$AZ$415,$D96,MATCH(AS$5,MTInputs!$J$5:$AZ$5,0))</f>
        <v/>
      </c>
      <c r="AT96" s="36">
        <f>INDEX(MTInputs!$J$1:$AZ$415,$D96,MATCH(AT$5,MTInputs!$J$5:$AZ$5,0))</f>
        <v/>
      </c>
      <c r="AU96" s="36">
        <f>INDEX(MTInputs!$J$1:$AZ$415,$D96,MATCH(AU$5,MTInputs!$J$5:$AZ$5,0))</f>
        <v/>
      </c>
      <c r="AV96" s="36">
        <f>INDEX(MTInputs!$J$1:$AZ$415,$D96,MATCH(AV$5,MTInputs!$J$5:$AZ$5,0))</f>
        <v/>
      </c>
      <c r="AW96" s="36">
        <f>INDEX(MTInputs!$J$1:$AZ$415,$D96,MATCH(AW$5,MTInputs!$J$5:$AZ$5,0))</f>
        <v/>
      </c>
      <c r="AX96" s="36">
        <f>INDEX(MTInputs!$J$1:$AZ$415,$D96,MATCH(AX$5,MTInputs!$J$5:$AZ$5,0))</f>
        <v/>
      </c>
    </row>
    <row r="97" hidden="1" outlineLevel="1">
      <c r="A97" s="5" t="inlineStr">
        <is>
          <t>D_ETSAuctTarget</t>
        </is>
      </c>
      <c r="B97" s="5" t="inlineStr"/>
      <c r="C97" s="5" t="inlineStr"/>
      <c r="D97" s="8" t="n">
        <v>91</v>
      </c>
      <c r="H97" s="5">
        <f>INDEX(Variables!$B$5:$B$105,MATCH($A97,Variables!$A$5:$A$105,0))&amp;IF($C97="",""," | "&amp;INDEX(Mapping!$B$5:$B$26,MATCH($C97,Mapping!$A$5:$A$26,0))&amp;" | "&amp;INDEX(Mapping!$B$30:$B$41,MATCH($B97,Mapping!$A$30:$A$41,0)))</f>
        <v/>
      </c>
      <c r="I97" s="5">
        <f>INDEX(Variables!$C$5:$C$105,MATCH($A97,Variables!$A$5:$A$105,0))</f>
        <v/>
      </c>
      <c r="J97" s="5">
        <f>INDEX(Variables!$E$5:$E$105,MATCH($A97,Variables!$A$5:$A$105,0))</f>
        <v/>
      </c>
      <c r="K97" s="25">
        <f>LOWER(Settings!$C$4)&amp;".mit."&amp;$A97&amp;IF($C97="","","."&amp;$C97&amp;"."&amp;$B97)&amp;IF(INDEX(Variables!$D$5:$D$105,MATCH($A97,Variables!$A$5:$A$105,0))="","","."&amp;INDEX(Variables!$D$5:$D$105,MATCH($A97,Variables!$A$5:$A$105,0)))&amp;"."&amp;K$5</f>
        <v/>
      </c>
      <c r="L97" s="35">
        <f>INDEX(MTInputs!$J$1:$AZ$415,$D97,MATCH(L$5,MTInputs!$J$5:$AZ$5,0))</f>
        <v/>
      </c>
      <c r="M97" s="36">
        <f>INDEX(MTInputs!$J$1:$AZ$415,$D97,MATCH(M$5,MTInputs!$J$5:$AZ$5,0))</f>
        <v/>
      </c>
      <c r="N97" s="36">
        <f>INDEX(MTInputs!$J$1:$AZ$415,$D97,MATCH(N$5,MTInputs!$J$5:$AZ$5,0))</f>
        <v/>
      </c>
      <c r="O97" s="36">
        <f>INDEX(MTInputs!$J$1:$AZ$415,$D97,MATCH(O$5,MTInputs!$J$5:$AZ$5,0))</f>
        <v/>
      </c>
      <c r="P97" s="36">
        <f>INDEX(MTInputs!$J$1:$AZ$415,$D97,MATCH(P$5,MTInputs!$J$5:$AZ$5,0))</f>
        <v/>
      </c>
      <c r="Q97" s="36">
        <f>INDEX(MTInputs!$J$1:$AZ$415,$D97,MATCH(Q$5,MTInputs!$J$5:$AZ$5,0))</f>
        <v/>
      </c>
      <c r="R97" s="36">
        <f>INDEX(MTInputs!$J$1:$AZ$415,$D97,MATCH(R$5,MTInputs!$J$5:$AZ$5,0))</f>
        <v/>
      </c>
      <c r="S97" s="36">
        <f>INDEX(MTInputs!$J$1:$AZ$415,$D97,MATCH(S$5,MTInputs!$J$5:$AZ$5,0))</f>
        <v/>
      </c>
      <c r="T97" s="36">
        <f>INDEX(MTInputs!$J$1:$AZ$415,$D97,MATCH(T$5,MTInputs!$J$5:$AZ$5,0))</f>
        <v/>
      </c>
      <c r="U97" s="36">
        <f>INDEX(MTInputs!$J$1:$AZ$415,$D97,MATCH(U$5,MTInputs!$J$5:$AZ$5,0))</f>
        <v/>
      </c>
      <c r="V97" s="36">
        <f>INDEX(MTInputs!$J$1:$AZ$415,$D97,MATCH(V$5,MTInputs!$J$5:$AZ$5,0))</f>
        <v/>
      </c>
      <c r="W97" s="36">
        <f>INDEX(MTInputs!$J$1:$AZ$415,$D97,MATCH(W$5,MTInputs!$J$5:$AZ$5,0))</f>
        <v/>
      </c>
      <c r="X97" s="36">
        <f>INDEX(MTInputs!$J$1:$AZ$415,$D97,MATCH(X$5,MTInputs!$J$5:$AZ$5,0))</f>
        <v/>
      </c>
      <c r="Y97" s="36">
        <f>INDEX(MTInputs!$J$1:$AZ$415,$D97,MATCH(Y$5,MTInputs!$J$5:$AZ$5,0))</f>
        <v/>
      </c>
      <c r="Z97" s="36">
        <f>INDEX(MTInputs!$J$1:$AZ$415,$D97,MATCH(Z$5,MTInputs!$J$5:$AZ$5,0))</f>
        <v/>
      </c>
      <c r="AA97" s="36">
        <f>INDEX(MTInputs!$J$1:$AZ$415,$D97,MATCH(AA$5,MTInputs!$J$5:$AZ$5,0))</f>
        <v/>
      </c>
      <c r="AB97" s="36">
        <f>INDEX(MTInputs!$J$1:$AZ$415,$D97,MATCH(AB$5,MTInputs!$J$5:$AZ$5,0))</f>
        <v/>
      </c>
      <c r="AC97" s="36">
        <f>INDEX(MTInputs!$J$1:$AZ$415,$D97,MATCH(AC$5,MTInputs!$J$5:$AZ$5,0))</f>
        <v/>
      </c>
      <c r="AD97" s="36">
        <f>INDEX(MTInputs!$J$1:$AZ$415,$D97,MATCH(AD$5,MTInputs!$J$5:$AZ$5,0))</f>
        <v/>
      </c>
      <c r="AE97" s="25">
        <f>LOWER(Settings!$C$4)&amp;".mit."&amp;$A97&amp;IF($C97="","","."&amp;$C97&amp;"."&amp;$B97)&amp;IF(INDEX(Variables!$D$5:$D$105,MATCH($A97,Variables!$A$5:$A$105,0))="","","."&amp;INDEX(Variables!$D$5:$D$105,MATCH($A97,Variables!$A$5:$A$105,0)))&amp;"."&amp;AE$5</f>
        <v/>
      </c>
      <c r="AF97" s="35">
        <f>INDEX(MTInputs!$J$1:$AZ$415,$D97,MATCH(AF$5,MTInputs!$J$5:$AZ$5,0))</f>
        <v/>
      </c>
      <c r="AG97" s="36">
        <f>INDEX(MTInputs!$J$1:$AZ$415,$D97,MATCH(AG$5,MTInputs!$J$5:$AZ$5,0))</f>
        <v/>
      </c>
      <c r="AH97" s="36">
        <f>INDEX(MTInputs!$J$1:$AZ$415,$D97,MATCH(AH$5,MTInputs!$J$5:$AZ$5,0))</f>
        <v/>
      </c>
      <c r="AI97" s="36">
        <f>INDEX(MTInputs!$J$1:$AZ$415,$D97,MATCH(AI$5,MTInputs!$J$5:$AZ$5,0))</f>
        <v/>
      </c>
      <c r="AJ97" s="36">
        <f>INDEX(MTInputs!$J$1:$AZ$415,$D97,MATCH(AJ$5,MTInputs!$J$5:$AZ$5,0))</f>
        <v/>
      </c>
      <c r="AK97" s="36">
        <f>INDEX(MTInputs!$J$1:$AZ$415,$D97,MATCH(AK$5,MTInputs!$J$5:$AZ$5,0))</f>
        <v/>
      </c>
      <c r="AL97" s="36">
        <f>INDEX(MTInputs!$J$1:$AZ$415,$D97,MATCH(AL$5,MTInputs!$J$5:$AZ$5,0))</f>
        <v/>
      </c>
      <c r="AM97" s="36">
        <f>INDEX(MTInputs!$J$1:$AZ$415,$D97,MATCH(AM$5,MTInputs!$J$5:$AZ$5,0))</f>
        <v/>
      </c>
      <c r="AN97" s="36">
        <f>INDEX(MTInputs!$J$1:$AZ$415,$D97,MATCH(AN$5,MTInputs!$J$5:$AZ$5,0))</f>
        <v/>
      </c>
      <c r="AO97" s="36">
        <f>INDEX(MTInputs!$J$1:$AZ$415,$D97,MATCH(AO$5,MTInputs!$J$5:$AZ$5,0))</f>
        <v/>
      </c>
      <c r="AP97" s="36">
        <f>INDEX(MTInputs!$J$1:$AZ$415,$D97,MATCH(AP$5,MTInputs!$J$5:$AZ$5,0))</f>
        <v/>
      </c>
      <c r="AQ97" s="36">
        <f>INDEX(MTInputs!$J$1:$AZ$415,$D97,MATCH(AQ$5,MTInputs!$J$5:$AZ$5,0))</f>
        <v/>
      </c>
      <c r="AR97" s="36">
        <f>INDEX(MTInputs!$J$1:$AZ$415,$D97,MATCH(AR$5,MTInputs!$J$5:$AZ$5,0))</f>
        <v/>
      </c>
      <c r="AS97" s="36">
        <f>INDEX(MTInputs!$J$1:$AZ$415,$D97,MATCH(AS$5,MTInputs!$J$5:$AZ$5,0))</f>
        <v/>
      </c>
      <c r="AT97" s="36">
        <f>INDEX(MTInputs!$J$1:$AZ$415,$D97,MATCH(AT$5,MTInputs!$J$5:$AZ$5,0))</f>
        <v/>
      </c>
      <c r="AU97" s="36">
        <f>INDEX(MTInputs!$J$1:$AZ$415,$D97,MATCH(AU$5,MTInputs!$J$5:$AZ$5,0))</f>
        <v/>
      </c>
      <c r="AV97" s="36">
        <f>INDEX(MTInputs!$J$1:$AZ$415,$D97,MATCH(AV$5,MTInputs!$J$5:$AZ$5,0))</f>
        <v/>
      </c>
      <c r="AW97" s="36">
        <f>INDEX(MTInputs!$J$1:$AZ$415,$D97,MATCH(AW$5,MTInputs!$J$5:$AZ$5,0))</f>
        <v/>
      </c>
      <c r="AX97" s="36">
        <f>INDEX(MTInputs!$J$1:$AZ$415,$D97,MATCH(AX$5,MTInputs!$J$5:$AZ$5,0))</f>
        <v/>
      </c>
    </row>
    <row r="98" hidden="1" outlineLevel="1">
      <c r="A98" s="5" t="inlineStr">
        <is>
          <t>D_ETSAuctCont</t>
        </is>
      </c>
      <c r="B98" s="5" t="inlineStr"/>
      <c r="C98" s="5" t="inlineStr"/>
      <c r="D98" s="8" t="n">
        <v>92</v>
      </c>
      <c r="H98" s="5">
        <f>INDEX(Variables!$B$5:$B$105,MATCH($A98,Variables!$A$5:$A$105,0))&amp;IF($C98="",""," | "&amp;INDEX(Mapping!$B$5:$B$26,MATCH($C98,Mapping!$A$5:$A$26,0))&amp;" | "&amp;INDEX(Mapping!$B$30:$B$41,MATCH($B98,Mapping!$A$30:$A$41,0)))</f>
        <v/>
      </c>
      <c r="I98" s="5">
        <f>INDEX(Variables!$C$5:$C$105,MATCH($A98,Variables!$A$5:$A$105,0))</f>
        <v/>
      </c>
      <c r="J98" s="5">
        <f>INDEX(Variables!$E$5:$E$105,MATCH($A98,Variables!$A$5:$A$105,0))</f>
        <v/>
      </c>
      <c r="K98" s="25">
        <f>LOWER(Settings!$C$4)&amp;".mit."&amp;$A98&amp;IF($C98="","","."&amp;$C98&amp;"."&amp;$B98)&amp;IF(INDEX(Variables!$D$5:$D$105,MATCH($A98,Variables!$A$5:$A$105,0))="","","."&amp;INDEX(Variables!$D$5:$D$105,MATCH($A98,Variables!$A$5:$A$105,0)))&amp;"."&amp;K$5</f>
        <v/>
      </c>
      <c r="L98" s="35">
        <f>INDEX(MTInputs!$J$1:$AZ$415,$D98,MATCH(L$5,MTInputs!$J$5:$AZ$5,0))</f>
        <v/>
      </c>
      <c r="M98" s="36">
        <f>INDEX(MTInputs!$J$1:$AZ$415,$D98,MATCH(M$5,MTInputs!$J$5:$AZ$5,0))</f>
        <v/>
      </c>
      <c r="N98" s="36">
        <f>INDEX(MTInputs!$J$1:$AZ$415,$D98,MATCH(N$5,MTInputs!$J$5:$AZ$5,0))</f>
        <v/>
      </c>
      <c r="O98" s="36">
        <f>INDEX(MTInputs!$J$1:$AZ$415,$D98,MATCH(O$5,MTInputs!$J$5:$AZ$5,0))</f>
        <v/>
      </c>
      <c r="P98" s="36">
        <f>INDEX(MTInputs!$J$1:$AZ$415,$D98,MATCH(P$5,MTInputs!$J$5:$AZ$5,0))</f>
        <v/>
      </c>
      <c r="Q98" s="36">
        <f>INDEX(MTInputs!$J$1:$AZ$415,$D98,MATCH(Q$5,MTInputs!$J$5:$AZ$5,0))</f>
        <v/>
      </c>
      <c r="R98" s="36">
        <f>INDEX(MTInputs!$J$1:$AZ$415,$D98,MATCH(R$5,MTInputs!$J$5:$AZ$5,0))</f>
        <v/>
      </c>
      <c r="S98" s="36">
        <f>INDEX(MTInputs!$J$1:$AZ$415,$D98,MATCH(S$5,MTInputs!$J$5:$AZ$5,0))</f>
        <v/>
      </c>
      <c r="T98" s="36">
        <f>INDEX(MTInputs!$J$1:$AZ$415,$D98,MATCH(T$5,MTInputs!$J$5:$AZ$5,0))</f>
        <v/>
      </c>
      <c r="U98" s="36">
        <f>INDEX(MTInputs!$J$1:$AZ$415,$D98,MATCH(U$5,MTInputs!$J$5:$AZ$5,0))</f>
        <v/>
      </c>
      <c r="V98" s="36">
        <f>INDEX(MTInputs!$J$1:$AZ$415,$D98,MATCH(V$5,MTInputs!$J$5:$AZ$5,0))</f>
        <v/>
      </c>
      <c r="W98" s="36">
        <f>INDEX(MTInputs!$J$1:$AZ$415,$D98,MATCH(W$5,MTInputs!$J$5:$AZ$5,0))</f>
        <v/>
      </c>
      <c r="X98" s="36">
        <f>INDEX(MTInputs!$J$1:$AZ$415,$D98,MATCH(X$5,MTInputs!$J$5:$AZ$5,0))</f>
        <v/>
      </c>
      <c r="Y98" s="36">
        <f>INDEX(MTInputs!$J$1:$AZ$415,$D98,MATCH(Y$5,MTInputs!$J$5:$AZ$5,0))</f>
        <v/>
      </c>
      <c r="Z98" s="36">
        <f>INDEX(MTInputs!$J$1:$AZ$415,$D98,MATCH(Z$5,MTInputs!$J$5:$AZ$5,0))</f>
        <v/>
      </c>
      <c r="AA98" s="36">
        <f>INDEX(MTInputs!$J$1:$AZ$415,$D98,MATCH(AA$5,MTInputs!$J$5:$AZ$5,0))</f>
        <v/>
      </c>
      <c r="AB98" s="36">
        <f>INDEX(MTInputs!$J$1:$AZ$415,$D98,MATCH(AB$5,MTInputs!$J$5:$AZ$5,0))</f>
        <v/>
      </c>
      <c r="AC98" s="36">
        <f>INDEX(MTInputs!$J$1:$AZ$415,$D98,MATCH(AC$5,MTInputs!$J$5:$AZ$5,0))</f>
        <v/>
      </c>
      <c r="AD98" s="36">
        <f>INDEX(MTInputs!$J$1:$AZ$415,$D98,MATCH(AD$5,MTInputs!$J$5:$AZ$5,0))</f>
        <v/>
      </c>
      <c r="AE98" s="25">
        <f>LOWER(Settings!$C$4)&amp;".mit."&amp;$A98&amp;IF($C98="","","."&amp;$C98&amp;"."&amp;$B98)&amp;IF(INDEX(Variables!$D$5:$D$105,MATCH($A98,Variables!$A$5:$A$105,0))="","","."&amp;INDEX(Variables!$D$5:$D$105,MATCH($A98,Variables!$A$5:$A$105,0)))&amp;"."&amp;AE$5</f>
        <v/>
      </c>
      <c r="AF98" s="35">
        <f>INDEX(MTInputs!$J$1:$AZ$415,$D98,MATCH(AF$5,MTInputs!$J$5:$AZ$5,0))</f>
        <v/>
      </c>
      <c r="AG98" s="36">
        <f>INDEX(MTInputs!$J$1:$AZ$415,$D98,MATCH(AG$5,MTInputs!$J$5:$AZ$5,0))</f>
        <v/>
      </c>
      <c r="AH98" s="36">
        <f>INDEX(MTInputs!$J$1:$AZ$415,$D98,MATCH(AH$5,MTInputs!$J$5:$AZ$5,0))</f>
        <v/>
      </c>
      <c r="AI98" s="36">
        <f>INDEX(MTInputs!$J$1:$AZ$415,$D98,MATCH(AI$5,MTInputs!$J$5:$AZ$5,0))</f>
        <v/>
      </c>
      <c r="AJ98" s="36">
        <f>INDEX(MTInputs!$J$1:$AZ$415,$D98,MATCH(AJ$5,MTInputs!$J$5:$AZ$5,0))</f>
        <v/>
      </c>
      <c r="AK98" s="36">
        <f>INDEX(MTInputs!$J$1:$AZ$415,$D98,MATCH(AK$5,MTInputs!$J$5:$AZ$5,0))</f>
        <v/>
      </c>
      <c r="AL98" s="36">
        <f>INDEX(MTInputs!$J$1:$AZ$415,$D98,MATCH(AL$5,MTInputs!$J$5:$AZ$5,0))</f>
        <v/>
      </c>
      <c r="AM98" s="36">
        <f>INDEX(MTInputs!$J$1:$AZ$415,$D98,MATCH(AM$5,MTInputs!$J$5:$AZ$5,0))</f>
        <v/>
      </c>
      <c r="AN98" s="36">
        <f>INDEX(MTInputs!$J$1:$AZ$415,$D98,MATCH(AN$5,MTInputs!$J$5:$AZ$5,0))</f>
        <v/>
      </c>
      <c r="AO98" s="36">
        <f>INDEX(MTInputs!$J$1:$AZ$415,$D98,MATCH(AO$5,MTInputs!$J$5:$AZ$5,0))</f>
        <v/>
      </c>
      <c r="AP98" s="36">
        <f>INDEX(MTInputs!$J$1:$AZ$415,$D98,MATCH(AP$5,MTInputs!$J$5:$AZ$5,0))</f>
        <v/>
      </c>
      <c r="AQ98" s="36">
        <f>INDEX(MTInputs!$J$1:$AZ$415,$D98,MATCH(AQ$5,MTInputs!$J$5:$AZ$5,0))</f>
        <v/>
      </c>
      <c r="AR98" s="36">
        <f>INDEX(MTInputs!$J$1:$AZ$415,$D98,MATCH(AR$5,MTInputs!$J$5:$AZ$5,0))</f>
        <v/>
      </c>
      <c r="AS98" s="36">
        <f>INDEX(MTInputs!$J$1:$AZ$415,$D98,MATCH(AS$5,MTInputs!$J$5:$AZ$5,0))</f>
        <v/>
      </c>
      <c r="AT98" s="36">
        <f>INDEX(MTInputs!$J$1:$AZ$415,$D98,MATCH(AT$5,MTInputs!$J$5:$AZ$5,0))</f>
        <v/>
      </c>
      <c r="AU98" s="36">
        <f>INDEX(MTInputs!$J$1:$AZ$415,$D98,MATCH(AU$5,MTInputs!$J$5:$AZ$5,0))</f>
        <v/>
      </c>
      <c r="AV98" s="36">
        <f>INDEX(MTInputs!$J$1:$AZ$415,$D98,MATCH(AV$5,MTInputs!$J$5:$AZ$5,0))</f>
        <v/>
      </c>
      <c r="AW98" s="36">
        <f>INDEX(MTInputs!$J$1:$AZ$415,$D98,MATCH(AW$5,MTInputs!$J$5:$AZ$5,0))</f>
        <v/>
      </c>
      <c r="AX98" s="36">
        <f>INDEX(MTInputs!$J$1:$AZ$415,$D98,MATCH(AX$5,MTInputs!$J$5:$AZ$5,0))</f>
        <v/>
      </c>
    </row>
    <row r="99" hidden="1" outlineLevel="1">
      <c r="H99" s="34" t="inlineStr">
        <is>
          <t>ETS sector coverage (MTInputs rows 99-115) and effective coverage (ETS applied and started)</t>
        </is>
      </c>
    </row>
    <row r="100" hidden="1" outlineLevel="1">
      <c r="A100" s="5" t="inlineStr">
        <is>
          <t>etscov</t>
        </is>
      </c>
      <c r="B100" s="5" t="inlineStr">
        <is>
          <t>all</t>
        </is>
      </c>
      <c r="C100" s="5" t="inlineStr">
        <is>
          <t>pow</t>
        </is>
      </c>
      <c r="D100" s="8" t="n">
        <v>99</v>
      </c>
      <c r="H100" s="5">
        <f>INDEX(Variables!$B$5:$B$105,MATCH($A100,Variables!$A$5:$A$105,0))&amp;IF($C100="",""," | "&amp;INDEX(Mapping!$B$5:$B$26,MATCH($C100,Mapping!$A$5:$A$26,0))&amp;" | "&amp;INDEX(Mapping!$B$30:$B$41,MATCH($B100,Mapping!$A$30:$A$41,0)))</f>
        <v/>
      </c>
      <c r="I100" s="5">
        <f>INDEX(Variables!$C$5:$C$105,MATCH($A100,Variables!$A$5:$A$105,0))</f>
        <v/>
      </c>
      <c r="J100" s="5">
        <f>INDEX(Variables!$E$5:$E$105,MATCH($A100,Variables!$A$5:$A$105,0))</f>
        <v/>
      </c>
      <c r="K100" s="25">
        <f>LOWER(Settings!$C$4)&amp;".mit."&amp;$A100&amp;IF($C100="","","."&amp;$C100&amp;"."&amp;$B100)&amp;IF(INDEX(Variables!$D$5:$D$105,MATCH($A100,Variables!$A$5:$A$105,0))="","","."&amp;INDEX(Variables!$D$5:$D$105,MATCH($A100,Variables!$A$5:$A$105,0)))&amp;"."&amp;K$5</f>
        <v/>
      </c>
      <c r="L100" s="35">
        <f>INDEX(MTInputs!$J$1:$AZ$415,$D100,MATCH(L$5,MTInputs!$J$5:$AZ$5,0))</f>
        <v/>
      </c>
      <c r="M100" s="36">
        <f>INDEX(MTInputs!$J$1:$AZ$415,$D100,MATCH(M$5,MTInputs!$J$5:$AZ$5,0))</f>
        <v/>
      </c>
      <c r="N100" s="36">
        <f>INDEX(MTInputs!$J$1:$AZ$415,$D100,MATCH(N$5,MTInputs!$J$5:$AZ$5,0))</f>
        <v/>
      </c>
      <c r="O100" s="36">
        <f>INDEX(MTInputs!$J$1:$AZ$415,$D100,MATCH(O$5,MTInputs!$J$5:$AZ$5,0))</f>
        <v/>
      </c>
      <c r="P100" s="36">
        <f>INDEX(MTInputs!$J$1:$AZ$415,$D100,MATCH(P$5,MTInputs!$J$5:$AZ$5,0))</f>
        <v/>
      </c>
      <c r="Q100" s="36">
        <f>INDEX(MTInputs!$J$1:$AZ$415,$D100,MATCH(Q$5,MTInputs!$J$5:$AZ$5,0))</f>
        <v/>
      </c>
      <c r="R100" s="36">
        <f>INDEX(MTInputs!$J$1:$AZ$415,$D100,MATCH(R$5,MTInputs!$J$5:$AZ$5,0))</f>
        <v/>
      </c>
      <c r="S100" s="36">
        <f>INDEX(MTInputs!$J$1:$AZ$415,$D100,MATCH(S$5,MTInputs!$J$5:$AZ$5,0))</f>
        <v/>
      </c>
      <c r="T100" s="36">
        <f>INDEX(MTInputs!$J$1:$AZ$415,$D100,MATCH(T$5,MTInputs!$J$5:$AZ$5,0))</f>
        <v/>
      </c>
      <c r="U100" s="36">
        <f>INDEX(MTInputs!$J$1:$AZ$415,$D100,MATCH(U$5,MTInputs!$J$5:$AZ$5,0))</f>
        <v/>
      </c>
      <c r="V100" s="36">
        <f>INDEX(MTInputs!$J$1:$AZ$415,$D100,MATCH(V$5,MTInputs!$J$5:$AZ$5,0))</f>
        <v/>
      </c>
      <c r="W100" s="36">
        <f>INDEX(MTInputs!$J$1:$AZ$415,$D100,MATCH(W$5,MTInputs!$J$5:$AZ$5,0))</f>
        <v/>
      </c>
      <c r="X100" s="36">
        <f>INDEX(MTInputs!$J$1:$AZ$415,$D100,MATCH(X$5,MTInputs!$J$5:$AZ$5,0))</f>
        <v/>
      </c>
      <c r="Y100" s="36">
        <f>INDEX(MTInputs!$J$1:$AZ$415,$D100,MATCH(Y$5,MTInputs!$J$5:$AZ$5,0))</f>
        <v/>
      </c>
      <c r="Z100" s="36">
        <f>INDEX(MTInputs!$J$1:$AZ$415,$D100,MATCH(Z$5,MTInputs!$J$5:$AZ$5,0))</f>
        <v/>
      </c>
      <c r="AA100" s="36">
        <f>INDEX(MTInputs!$J$1:$AZ$415,$D100,MATCH(AA$5,MTInputs!$J$5:$AZ$5,0))</f>
        <v/>
      </c>
      <c r="AB100" s="36">
        <f>INDEX(MTInputs!$J$1:$AZ$415,$D100,MATCH(AB$5,MTInputs!$J$5:$AZ$5,0))</f>
        <v/>
      </c>
      <c r="AC100" s="36">
        <f>INDEX(MTInputs!$J$1:$AZ$415,$D100,MATCH(AC$5,MTInputs!$J$5:$AZ$5,0))</f>
        <v/>
      </c>
      <c r="AD100" s="36">
        <f>INDEX(MTInputs!$J$1:$AZ$415,$D100,MATCH(AD$5,MTInputs!$J$5:$AZ$5,0))</f>
        <v/>
      </c>
      <c r="AE100" s="25">
        <f>LOWER(Settings!$C$4)&amp;".mit."&amp;$A100&amp;IF($C100="","","."&amp;$C100&amp;"."&amp;$B100)&amp;IF(INDEX(Variables!$D$5:$D$105,MATCH($A100,Variables!$A$5:$A$105,0))="","","."&amp;INDEX(Variables!$D$5:$D$105,MATCH($A100,Variables!$A$5:$A$105,0)))&amp;"."&amp;AE$5</f>
        <v/>
      </c>
      <c r="AF100" s="35">
        <f>INDEX(MTInputs!$J$1:$AZ$415,$D100,MATCH(AF$5,MTInputs!$J$5:$AZ$5,0))</f>
        <v/>
      </c>
      <c r="AG100" s="36">
        <f>INDEX(MTInputs!$J$1:$AZ$415,$D100,MATCH(AG$5,MTInputs!$J$5:$AZ$5,0))</f>
        <v/>
      </c>
      <c r="AH100" s="36">
        <f>INDEX(MTInputs!$J$1:$AZ$415,$D100,MATCH(AH$5,MTInputs!$J$5:$AZ$5,0))</f>
        <v/>
      </c>
      <c r="AI100" s="36">
        <f>INDEX(MTInputs!$J$1:$AZ$415,$D100,MATCH(AI$5,MTInputs!$J$5:$AZ$5,0))</f>
        <v/>
      </c>
      <c r="AJ100" s="36">
        <f>INDEX(MTInputs!$J$1:$AZ$415,$D100,MATCH(AJ$5,MTInputs!$J$5:$AZ$5,0))</f>
        <v/>
      </c>
      <c r="AK100" s="36">
        <f>INDEX(MTInputs!$J$1:$AZ$415,$D100,MATCH(AK$5,MTInputs!$J$5:$AZ$5,0))</f>
        <v/>
      </c>
      <c r="AL100" s="36">
        <f>INDEX(MTInputs!$J$1:$AZ$415,$D100,MATCH(AL$5,MTInputs!$J$5:$AZ$5,0))</f>
        <v/>
      </c>
      <c r="AM100" s="36">
        <f>INDEX(MTInputs!$J$1:$AZ$415,$D100,MATCH(AM$5,MTInputs!$J$5:$AZ$5,0))</f>
        <v/>
      </c>
      <c r="AN100" s="36">
        <f>INDEX(MTInputs!$J$1:$AZ$415,$D100,MATCH(AN$5,MTInputs!$J$5:$AZ$5,0))</f>
        <v/>
      </c>
      <c r="AO100" s="36">
        <f>INDEX(MTInputs!$J$1:$AZ$415,$D100,MATCH(AO$5,MTInputs!$J$5:$AZ$5,0))</f>
        <v/>
      </c>
      <c r="AP100" s="36">
        <f>INDEX(MTInputs!$J$1:$AZ$415,$D100,MATCH(AP$5,MTInputs!$J$5:$AZ$5,0))</f>
        <v/>
      </c>
      <c r="AQ100" s="36">
        <f>INDEX(MTInputs!$J$1:$AZ$415,$D100,MATCH(AQ$5,MTInputs!$J$5:$AZ$5,0))</f>
        <v/>
      </c>
      <c r="AR100" s="36">
        <f>INDEX(MTInputs!$J$1:$AZ$415,$D100,MATCH(AR$5,MTInputs!$J$5:$AZ$5,0))</f>
        <v/>
      </c>
      <c r="AS100" s="36">
        <f>INDEX(MTInputs!$J$1:$AZ$415,$D100,MATCH(AS$5,MTInputs!$J$5:$AZ$5,0))</f>
        <v/>
      </c>
      <c r="AT100" s="36">
        <f>INDEX(MTInputs!$J$1:$AZ$415,$D100,MATCH(AT$5,MTInputs!$J$5:$AZ$5,0))</f>
        <v/>
      </c>
      <c r="AU100" s="36">
        <f>INDEX(MTInputs!$J$1:$AZ$415,$D100,MATCH(AU$5,MTInputs!$J$5:$AZ$5,0))</f>
        <v/>
      </c>
      <c r="AV100" s="36">
        <f>INDEX(MTInputs!$J$1:$AZ$415,$D100,MATCH(AV$5,MTInputs!$J$5:$AZ$5,0))</f>
        <v/>
      </c>
      <c r="AW100" s="36">
        <f>INDEX(MTInputs!$J$1:$AZ$415,$D100,MATCH(AW$5,MTInputs!$J$5:$AZ$5,0))</f>
        <v/>
      </c>
      <c r="AX100" s="36">
        <f>INDEX(MTInputs!$J$1:$AZ$415,$D100,MATCH(AX$5,MTInputs!$J$5:$AZ$5,0))</f>
        <v/>
      </c>
    </row>
    <row r="101" hidden="1" outlineLevel="1">
      <c r="A101" s="5" t="inlineStr">
        <is>
          <t>etscov</t>
        </is>
      </c>
      <c r="B101" s="5" t="inlineStr">
        <is>
          <t>all</t>
        </is>
      </c>
      <c r="C101" s="5" t="inlineStr">
        <is>
          <t>rod</t>
        </is>
      </c>
      <c r="D101" s="8" t="n">
        <v>100</v>
      </c>
      <c r="H101" s="5">
        <f>INDEX(Variables!$B$5:$B$105,MATCH($A101,Variables!$A$5:$A$105,0))&amp;IF($C101="",""," | "&amp;INDEX(Mapping!$B$5:$B$26,MATCH($C101,Mapping!$A$5:$A$26,0))&amp;" | "&amp;INDEX(Mapping!$B$30:$B$41,MATCH($B101,Mapping!$A$30:$A$41,0)))</f>
        <v/>
      </c>
      <c r="I101" s="5">
        <f>INDEX(Variables!$C$5:$C$105,MATCH($A101,Variables!$A$5:$A$105,0))</f>
        <v/>
      </c>
      <c r="J101" s="5">
        <f>INDEX(Variables!$E$5:$E$105,MATCH($A101,Variables!$A$5:$A$105,0))</f>
        <v/>
      </c>
      <c r="K101" s="25">
        <f>LOWER(Settings!$C$4)&amp;".mit."&amp;$A101&amp;IF($C101="","","."&amp;$C101&amp;"."&amp;$B101)&amp;IF(INDEX(Variables!$D$5:$D$105,MATCH($A101,Variables!$A$5:$A$105,0))="","","."&amp;INDEX(Variables!$D$5:$D$105,MATCH($A101,Variables!$A$5:$A$105,0)))&amp;"."&amp;K$5</f>
        <v/>
      </c>
      <c r="L101" s="35">
        <f>INDEX(MTInputs!$J$1:$AZ$415,$D101,MATCH(L$5,MTInputs!$J$5:$AZ$5,0))</f>
        <v/>
      </c>
      <c r="M101" s="36">
        <f>INDEX(MTInputs!$J$1:$AZ$415,$D101,MATCH(M$5,MTInputs!$J$5:$AZ$5,0))</f>
        <v/>
      </c>
      <c r="N101" s="36">
        <f>INDEX(MTInputs!$J$1:$AZ$415,$D101,MATCH(N$5,MTInputs!$J$5:$AZ$5,0))</f>
        <v/>
      </c>
      <c r="O101" s="36">
        <f>INDEX(MTInputs!$J$1:$AZ$415,$D101,MATCH(O$5,MTInputs!$J$5:$AZ$5,0))</f>
        <v/>
      </c>
      <c r="P101" s="36">
        <f>INDEX(MTInputs!$J$1:$AZ$415,$D101,MATCH(P$5,MTInputs!$J$5:$AZ$5,0))</f>
        <v/>
      </c>
      <c r="Q101" s="36">
        <f>INDEX(MTInputs!$J$1:$AZ$415,$D101,MATCH(Q$5,MTInputs!$J$5:$AZ$5,0))</f>
        <v/>
      </c>
      <c r="R101" s="36">
        <f>INDEX(MTInputs!$J$1:$AZ$415,$D101,MATCH(R$5,MTInputs!$J$5:$AZ$5,0))</f>
        <v/>
      </c>
      <c r="S101" s="36">
        <f>INDEX(MTInputs!$J$1:$AZ$415,$D101,MATCH(S$5,MTInputs!$J$5:$AZ$5,0))</f>
        <v/>
      </c>
      <c r="T101" s="36">
        <f>INDEX(MTInputs!$J$1:$AZ$415,$D101,MATCH(T$5,MTInputs!$J$5:$AZ$5,0))</f>
        <v/>
      </c>
      <c r="U101" s="36">
        <f>INDEX(MTInputs!$J$1:$AZ$415,$D101,MATCH(U$5,MTInputs!$J$5:$AZ$5,0))</f>
        <v/>
      </c>
      <c r="V101" s="36">
        <f>INDEX(MTInputs!$J$1:$AZ$415,$D101,MATCH(V$5,MTInputs!$J$5:$AZ$5,0))</f>
        <v/>
      </c>
      <c r="W101" s="36">
        <f>INDEX(MTInputs!$J$1:$AZ$415,$D101,MATCH(W$5,MTInputs!$J$5:$AZ$5,0))</f>
        <v/>
      </c>
      <c r="X101" s="36">
        <f>INDEX(MTInputs!$J$1:$AZ$415,$D101,MATCH(X$5,MTInputs!$J$5:$AZ$5,0))</f>
        <v/>
      </c>
      <c r="Y101" s="36">
        <f>INDEX(MTInputs!$J$1:$AZ$415,$D101,MATCH(Y$5,MTInputs!$J$5:$AZ$5,0))</f>
        <v/>
      </c>
      <c r="Z101" s="36">
        <f>INDEX(MTInputs!$J$1:$AZ$415,$D101,MATCH(Z$5,MTInputs!$J$5:$AZ$5,0))</f>
        <v/>
      </c>
      <c r="AA101" s="36">
        <f>INDEX(MTInputs!$J$1:$AZ$415,$D101,MATCH(AA$5,MTInputs!$J$5:$AZ$5,0))</f>
        <v/>
      </c>
      <c r="AB101" s="36">
        <f>INDEX(MTInputs!$J$1:$AZ$415,$D101,MATCH(AB$5,MTInputs!$J$5:$AZ$5,0))</f>
        <v/>
      </c>
      <c r="AC101" s="36">
        <f>INDEX(MTInputs!$J$1:$AZ$415,$D101,MATCH(AC$5,MTInputs!$J$5:$AZ$5,0))</f>
        <v/>
      </c>
      <c r="AD101" s="36">
        <f>INDEX(MTInputs!$J$1:$AZ$415,$D101,MATCH(AD$5,MTInputs!$J$5:$AZ$5,0))</f>
        <v/>
      </c>
      <c r="AE101" s="25">
        <f>LOWER(Settings!$C$4)&amp;".mit."&amp;$A101&amp;IF($C101="","","."&amp;$C101&amp;"."&amp;$B101)&amp;IF(INDEX(Variables!$D$5:$D$105,MATCH($A101,Variables!$A$5:$A$105,0))="","","."&amp;INDEX(Variables!$D$5:$D$105,MATCH($A101,Variables!$A$5:$A$105,0)))&amp;"."&amp;AE$5</f>
        <v/>
      </c>
      <c r="AF101" s="35">
        <f>INDEX(MTInputs!$J$1:$AZ$415,$D101,MATCH(AF$5,MTInputs!$J$5:$AZ$5,0))</f>
        <v/>
      </c>
      <c r="AG101" s="36">
        <f>INDEX(MTInputs!$J$1:$AZ$415,$D101,MATCH(AG$5,MTInputs!$J$5:$AZ$5,0))</f>
        <v/>
      </c>
      <c r="AH101" s="36">
        <f>INDEX(MTInputs!$J$1:$AZ$415,$D101,MATCH(AH$5,MTInputs!$J$5:$AZ$5,0))</f>
        <v/>
      </c>
      <c r="AI101" s="36">
        <f>INDEX(MTInputs!$J$1:$AZ$415,$D101,MATCH(AI$5,MTInputs!$J$5:$AZ$5,0))</f>
        <v/>
      </c>
      <c r="AJ101" s="36">
        <f>INDEX(MTInputs!$J$1:$AZ$415,$D101,MATCH(AJ$5,MTInputs!$J$5:$AZ$5,0))</f>
        <v/>
      </c>
      <c r="AK101" s="36">
        <f>INDEX(MTInputs!$J$1:$AZ$415,$D101,MATCH(AK$5,MTInputs!$J$5:$AZ$5,0))</f>
        <v/>
      </c>
      <c r="AL101" s="36">
        <f>INDEX(MTInputs!$J$1:$AZ$415,$D101,MATCH(AL$5,MTInputs!$J$5:$AZ$5,0))</f>
        <v/>
      </c>
      <c r="AM101" s="36">
        <f>INDEX(MTInputs!$J$1:$AZ$415,$D101,MATCH(AM$5,MTInputs!$J$5:$AZ$5,0))</f>
        <v/>
      </c>
      <c r="AN101" s="36">
        <f>INDEX(MTInputs!$J$1:$AZ$415,$D101,MATCH(AN$5,MTInputs!$J$5:$AZ$5,0))</f>
        <v/>
      </c>
      <c r="AO101" s="36">
        <f>INDEX(MTInputs!$J$1:$AZ$415,$D101,MATCH(AO$5,MTInputs!$J$5:$AZ$5,0))</f>
        <v/>
      </c>
      <c r="AP101" s="36">
        <f>INDEX(MTInputs!$J$1:$AZ$415,$D101,MATCH(AP$5,MTInputs!$J$5:$AZ$5,0))</f>
        <v/>
      </c>
      <c r="AQ101" s="36">
        <f>INDEX(MTInputs!$J$1:$AZ$415,$D101,MATCH(AQ$5,MTInputs!$J$5:$AZ$5,0))</f>
        <v/>
      </c>
      <c r="AR101" s="36">
        <f>INDEX(MTInputs!$J$1:$AZ$415,$D101,MATCH(AR$5,MTInputs!$J$5:$AZ$5,0))</f>
        <v/>
      </c>
      <c r="AS101" s="36">
        <f>INDEX(MTInputs!$J$1:$AZ$415,$D101,MATCH(AS$5,MTInputs!$J$5:$AZ$5,0))</f>
        <v/>
      </c>
      <c r="AT101" s="36">
        <f>INDEX(MTInputs!$J$1:$AZ$415,$D101,MATCH(AT$5,MTInputs!$J$5:$AZ$5,0))</f>
        <v/>
      </c>
      <c r="AU101" s="36">
        <f>INDEX(MTInputs!$J$1:$AZ$415,$D101,MATCH(AU$5,MTInputs!$J$5:$AZ$5,0))</f>
        <v/>
      </c>
      <c r="AV101" s="36">
        <f>INDEX(MTInputs!$J$1:$AZ$415,$D101,MATCH(AV$5,MTInputs!$J$5:$AZ$5,0))</f>
        <v/>
      </c>
      <c r="AW101" s="36">
        <f>INDEX(MTInputs!$J$1:$AZ$415,$D101,MATCH(AW$5,MTInputs!$J$5:$AZ$5,0))</f>
        <v/>
      </c>
      <c r="AX101" s="36">
        <f>INDEX(MTInputs!$J$1:$AZ$415,$D101,MATCH(AX$5,MTInputs!$J$5:$AZ$5,0))</f>
        <v/>
      </c>
    </row>
    <row r="102" hidden="1" outlineLevel="1">
      <c r="A102" s="5" t="inlineStr">
        <is>
          <t>etscov</t>
        </is>
      </c>
      <c r="B102" s="5" t="inlineStr">
        <is>
          <t>all</t>
        </is>
      </c>
      <c r="C102" s="5" t="inlineStr">
        <is>
          <t>ral</t>
        </is>
      </c>
      <c r="D102" s="8" t="n">
        <v>101</v>
      </c>
      <c r="H102" s="5">
        <f>INDEX(Variables!$B$5:$B$105,MATCH($A102,Variables!$A$5:$A$105,0))&amp;IF($C102="",""," | "&amp;INDEX(Mapping!$B$5:$B$26,MATCH($C102,Mapping!$A$5:$A$26,0))&amp;" | "&amp;INDEX(Mapping!$B$30:$B$41,MATCH($B102,Mapping!$A$30:$A$41,0)))</f>
        <v/>
      </c>
      <c r="I102" s="5">
        <f>INDEX(Variables!$C$5:$C$105,MATCH($A102,Variables!$A$5:$A$105,0))</f>
        <v/>
      </c>
      <c r="J102" s="5">
        <f>INDEX(Variables!$E$5:$E$105,MATCH($A102,Variables!$A$5:$A$105,0))</f>
        <v/>
      </c>
      <c r="K102" s="25">
        <f>LOWER(Settings!$C$4)&amp;".mit."&amp;$A102&amp;IF($C102="","","."&amp;$C102&amp;"."&amp;$B102)&amp;IF(INDEX(Variables!$D$5:$D$105,MATCH($A102,Variables!$A$5:$A$105,0))="","","."&amp;INDEX(Variables!$D$5:$D$105,MATCH($A102,Variables!$A$5:$A$105,0)))&amp;"."&amp;K$5</f>
        <v/>
      </c>
      <c r="L102" s="35">
        <f>INDEX(MTInputs!$J$1:$AZ$415,$D102,MATCH(L$5,MTInputs!$J$5:$AZ$5,0))</f>
        <v/>
      </c>
      <c r="M102" s="36">
        <f>INDEX(MTInputs!$J$1:$AZ$415,$D102,MATCH(M$5,MTInputs!$J$5:$AZ$5,0))</f>
        <v/>
      </c>
      <c r="N102" s="36">
        <f>INDEX(MTInputs!$J$1:$AZ$415,$D102,MATCH(N$5,MTInputs!$J$5:$AZ$5,0))</f>
        <v/>
      </c>
      <c r="O102" s="36">
        <f>INDEX(MTInputs!$J$1:$AZ$415,$D102,MATCH(O$5,MTInputs!$J$5:$AZ$5,0))</f>
        <v/>
      </c>
      <c r="P102" s="36">
        <f>INDEX(MTInputs!$J$1:$AZ$415,$D102,MATCH(P$5,MTInputs!$J$5:$AZ$5,0))</f>
        <v/>
      </c>
      <c r="Q102" s="36">
        <f>INDEX(MTInputs!$J$1:$AZ$415,$D102,MATCH(Q$5,MTInputs!$J$5:$AZ$5,0))</f>
        <v/>
      </c>
      <c r="R102" s="36">
        <f>INDEX(MTInputs!$J$1:$AZ$415,$D102,MATCH(R$5,MTInputs!$J$5:$AZ$5,0))</f>
        <v/>
      </c>
      <c r="S102" s="36">
        <f>INDEX(MTInputs!$J$1:$AZ$415,$D102,MATCH(S$5,MTInputs!$J$5:$AZ$5,0))</f>
        <v/>
      </c>
      <c r="T102" s="36">
        <f>INDEX(MTInputs!$J$1:$AZ$415,$D102,MATCH(T$5,MTInputs!$J$5:$AZ$5,0))</f>
        <v/>
      </c>
      <c r="U102" s="36">
        <f>INDEX(MTInputs!$J$1:$AZ$415,$D102,MATCH(U$5,MTInputs!$J$5:$AZ$5,0))</f>
        <v/>
      </c>
      <c r="V102" s="36">
        <f>INDEX(MTInputs!$J$1:$AZ$415,$D102,MATCH(V$5,MTInputs!$J$5:$AZ$5,0))</f>
        <v/>
      </c>
      <c r="W102" s="36">
        <f>INDEX(MTInputs!$J$1:$AZ$415,$D102,MATCH(W$5,MTInputs!$J$5:$AZ$5,0))</f>
        <v/>
      </c>
      <c r="X102" s="36">
        <f>INDEX(MTInputs!$J$1:$AZ$415,$D102,MATCH(X$5,MTInputs!$J$5:$AZ$5,0))</f>
        <v/>
      </c>
      <c r="Y102" s="36">
        <f>INDEX(MTInputs!$J$1:$AZ$415,$D102,MATCH(Y$5,MTInputs!$J$5:$AZ$5,0))</f>
        <v/>
      </c>
      <c r="Z102" s="36">
        <f>INDEX(MTInputs!$J$1:$AZ$415,$D102,MATCH(Z$5,MTInputs!$J$5:$AZ$5,0))</f>
        <v/>
      </c>
      <c r="AA102" s="36">
        <f>INDEX(MTInputs!$J$1:$AZ$415,$D102,MATCH(AA$5,MTInputs!$J$5:$AZ$5,0))</f>
        <v/>
      </c>
      <c r="AB102" s="36">
        <f>INDEX(MTInputs!$J$1:$AZ$415,$D102,MATCH(AB$5,MTInputs!$J$5:$AZ$5,0))</f>
        <v/>
      </c>
      <c r="AC102" s="36">
        <f>INDEX(MTInputs!$J$1:$AZ$415,$D102,MATCH(AC$5,MTInputs!$J$5:$AZ$5,0))</f>
        <v/>
      </c>
      <c r="AD102" s="36">
        <f>INDEX(MTInputs!$J$1:$AZ$415,$D102,MATCH(AD$5,MTInputs!$J$5:$AZ$5,0))</f>
        <v/>
      </c>
      <c r="AE102" s="25">
        <f>LOWER(Settings!$C$4)&amp;".mit."&amp;$A102&amp;IF($C102="","","."&amp;$C102&amp;"."&amp;$B102)&amp;IF(INDEX(Variables!$D$5:$D$105,MATCH($A102,Variables!$A$5:$A$105,0))="","","."&amp;INDEX(Variables!$D$5:$D$105,MATCH($A102,Variables!$A$5:$A$105,0)))&amp;"."&amp;AE$5</f>
        <v/>
      </c>
      <c r="AF102" s="35">
        <f>INDEX(MTInputs!$J$1:$AZ$415,$D102,MATCH(AF$5,MTInputs!$J$5:$AZ$5,0))</f>
        <v/>
      </c>
      <c r="AG102" s="36">
        <f>INDEX(MTInputs!$J$1:$AZ$415,$D102,MATCH(AG$5,MTInputs!$J$5:$AZ$5,0))</f>
        <v/>
      </c>
      <c r="AH102" s="36">
        <f>INDEX(MTInputs!$J$1:$AZ$415,$D102,MATCH(AH$5,MTInputs!$J$5:$AZ$5,0))</f>
        <v/>
      </c>
      <c r="AI102" s="36">
        <f>INDEX(MTInputs!$J$1:$AZ$415,$D102,MATCH(AI$5,MTInputs!$J$5:$AZ$5,0))</f>
        <v/>
      </c>
      <c r="AJ102" s="36">
        <f>INDEX(MTInputs!$J$1:$AZ$415,$D102,MATCH(AJ$5,MTInputs!$J$5:$AZ$5,0))</f>
        <v/>
      </c>
      <c r="AK102" s="36">
        <f>INDEX(MTInputs!$J$1:$AZ$415,$D102,MATCH(AK$5,MTInputs!$J$5:$AZ$5,0))</f>
        <v/>
      </c>
      <c r="AL102" s="36">
        <f>INDEX(MTInputs!$J$1:$AZ$415,$D102,MATCH(AL$5,MTInputs!$J$5:$AZ$5,0))</f>
        <v/>
      </c>
      <c r="AM102" s="36">
        <f>INDEX(MTInputs!$J$1:$AZ$415,$D102,MATCH(AM$5,MTInputs!$J$5:$AZ$5,0))</f>
        <v/>
      </c>
      <c r="AN102" s="36">
        <f>INDEX(MTInputs!$J$1:$AZ$415,$D102,MATCH(AN$5,MTInputs!$J$5:$AZ$5,0))</f>
        <v/>
      </c>
      <c r="AO102" s="36">
        <f>INDEX(MTInputs!$J$1:$AZ$415,$D102,MATCH(AO$5,MTInputs!$J$5:$AZ$5,0))</f>
        <v/>
      </c>
      <c r="AP102" s="36">
        <f>INDEX(MTInputs!$J$1:$AZ$415,$D102,MATCH(AP$5,MTInputs!$J$5:$AZ$5,0))</f>
        <v/>
      </c>
      <c r="AQ102" s="36">
        <f>INDEX(MTInputs!$J$1:$AZ$415,$D102,MATCH(AQ$5,MTInputs!$J$5:$AZ$5,0))</f>
        <v/>
      </c>
      <c r="AR102" s="36">
        <f>INDEX(MTInputs!$J$1:$AZ$415,$D102,MATCH(AR$5,MTInputs!$J$5:$AZ$5,0))</f>
        <v/>
      </c>
      <c r="AS102" s="36">
        <f>INDEX(MTInputs!$J$1:$AZ$415,$D102,MATCH(AS$5,MTInputs!$J$5:$AZ$5,0))</f>
        <v/>
      </c>
      <c r="AT102" s="36">
        <f>INDEX(MTInputs!$J$1:$AZ$415,$D102,MATCH(AT$5,MTInputs!$J$5:$AZ$5,0))</f>
        <v/>
      </c>
      <c r="AU102" s="36">
        <f>INDEX(MTInputs!$J$1:$AZ$415,$D102,MATCH(AU$5,MTInputs!$J$5:$AZ$5,0))</f>
        <v/>
      </c>
      <c r="AV102" s="36">
        <f>INDEX(MTInputs!$J$1:$AZ$415,$D102,MATCH(AV$5,MTInputs!$J$5:$AZ$5,0))</f>
        <v/>
      </c>
      <c r="AW102" s="36">
        <f>INDEX(MTInputs!$J$1:$AZ$415,$D102,MATCH(AW$5,MTInputs!$J$5:$AZ$5,0))</f>
        <v/>
      </c>
      <c r="AX102" s="36">
        <f>INDEX(MTInputs!$J$1:$AZ$415,$D102,MATCH(AX$5,MTInputs!$J$5:$AZ$5,0))</f>
        <v/>
      </c>
    </row>
    <row r="103" hidden="1" outlineLevel="1">
      <c r="A103" s="5" t="inlineStr">
        <is>
          <t>etscov</t>
        </is>
      </c>
      <c r="B103" s="5" t="inlineStr">
        <is>
          <t>all</t>
        </is>
      </c>
      <c r="C103" s="5" t="inlineStr">
        <is>
          <t>avi</t>
        </is>
      </c>
      <c r="D103" s="8" t="n">
        <v>102</v>
      </c>
      <c r="H103" s="5">
        <f>INDEX(Variables!$B$5:$B$105,MATCH($A103,Variables!$A$5:$A$105,0))&amp;IF($C103="",""," | "&amp;INDEX(Mapping!$B$5:$B$26,MATCH($C103,Mapping!$A$5:$A$26,0))&amp;" | "&amp;INDEX(Mapping!$B$30:$B$41,MATCH($B103,Mapping!$A$30:$A$41,0)))</f>
        <v/>
      </c>
      <c r="I103" s="5">
        <f>INDEX(Variables!$C$5:$C$105,MATCH($A103,Variables!$A$5:$A$105,0))</f>
        <v/>
      </c>
      <c r="J103" s="5">
        <f>INDEX(Variables!$E$5:$E$105,MATCH($A103,Variables!$A$5:$A$105,0))</f>
        <v/>
      </c>
      <c r="K103" s="25">
        <f>LOWER(Settings!$C$4)&amp;".mit."&amp;$A103&amp;IF($C103="","","."&amp;$C103&amp;"."&amp;$B103)&amp;IF(INDEX(Variables!$D$5:$D$105,MATCH($A103,Variables!$A$5:$A$105,0))="","","."&amp;INDEX(Variables!$D$5:$D$105,MATCH($A103,Variables!$A$5:$A$105,0)))&amp;"."&amp;K$5</f>
        <v/>
      </c>
      <c r="L103" s="35">
        <f>INDEX(MTInputs!$J$1:$AZ$415,$D103,MATCH(L$5,MTInputs!$J$5:$AZ$5,0))</f>
        <v/>
      </c>
      <c r="M103" s="36">
        <f>INDEX(MTInputs!$J$1:$AZ$415,$D103,MATCH(M$5,MTInputs!$J$5:$AZ$5,0))</f>
        <v/>
      </c>
      <c r="N103" s="36">
        <f>INDEX(MTInputs!$J$1:$AZ$415,$D103,MATCH(N$5,MTInputs!$J$5:$AZ$5,0))</f>
        <v/>
      </c>
      <c r="O103" s="36">
        <f>INDEX(MTInputs!$J$1:$AZ$415,$D103,MATCH(O$5,MTInputs!$J$5:$AZ$5,0))</f>
        <v/>
      </c>
      <c r="P103" s="36">
        <f>INDEX(MTInputs!$J$1:$AZ$415,$D103,MATCH(P$5,MTInputs!$J$5:$AZ$5,0))</f>
        <v/>
      </c>
      <c r="Q103" s="36">
        <f>INDEX(MTInputs!$J$1:$AZ$415,$D103,MATCH(Q$5,MTInputs!$J$5:$AZ$5,0))</f>
        <v/>
      </c>
      <c r="R103" s="36">
        <f>INDEX(MTInputs!$J$1:$AZ$415,$D103,MATCH(R$5,MTInputs!$J$5:$AZ$5,0))</f>
        <v/>
      </c>
      <c r="S103" s="36">
        <f>INDEX(MTInputs!$J$1:$AZ$415,$D103,MATCH(S$5,MTInputs!$J$5:$AZ$5,0))</f>
        <v/>
      </c>
      <c r="T103" s="36">
        <f>INDEX(MTInputs!$J$1:$AZ$415,$D103,MATCH(T$5,MTInputs!$J$5:$AZ$5,0))</f>
        <v/>
      </c>
      <c r="U103" s="36">
        <f>INDEX(MTInputs!$J$1:$AZ$415,$D103,MATCH(U$5,MTInputs!$J$5:$AZ$5,0))</f>
        <v/>
      </c>
      <c r="V103" s="36">
        <f>INDEX(MTInputs!$J$1:$AZ$415,$D103,MATCH(V$5,MTInputs!$J$5:$AZ$5,0))</f>
        <v/>
      </c>
      <c r="W103" s="36">
        <f>INDEX(MTInputs!$J$1:$AZ$415,$D103,MATCH(W$5,MTInputs!$J$5:$AZ$5,0))</f>
        <v/>
      </c>
      <c r="X103" s="36">
        <f>INDEX(MTInputs!$J$1:$AZ$415,$D103,MATCH(X$5,MTInputs!$J$5:$AZ$5,0))</f>
        <v/>
      </c>
      <c r="Y103" s="36">
        <f>INDEX(MTInputs!$J$1:$AZ$415,$D103,MATCH(Y$5,MTInputs!$J$5:$AZ$5,0))</f>
        <v/>
      </c>
      <c r="Z103" s="36">
        <f>INDEX(MTInputs!$J$1:$AZ$415,$D103,MATCH(Z$5,MTInputs!$J$5:$AZ$5,0))</f>
        <v/>
      </c>
      <c r="AA103" s="36">
        <f>INDEX(MTInputs!$J$1:$AZ$415,$D103,MATCH(AA$5,MTInputs!$J$5:$AZ$5,0))</f>
        <v/>
      </c>
      <c r="AB103" s="36">
        <f>INDEX(MTInputs!$J$1:$AZ$415,$D103,MATCH(AB$5,MTInputs!$J$5:$AZ$5,0))</f>
        <v/>
      </c>
      <c r="AC103" s="36">
        <f>INDEX(MTInputs!$J$1:$AZ$415,$D103,MATCH(AC$5,MTInputs!$J$5:$AZ$5,0))</f>
        <v/>
      </c>
      <c r="AD103" s="36">
        <f>INDEX(MTInputs!$J$1:$AZ$415,$D103,MATCH(AD$5,MTInputs!$J$5:$AZ$5,0))</f>
        <v/>
      </c>
      <c r="AE103" s="25">
        <f>LOWER(Settings!$C$4)&amp;".mit."&amp;$A103&amp;IF($C103="","","."&amp;$C103&amp;"."&amp;$B103)&amp;IF(INDEX(Variables!$D$5:$D$105,MATCH($A103,Variables!$A$5:$A$105,0))="","","."&amp;INDEX(Variables!$D$5:$D$105,MATCH($A103,Variables!$A$5:$A$105,0)))&amp;"."&amp;AE$5</f>
        <v/>
      </c>
      <c r="AF103" s="35">
        <f>INDEX(MTInputs!$J$1:$AZ$415,$D103,MATCH(AF$5,MTInputs!$J$5:$AZ$5,0))</f>
        <v/>
      </c>
      <c r="AG103" s="36">
        <f>INDEX(MTInputs!$J$1:$AZ$415,$D103,MATCH(AG$5,MTInputs!$J$5:$AZ$5,0))</f>
        <v/>
      </c>
      <c r="AH103" s="36">
        <f>INDEX(MTInputs!$J$1:$AZ$415,$D103,MATCH(AH$5,MTInputs!$J$5:$AZ$5,0))</f>
        <v/>
      </c>
      <c r="AI103" s="36">
        <f>INDEX(MTInputs!$J$1:$AZ$415,$D103,MATCH(AI$5,MTInputs!$J$5:$AZ$5,0))</f>
        <v/>
      </c>
      <c r="AJ103" s="36">
        <f>INDEX(MTInputs!$J$1:$AZ$415,$D103,MATCH(AJ$5,MTInputs!$J$5:$AZ$5,0))</f>
        <v/>
      </c>
      <c r="AK103" s="36">
        <f>INDEX(MTInputs!$J$1:$AZ$415,$D103,MATCH(AK$5,MTInputs!$J$5:$AZ$5,0))</f>
        <v/>
      </c>
      <c r="AL103" s="36">
        <f>INDEX(MTInputs!$J$1:$AZ$415,$D103,MATCH(AL$5,MTInputs!$J$5:$AZ$5,0))</f>
        <v/>
      </c>
      <c r="AM103" s="36">
        <f>INDEX(MTInputs!$J$1:$AZ$415,$D103,MATCH(AM$5,MTInputs!$J$5:$AZ$5,0))</f>
        <v/>
      </c>
      <c r="AN103" s="36">
        <f>INDEX(MTInputs!$J$1:$AZ$415,$D103,MATCH(AN$5,MTInputs!$J$5:$AZ$5,0))</f>
        <v/>
      </c>
      <c r="AO103" s="36">
        <f>INDEX(MTInputs!$J$1:$AZ$415,$D103,MATCH(AO$5,MTInputs!$J$5:$AZ$5,0))</f>
        <v/>
      </c>
      <c r="AP103" s="36">
        <f>INDEX(MTInputs!$J$1:$AZ$415,$D103,MATCH(AP$5,MTInputs!$J$5:$AZ$5,0))</f>
        <v/>
      </c>
      <c r="AQ103" s="36">
        <f>INDEX(MTInputs!$J$1:$AZ$415,$D103,MATCH(AQ$5,MTInputs!$J$5:$AZ$5,0))</f>
        <v/>
      </c>
      <c r="AR103" s="36">
        <f>INDEX(MTInputs!$J$1:$AZ$415,$D103,MATCH(AR$5,MTInputs!$J$5:$AZ$5,0))</f>
        <v/>
      </c>
      <c r="AS103" s="36">
        <f>INDEX(MTInputs!$J$1:$AZ$415,$D103,MATCH(AS$5,MTInputs!$J$5:$AZ$5,0))</f>
        <v/>
      </c>
      <c r="AT103" s="36">
        <f>INDEX(MTInputs!$J$1:$AZ$415,$D103,MATCH(AT$5,MTInputs!$J$5:$AZ$5,0))</f>
        <v/>
      </c>
      <c r="AU103" s="36">
        <f>INDEX(MTInputs!$J$1:$AZ$415,$D103,MATCH(AU$5,MTInputs!$J$5:$AZ$5,0))</f>
        <v/>
      </c>
      <c r="AV103" s="36">
        <f>INDEX(MTInputs!$J$1:$AZ$415,$D103,MATCH(AV$5,MTInputs!$J$5:$AZ$5,0))</f>
        <v/>
      </c>
      <c r="AW103" s="36">
        <f>INDEX(MTInputs!$J$1:$AZ$415,$D103,MATCH(AW$5,MTInputs!$J$5:$AZ$5,0))</f>
        <v/>
      </c>
      <c r="AX103" s="36">
        <f>INDEX(MTInputs!$J$1:$AZ$415,$D103,MATCH(AX$5,MTInputs!$J$5:$AZ$5,0))</f>
        <v/>
      </c>
    </row>
    <row r="104" hidden="1" outlineLevel="1">
      <c r="A104" s="5" t="inlineStr">
        <is>
          <t>etscov</t>
        </is>
      </c>
      <c r="B104" s="5" t="inlineStr">
        <is>
          <t>all</t>
        </is>
      </c>
      <c r="C104" s="5" t="inlineStr">
        <is>
          <t>nav</t>
        </is>
      </c>
      <c r="D104" s="8" t="n">
        <v>103</v>
      </c>
      <c r="H104" s="5">
        <f>INDEX(Variables!$B$5:$B$105,MATCH($A104,Variables!$A$5:$A$105,0))&amp;IF($C104="",""," | "&amp;INDEX(Mapping!$B$5:$B$26,MATCH($C104,Mapping!$A$5:$A$26,0))&amp;" | "&amp;INDEX(Mapping!$B$30:$B$41,MATCH($B104,Mapping!$A$30:$A$41,0)))</f>
        <v/>
      </c>
      <c r="I104" s="5">
        <f>INDEX(Variables!$C$5:$C$105,MATCH($A104,Variables!$A$5:$A$105,0))</f>
        <v/>
      </c>
      <c r="J104" s="5">
        <f>INDEX(Variables!$E$5:$E$105,MATCH($A104,Variables!$A$5:$A$105,0))</f>
        <v/>
      </c>
      <c r="K104" s="25">
        <f>LOWER(Settings!$C$4)&amp;".mit."&amp;$A104&amp;IF($C104="","","."&amp;$C104&amp;"."&amp;$B104)&amp;IF(INDEX(Variables!$D$5:$D$105,MATCH($A104,Variables!$A$5:$A$105,0))="","","."&amp;INDEX(Variables!$D$5:$D$105,MATCH($A104,Variables!$A$5:$A$105,0)))&amp;"."&amp;K$5</f>
        <v/>
      </c>
      <c r="L104" s="35">
        <f>INDEX(MTInputs!$J$1:$AZ$415,$D104,MATCH(L$5,MTInputs!$J$5:$AZ$5,0))</f>
        <v/>
      </c>
      <c r="M104" s="36">
        <f>INDEX(MTInputs!$J$1:$AZ$415,$D104,MATCH(M$5,MTInputs!$J$5:$AZ$5,0))</f>
        <v/>
      </c>
      <c r="N104" s="36">
        <f>INDEX(MTInputs!$J$1:$AZ$415,$D104,MATCH(N$5,MTInputs!$J$5:$AZ$5,0))</f>
        <v/>
      </c>
      <c r="O104" s="36">
        <f>INDEX(MTInputs!$J$1:$AZ$415,$D104,MATCH(O$5,MTInputs!$J$5:$AZ$5,0))</f>
        <v/>
      </c>
      <c r="P104" s="36">
        <f>INDEX(MTInputs!$J$1:$AZ$415,$D104,MATCH(P$5,MTInputs!$J$5:$AZ$5,0))</f>
        <v/>
      </c>
      <c r="Q104" s="36">
        <f>INDEX(MTInputs!$J$1:$AZ$415,$D104,MATCH(Q$5,MTInputs!$J$5:$AZ$5,0))</f>
        <v/>
      </c>
      <c r="R104" s="36">
        <f>INDEX(MTInputs!$J$1:$AZ$415,$D104,MATCH(R$5,MTInputs!$J$5:$AZ$5,0))</f>
        <v/>
      </c>
      <c r="S104" s="36">
        <f>INDEX(MTInputs!$J$1:$AZ$415,$D104,MATCH(S$5,MTInputs!$J$5:$AZ$5,0))</f>
        <v/>
      </c>
      <c r="T104" s="36">
        <f>INDEX(MTInputs!$J$1:$AZ$415,$D104,MATCH(T$5,MTInputs!$J$5:$AZ$5,0))</f>
        <v/>
      </c>
      <c r="U104" s="36">
        <f>INDEX(MTInputs!$J$1:$AZ$415,$D104,MATCH(U$5,MTInputs!$J$5:$AZ$5,0))</f>
        <v/>
      </c>
      <c r="V104" s="36">
        <f>INDEX(MTInputs!$J$1:$AZ$415,$D104,MATCH(V$5,MTInputs!$J$5:$AZ$5,0))</f>
        <v/>
      </c>
      <c r="W104" s="36">
        <f>INDEX(MTInputs!$J$1:$AZ$415,$D104,MATCH(W$5,MTInputs!$J$5:$AZ$5,0))</f>
        <v/>
      </c>
      <c r="X104" s="36">
        <f>INDEX(MTInputs!$J$1:$AZ$415,$D104,MATCH(X$5,MTInputs!$J$5:$AZ$5,0))</f>
        <v/>
      </c>
      <c r="Y104" s="36">
        <f>INDEX(MTInputs!$J$1:$AZ$415,$D104,MATCH(Y$5,MTInputs!$J$5:$AZ$5,0))</f>
        <v/>
      </c>
      <c r="Z104" s="36">
        <f>INDEX(MTInputs!$J$1:$AZ$415,$D104,MATCH(Z$5,MTInputs!$J$5:$AZ$5,0))</f>
        <v/>
      </c>
      <c r="AA104" s="36">
        <f>INDEX(MTInputs!$J$1:$AZ$415,$D104,MATCH(AA$5,MTInputs!$J$5:$AZ$5,0))</f>
        <v/>
      </c>
      <c r="AB104" s="36">
        <f>INDEX(MTInputs!$J$1:$AZ$415,$D104,MATCH(AB$5,MTInputs!$J$5:$AZ$5,0))</f>
        <v/>
      </c>
      <c r="AC104" s="36">
        <f>INDEX(MTInputs!$J$1:$AZ$415,$D104,MATCH(AC$5,MTInputs!$J$5:$AZ$5,0))</f>
        <v/>
      </c>
      <c r="AD104" s="36">
        <f>INDEX(MTInputs!$J$1:$AZ$415,$D104,MATCH(AD$5,MTInputs!$J$5:$AZ$5,0))</f>
        <v/>
      </c>
      <c r="AE104" s="25">
        <f>LOWER(Settings!$C$4)&amp;".mit."&amp;$A104&amp;IF($C104="","","."&amp;$C104&amp;"."&amp;$B104)&amp;IF(INDEX(Variables!$D$5:$D$105,MATCH($A104,Variables!$A$5:$A$105,0))="","","."&amp;INDEX(Variables!$D$5:$D$105,MATCH($A104,Variables!$A$5:$A$105,0)))&amp;"."&amp;AE$5</f>
        <v/>
      </c>
      <c r="AF104" s="35">
        <f>INDEX(MTInputs!$J$1:$AZ$415,$D104,MATCH(AF$5,MTInputs!$J$5:$AZ$5,0))</f>
        <v/>
      </c>
      <c r="AG104" s="36">
        <f>INDEX(MTInputs!$J$1:$AZ$415,$D104,MATCH(AG$5,MTInputs!$J$5:$AZ$5,0))</f>
        <v/>
      </c>
      <c r="AH104" s="36">
        <f>INDEX(MTInputs!$J$1:$AZ$415,$D104,MATCH(AH$5,MTInputs!$J$5:$AZ$5,0))</f>
        <v/>
      </c>
      <c r="AI104" s="36">
        <f>INDEX(MTInputs!$J$1:$AZ$415,$D104,MATCH(AI$5,MTInputs!$J$5:$AZ$5,0))</f>
        <v/>
      </c>
      <c r="AJ104" s="36">
        <f>INDEX(MTInputs!$J$1:$AZ$415,$D104,MATCH(AJ$5,MTInputs!$J$5:$AZ$5,0))</f>
        <v/>
      </c>
      <c r="AK104" s="36">
        <f>INDEX(MTInputs!$J$1:$AZ$415,$D104,MATCH(AK$5,MTInputs!$J$5:$AZ$5,0))</f>
        <v/>
      </c>
      <c r="AL104" s="36">
        <f>INDEX(MTInputs!$J$1:$AZ$415,$D104,MATCH(AL$5,MTInputs!$J$5:$AZ$5,0))</f>
        <v/>
      </c>
      <c r="AM104" s="36">
        <f>INDEX(MTInputs!$J$1:$AZ$415,$D104,MATCH(AM$5,MTInputs!$J$5:$AZ$5,0))</f>
        <v/>
      </c>
      <c r="AN104" s="36">
        <f>INDEX(MTInputs!$J$1:$AZ$415,$D104,MATCH(AN$5,MTInputs!$J$5:$AZ$5,0))</f>
        <v/>
      </c>
      <c r="AO104" s="36">
        <f>INDEX(MTInputs!$J$1:$AZ$415,$D104,MATCH(AO$5,MTInputs!$J$5:$AZ$5,0))</f>
        <v/>
      </c>
      <c r="AP104" s="36">
        <f>INDEX(MTInputs!$J$1:$AZ$415,$D104,MATCH(AP$5,MTInputs!$J$5:$AZ$5,0))</f>
        <v/>
      </c>
      <c r="AQ104" s="36">
        <f>INDEX(MTInputs!$J$1:$AZ$415,$D104,MATCH(AQ$5,MTInputs!$J$5:$AZ$5,0))</f>
        <v/>
      </c>
      <c r="AR104" s="36">
        <f>INDEX(MTInputs!$J$1:$AZ$415,$D104,MATCH(AR$5,MTInputs!$J$5:$AZ$5,0))</f>
        <v/>
      </c>
      <c r="AS104" s="36">
        <f>INDEX(MTInputs!$J$1:$AZ$415,$D104,MATCH(AS$5,MTInputs!$J$5:$AZ$5,0))</f>
        <v/>
      </c>
      <c r="AT104" s="36">
        <f>INDEX(MTInputs!$J$1:$AZ$415,$D104,MATCH(AT$5,MTInputs!$J$5:$AZ$5,0))</f>
        <v/>
      </c>
      <c r="AU104" s="36">
        <f>INDEX(MTInputs!$J$1:$AZ$415,$D104,MATCH(AU$5,MTInputs!$J$5:$AZ$5,0))</f>
        <v/>
      </c>
      <c r="AV104" s="36">
        <f>INDEX(MTInputs!$J$1:$AZ$415,$D104,MATCH(AV$5,MTInputs!$J$5:$AZ$5,0))</f>
        <v/>
      </c>
      <c r="AW104" s="36">
        <f>INDEX(MTInputs!$J$1:$AZ$415,$D104,MATCH(AW$5,MTInputs!$J$5:$AZ$5,0))</f>
        <v/>
      </c>
      <c r="AX104" s="36">
        <f>INDEX(MTInputs!$J$1:$AZ$415,$D104,MATCH(AX$5,MTInputs!$J$5:$AZ$5,0))</f>
        <v/>
      </c>
    </row>
    <row r="105" hidden="1" outlineLevel="1">
      <c r="A105" s="5" t="inlineStr">
        <is>
          <t>etscov</t>
        </is>
      </c>
      <c r="B105" s="5" t="inlineStr">
        <is>
          <t>all</t>
        </is>
      </c>
      <c r="C105" s="5" t="inlineStr">
        <is>
          <t>res</t>
        </is>
      </c>
      <c r="D105" s="8" t="n">
        <v>104</v>
      </c>
      <c r="H105" s="5">
        <f>INDEX(Variables!$B$5:$B$105,MATCH($A105,Variables!$A$5:$A$105,0))&amp;IF($C105="",""," | "&amp;INDEX(Mapping!$B$5:$B$26,MATCH($C105,Mapping!$A$5:$A$26,0))&amp;" | "&amp;INDEX(Mapping!$B$30:$B$41,MATCH($B105,Mapping!$A$30:$A$41,0)))</f>
        <v/>
      </c>
      <c r="I105" s="5">
        <f>INDEX(Variables!$C$5:$C$105,MATCH($A105,Variables!$A$5:$A$105,0))</f>
        <v/>
      </c>
      <c r="J105" s="5">
        <f>INDEX(Variables!$E$5:$E$105,MATCH($A105,Variables!$A$5:$A$105,0))</f>
        <v/>
      </c>
      <c r="K105" s="25">
        <f>LOWER(Settings!$C$4)&amp;".mit."&amp;$A105&amp;IF($C105="","","."&amp;$C105&amp;"."&amp;$B105)&amp;IF(INDEX(Variables!$D$5:$D$105,MATCH($A105,Variables!$A$5:$A$105,0))="","","."&amp;INDEX(Variables!$D$5:$D$105,MATCH($A105,Variables!$A$5:$A$105,0)))&amp;"."&amp;K$5</f>
        <v/>
      </c>
      <c r="L105" s="35">
        <f>INDEX(MTInputs!$J$1:$AZ$415,$D105,MATCH(L$5,MTInputs!$J$5:$AZ$5,0))</f>
        <v/>
      </c>
      <c r="M105" s="36">
        <f>INDEX(MTInputs!$J$1:$AZ$415,$D105,MATCH(M$5,MTInputs!$J$5:$AZ$5,0))</f>
        <v/>
      </c>
      <c r="N105" s="36">
        <f>INDEX(MTInputs!$J$1:$AZ$415,$D105,MATCH(N$5,MTInputs!$J$5:$AZ$5,0))</f>
        <v/>
      </c>
      <c r="O105" s="36">
        <f>INDEX(MTInputs!$J$1:$AZ$415,$D105,MATCH(O$5,MTInputs!$J$5:$AZ$5,0))</f>
        <v/>
      </c>
      <c r="P105" s="36">
        <f>INDEX(MTInputs!$J$1:$AZ$415,$D105,MATCH(P$5,MTInputs!$J$5:$AZ$5,0))</f>
        <v/>
      </c>
      <c r="Q105" s="36">
        <f>INDEX(MTInputs!$J$1:$AZ$415,$D105,MATCH(Q$5,MTInputs!$J$5:$AZ$5,0))</f>
        <v/>
      </c>
      <c r="R105" s="36">
        <f>INDEX(MTInputs!$J$1:$AZ$415,$D105,MATCH(R$5,MTInputs!$J$5:$AZ$5,0))</f>
        <v/>
      </c>
      <c r="S105" s="36">
        <f>INDEX(MTInputs!$J$1:$AZ$415,$D105,MATCH(S$5,MTInputs!$J$5:$AZ$5,0))</f>
        <v/>
      </c>
      <c r="T105" s="36">
        <f>INDEX(MTInputs!$J$1:$AZ$415,$D105,MATCH(T$5,MTInputs!$J$5:$AZ$5,0))</f>
        <v/>
      </c>
      <c r="U105" s="36">
        <f>INDEX(MTInputs!$J$1:$AZ$415,$D105,MATCH(U$5,MTInputs!$J$5:$AZ$5,0))</f>
        <v/>
      </c>
      <c r="V105" s="36">
        <f>INDEX(MTInputs!$J$1:$AZ$415,$D105,MATCH(V$5,MTInputs!$J$5:$AZ$5,0))</f>
        <v/>
      </c>
      <c r="W105" s="36">
        <f>INDEX(MTInputs!$J$1:$AZ$415,$D105,MATCH(W$5,MTInputs!$J$5:$AZ$5,0))</f>
        <v/>
      </c>
      <c r="X105" s="36">
        <f>INDEX(MTInputs!$J$1:$AZ$415,$D105,MATCH(X$5,MTInputs!$J$5:$AZ$5,0))</f>
        <v/>
      </c>
      <c r="Y105" s="36">
        <f>INDEX(MTInputs!$J$1:$AZ$415,$D105,MATCH(Y$5,MTInputs!$J$5:$AZ$5,0))</f>
        <v/>
      </c>
      <c r="Z105" s="36">
        <f>INDEX(MTInputs!$J$1:$AZ$415,$D105,MATCH(Z$5,MTInputs!$J$5:$AZ$5,0))</f>
        <v/>
      </c>
      <c r="AA105" s="36">
        <f>INDEX(MTInputs!$J$1:$AZ$415,$D105,MATCH(AA$5,MTInputs!$J$5:$AZ$5,0))</f>
        <v/>
      </c>
      <c r="AB105" s="36">
        <f>INDEX(MTInputs!$J$1:$AZ$415,$D105,MATCH(AB$5,MTInputs!$J$5:$AZ$5,0))</f>
        <v/>
      </c>
      <c r="AC105" s="36">
        <f>INDEX(MTInputs!$J$1:$AZ$415,$D105,MATCH(AC$5,MTInputs!$J$5:$AZ$5,0))</f>
        <v/>
      </c>
      <c r="AD105" s="36">
        <f>INDEX(MTInputs!$J$1:$AZ$415,$D105,MATCH(AD$5,MTInputs!$J$5:$AZ$5,0))</f>
        <v/>
      </c>
      <c r="AE105" s="25">
        <f>LOWER(Settings!$C$4)&amp;".mit."&amp;$A105&amp;IF($C105="","","."&amp;$C105&amp;"."&amp;$B105)&amp;IF(INDEX(Variables!$D$5:$D$105,MATCH($A105,Variables!$A$5:$A$105,0))="","","."&amp;INDEX(Variables!$D$5:$D$105,MATCH($A105,Variables!$A$5:$A$105,0)))&amp;"."&amp;AE$5</f>
        <v/>
      </c>
      <c r="AF105" s="35">
        <f>INDEX(MTInputs!$J$1:$AZ$415,$D105,MATCH(AF$5,MTInputs!$J$5:$AZ$5,0))</f>
        <v/>
      </c>
      <c r="AG105" s="36">
        <f>INDEX(MTInputs!$J$1:$AZ$415,$D105,MATCH(AG$5,MTInputs!$J$5:$AZ$5,0))</f>
        <v/>
      </c>
      <c r="AH105" s="36">
        <f>INDEX(MTInputs!$J$1:$AZ$415,$D105,MATCH(AH$5,MTInputs!$J$5:$AZ$5,0))</f>
        <v/>
      </c>
      <c r="AI105" s="36">
        <f>INDEX(MTInputs!$J$1:$AZ$415,$D105,MATCH(AI$5,MTInputs!$J$5:$AZ$5,0))</f>
        <v/>
      </c>
      <c r="AJ105" s="36">
        <f>INDEX(MTInputs!$J$1:$AZ$415,$D105,MATCH(AJ$5,MTInputs!$J$5:$AZ$5,0))</f>
        <v/>
      </c>
      <c r="AK105" s="36">
        <f>INDEX(MTInputs!$J$1:$AZ$415,$D105,MATCH(AK$5,MTInputs!$J$5:$AZ$5,0))</f>
        <v/>
      </c>
      <c r="AL105" s="36">
        <f>INDEX(MTInputs!$J$1:$AZ$415,$D105,MATCH(AL$5,MTInputs!$J$5:$AZ$5,0))</f>
        <v/>
      </c>
      <c r="AM105" s="36">
        <f>INDEX(MTInputs!$J$1:$AZ$415,$D105,MATCH(AM$5,MTInputs!$J$5:$AZ$5,0))</f>
        <v/>
      </c>
      <c r="AN105" s="36">
        <f>INDEX(MTInputs!$J$1:$AZ$415,$D105,MATCH(AN$5,MTInputs!$J$5:$AZ$5,0))</f>
        <v/>
      </c>
      <c r="AO105" s="36">
        <f>INDEX(MTInputs!$J$1:$AZ$415,$D105,MATCH(AO$5,MTInputs!$J$5:$AZ$5,0))</f>
        <v/>
      </c>
      <c r="AP105" s="36">
        <f>INDEX(MTInputs!$J$1:$AZ$415,$D105,MATCH(AP$5,MTInputs!$J$5:$AZ$5,0))</f>
        <v/>
      </c>
      <c r="AQ105" s="36">
        <f>INDEX(MTInputs!$J$1:$AZ$415,$D105,MATCH(AQ$5,MTInputs!$J$5:$AZ$5,0))</f>
        <v/>
      </c>
      <c r="AR105" s="36">
        <f>INDEX(MTInputs!$J$1:$AZ$415,$D105,MATCH(AR$5,MTInputs!$J$5:$AZ$5,0))</f>
        <v/>
      </c>
      <c r="AS105" s="36">
        <f>INDEX(MTInputs!$J$1:$AZ$415,$D105,MATCH(AS$5,MTInputs!$J$5:$AZ$5,0))</f>
        <v/>
      </c>
      <c r="AT105" s="36">
        <f>INDEX(MTInputs!$J$1:$AZ$415,$D105,MATCH(AT$5,MTInputs!$J$5:$AZ$5,0))</f>
        <v/>
      </c>
      <c r="AU105" s="36">
        <f>INDEX(MTInputs!$J$1:$AZ$415,$D105,MATCH(AU$5,MTInputs!$J$5:$AZ$5,0))</f>
        <v/>
      </c>
      <c r="AV105" s="36">
        <f>INDEX(MTInputs!$J$1:$AZ$415,$D105,MATCH(AV$5,MTInputs!$J$5:$AZ$5,0))</f>
        <v/>
      </c>
      <c r="AW105" s="36">
        <f>INDEX(MTInputs!$J$1:$AZ$415,$D105,MATCH(AW$5,MTInputs!$J$5:$AZ$5,0))</f>
        <v/>
      </c>
      <c r="AX105" s="36">
        <f>INDEX(MTInputs!$J$1:$AZ$415,$D105,MATCH(AX$5,MTInputs!$J$5:$AZ$5,0))</f>
        <v/>
      </c>
    </row>
    <row r="106" hidden="1" outlineLevel="1">
      <c r="A106" s="5" t="inlineStr">
        <is>
          <t>etscov</t>
        </is>
      </c>
      <c r="B106" s="5" t="inlineStr">
        <is>
          <t>all</t>
        </is>
      </c>
      <c r="C106" s="5" t="inlineStr">
        <is>
          <t>foo</t>
        </is>
      </c>
      <c r="D106" s="8" t="n">
        <v>105</v>
      </c>
      <c r="H106" s="5">
        <f>INDEX(Variables!$B$5:$B$105,MATCH($A106,Variables!$A$5:$A$105,0))&amp;IF($C106="",""," | "&amp;INDEX(Mapping!$B$5:$B$26,MATCH($C106,Mapping!$A$5:$A$26,0))&amp;" | "&amp;INDEX(Mapping!$B$30:$B$41,MATCH($B106,Mapping!$A$30:$A$41,0)))</f>
        <v/>
      </c>
      <c r="I106" s="5">
        <f>INDEX(Variables!$C$5:$C$105,MATCH($A106,Variables!$A$5:$A$105,0))</f>
        <v/>
      </c>
      <c r="J106" s="5">
        <f>INDEX(Variables!$E$5:$E$105,MATCH($A106,Variables!$A$5:$A$105,0))</f>
        <v/>
      </c>
      <c r="K106" s="25">
        <f>LOWER(Settings!$C$4)&amp;".mit."&amp;$A106&amp;IF($C106="","","."&amp;$C106&amp;"."&amp;$B106)&amp;IF(INDEX(Variables!$D$5:$D$105,MATCH($A106,Variables!$A$5:$A$105,0))="","","."&amp;INDEX(Variables!$D$5:$D$105,MATCH($A106,Variables!$A$5:$A$105,0)))&amp;"."&amp;K$5</f>
        <v/>
      </c>
      <c r="L106" s="35">
        <f>INDEX(MTInputs!$J$1:$AZ$415,$D106,MATCH(L$5,MTInputs!$J$5:$AZ$5,0))</f>
        <v/>
      </c>
      <c r="M106" s="36">
        <f>INDEX(MTInputs!$J$1:$AZ$415,$D106,MATCH(M$5,MTInputs!$J$5:$AZ$5,0))</f>
        <v/>
      </c>
      <c r="N106" s="36">
        <f>INDEX(MTInputs!$J$1:$AZ$415,$D106,MATCH(N$5,MTInputs!$J$5:$AZ$5,0))</f>
        <v/>
      </c>
      <c r="O106" s="36">
        <f>INDEX(MTInputs!$J$1:$AZ$415,$D106,MATCH(O$5,MTInputs!$J$5:$AZ$5,0))</f>
        <v/>
      </c>
      <c r="P106" s="36">
        <f>INDEX(MTInputs!$J$1:$AZ$415,$D106,MATCH(P$5,MTInputs!$J$5:$AZ$5,0))</f>
        <v/>
      </c>
      <c r="Q106" s="36">
        <f>INDEX(MTInputs!$J$1:$AZ$415,$D106,MATCH(Q$5,MTInputs!$J$5:$AZ$5,0))</f>
        <v/>
      </c>
      <c r="R106" s="36">
        <f>INDEX(MTInputs!$J$1:$AZ$415,$D106,MATCH(R$5,MTInputs!$J$5:$AZ$5,0))</f>
        <v/>
      </c>
      <c r="S106" s="36">
        <f>INDEX(MTInputs!$J$1:$AZ$415,$D106,MATCH(S$5,MTInputs!$J$5:$AZ$5,0))</f>
        <v/>
      </c>
      <c r="T106" s="36">
        <f>INDEX(MTInputs!$J$1:$AZ$415,$D106,MATCH(T$5,MTInputs!$J$5:$AZ$5,0))</f>
        <v/>
      </c>
      <c r="U106" s="36">
        <f>INDEX(MTInputs!$J$1:$AZ$415,$D106,MATCH(U$5,MTInputs!$J$5:$AZ$5,0))</f>
        <v/>
      </c>
      <c r="V106" s="36">
        <f>INDEX(MTInputs!$J$1:$AZ$415,$D106,MATCH(V$5,MTInputs!$J$5:$AZ$5,0))</f>
        <v/>
      </c>
      <c r="W106" s="36">
        <f>INDEX(MTInputs!$J$1:$AZ$415,$D106,MATCH(W$5,MTInputs!$J$5:$AZ$5,0))</f>
        <v/>
      </c>
      <c r="X106" s="36">
        <f>INDEX(MTInputs!$J$1:$AZ$415,$D106,MATCH(X$5,MTInputs!$J$5:$AZ$5,0))</f>
        <v/>
      </c>
      <c r="Y106" s="36">
        <f>INDEX(MTInputs!$J$1:$AZ$415,$D106,MATCH(Y$5,MTInputs!$J$5:$AZ$5,0))</f>
        <v/>
      </c>
      <c r="Z106" s="36">
        <f>INDEX(MTInputs!$J$1:$AZ$415,$D106,MATCH(Z$5,MTInputs!$J$5:$AZ$5,0))</f>
        <v/>
      </c>
      <c r="AA106" s="36">
        <f>INDEX(MTInputs!$J$1:$AZ$415,$D106,MATCH(AA$5,MTInputs!$J$5:$AZ$5,0))</f>
        <v/>
      </c>
      <c r="AB106" s="36">
        <f>INDEX(MTInputs!$J$1:$AZ$415,$D106,MATCH(AB$5,MTInputs!$J$5:$AZ$5,0))</f>
        <v/>
      </c>
      <c r="AC106" s="36">
        <f>INDEX(MTInputs!$J$1:$AZ$415,$D106,MATCH(AC$5,MTInputs!$J$5:$AZ$5,0))</f>
        <v/>
      </c>
      <c r="AD106" s="36">
        <f>INDEX(MTInputs!$J$1:$AZ$415,$D106,MATCH(AD$5,MTInputs!$J$5:$AZ$5,0))</f>
        <v/>
      </c>
      <c r="AE106" s="25">
        <f>LOWER(Settings!$C$4)&amp;".mit."&amp;$A106&amp;IF($C106="","","."&amp;$C106&amp;"."&amp;$B106)&amp;IF(INDEX(Variables!$D$5:$D$105,MATCH($A106,Variables!$A$5:$A$105,0))="","","."&amp;INDEX(Variables!$D$5:$D$105,MATCH($A106,Variables!$A$5:$A$105,0)))&amp;"."&amp;AE$5</f>
        <v/>
      </c>
      <c r="AF106" s="35">
        <f>INDEX(MTInputs!$J$1:$AZ$415,$D106,MATCH(AF$5,MTInputs!$J$5:$AZ$5,0))</f>
        <v/>
      </c>
      <c r="AG106" s="36">
        <f>INDEX(MTInputs!$J$1:$AZ$415,$D106,MATCH(AG$5,MTInputs!$J$5:$AZ$5,0))</f>
        <v/>
      </c>
      <c r="AH106" s="36">
        <f>INDEX(MTInputs!$J$1:$AZ$415,$D106,MATCH(AH$5,MTInputs!$J$5:$AZ$5,0))</f>
        <v/>
      </c>
      <c r="AI106" s="36">
        <f>INDEX(MTInputs!$J$1:$AZ$415,$D106,MATCH(AI$5,MTInputs!$J$5:$AZ$5,0))</f>
        <v/>
      </c>
      <c r="AJ106" s="36">
        <f>INDEX(MTInputs!$J$1:$AZ$415,$D106,MATCH(AJ$5,MTInputs!$J$5:$AZ$5,0))</f>
        <v/>
      </c>
      <c r="AK106" s="36">
        <f>INDEX(MTInputs!$J$1:$AZ$415,$D106,MATCH(AK$5,MTInputs!$J$5:$AZ$5,0))</f>
        <v/>
      </c>
      <c r="AL106" s="36">
        <f>INDEX(MTInputs!$J$1:$AZ$415,$D106,MATCH(AL$5,MTInputs!$J$5:$AZ$5,0))</f>
        <v/>
      </c>
      <c r="AM106" s="36">
        <f>INDEX(MTInputs!$J$1:$AZ$415,$D106,MATCH(AM$5,MTInputs!$J$5:$AZ$5,0))</f>
        <v/>
      </c>
      <c r="AN106" s="36">
        <f>INDEX(MTInputs!$J$1:$AZ$415,$D106,MATCH(AN$5,MTInputs!$J$5:$AZ$5,0))</f>
        <v/>
      </c>
      <c r="AO106" s="36">
        <f>INDEX(MTInputs!$J$1:$AZ$415,$D106,MATCH(AO$5,MTInputs!$J$5:$AZ$5,0))</f>
        <v/>
      </c>
      <c r="AP106" s="36">
        <f>INDEX(MTInputs!$J$1:$AZ$415,$D106,MATCH(AP$5,MTInputs!$J$5:$AZ$5,0))</f>
        <v/>
      </c>
      <c r="AQ106" s="36">
        <f>INDEX(MTInputs!$J$1:$AZ$415,$D106,MATCH(AQ$5,MTInputs!$J$5:$AZ$5,0))</f>
        <v/>
      </c>
      <c r="AR106" s="36">
        <f>INDEX(MTInputs!$J$1:$AZ$415,$D106,MATCH(AR$5,MTInputs!$J$5:$AZ$5,0))</f>
        <v/>
      </c>
      <c r="AS106" s="36">
        <f>INDEX(MTInputs!$J$1:$AZ$415,$D106,MATCH(AS$5,MTInputs!$J$5:$AZ$5,0))</f>
        <v/>
      </c>
      <c r="AT106" s="36">
        <f>INDEX(MTInputs!$J$1:$AZ$415,$D106,MATCH(AT$5,MTInputs!$J$5:$AZ$5,0))</f>
        <v/>
      </c>
      <c r="AU106" s="36">
        <f>INDEX(MTInputs!$J$1:$AZ$415,$D106,MATCH(AU$5,MTInputs!$J$5:$AZ$5,0))</f>
        <v/>
      </c>
      <c r="AV106" s="36">
        <f>INDEX(MTInputs!$J$1:$AZ$415,$D106,MATCH(AV$5,MTInputs!$J$5:$AZ$5,0))</f>
        <v/>
      </c>
      <c r="AW106" s="36">
        <f>INDEX(MTInputs!$J$1:$AZ$415,$D106,MATCH(AW$5,MTInputs!$J$5:$AZ$5,0))</f>
        <v/>
      </c>
      <c r="AX106" s="36">
        <f>INDEX(MTInputs!$J$1:$AZ$415,$D106,MATCH(AX$5,MTInputs!$J$5:$AZ$5,0))</f>
        <v/>
      </c>
    </row>
    <row r="107" hidden="1" outlineLevel="1">
      <c r="A107" s="5" t="inlineStr">
        <is>
          <t>etscov</t>
        </is>
      </c>
      <c r="B107" s="5" t="inlineStr">
        <is>
          <t>all</t>
        </is>
      </c>
      <c r="C107" s="5" t="inlineStr">
        <is>
          <t>srv</t>
        </is>
      </c>
      <c r="D107" s="8" t="n">
        <v>106</v>
      </c>
      <c r="H107" s="5">
        <f>INDEX(Variables!$B$5:$B$105,MATCH($A107,Variables!$A$5:$A$105,0))&amp;IF($C107="",""," | "&amp;INDEX(Mapping!$B$5:$B$26,MATCH($C107,Mapping!$A$5:$A$26,0))&amp;" | "&amp;INDEX(Mapping!$B$30:$B$41,MATCH($B107,Mapping!$A$30:$A$41,0)))</f>
        <v/>
      </c>
      <c r="I107" s="5">
        <f>INDEX(Variables!$C$5:$C$105,MATCH($A107,Variables!$A$5:$A$105,0))</f>
        <v/>
      </c>
      <c r="J107" s="5">
        <f>INDEX(Variables!$E$5:$E$105,MATCH($A107,Variables!$A$5:$A$105,0))</f>
        <v/>
      </c>
      <c r="K107" s="25">
        <f>LOWER(Settings!$C$4)&amp;".mit."&amp;$A107&amp;IF($C107="","","."&amp;$C107&amp;"."&amp;$B107)&amp;IF(INDEX(Variables!$D$5:$D$105,MATCH($A107,Variables!$A$5:$A$105,0))="","","."&amp;INDEX(Variables!$D$5:$D$105,MATCH($A107,Variables!$A$5:$A$105,0)))&amp;"."&amp;K$5</f>
        <v/>
      </c>
      <c r="L107" s="35">
        <f>INDEX(MTInputs!$J$1:$AZ$415,$D107,MATCH(L$5,MTInputs!$J$5:$AZ$5,0))</f>
        <v/>
      </c>
      <c r="M107" s="36">
        <f>INDEX(MTInputs!$J$1:$AZ$415,$D107,MATCH(M$5,MTInputs!$J$5:$AZ$5,0))</f>
        <v/>
      </c>
      <c r="N107" s="36">
        <f>INDEX(MTInputs!$J$1:$AZ$415,$D107,MATCH(N$5,MTInputs!$J$5:$AZ$5,0))</f>
        <v/>
      </c>
      <c r="O107" s="36">
        <f>INDEX(MTInputs!$J$1:$AZ$415,$D107,MATCH(O$5,MTInputs!$J$5:$AZ$5,0))</f>
        <v/>
      </c>
      <c r="P107" s="36">
        <f>INDEX(MTInputs!$J$1:$AZ$415,$D107,MATCH(P$5,MTInputs!$J$5:$AZ$5,0))</f>
        <v/>
      </c>
      <c r="Q107" s="36">
        <f>INDEX(MTInputs!$J$1:$AZ$415,$D107,MATCH(Q$5,MTInputs!$J$5:$AZ$5,0))</f>
        <v/>
      </c>
      <c r="R107" s="36">
        <f>INDEX(MTInputs!$J$1:$AZ$415,$D107,MATCH(R$5,MTInputs!$J$5:$AZ$5,0))</f>
        <v/>
      </c>
      <c r="S107" s="36">
        <f>INDEX(MTInputs!$J$1:$AZ$415,$D107,MATCH(S$5,MTInputs!$J$5:$AZ$5,0))</f>
        <v/>
      </c>
      <c r="T107" s="36">
        <f>INDEX(MTInputs!$J$1:$AZ$415,$D107,MATCH(T$5,MTInputs!$J$5:$AZ$5,0))</f>
        <v/>
      </c>
      <c r="U107" s="36">
        <f>INDEX(MTInputs!$J$1:$AZ$415,$D107,MATCH(U$5,MTInputs!$J$5:$AZ$5,0))</f>
        <v/>
      </c>
      <c r="V107" s="36">
        <f>INDEX(MTInputs!$J$1:$AZ$415,$D107,MATCH(V$5,MTInputs!$J$5:$AZ$5,0))</f>
        <v/>
      </c>
      <c r="W107" s="36">
        <f>INDEX(MTInputs!$J$1:$AZ$415,$D107,MATCH(W$5,MTInputs!$J$5:$AZ$5,0))</f>
        <v/>
      </c>
      <c r="X107" s="36">
        <f>INDEX(MTInputs!$J$1:$AZ$415,$D107,MATCH(X$5,MTInputs!$J$5:$AZ$5,0))</f>
        <v/>
      </c>
      <c r="Y107" s="36">
        <f>INDEX(MTInputs!$J$1:$AZ$415,$D107,MATCH(Y$5,MTInputs!$J$5:$AZ$5,0))</f>
        <v/>
      </c>
      <c r="Z107" s="36">
        <f>INDEX(MTInputs!$J$1:$AZ$415,$D107,MATCH(Z$5,MTInputs!$J$5:$AZ$5,0))</f>
        <v/>
      </c>
      <c r="AA107" s="36">
        <f>INDEX(MTInputs!$J$1:$AZ$415,$D107,MATCH(AA$5,MTInputs!$J$5:$AZ$5,0))</f>
        <v/>
      </c>
      <c r="AB107" s="36">
        <f>INDEX(MTInputs!$J$1:$AZ$415,$D107,MATCH(AB$5,MTInputs!$J$5:$AZ$5,0))</f>
        <v/>
      </c>
      <c r="AC107" s="36">
        <f>INDEX(MTInputs!$J$1:$AZ$415,$D107,MATCH(AC$5,MTInputs!$J$5:$AZ$5,0))</f>
        <v/>
      </c>
      <c r="AD107" s="36">
        <f>INDEX(MTInputs!$J$1:$AZ$415,$D107,MATCH(AD$5,MTInputs!$J$5:$AZ$5,0))</f>
        <v/>
      </c>
      <c r="AE107" s="25">
        <f>LOWER(Settings!$C$4)&amp;".mit."&amp;$A107&amp;IF($C107="","","."&amp;$C107&amp;"."&amp;$B107)&amp;IF(INDEX(Variables!$D$5:$D$105,MATCH($A107,Variables!$A$5:$A$105,0))="","","."&amp;INDEX(Variables!$D$5:$D$105,MATCH($A107,Variables!$A$5:$A$105,0)))&amp;"."&amp;AE$5</f>
        <v/>
      </c>
      <c r="AF107" s="35">
        <f>INDEX(MTInputs!$J$1:$AZ$415,$D107,MATCH(AF$5,MTInputs!$J$5:$AZ$5,0))</f>
        <v/>
      </c>
      <c r="AG107" s="36">
        <f>INDEX(MTInputs!$J$1:$AZ$415,$D107,MATCH(AG$5,MTInputs!$J$5:$AZ$5,0))</f>
        <v/>
      </c>
      <c r="AH107" s="36">
        <f>INDEX(MTInputs!$J$1:$AZ$415,$D107,MATCH(AH$5,MTInputs!$J$5:$AZ$5,0))</f>
        <v/>
      </c>
      <c r="AI107" s="36">
        <f>INDEX(MTInputs!$J$1:$AZ$415,$D107,MATCH(AI$5,MTInputs!$J$5:$AZ$5,0))</f>
        <v/>
      </c>
      <c r="AJ107" s="36">
        <f>INDEX(MTInputs!$J$1:$AZ$415,$D107,MATCH(AJ$5,MTInputs!$J$5:$AZ$5,0))</f>
        <v/>
      </c>
      <c r="AK107" s="36">
        <f>INDEX(MTInputs!$J$1:$AZ$415,$D107,MATCH(AK$5,MTInputs!$J$5:$AZ$5,0))</f>
        <v/>
      </c>
      <c r="AL107" s="36">
        <f>INDEX(MTInputs!$J$1:$AZ$415,$D107,MATCH(AL$5,MTInputs!$J$5:$AZ$5,0))</f>
        <v/>
      </c>
      <c r="AM107" s="36">
        <f>INDEX(MTInputs!$J$1:$AZ$415,$D107,MATCH(AM$5,MTInputs!$J$5:$AZ$5,0))</f>
        <v/>
      </c>
      <c r="AN107" s="36">
        <f>INDEX(MTInputs!$J$1:$AZ$415,$D107,MATCH(AN$5,MTInputs!$J$5:$AZ$5,0))</f>
        <v/>
      </c>
      <c r="AO107" s="36">
        <f>INDEX(MTInputs!$J$1:$AZ$415,$D107,MATCH(AO$5,MTInputs!$J$5:$AZ$5,0))</f>
        <v/>
      </c>
      <c r="AP107" s="36">
        <f>INDEX(MTInputs!$J$1:$AZ$415,$D107,MATCH(AP$5,MTInputs!$J$5:$AZ$5,0))</f>
        <v/>
      </c>
      <c r="AQ107" s="36">
        <f>INDEX(MTInputs!$J$1:$AZ$415,$D107,MATCH(AQ$5,MTInputs!$J$5:$AZ$5,0))</f>
        <v/>
      </c>
      <c r="AR107" s="36">
        <f>INDEX(MTInputs!$J$1:$AZ$415,$D107,MATCH(AR$5,MTInputs!$J$5:$AZ$5,0))</f>
        <v/>
      </c>
      <c r="AS107" s="36">
        <f>INDEX(MTInputs!$J$1:$AZ$415,$D107,MATCH(AS$5,MTInputs!$J$5:$AZ$5,0))</f>
        <v/>
      </c>
      <c r="AT107" s="36">
        <f>INDEX(MTInputs!$J$1:$AZ$415,$D107,MATCH(AT$5,MTInputs!$J$5:$AZ$5,0))</f>
        <v/>
      </c>
      <c r="AU107" s="36">
        <f>INDEX(MTInputs!$J$1:$AZ$415,$D107,MATCH(AU$5,MTInputs!$J$5:$AZ$5,0))</f>
        <v/>
      </c>
      <c r="AV107" s="36">
        <f>INDEX(MTInputs!$J$1:$AZ$415,$D107,MATCH(AV$5,MTInputs!$J$5:$AZ$5,0))</f>
        <v/>
      </c>
      <c r="AW107" s="36">
        <f>INDEX(MTInputs!$J$1:$AZ$415,$D107,MATCH(AW$5,MTInputs!$J$5:$AZ$5,0))</f>
        <v/>
      </c>
      <c r="AX107" s="36">
        <f>INDEX(MTInputs!$J$1:$AZ$415,$D107,MATCH(AX$5,MTInputs!$J$5:$AZ$5,0))</f>
        <v/>
      </c>
    </row>
    <row r="108" hidden="1" outlineLevel="1">
      <c r="A108" s="5" t="inlineStr">
        <is>
          <t>etscov</t>
        </is>
      </c>
      <c r="B108" s="5" t="inlineStr">
        <is>
          <t>all</t>
        </is>
      </c>
      <c r="C108" s="5" t="inlineStr">
        <is>
          <t>mch</t>
        </is>
      </c>
      <c r="D108" s="8" t="n">
        <v>107</v>
      </c>
      <c r="H108" s="5">
        <f>INDEX(Variables!$B$5:$B$105,MATCH($A108,Variables!$A$5:$A$105,0))&amp;IF($C108="",""," | "&amp;INDEX(Mapping!$B$5:$B$26,MATCH($C108,Mapping!$A$5:$A$26,0))&amp;" | "&amp;INDEX(Mapping!$B$30:$B$41,MATCH($B108,Mapping!$A$30:$A$41,0)))</f>
        <v/>
      </c>
      <c r="I108" s="5">
        <f>INDEX(Variables!$C$5:$C$105,MATCH($A108,Variables!$A$5:$A$105,0))</f>
        <v/>
      </c>
      <c r="J108" s="5">
        <f>INDEX(Variables!$E$5:$E$105,MATCH($A108,Variables!$A$5:$A$105,0))</f>
        <v/>
      </c>
      <c r="K108" s="25">
        <f>LOWER(Settings!$C$4)&amp;".mit."&amp;$A108&amp;IF($C108="","","."&amp;$C108&amp;"."&amp;$B108)&amp;IF(INDEX(Variables!$D$5:$D$105,MATCH($A108,Variables!$A$5:$A$105,0))="","","."&amp;INDEX(Variables!$D$5:$D$105,MATCH($A108,Variables!$A$5:$A$105,0)))&amp;"."&amp;K$5</f>
        <v/>
      </c>
      <c r="L108" s="35">
        <f>INDEX(MTInputs!$J$1:$AZ$415,$D108,MATCH(L$5,MTInputs!$J$5:$AZ$5,0))</f>
        <v/>
      </c>
      <c r="M108" s="36">
        <f>INDEX(MTInputs!$J$1:$AZ$415,$D108,MATCH(M$5,MTInputs!$J$5:$AZ$5,0))</f>
        <v/>
      </c>
      <c r="N108" s="36">
        <f>INDEX(MTInputs!$J$1:$AZ$415,$D108,MATCH(N$5,MTInputs!$J$5:$AZ$5,0))</f>
        <v/>
      </c>
      <c r="O108" s="36">
        <f>INDEX(MTInputs!$J$1:$AZ$415,$D108,MATCH(O$5,MTInputs!$J$5:$AZ$5,0))</f>
        <v/>
      </c>
      <c r="P108" s="36">
        <f>INDEX(MTInputs!$J$1:$AZ$415,$D108,MATCH(P$5,MTInputs!$J$5:$AZ$5,0))</f>
        <v/>
      </c>
      <c r="Q108" s="36">
        <f>INDEX(MTInputs!$J$1:$AZ$415,$D108,MATCH(Q$5,MTInputs!$J$5:$AZ$5,0))</f>
        <v/>
      </c>
      <c r="R108" s="36">
        <f>INDEX(MTInputs!$J$1:$AZ$415,$D108,MATCH(R$5,MTInputs!$J$5:$AZ$5,0))</f>
        <v/>
      </c>
      <c r="S108" s="36">
        <f>INDEX(MTInputs!$J$1:$AZ$415,$D108,MATCH(S$5,MTInputs!$J$5:$AZ$5,0))</f>
        <v/>
      </c>
      <c r="T108" s="36">
        <f>INDEX(MTInputs!$J$1:$AZ$415,$D108,MATCH(T$5,MTInputs!$J$5:$AZ$5,0))</f>
        <v/>
      </c>
      <c r="U108" s="36">
        <f>INDEX(MTInputs!$J$1:$AZ$415,$D108,MATCH(U$5,MTInputs!$J$5:$AZ$5,0))</f>
        <v/>
      </c>
      <c r="V108" s="36">
        <f>INDEX(MTInputs!$J$1:$AZ$415,$D108,MATCH(V$5,MTInputs!$J$5:$AZ$5,0))</f>
        <v/>
      </c>
      <c r="W108" s="36">
        <f>INDEX(MTInputs!$J$1:$AZ$415,$D108,MATCH(W$5,MTInputs!$J$5:$AZ$5,0))</f>
        <v/>
      </c>
      <c r="X108" s="36">
        <f>INDEX(MTInputs!$J$1:$AZ$415,$D108,MATCH(X$5,MTInputs!$J$5:$AZ$5,0))</f>
        <v/>
      </c>
      <c r="Y108" s="36">
        <f>INDEX(MTInputs!$J$1:$AZ$415,$D108,MATCH(Y$5,MTInputs!$J$5:$AZ$5,0))</f>
        <v/>
      </c>
      <c r="Z108" s="36">
        <f>INDEX(MTInputs!$J$1:$AZ$415,$D108,MATCH(Z$5,MTInputs!$J$5:$AZ$5,0))</f>
        <v/>
      </c>
      <c r="AA108" s="36">
        <f>INDEX(MTInputs!$J$1:$AZ$415,$D108,MATCH(AA$5,MTInputs!$J$5:$AZ$5,0))</f>
        <v/>
      </c>
      <c r="AB108" s="36">
        <f>INDEX(MTInputs!$J$1:$AZ$415,$D108,MATCH(AB$5,MTInputs!$J$5:$AZ$5,0))</f>
        <v/>
      </c>
      <c r="AC108" s="36">
        <f>INDEX(MTInputs!$J$1:$AZ$415,$D108,MATCH(AC$5,MTInputs!$J$5:$AZ$5,0))</f>
        <v/>
      </c>
      <c r="AD108" s="36">
        <f>INDEX(MTInputs!$J$1:$AZ$415,$D108,MATCH(AD$5,MTInputs!$J$5:$AZ$5,0))</f>
        <v/>
      </c>
      <c r="AE108" s="25">
        <f>LOWER(Settings!$C$4)&amp;".mit."&amp;$A108&amp;IF($C108="","","."&amp;$C108&amp;"."&amp;$B108)&amp;IF(INDEX(Variables!$D$5:$D$105,MATCH($A108,Variables!$A$5:$A$105,0))="","","."&amp;INDEX(Variables!$D$5:$D$105,MATCH($A108,Variables!$A$5:$A$105,0)))&amp;"."&amp;AE$5</f>
        <v/>
      </c>
      <c r="AF108" s="35">
        <f>INDEX(MTInputs!$J$1:$AZ$415,$D108,MATCH(AF$5,MTInputs!$J$5:$AZ$5,0))</f>
        <v/>
      </c>
      <c r="AG108" s="36">
        <f>INDEX(MTInputs!$J$1:$AZ$415,$D108,MATCH(AG$5,MTInputs!$J$5:$AZ$5,0))</f>
        <v/>
      </c>
      <c r="AH108" s="36">
        <f>INDEX(MTInputs!$J$1:$AZ$415,$D108,MATCH(AH$5,MTInputs!$J$5:$AZ$5,0))</f>
        <v/>
      </c>
      <c r="AI108" s="36">
        <f>INDEX(MTInputs!$J$1:$AZ$415,$D108,MATCH(AI$5,MTInputs!$J$5:$AZ$5,0))</f>
        <v/>
      </c>
      <c r="AJ108" s="36">
        <f>INDEX(MTInputs!$J$1:$AZ$415,$D108,MATCH(AJ$5,MTInputs!$J$5:$AZ$5,0))</f>
        <v/>
      </c>
      <c r="AK108" s="36">
        <f>INDEX(MTInputs!$J$1:$AZ$415,$D108,MATCH(AK$5,MTInputs!$J$5:$AZ$5,0))</f>
        <v/>
      </c>
      <c r="AL108" s="36">
        <f>INDEX(MTInputs!$J$1:$AZ$415,$D108,MATCH(AL$5,MTInputs!$J$5:$AZ$5,0))</f>
        <v/>
      </c>
      <c r="AM108" s="36">
        <f>INDEX(MTInputs!$J$1:$AZ$415,$D108,MATCH(AM$5,MTInputs!$J$5:$AZ$5,0))</f>
        <v/>
      </c>
      <c r="AN108" s="36">
        <f>INDEX(MTInputs!$J$1:$AZ$415,$D108,MATCH(AN$5,MTInputs!$J$5:$AZ$5,0))</f>
        <v/>
      </c>
      <c r="AO108" s="36">
        <f>INDEX(MTInputs!$J$1:$AZ$415,$D108,MATCH(AO$5,MTInputs!$J$5:$AZ$5,0))</f>
        <v/>
      </c>
      <c r="AP108" s="36">
        <f>INDEX(MTInputs!$J$1:$AZ$415,$D108,MATCH(AP$5,MTInputs!$J$5:$AZ$5,0))</f>
        <v/>
      </c>
      <c r="AQ108" s="36">
        <f>INDEX(MTInputs!$J$1:$AZ$415,$D108,MATCH(AQ$5,MTInputs!$J$5:$AZ$5,0))</f>
        <v/>
      </c>
      <c r="AR108" s="36">
        <f>INDEX(MTInputs!$J$1:$AZ$415,$D108,MATCH(AR$5,MTInputs!$J$5:$AZ$5,0))</f>
        <v/>
      </c>
      <c r="AS108" s="36">
        <f>INDEX(MTInputs!$J$1:$AZ$415,$D108,MATCH(AS$5,MTInputs!$J$5:$AZ$5,0))</f>
        <v/>
      </c>
      <c r="AT108" s="36">
        <f>INDEX(MTInputs!$J$1:$AZ$415,$D108,MATCH(AT$5,MTInputs!$J$5:$AZ$5,0))</f>
        <v/>
      </c>
      <c r="AU108" s="36">
        <f>INDEX(MTInputs!$J$1:$AZ$415,$D108,MATCH(AU$5,MTInputs!$J$5:$AZ$5,0))</f>
        <v/>
      </c>
      <c r="AV108" s="36">
        <f>INDEX(MTInputs!$J$1:$AZ$415,$D108,MATCH(AV$5,MTInputs!$J$5:$AZ$5,0))</f>
        <v/>
      </c>
      <c r="AW108" s="36">
        <f>INDEX(MTInputs!$J$1:$AZ$415,$D108,MATCH(AW$5,MTInputs!$J$5:$AZ$5,0))</f>
        <v/>
      </c>
      <c r="AX108" s="36">
        <f>INDEX(MTInputs!$J$1:$AZ$415,$D108,MATCH(AX$5,MTInputs!$J$5:$AZ$5,0))</f>
        <v/>
      </c>
    </row>
    <row r="109" hidden="1" outlineLevel="1">
      <c r="A109" s="5" t="inlineStr">
        <is>
          <t>etscov</t>
        </is>
      </c>
      <c r="B109" s="5" t="inlineStr">
        <is>
          <t>all</t>
        </is>
      </c>
      <c r="C109" s="5" t="inlineStr">
        <is>
          <t>irn</t>
        </is>
      </c>
      <c r="D109" s="8" t="n">
        <v>108</v>
      </c>
      <c r="H109" s="5">
        <f>INDEX(Variables!$B$5:$B$105,MATCH($A109,Variables!$A$5:$A$105,0))&amp;IF($C109="",""," | "&amp;INDEX(Mapping!$B$5:$B$26,MATCH($C109,Mapping!$A$5:$A$26,0))&amp;" | "&amp;INDEX(Mapping!$B$30:$B$41,MATCH($B109,Mapping!$A$30:$A$41,0)))</f>
        <v/>
      </c>
      <c r="I109" s="5">
        <f>INDEX(Variables!$C$5:$C$105,MATCH($A109,Variables!$A$5:$A$105,0))</f>
        <v/>
      </c>
      <c r="J109" s="5">
        <f>INDEX(Variables!$E$5:$E$105,MATCH($A109,Variables!$A$5:$A$105,0))</f>
        <v/>
      </c>
      <c r="K109" s="25">
        <f>LOWER(Settings!$C$4)&amp;".mit."&amp;$A109&amp;IF($C109="","","."&amp;$C109&amp;"."&amp;$B109)&amp;IF(INDEX(Variables!$D$5:$D$105,MATCH($A109,Variables!$A$5:$A$105,0))="","","."&amp;INDEX(Variables!$D$5:$D$105,MATCH($A109,Variables!$A$5:$A$105,0)))&amp;"."&amp;K$5</f>
        <v/>
      </c>
      <c r="L109" s="35">
        <f>INDEX(MTInputs!$J$1:$AZ$415,$D109,MATCH(L$5,MTInputs!$J$5:$AZ$5,0))</f>
        <v/>
      </c>
      <c r="M109" s="36">
        <f>INDEX(MTInputs!$J$1:$AZ$415,$D109,MATCH(M$5,MTInputs!$J$5:$AZ$5,0))</f>
        <v/>
      </c>
      <c r="N109" s="36">
        <f>INDEX(MTInputs!$J$1:$AZ$415,$D109,MATCH(N$5,MTInputs!$J$5:$AZ$5,0))</f>
        <v/>
      </c>
      <c r="O109" s="36">
        <f>INDEX(MTInputs!$J$1:$AZ$415,$D109,MATCH(O$5,MTInputs!$J$5:$AZ$5,0))</f>
        <v/>
      </c>
      <c r="P109" s="36">
        <f>INDEX(MTInputs!$J$1:$AZ$415,$D109,MATCH(P$5,MTInputs!$J$5:$AZ$5,0))</f>
        <v/>
      </c>
      <c r="Q109" s="36">
        <f>INDEX(MTInputs!$J$1:$AZ$415,$D109,MATCH(Q$5,MTInputs!$J$5:$AZ$5,0))</f>
        <v/>
      </c>
      <c r="R109" s="36">
        <f>INDEX(MTInputs!$J$1:$AZ$415,$D109,MATCH(R$5,MTInputs!$J$5:$AZ$5,0))</f>
        <v/>
      </c>
      <c r="S109" s="36">
        <f>INDEX(MTInputs!$J$1:$AZ$415,$D109,MATCH(S$5,MTInputs!$J$5:$AZ$5,0))</f>
        <v/>
      </c>
      <c r="T109" s="36">
        <f>INDEX(MTInputs!$J$1:$AZ$415,$D109,MATCH(T$5,MTInputs!$J$5:$AZ$5,0))</f>
        <v/>
      </c>
      <c r="U109" s="36">
        <f>INDEX(MTInputs!$J$1:$AZ$415,$D109,MATCH(U$5,MTInputs!$J$5:$AZ$5,0))</f>
        <v/>
      </c>
      <c r="V109" s="36">
        <f>INDEX(MTInputs!$J$1:$AZ$415,$D109,MATCH(V$5,MTInputs!$J$5:$AZ$5,0))</f>
        <v/>
      </c>
      <c r="W109" s="36">
        <f>INDEX(MTInputs!$J$1:$AZ$415,$D109,MATCH(W$5,MTInputs!$J$5:$AZ$5,0))</f>
        <v/>
      </c>
      <c r="X109" s="36">
        <f>INDEX(MTInputs!$J$1:$AZ$415,$D109,MATCH(X$5,MTInputs!$J$5:$AZ$5,0))</f>
        <v/>
      </c>
      <c r="Y109" s="36">
        <f>INDEX(MTInputs!$J$1:$AZ$415,$D109,MATCH(Y$5,MTInputs!$J$5:$AZ$5,0))</f>
        <v/>
      </c>
      <c r="Z109" s="36">
        <f>INDEX(MTInputs!$J$1:$AZ$415,$D109,MATCH(Z$5,MTInputs!$J$5:$AZ$5,0))</f>
        <v/>
      </c>
      <c r="AA109" s="36">
        <f>INDEX(MTInputs!$J$1:$AZ$415,$D109,MATCH(AA$5,MTInputs!$J$5:$AZ$5,0))</f>
        <v/>
      </c>
      <c r="AB109" s="36">
        <f>INDEX(MTInputs!$J$1:$AZ$415,$D109,MATCH(AB$5,MTInputs!$J$5:$AZ$5,0))</f>
        <v/>
      </c>
      <c r="AC109" s="36">
        <f>INDEX(MTInputs!$J$1:$AZ$415,$D109,MATCH(AC$5,MTInputs!$J$5:$AZ$5,0))</f>
        <v/>
      </c>
      <c r="AD109" s="36">
        <f>INDEX(MTInputs!$J$1:$AZ$415,$D109,MATCH(AD$5,MTInputs!$J$5:$AZ$5,0))</f>
        <v/>
      </c>
      <c r="AE109" s="25">
        <f>LOWER(Settings!$C$4)&amp;".mit."&amp;$A109&amp;IF($C109="","","."&amp;$C109&amp;"."&amp;$B109)&amp;IF(INDEX(Variables!$D$5:$D$105,MATCH($A109,Variables!$A$5:$A$105,0))="","","."&amp;INDEX(Variables!$D$5:$D$105,MATCH($A109,Variables!$A$5:$A$105,0)))&amp;"."&amp;AE$5</f>
        <v/>
      </c>
      <c r="AF109" s="35">
        <f>INDEX(MTInputs!$J$1:$AZ$415,$D109,MATCH(AF$5,MTInputs!$J$5:$AZ$5,0))</f>
        <v/>
      </c>
      <c r="AG109" s="36">
        <f>INDEX(MTInputs!$J$1:$AZ$415,$D109,MATCH(AG$5,MTInputs!$J$5:$AZ$5,0))</f>
        <v/>
      </c>
      <c r="AH109" s="36">
        <f>INDEX(MTInputs!$J$1:$AZ$415,$D109,MATCH(AH$5,MTInputs!$J$5:$AZ$5,0))</f>
        <v/>
      </c>
      <c r="AI109" s="36">
        <f>INDEX(MTInputs!$J$1:$AZ$415,$D109,MATCH(AI$5,MTInputs!$J$5:$AZ$5,0))</f>
        <v/>
      </c>
      <c r="AJ109" s="36">
        <f>INDEX(MTInputs!$J$1:$AZ$415,$D109,MATCH(AJ$5,MTInputs!$J$5:$AZ$5,0))</f>
        <v/>
      </c>
      <c r="AK109" s="36">
        <f>INDEX(MTInputs!$J$1:$AZ$415,$D109,MATCH(AK$5,MTInputs!$J$5:$AZ$5,0))</f>
        <v/>
      </c>
      <c r="AL109" s="36">
        <f>INDEX(MTInputs!$J$1:$AZ$415,$D109,MATCH(AL$5,MTInputs!$J$5:$AZ$5,0))</f>
        <v/>
      </c>
      <c r="AM109" s="36">
        <f>INDEX(MTInputs!$J$1:$AZ$415,$D109,MATCH(AM$5,MTInputs!$J$5:$AZ$5,0))</f>
        <v/>
      </c>
      <c r="AN109" s="36">
        <f>INDEX(MTInputs!$J$1:$AZ$415,$D109,MATCH(AN$5,MTInputs!$J$5:$AZ$5,0))</f>
        <v/>
      </c>
      <c r="AO109" s="36">
        <f>INDEX(MTInputs!$J$1:$AZ$415,$D109,MATCH(AO$5,MTInputs!$J$5:$AZ$5,0))</f>
        <v/>
      </c>
      <c r="AP109" s="36">
        <f>INDEX(MTInputs!$J$1:$AZ$415,$D109,MATCH(AP$5,MTInputs!$J$5:$AZ$5,0))</f>
        <v/>
      </c>
      <c r="AQ109" s="36">
        <f>INDEX(MTInputs!$J$1:$AZ$415,$D109,MATCH(AQ$5,MTInputs!$J$5:$AZ$5,0))</f>
        <v/>
      </c>
      <c r="AR109" s="36">
        <f>INDEX(MTInputs!$J$1:$AZ$415,$D109,MATCH(AR$5,MTInputs!$J$5:$AZ$5,0))</f>
        <v/>
      </c>
      <c r="AS109" s="36">
        <f>INDEX(MTInputs!$J$1:$AZ$415,$D109,MATCH(AS$5,MTInputs!$J$5:$AZ$5,0))</f>
        <v/>
      </c>
      <c r="AT109" s="36">
        <f>INDEX(MTInputs!$J$1:$AZ$415,$D109,MATCH(AT$5,MTInputs!$J$5:$AZ$5,0))</f>
        <v/>
      </c>
      <c r="AU109" s="36">
        <f>INDEX(MTInputs!$J$1:$AZ$415,$D109,MATCH(AU$5,MTInputs!$J$5:$AZ$5,0))</f>
        <v/>
      </c>
      <c r="AV109" s="36">
        <f>INDEX(MTInputs!$J$1:$AZ$415,$D109,MATCH(AV$5,MTInputs!$J$5:$AZ$5,0))</f>
        <v/>
      </c>
      <c r="AW109" s="36">
        <f>INDEX(MTInputs!$J$1:$AZ$415,$D109,MATCH(AW$5,MTInputs!$J$5:$AZ$5,0))</f>
        <v/>
      </c>
      <c r="AX109" s="36">
        <f>INDEX(MTInputs!$J$1:$AZ$415,$D109,MATCH(AX$5,MTInputs!$J$5:$AZ$5,0))</f>
        <v/>
      </c>
    </row>
    <row r="110" hidden="1" outlineLevel="1">
      <c r="A110" s="5" t="inlineStr">
        <is>
          <t>etscov</t>
        </is>
      </c>
      <c r="B110" s="5" t="inlineStr">
        <is>
          <t>all</t>
        </is>
      </c>
      <c r="C110" s="5" t="inlineStr">
        <is>
          <t>nfm</t>
        </is>
      </c>
      <c r="D110" s="8" t="n">
        <v>109</v>
      </c>
      <c r="H110" s="5">
        <f>INDEX(Variables!$B$5:$B$105,MATCH($A110,Variables!$A$5:$A$105,0))&amp;IF($C110="",""," | "&amp;INDEX(Mapping!$B$5:$B$26,MATCH($C110,Mapping!$A$5:$A$26,0))&amp;" | "&amp;INDEX(Mapping!$B$30:$B$41,MATCH($B110,Mapping!$A$30:$A$41,0)))</f>
        <v/>
      </c>
      <c r="I110" s="5">
        <f>INDEX(Variables!$C$5:$C$105,MATCH($A110,Variables!$A$5:$A$105,0))</f>
        <v/>
      </c>
      <c r="J110" s="5">
        <f>INDEX(Variables!$E$5:$E$105,MATCH($A110,Variables!$A$5:$A$105,0))</f>
        <v/>
      </c>
      <c r="K110" s="25">
        <f>LOWER(Settings!$C$4)&amp;".mit."&amp;$A110&amp;IF($C110="","","."&amp;$C110&amp;"."&amp;$B110)&amp;IF(INDEX(Variables!$D$5:$D$105,MATCH($A110,Variables!$A$5:$A$105,0))="","","."&amp;INDEX(Variables!$D$5:$D$105,MATCH($A110,Variables!$A$5:$A$105,0)))&amp;"."&amp;K$5</f>
        <v/>
      </c>
      <c r="L110" s="35">
        <f>INDEX(MTInputs!$J$1:$AZ$415,$D110,MATCH(L$5,MTInputs!$J$5:$AZ$5,0))</f>
        <v/>
      </c>
      <c r="M110" s="36">
        <f>INDEX(MTInputs!$J$1:$AZ$415,$D110,MATCH(M$5,MTInputs!$J$5:$AZ$5,0))</f>
        <v/>
      </c>
      <c r="N110" s="36">
        <f>INDEX(MTInputs!$J$1:$AZ$415,$D110,MATCH(N$5,MTInputs!$J$5:$AZ$5,0))</f>
        <v/>
      </c>
      <c r="O110" s="36">
        <f>INDEX(MTInputs!$J$1:$AZ$415,$D110,MATCH(O$5,MTInputs!$J$5:$AZ$5,0))</f>
        <v/>
      </c>
      <c r="P110" s="36">
        <f>INDEX(MTInputs!$J$1:$AZ$415,$D110,MATCH(P$5,MTInputs!$J$5:$AZ$5,0))</f>
        <v/>
      </c>
      <c r="Q110" s="36">
        <f>INDEX(MTInputs!$J$1:$AZ$415,$D110,MATCH(Q$5,MTInputs!$J$5:$AZ$5,0))</f>
        <v/>
      </c>
      <c r="R110" s="36">
        <f>INDEX(MTInputs!$J$1:$AZ$415,$D110,MATCH(R$5,MTInputs!$J$5:$AZ$5,0))</f>
        <v/>
      </c>
      <c r="S110" s="36">
        <f>INDEX(MTInputs!$J$1:$AZ$415,$D110,MATCH(S$5,MTInputs!$J$5:$AZ$5,0))</f>
        <v/>
      </c>
      <c r="T110" s="36">
        <f>INDEX(MTInputs!$J$1:$AZ$415,$D110,MATCH(T$5,MTInputs!$J$5:$AZ$5,0))</f>
        <v/>
      </c>
      <c r="U110" s="36">
        <f>INDEX(MTInputs!$J$1:$AZ$415,$D110,MATCH(U$5,MTInputs!$J$5:$AZ$5,0))</f>
        <v/>
      </c>
      <c r="V110" s="36">
        <f>INDEX(MTInputs!$J$1:$AZ$415,$D110,MATCH(V$5,MTInputs!$J$5:$AZ$5,0))</f>
        <v/>
      </c>
      <c r="W110" s="36">
        <f>INDEX(MTInputs!$J$1:$AZ$415,$D110,MATCH(W$5,MTInputs!$J$5:$AZ$5,0))</f>
        <v/>
      </c>
      <c r="X110" s="36">
        <f>INDEX(MTInputs!$J$1:$AZ$415,$D110,MATCH(X$5,MTInputs!$J$5:$AZ$5,0))</f>
        <v/>
      </c>
      <c r="Y110" s="36">
        <f>INDEX(MTInputs!$J$1:$AZ$415,$D110,MATCH(Y$5,MTInputs!$J$5:$AZ$5,0))</f>
        <v/>
      </c>
      <c r="Z110" s="36">
        <f>INDEX(MTInputs!$J$1:$AZ$415,$D110,MATCH(Z$5,MTInputs!$J$5:$AZ$5,0))</f>
        <v/>
      </c>
      <c r="AA110" s="36">
        <f>INDEX(MTInputs!$J$1:$AZ$415,$D110,MATCH(AA$5,MTInputs!$J$5:$AZ$5,0))</f>
        <v/>
      </c>
      <c r="AB110" s="36">
        <f>INDEX(MTInputs!$J$1:$AZ$415,$D110,MATCH(AB$5,MTInputs!$J$5:$AZ$5,0))</f>
        <v/>
      </c>
      <c r="AC110" s="36">
        <f>INDEX(MTInputs!$J$1:$AZ$415,$D110,MATCH(AC$5,MTInputs!$J$5:$AZ$5,0))</f>
        <v/>
      </c>
      <c r="AD110" s="36">
        <f>INDEX(MTInputs!$J$1:$AZ$415,$D110,MATCH(AD$5,MTInputs!$J$5:$AZ$5,0))</f>
        <v/>
      </c>
      <c r="AE110" s="25">
        <f>LOWER(Settings!$C$4)&amp;".mit."&amp;$A110&amp;IF($C110="","","."&amp;$C110&amp;"."&amp;$B110)&amp;IF(INDEX(Variables!$D$5:$D$105,MATCH($A110,Variables!$A$5:$A$105,0))="","","."&amp;INDEX(Variables!$D$5:$D$105,MATCH($A110,Variables!$A$5:$A$105,0)))&amp;"."&amp;AE$5</f>
        <v/>
      </c>
      <c r="AF110" s="35">
        <f>INDEX(MTInputs!$J$1:$AZ$415,$D110,MATCH(AF$5,MTInputs!$J$5:$AZ$5,0))</f>
        <v/>
      </c>
      <c r="AG110" s="36">
        <f>INDEX(MTInputs!$J$1:$AZ$415,$D110,MATCH(AG$5,MTInputs!$J$5:$AZ$5,0))</f>
        <v/>
      </c>
      <c r="AH110" s="36">
        <f>INDEX(MTInputs!$J$1:$AZ$415,$D110,MATCH(AH$5,MTInputs!$J$5:$AZ$5,0))</f>
        <v/>
      </c>
      <c r="AI110" s="36">
        <f>INDEX(MTInputs!$J$1:$AZ$415,$D110,MATCH(AI$5,MTInputs!$J$5:$AZ$5,0))</f>
        <v/>
      </c>
      <c r="AJ110" s="36">
        <f>INDEX(MTInputs!$J$1:$AZ$415,$D110,MATCH(AJ$5,MTInputs!$J$5:$AZ$5,0))</f>
        <v/>
      </c>
      <c r="AK110" s="36">
        <f>INDEX(MTInputs!$J$1:$AZ$415,$D110,MATCH(AK$5,MTInputs!$J$5:$AZ$5,0))</f>
        <v/>
      </c>
      <c r="AL110" s="36">
        <f>INDEX(MTInputs!$J$1:$AZ$415,$D110,MATCH(AL$5,MTInputs!$J$5:$AZ$5,0))</f>
        <v/>
      </c>
      <c r="AM110" s="36">
        <f>INDEX(MTInputs!$J$1:$AZ$415,$D110,MATCH(AM$5,MTInputs!$J$5:$AZ$5,0))</f>
        <v/>
      </c>
      <c r="AN110" s="36">
        <f>INDEX(MTInputs!$J$1:$AZ$415,$D110,MATCH(AN$5,MTInputs!$J$5:$AZ$5,0))</f>
        <v/>
      </c>
      <c r="AO110" s="36">
        <f>INDEX(MTInputs!$J$1:$AZ$415,$D110,MATCH(AO$5,MTInputs!$J$5:$AZ$5,0))</f>
        <v/>
      </c>
      <c r="AP110" s="36">
        <f>INDEX(MTInputs!$J$1:$AZ$415,$D110,MATCH(AP$5,MTInputs!$J$5:$AZ$5,0))</f>
        <v/>
      </c>
      <c r="AQ110" s="36">
        <f>INDEX(MTInputs!$J$1:$AZ$415,$D110,MATCH(AQ$5,MTInputs!$J$5:$AZ$5,0))</f>
        <v/>
      </c>
      <c r="AR110" s="36">
        <f>INDEX(MTInputs!$J$1:$AZ$415,$D110,MATCH(AR$5,MTInputs!$J$5:$AZ$5,0))</f>
        <v/>
      </c>
      <c r="AS110" s="36">
        <f>INDEX(MTInputs!$J$1:$AZ$415,$D110,MATCH(AS$5,MTInputs!$J$5:$AZ$5,0))</f>
        <v/>
      </c>
      <c r="AT110" s="36">
        <f>INDEX(MTInputs!$J$1:$AZ$415,$D110,MATCH(AT$5,MTInputs!$J$5:$AZ$5,0))</f>
        <v/>
      </c>
      <c r="AU110" s="36">
        <f>INDEX(MTInputs!$J$1:$AZ$415,$D110,MATCH(AU$5,MTInputs!$J$5:$AZ$5,0))</f>
        <v/>
      </c>
      <c r="AV110" s="36">
        <f>INDEX(MTInputs!$J$1:$AZ$415,$D110,MATCH(AV$5,MTInputs!$J$5:$AZ$5,0))</f>
        <v/>
      </c>
      <c r="AW110" s="36">
        <f>INDEX(MTInputs!$J$1:$AZ$415,$D110,MATCH(AW$5,MTInputs!$J$5:$AZ$5,0))</f>
        <v/>
      </c>
      <c r="AX110" s="36">
        <f>INDEX(MTInputs!$J$1:$AZ$415,$D110,MATCH(AX$5,MTInputs!$J$5:$AZ$5,0))</f>
        <v/>
      </c>
    </row>
    <row r="111" hidden="1" outlineLevel="1">
      <c r="A111" s="5" t="inlineStr">
        <is>
          <t>etscov</t>
        </is>
      </c>
      <c r="B111" s="5" t="inlineStr">
        <is>
          <t>all</t>
        </is>
      </c>
      <c r="C111" s="5" t="inlineStr">
        <is>
          <t>mac</t>
        </is>
      </c>
      <c r="D111" s="8" t="n">
        <v>110</v>
      </c>
      <c r="H111" s="5">
        <f>INDEX(Variables!$B$5:$B$105,MATCH($A111,Variables!$A$5:$A$105,0))&amp;IF($C111="",""," | "&amp;INDEX(Mapping!$B$5:$B$26,MATCH($C111,Mapping!$A$5:$A$26,0))&amp;" | "&amp;INDEX(Mapping!$B$30:$B$41,MATCH($B111,Mapping!$A$30:$A$41,0)))</f>
        <v/>
      </c>
      <c r="I111" s="5">
        <f>INDEX(Variables!$C$5:$C$105,MATCH($A111,Variables!$A$5:$A$105,0))</f>
        <v/>
      </c>
      <c r="J111" s="5">
        <f>INDEX(Variables!$E$5:$E$105,MATCH($A111,Variables!$A$5:$A$105,0))</f>
        <v/>
      </c>
      <c r="K111" s="25">
        <f>LOWER(Settings!$C$4)&amp;".mit."&amp;$A111&amp;IF($C111="","","."&amp;$C111&amp;"."&amp;$B111)&amp;IF(INDEX(Variables!$D$5:$D$105,MATCH($A111,Variables!$A$5:$A$105,0))="","","."&amp;INDEX(Variables!$D$5:$D$105,MATCH($A111,Variables!$A$5:$A$105,0)))&amp;"."&amp;K$5</f>
        <v/>
      </c>
      <c r="L111" s="35">
        <f>INDEX(MTInputs!$J$1:$AZ$415,$D111,MATCH(L$5,MTInputs!$J$5:$AZ$5,0))</f>
        <v/>
      </c>
      <c r="M111" s="36">
        <f>INDEX(MTInputs!$J$1:$AZ$415,$D111,MATCH(M$5,MTInputs!$J$5:$AZ$5,0))</f>
        <v/>
      </c>
      <c r="N111" s="36">
        <f>INDEX(MTInputs!$J$1:$AZ$415,$D111,MATCH(N$5,MTInputs!$J$5:$AZ$5,0))</f>
        <v/>
      </c>
      <c r="O111" s="36">
        <f>INDEX(MTInputs!$J$1:$AZ$415,$D111,MATCH(O$5,MTInputs!$J$5:$AZ$5,0))</f>
        <v/>
      </c>
      <c r="P111" s="36">
        <f>INDEX(MTInputs!$J$1:$AZ$415,$D111,MATCH(P$5,MTInputs!$J$5:$AZ$5,0))</f>
        <v/>
      </c>
      <c r="Q111" s="36">
        <f>INDEX(MTInputs!$J$1:$AZ$415,$D111,MATCH(Q$5,MTInputs!$J$5:$AZ$5,0))</f>
        <v/>
      </c>
      <c r="R111" s="36">
        <f>INDEX(MTInputs!$J$1:$AZ$415,$D111,MATCH(R$5,MTInputs!$J$5:$AZ$5,0))</f>
        <v/>
      </c>
      <c r="S111" s="36">
        <f>INDEX(MTInputs!$J$1:$AZ$415,$D111,MATCH(S$5,MTInputs!$J$5:$AZ$5,0))</f>
        <v/>
      </c>
      <c r="T111" s="36">
        <f>INDEX(MTInputs!$J$1:$AZ$415,$D111,MATCH(T$5,MTInputs!$J$5:$AZ$5,0))</f>
        <v/>
      </c>
      <c r="U111" s="36">
        <f>INDEX(MTInputs!$J$1:$AZ$415,$D111,MATCH(U$5,MTInputs!$J$5:$AZ$5,0))</f>
        <v/>
      </c>
      <c r="V111" s="36">
        <f>INDEX(MTInputs!$J$1:$AZ$415,$D111,MATCH(V$5,MTInputs!$J$5:$AZ$5,0))</f>
        <v/>
      </c>
      <c r="W111" s="36">
        <f>INDEX(MTInputs!$J$1:$AZ$415,$D111,MATCH(W$5,MTInputs!$J$5:$AZ$5,0))</f>
        <v/>
      </c>
      <c r="X111" s="36">
        <f>INDEX(MTInputs!$J$1:$AZ$415,$D111,MATCH(X$5,MTInputs!$J$5:$AZ$5,0))</f>
        <v/>
      </c>
      <c r="Y111" s="36">
        <f>INDEX(MTInputs!$J$1:$AZ$415,$D111,MATCH(Y$5,MTInputs!$J$5:$AZ$5,0))</f>
        <v/>
      </c>
      <c r="Z111" s="36">
        <f>INDEX(MTInputs!$J$1:$AZ$415,$D111,MATCH(Z$5,MTInputs!$J$5:$AZ$5,0))</f>
        <v/>
      </c>
      <c r="AA111" s="36">
        <f>INDEX(MTInputs!$J$1:$AZ$415,$D111,MATCH(AA$5,MTInputs!$J$5:$AZ$5,0))</f>
        <v/>
      </c>
      <c r="AB111" s="36">
        <f>INDEX(MTInputs!$J$1:$AZ$415,$D111,MATCH(AB$5,MTInputs!$J$5:$AZ$5,0))</f>
        <v/>
      </c>
      <c r="AC111" s="36">
        <f>INDEX(MTInputs!$J$1:$AZ$415,$D111,MATCH(AC$5,MTInputs!$J$5:$AZ$5,0))</f>
        <v/>
      </c>
      <c r="AD111" s="36">
        <f>INDEX(MTInputs!$J$1:$AZ$415,$D111,MATCH(AD$5,MTInputs!$J$5:$AZ$5,0))</f>
        <v/>
      </c>
      <c r="AE111" s="25">
        <f>LOWER(Settings!$C$4)&amp;".mit."&amp;$A111&amp;IF($C111="","","."&amp;$C111&amp;"."&amp;$B111)&amp;IF(INDEX(Variables!$D$5:$D$105,MATCH($A111,Variables!$A$5:$A$105,0))="","","."&amp;INDEX(Variables!$D$5:$D$105,MATCH($A111,Variables!$A$5:$A$105,0)))&amp;"."&amp;AE$5</f>
        <v/>
      </c>
      <c r="AF111" s="35">
        <f>INDEX(MTInputs!$J$1:$AZ$415,$D111,MATCH(AF$5,MTInputs!$J$5:$AZ$5,0))</f>
        <v/>
      </c>
      <c r="AG111" s="36">
        <f>INDEX(MTInputs!$J$1:$AZ$415,$D111,MATCH(AG$5,MTInputs!$J$5:$AZ$5,0))</f>
        <v/>
      </c>
      <c r="AH111" s="36">
        <f>INDEX(MTInputs!$J$1:$AZ$415,$D111,MATCH(AH$5,MTInputs!$J$5:$AZ$5,0))</f>
        <v/>
      </c>
      <c r="AI111" s="36">
        <f>INDEX(MTInputs!$J$1:$AZ$415,$D111,MATCH(AI$5,MTInputs!$J$5:$AZ$5,0))</f>
        <v/>
      </c>
      <c r="AJ111" s="36">
        <f>INDEX(MTInputs!$J$1:$AZ$415,$D111,MATCH(AJ$5,MTInputs!$J$5:$AZ$5,0))</f>
        <v/>
      </c>
      <c r="AK111" s="36">
        <f>INDEX(MTInputs!$J$1:$AZ$415,$D111,MATCH(AK$5,MTInputs!$J$5:$AZ$5,0))</f>
        <v/>
      </c>
      <c r="AL111" s="36">
        <f>INDEX(MTInputs!$J$1:$AZ$415,$D111,MATCH(AL$5,MTInputs!$J$5:$AZ$5,0))</f>
        <v/>
      </c>
      <c r="AM111" s="36">
        <f>INDEX(MTInputs!$J$1:$AZ$415,$D111,MATCH(AM$5,MTInputs!$J$5:$AZ$5,0))</f>
        <v/>
      </c>
      <c r="AN111" s="36">
        <f>INDEX(MTInputs!$J$1:$AZ$415,$D111,MATCH(AN$5,MTInputs!$J$5:$AZ$5,0))</f>
        <v/>
      </c>
      <c r="AO111" s="36">
        <f>INDEX(MTInputs!$J$1:$AZ$415,$D111,MATCH(AO$5,MTInputs!$J$5:$AZ$5,0))</f>
        <v/>
      </c>
      <c r="AP111" s="36">
        <f>INDEX(MTInputs!$J$1:$AZ$415,$D111,MATCH(AP$5,MTInputs!$J$5:$AZ$5,0))</f>
        <v/>
      </c>
      <c r="AQ111" s="36">
        <f>INDEX(MTInputs!$J$1:$AZ$415,$D111,MATCH(AQ$5,MTInputs!$J$5:$AZ$5,0))</f>
        <v/>
      </c>
      <c r="AR111" s="36">
        <f>INDEX(MTInputs!$J$1:$AZ$415,$D111,MATCH(AR$5,MTInputs!$J$5:$AZ$5,0))</f>
        <v/>
      </c>
      <c r="AS111" s="36">
        <f>INDEX(MTInputs!$J$1:$AZ$415,$D111,MATCH(AS$5,MTInputs!$J$5:$AZ$5,0))</f>
        <v/>
      </c>
      <c r="AT111" s="36">
        <f>INDEX(MTInputs!$J$1:$AZ$415,$D111,MATCH(AT$5,MTInputs!$J$5:$AZ$5,0))</f>
        <v/>
      </c>
      <c r="AU111" s="36">
        <f>INDEX(MTInputs!$J$1:$AZ$415,$D111,MATCH(AU$5,MTInputs!$J$5:$AZ$5,0))</f>
        <v/>
      </c>
      <c r="AV111" s="36">
        <f>INDEX(MTInputs!$J$1:$AZ$415,$D111,MATCH(AV$5,MTInputs!$J$5:$AZ$5,0))</f>
        <v/>
      </c>
      <c r="AW111" s="36">
        <f>INDEX(MTInputs!$J$1:$AZ$415,$D111,MATCH(AW$5,MTInputs!$J$5:$AZ$5,0))</f>
        <v/>
      </c>
      <c r="AX111" s="36">
        <f>INDEX(MTInputs!$J$1:$AZ$415,$D111,MATCH(AX$5,MTInputs!$J$5:$AZ$5,0))</f>
        <v/>
      </c>
    </row>
    <row r="112" hidden="1" outlineLevel="1">
      <c r="A112" s="5" t="inlineStr">
        <is>
          <t>etscov</t>
        </is>
      </c>
      <c r="B112" s="5" t="inlineStr">
        <is>
          <t>all</t>
        </is>
      </c>
      <c r="C112" s="5" t="inlineStr">
        <is>
          <t>cem</t>
        </is>
      </c>
      <c r="D112" s="8" t="n">
        <v>111</v>
      </c>
      <c r="H112" s="5">
        <f>INDEX(Variables!$B$5:$B$105,MATCH($A112,Variables!$A$5:$A$105,0))&amp;IF($C112="",""," | "&amp;INDEX(Mapping!$B$5:$B$26,MATCH($C112,Mapping!$A$5:$A$26,0))&amp;" | "&amp;INDEX(Mapping!$B$30:$B$41,MATCH($B112,Mapping!$A$30:$A$41,0)))</f>
        <v/>
      </c>
      <c r="I112" s="5">
        <f>INDEX(Variables!$C$5:$C$105,MATCH($A112,Variables!$A$5:$A$105,0))</f>
        <v/>
      </c>
      <c r="J112" s="5">
        <f>INDEX(Variables!$E$5:$E$105,MATCH($A112,Variables!$A$5:$A$105,0))</f>
        <v/>
      </c>
      <c r="K112" s="25">
        <f>LOWER(Settings!$C$4)&amp;".mit."&amp;$A112&amp;IF($C112="","","."&amp;$C112&amp;"."&amp;$B112)&amp;IF(INDEX(Variables!$D$5:$D$105,MATCH($A112,Variables!$A$5:$A$105,0))="","","."&amp;INDEX(Variables!$D$5:$D$105,MATCH($A112,Variables!$A$5:$A$105,0)))&amp;"."&amp;K$5</f>
        <v/>
      </c>
      <c r="L112" s="35">
        <f>INDEX(MTInputs!$J$1:$AZ$415,$D112,MATCH(L$5,MTInputs!$J$5:$AZ$5,0))</f>
        <v/>
      </c>
      <c r="M112" s="36">
        <f>INDEX(MTInputs!$J$1:$AZ$415,$D112,MATCH(M$5,MTInputs!$J$5:$AZ$5,0))</f>
        <v/>
      </c>
      <c r="N112" s="36">
        <f>INDEX(MTInputs!$J$1:$AZ$415,$D112,MATCH(N$5,MTInputs!$J$5:$AZ$5,0))</f>
        <v/>
      </c>
      <c r="O112" s="36">
        <f>INDEX(MTInputs!$J$1:$AZ$415,$D112,MATCH(O$5,MTInputs!$J$5:$AZ$5,0))</f>
        <v/>
      </c>
      <c r="P112" s="36">
        <f>INDEX(MTInputs!$J$1:$AZ$415,$D112,MATCH(P$5,MTInputs!$J$5:$AZ$5,0))</f>
        <v/>
      </c>
      <c r="Q112" s="36">
        <f>INDEX(MTInputs!$J$1:$AZ$415,$D112,MATCH(Q$5,MTInputs!$J$5:$AZ$5,0))</f>
        <v/>
      </c>
      <c r="R112" s="36">
        <f>INDEX(MTInputs!$J$1:$AZ$415,$D112,MATCH(R$5,MTInputs!$J$5:$AZ$5,0))</f>
        <v/>
      </c>
      <c r="S112" s="36">
        <f>INDEX(MTInputs!$J$1:$AZ$415,$D112,MATCH(S$5,MTInputs!$J$5:$AZ$5,0))</f>
        <v/>
      </c>
      <c r="T112" s="36">
        <f>INDEX(MTInputs!$J$1:$AZ$415,$D112,MATCH(T$5,MTInputs!$J$5:$AZ$5,0))</f>
        <v/>
      </c>
      <c r="U112" s="36">
        <f>INDEX(MTInputs!$J$1:$AZ$415,$D112,MATCH(U$5,MTInputs!$J$5:$AZ$5,0))</f>
        <v/>
      </c>
      <c r="V112" s="36">
        <f>INDEX(MTInputs!$J$1:$AZ$415,$D112,MATCH(V$5,MTInputs!$J$5:$AZ$5,0))</f>
        <v/>
      </c>
      <c r="W112" s="36">
        <f>INDEX(MTInputs!$J$1:$AZ$415,$D112,MATCH(W$5,MTInputs!$J$5:$AZ$5,0))</f>
        <v/>
      </c>
      <c r="X112" s="36">
        <f>INDEX(MTInputs!$J$1:$AZ$415,$D112,MATCH(X$5,MTInputs!$J$5:$AZ$5,0))</f>
        <v/>
      </c>
      <c r="Y112" s="36">
        <f>INDEX(MTInputs!$J$1:$AZ$415,$D112,MATCH(Y$5,MTInputs!$J$5:$AZ$5,0))</f>
        <v/>
      </c>
      <c r="Z112" s="36">
        <f>INDEX(MTInputs!$J$1:$AZ$415,$D112,MATCH(Z$5,MTInputs!$J$5:$AZ$5,0))</f>
        <v/>
      </c>
      <c r="AA112" s="36">
        <f>INDEX(MTInputs!$J$1:$AZ$415,$D112,MATCH(AA$5,MTInputs!$J$5:$AZ$5,0))</f>
        <v/>
      </c>
      <c r="AB112" s="36">
        <f>INDEX(MTInputs!$J$1:$AZ$415,$D112,MATCH(AB$5,MTInputs!$J$5:$AZ$5,0))</f>
        <v/>
      </c>
      <c r="AC112" s="36">
        <f>INDEX(MTInputs!$J$1:$AZ$415,$D112,MATCH(AC$5,MTInputs!$J$5:$AZ$5,0))</f>
        <v/>
      </c>
      <c r="AD112" s="36">
        <f>INDEX(MTInputs!$J$1:$AZ$415,$D112,MATCH(AD$5,MTInputs!$J$5:$AZ$5,0))</f>
        <v/>
      </c>
      <c r="AE112" s="25">
        <f>LOWER(Settings!$C$4)&amp;".mit."&amp;$A112&amp;IF($C112="","","."&amp;$C112&amp;"."&amp;$B112)&amp;IF(INDEX(Variables!$D$5:$D$105,MATCH($A112,Variables!$A$5:$A$105,0))="","","."&amp;INDEX(Variables!$D$5:$D$105,MATCH($A112,Variables!$A$5:$A$105,0)))&amp;"."&amp;AE$5</f>
        <v/>
      </c>
      <c r="AF112" s="35">
        <f>INDEX(MTInputs!$J$1:$AZ$415,$D112,MATCH(AF$5,MTInputs!$J$5:$AZ$5,0))</f>
        <v/>
      </c>
      <c r="AG112" s="36">
        <f>INDEX(MTInputs!$J$1:$AZ$415,$D112,MATCH(AG$5,MTInputs!$J$5:$AZ$5,0))</f>
        <v/>
      </c>
      <c r="AH112" s="36">
        <f>INDEX(MTInputs!$J$1:$AZ$415,$D112,MATCH(AH$5,MTInputs!$J$5:$AZ$5,0))</f>
        <v/>
      </c>
      <c r="AI112" s="36">
        <f>INDEX(MTInputs!$J$1:$AZ$415,$D112,MATCH(AI$5,MTInputs!$J$5:$AZ$5,0))</f>
        <v/>
      </c>
      <c r="AJ112" s="36">
        <f>INDEX(MTInputs!$J$1:$AZ$415,$D112,MATCH(AJ$5,MTInputs!$J$5:$AZ$5,0))</f>
        <v/>
      </c>
      <c r="AK112" s="36">
        <f>INDEX(MTInputs!$J$1:$AZ$415,$D112,MATCH(AK$5,MTInputs!$J$5:$AZ$5,0))</f>
        <v/>
      </c>
      <c r="AL112" s="36">
        <f>INDEX(MTInputs!$J$1:$AZ$415,$D112,MATCH(AL$5,MTInputs!$J$5:$AZ$5,0))</f>
        <v/>
      </c>
      <c r="AM112" s="36">
        <f>INDEX(MTInputs!$J$1:$AZ$415,$D112,MATCH(AM$5,MTInputs!$J$5:$AZ$5,0))</f>
        <v/>
      </c>
      <c r="AN112" s="36">
        <f>INDEX(MTInputs!$J$1:$AZ$415,$D112,MATCH(AN$5,MTInputs!$J$5:$AZ$5,0))</f>
        <v/>
      </c>
      <c r="AO112" s="36">
        <f>INDEX(MTInputs!$J$1:$AZ$415,$D112,MATCH(AO$5,MTInputs!$J$5:$AZ$5,0))</f>
        <v/>
      </c>
      <c r="AP112" s="36">
        <f>INDEX(MTInputs!$J$1:$AZ$415,$D112,MATCH(AP$5,MTInputs!$J$5:$AZ$5,0))</f>
        <v/>
      </c>
      <c r="AQ112" s="36">
        <f>INDEX(MTInputs!$J$1:$AZ$415,$D112,MATCH(AQ$5,MTInputs!$J$5:$AZ$5,0))</f>
        <v/>
      </c>
      <c r="AR112" s="36">
        <f>INDEX(MTInputs!$J$1:$AZ$415,$D112,MATCH(AR$5,MTInputs!$J$5:$AZ$5,0))</f>
        <v/>
      </c>
      <c r="AS112" s="36">
        <f>INDEX(MTInputs!$J$1:$AZ$415,$D112,MATCH(AS$5,MTInputs!$J$5:$AZ$5,0))</f>
        <v/>
      </c>
      <c r="AT112" s="36">
        <f>INDEX(MTInputs!$J$1:$AZ$415,$D112,MATCH(AT$5,MTInputs!$J$5:$AZ$5,0))</f>
        <v/>
      </c>
      <c r="AU112" s="36">
        <f>INDEX(MTInputs!$J$1:$AZ$415,$D112,MATCH(AU$5,MTInputs!$J$5:$AZ$5,0))</f>
        <v/>
      </c>
      <c r="AV112" s="36">
        <f>INDEX(MTInputs!$J$1:$AZ$415,$D112,MATCH(AV$5,MTInputs!$J$5:$AZ$5,0))</f>
        <v/>
      </c>
      <c r="AW112" s="36">
        <f>INDEX(MTInputs!$J$1:$AZ$415,$D112,MATCH(AW$5,MTInputs!$J$5:$AZ$5,0))</f>
        <v/>
      </c>
      <c r="AX112" s="36">
        <f>INDEX(MTInputs!$J$1:$AZ$415,$D112,MATCH(AX$5,MTInputs!$J$5:$AZ$5,0))</f>
        <v/>
      </c>
    </row>
    <row r="113" hidden="1" outlineLevel="1">
      <c r="A113" s="5" t="inlineStr">
        <is>
          <t>etscov</t>
        </is>
      </c>
      <c r="B113" s="5" t="inlineStr">
        <is>
          <t>all</t>
        </is>
      </c>
      <c r="C113" s="5" t="inlineStr">
        <is>
          <t>omn</t>
        </is>
      </c>
      <c r="D113" s="8" t="n">
        <v>112</v>
      </c>
      <c r="H113" s="5">
        <f>INDEX(Variables!$B$5:$B$105,MATCH($A113,Variables!$A$5:$A$105,0))&amp;IF($C113="",""," | "&amp;INDEX(Mapping!$B$5:$B$26,MATCH($C113,Mapping!$A$5:$A$26,0))&amp;" | "&amp;INDEX(Mapping!$B$30:$B$41,MATCH($B113,Mapping!$A$30:$A$41,0)))</f>
        <v/>
      </c>
      <c r="I113" s="5">
        <f>INDEX(Variables!$C$5:$C$105,MATCH($A113,Variables!$A$5:$A$105,0))</f>
        <v/>
      </c>
      <c r="J113" s="5">
        <f>INDEX(Variables!$E$5:$E$105,MATCH($A113,Variables!$A$5:$A$105,0))</f>
        <v/>
      </c>
      <c r="K113" s="25">
        <f>LOWER(Settings!$C$4)&amp;".mit."&amp;$A113&amp;IF($C113="","","."&amp;$C113&amp;"."&amp;$B113)&amp;IF(INDEX(Variables!$D$5:$D$105,MATCH($A113,Variables!$A$5:$A$105,0))="","","."&amp;INDEX(Variables!$D$5:$D$105,MATCH($A113,Variables!$A$5:$A$105,0)))&amp;"."&amp;K$5</f>
        <v/>
      </c>
      <c r="L113" s="35">
        <f>INDEX(MTInputs!$J$1:$AZ$415,$D113,MATCH(L$5,MTInputs!$J$5:$AZ$5,0))</f>
        <v/>
      </c>
      <c r="M113" s="36">
        <f>INDEX(MTInputs!$J$1:$AZ$415,$D113,MATCH(M$5,MTInputs!$J$5:$AZ$5,0))</f>
        <v/>
      </c>
      <c r="N113" s="36">
        <f>INDEX(MTInputs!$J$1:$AZ$415,$D113,MATCH(N$5,MTInputs!$J$5:$AZ$5,0))</f>
        <v/>
      </c>
      <c r="O113" s="36">
        <f>INDEX(MTInputs!$J$1:$AZ$415,$D113,MATCH(O$5,MTInputs!$J$5:$AZ$5,0))</f>
        <v/>
      </c>
      <c r="P113" s="36">
        <f>INDEX(MTInputs!$J$1:$AZ$415,$D113,MATCH(P$5,MTInputs!$J$5:$AZ$5,0))</f>
        <v/>
      </c>
      <c r="Q113" s="36">
        <f>INDEX(MTInputs!$J$1:$AZ$415,$D113,MATCH(Q$5,MTInputs!$J$5:$AZ$5,0))</f>
        <v/>
      </c>
      <c r="R113" s="36">
        <f>INDEX(MTInputs!$J$1:$AZ$415,$D113,MATCH(R$5,MTInputs!$J$5:$AZ$5,0))</f>
        <v/>
      </c>
      <c r="S113" s="36">
        <f>INDEX(MTInputs!$J$1:$AZ$415,$D113,MATCH(S$5,MTInputs!$J$5:$AZ$5,0))</f>
        <v/>
      </c>
      <c r="T113" s="36">
        <f>INDEX(MTInputs!$J$1:$AZ$415,$D113,MATCH(T$5,MTInputs!$J$5:$AZ$5,0))</f>
        <v/>
      </c>
      <c r="U113" s="36">
        <f>INDEX(MTInputs!$J$1:$AZ$415,$D113,MATCH(U$5,MTInputs!$J$5:$AZ$5,0))</f>
        <v/>
      </c>
      <c r="V113" s="36">
        <f>INDEX(MTInputs!$J$1:$AZ$415,$D113,MATCH(V$5,MTInputs!$J$5:$AZ$5,0))</f>
        <v/>
      </c>
      <c r="W113" s="36">
        <f>INDEX(MTInputs!$J$1:$AZ$415,$D113,MATCH(W$5,MTInputs!$J$5:$AZ$5,0))</f>
        <v/>
      </c>
      <c r="X113" s="36">
        <f>INDEX(MTInputs!$J$1:$AZ$415,$D113,MATCH(X$5,MTInputs!$J$5:$AZ$5,0))</f>
        <v/>
      </c>
      <c r="Y113" s="36">
        <f>INDEX(MTInputs!$J$1:$AZ$415,$D113,MATCH(Y$5,MTInputs!$J$5:$AZ$5,0))</f>
        <v/>
      </c>
      <c r="Z113" s="36">
        <f>INDEX(MTInputs!$J$1:$AZ$415,$D113,MATCH(Z$5,MTInputs!$J$5:$AZ$5,0))</f>
        <v/>
      </c>
      <c r="AA113" s="36">
        <f>INDEX(MTInputs!$J$1:$AZ$415,$D113,MATCH(AA$5,MTInputs!$J$5:$AZ$5,0))</f>
        <v/>
      </c>
      <c r="AB113" s="36">
        <f>INDEX(MTInputs!$J$1:$AZ$415,$D113,MATCH(AB$5,MTInputs!$J$5:$AZ$5,0))</f>
        <v/>
      </c>
      <c r="AC113" s="36">
        <f>INDEX(MTInputs!$J$1:$AZ$415,$D113,MATCH(AC$5,MTInputs!$J$5:$AZ$5,0))</f>
        <v/>
      </c>
      <c r="AD113" s="36">
        <f>INDEX(MTInputs!$J$1:$AZ$415,$D113,MATCH(AD$5,MTInputs!$J$5:$AZ$5,0))</f>
        <v/>
      </c>
      <c r="AE113" s="25">
        <f>LOWER(Settings!$C$4)&amp;".mit."&amp;$A113&amp;IF($C113="","","."&amp;$C113&amp;"."&amp;$B113)&amp;IF(INDEX(Variables!$D$5:$D$105,MATCH($A113,Variables!$A$5:$A$105,0))="","","."&amp;INDEX(Variables!$D$5:$D$105,MATCH($A113,Variables!$A$5:$A$105,0)))&amp;"."&amp;AE$5</f>
        <v/>
      </c>
      <c r="AF113" s="35">
        <f>INDEX(MTInputs!$J$1:$AZ$415,$D113,MATCH(AF$5,MTInputs!$J$5:$AZ$5,0))</f>
        <v/>
      </c>
      <c r="AG113" s="36">
        <f>INDEX(MTInputs!$J$1:$AZ$415,$D113,MATCH(AG$5,MTInputs!$J$5:$AZ$5,0))</f>
        <v/>
      </c>
      <c r="AH113" s="36">
        <f>INDEX(MTInputs!$J$1:$AZ$415,$D113,MATCH(AH$5,MTInputs!$J$5:$AZ$5,0))</f>
        <v/>
      </c>
      <c r="AI113" s="36">
        <f>INDEX(MTInputs!$J$1:$AZ$415,$D113,MATCH(AI$5,MTInputs!$J$5:$AZ$5,0))</f>
        <v/>
      </c>
      <c r="AJ113" s="36">
        <f>INDEX(MTInputs!$J$1:$AZ$415,$D113,MATCH(AJ$5,MTInputs!$J$5:$AZ$5,0))</f>
        <v/>
      </c>
      <c r="AK113" s="36">
        <f>INDEX(MTInputs!$J$1:$AZ$415,$D113,MATCH(AK$5,MTInputs!$J$5:$AZ$5,0))</f>
        <v/>
      </c>
      <c r="AL113" s="36">
        <f>INDEX(MTInputs!$J$1:$AZ$415,$D113,MATCH(AL$5,MTInputs!$J$5:$AZ$5,0))</f>
        <v/>
      </c>
      <c r="AM113" s="36">
        <f>INDEX(MTInputs!$J$1:$AZ$415,$D113,MATCH(AM$5,MTInputs!$J$5:$AZ$5,0))</f>
        <v/>
      </c>
      <c r="AN113" s="36">
        <f>INDEX(MTInputs!$J$1:$AZ$415,$D113,MATCH(AN$5,MTInputs!$J$5:$AZ$5,0))</f>
        <v/>
      </c>
      <c r="AO113" s="36">
        <f>INDEX(MTInputs!$J$1:$AZ$415,$D113,MATCH(AO$5,MTInputs!$J$5:$AZ$5,0))</f>
        <v/>
      </c>
      <c r="AP113" s="36">
        <f>INDEX(MTInputs!$J$1:$AZ$415,$D113,MATCH(AP$5,MTInputs!$J$5:$AZ$5,0))</f>
        <v/>
      </c>
      <c r="AQ113" s="36">
        <f>INDEX(MTInputs!$J$1:$AZ$415,$D113,MATCH(AQ$5,MTInputs!$J$5:$AZ$5,0))</f>
        <v/>
      </c>
      <c r="AR113" s="36">
        <f>INDEX(MTInputs!$J$1:$AZ$415,$D113,MATCH(AR$5,MTInputs!$J$5:$AZ$5,0))</f>
        <v/>
      </c>
      <c r="AS113" s="36">
        <f>INDEX(MTInputs!$J$1:$AZ$415,$D113,MATCH(AS$5,MTInputs!$J$5:$AZ$5,0))</f>
        <v/>
      </c>
      <c r="AT113" s="36">
        <f>INDEX(MTInputs!$J$1:$AZ$415,$D113,MATCH(AT$5,MTInputs!$J$5:$AZ$5,0))</f>
        <v/>
      </c>
      <c r="AU113" s="36">
        <f>INDEX(MTInputs!$J$1:$AZ$415,$D113,MATCH(AU$5,MTInputs!$J$5:$AZ$5,0))</f>
        <v/>
      </c>
      <c r="AV113" s="36">
        <f>INDEX(MTInputs!$J$1:$AZ$415,$D113,MATCH(AV$5,MTInputs!$J$5:$AZ$5,0))</f>
        <v/>
      </c>
      <c r="AW113" s="36">
        <f>INDEX(MTInputs!$J$1:$AZ$415,$D113,MATCH(AW$5,MTInputs!$J$5:$AZ$5,0))</f>
        <v/>
      </c>
      <c r="AX113" s="36">
        <f>INDEX(MTInputs!$J$1:$AZ$415,$D113,MATCH(AX$5,MTInputs!$J$5:$AZ$5,0))</f>
        <v/>
      </c>
    </row>
    <row r="114" hidden="1" outlineLevel="1">
      <c r="A114" s="5" t="inlineStr">
        <is>
          <t>etscov</t>
        </is>
      </c>
      <c r="B114" s="5" t="inlineStr">
        <is>
          <t>all</t>
        </is>
      </c>
      <c r="C114" s="5" t="inlineStr">
        <is>
          <t>cst</t>
        </is>
      </c>
      <c r="D114" s="8" t="n">
        <v>113</v>
      </c>
      <c r="H114" s="5">
        <f>INDEX(Variables!$B$5:$B$105,MATCH($A114,Variables!$A$5:$A$105,0))&amp;IF($C114="",""," | "&amp;INDEX(Mapping!$B$5:$B$26,MATCH($C114,Mapping!$A$5:$A$26,0))&amp;" | "&amp;INDEX(Mapping!$B$30:$B$41,MATCH($B114,Mapping!$A$30:$A$41,0)))</f>
        <v/>
      </c>
      <c r="I114" s="5">
        <f>INDEX(Variables!$C$5:$C$105,MATCH($A114,Variables!$A$5:$A$105,0))</f>
        <v/>
      </c>
      <c r="J114" s="5">
        <f>INDEX(Variables!$E$5:$E$105,MATCH($A114,Variables!$A$5:$A$105,0))</f>
        <v/>
      </c>
      <c r="K114" s="25">
        <f>LOWER(Settings!$C$4)&amp;".mit."&amp;$A114&amp;IF($C114="","","."&amp;$C114&amp;"."&amp;$B114)&amp;IF(INDEX(Variables!$D$5:$D$105,MATCH($A114,Variables!$A$5:$A$105,0))="","","."&amp;INDEX(Variables!$D$5:$D$105,MATCH($A114,Variables!$A$5:$A$105,0)))&amp;"."&amp;K$5</f>
        <v/>
      </c>
      <c r="L114" s="35">
        <f>INDEX(MTInputs!$J$1:$AZ$415,$D114,MATCH(L$5,MTInputs!$J$5:$AZ$5,0))</f>
        <v/>
      </c>
      <c r="M114" s="36">
        <f>INDEX(MTInputs!$J$1:$AZ$415,$D114,MATCH(M$5,MTInputs!$J$5:$AZ$5,0))</f>
        <v/>
      </c>
      <c r="N114" s="36">
        <f>INDEX(MTInputs!$J$1:$AZ$415,$D114,MATCH(N$5,MTInputs!$J$5:$AZ$5,0))</f>
        <v/>
      </c>
      <c r="O114" s="36">
        <f>INDEX(MTInputs!$J$1:$AZ$415,$D114,MATCH(O$5,MTInputs!$J$5:$AZ$5,0))</f>
        <v/>
      </c>
      <c r="P114" s="36">
        <f>INDEX(MTInputs!$J$1:$AZ$415,$D114,MATCH(P$5,MTInputs!$J$5:$AZ$5,0))</f>
        <v/>
      </c>
      <c r="Q114" s="36">
        <f>INDEX(MTInputs!$J$1:$AZ$415,$D114,MATCH(Q$5,MTInputs!$J$5:$AZ$5,0))</f>
        <v/>
      </c>
      <c r="R114" s="36">
        <f>INDEX(MTInputs!$J$1:$AZ$415,$D114,MATCH(R$5,MTInputs!$J$5:$AZ$5,0))</f>
        <v/>
      </c>
      <c r="S114" s="36">
        <f>INDEX(MTInputs!$J$1:$AZ$415,$D114,MATCH(S$5,MTInputs!$J$5:$AZ$5,0))</f>
        <v/>
      </c>
      <c r="T114" s="36">
        <f>INDEX(MTInputs!$J$1:$AZ$415,$D114,MATCH(T$5,MTInputs!$J$5:$AZ$5,0))</f>
        <v/>
      </c>
      <c r="U114" s="36">
        <f>INDEX(MTInputs!$J$1:$AZ$415,$D114,MATCH(U$5,MTInputs!$J$5:$AZ$5,0))</f>
        <v/>
      </c>
      <c r="V114" s="36">
        <f>INDEX(MTInputs!$J$1:$AZ$415,$D114,MATCH(V$5,MTInputs!$J$5:$AZ$5,0))</f>
        <v/>
      </c>
      <c r="W114" s="36">
        <f>INDEX(MTInputs!$J$1:$AZ$415,$D114,MATCH(W$5,MTInputs!$J$5:$AZ$5,0))</f>
        <v/>
      </c>
      <c r="X114" s="36">
        <f>INDEX(MTInputs!$J$1:$AZ$415,$D114,MATCH(X$5,MTInputs!$J$5:$AZ$5,0))</f>
        <v/>
      </c>
      <c r="Y114" s="36">
        <f>INDEX(MTInputs!$J$1:$AZ$415,$D114,MATCH(Y$5,MTInputs!$J$5:$AZ$5,0))</f>
        <v/>
      </c>
      <c r="Z114" s="36">
        <f>INDEX(MTInputs!$J$1:$AZ$415,$D114,MATCH(Z$5,MTInputs!$J$5:$AZ$5,0))</f>
        <v/>
      </c>
      <c r="AA114" s="36">
        <f>INDEX(MTInputs!$J$1:$AZ$415,$D114,MATCH(AA$5,MTInputs!$J$5:$AZ$5,0))</f>
        <v/>
      </c>
      <c r="AB114" s="36">
        <f>INDEX(MTInputs!$J$1:$AZ$415,$D114,MATCH(AB$5,MTInputs!$J$5:$AZ$5,0))</f>
        <v/>
      </c>
      <c r="AC114" s="36">
        <f>INDEX(MTInputs!$J$1:$AZ$415,$D114,MATCH(AC$5,MTInputs!$J$5:$AZ$5,0))</f>
        <v/>
      </c>
      <c r="AD114" s="36">
        <f>INDEX(MTInputs!$J$1:$AZ$415,$D114,MATCH(AD$5,MTInputs!$J$5:$AZ$5,0))</f>
        <v/>
      </c>
      <c r="AE114" s="25">
        <f>LOWER(Settings!$C$4)&amp;".mit."&amp;$A114&amp;IF($C114="","","."&amp;$C114&amp;"."&amp;$B114)&amp;IF(INDEX(Variables!$D$5:$D$105,MATCH($A114,Variables!$A$5:$A$105,0))="","","."&amp;INDEX(Variables!$D$5:$D$105,MATCH($A114,Variables!$A$5:$A$105,0)))&amp;"."&amp;AE$5</f>
        <v/>
      </c>
      <c r="AF114" s="35">
        <f>INDEX(MTInputs!$J$1:$AZ$415,$D114,MATCH(AF$5,MTInputs!$J$5:$AZ$5,0))</f>
        <v/>
      </c>
      <c r="AG114" s="36">
        <f>INDEX(MTInputs!$J$1:$AZ$415,$D114,MATCH(AG$5,MTInputs!$J$5:$AZ$5,0))</f>
        <v/>
      </c>
      <c r="AH114" s="36">
        <f>INDEX(MTInputs!$J$1:$AZ$415,$D114,MATCH(AH$5,MTInputs!$J$5:$AZ$5,0))</f>
        <v/>
      </c>
      <c r="AI114" s="36">
        <f>INDEX(MTInputs!$J$1:$AZ$415,$D114,MATCH(AI$5,MTInputs!$J$5:$AZ$5,0))</f>
        <v/>
      </c>
      <c r="AJ114" s="36">
        <f>INDEX(MTInputs!$J$1:$AZ$415,$D114,MATCH(AJ$5,MTInputs!$J$5:$AZ$5,0))</f>
        <v/>
      </c>
      <c r="AK114" s="36">
        <f>INDEX(MTInputs!$J$1:$AZ$415,$D114,MATCH(AK$5,MTInputs!$J$5:$AZ$5,0))</f>
        <v/>
      </c>
      <c r="AL114" s="36">
        <f>INDEX(MTInputs!$J$1:$AZ$415,$D114,MATCH(AL$5,MTInputs!$J$5:$AZ$5,0))</f>
        <v/>
      </c>
      <c r="AM114" s="36">
        <f>INDEX(MTInputs!$J$1:$AZ$415,$D114,MATCH(AM$5,MTInputs!$J$5:$AZ$5,0))</f>
        <v/>
      </c>
      <c r="AN114" s="36">
        <f>INDEX(MTInputs!$J$1:$AZ$415,$D114,MATCH(AN$5,MTInputs!$J$5:$AZ$5,0))</f>
        <v/>
      </c>
      <c r="AO114" s="36">
        <f>INDEX(MTInputs!$J$1:$AZ$415,$D114,MATCH(AO$5,MTInputs!$J$5:$AZ$5,0))</f>
        <v/>
      </c>
      <c r="AP114" s="36">
        <f>INDEX(MTInputs!$J$1:$AZ$415,$D114,MATCH(AP$5,MTInputs!$J$5:$AZ$5,0))</f>
        <v/>
      </c>
      <c r="AQ114" s="36">
        <f>INDEX(MTInputs!$J$1:$AZ$415,$D114,MATCH(AQ$5,MTInputs!$J$5:$AZ$5,0))</f>
        <v/>
      </c>
      <c r="AR114" s="36">
        <f>INDEX(MTInputs!$J$1:$AZ$415,$D114,MATCH(AR$5,MTInputs!$J$5:$AZ$5,0))</f>
        <v/>
      </c>
      <c r="AS114" s="36">
        <f>INDEX(MTInputs!$J$1:$AZ$415,$D114,MATCH(AS$5,MTInputs!$J$5:$AZ$5,0))</f>
        <v/>
      </c>
      <c r="AT114" s="36">
        <f>INDEX(MTInputs!$J$1:$AZ$415,$D114,MATCH(AT$5,MTInputs!$J$5:$AZ$5,0))</f>
        <v/>
      </c>
      <c r="AU114" s="36">
        <f>INDEX(MTInputs!$J$1:$AZ$415,$D114,MATCH(AU$5,MTInputs!$J$5:$AZ$5,0))</f>
        <v/>
      </c>
      <c r="AV114" s="36">
        <f>INDEX(MTInputs!$J$1:$AZ$415,$D114,MATCH(AV$5,MTInputs!$J$5:$AZ$5,0))</f>
        <v/>
      </c>
      <c r="AW114" s="36">
        <f>INDEX(MTInputs!$J$1:$AZ$415,$D114,MATCH(AW$5,MTInputs!$J$5:$AZ$5,0))</f>
        <v/>
      </c>
      <c r="AX114" s="36">
        <f>INDEX(MTInputs!$J$1:$AZ$415,$D114,MATCH(AX$5,MTInputs!$J$5:$AZ$5,0))</f>
        <v/>
      </c>
    </row>
    <row r="115" hidden="1" outlineLevel="1">
      <c r="A115" s="5" t="inlineStr">
        <is>
          <t>etscov</t>
        </is>
      </c>
      <c r="B115" s="5" t="inlineStr">
        <is>
          <t>all</t>
        </is>
      </c>
      <c r="C115" s="5" t="inlineStr">
        <is>
          <t>ftr</t>
        </is>
      </c>
      <c r="D115" s="8" t="n">
        <v>114</v>
      </c>
      <c r="H115" s="5">
        <f>INDEX(Variables!$B$5:$B$105,MATCH($A115,Variables!$A$5:$A$105,0))&amp;IF($C115="",""," | "&amp;INDEX(Mapping!$B$5:$B$26,MATCH($C115,Mapping!$A$5:$A$26,0))&amp;" | "&amp;INDEX(Mapping!$B$30:$B$41,MATCH($B115,Mapping!$A$30:$A$41,0)))</f>
        <v/>
      </c>
      <c r="I115" s="5">
        <f>INDEX(Variables!$C$5:$C$105,MATCH($A115,Variables!$A$5:$A$105,0))</f>
        <v/>
      </c>
      <c r="J115" s="5">
        <f>INDEX(Variables!$E$5:$E$105,MATCH($A115,Variables!$A$5:$A$105,0))</f>
        <v/>
      </c>
      <c r="K115" s="25">
        <f>LOWER(Settings!$C$4)&amp;".mit."&amp;$A115&amp;IF($C115="","","."&amp;$C115&amp;"."&amp;$B115)&amp;IF(INDEX(Variables!$D$5:$D$105,MATCH($A115,Variables!$A$5:$A$105,0))="","","."&amp;INDEX(Variables!$D$5:$D$105,MATCH($A115,Variables!$A$5:$A$105,0)))&amp;"."&amp;K$5</f>
        <v/>
      </c>
      <c r="L115" s="35">
        <f>INDEX(MTInputs!$J$1:$AZ$415,$D115,MATCH(L$5,MTInputs!$J$5:$AZ$5,0))</f>
        <v/>
      </c>
      <c r="M115" s="36">
        <f>INDEX(MTInputs!$J$1:$AZ$415,$D115,MATCH(M$5,MTInputs!$J$5:$AZ$5,0))</f>
        <v/>
      </c>
      <c r="N115" s="36">
        <f>INDEX(MTInputs!$J$1:$AZ$415,$D115,MATCH(N$5,MTInputs!$J$5:$AZ$5,0))</f>
        <v/>
      </c>
      <c r="O115" s="36">
        <f>INDEX(MTInputs!$J$1:$AZ$415,$D115,MATCH(O$5,MTInputs!$J$5:$AZ$5,0))</f>
        <v/>
      </c>
      <c r="P115" s="36">
        <f>INDEX(MTInputs!$J$1:$AZ$415,$D115,MATCH(P$5,MTInputs!$J$5:$AZ$5,0))</f>
        <v/>
      </c>
      <c r="Q115" s="36">
        <f>INDEX(MTInputs!$J$1:$AZ$415,$D115,MATCH(Q$5,MTInputs!$J$5:$AZ$5,0))</f>
        <v/>
      </c>
      <c r="R115" s="36">
        <f>INDEX(MTInputs!$J$1:$AZ$415,$D115,MATCH(R$5,MTInputs!$J$5:$AZ$5,0))</f>
        <v/>
      </c>
      <c r="S115" s="36">
        <f>INDEX(MTInputs!$J$1:$AZ$415,$D115,MATCH(S$5,MTInputs!$J$5:$AZ$5,0))</f>
        <v/>
      </c>
      <c r="T115" s="36">
        <f>INDEX(MTInputs!$J$1:$AZ$415,$D115,MATCH(T$5,MTInputs!$J$5:$AZ$5,0))</f>
        <v/>
      </c>
      <c r="U115" s="36">
        <f>INDEX(MTInputs!$J$1:$AZ$415,$D115,MATCH(U$5,MTInputs!$J$5:$AZ$5,0))</f>
        <v/>
      </c>
      <c r="V115" s="36">
        <f>INDEX(MTInputs!$J$1:$AZ$415,$D115,MATCH(V$5,MTInputs!$J$5:$AZ$5,0))</f>
        <v/>
      </c>
      <c r="W115" s="36">
        <f>INDEX(MTInputs!$J$1:$AZ$415,$D115,MATCH(W$5,MTInputs!$J$5:$AZ$5,0))</f>
        <v/>
      </c>
      <c r="X115" s="36">
        <f>INDEX(MTInputs!$J$1:$AZ$415,$D115,MATCH(X$5,MTInputs!$J$5:$AZ$5,0))</f>
        <v/>
      </c>
      <c r="Y115" s="36">
        <f>INDEX(MTInputs!$J$1:$AZ$415,$D115,MATCH(Y$5,MTInputs!$J$5:$AZ$5,0))</f>
        <v/>
      </c>
      <c r="Z115" s="36">
        <f>INDEX(MTInputs!$J$1:$AZ$415,$D115,MATCH(Z$5,MTInputs!$J$5:$AZ$5,0))</f>
        <v/>
      </c>
      <c r="AA115" s="36">
        <f>INDEX(MTInputs!$J$1:$AZ$415,$D115,MATCH(AA$5,MTInputs!$J$5:$AZ$5,0))</f>
        <v/>
      </c>
      <c r="AB115" s="36">
        <f>INDEX(MTInputs!$J$1:$AZ$415,$D115,MATCH(AB$5,MTInputs!$J$5:$AZ$5,0))</f>
        <v/>
      </c>
      <c r="AC115" s="36">
        <f>INDEX(MTInputs!$J$1:$AZ$415,$D115,MATCH(AC$5,MTInputs!$J$5:$AZ$5,0))</f>
        <v/>
      </c>
      <c r="AD115" s="36">
        <f>INDEX(MTInputs!$J$1:$AZ$415,$D115,MATCH(AD$5,MTInputs!$J$5:$AZ$5,0))</f>
        <v/>
      </c>
      <c r="AE115" s="25">
        <f>LOWER(Settings!$C$4)&amp;".mit."&amp;$A115&amp;IF($C115="","","."&amp;$C115&amp;"."&amp;$B115)&amp;IF(INDEX(Variables!$D$5:$D$105,MATCH($A115,Variables!$A$5:$A$105,0))="","","."&amp;INDEX(Variables!$D$5:$D$105,MATCH($A115,Variables!$A$5:$A$105,0)))&amp;"."&amp;AE$5</f>
        <v/>
      </c>
      <c r="AF115" s="35">
        <f>INDEX(MTInputs!$J$1:$AZ$415,$D115,MATCH(AF$5,MTInputs!$J$5:$AZ$5,0))</f>
        <v/>
      </c>
      <c r="AG115" s="36">
        <f>INDEX(MTInputs!$J$1:$AZ$415,$D115,MATCH(AG$5,MTInputs!$J$5:$AZ$5,0))</f>
        <v/>
      </c>
      <c r="AH115" s="36">
        <f>INDEX(MTInputs!$J$1:$AZ$415,$D115,MATCH(AH$5,MTInputs!$J$5:$AZ$5,0))</f>
        <v/>
      </c>
      <c r="AI115" s="36">
        <f>INDEX(MTInputs!$J$1:$AZ$415,$D115,MATCH(AI$5,MTInputs!$J$5:$AZ$5,0))</f>
        <v/>
      </c>
      <c r="AJ115" s="36">
        <f>INDEX(MTInputs!$J$1:$AZ$415,$D115,MATCH(AJ$5,MTInputs!$J$5:$AZ$5,0))</f>
        <v/>
      </c>
      <c r="AK115" s="36">
        <f>INDEX(MTInputs!$J$1:$AZ$415,$D115,MATCH(AK$5,MTInputs!$J$5:$AZ$5,0))</f>
        <v/>
      </c>
      <c r="AL115" s="36">
        <f>INDEX(MTInputs!$J$1:$AZ$415,$D115,MATCH(AL$5,MTInputs!$J$5:$AZ$5,0))</f>
        <v/>
      </c>
      <c r="AM115" s="36">
        <f>INDEX(MTInputs!$J$1:$AZ$415,$D115,MATCH(AM$5,MTInputs!$J$5:$AZ$5,0))</f>
        <v/>
      </c>
      <c r="AN115" s="36">
        <f>INDEX(MTInputs!$J$1:$AZ$415,$D115,MATCH(AN$5,MTInputs!$J$5:$AZ$5,0))</f>
        <v/>
      </c>
      <c r="AO115" s="36">
        <f>INDEX(MTInputs!$J$1:$AZ$415,$D115,MATCH(AO$5,MTInputs!$J$5:$AZ$5,0))</f>
        <v/>
      </c>
      <c r="AP115" s="36">
        <f>INDEX(MTInputs!$J$1:$AZ$415,$D115,MATCH(AP$5,MTInputs!$J$5:$AZ$5,0))</f>
        <v/>
      </c>
      <c r="AQ115" s="36">
        <f>INDEX(MTInputs!$J$1:$AZ$415,$D115,MATCH(AQ$5,MTInputs!$J$5:$AZ$5,0))</f>
        <v/>
      </c>
      <c r="AR115" s="36">
        <f>INDEX(MTInputs!$J$1:$AZ$415,$D115,MATCH(AR$5,MTInputs!$J$5:$AZ$5,0))</f>
        <v/>
      </c>
      <c r="AS115" s="36">
        <f>INDEX(MTInputs!$J$1:$AZ$415,$D115,MATCH(AS$5,MTInputs!$J$5:$AZ$5,0))</f>
        <v/>
      </c>
      <c r="AT115" s="36">
        <f>INDEX(MTInputs!$J$1:$AZ$415,$D115,MATCH(AT$5,MTInputs!$J$5:$AZ$5,0))</f>
        <v/>
      </c>
      <c r="AU115" s="36">
        <f>INDEX(MTInputs!$J$1:$AZ$415,$D115,MATCH(AU$5,MTInputs!$J$5:$AZ$5,0))</f>
        <v/>
      </c>
      <c r="AV115" s="36">
        <f>INDEX(MTInputs!$J$1:$AZ$415,$D115,MATCH(AV$5,MTInputs!$J$5:$AZ$5,0))</f>
        <v/>
      </c>
      <c r="AW115" s="36">
        <f>INDEX(MTInputs!$J$1:$AZ$415,$D115,MATCH(AW$5,MTInputs!$J$5:$AZ$5,0))</f>
        <v/>
      </c>
      <c r="AX115" s="36">
        <f>INDEX(MTInputs!$J$1:$AZ$415,$D115,MATCH(AX$5,MTInputs!$J$5:$AZ$5,0))</f>
        <v/>
      </c>
    </row>
    <row r="116" hidden="1" outlineLevel="1">
      <c r="A116" s="5" t="inlineStr">
        <is>
          <t>etscov</t>
        </is>
      </c>
      <c r="B116" s="5" t="inlineStr">
        <is>
          <t>all</t>
        </is>
      </c>
      <c r="C116" s="5" t="inlineStr">
        <is>
          <t>oen</t>
        </is>
      </c>
      <c r="D116" s="8" t="n">
        <v>115</v>
      </c>
      <c r="H116" s="5">
        <f>INDEX(Variables!$B$5:$B$105,MATCH($A116,Variables!$A$5:$A$105,0))&amp;IF($C116="",""," | "&amp;INDEX(Mapping!$B$5:$B$26,MATCH($C116,Mapping!$A$5:$A$26,0))&amp;" | "&amp;INDEX(Mapping!$B$30:$B$41,MATCH($B116,Mapping!$A$30:$A$41,0)))</f>
        <v/>
      </c>
      <c r="I116" s="5">
        <f>INDEX(Variables!$C$5:$C$105,MATCH($A116,Variables!$A$5:$A$105,0))</f>
        <v/>
      </c>
      <c r="J116" s="5">
        <f>INDEX(Variables!$E$5:$E$105,MATCH($A116,Variables!$A$5:$A$105,0))</f>
        <v/>
      </c>
      <c r="K116" s="25">
        <f>LOWER(Settings!$C$4)&amp;".mit."&amp;$A116&amp;IF($C116="","","."&amp;$C116&amp;"."&amp;$B116)&amp;IF(INDEX(Variables!$D$5:$D$105,MATCH($A116,Variables!$A$5:$A$105,0))="","","."&amp;INDEX(Variables!$D$5:$D$105,MATCH($A116,Variables!$A$5:$A$105,0)))&amp;"."&amp;K$5</f>
        <v/>
      </c>
      <c r="L116" s="35">
        <f>INDEX(MTInputs!$J$1:$AZ$415,$D116,MATCH(L$5,MTInputs!$J$5:$AZ$5,0))</f>
        <v/>
      </c>
      <c r="M116" s="36">
        <f>INDEX(MTInputs!$J$1:$AZ$415,$D116,MATCH(M$5,MTInputs!$J$5:$AZ$5,0))</f>
        <v/>
      </c>
      <c r="N116" s="36">
        <f>INDEX(MTInputs!$J$1:$AZ$415,$D116,MATCH(N$5,MTInputs!$J$5:$AZ$5,0))</f>
        <v/>
      </c>
      <c r="O116" s="36">
        <f>INDEX(MTInputs!$J$1:$AZ$415,$D116,MATCH(O$5,MTInputs!$J$5:$AZ$5,0))</f>
        <v/>
      </c>
      <c r="P116" s="36">
        <f>INDEX(MTInputs!$J$1:$AZ$415,$D116,MATCH(P$5,MTInputs!$J$5:$AZ$5,0))</f>
        <v/>
      </c>
      <c r="Q116" s="36">
        <f>INDEX(MTInputs!$J$1:$AZ$415,$D116,MATCH(Q$5,MTInputs!$J$5:$AZ$5,0))</f>
        <v/>
      </c>
      <c r="R116" s="36">
        <f>INDEX(MTInputs!$J$1:$AZ$415,$D116,MATCH(R$5,MTInputs!$J$5:$AZ$5,0))</f>
        <v/>
      </c>
      <c r="S116" s="36">
        <f>INDEX(MTInputs!$J$1:$AZ$415,$D116,MATCH(S$5,MTInputs!$J$5:$AZ$5,0))</f>
        <v/>
      </c>
      <c r="T116" s="36">
        <f>INDEX(MTInputs!$J$1:$AZ$415,$D116,MATCH(T$5,MTInputs!$J$5:$AZ$5,0))</f>
        <v/>
      </c>
      <c r="U116" s="36">
        <f>INDEX(MTInputs!$J$1:$AZ$415,$D116,MATCH(U$5,MTInputs!$J$5:$AZ$5,0))</f>
        <v/>
      </c>
      <c r="V116" s="36">
        <f>INDEX(MTInputs!$J$1:$AZ$415,$D116,MATCH(V$5,MTInputs!$J$5:$AZ$5,0))</f>
        <v/>
      </c>
      <c r="W116" s="36">
        <f>INDEX(MTInputs!$J$1:$AZ$415,$D116,MATCH(W$5,MTInputs!$J$5:$AZ$5,0))</f>
        <v/>
      </c>
      <c r="X116" s="36">
        <f>INDEX(MTInputs!$J$1:$AZ$415,$D116,MATCH(X$5,MTInputs!$J$5:$AZ$5,0))</f>
        <v/>
      </c>
      <c r="Y116" s="36">
        <f>INDEX(MTInputs!$J$1:$AZ$415,$D116,MATCH(Y$5,MTInputs!$J$5:$AZ$5,0))</f>
        <v/>
      </c>
      <c r="Z116" s="36">
        <f>INDEX(MTInputs!$J$1:$AZ$415,$D116,MATCH(Z$5,MTInputs!$J$5:$AZ$5,0))</f>
        <v/>
      </c>
      <c r="AA116" s="36">
        <f>INDEX(MTInputs!$J$1:$AZ$415,$D116,MATCH(AA$5,MTInputs!$J$5:$AZ$5,0))</f>
        <v/>
      </c>
      <c r="AB116" s="36">
        <f>INDEX(MTInputs!$J$1:$AZ$415,$D116,MATCH(AB$5,MTInputs!$J$5:$AZ$5,0))</f>
        <v/>
      </c>
      <c r="AC116" s="36">
        <f>INDEX(MTInputs!$J$1:$AZ$415,$D116,MATCH(AC$5,MTInputs!$J$5:$AZ$5,0))</f>
        <v/>
      </c>
      <c r="AD116" s="36">
        <f>INDEX(MTInputs!$J$1:$AZ$415,$D116,MATCH(AD$5,MTInputs!$J$5:$AZ$5,0))</f>
        <v/>
      </c>
      <c r="AE116" s="25">
        <f>LOWER(Settings!$C$4)&amp;".mit."&amp;$A116&amp;IF($C116="","","."&amp;$C116&amp;"."&amp;$B116)&amp;IF(INDEX(Variables!$D$5:$D$105,MATCH($A116,Variables!$A$5:$A$105,0))="","","."&amp;INDEX(Variables!$D$5:$D$105,MATCH($A116,Variables!$A$5:$A$105,0)))&amp;"."&amp;AE$5</f>
        <v/>
      </c>
      <c r="AF116" s="35">
        <f>INDEX(MTInputs!$J$1:$AZ$415,$D116,MATCH(AF$5,MTInputs!$J$5:$AZ$5,0))</f>
        <v/>
      </c>
      <c r="AG116" s="36">
        <f>INDEX(MTInputs!$J$1:$AZ$415,$D116,MATCH(AG$5,MTInputs!$J$5:$AZ$5,0))</f>
        <v/>
      </c>
      <c r="AH116" s="36">
        <f>INDEX(MTInputs!$J$1:$AZ$415,$D116,MATCH(AH$5,MTInputs!$J$5:$AZ$5,0))</f>
        <v/>
      </c>
      <c r="AI116" s="36">
        <f>INDEX(MTInputs!$J$1:$AZ$415,$D116,MATCH(AI$5,MTInputs!$J$5:$AZ$5,0))</f>
        <v/>
      </c>
      <c r="AJ116" s="36">
        <f>INDEX(MTInputs!$J$1:$AZ$415,$D116,MATCH(AJ$5,MTInputs!$J$5:$AZ$5,0))</f>
        <v/>
      </c>
      <c r="AK116" s="36">
        <f>INDEX(MTInputs!$J$1:$AZ$415,$D116,MATCH(AK$5,MTInputs!$J$5:$AZ$5,0))</f>
        <v/>
      </c>
      <c r="AL116" s="36">
        <f>INDEX(MTInputs!$J$1:$AZ$415,$D116,MATCH(AL$5,MTInputs!$J$5:$AZ$5,0))</f>
        <v/>
      </c>
      <c r="AM116" s="36">
        <f>INDEX(MTInputs!$J$1:$AZ$415,$D116,MATCH(AM$5,MTInputs!$J$5:$AZ$5,0))</f>
        <v/>
      </c>
      <c r="AN116" s="36">
        <f>INDEX(MTInputs!$J$1:$AZ$415,$D116,MATCH(AN$5,MTInputs!$J$5:$AZ$5,0))</f>
        <v/>
      </c>
      <c r="AO116" s="36">
        <f>INDEX(MTInputs!$J$1:$AZ$415,$D116,MATCH(AO$5,MTInputs!$J$5:$AZ$5,0))</f>
        <v/>
      </c>
      <c r="AP116" s="36">
        <f>INDEX(MTInputs!$J$1:$AZ$415,$D116,MATCH(AP$5,MTInputs!$J$5:$AZ$5,0))</f>
        <v/>
      </c>
      <c r="AQ116" s="36">
        <f>INDEX(MTInputs!$J$1:$AZ$415,$D116,MATCH(AQ$5,MTInputs!$J$5:$AZ$5,0))</f>
        <v/>
      </c>
      <c r="AR116" s="36">
        <f>INDEX(MTInputs!$J$1:$AZ$415,$D116,MATCH(AR$5,MTInputs!$J$5:$AZ$5,0))</f>
        <v/>
      </c>
      <c r="AS116" s="36">
        <f>INDEX(MTInputs!$J$1:$AZ$415,$D116,MATCH(AS$5,MTInputs!$J$5:$AZ$5,0))</f>
        <v/>
      </c>
      <c r="AT116" s="36">
        <f>INDEX(MTInputs!$J$1:$AZ$415,$D116,MATCH(AT$5,MTInputs!$J$5:$AZ$5,0))</f>
        <v/>
      </c>
      <c r="AU116" s="36">
        <f>INDEX(MTInputs!$J$1:$AZ$415,$D116,MATCH(AU$5,MTInputs!$J$5:$AZ$5,0))</f>
        <v/>
      </c>
      <c r="AV116" s="36">
        <f>INDEX(MTInputs!$J$1:$AZ$415,$D116,MATCH(AV$5,MTInputs!$J$5:$AZ$5,0))</f>
        <v/>
      </c>
      <c r="AW116" s="36">
        <f>INDEX(MTInputs!$J$1:$AZ$415,$D116,MATCH(AW$5,MTInputs!$J$5:$AZ$5,0))</f>
        <v/>
      </c>
      <c r="AX116" s="36">
        <f>INDEX(MTInputs!$J$1:$AZ$415,$D116,MATCH(AX$5,MTInputs!$J$5:$AZ$5,0))</f>
        <v/>
      </c>
    </row>
    <row r="117" hidden="1" outlineLevel="1">
      <c r="A117" s="9" t="inlineStr">
        <is>
          <t>etsc</t>
        </is>
      </c>
      <c r="B117" s="9" t="inlineStr">
        <is>
          <t>all</t>
        </is>
      </c>
      <c r="C117" s="9" t="inlineStr">
        <is>
          <t>pow</t>
        </is>
      </c>
      <c r="H117" s="9">
        <f>INDEX(Variables!$B$5:$B$105,MATCH($A117,Variables!$A$5:$A$105,0))&amp;IF($C117="",""," | "&amp;INDEX(Mapping!$B$5:$B$26,MATCH($C117,Mapping!$A$5:$A$26,0))&amp;" | "&amp;INDEX(Mapping!$B$30:$B$41,MATCH($B117,Mapping!$A$30:$A$41,0)))</f>
        <v/>
      </c>
      <c r="I117" s="9">
        <f>INDEX(Variables!$C$5:$C$105,MATCH($A117,Variables!$A$5:$A$105,0))</f>
        <v/>
      </c>
      <c r="J117" s="9">
        <f>INDEX(Variables!$E$5:$E$105,MATCH($A117,Variables!$A$5:$A$105,0))</f>
        <v/>
      </c>
      <c r="K117" s="30">
        <f>LOWER(Settings!$C$4)&amp;".mit."&amp;$A117&amp;IF($C117="","","."&amp;$C117&amp;"."&amp;$B117)&amp;IF(INDEX(Variables!$D$5:$D$105,MATCH($A117,Variables!$A$5:$A$105,0))="","","."&amp;INDEX(Variables!$D$5:$D$105,MATCH($A117,Variables!$A$5:$A$105,0)))&amp;"."&amp;K$5</f>
        <v/>
      </c>
      <c r="L117" s="31">
        <f>IF(AND(LEFT(L$93,3)="Yes",L$4&gt;=L$94),IF(L100,1,0),0)</f>
        <v/>
      </c>
      <c r="M117" s="32">
        <f>IF(AND(LEFT(M$93,3)="Yes",M$4&gt;=M$94),IF(M100,1,0),0)</f>
        <v/>
      </c>
      <c r="N117" s="32">
        <f>IF(AND(LEFT(N$93,3)="Yes",N$4&gt;=N$94),IF(N100,1,0),0)</f>
        <v/>
      </c>
      <c r="O117" s="32">
        <f>IF(AND(LEFT(O$93,3)="Yes",O$4&gt;=O$94),IF(O100,1,0),0)</f>
        <v/>
      </c>
      <c r="P117" s="32">
        <f>IF(AND(LEFT(P$93,3)="Yes",P$4&gt;=P$94),IF(P100,1,0),0)</f>
        <v/>
      </c>
      <c r="Q117" s="32">
        <f>IF(AND(LEFT(Q$93,3)="Yes",Q$4&gt;=Q$94),IF(Q100,1,0),0)</f>
        <v/>
      </c>
      <c r="R117" s="32">
        <f>IF(AND(LEFT(R$93,3)="Yes",R$4&gt;=R$94),IF(R100,1,0),0)</f>
        <v/>
      </c>
      <c r="S117" s="32">
        <f>IF(AND(LEFT(S$93,3)="Yes",S$4&gt;=S$94),IF(S100,1,0),0)</f>
        <v/>
      </c>
      <c r="T117" s="32">
        <f>IF(AND(LEFT(T$93,3)="Yes",T$4&gt;=T$94),IF(T100,1,0),0)</f>
        <v/>
      </c>
      <c r="U117" s="32">
        <f>IF(AND(LEFT(U$93,3)="Yes",U$4&gt;=U$94),IF(U100,1,0),0)</f>
        <v/>
      </c>
      <c r="V117" s="32">
        <f>IF(AND(LEFT(V$93,3)="Yes",V$4&gt;=V$94),IF(V100,1,0),0)</f>
        <v/>
      </c>
      <c r="W117" s="32">
        <f>IF(AND(LEFT(W$93,3)="Yes",W$4&gt;=W$94),IF(W100,1,0),0)</f>
        <v/>
      </c>
      <c r="X117" s="32">
        <f>IF(AND(LEFT(X$93,3)="Yes",X$4&gt;=X$94),IF(X100,1,0),0)</f>
        <v/>
      </c>
      <c r="Y117" s="32">
        <f>IF(AND(LEFT(Y$93,3)="Yes",Y$4&gt;=Y$94),IF(Y100,1,0),0)</f>
        <v/>
      </c>
      <c r="Z117" s="32">
        <f>IF(AND(LEFT(Z$93,3)="Yes",Z$4&gt;=Z$94),IF(Z100,1,0),0)</f>
        <v/>
      </c>
      <c r="AA117" s="32">
        <f>IF(AND(LEFT(AA$93,3)="Yes",AA$4&gt;=AA$94),IF(AA100,1,0),0)</f>
        <v/>
      </c>
      <c r="AB117" s="32">
        <f>IF(AND(LEFT(AB$93,3)="Yes",AB$4&gt;=AB$94),IF(AB100,1,0),0)</f>
        <v/>
      </c>
      <c r="AC117" s="32">
        <f>IF(AND(LEFT(AC$93,3)="Yes",AC$4&gt;=AC$94),IF(AC100,1,0),0)</f>
        <v/>
      </c>
      <c r="AD117" s="33">
        <f>ETSCOVER(AD$93,AD$4,AD$94,AD100)</f>
        <v/>
      </c>
      <c r="AE117" s="30">
        <f>LOWER(Settings!$C$4)&amp;".mit."&amp;$A117&amp;IF($C117="","","."&amp;$C117&amp;"."&amp;$B117)&amp;IF(INDEX(Variables!$D$5:$D$105,MATCH($A117,Variables!$A$5:$A$105,0))="","","."&amp;INDEX(Variables!$D$5:$D$105,MATCH($A117,Variables!$A$5:$A$105,0)))&amp;"."&amp;AE$5</f>
        <v/>
      </c>
      <c r="AF117" s="31">
        <f>IF(AND(LEFT(AF$93,3)="Yes",AF$4&gt;=AF$94),IF(AF100,1,0),0)</f>
        <v/>
      </c>
      <c r="AG117" s="32">
        <f>IF(AND(LEFT(AG$93,3)="Yes",AG$4&gt;=AG$94),IF(AG100,1,0),0)</f>
        <v/>
      </c>
      <c r="AH117" s="32">
        <f>IF(AND(LEFT(AH$93,3)="Yes",AH$4&gt;=AH$94),IF(AH100,1,0),0)</f>
        <v/>
      </c>
      <c r="AI117" s="32">
        <f>IF(AND(LEFT(AI$93,3)="Yes",AI$4&gt;=AI$94),IF(AI100,1,0),0)</f>
        <v/>
      </c>
      <c r="AJ117" s="32">
        <f>IF(AND(LEFT(AJ$93,3)="Yes",AJ$4&gt;=AJ$94),IF(AJ100,1,0),0)</f>
        <v/>
      </c>
      <c r="AK117" s="32">
        <f>IF(AND(LEFT(AK$93,3)="Yes",AK$4&gt;=AK$94),IF(AK100,1,0),0)</f>
        <v/>
      </c>
      <c r="AL117" s="32">
        <f>IF(AND(LEFT(AL$93,3)="Yes",AL$4&gt;=AL$94),IF(AL100,1,0),0)</f>
        <v/>
      </c>
      <c r="AM117" s="32">
        <f>IF(AND(LEFT(AM$93,3)="Yes",AM$4&gt;=AM$94),IF(AM100,1,0),0)</f>
        <v/>
      </c>
      <c r="AN117" s="32">
        <f>IF(AND(LEFT(AN$93,3)="Yes",AN$4&gt;=AN$94),IF(AN100,1,0),0)</f>
        <v/>
      </c>
      <c r="AO117" s="32">
        <f>IF(AND(LEFT(AO$93,3)="Yes",AO$4&gt;=AO$94),IF(AO100,1,0),0)</f>
        <v/>
      </c>
      <c r="AP117" s="32">
        <f>IF(AND(LEFT(AP$93,3)="Yes",AP$4&gt;=AP$94),IF(AP100,1,0),0)</f>
        <v/>
      </c>
      <c r="AQ117" s="32">
        <f>IF(AND(LEFT(AQ$93,3)="Yes",AQ$4&gt;=AQ$94),IF(AQ100,1,0),0)</f>
        <v/>
      </c>
      <c r="AR117" s="32">
        <f>IF(AND(LEFT(AR$93,3)="Yes",AR$4&gt;=AR$94),IF(AR100,1,0),0)</f>
        <v/>
      </c>
      <c r="AS117" s="32">
        <f>IF(AND(LEFT(AS$93,3)="Yes",AS$4&gt;=AS$94),IF(AS100,1,0),0)</f>
        <v/>
      </c>
      <c r="AT117" s="32">
        <f>IF(AND(LEFT(AT$93,3)="Yes",AT$4&gt;=AT$94),IF(AT100,1,0),0)</f>
        <v/>
      </c>
      <c r="AU117" s="32">
        <f>IF(AND(LEFT(AU$93,3)="Yes",AU$4&gt;=AU$94),IF(AU100,1,0),0)</f>
        <v/>
      </c>
      <c r="AV117" s="32">
        <f>IF(AND(LEFT(AV$93,3)="Yes",AV$4&gt;=AV$94),IF(AV100,1,0),0)</f>
        <v/>
      </c>
      <c r="AW117" s="32">
        <f>IF(AND(LEFT(AW$93,3)="Yes",AW$4&gt;=AW$94),IF(AW100,1,0),0)</f>
        <v/>
      </c>
      <c r="AX117" s="33">
        <f>ETSCOVER(AX$93,AX$4,AX$94,AX100)</f>
        <v/>
      </c>
    </row>
    <row r="118" hidden="1" outlineLevel="1">
      <c r="A118" s="9" t="inlineStr">
        <is>
          <t>etsc</t>
        </is>
      </c>
      <c r="B118" s="9" t="inlineStr">
        <is>
          <t>all</t>
        </is>
      </c>
      <c r="C118" s="9" t="inlineStr">
        <is>
          <t>rod</t>
        </is>
      </c>
      <c r="H118" s="9">
        <f>INDEX(Variables!$B$5:$B$105,MATCH($A118,Variables!$A$5:$A$105,0))&amp;IF($C118="",""," | "&amp;INDEX(Mapping!$B$5:$B$26,MATCH($C118,Mapping!$A$5:$A$26,0))&amp;" | "&amp;INDEX(Mapping!$B$30:$B$41,MATCH($B118,Mapping!$A$30:$A$41,0)))</f>
        <v/>
      </c>
      <c r="I118" s="9">
        <f>INDEX(Variables!$C$5:$C$105,MATCH($A118,Variables!$A$5:$A$105,0))</f>
        <v/>
      </c>
      <c r="J118" s="9">
        <f>INDEX(Variables!$E$5:$E$105,MATCH($A118,Variables!$A$5:$A$105,0))</f>
        <v/>
      </c>
      <c r="K118" s="30">
        <f>LOWER(Settings!$C$4)&amp;".mit."&amp;$A118&amp;IF($C118="","","."&amp;$C118&amp;"."&amp;$B118)&amp;IF(INDEX(Variables!$D$5:$D$105,MATCH($A118,Variables!$A$5:$A$105,0))="","","."&amp;INDEX(Variables!$D$5:$D$105,MATCH($A118,Variables!$A$5:$A$105,0)))&amp;"."&amp;K$5</f>
        <v/>
      </c>
      <c r="L118" s="31">
        <f>IF(AND(LEFT(L$93,3)="Yes",L$4&gt;=L$94),IF(L101,1,0),0)</f>
        <v/>
      </c>
      <c r="M118" s="32">
        <f>IF(AND(LEFT(M$93,3)="Yes",M$4&gt;=M$94),IF(M101,1,0),0)</f>
        <v/>
      </c>
      <c r="N118" s="32">
        <f>IF(AND(LEFT(N$93,3)="Yes",N$4&gt;=N$94),IF(N101,1,0),0)</f>
        <v/>
      </c>
      <c r="O118" s="32">
        <f>IF(AND(LEFT(O$93,3)="Yes",O$4&gt;=O$94),IF(O101,1,0),0)</f>
        <v/>
      </c>
      <c r="P118" s="32">
        <f>IF(AND(LEFT(P$93,3)="Yes",P$4&gt;=P$94),IF(P101,1,0),0)</f>
        <v/>
      </c>
      <c r="Q118" s="32">
        <f>IF(AND(LEFT(Q$93,3)="Yes",Q$4&gt;=Q$94),IF(Q101,1,0),0)</f>
        <v/>
      </c>
      <c r="R118" s="32">
        <f>IF(AND(LEFT(R$93,3)="Yes",R$4&gt;=R$94),IF(R101,1,0),0)</f>
        <v/>
      </c>
      <c r="S118" s="32">
        <f>IF(AND(LEFT(S$93,3)="Yes",S$4&gt;=S$94),IF(S101,1,0),0)</f>
        <v/>
      </c>
      <c r="T118" s="32">
        <f>IF(AND(LEFT(T$93,3)="Yes",T$4&gt;=T$94),IF(T101,1,0),0)</f>
        <v/>
      </c>
      <c r="U118" s="32">
        <f>IF(AND(LEFT(U$93,3)="Yes",U$4&gt;=U$94),IF(U101,1,0),0)</f>
        <v/>
      </c>
      <c r="V118" s="32">
        <f>IF(AND(LEFT(V$93,3)="Yes",V$4&gt;=V$94),IF(V101,1,0),0)</f>
        <v/>
      </c>
      <c r="W118" s="32">
        <f>IF(AND(LEFT(W$93,3)="Yes",W$4&gt;=W$94),IF(W101,1,0),0)</f>
        <v/>
      </c>
      <c r="X118" s="32">
        <f>IF(AND(LEFT(X$93,3)="Yes",X$4&gt;=X$94),IF(X101,1,0),0)</f>
        <v/>
      </c>
      <c r="Y118" s="32">
        <f>IF(AND(LEFT(Y$93,3)="Yes",Y$4&gt;=Y$94),IF(Y101,1,0),0)</f>
        <v/>
      </c>
      <c r="Z118" s="32">
        <f>IF(AND(LEFT(Z$93,3)="Yes",Z$4&gt;=Z$94),IF(Z101,1,0),0)</f>
        <v/>
      </c>
      <c r="AA118" s="32">
        <f>IF(AND(LEFT(AA$93,3)="Yes",AA$4&gt;=AA$94),IF(AA101,1,0),0)</f>
        <v/>
      </c>
      <c r="AB118" s="32">
        <f>IF(AND(LEFT(AB$93,3)="Yes",AB$4&gt;=AB$94),IF(AB101,1,0),0)</f>
        <v/>
      </c>
      <c r="AC118" s="32">
        <f>IF(AND(LEFT(AC$93,3)="Yes",AC$4&gt;=AC$94),IF(AC101,1,0),0)</f>
        <v/>
      </c>
      <c r="AD118" s="33">
        <f>ETSCOVER(AD$93,AD$4,AD$94,AD101)</f>
        <v/>
      </c>
      <c r="AE118" s="30">
        <f>LOWER(Settings!$C$4)&amp;".mit."&amp;$A118&amp;IF($C118="","","."&amp;$C118&amp;"."&amp;$B118)&amp;IF(INDEX(Variables!$D$5:$D$105,MATCH($A118,Variables!$A$5:$A$105,0))="","","."&amp;INDEX(Variables!$D$5:$D$105,MATCH($A118,Variables!$A$5:$A$105,0)))&amp;"."&amp;AE$5</f>
        <v/>
      </c>
      <c r="AF118" s="31">
        <f>IF(AND(LEFT(AF$93,3)="Yes",AF$4&gt;=AF$94),IF(AF101,1,0),0)</f>
        <v/>
      </c>
      <c r="AG118" s="32">
        <f>IF(AND(LEFT(AG$93,3)="Yes",AG$4&gt;=AG$94),IF(AG101,1,0),0)</f>
        <v/>
      </c>
      <c r="AH118" s="32">
        <f>IF(AND(LEFT(AH$93,3)="Yes",AH$4&gt;=AH$94),IF(AH101,1,0),0)</f>
        <v/>
      </c>
      <c r="AI118" s="32">
        <f>IF(AND(LEFT(AI$93,3)="Yes",AI$4&gt;=AI$94),IF(AI101,1,0),0)</f>
        <v/>
      </c>
      <c r="AJ118" s="32">
        <f>IF(AND(LEFT(AJ$93,3)="Yes",AJ$4&gt;=AJ$94),IF(AJ101,1,0),0)</f>
        <v/>
      </c>
      <c r="AK118" s="32">
        <f>IF(AND(LEFT(AK$93,3)="Yes",AK$4&gt;=AK$94),IF(AK101,1,0),0)</f>
        <v/>
      </c>
      <c r="AL118" s="32">
        <f>IF(AND(LEFT(AL$93,3)="Yes",AL$4&gt;=AL$94),IF(AL101,1,0),0)</f>
        <v/>
      </c>
      <c r="AM118" s="32">
        <f>IF(AND(LEFT(AM$93,3)="Yes",AM$4&gt;=AM$94),IF(AM101,1,0),0)</f>
        <v/>
      </c>
      <c r="AN118" s="32">
        <f>IF(AND(LEFT(AN$93,3)="Yes",AN$4&gt;=AN$94),IF(AN101,1,0),0)</f>
        <v/>
      </c>
      <c r="AO118" s="32">
        <f>IF(AND(LEFT(AO$93,3)="Yes",AO$4&gt;=AO$94),IF(AO101,1,0),0)</f>
        <v/>
      </c>
      <c r="AP118" s="32">
        <f>IF(AND(LEFT(AP$93,3)="Yes",AP$4&gt;=AP$94),IF(AP101,1,0),0)</f>
        <v/>
      </c>
      <c r="AQ118" s="32">
        <f>IF(AND(LEFT(AQ$93,3)="Yes",AQ$4&gt;=AQ$94),IF(AQ101,1,0),0)</f>
        <v/>
      </c>
      <c r="AR118" s="32">
        <f>IF(AND(LEFT(AR$93,3)="Yes",AR$4&gt;=AR$94),IF(AR101,1,0),0)</f>
        <v/>
      </c>
      <c r="AS118" s="32">
        <f>IF(AND(LEFT(AS$93,3)="Yes",AS$4&gt;=AS$94),IF(AS101,1,0),0)</f>
        <v/>
      </c>
      <c r="AT118" s="32">
        <f>IF(AND(LEFT(AT$93,3)="Yes",AT$4&gt;=AT$94),IF(AT101,1,0),0)</f>
        <v/>
      </c>
      <c r="AU118" s="32">
        <f>IF(AND(LEFT(AU$93,3)="Yes",AU$4&gt;=AU$94),IF(AU101,1,0),0)</f>
        <v/>
      </c>
      <c r="AV118" s="32">
        <f>IF(AND(LEFT(AV$93,3)="Yes",AV$4&gt;=AV$94),IF(AV101,1,0),0)</f>
        <v/>
      </c>
      <c r="AW118" s="32">
        <f>IF(AND(LEFT(AW$93,3)="Yes",AW$4&gt;=AW$94),IF(AW101,1,0),0)</f>
        <v/>
      </c>
      <c r="AX118" s="33">
        <f>ETSCOVER(AX$93,AX$4,AX$94,AX101)</f>
        <v/>
      </c>
    </row>
    <row r="119" hidden="1" outlineLevel="1">
      <c r="A119" s="9" t="inlineStr">
        <is>
          <t>etsc</t>
        </is>
      </c>
      <c r="B119" s="9" t="inlineStr">
        <is>
          <t>all</t>
        </is>
      </c>
      <c r="C119" s="9" t="inlineStr">
        <is>
          <t>ral</t>
        </is>
      </c>
      <c r="H119" s="9">
        <f>INDEX(Variables!$B$5:$B$105,MATCH($A119,Variables!$A$5:$A$105,0))&amp;IF($C119="",""," | "&amp;INDEX(Mapping!$B$5:$B$26,MATCH($C119,Mapping!$A$5:$A$26,0))&amp;" | "&amp;INDEX(Mapping!$B$30:$B$41,MATCH($B119,Mapping!$A$30:$A$41,0)))</f>
        <v/>
      </c>
      <c r="I119" s="9">
        <f>INDEX(Variables!$C$5:$C$105,MATCH($A119,Variables!$A$5:$A$105,0))</f>
        <v/>
      </c>
      <c r="J119" s="9">
        <f>INDEX(Variables!$E$5:$E$105,MATCH($A119,Variables!$A$5:$A$105,0))</f>
        <v/>
      </c>
      <c r="K119" s="30">
        <f>LOWER(Settings!$C$4)&amp;".mit."&amp;$A119&amp;IF($C119="","","."&amp;$C119&amp;"."&amp;$B119)&amp;IF(INDEX(Variables!$D$5:$D$105,MATCH($A119,Variables!$A$5:$A$105,0))="","","."&amp;INDEX(Variables!$D$5:$D$105,MATCH($A119,Variables!$A$5:$A$105,0)))&amp;"."&amp;K$5</f>
        <v/>
      </c>
      <c r="L119" s="31">
        <f>IF(AND(LEFT(L$93,3)="Yes",L$4&gt;=L$94),IF(L102,1,0),0)</f>
        <v/>
      </c>
      <c r="M119" s="32">
        <f>IF(AND(LEFT(M$93,3)="Yes",M$4&gt;=M$94),IF(M102,1,0),0)</f>
        <v/>
      </c>
      <c r="N119" s="32">
        <f>IF(AND(LEFT(N$93,3)="Yes",N$4&gt;=N$94),IF(N102,1,0),0)</f>
        <v/>
      </c>
      <c r="O119" s="32">
        <f>IF(AND(LEFT(O$93,3)="Yes",O$4&gt;=O$94),IF(O102,1,0),0)</f>
        <v/>
      </c>
      <c r="P119" s="32">
        <f>IF(AND(LEFT(P$93,3)="Yes",P$4&gt;=P$94),IF(P102,1,0),0)</f>
        <v/>
      </c>
      <c r="Q119" s="32">
        <f>IF(AND(LEFT(Q$93,3)="Yes",Q$4&gt;=Q$94),IF(Q102,1,0),0)</f>
        <v/>
      </c>
      <c r="R119" s="32">
        <f>IF(AND(LEFT(R$93,3)="Yes",R$4&gt;=R$94),IF(R102,1,0),0)</f>
        <v/>
      </c>
      <c r="S119" s="32">
        <f>IF(AND(LEFT(S$93,3)="Yes",S$4&gt;=S$94),IF(S102,1,0),0)</f>
        <v/>
      </c>
      <c r="T119" s="32">
        <f>IF(AND(LEFT(T$93,3)="Yes",T$4&gt;=T$94),IF(T102,1,0),0)</f>
        <v/>
      </c>
      <c r="U119" s="32">
        <f>IF(AND(LEFT(U$93,3)="Yes",U$4&gt;=U$94),IF(U102,1,0),0)</f>
        <v/>
      </c>
      <c r="V119" s="32">
        <f>IF(AND(LEFT(V$93,3)="Yes",V$4&gt;=V$94),IF(V102,1,0),0)</f>
        <v/>
      </c>
      <c r="W119" s="32">
        <f>IF(AND(LEFT(W$93,3)="Yes",W$4&gt;=W$94),IF(W102,1,0),0)</f>
        <v/>
      </c>
      <c r="X119" s="32">
        <f>IF(AND(LEFT(X$93,3)="Yes",X$4&gt;=X$94),IF(X102,1,0),0)</f>
        <v/>
      </c>
      <c r="Y119" s="32">
        <f>IF(AND(LEFT(Y$93,3)="Yes",Y$4&gt;=Y$94),IF(Y102,1,0),0)</f>
        <v/>
      </c>
      <c r="Z119" s="32">
        <f>IF(AND(LEFT(Z$93,3)="Yes",Z$4&gt;=Z$94),IF(Z102,1,0),0)</f>
        <v/>
      </c>
      <c r="AA119" s="32">
        <f>IF(AND(LEFT(AA$93,3)="Yes",AA$4&gt;=AA$94),IF(AA102,1,0),0)</f>
        <v/>
      </c>
      <c r="AB119" s="32">
        <f>IF(AND(LEFT(AB$93,3)="Yes",AB$4&gt;=AB$94),IF(AB102,1,0),0)</f>
        <v/>
      </c>
      <c r="AC119" s="32">
        <f>IF(AND(LEFT(AC$93,3)="Yes",AC$4&gt;=AC$94),IF(AC102,1,0),0)</f>
        <v/>
      </c>
      <c r="AD119" s="33">
        <f>ETSCOVER(AD$93,AD$4,AD$94,AD102)</f>
        <v/>
      </c>
      <c r="AE119" s="30">
        <f>LOWER(Settings!$C$4)&amp;".mit."&amp;$A119&amp;IF($C119="","","."&amp;$C119&amp;"."&amp;$B119)&amp;IF(INDEX(Variables!$D$5:$D$105,MATCH($A119,Variables!$A$5:$A$105,0))="","","."&amp;INDEX(Variables!$D$5:$D$105,MATCH($A119,Variables!$A$5:$A$105,0)))&amp;"."&amp;AE$5</f>
        <v/>
      </c>
      <c r="AF119" s="31">
        <f>IF(AND(LEFT(AF$93,3)="Yes",AF$4&gt;=AF$94),IF(AF102,1,0),0)</f>
        <v/>
      </c>
      <c r="AG119" s="32">
        <f>IF(AND(LEFT(AG$93,3)="Yes",AG$4&gt;=AG$94),IF(AG102,1,0),0)</f>
        <v/>
      </c>
      <c r="AH119" s="32">
        <f>IF(AND(LEFT(AH$93,3)="Yes",AH$4&gt;=AH$94),IF(AH102,1,0),0)</f>
        <v/>
      </c>
      <c r="AI119" s="32">
        <f>IF(AND(LEFT(AI$93,3)="Yes",AI$4&gt;=AI$94),IF(AI102,1,0),0)</f>
        <v/>
      </c>
      <c r="AJ119" s="32">
        <f>IF(AND(LEFT(AJ$93,3)="Yes",AJ$4&gt;=AJ$94),IF(AJ102,1,0),0)</f>
        <v/>
      </c>
      <c r="AK119" s="32">
        <f>IF(AND(LEFT(AK$93,3)="Yes",AK$4&gt;=AK$94),IF(AK102,1,0),0)</f>
        <v/>
      </c>
      <c r="AL119" s="32">
        <f>IF(AND(LEFT(AL$93,3)="Yes",AL$4&gt;=AL$94),IF(AL102,1,0),0)</f>
        <v/>
      </c>
      <c r="AM119" s="32">
        <f>IF(AND(LEFT(AM$93,3)="Yes",AM$4&gt;=AM$94),IF(AM102,1,0),0)</f>
        <v/>
      </c>
      <c r="AN119" s="32">
        <f>IF(AND(LEFT(AN$93,3)="Yes",AN$4&gt;=AN$94),IF(AN102,1,0),0)</f>
        <v/>
      </c>
      <c r="AO119" s="32">
        <f>IF(AND(LEFT(AO$93,3)="Yes",AO$4&gt;=AO$94),IF(AO102,1,0),0)</f>
        <v/>
      </c>
      <c r="AP119" s="32">
        <f>IF(AND(LEFT(AP$93,3)="Yes",AP$4&gt;=AP$94),IF(AP102,1,0),0)</f>
        <v/>
      </c>
      <c r="AQ119" s="32">
        <f>IF(AND(LEFT(AQ$93,3)="Yes",AQ$4&gt;=AQ$94),IF(AQ102,1,0),0)</f>
        <v/>
      </c>
      <c r="AR119" s="32">
        <f>IF(AND(LEFT(AR$93,3)="Yes",AR$4&gt;=AR$94),IF(AR102,1,0),0)</f>
        <v/>
      </c>
      <c r="AS119" s="32">
        <f>IF(AND(LEFT(AS$93,3)="Yes",AS$4&gt;=AS$94),IF(AS102,1,0),0)</f>
        <v/>
      </c>
      <c r="AT119" s="32">
        <f>IF(AND(LEFT(AT$93,3)="Yes",AT$4&gt;=AT$94),IF(AT102,1,0),0)</f>
        <v/>
      </c>
      <c r="AU119" s="32">
        <f>IF(AND(LEFT(AU$93,3)="Yes",AU$4&gt;=AU$94),IF(AU102,1,0),0)</f>
        <v/>
      </c>
      <c r="AV119" s="32">
        <f>IF(AND(LEFT(AV$93,3)="Yes",AV$4&gt;=AV$94),IF(AV102,1,0),0)</f>
        <v/>
      </c>
      <c r="AW119" s="32">
        <f>IF(AND(LEFT(AW$93,3)="Yes",AW$4&gt;=AW$94),IF(AW102,1,0),0)</f>
        <v/>
      </c>
      <c r="AX119" s="33">
        <f>ETSCOVER(AX$93,AX$4,AX$94,AX102)</f>
        <v/>
      </c>
    </row>
    <row r="120" hidden="1" outlineLevel="1">
      <c r="A120" s="9" t="inlineStr">
        <is>
          <t>etsc</t>
        </is>
      </c>
      <c r="B120" s="9" t="inlineStr">
        <is>
          <t>all</t>
        </is>
      </c>
      <c r="C120" s="9" t="inlineStr">
        <is>
          <t>avi</t>
        </is>
      </c>
      <c r="H120" s="9">
        <f>INDEX(Variables!$B$5:$B$105,MATCH($A120,Variables!$A$5:$A$105,0))&amp;IF($C120="",""," | "&amp;INDEX(Mapping!$B$5:$B$26,MATCH($C120,Mapping!$A$5:$A$26,0))&amp;" | "&amp;INDEX(Mapping!$B$30:$B$41,MATCH($B120,Mapping!$A$30:$A$41,0)))</f>
        <v/>
      </c>
      <c r="I120" s="9">
        <f>INDEX(Variables!$C$5:$C$105,MATCH($A120,Variables!$A$5:$A$105,0))</f>
        <v/>
      </c>
      <c r="J120" s="9">
        <f>INDEX(Variables!$E$5:$E$105,MATCH($A120,Variables!$A$5:$A$105,0))</f>
        <v/>
      </c>
      <c r="K120" s="30">
        <f>LOWER(Settings!$C$4)&amp;".mit."&amp;$A120&amp;IF($C120="","","."&amp;$C120&amp;"."&amp;$B120)&amp;IF(INDEX(Variables!$D$5:$D$105,MATCH($A120,Variables!$A$5:$A$105,0))="","","."&amp;INDEX(Variables!$D$5:$D$105,MATCH($A120,Variables!$A$5:$A$105,0)))&amp;"."&amp;K$5</f>
        <v/>
      </c>
      <c r="L120" s="31">
        <f>IF(AND(LEFT(L$93,3)="Yes",L$4&gt;=L$94),IF(L103,1,0),0)</f>
        <v/>
      </c>
      <c r="M120" s="32">
        <f>IF(AND(LEFT(M$93,3)="Yes",M$4&gt;=M$94),IF(M103,1,0),0)</f>
        <v/>
      </c>
      <c r="N120" s="32">
        <f>IF(AND(LEFT(N$93,3)="Yes",N$4&gt;=N$94),IF(N103,1,0),0)</f>
        <v/>
      </c>
      <c r="O120" s="32">
        <f>IF(AND(LEFT(O$93,3)="Yes",O$4&gt;=O$94),IF(O103,1,0),0)</f>
        <v/>
      </c>
      <c r="P120" s="32">
        <f>IF(AND(LEFT(P$93,3)="Yes",P$4&gt;=P$94),IF(P103,1,0),0)</f>
        <v/>
      </c>
      <c r="Q120" s="32">
        <f>IF(AND(LEFT(Q$93,3)="Yes",Q$4&gt;=Q$94),IF(Q103,1,0),0)</f>
        <v/>
      </c>
      <c r="R120" s="32">
        <f>IF(AND(LEFT(R$93,3)="Yes",R$4&gt;=R$94),IF(R103,1,0),0)</f>
        <v/>
      </c>
      <c r="S120" s="32">
        <f>IF(AND(LEFT(S$93,3)="Yes",S$4&gt;=S$94),IF(S103,1,0),0)</f>
        <v/>
      </c>
      <c r="T120" s="32">
        <f>IF(AND(LEFT(T$93,3)="Yes",T$4&gt;=T$94),IF(T103,1,0),0)</f>
        <v/>
      </c>
      <c r="U120" s="32">
        <f>IF(AND(LEFT(U$93,3)="Yes",U$4&gt;=U$94),IF(U103,1,0),0)</f>
        <v/>
      </c>
      <c r="V120" s="32">
        <f>IF(AND(LEFT(V$93,3)="Yes",V$4&gt;=V$94),IF(V103,1,0),0)</f>
        <v/>
      </c>
      <c r="W120" s="32">
        <f>IF(AND(LEFT(W$93,3)="Yes",W$4&gt;=W$94),IF(W103,1,0),0)</f>
        <v/>
      </c>
      <c r="X120" s="32">
        <f>IF(AND(LEFT(X$93,3)="Yes",X$4&gt;=X$94),IF(X103,1,0),0)</f>
        <v/>
      </c>
      <c r="Y120" s="32">
        <f>IF(AND(LEFT(Y$93,3)="Yes",Y$4&gt;=Y$94),IF(Y103,1,0),0)</f>
        <v/>
      </c>
      <c r="Z120" s="32">
        <f>IF(AND(LEFT(Z$93,3)="Yes",Z$4&gt;=Z$94),IF(Z103,1,0),0)</f>
        <v/>
      </c>
      <c r="AA120" s="32">
        <f>IF(AND(LEFT(AA$93,3)="Yes",AA$4&gt;=AA$94),IF(AA103,1,0),0)</f>
        <v/>
      </c>
      <c r="AB120" s="32">
        <f>IF(AND(LEFT(AB$93,3)="Yes",AB$4&gt;=AB$94),IF(AB103,1,0),0)</f>
        <v/>
      </c>
      <c r="AC120" s="32">
        <f>IF(AND(LEFT(AC$93,3)="Yes",AC$4&gt;=AC$94),IF(AC103,1,0),0)</f>
        <v/>
      </c>
      <c r="AD120" s="33">
        <f>ETSCOVER(AD$93,AD$4,AD$94,AD103)</f>
        <v/>
      </c>
      <c r="AE120" s="30">
        <f>LOWER(Settings!$C$4)&amp;".mit."&amp;$A120&amp;IF($C120="","","."&amp;$C120&amp;"."&amp;$B120)&amp;IF(INDEX(Variables!$D$5:$D$105,MATCH($A120,Variables!$A$5:$A$105,0))="","","."&amp;INDEX(Variables!$D$5:$D$105,MATCH($A120,Variables!$A$5:$A$105,0)))&amp;"."&amp;AE$5</f>
        <v/>
      </c>
      <c r="AF120" s="31">
        <f>IF(AND(LEFT(AF$93,3)="Yes",AF$4&gt;=AF$94),IF(AF103,1,0),0)</f>
        <v/>
      </c>
      <c r="AG120" s="32">
        <f>IF(AND(LEFT(AG$93,3)="Yes",AG$4&gt;=AG$94),IF(AG103,1,0),0)</f>
        <v/>
      </c>
      <c r="AH120" s="32">
        <f>IF(AND(LEFT(AH$93,3)="Yes",AH$4&gt;=AH$94),IF(AH103,1,0),0)</f>
        <v/>
      </c>
      <c r="AI120" s="32">
        <f>IF(AND(LEFT(AI$93,3)="Yes",AI$4&gt;=AI$94),IF(AI103,1,0),0)</f>
        <v/>
      </c>
      <c r="AJ120" s="32">
        <f>IF(AND(LEFT(AJ$93,3)="Yes",AJ$4&gt;=AJ$94),IF(AJ103,1,0),0)</f>
        <v/>
      </c>
      <c r="AK120" s="32">
        <f>IF(AND(LEFT(AK$93,3)="Yes",AK$4&gt;=AK$94),IF(AK103,1,0),0)</f>
        <v/>
      </c>
      <c r="AL120" s="32">
        <f>IF(AND(LEFT(AL$93,3)="Yes",AL$4&gt;=AL$94),IF(AL103,1,0),0)</f>
        <v/>
      </c>
      <c r="AM120" s="32">
        <f>IF(AND(LEFT(AM$93,3)="Yes",AM$4&gt;=AM$94),IF(AM103,1,0),0)</f>
        <v/>
      </c>
      <c r="AN120" s="32">
        <f>IF(AND(LEFT(AN$93,3)="Yes",AN$4&gt;=AN$94),IF(AN103,1,0),0)</f>
        <v/>
      </c>
      <c r="AO120" s="32">
        <f>IF(AND(LEFT(AO$93,3)="Yes",AO$4&gt;=AO$94),IF(AO103,1,0),0)</f>
        <v/>
      </c>
      <c r="AP120" s="32">
        <f>IF(AND(LEFT(AP$93,3)="Yes",AP$4&gt;=AP$94),IF(AP103,1,0),0)</f>
        <v/>
      </c>
      <c r="AQ120" s="32">
        <f>IF(AND(LEFT(AQ$93,3)="Yes",AQ$4&gt;=AQ$94),IF(AQ103,1,0),0)</f>
        <v/>
      </c>
      <c r="AR120" s="32">
        <f>IF(AND(LEFT(AR$93,3)="Yes",AR$4&gt;=AR$94),IF(AR103,1,0),0)</f>
        <v/>
      </c>
      <c r="AS120" s="32">
        <f>IF(AND(LEFT(AS$93,3)="Yes",AS$4&gt;=AS$94),IF(AS103,1,0),0)</f>
        <v/>
      </c>
      <c r="AT120" s="32">
        <f>IF(AND(LEFT(AT$93,3)="Yes",AT$4&gt;=AT$94),IF(AT103,1,0),0)</f>
        <v/>
      </c>
      <c r="AU120" s="32">
        <f>IF(AND(LEFT(AU$93,3)="Yes",AU$4&gt;=AU$94),IF(AU103,1,0),0)</f>
        <v/>
      </c>
      <c r="AV120" s="32">
        <f>IF(AND(LEFT(AV$93,3)="Yes",AV$4&gt;=AV$94),IF(AV103,1,0),0)</f>
        <v/>
      </c>
      <c r="AW120" s="32">
        <f>IF(AND(LEFT(AW$93,3)="Yes",AW$4&gt;=AW$94),IF(AW103,1,0),0)</f>
        <v/>
      </c>
      <c r="AX120" s="33">
        <f>ETSCOVER(AX$93,AX$4,AX$94,AX103)</f>
        <v/>
      </c>
    </row>
    <row r="121" hidden="1" outlineLevel="1">
      <c r="A121" s="9" t="inlineStr">
        <is>
          <t>etsc</t>
        </is>
      </c>
      <c r="B121" s="9" t="inlineStr">
        <is>
          <t>all</t>
        </is>
      </c>
      <c r="C121" s="9" t="inlineStr">
        <is>
          <t>nav</t>
        </is>
      </c>
      <c r="H121" s="9">
        <f>INDEX(Variables!$B$5:$B$105,MATCH($A121,Variables!$A$5:$A$105,0))&amp;IF($C121="",""," | "&amp;INDEX(Mapping!$B$5:$B$26,MATCH($C121,Mapping!$A$5:$A$26,0))&amp;" | "&amp;INDEX(Mapping!$B$30:$B$41,MATCH($B121,Mapping!$A$30:$A$41,0)))</f>
        <v/>
      </c>
      <c r="I121" s="9">
        <f>INDEX(Variables!$C$5:$C$105,MATCH($A121,Variables!$A$5:$A$105,0))</f>
        <v/>
      </c>
      <c r="J121" s="9">
        <f>INDEX(Variables!$E$5:$E$105,MATCH($A121,Variables!$A$5:$A$105,0))</f>
        <v/>
      </c>
      <c r="K121" s="30">
        <f>LOWER(Settings!$C$4)&amp;".mit."&amp;$A121&amp;IF($C121="","","."&amp;$C121&amp;"."&amp;$B121)&amp;IF(INDEX(Variables!$D$5:$D$105,MATCH($A121,Variables!$A$5:$A$105,0))="","","."&amp;INDEX(Variables!$D$5:$D$105,MATCH($A121,Variables!$A$5:$A$105,0)))&amp;"."&amp;K$5</f>
        <v/>
      </c>
      <c r="L121" s="31">
        <f>IF(AND(LEFT(L$93,3)="Yes",L$4&gt;=L$94),IF(L104,1,0),0)</f>
        <v/>
      </c>
      <c r="M121" s="32">
        <f>IF(AND(LEFT(M$93,3)="Yes",M$4&gt;=M$94),IF(M104,1,0),0)</f>
        <v/>
      </c>
      <c r="N121" s="32">
        <f>IF(AND(LEFT(N$93,3)="Yes",N$4&gt;=N$94),IF(N104,1,0),0)</f>
        <v/>
      </c>
      <c r="O121" s="32">
        <f>IF(AND(LEFT(O$93,3)="Yes",O$4&gt;=O$94),IF(O104,1,0),0)</f>
        <v/>
      </c>
      <c r="P121" s="32">
        <f>IF(AND(LEFT(P$93,3)="Yes",P$4&gt;=P$94),IF(P104,1,0),0)</f>
        <v/>
      </c>
      <c r="Q121" s="32">
        <f>IF(AND(LEFT(Q$93,3)="Yes",Q$4&gt;=Q$94),IF(Q104,1,0),0)</f>
        <v/>
      </c>
      <c r="R121" s="32">
        <f>IF(AND(LEFT(R$93,3)="Yes",R$4&gt;=R$94),IF(R104,1,0),0)</f>
        <v/>
      </c>
      <c r="S121" s="32">
        <f>IF(AND(LEFT(S$93,3)="Yes",S$4&gt;=S$94),IF(S104,1,0),0)</f>
        <v/>
      </c>
      <c r="T121" s="32">
        <f>IF(AND(LEFT(T$93,3)="Yes",T$4&gt;=T$94),IF(T104,1,0),0)</f>
        <v/>
      </c>
      <c r="U121" s="32">
        <f>IF(AND(LEFT(U$93,3)="Yes",U$4&gt;=U$94),IF(U104,1,0),0)</f>
        <v/>
      </c>
      <c r="V121" s="32">
        <f>IF(AND(LEFT(V$93,3)="Yes",V$4&gt;=V$94),IF(V104,1,0),0)</f>
        <v/>
      </c>
      <c r="W121" s="32">
        <f>IF(AND(LEFT(W$93,3)="Yes",W$4&gt;=W$94),IF(W104,1,0),0)</f>
        <v/>
      </c>
      <c r="X121" s="32">
        <f>IF(AND(LEFT(X$93,3)="Yes",X$4&gt;=X$94),IF(X104,1,0),0)</f>
        <v/>
      </c>
      <c r="Y121" s="32">
        <f>IF(AND(LEFT(Y$93,3)="Yes",Y$4&gt;=Y$94),IF(Y104,1,0),0)</f>
        <v/>
      </c>
      <c r="Z121" s="32">
        <f>IF(AND(LEFT(Z$93,3)="Yes",Z$4&gt;=Z$94),IF(Z104,1,0),0)</f>
        <v/>
      </c>
      <c r="AA121" s="32">
        <f>IF(AND(LEFT(AA$93,3)="Yes",AA$4&gt;=AA$94),IF(AA104,1,0),0)</f>
        <v/>
      </c>
      <c r="AB121" s="32">
        <f>IF(AND(LEFT(AB$93,3)="Yes",AB$4&gt;=AB$94),IF(AB104,1,0),0)</f>
        <v/>
      </c>
      <c r="AC121" s="32">
        <f>IF(AND(LEFT(AC$93,3)="Yes",AC$4&gt;=AC$94),IF(AC104,1,0),0)</f>
        <v/>
      </c>
      <c r="AD121" s="33">
        <f>ETSCOVER(AD$93,AD$4,AD$94,AD104)</f>
        <v/>
      </c>
      <c r="AE121" s="30">
        <f>LOWER(Settings!$C$4)&amp;".mit."&amp;$A121&amp;IF($C121="","","."&amp;$C121&amp;"."&amp;$B121)&amp;IF(INDEX(Variables!$D$5:$D$105,MATCH($A121,Variables!$A$5:$A$105,0))="","","."&amp;INDEX(Variables!$D$5:$D$105,MATCH($A121,Variables!$A$5:$A$105,0)))&amp;"."&amp;AE$5</f>
        <v/>
      </c>
      <c r="AF121" s="31">
        <f>IF(AND(LEFT(AF$93,3)="Yes",AF$4&gt;=AF$94),IF(AF104,1,0),0)</f>
        <v/>
      </c>
      <c r="AG121" s="32">
        <f>IF(AND(LEFT(AG$93,3)="Yes",AG$4&gt;=AG$94),IF(AG104,1,0),0)</f>
        <v/>
      </c>
      <c r="AH121" s="32">
        <f>IF(AND(LEFT(AH$93,3)="Yes",AH$4&gt;=AH$94),IF(AH104,1,0),0)</f>
        <v/>
      </c>
      <c r="AI121" s="32">
        <f>IF(AND(LEFT(AI$93,3)="Yes",AI$4&gt;=AI$94),IF(AI104,1,0),0)</f>
        <v/>
      </c>
      <c r="AJ121" s="32">
        <f>IF(AND(LEFT(AJ$93,3)="Yes",AJ$4&gt;=AJ$94),IF(AJ104,1,0),0)</f>
        <v/>
      </c>
      <c r="AK121" s="32">
        <f>IF(AND(LEFT(AK$93,3)="Yes",AK$4&gt;=AK$94),IF(AK104,1,0),0)</f>
        <v/>
      </c>
      <c r="AL121" s="32">
        <f>IF(AND(LEFT(AL$93,3)="Yes",AL$4&gt;=AL$94),IF(AL104,1,0),0)</f>
        <v/>
      </c>
      <c r="AM121" s="32">
        <f>IF(AND(LEFT(AM$93,3)="Yes",AM$4&gt;=AM$94),IF(AM104,1,0),0)</f>
        <v/>
      </c>
      <c r="AN121" s="32">
        <f>IF(AND(LEFT(AN$93,3)="Yes",AN$4&gt;=AN$94),IF(AN104,1,0),0)</f>
        <v/>
      </c>
      <c r="AO121" s="32">
        <f>IF(AND(LEFT(AO$93,3)="Yes",AO$4&gt;=AO$94),IF(AO104,1,0),0)</f>
        <v/>
      </c>
      <c r="AP121" s="32">
        <f>IF(AND(LEFT(AP$93,3)="Yes",AP$4&gt;=AP$94),IF(AP104,1,0),0)</f>
        <v/>
      </c>
      <c r="AQ121" s="32">
        <f>IF(AND(LEFT(AQ$93,3)="Yes",AQ$4&gt;=AQ$94),IF(AQ104,1,0),0)</f>
        <v/>
      </c>
      <c r="AR121" s="32">
        <f>IF(AND(LEFT(AR$93,3)="Yes",AR$4&gt;=AR$94),IF(AR104,1,0),0)</f>
        <v/>
      </c>
      <c r="AS121" s="32">
        <f>IF(AND(LEFT(AS$93,3)="Yes",AS$4&gt;=AS$94),IF(AS104,1,0),0)</f>
        <v/>
      </c>
      <c r="AT121" s="32">
        <f>IF(AND(LEFT(AT$93,3)="Yes",AT$4&gt;=AT$94),IF(AT104,1,0),0)</f>
        <v/>
      </c>
      <c r="AU121" s="32">
        <f>IF(AND(LEFT(AU$93,3)="Yes",AU$4&gt;=AU$94),IF(AU104,1,0),0)</f>
        <v/>
      </c>
      <c r="AV121" s="32">
        <f>IF(AND(LEFT(AV$93,3)="Yes",AV$4&gt;=AV$94),IF(AV104,1,0),0)</f>
        <v/>
      </c>
      <c r="AW121" s="32">
        <f>IF(AND(LEFT(AW$93,3)="Yes",AW$4&gt;=AW$94),IF(AW104,1,0),0)</f>
        <v/>
      </c>
      <c r="AX121" s="33">
        <f>ETSCOVER(AX$93,AX$4,AX$94,AX104)</f>
        <v/>
      </c>
    </row>
    <row r="122" hidden="1" outlineLevel="1">
      <c r="A122" s="9" t="inlineStr">
        <is>
          <t>etsc</t>
        </is>
      </c>
      <c r="B122" s="9" t="inlineStr">
        <is>
          <t>all</t>
        </is>
      </c>
      <c r="C122" s="9" t="inlineStr">
        <is>
          <t>res</t>
        </is>
      </c>
      <c r="H122" s="9">
        <f>INDEX(Variables!$B$5:$B$105,MATCH($A122,Variables!$A$5:$A$105,0))&amp;IF($C122="",""," | "&amp;INDEX(Mapping!$B$5:$B$26,MATCH($C122,Mapping!$A$5:$A$26,0))&amp;" | "&amp;INDEX(Mapping!$B$30:$B$41,MATCH($B122,Mapping!$A$30:$A$41,0)))</f>
        <v/>
      </c>
      <c r="I122" s="9">
        <f>INDEX(Variables!$C$5:$C$105,MATCH($A122,Variables!$A$5:$A$105,0))</f>
        <v/>
      </c>
      <c r="J122" s="9">
        <f>INDEX(Variables!$E$5:$E$105,MATCH($A122,Variables!$A$5:$A$105,0))</f>
        <v/>
      </c>
      <c r="K122" s="30">
        <f>LOWER(Settings!$C$4)&amp;".mit."&amp;$A122&amp;IF($C122="","","."&amp;$C122&amp;"."&amp;$B122)&amp;IF(INDEX(Variables!$D$5:$D$105,MATCH($A122,Variables!$A$5:$A$105,0))="","","."&amp;INDEX(Variables!$D$5:$D$105,MATCH($A122,Variables!$A$5:$A$105,0)))&amp;"."&amp;K$5</f>
        <v/>
      </c>
      <c r="L122" s="31">
        <f>IF(AND(LEFT(L$93,3)="Yes",L$4&gt;=L$94),IF(L105,1,0),0)</f>
        <v/>
      </c>
      <c r="M122" s="32">
        <f>IF(AND(LEFT(M$93,3)="Yes",M$4&gt;=M$94),IF(M105,1,0),0)</f>
        <v/>
      </c>
      <c r="N122" s="32">
        <f>IF(AND(LEFT(N$93,3)="Yes",N$4&gt;=N$94),IF(N105,1,0),0)</f>
        <v/>
      </c>
      <c r="O122" s="32">
        <f>IF(AND(LEFT(O$93,3)="Yes",O$4&gt;=O$94),IF(O105,1,0),0)</f>
        <v/>
      </c>
      <c r="P122" s="32">
        <f>IF(AND(LEFT(P$93,3)="Yes",P$4&gt;=P$94),IF(P105,1,0),0)</f>
        <v/>
      </c>
      <c r="Q122" s="32">
        <f>IF(AND(LEFT(Q$93,3)="Yes",Q$4&gt;=Q$94),IF(Q105,1,0),0)</f>
        <v/>
      </c>
      <c r="R122" s="32">
        <f>IF(AND(LEFT(R$93,3)="Yes",R$4&gt;=R$94),IF(R105,1,0),0)</f>
        <v/>
      </c>
      <c r="S122" s="32">
        <f>IF(AND(LEFT(S$93,3)="Yes",S$4&gt;=S$94),IF(S105,1,0),0)</f>
        <v/>
      </c>
      <c r="T122" s="32">
        <f>IF(AND(LEFT(T$93,3)="Yes",T$4&gt;=T$94),IF(T105,1,0),0)</f>
        <v/>
      </c>
      <c r="U122" s="32">
        <f>IF(AND(LEFT(U$93,3)="Yes",U$4&gt;=U$94),IF(U105,1,0),0)</f>
        <v/>
      </c>
      <c r="V122" s="32">
        <f>IF(AND(LEFT(V$93,3)="Yes",V$4&gt;=V$94),IF(V105,1,0),0)</f>
        <v/>
      </c>
      <c r="W122" s="32">
        <f>IF(AND(LEFT(W$93,3)="Yes",W$4&gt;=W$94),IF(W105,1,0),0)</f>
        <v/>
      </c>
      <c r="X122" s="32">
        <f>IF(AND(LEFT(X$93,3)="Yes",X$4&gt;=X$94),IF(X105,1,0),0)</f>
        <v/>
      </c>
      <c r="Y122" s="32">
        <f>IF(AND(LEFT(Y$93,3)="Yes",Y$4&gt;=Y$94),IF(Y105,1,0),0)</f>
        <v/>
      </c>
      <c r="Z122" s="32">
        <f>IF(AND(LEFT(Z$93,3)="Yes",Z$4&gt;=Z$94),IF(Z105,1,0),0)</f>
        <v/>
      </c>
      <c r="AA122" s="32">
        <f>IF(AND(LEFT(AA$93,3)="Yes",AA$4&gt;=AA$94),IF(AA105,1,0),0)</f>
        <v/>
      </c>
      <c r="AB122" s="32">
        <f>IF(AND(LEFT(AB$93,3)="Yes",AB$4&gt;=AB$94),IF(AB105,1,0),0)</f>
        <v/>
      </c>
      <c r="AC122" s="32">
        <f>IF(AND(LEFT(AC$93,3)="Yes",AC$4&gt;=AC$94),IF(AC105,1,0),0)</f>
        <v/>
      </c>
      <c r="AD122" s="33">
        <f>ETSCOVER(AD$93,AD$4,AD$94,AD105)</f>
        <v/>
      </c>
      <c r="AE122" s="30">
        <f>LOWER(Settings!$C$4)&amp;".mit."&amp;$A122&amp;IF($C122="","","."&amp;$C122&amp;"."&amp;$B122)&amp;IF(INDEX(Variables!$D$5:$D$105,MATCH($A122,Variables!$A$5:$A$105,0))="","","."&amp;INDEX(Variables!$D$5:$D$105,MATCH($A122,Variables!$A$5:$A$105,0)))&amp;"."&amp;AE$5</f>
        <v/>
      </c>
      <c r="AF122" s="31">
        <f>IF(AND(LEFT(AF$93,3)="Yes",AF$4&gt;=AF$94),IF(AF105,1,0),0)</f>
        <v/>
      </c>
      <c r="AG122" s="32">
        <f>IF(AND(LEFT(AG$93,3)="Yes",AG$4&gt;=AG$94),IF(AG105,1,0),0)</f>
        <v/>
      </c>
      <c r="AH122" s="32">
        <f>IF(AND(LEFT(AH$93,3)="Yes",AH$4&gt;=AH$94),IF(AH105,1,0),0)</f>
        <v/>
      </c>
      <c r="AI122" s="32">
        <f>IF(AND(LEFT(AI$93,3)="Yes",AI$4&gt;=AI$94),IF(AI105,1,0),0)</f>
        <v/>
      </c>
      <c r="AJ122" s="32">
        <f>IF(AND(LEFT(AJ$93,3)="Yes",AJ$4&gt;=AJ$94),IF(AJ105,1,0),0)</f>
        <v/>
      </c>
      <c r="AK122" s="32">
        <f>IF(AND(LEFT(AK$93,3)="Yes",AK$4&gt;=AK$94),IF(AK105,1,0),0)</f>
        <v/>
      </c>
      <c r="AL122" s="32">
        <f>IF(AND(LEFT(AL$93,3)="Yes",AL$4&gt;=AL$94),IF(AL105,1,0),0)</f>
        <v/>
      </c>
      <c r="AM122" s="32">
        <f>IF(AND(LEFT(AM$93,3)="Yes",AM$4&gt;=AM$94),IF(AM105,1,0),0)</f>
        <v/>
      </c>
      <c r="AN122" s="32">
        <f>IF(AND(LEFT(AN$93,3)="Yes",AN$4&gt;=AN$94),IF(AN105,1,0),0)</f>
        <v/>
      </c>
      <c r="AO122" s="32">
        <f>IF(AND(LEFT(AO$93,3)="Yes",AO$4&gt;=AO$94),IF(AO105,1,0),0)</f>
        <v/>
      </c>
      <c r="AP122" s="32">
        <f>IF(AND(LEFT(AP$93,3)="Yes",AP$4&gt;=AP$94),IF(AP105,1,0),0)</f>
        <v/>
      </c>
      <c r="AQ122" s="32">
        <f>IF(AND(LEFT(AQ$93,3)="Yes",AQ$4&gt;=AQ$94),IF(AQ105,1,0),0)</f>
        <v/>
      </c>
      <c r="AR122" s="32">
        <f>IF(AND(LEFT(AR$93,3)="Yes",AR$4&gt;=AR$94),IF(AR105,1,0),0)</f>
        <v/>
      </c>
      <c r="AS122" s="32">
        <f>IF(AND(LEFT(AS$93,3)="Yes",AS$4&gt;=AS$94),IF(AS105,1,0),0)</f>
        <v/>
      </c>
      <c r="AT122" s="32">
        <f>IF(AND(LEFT(AT$93,3)="Yes",AT$4&gt;=AT$94),IF(AT105,1,0),0)</f>
        <v/>
      </c>
      <c r="AU122" s="32">
        <f>IF(AND(LEFT(AU$93,3)="Yes",AU$4&gt;=AU$94),IF(AU105,1,0),0)</f>
        <v/>
      </c>
      <c r="AV122" s="32">
        <f>IF(AND(LEFT(AV$93,3)="Yes",AV$4&gt;=AV$94),IF(AV105,1,0),0)</f>
        <v/>
      </c>
      <c r="AW122" s="32">
        <f>IF(AND(LEFT(AW$93,3)="Yes",AW$4&gt;=AW$94),IF(AW105,1,0),0)</f>
        <v/>
      </c>
      <c r="AX122" s="33">
        <f>ETSCOVER(AX$93,AX$4,AX$94,AX105)</f>
        <v/>
      </c>
    </row>
    <row r="123" hidden="1" outlineLevel="1">
      <c r="A123" s="9" t="inlineStr">
        <is>
          <t>etsc</t>
        </is>
      </c>
      <c r="B123" s="9" t="inlineStr">
        <is>
          <t>all</t>
        </is>
      </c>
      <c r="C123" s="9" t="inlineStr">
        <is>
          <t>foo</t>
        </is>
      </c>
      <c r="H123" s="9">
        <f>INDEX(Variables!$B$5:$B$105,MATCH($A123,Variables!$A$5:$A$105,0))&amp;IF($C123="",""," | "&amp;INDEX(Mapping!$B$5:$B$26,MATCH($C123,Mapping!$A$5:$A$26,0))&amp;" | "&amp;INDEX(Mapping!$B$30:$B$41,MATCH($B123,Mapping!$A$30:$A$41,0)))</f>
        <v/>
      </c>
      <c r="I123" s="9">
        <f>INDEX(Variables!$C$5:$C$105,MATCH($A123,Variables!$A$5:$A$105,0))</f>
        <v/>
      </c>
      <c r="J123" s="9">
        <f>INDEX(Variables!$E$5:$E$105,MATCH($A123,Variables!$A$5:$A$105,0))</f>
        <v/>
      </c>
      <c r="K123" s="30">
        <f>LOWER(Settings!$C$4)&amp;".mit."&amp;$A123&amp;IF($C123="","","."&amp;$C123&amp;"."&amp;$B123)&amp;IF(INDEX(Variables!$D$5:$D$105,MATCH($A123,Variables!$A$5:$A$105,0))="","","."&amp;INDEX(Variables!$D$5:$D$105,MATCH($A123,Variables!$A$5:$A$105,0)))&amp;"."&amp;K$5</f>
        <v/>
      </c>
      <c r="L123" s="31">
        <f>IF(AND(LEFT(L$93,3)="Yes",L$4&gt;=L$94),IF(L106,1,0),0)</f>
        <v/>
      </c>
      <c r="M123" s="32">
        <f>IF(AND(LEFT(M$93,3)="Yes",M$4&gt;=M$94),IF(M106,1,0),0)</f>
        <v/>
      </c>
      <c r="N123" s="32">
        <f>IF(AND(LEFT(N$93,3)="Yes",N$4&gt;=N$94),IF(N106,1,0),0)</f>
        <v/>
      </c>
      <c r="O123" s="32">
        <f>IF(AND(LEFT(O$93,3)="Yes",O$4&gt;=O$94),IF(O106,1,0),0)</f>
        <v/>
      </c>
      <c r="P123" s="32">
        <f>IF(AND(LEFT(P$93,3)="Yes",P$4&gt;=P$94),IF(P106,1,0),0)</f>
        <v/>
      </c>
      <c r="Q123" s="32">
        <f>IF(AND(LEFT(Q$93,3)="Yes",Q$4&gt;=Q$94),IF(Q106,1,0),0)</f>
        <v/>
      </c>
      <c r="R123" s="32">
        <f>IF(AND(LEFT(R$93,3)="Yes",R$4&gt;=R$94),IF(R106,1,0),0)</f>
        <v/>
      </c>
      <c r="S123" s="32">
        <f>IF(AND(LEFT(S$93,3)="Yes",S$4&gt;=S$94),IF(S106,1,0),0)</f>
        <v/>
      </c>
      <c r="T123" s="32">
        <f>IF(AND(LEFT(T$93,3)="Yes",T$4&gt;=T$94),IF(T106,1,0),0)</f>
        <v/>
      </c>
      <c r="U123" s="32">
        <f>IF(AND(LEFT(U$93,3)="Yes",U$4&gt;=U$94),IF(U106,1,0),0)</f>
        <v/>
      </c>
      <c r="V123" s="32">
        <f>IF(AND(LEFT(V$93,3)="Yes",V$4&gt;=V$94),IF(V106,1,0),0)</f>
        <v/>
      </c>
      <c r="W123" s="32">
        <f>IF(AND(LEFT(W$93,3)="Yes",W$4&gt;=W$94),IF(W106,1,0),0)</f>
        <v/>
      </c>
      <c r="X123" s="32">
        <f>IF(AND(LEFT(X$93,3)="Yes",X$4&gt;=X$94),IF(X106,1,0),0)</f>
        <v/>
      </c>
      <c r="Y123" s="32">
        <f>IF(AND(LEFT(Y$93,3)="Yes",Y$4&gt;=Y$94),IF(Y106,1,0),0)</f>
        <v/>
      </c>
      <c r="Z123" s="32">
        <f>IF(AND(LEFT(Z$93,3)="Yes",Z$4&gt;=Z$94),IF(Z106,1,0),0)</f>
        <v/>
      </c>
      <c r="AA123" s="32">
        <f>IF(AND(LEFT(AA$93,3)="Yes",AA$4&gt;=AA$94),IF(AA106,1,0),0)</f>
        <v/>
      </c>
      <c r="AB123" s="32">
        <f>IF(AND(LEFT(AB$93,3)="Yes",AB$4&gt;=AB$94),IF(AB106,1,0),0)</f>
        <v/>
      </c>
      <c r="AC123" s="32">
        <f>IF(AND(LEFT(AC$93,3)="Yes",AC$4&gt;=AC$94),IF(AC106,1,0),0)</f>
        <v/>
      </c>
      <c r="AD123" s="33">
        <f>ETSCOVER(AD$93,AD$4,AD$94,AD106)</f>
        <v/>
      </c>
      <c r="AE123" s="30">
        <f>LOWER(Settings!$C$4)&amp;".mit."&amp;$A123&amp;IF($C123="","","."&amp;$C123&amp;"."&amp;$B123)&amp;IF(INDEX(Variables!$D$5:$D$105,MATCH($A123,Variables!$A$5:$A$105,0))="","","."&amp;INDEX(Variables!$D$5:$D$105,MATCH($A123,Variables!$A$5:$A$105,0)))&amp;"."&amp;AE$5</f>
        <v/>
      </c>
      <c r="AF123" s="31">
        <f>IF(AND(LEFT(AF$93,3)="Yes",AF$4&gt;=AF$94),IF(AF106,1,0),0)</f>
        <v/>
      </c>
      <c r="AG123" s="32">
        <f>IF(AND(LEFT(AG$93,3)="Yes",AG$4&gt;=AG$94),IF(AG106,1,0),0)</f>
        <v/>
      </c>
      <c r="AH123" s="32">
        <f>IF(AND(LEFT(AH$93,3)="Yes",AH$4&gt;=AH$94),IF(AH106,1,0),0)</f>
        <v/>
      </c>
      <c r="AI123" s="32">
        <f>IF(AND(LEFT(AI$93,3)="Yes",AI$4&gt;=AI$94),IF(AI106,1,0),0)</f>
        <v/>
      </c>
      <c r="AJ123" s="32">
        <f>IF(AND(LEFT(AJ$93,3)="Yes",AJ$4&gt;=AJ$94),IF(AJ106,1,0),0)</f>
        <v/>
      </c>
      <c r="AK123" s="32">
        <f>IF(AND(LEFT(AK$93,3)="Yes",AK$4&gt;=AK$94),IF(AK106,1,0),0)</f>
        <v/>
      </c>
      <c r="AL123" s="32">
        <f>IF(AND(LEFT(AL$93,3)="Yes",AL$4&gt;=AL$94),IF(AL106,1,0),0)</f>
        <v/>
      </c>
      <c r="AM123" s="32">
        <f>IF(AND(LEFT(AM$93,3)="Yes",AM$4&gt;=AM$94),IF(AM106,1,0),0)</f>
        <v/>
      </c>
      <c r="AN123" s="32">
        <f>IF(AND(LEFT(AN$93,3)="Yes",AN$4&gt;=AN$94),IF(AN106,1,0),0)</f>
        <v/>
      </c>
      <c r="AO123" s="32">
        <f>IF(AND(LEFT(AO$93,3)="Yes",AO$4&gt;=AO$94),IF(AO106,1,0),0)</f>
        <v/>
      </c>
      <c r="AP123" s="32">
        <f>IF(AND(LEFT(AP$93,3)="Yes",AP$4&gt;=AP$94),IF(AP106,1,0),0)</f>
        <v/>
      </c>
      <c r="AQ123" s="32">
        <f>IF(AND(LEFT(AQ$93,3)="Yes",AQ$4&gt;=AQ$94),IF(AQ106,1,0),0)</f>
        <v/>
      </c>
      <c r="AR123" s="32">
        <f>IF(AND(LEFT(AR$93,3)="Yes",AR$4&gt;=AR$94),IF(AR106,1,0),0)</f>
        <v/>
      </c>
      <c r="AS123" s="32">
        <f>IF(AND(LEFT(AS$93,3)="Yes",AS$4&gt;=AS$94),IF(AS106,1,0),0)</f>
        <v/>
      </c>
      <c r="AT123" s="32">
        <f>IF(AND(LEFT(AT$93,3)="Yes",AT$4&gt;=AT$94),IF(AT106,1,0),0)</f>
        <v/>
      </c>
      <c r="AU123" s="32">
        <f>IF(AND(LEFT(AU$93,3)="Yes",AU$4&gt;=AU$94),IF(AU106,1,0),0)</f>
        <v/>
      </c>
      <c r="AV123" s="32">
        <f>IF(AND(LEFT(AV$93,3)="Yes",AV$4&gt;=AV$94),IF(AV106,1,0),0)</f>
        <v/>
      </c>
      <c r="AW123" s="32">
        <f>IF(AND(LEFT(AW$93,3)="Yes",AW$4&gt;=AW$94),IF(AW106,1,0),0)</f>
        <v/>
      </c>
      <c r="AX123" s="33">
        <f>ETSCOVER(AX$93,AX$4,AX$94,AX106)</f>
        <v/>
      </c>
    </row>
    <row r="124" hidden="1" outlineLevel="1">
      <c r="A124" s="9" t="inlineStr">
        <is>
          <t>etsc</t>
        </is>
      </c>
      <c r="B124" s="9" t="inlineStr">
        <is>
          <t>all</t>
        </is>
      </c>
      <c r="C124" s="9" t="inlineStr">
        <is>
          <t>srv</t>
        </is>
      </c>
      <c r="H124" s="9">
        <f>INDEX(Variables!$B$5:$B$105,MATCH($A124,Variables!$A$5:$A$105,0))&amp;IF($C124="",""," | "&amp;INDEX(Mapping!$B$5:$B$26,MATCH($C124,Mapping!$A$5:$A$26,0))&amp;" | "&amp;INDEX(Mapping!$B$30:$B$41,MATCH($B124,Mapping!$A$30:$A$41,0)))</f>
        <v/>
      </c>
      <c r="I124" s="9">
        <f>INDEX(Variables!$C$5:$C$105,MATCH($A124,Variables!$A$5:$A$105,0))</f>
        <v/>
      </c>
      <c r="J124" s="9">
        <f>INDEX(Variables!$E$5:$E$105,MATCH($A124,Variables!$A$5:$A$105,0))</f>
        <v/>
      </c>
      <c r="K124" s="30">
        <f>LOWER(Settings!$C$4)&amp;".mit."&amp;$A124&amp;IF($C124="","","."&amp;$C124&amp;"."&amp;$B124)&amp;IF(INDEX(Variables!$D$5:$D$105,MATCH($A124,Variables!$A$5:$A$105,0))="","","."&amp;INDEX(Variables!$D$5:$D$105,MATCH($A124,Variables!$A$5:$A$105,0)))&amp;"."&amp;K$5</f>
        <v/>
      </c>
      <c r="L124" s="31">
        <f>IF(AND(LEFT(L$93,3)="Yes",L$4&gt;=L$94),IF(L107,1,0),0)</f>
        <v/>
      </c>
      <c r="M124" s="32">
        <f>IF(AND(LEFT(M$93,3)="Yes",M$4&gt;=M$94),IF(M107,1,0),0)</f>
        <v/>
      </c>
      <c r="N124" s="32">
        <f>IF(AND(LEFT(N$93,3)="Yes",N$4&gt;=N$94),IF(N107,1,0),0)</f>
        <v/>
      </c>
      <c r="O124" s="32">
        <f>IF(AND(LEFT(O$93,3)="Yes",O$4&gt;=O$94),IF(O107,1,0),0)</f>
        <v/>
      </c>
      <c r="P124" s="32">
        <f>IF(AND(LEFT(P$93,3)="Yes",P$4&gt;=P$94),IF(P107,1,0),0)</f>
        <v/>
      </c>
      <c r="Q124" s="32">
        <f>IF(AND(LEFT(Q$93,3)="Yes",Q$4&gt;=Q$94),IF(Q107,1,0),0)</f>
        <v/>
      </c>
      <c r="R124" s="32">
        <f>IF(AND(LEFT(R$93,3)="Yes",R$4&gt;=R$94),IF(R107,1,0),0)</f>
        <v/>
      </c>
      <c r="S124" s="32">
        <f>IF(AND(LEFT(S$93,3)="Yes",S$4&gt;=S$94),IF(S107,1,0),0)</f>
        <v/>
      </c>
      <c r="T124" s="32">
        <f>IF(AND(LEFT(T$93,3)="Yes",T$4&gt;=T$94),IF(T107,1,0),0)</f>
        <v/>
      </c>
      <c r="U124" s="32">
        <f>IF(AND(LEFT(U$93,3)="Yes",U$4&gt;=U$94),IF(U107,1,0),0)</f>
        <v/>
      </c>
      <c r="V124" s="32">
        <f>IF(AND(LEFT(V$93,3)="Yes",V$4&gt;=V$94),IF(V107,1,0),0)</f>
        <v/>
      </c>
      <c r="W124" s="32">
        <f>IF(AND(LEFT(W$93,3)="Yes",W$4&gt;=W$94),IF(W107,1,0),0)</f>
        <v/>
      </c>
      <c r="X124" s="32">
        <f>IF(AND(LEFT(X$93,3)="Yes",X$4&gt;=X$94),IF(X107,1,0),0)</f>
        <v/>
      </c>
      <c r="Y124" s="32">
        <f>IF(AND(LEFT(Y$93,3)="Yes",Y$4&gt;=Y$94),IF(Y107,1,0),0)</f>
        <v/>
      </c>
      <c r="Z124" s="32">
        <f>IF(AND(LEFT(Z$93,3)="Yes",Z$4&gt;=Z$94),IF(Z107,1,0),0)</f>
        <v/>
      </c>
      <c r="AA124" s="32">
        <f>IF(AND(LEFT(AA$93,3)="Yes",AA$4&gt;=AA$94),IF(AA107,1,0),0)</f>
        <v/>
      </c>
      <c r="AB124" s="32">
        <f>IF(AND(LEFT(AB$93,3)="Yes",AB$4&gt;=AB$94),IF(AB107,1,0),0)</f>
        <v/>
      </c>
      <c r="AC124" s="32">
        <f>IF(AND(LEFT(AC$93,3)="Yes",AC$4&gt;=AC$94),IF(AC107,1,0),0)</f>
        <v/>
      </c>
      <c r="AD124" s="33">
        <f>ETSCOVER(AD$93,AD$4,AD$94,AD107)</f>
        <v/>
      </c>
      <c r="AE124" s="30">
        <f>LOWER(Settings!$C$4)&amp;".mit."&amp;$A124&amp;IF($C124="","","."&amp;$C124&amp;"."&amp;$B124)&amp;IF(INDEX(Variables!$D$5:$D$105,MATCH($A124,Variables!$A$5:$A$105,0))="","","."&amp;INDEX(Variables!$D$5:$D$105,MATCH($A124,Variables!$A$5:$A$105,0)))&amp;"."&amp;AE$5</f>
        <v/>
      </c>
      <c r="AF124" s="31">
        <f>IF(AND(LEFT(AF$93,3)="Yes",AF$4&gt;=AF$94),IF(AF107,1,0),0)</f>
        <v/>
      </c>
      <c r="AG124" s="32">
        <f>IF(AND(LEFT(AG$93,3)="Yes",AG$4&gt;=AG$94),IF(AG107,1,0),0)</f>
        <v/>
      </c>
      <c r="AH124" s="32">
        <f>IF(AND(LEFT(AH$93,3)="Yes",AH$4&gt;=AH$94),IF(AH107,1,0),0)</f>
        <v/>
      </c>
      <c r="AI124" s="32">
        <f>IF(AND(LEFT(AI$93,3)="Yes",AI$4&gt;=AI$94),IF(AI107,1,0),0)</f>
        <v/>
      </c>
      <c r="AJ124" s="32">
        <f>IF(AND(LEFT(AJ$93,3)="Yes",AJ$4&gt;=AJ$94),IF(AJ107,1,0),0)</f>
        <v/>
      </c>
      <c r="AK124" s="32">
        <f>IF(AND(LEFT(AK$93,3)="Yes",AK$4&gt;=AK$94),IF(AK107,1,0),0)</f>
        <v/>
      </c>
      <c r="AL124" s="32">
        <f>IF(AND(LEFT(AL$93,3)="Yes",AL$4&gt;=AL$94),IF(AL107,1,0),0)</f>
        <v/>
      </c>
      <c r="AM124" s="32">
        <f>IF(AND(LEFT(AM$93,3)="Yes",AM$4&gt;=AM$94),IF(AM107,1,0),0)</f>
        <v/>
      </c>
      <c r="AN124" s="32">
        <f>IF(AND(LEFT(AN$93,3)="Yes",AN$4&gt;=AN$94),IF(AN107,1,0),0)</f>
        <v/>
      </c>
      <c r="AO124" s="32">
        <f>IF(AND(LEFT(AO$93,3)="Yes",AO$4&gt;=AO$94),IF(AO107,1,0),0)</f>
        <v/>
      </c>
      <c r="AP124" s="32">
        <f>IF(AND(LEFT(AP$93,3)="Yes",AP$4&gt;=AP$94),IF(AP107,1,0),0)</f>
        <v/>
      </c>
      <c r="AQ124" s="32">
        <f>IF(AND(LEFT(AQ$93,3)="Yes",AQ$4&gt;=AQ$94),IF(AQ107,1,0),0)</f>
        <v/>
      </c>
      <c r="AR124" s="32">
        <f>IF(AND(LEFT(AR$93,3)="Yes",AR$4&gt;=AR$94),IF(AR107,1,0),0)</f>
        <v/>
      </c>
      <c r="AS124" s="32">
        <f>IF(AND(LEFT(AS$93,3)="Yes",AS$4&gt;=AS$94),IF(AS107,1,0),0)</f>
        <v/>
      </c>
      <c r="AT124" s="32">
        <f>IF(AND(LEFT(AT$93,3)="Yes",AT$4&gt;=AT$94),IF(AT107,1,0),0)</f>
        <v/>
      </c>
      <c r="AU124" s="32">
        <f>IF(AND(LEFT(AU$93,3)="Yes",AU$4&gt;=AU$94),IF(AU107,1,0),0)</f>
        <v/>
      </c>
      <c r="AV124" s="32">
        <f>IF(AND(LEFT(AV$93,3)="Yes",AV$4&gt;=AV$94),IF(AV107,1,0),0)</f>
        <v/>
      </c>
      <c r="AW124" s="32">
        <f>IF(AND(LEFT(AW$93,3)="Yes",AW$4&gt;=AW$94),IF(AW107,1,0),0)</f>
        <v/>
      </c>
      <c r="AX124" s="33">
        <f>ETSCOVER(AX$93,AX$4,AX$94,AX107)</f>
        <v/>
      </c>
    </row>
    <row r="125" hidden="1" outlineLevel="1">
      <c r="A125" s="9" t="inlineStr">
        <is>
          <t>etsc</t>
        </is>
      </c>
      <c r="B125" s="9" t="inlineStr">
        <is>
          <t>all</t>
        </is>
      </c>
      <c r="C125" s="9" t="inlineStr">
        <is>
          <t>mch</t>
        </is>
      </c>
      <c r="H125" s="9">
        <f>INDEX(Variables!$B$5:$B$105,MATCH($A125,Variables!$A$5:$A$105,0))&amp;IF($C125="",""," | "&amp;INDEX(Mapping!$B$5:$B$26,MATCH($C125,Mapping!$A$5:$A$26,0))&amp;" | "&amp;INDEX(Mapping!$B$30:$B$41,MATCH($B125,Mapping!$A$30:$A$41,0)))</f>
        <v/>
      </c>
      <c r="I125" s="9">
        <f>INDEX(Variables!$C$5:$C$105,MATCH($A125,Variables!$A$5:$A$105,0))</f>
        <v/>
      </c>
      <c r="J125" s="9">
        <f>INDEX(Variables!$E$5:$E$105,MATCH($A125,Variables!$A$5:$A$105,0))</f>
        <v/>
      </c>
      <c r="K125" s="30">
        <f>LOWER(Settings!$C$4)&amp;".mit."&amp;$A125&amp;IF($C125="","","."&amp;$C125&amp;"."&amp;$B125)&amp;IF(INDEX(Variables!$D$5:$D$105,MATCH($A125,Variables!$A$5:$A$105,0))="","","."&amp;INDEX(Variables!$D$5:$D$105,MATCH($A125,Variables!$A$5:$A$105,0)))&amp;"."&amp;K$5</f>
        <v/>
      </c>
      <c r="L125" s="31">
        <f>IF(AND(LEFT(L$93,3)="Yes",L$4&gt;=L$94),IF(L108,1,0),0)</f>
        <v/>
      </c>
      <c r="M125" s="32">
        <f>IF(AND(LEFT(M$93,3)="Yes",M$4&gt;=M$94),IF(M108,1,0),0)</f>
        <v/>
      </c>
      <c r="N125" s="32">
        <f>IF(AND(LEFT(N$93,3)="Yes",N$4&gt;=N$94),IF(N108,1,0),0)</f>
        <v/>
      </c>
      <c r="O125" s="32">
        <f>IF(AND(LEFT(O$93,3)="Yes",O$4&gt;=O$94),IF(O108,1,0),0)</f>
        <v/>
      </c>
      <c r="P125" s="32">
        <f>IF(AND(LEFT(P$93,3)="Yes",P$4&gt;=P$94),IF(P108,1,0),0)</f>
        <v/>
      </c>
      <c r="Q125" s="32">
        <f>IF(AND(LEFT(Q$93,3)="Yes",Q$4&gt;=Q$94),IF(Q108,1,0),0)</f>
        <v/>
      </c>
      <c r="R125" s="32">
        <f>IF(AND(LEFT(R$93,3)="Yes",R$4&gt;=R$94),IF(R108,1,0),0)</f>
        <v/>
      </c>
      <c r="S125" s="32">
        <f>IF(AND(LEFT(S$93,3)="Yes",S$4&gt;=S$94),IF(S108,1,0),0)</f>
        <v/>
      </c>
      <c r="T125" s="32">
        <f>IF(AND(LEFT(T$93,3)="Yes",T$4&gt;=T$94),IF(T108,1,0),0)</f>
        <v/>
      </c>
      <c r="U125" s="32">
        <f>IF(AND(LEFT(U$93,3)="Yes",U$4&gt;=U$94),IF(U108,1,0),0)</f>
        <v/>
      </c>
      <c r="V125" s="32">
        <f>IF(AND(LEFT(V$93,3)="Yes",V$4&gt;=V$94),IF(V108,1,0),0)</f>
        <v/>
      </c>
      <c r="W125" s="32">
        <f>IF(AND(LEFT(W$93,3)="Yes",W$4&gt;=W$94),IF(W108,1,0),0)</f>
        <v/>
      </c>
      <c r="X125" s="32">
        <f>IF(AND(LEFT(X$93,3)="Yes",X$4&gt;=X$94),IF(X108,1,0),0)</f>
        <v/>
      </c>
      <c r="Y125" s="32">
        <f>IF(AND(LEFT(Y$93,3)="Yes",Y$4&gt;=Y$94),IF(Y108,1,0),0)</f>
        <v/>
      </c>
      <c r="Z125" s="32">
        <f>IF(AND(LEFT(Z$93,3)="Yes",Z$4&gt;=Z$94),IF(Z108,1,0),0)</f>
        <v/>
      </c>
      <c r="AA125" s="32">
        <f>IF(AND(LEFT(AA$93,3)="Yes",AA$4&gt;=AA$94),IF(AA108,1,0),0)</f>
        <v/>
      </c>
      <c r="AB125" s="32">
        <f>IF(AND(LEFT(AB$93,3)="Yes",AB$4&gt;=AB$94),IF(AB108,1,0),0)</f>
        <v/>
      </c>
      <c r="AC125" s="32">
        <f>IF(AND(LEFT(AC$93,3)="Yes",AC$4&gt;=AC$94),IF(AC108,1,0),0)</f>
        <v/>
      </c>
      <c r="AD125" s="33">
        <f>ETSCOVER(AD$93,AD$4,AD$94,AD108)</f>
        <v/>
      </c>
      <c r="AE125" s="30">
        <f>LOWER(Settings!$C$4)&amp;".mit."&amp;$A125&amp;IF($C125="","","."&amp;$C125&amp;"."&amp;$B125)&amp;IF(INDEX(Variables!$D$5:$D$105,MATCH($A125,Variables!$A$5:$A$105,0))="","","."&amp;INDEX(Variables!$D$5:$D$105,MATCH($A125,Variables!$A$5:$A$105,0)))&amp;"."&amp;AE$5</f>
        <v/>
      </c>
      <c r="AF125" s="31">
        <f>IF(AND(LEFT(AF$93,3)="Yes",AF$4&gt;=AF$94),IF(AF108,1,0),0)</f>
        <v/>
      </c>
      <c r="AG125" s="32">
        <f>IF(AND(LEFT(AG$93,3)="Yes",AG$4&gt;=AG$94),IF(AG108,1,0),0)</f>
        <v/>
      </c>
      <c r="AH125" s="32">
        <f>IF(AND(LEFT(AH$93,3)="Yes",AH$4&gt;=AH$94),IF(AH108,1,0),0)</f>
        <v/>
      </c>
      <c r="AI125" s="32">
        <f>IF(AND(LEFT(AI$93,3)="Yes",AI$4&gt;=AI$94),IF(AI108,1,0),0)</f>
        <v/>
      </c>
      <c r="AJ125" s="32">
        <f>IF(AND(LEFT(AJ$93,3)="Yes",AJ$4&gt;=AJ$94),IF(AJ108,1,0),0)</f>
        <v/>
      </c>
      <c r="AK125" s="32">
        <f>IF(AND(LEFT(AK$93,3)="Yes",AK$4&gt;=AK$94),IF(AK108,1,0),0)</f>
        <v/>
      </c>
      <c r="AL125" s="32">
        <f>IF(AND(LEFT(AL$93,3)="Yes",AL$4&gt;=AL$94),IF(AL108,1,0),0)</f>
        <v/>
      </c>
      <c r="AM125" s="32">
        <f>IF(AND(LEFT(AM$93,3)="Yes",AM$4&gt;=AM$94),IF(AM108,1,0),0)</f>
        <v/>
      </c>
      <c r="AN125" s="32">
        <f>IF(AND(LEFT(AN$93,3)="Yes",AN$4&gt;=AN$94),IF(AN108,1,0),0)</f>
        <v/>
      </c>
      <c r="AO125" s="32">
        <f>IF(AND(LEFT(AO$93,3)="Yes",AO$4&gt;=AO$94),IF(AO108,1,0),0)</f>
        <v/>
      </c>
      <c r="AP125" s="32">
        <f>IF(AND(LEFT(AP$93,3)="Yes",AP$4&gt;=AP$94),IF(AP108,1,0),0)</f>
        <v/>
      </c>
      <c r="AQ125" s="32">
        <f>IF(AND(LEFT(AQ$93,3)="Yes",AQ$4&gt;=AQ$94),IF(AQ108,1,0),0)</f>
        <v/>
      </c>
      <c r="AR125" s="32">
        <f>IF(AND(LEFT(AR$93,3)="Yes",AR$4&gt;=AR$94),IF(AR108,1,0),0)</f>
        <v/>
      </c>
      <c r="AS125" s="32">
        <f>IF(AND(LEFT(AS$93,3)="Yes",AS$4&gt;=AS$94),IF(AS108,1,0),0)</f>
        <v/>
      </c>
      <c r="AT125" s="32">
        <f>IF(AND(LEFT(AT$93,3)="Yes",AT$4&gt;=AT$94),IF(AT108,1,0),0)</f>
        <v/>
      </c>
      <c r="AU125" s="32">
        <f>IF(AND(LEFT(AU$93,3)="Yes",AU$4&gt;=AU$94),IF(AU108,1,0),0)</f>
        <v/>
      </c>
      <c r="AV125" s="32">
        <f>IF(AND(LEFT(AV$93,3)="Yes",AV$4&gt;=AV$94),IF(AV108,1,0),0)</f>
        <v/>
      </c>
      <c r="AW125" s="32">
        <f>IF(AND(LEFT(AW$93,3)="Yes",AW$4&gt;=AW$94),IF(AW108,1,0),0)</f>
        <v/>
      </c>
      <c r="AX125" s="33">
        <f>ETSCOVER(AX$93,AX$4,AX$94,AX108)</f>
        <v/>
      </c>
    </row>
    <row r="126" hidden="1" outlineLevel="1">
      <c r="A126" s="9" t="inlineStr">
        <is>
          <t>etsc</t>
        </is>
      </c>
      <c r="B126" s="9" t="inlineStr">
        <is>
          <t>all</t>
        </is>
      </c>
      <c r="C126" s="9" t="inlineStr">
        <is>
          <t>irn</t>
        </is>
      </c>
      <c r="H126" s="9">
        <f>INDEX(Variables!$B$5:$B$105,MATCH($A126,Variables!$A$5:$A$105,0))&amp;IF($C126="",""," | "&amp;INDEX(Mapping!$B$5:$B$26,MATCH($C126,Mapping!$A$5:$A$26,0))&amp;" | "&amp;INDEX(Mapping!$B$30:$B$41,MATCH($B126,Mapping!$A$30:$A$41,0)))</f>
        <v/>
      </c>
      <c r="I126" s="9">
        <f>INDEX(Variables!$C$5:$C$105,MATCH($A126,Variables!$A$5:$A$105,0))</f>
        <v/>
      </c>
      <c r="J126" s="9">
        <f>INDEX(Variables!$E$5:$E$105,MATCH($A126,Variables!$A$5:$A$105,0))</f>
        <v/>
      </c>
      <c r="K126" s="30">
        <f>LOWER(Settings!$C$4)&amp;".mit."&amp;$A126&amp;IF($C126="","","."&amp;$C126&amp;"."&amp;$B126)&amp;IF(INDEX(Variables!$D$5:$D$105,MATCH($A126,Variables!$A$5:$A$105,0))="","","."&amp;INDEX(Variables!$D$5:$D$105,MATCH($A126,Variables!$A$5:$A$105,0)))&amp;"."&amp;K$5</f>
        <v/>
      </c>
      <c r="L126" s="31">
        <f>IF(AND(LEFT(L$93,3)="Yes",L$4&gt;=L$94),IF(L109,1,0),0)</f>
        <v/>
      </c>
      <c r="M126" s="32">
        <f>IF(AND(LEFT(M$93,3)="Yes",M$4&gt;=M$94),IF(M109,1,0),0)</f>
        <v/>
      </c>
      <c r="N126" s="32">
        <f>IF(AND(LEFT(N$93,3)="Yes",N$4&gt;=N$94),IF(N109,1,0),0)</f>
        <v/>
      </c>
      <c r="O126" s="32">
        <f>IF(AND(LEFT(O$93,3)="Yes",O$4&gt;=O$94),IF(O109,1,0),0)</f>
        <v/>
      </c>
      <c r="P126" s="32">
        <f>IF(AND(LEFT(P$93,3)="Yes",P$4&gt;=P$94),IF(P109,1,0),0)</f>
        <v/>
      </c>
      <c r="Q126" s="32">
        <f>IF(AND(LEFT(Q$93,3)="Yes",Q$4&gt;=Q$94),IF(Q109,1,0),0)</f>
        <v/>
      </c>
      <c r="R126" s="32">
        <f>IF(AND(LEFT(R$93,3)="Yes",R$4&gt;=R$94),IF(R109,1,0),0)</f>
        <v/>
      </c>
      <c r="S126" s="32">
        <f>IF(AND(LEFT(S$93,3)="Yes",S$4&gt;=S$94),IF(S109,1,0),0)</f>
        <v/>
      </c>
      <c r="T126" s="32">
        <f>IF(AND(LEFT(T$93,3)="Yes",T$4&gt;=T$94),IF(T109,1,0),0)</f>
        <v/>
      </c>
      <c r="U126" s="32">
        <f>IF(AND(LEFT(U$93,3)="Yes",U$4&gt;=U$94),IF(U109,1,0),0)</f>
        <v/>
      </c>
      <c r="V126" s="32">
        <f>IF(AND(LEFT(V$93,3)="Yes",V$4&gt;=V$94),IF(V109,1,0),0)</f>
        <v/>
      </c>
      <c r="W126" s="32">
        <f>IF(AND(LEFT(W$93,3)="Yes",W$4&gt;=W$94),IF(W109,1,0),0)</f>
        <v/>
      </c>
      <c r="X126" s="32">
        <f>IF(AND(LEFT(X$93,3)="Yes",X$4&gt;=X$94),IF(X109,1,0),0)</f>
        <v/>
      </c>
      <c r="Y126" s="32">
        <f>IF(AND(LEFT(Y$93,3)="Yes",Y$4&gt;=Y$94),IF(Y109,1,0),0)</f>
        <v/>
      </c>
      <c r="Z126" s="32">
        <f>IF(AND(LEFT(Z$93,3)="Yes",Z$4&gt;=Z$94),IF(Z109,1,0),0)</f>
        <v/>
      </c>
      <c r="AA126" s="32">
        <f>IF(AND(LEFT(AA$93,3)="Yes",AA$4&gt;=AA$94),IF(AA109,1,0),0)</f>
        <v/>
      </c>
      <c r="AB126" s="32">
        <f>IF(AND(LEFT(AB$93,3)="Yes",AB$4&gt;=AB$94),IF(AB109,1,0),0)</f>
        <v/>
      </c>
      <c r="AC126" s="32">
        <f>IF(AND(LEFT(AC$93,3)="Yes",AC$4&gt;=AC$94),IF(AC109,1,0),0)</f>
        <v/>
      </c>
      <c r="AD126" s="33">
        <f>ETSCOVER(AD$93,AD$4,AD$94,AD109)</f>
        <v/>
      </c>
      <c r="AE126" s="30">
        <f>LOWER(Settings!$C$4)&amp;".mit."&amp;$A126&amp;IF($C126="","","."&amp;$C126&amp;"."&amp;$B126)&amp;IF(INDEX(Variables!$D$5:$D$105,MATCH($A126,Variables!$A$5:$A$105,0))="","","."&amp;INDEX(Variables!$D$5:$D$105,MATCH($A126,Variables!$A$5:$A$105,0)))&amp;"."&amp;AE$5</f>
        <v/>
      </c>
      <c r="AF126" s="31">
        <f>IF(AND(LEFT(AF$93,3)="Yes",AF$4&gt;=AF$94),IF(AF109,1,0),0)</f>
        <v/>
      </c>
      <c r="AG126" s="32">
        <f>IF(AND(LEFT(AG$93,3)="Yes",AG$4&gt;=AG$94),IF(AG109,1,0),0)</f>
        <v/>
      </c>
      <c r="AH126" s="32">
        <f>IF(AND(LEFT(AH$93,3)="Yes",AH$4&gt;=AH$94),IF(AH109,1,0),0)</f>
        <v/>
      </c>
      <c r="AI126" s="32">
        <f>IF(AND(LEFT(AI$93,3)="Yes",AI$4&gt;=AI$94),IF(AI109,1,0),0)</f>
        <v/>
      </c>
      <c r="AJ126" s="32">
        <f>IF(AND(LEFT(AJ$93,3)="Yes",AJ$4&gt;=AJ$94),IF(AJ109,1,0),0)</f>
        <v/>
      </c>
      <c r="AK126" s="32">
        <f>IF(AND(LEFT(AK$93,3)="Yes",AK$4&gt;=AK$94),IF(AK109,1,0),0)</f>
        <v/>
      </c>
      <c r="AL126" s="32">
        <f>IF(AND(LEFT(AL$93,3)="Yes",AL$4&gt;=AL$94),IF(AL109,1,0),0)</f>
        <v/>
      </c>
      <c r="AM126" s="32">
        <f>IF(AND(LEFT(AM$93,3)="Yes",AM$4&gt;=AM$94),IF(AM109,1,0),0)</f>
        <v/>
      </c>
      <c r="AN126" s="32">
        <f>IF(AND(LEFT(AN$93,3)="Yes",AN$4&gt;=AN$94),IF(AN109,1,0),0)</f>
        <v/>
      </c>
      <c r="AO126" s="32">
        <f>IF(AND(LEFT(AO$93,3)="Yes",AO$4&gt;=AO$94),IF(AO109,1,0),0)</f>
        <v/>
      </c>
      <c r="AP126" s="32">
        <f>IF(AND(LEFT(AP$93,3)="Yes",AP$4&gt;=AP$94),IF(AP109,1,0),0)</f>
        <v/>
      </c>
      <c r="AQ126" s="32">
        <f>IF(AND(LEFT(AQ$93,3)="Yes",AQ$4&gt;=AQ$94),IF(AQ109,1,0),0)</f>
        <v/>
      </c>
      <c r="AR126" s="32">
        <f>IF(AND(LEFT(AR$93,3)="Yes",AR$4&gt;=AR$94),IF(AR109,1,0),0)</f>
        <v/>
      </c>
      <c r="AS126" s="32">
        <f>IF(AND(LEFT(AS$93,3)="Yes",AS$4&gt;=AS$94),IF(AS109,1,0),0)</f>
        <v/>
      </c>
      <c r="AT126" s="32">
        <f>IF(AND(LEFT(AT$93,3)="Yes",AT$4&gt;=AT$94),IF(AT109,1,0),0)</f>
        <v/>
      </c>
      <c r="AU126" s="32">
        <f>IF(AND(LEFT(AU$93,3)="Yes",AU$4&gt;=AU$94),IF(AU109,1,0),0)</f>
        <v/>
      </c>
      <c r="AV126" s="32">
        <f>IF(AND(LEFT(AV$93,3)="Yes",AV$4&gt;=AV$94),IF(AV109,1,0),0)</f>
        <v/>
      </c>
      <c r="AW126" s="32">
        <f>IF(AND(LEFT(AW$93,3)="Yes",AW$4&gt;=AW$94),IF(AW109,1,0),0)</f>
        <v/>
      </c>
      <c r="AX126" s="33">
        <f>ETSCOVER(AX$93,AX$4,AX$94,AX109)</f>
        <v/>
      </c>
    </row>
    <row r="127" hidden="1" outlineLevel="1">
      <c r="A127" s="9" t="inlineStr">
        <is>
          <t>etsc</t>
        </is>
      </c>
      <c r="B127" s="9" t="inlineStr">
        <is>
          <t>all</t>
        </is>
      </c>
      <c r="C127" s="9" t="inlineStr">
        <is>
          <t>nfm</t>
        </is>
      </c>
      <c r="H127" s="9">
        <f>INDEX(Variables!$B$5:$B$105,MATCH($A127,Variables!$A$5:$A$105,0))&amp;IF($C127="",""," | "&amp;INDEX(Mapping!$B$5:$B$26,MATCH($C127,Mapping!$A$5:$A$26,0))&amp;" | "&amp;INDEX(Mapping!$B$30:$B$41,MATCH($B127,Mapping!$A$30:$A$41,0)))</f>
        <v/>
      </c>
      <c r="I127" s="9">
        <f>INDEX(Variables!$C$5:$C$105,MATCH($A127,Variables!$A$5:$A$105,0))</f>
        <v/>
      </c>
      <c r="J127" s="9">
        <f>INDEX(Variables!$E$5:$E$105,MATCH($A127,Variables!$A$5:$A$105,0))</f>
        <v/>
      </c>
      <c r="K127" s="30">
        <f>LOWER(Settings!$C$4)&amp;".mit."&amp;$A127&amp;IF($C127="","","."&amp;$C127&amp;"."&amp;$B127)&amp;IF(INDEX(Variables!$D$5:$D$105,MATCH($A127,Variables!$A$5:$A$105,0))="","","."&amp;INDEX(Variables!$D$5:$D$105,MATCH($A127,Variables!$A$5:$A$105,0)))&amp;"."&amp;K$5</f>
        <v/>
      </c>
      <c r="L127" s="31">
        <f>IF(AND(LEFT(L$93,3)="Yes",L$4&gt;=L$94),IF(L110,1,0),0)</f>
        <v/>
      </c>
      <c r="M127" s="32">
        <f>IF(AND(LEFT(M$93,3)="Yes",M$4&gt;=M$94),IF(M110,1,0),0)</f>
        <v/>
      </c>
      <c r="N127" s="32">
        <f>IF(AND(LEFT(N$93,3)="Yes",N$4&gt;=N$94),IF(N110,1,0),0)</f>
        <v/>
      </c>
      <c r="O127" s="32">
        <f>IF(AND(LEFT(O$93,3)="Yes",O$4&gt;=O$94),IF(O110,1,0),0)</f>
        <v/>
      </c>
      <c r="P127" s="32">
        <f>IF(AND(LEFT(P$93,3)="Yes",P$4&gt;=P$94),IF(P110,1,0),0)</f>
        <v/>
      </c>
      <c r="Q127" s="32">
        <f>IF(AND(LEFT(Q$93,3)="Yes",Q$4&gt;=Q$94),IF(Q110,1,0),0)</f>
        <v/>
      </c>
      <c r="R127" s="32">
        <f>IF(AND(LEFT(R$93,3)="Yes",R$4&gt;=R$94),IF(R110,1,0),0)</f>
        <v/>
      </c>
      <c r="S127" s="32">
        <f>IF(AND(LEFT(S$93,3)="Yes",S$4&gt;=S$94),IF(S110,1,0),0)</f>
        <v/>
      </c>
      <c r="T127" s="32">
        <f>IF(AND(LEFT(T$93,3)="Yes",T$4&gt;=T$94),IF(T110,1,0),0)</f>
        <v/>
      </c>
      <c r="U127" s="32">
        <f>IF(AND(LEFT(U$93,3)="Yes",U$4&gt;=U$94),IF(U110,1,0),0)</f>
        <v/>
      </c>
      <c r="V127" s="32">
        <f>IF(AND(LEFT(V$93,3)="Yes",V$4&gt;=V$94),IF(V110,1,0),0)</f>
        <v/>
      </c>
      <c r="W127" s="32">
        <f>IF(AND(LEFT(W$93,3)="Yes",W$4&gt;=W$94),IF(W110,1,0),0)</f>
        <v/>
      </c>
      <c r="X127" s="32">
        <f>IF(AND(LEFT(X$93,3)="Yes",X$4&gt;=X$94),IF(X110,1,0),0)</f>
        <v/>
      </c>
      <c r="Y127" s="32">
        <f>IF(AND(LEFT(Y$93,3)="Yes",Y$4&gt;=Y$94),IF(Y110,1,0),0)</f>
        <v/>
      </c>
      <c r="Z127" s="32">
        <f>IF(AND(LEFT(Z$93,3)="Yes",Z$4&gt;=Z$94),IF(Z110,1,0),0)</f>
        <v/>
      </c>
      <c r="AA127" s="32">
        <f>IF(AND(LEFT(AA$93,3)="Yes",AA$4&gt;=AA$94),IF(AA110,1,0),0)</f>
        <v/>
      </c>
      <c r="AB127" s="32">
        <f>IF(AND(LEFT(AB$93,3)="Yes",AB$4&gt;=AB$94),IF(AB110,1,0),0)</f>
        <v/>
      </c>
      <c r="AC127" s="32">
        <f>IF(AND(LEFT(AC$93,3)="Yes",AC$4&gt;=AC$94),IF(AC110,1,0),0)</f>
        <v/>
      </c>
      <c r="AD127" s="33">
        <f>ETSCOVER(AD$93,AD$4,AD$94,AD110)</f>
        <v/>
      </c>
      <c r="AE127" s="30">
        <f>LOWER(Settings!$C$4)&amp;".mit."&amp;$A127&amp;IF($C127="","","."&amp;$C127&amp;"."&amp;$B127)&amp;IF(INDEX(Variables!$D$5:$D$105,MATCH($A127,Variables!$A$5:$A$105,0))="","","."&amp;INDEX(Variables!$D$5:$D$105,MATCH($A127,Variables!$A$5:$A$105,0)))&amp;"."&amp;AE$5</f>
        <v/>
      </c>
      <c r="AF127" s="31">
        <f>IF(AND(LEFT(AF$93,3)="Yes",AF$4&gt;=AF$94),IF(AF110,1,0),0)</f>
        <v/>
      </c>
      <c r="AG127" s="32">
        <f>IF(AND(LEFT(AG$93,3)="Yes",AG$4&gt;=AG$94),IF(AG110,1,0),0)</f>
        <v/>
      </c>
      <c r="AH127" s="32">
        <f>IF(AND(LEFT(AH$93,3)="Yes",AH$4&gt;=AH$94),IF(AH110,1,0),0)</f>
        <v/>
      </c>
      <c r="AI127" s="32">
        <f>IF(AND(LEFT(AI$93,3)="Yes",AI$4&gt;=AI$94),IF(AI110,1,0),0)</f>
        <v/>
      </c>
      <c r="AJ127" s="32">
        <f>IF(AND(LEFT(AJ$93,3)="Yes",AJ$4&gt;=AJ$94),IF(AJ110,1,0),0)</f>
        <v/>
      </c>
      <c r="AK127" s="32">
        <f>IF(AND(LEFT(AK$93,3)="Yes",AK$4&gt;=AK$94),IF(AK110,1,0),0)</f>
        <v/>
      </c>
      <c r="AL127" s="32">
        <f>IF(AND(LEFT(AL$93,3)="Yes",AL$4&gt;=AL$94),IF(AL110,1,0),0)</f>
        <v/>
      </c>
      <c r="AM127" s="32">
        <f>IF(AND(LEFT(AM$93,3)="Yes",AM$4&gt;=AM$94),IF(AM110,1,0),0)</f>
        <v/>
      </c>
      <c r="AN127" s="32">
        <f>IF(AND(LEFT(AN$93,3)="Yes",AN$4&gt;=AN$94),IF(AN110,1,0),0)</f>
        <v/>
      </c>
      <c r="AO127" s="32">
        <f>IF(AND(LEFT(AO$93,3)="Yes",AO$4&gt;=AO$94),IF(AO110,1,0),0)</f>
        <v/>
      </c>
      <c r="AP127" s="32">
        <f>IF(AND(LEFT(AP$93,3)="Yes",AP$4&gt;=AP$94),IF(AP110,1,0),0)</f>
        <v/>
      </c>
      <c r="AQ127" s="32">
        <f>IF(AND(LEFT(AQ$93,3)="Yes",AQ$4&gt;=AQ$94),IF(AQ110,1,0),0)</f>
        <v/>
      </c>
      <c r="AR127" s="32">
        <f>IF(AND(LEFT(AR$93,3)="Yes",AR$4&gt;=AR$94),IF(AR110,1,0),0)</f>
        <v/>
      </c>
      <c r="AS127" s="32">
        <f>IF(AND(LEFT(AS$93,3)="Yes",AS$4&gt;=AS$94),IF(AS110,1,0),0)</f>
        <v/>
      </c>
      <c r="AT127" s="32">
        <f>IF(AND(LEFT(AT$93,3)="Yes",AT$4&gt;=AT$94),IF(AT110,1,0),0)</f>
        <v/>
      </c>
      <c r="AU127" s="32">
        <f>IF(AND(LEFT(AU$93,3)="Yes",AU$4&gt;=AU$94),IF(AU110,1,0),0)</f>
        <v/>
      </c>
      <c r="AV127" s="32">
        <f>IF(AND(LEFT(AV$93,3)="Yes",AV$4&gt;=AV$94),IF(AV110,1,0),0)</f>
        <v/>
      </c>
      <c r="AW127" s="32">
        <f>IF(AND(LEFT(AW$93,3)="Yes",AW$4&gt;=AW$94),IF(AW110,1,0),0)</f>
        <v/>
      </c>
      <c r="AX127" s="33">
        <f>ETSCOVER(AX$93,AX$4,AX$94,AX110)</f>
        <v/>
      </c>
    </row>
    <row r="128" hidden="1" outlineLevel="1">
      <c r="A128" s="9" t="inlineStr">
        <is>
          <t>etsc</t>
        </is>
      </c>
      <c r="B128" s="9" t="inlineStr">
        <is>
          <t>all</t>
        </is>
      </c>
      <c r="C128" s="9" t="inlineStr">
        <is>
          <t>mac</t>
        </is>
      </c>
      <c r="H128" s="9">
        <f>INDEX(Variables!$B$5:$B$105,MATCH($A128,Variables!$A$5:$A$105,0))&amp;IF($C128="",""," | "&amp;INDEX(Mapping!$B$5:$B$26,MATCH($C128,Mapping!$A$5:$A$26,0))&amp;" | "&amp;INDEX(Mapping!$B$30:$B$41,MATCH($B128,Mapping!$A$30:$A$41,0)))</f>
        <v/>
      </c>
      <c r="I128" s="9">
        <f>INDEX(Variables!$C$5:$C$105,MATCH($A128,Variables!$A$5:$A$105,0))</f>
        <v/>
      </c>
      <c r="J128" s="9">
        <f>INDEX(Variables!$E$5:$E$105,MATCH($A128,Variables!$A$5:$A$105,0))</f>
        <v/>
      </c>
      <c r="K128" s="30">
        <f>LOWER(Settings!$C$4)&amp;".mit."&amp;$A128&amp;IF($C128="","","."&amp;$C128&amp;"."&amp;$B128)&amp;IF(INDEX(Variables!$D$5:$D$105,MATCH($A128,Variables!$A$5:$A$105,0))="","","."&amp;INDEX(Variables!$D$5:$D$105,MATCH($A128,Variables!$A$5:$A$105,0)))&amp;"."&amp;K$5</f>
        <v/>
      </c>
      <c r="L128" s="31">
        <f>IF(AND(LEFT(L$93,3)="Yes",L$4&gt;=L$94),IF(L111,1,0),0)</f>
        <v/>
      </c>
      <c r="M128" s="32">
        <f>IF(AND(LEFT(M$93,3)="Yes",M$4&gt;=M$94),IF(M111,1,0),0)</f>
        <v/>
      </c>
      <c r="N128" s="32">
        <f>IF(AND(LEFT(N$93,3)="Yes",N$4&gt;=N$94),IF(N111,1,0),0)</f>
        <v/>
      </c>
      <c r="O128" s="32">
        <f>IF(AND(LEFT(O$93,3)="Yes",O$4&gt;=O$94),IF(O111,1,0),0)</f>
        <v/>
      </c>
      <c r="P128" s="32">
        <f>IF(AND(LEFT(P$93,3)="Yes",P$4&gt;=P$94),IF(P111,1,0),0)</f>
        <v/>
      </c>
      <c r="Q128" s="32">
        <f>IF(AND(LEFT(Q$93,3)="Yes",Q$4&gt;=Q$94),IF(Q111,1,0),0)</f>
        <v/>
      </c>
      <c r="R128" s="32">
        <f>IF(AND(LEFT(R$93,3)="Yes",R$4&gt;=R$94),IF(R111,1,0),0)</f>
        <v/>
      </c>
      <c r="S128" s="32">
        <f>IF(AND(LEFT(S$93,3)="Yes",S$4&gt;=S$94),IF(S111,1,0),0)</f>
        <v/>
      </c>
      <c r="T128" s="32">
        <f>IF(AND(LEFT(T$93,3)="Yes",T$4&gt;=T$94),IF(T111,1,0),0)</f>
        <v/>
      </c>
      <c r="U128" s="32">
        <f>IF(AND(LEFT(U$93,3)="Yes",U$4&gt;=U$94),IF(U111,1,0),0)</f>
        <v/>
      </c>
      <c r="V128" s="32">
        <f>IF(AND(LEFT(V$93,3)="Yes",V$4&gt;=V$94),IF(V111,1,0),0)</f>
        <v/>
      </c>
      <c r="W128" s="32">
        <f>IF(AND(LEFT(W$93,3)="Yes",W$4&gt;=W$94),IF(W111,1,0),0)</f>
        <v/>
      </c>
      <c r="X128" s="32">
        <f>IF(AND(LEFT(X$93,3)="Yes",X$4&gt;=X$94),IF(X111,1,0),0)</f>
        <v/>
      </c>
      <c r="Y128" s="32">
        <f>IF(AND(LEFT(Y$93,3)="Yes",Y$4&gt;=Y$94),IF(Y111,1,0),0)</f>
        <v/>
      </c>
      <c r="Z128" s="32">
        <f>IF(AND(LEFT(Z$93,3)="Yes",Z$4&gt;=Z$94),IF(Z111,1,0),0)</f>
        <v/>
      </c>
      <c r="AA128" s="32">
        <f>IF(AND(LEFT(AA$93,3)="Yes",AA$4&gt;=AA$94),IF(AA111,1,0),0)</f>
        <v/>
      </c>
      <c r="AB128" s="32">
        <f>IF(AND(LEFT(AB$93,3)="Yes",AB$4&gt;=AB$94),IF(AB111,1,0),0)</f>
        <v/>
      </c>
      <c r="AC128" s="32">
        <f>IF(AND(LEFT(AC$93,3)="Yes",AC$4&gt;=AC$94),IF(AC111,1,0),0)</f>
        <v/>
      </c>
      <c r="AD128" s="33">
        <f>ETSCOVER(AD$93,AD$4,AD$94,AD111)</f>
        <v/>
      </c>
      <c r="AE128" s="30">
        <f>LOWER(Settings!$C$4)&amp;".mit."&amp;$A128&amp;IF($C128="","","."&amp;$C128&amp;"."&amp;$B128)&amp;IF(INDEX(Variables!$D$5:$D$105,MATCH($A128,Variables!$A$5:$A$105,0))="","","."&amp;INDEX(Variables!$D$5:$D$105,MATCH($A128,Variables!$A$5:$A$105,0)))&amp;"."&amp;AE$5</f>
        <v/>
      </c>
      <c r="AF128" s="31">
        <f>IF(AND(LEFT(AF$93,3)="Yes",AF$4&gt;=AF$94),IF(AF111,1,0),0)</f>
        <v/>
      </c>
      <c r="AG128" s="32">
        <f>IF(AND(LEFT(AG$93,3)="Yes",AG$4&gt;=AG$94),IF(AG111,1,0),0)</f>
        <v/>
      </c>
      <c r="AH128" s="32">
        <f>IF(AND(LEFT(AH$93,3)="Yes",AH$4&gt;=AH$94),IF(AH111,1,0),0)</f>
        <v/>
      </c>
      <c r="AI128" s="32">
        <f>IF(AND(LEFT(AI$93,3)="Yes",AI$4&gt;=AI$94),IF(AI111,1,0),0)</f>
        <v/>
      </c>
      <c r="AJ128" s="32">
        <f>IF(AND(LEFT(AJ$93,3)="Yes",AJ$4&gt;=AJ$94),IF(AJ111,1,0),0)</f>
        <v/>
      </c>
      <c r="AK128" s="32">
        <f>IF(AND(LEFT(AK$93,3)="Yes",AK$4&gt;=AK$94),IF(AK111,1,0),0)</f>
        <v/>
      </c>
      <c r="AL128" s="32">
        <f>IF(AND(LEFT(AL$93,3)="Yes",AL$4&gt;=AL$94),IF(AL111,1,0),0)</f>
        <v/>
      </c>
      <c r="AM128" s="32">
        <f>IF(AND(LEFT(AM$93,3)="Yes",AM$4&gt;=AM$94),IF(AM111,1,0),0)</f>
        <v/>
      </c>
      <c r="AN128" s="32">
        <f>IF(AND(LEFT(AN$93,3)="Yes",AN$4&gt;=AN$94),IF(AN111,1,0),0)</f>
        <v/>
      </c>
      <c r="AO128" s="32">
        <f>IF(AND(LEFT(AO$93,3)="Yes",AO$4&gt;=AO$94),IF(AO111,1,0),0)</f>
        <v/>
      </c>
      <c r="AP128" s="32">
        <f>IF(AND(LEFT(AP$93,3)="Yes",AP$4&gt;=AP$94),IF(AP111,1,0),0)</f>
        <v/>
      </c>
      <c r="AQ128" s="32">
        <f>IF(AND(LEFT(AQ$93,3)="Yes",AQ$4&gt;=AQ$94),IF(AQ111,1,0),0)</f>
        <v/>
      </c>
      <c r="AR128" s="32">
        <f>IF(AND(LEFT(AR$93,3)="Yes",AR$4&gt;=AR$94),IF(AR111,1,0),0)</f>
        <v/>
      </c>
      <c r="AS128" s="32">
        <f>IF(AND(LEFT(AS$93,3)="Yes",AS$4&gt;=AS$94),IF(AS111,1,0),0)</f>
        <v/>
      </c>
      <c r="AT128" s="32">
        <f>IF(AND(LEFT(AT$93,3)="Yes",AT$4&gt;=AT$94),IF(AT111,1,0),0)</f>
        <v/>
      </c>
      <c r="AU128" s="32">
        <f>IF(AND(LEFT(AU$93,3)="Yes",AU$4&gt;=AU$94),IF(AU111,1,0),0)</f>
        <v/>
      </c>
      <c r="AV128" s="32">
        <f>IF(AND(LEFT(AV$93,3)="Yes",AV$4&gt;=AV$94),IF(AV111,1,0),0)</f>
        <v/>
      </c>
      <c r="AW128" s="32">
        <f>IF(AND(LEFT(AW$93,3)="Yes",AW$4&gt;=AW$94),IF(AW111,1,0),0)</f>
        <v/>
      </c>
      <c r="AX128" s="33">
        <f>ETSCOVER(AX$93,AX$4,AX$94,AX111)</f>
        <v/>
      </c>
    </row>
    <row r="129" hidden="1" outlineLevel="1">
      <c r="A129" s="9" t="inlineStr">
        <is>
          <t>etsc</t>
        </is>
      </c>
      <c r="B129" s="9" t="inlineStr">
        <is>
          <t>all</t>
        </is>
      </c>
      <c r="C129" s="9" t="inlineStr">
        <is>
          <t>cem</t>
        </is>
      </c>
      <c r="H129" s="9">
        <f>INDEX(Variables!$B$5:$B$105,MATCH($A129,Variables!$A$5:$A$105,0))&amp;IF($C129="",""," | "&amp;INDEX(Mapping!$B$5:$B$26,MATCH($C129,Mapping!$A$5:$A$26,0))&amp;" | "&amp;INDEX(Mapping!$B$30:$B$41,MATCH($B129,Mapping!$A$30:$A$41,0)))</f>
        <v/>
      </c>
      <c r="I129" s="9">
        <f>INDEX(Variables!$C$5:$C$105,MATCH($A129,Variables!$A$5:$A$105,0))</f>
        <v/>
      </c>
      <c r="J129" s="9">
        <f>INDEX(Variables!$E$5:$E$105,MATCH($A129,Variables!$A$5:$A$105,0))</f>
        <v/>
      </c>
      <c r="K129" s="30">
        <f>LOWER(Settings!$C$4)&amp;".mit."&amp;$A129&amp;IF($C129="","","."&amp;$C129&amp;"."&amp;$B129)&amp;IF(INDEX(Variables!$D$5:$D$105,MATCH($A129,Variables!$A$5:$A$105,0))="","","."&amp;INDEX(Variables!$D$5:$D$105,MATCH($A129,Variables!$A$5:$A$105,0)))&amp;"."&amp;K$5</f>
        <v/>
      </c>
      <c r="L129" s="31">
        <f>IF(AND(LEFT(L$93,3)="Yes",L$4&gt;=L$94),IF(L112,1,0),0)</f>
        <v/>
      </c>
      <c r="M129" s="32">
        <f>IF(AND(LEFT(M$93,3)="Yes",M$4&gt;=M$94),IF(M112,1,0),0)</f>
        <v/>
      </c>
      <c r="N129" s="32">
        <f>IF(AND(LEFT(N$93,3)="Yes",N$4&gt;=N$94),IF(N112,1,0),0)</f>
        <v/>
      </c>
      <c r="O129" s="32">
        <f>IF(AND(LEFT(O$93,3)="Yes",O$4&gt;=O$94),IF(O112,1,0),0)</f>
        <v/>
      </c>
      <c r="P129" s="32">
        <f>IF(AND(LEFT(P$93,3)="Yes",P$4&gt;=P$94),IF(P112,1,0),0)</f>
        <v/>
      </c>
      <c r="Q129" s="32">
        <f>IF(AND(LEFT(Q$93,3)="Yes",Q$4&gt;=Q$94),IF(Q112,1,0),0)</f>
        <v/>
      </c>
      <c r="R129" s="32">
        <f>IF(AND(LEFT(R$93,3)="Yes",R$4&gt;=R$94),IF(R112,1,0),0)</f>
        <v/>
      </c>
      <c r="S129" s="32">
        <f>IF(AND(LEFT(S$93,3)="Yes",S$4&gt;=S$94),IF(S112,1,0),0)</f>
        <v/>
      </c>
      <c r="T129" s="32">
        <f>IF(AND(LEFT(T$93,3)="Yes",T$4&gt;=T$94),IF(T112,1,0),0)</f>
        <v/>
      </c>
      <c r="U129" s="32">
        <f>IF(AND(LEFT(U$93,3)="Yes",U$4&gt;=U$94),IF(U112,1,0),0)</f>
        <v/>
      </c>
      <c r="V129" s="32">
        <f>IF(AND(LEFT(V$93,3)="Yes",V$4&gt;=V$94),IF(V112,1,0),0)</f>
        <v/>
      </c>
      <c r="W129" s="32">
        <f>IF(AND(LEFT(W$93,3)="Yes",W$4&gt;=W$94),IF(W112,1,0),0)</f>
        <v/>
      </c>
      <c r="X129" s="32">
        <f>IF(AND(LEFT(X$93,3)="Yes",X$4&gt;=X$94),IF(X112,1,0),0)</f>
        <v/>
      </c>
      <c r="Y129" s="32">
        <f>IF(AND(LEFT(Y$93,3)="Yes",Y$4&gt;=Y$94),IF(Y112,1,0),0)</f>
        <v/>
      </c>
      <c r="Z129" s="32">
        <f>IF(AND(LEFT(Z$93,3)="Yes",Z$4&gt;=Z$94),IF(Z112,1,0),0)</f>
        <v/>
      </c>
      <c r="AA129" s="32">
        <f>IF(AND(LEFT(AA$93,3)="Yes",AA$4&gt;=AA$94),IF(AA112,1,0),0)</f>
        <v/>
      </c>
      <c r="AB129" s="32">
        <f>IF(AND(LEFT(AB$93,3)="Yes",AB$4&gt;=AB$94),IF(AB112,1,0),0)</f>
        <v/>
      </c>
      <c r="AC129" s="32">
        <f>IF(AND(LEFT(AC$93,3)="Yes",AC$4&gt;=AC$94),IF(AC112,1,0),0)</f>
        <v/>
      </c>
      <c r="AD129" s="33">
        <f>ETSCOVER(AD$93,AD$4,AD$94,AD112)</f>
        <v/>
      </c>
      <c r="AE129" s="30">
        <f>LOWER(Settings!$C$4)&amp;".mit."&amp;$A129&amp;IF($C129="","","."&amp;$C129&amp;"."&amp;$B129)&amp;IF(INDEX(Variables!$D$5:$D$105,MATCH($A129,Variables!$A$5:$A$105,0))="","","."&amp;INDEX(Variables!$D$5:$D$105,MATCH($A129,Variables!$A$5:$A$105,0)))&amp;"."&amp;AE$5</f>
        <v/>
      </c>
      <c r="AF129" s="31">
        <f>IF(AND(LEFT(AF$93,3)="Yes",AF$4&gt;=AF$94),IF(AF112,1,0),0)</f>
        <v/>
      </c>
      <c r="AG129" s="32">
        <f>IF(AND(LEFT(AG$93,3)="Yes",AG$4&gt;=AG$94),IF(AG112,1,0),0)</f>
        <v/>
      </c>
      <c r="AH129" s="32">
        <f>IF(AND(LEFT(AH$93,3)="Yes",AH$4&gt;=AH$94),IF(AH112,1,0),0)</f>
        <v/>
      </c>
      <c r="AI129" s="32">
        <f>IF(AND(LEFT(AI$93,3)="Yes",AI$4&gt;=AI$94),IF(AI112,1,0),0)</f>
        <v/>
      </c>
      <c r="AJ129" s="32">
        <f>IF(AND(LEFT(AJ$93,3)="Yes",AJ$4&gt;=AJ$94),IF(AJ112,1,0),0)</f>
        <v/>
      </c>
      <c r="AK129" s="32">
        <f>IF(AND(LEFT(AK$93,3)="Yes",AK$4&gt;=AK$94),IF(AK112,1,0),0)</f>
        <v/>
      </c>
      <c r="AL129" s="32">
        <f>IF(AND(LEFT(AL$93,3)="Yes",AL$4&gt;=AL$94),IF(AL112,1,0),0)</f>
        <v/>
      </c>
      <c r="AM129" s="32">
        <f>IF(AND(LEFT(AM$93,3)="Yes",AM$4&gt;=AM$94),IF(AM112,1,0),0)</f>
        <v/>
      </c>
      <c r="AN129" s="32">
        <f>IF(AND(LEFT(AN$93,3)="Yes",AN$4&gt;=AN$94),IF(AN112,1,0),0)</f>
        <v/>
      </c>
      <c r="AO129" s="32">
        <f>IF(AND(LEFT(AO$93,3)="Yes",AO$4&gt;=AO$94),IF(AO112,1,0),0)</f>
        <v/>
      </c>
      <c r="AP129" s="32">
        <f>IF(AND(LEFT(AP$93,3)="Yes",AP$4&gt;=AP$94),IF(AP112,1,0),0)</f>
        <v/>
      </c>
      <c r="AQ129" s="32">
        <f>IF(AND(LEFT(AQ$93,3)="Yes",AQ$4&gt;=AQ$94),IF(AQ112,1,0),0)</f>
        <v/>
      </c>
      <c r="AR129" s="32">
        <f>IF(AND(LEFT(AR$93,3)="Yes",AR$4&gt;=AR$94),IF(AR112,1,0),0)</f>
        <v/>
      </c>
      <c r="AS129" s="32">
        <f>IF(AND(LEFT(AS$93,3)="Yes",AS$4&gt;=AS$94),IF(AS112,1,0),0)</f>
        <v/>
      </c>
      <c r="AT129" s="32">
        <f>IF(AND(LEFT(AT$93,3)="Yes",AT$4&gt;=AT$94),IF(AT112,1,0),0)</f>
        <v/>
      </c>
      <c r="AU129" s="32">
        <f>IF(AND(LEFT(AU$93,3)="Yes",AU$4&gt;=AU$94),IF(AU112,1,0),0)</f>
        <v/>
      </c>
      <c r="AV129" s="32">
        <f>IF(AND(LEFT(AV$93,3)="Yes",AV$4&gt;=AV$94),IF(AV112,1,0),0)</f>
        <v/>
      </c>
      <c r="AW129" s="32">
        <f>IF(AND(LEFT(AW$93,3)="Yes",AW$4&gt;=AW$94),IF(AW112,1,0),0)</f>
        <v/>
      </c>
      <c r="AX129" s="33">
        <f>ETSCOVER(AX$93,AX$4,AX$94,AX112)</f>
        <v/>
      </c>
    </row>
    <row r="130" hidden="1" outlineLevel="1">
      <c r="A130" s="9" t="inlineStr">
        <is>
          <t>etsc</t>
        </is>
      </c>
      <c r="B130" s="9" t="inlineStr">
        <is>
          <t>all</t>
        </is>
      </c>
      <c r="C130" s="9" t="inlineStr">
        <is>
          <t>omn</t>
        </is>
      </c>
      <c r="H130" s="9">
        <f>INDEX(Variables!$B$5:$B$105,MATCH($A130,Variables!$A$5:$A$105,0))&amp;IF($C130="",""," | "&amp;INDEX(Mapping!$B$5:$B$26,MATCH($C130,Mapping!$A$5:$A$26,0))&amp;" | "&amp;INDEX(Mapping!$B$30:$B$41,MATCH($B130,Mapping!$A$30:$A$41,0)))</f>
        <v/>
      </c>
      <c r="I130" s="9">
        <f>INDEX(Variables!$C$5:$C$105,MATCH($A130,Variables!$A$5:$A$105,0))</f>
        <v/>
      </c>
      <c r="J130" s="9">
        <f>INDEX(Variables!$E$5:$E$105,MATCH($A130,Variables!$A$5:$A$105,0))</f>
        <v/>
      </c>
      <c r="K130" s="30">
        <f>LOWER(Settings!$C$4)&amp;".mit."&amp;$A130&amp;IF($C130="","","."&amp;$C130&amp;"."&amp;$B130)&amp;IF(INDEX(Variables!$D$5:$D$105,MATCH($A130,Variables!$A$5:$A$105,0))="","","."&amp;INDEX(Variables!$D$5:$D$105,MATCH($A130,Variables!$A$5:$A$105,0)))&amp;"."&amp;K$5</f>
        <v/>
      </c>
      <c r="L130" s="31">
        <f>IF(AND(LEFT(L$93,3)="Yes",L$4&gt;=L$94),IF(L113,1,0),0)</f>
        <v/>
      </c>
      <c r="M130" s="32">
        <f>IF(AND(LEFT(M$93,3)="Yes",M$4&gt;=M$94),IF(M113,1,0),0)</f>
        <v/>
      </c>
      <c r="N130" s="32">
        <f>IF(AND(LEFT(N$93,3)="Yes",N$4&gt;=N$94),IF(N113,1,0),0)</f>
        <v/>
      </c>
      <c r="O130" s="32">
        <f>IF(AND(LEFT(O$93,3)="Yes",O$4&gt;=O$94),IF(O113,1,0),0)</f>
        <v/>
      </c>
      <c r="P130" s="32">
        <f>IF(AND(LEFT(P$93,3)="Yes",P$4&gt;=P$94),IF(P113,1,0),0)</f>
        <v/>
      </c>
      <c r="Q130" s="32">
        <f>IF(AND(LEFT(Q$93,3)="Yes",Q$4&gt;=Q$94),IF(Q113,1,0),0)</f>
        <v/>
      </c>
      <c r="R130" s="32">
        <f>IF(AND(LEFT(R$93,3)="Yes",R$4&gt;=R$94),IF(R113,1,0),0)</f>
        <v/>
      </c>
      <c r="S130" s="32">
        <f>IF(AND(LEFT(S$93,3)="Yes",S$4&gt;=S$94),IF(S113,1,0),0)</f>
        <v/>
      </c>
      <c r="T130" s="32">
        <f>IF(AND(LEFT(T$93,3)="Yes",T$4&gt;=T$94),IF(T113,1,0),0)</f>
        <v/>
      </c>
      <c r="U130" s="32">
        <f>IF(AND(LEFT(U$93,3)="Yes",U$4&gt;=U$94),IF(U113,1,0),0)</f>
        <v/>
      </c>
      <c r="V130" s="32">
        <f>IF(AND(LEFT(V$93,3)="Yes",V$4&gt;=V$94),IF(V113,1,0),0)</f>
        <v/>
      </c>
      <c r="W130" s="32">
        <f>IF(AND(LEFT(W$93,3)="Yes",W$4&gt;=W$94),IF(W113,1,0),0)</f>
        <v/>
      </c>
      <c r="X130" s="32">
        <f>IF(AND(LEFT(X$93,3)="Yes",X$4&gt;=X$94),IF(X113,1,0),0)</f>
        <v/>
      </c>
      <c r="Y130" s="32">
        <f>IF(AND(LEFT(Y$93,3)="Yes",Y$4&gt;=Y$94),IF(Y113,1,0),0)</f>
        <v/>
      </c>
      <c r="Z130" s="32">
        <f>IF(AND(LEFT(Z$93,3)="Yes",Z$4&gt;=Z$94),IF(Z113,1,0),0)</f>
        <v/>
      </c>
      <c r="AA130" s="32">
        <f>IF(AND(LEFT(AA$93,3)="Yes",AA$4&gt;=AA$94),IF(AA113,1,0),0)</f>
        <v/>
      </c>
      <c r="AB130" s="32">
        <f>IF(AND(LEFT(AB$93,3)="Yes",AB$4&gt;=AB$94),IF(AB113,1,0),0)</f>
        <v/>
      </c>
      <c r="AC130" s="32">
        <f>IF(AND(LEFT(AC$93,3)="Yes",AC$4&gt;=AC$94),IF(AC113,1,0),0)</f>
        <v/>
      </c>
      <c r="AD130" s="33">
        <f>ETSCOVER(AD$93,AD$4,AD$94,AD113)</f>
        <v/>
      </c>
      <c r="AE130" s="30">
        <f>LOWER(Settings!$C$4)&amp;".mit."&amp;$A130&amp;IF($C130="","","."&amp;$C130&amp;"."&amp;$B130)&amp;IF(INDEX(Variables!$D$5:$D$105,MATCH($A130,Variables!$A$5:$A$105,0))="","","."&amp;INDEX(Variables!$D$5:$D$105,MATCH($A130,Variables!$A$5:$A$105,0)))&amp;"."&amp;AE$5</f>
        <v/>
      </c>
      <c r="AF130" s="31">
        <f>IF(AND(LEFT(AF$93,3)="Yes",AF$4&gt;=AF$94),IF(AF113,1,0),0)</f>
        <v/>
      </c>
      <c r="AG130" s="32">
        <f>IF(AND(LEFT(AG$93,3)="Yes",AG$4&gt;=AG$94),IF(AG113,1,0),0)</f>
        <v/>
      </c>
      <c r="AH130" s="32">
        <f>IF(AND(LEFT(AH$93,3)="Yes",AH$4&gt;=AH$94),IF(AH113,1,0),0)</f>
        <v/>
      </c>
      <c r="AI130" s="32">
        <f>IF(AND(LEFT(AI$93,3)="Yes",AI$4&gt;=AI$94),IF(AI113,1,0),0)</f>
        <v/>
      </c>
      <c r="AJ130" s="32">
        <f>IF(AND(LEFT(AJ$93,3)="Yes",AJ$4&gt;=AJ$94),IF(AJ113,1,0),0)</f>
        <v/>
      </c>
      <c r="AK130" s="32">
        <f>IF(AND(LEFT(AK$93,3)="Yes",AK$4&gt;=AK$94),IF(AK113,1,0),0)</f>
        <v/>
      </c>
      <c r="AL130" s="32">
        <f>IF(AND(LEFT(AL$93,3)="Yes",AL$4&gt;=AL$94),IF(AL113,1,0),0)</f>
        <v/>
      </c>
      <c r="AM130" s="32">
        <f>IF(AND(LEFT(AM$93,3)="Yes",AM$4&gt;=AM$94),IF(AM113,1,0),0)</f>
        <v/>
      </c>
      <c r="AN130" s="32">
        <f>IF(AND(LEFT(AN$93,3)="Yes",AN$4&gt;=AN$94),IF(AN113,1,0),0)</f>
        <v/>
      </c>
      <c r="AO130" s="32">
        <f>IF(AND(LEFT(AO$93,3)="Yes",AO$4&gt;=AO$94),IF(AO113,1,0),0)</f>
        <v/>
      </c>
      <c r="AP130" s="32">
        <f>IF(AND(LEFT(AP$93,3)="Yes",AP$4&gt;=AP$94),IF(AP113,1,0),0)</f>
        <v/>
      </c>
      <c r="AQ130" s="32">
        <f>IF(AND(LEFT(AQ$93,3)="Yes",AQ$4&gt;=AQ$94),IF(AQ113,1,0),0)</f>
        <v/>
      </c>
      <c r="AR130" s="32">
        <f>IF(AND(LEFT(AR$93,3)="Yes",AR$4&gt;=AR$94),IF(AR113,1,0),0)</f>
        <v/>
      </c>
      <c r="AS130" s="32">
        <f>IF(AND(LEFT(AS$93,3)="Yes",AS$4&gt;=AS$94),IF(AS113,1,0),0)</f>
        <v/>
      </c>
      <c r="AT130" s="32">
        <f>IF(AND(LEFT(AT$93,3)="Yes",AT$4&gt;=AT$94),IF(AT113,1,0),0)</f>
        <v/>
      </c>
      <c r="AU130" s="32">
        <f>IF(AND(LEFT(AU$93,3)="Yes",AU$4&gt;=AU$94),IF(AU113,1,0),0)</f>
        <v/>
      </c>
      <c r="AV130" s="32">
        <f>IF(AND(LEFT(AV$93,3)="Yes",AV$4&gt;=AV$94),IF(AV113,1,0),0)</f>
        <v/>
      </c>
      <c r="AW130" s="32">
        <f>IF(AND(LEFT(AW$93,3)="Yes",AW$4&gt;=AW$94),IF(AW113,1,0),0)</f>
        <v/>
      </c>
      <c r="AX130" s="33">
        <f>ETSCOVER(AX$93,AX$4,AX$94,AX113)</f>
        <v/>
      </c>
    </row>
    <row r="131" hidden="1" outlineLevel="1">
      <c r="A131" s="9" t="inlineStr">
        <is>
          <t>etsc</t>
        </is>
      </c>
      <c r="B131" s="9" t="inlineStr">
        <is>
          <t>all</t>
        </is>
      </c>
      <c r="C131" s="9" t="inlineStr">
        <is>
          <t>cst</t>
        </is>
      </c>
      <c r="H131" s="9">
        <f>INDEX(Variables!$B$5:$B$105,MATCH($A131,Variables!$A$5:$A$105,0))&amp;IF($C131="",""," | "&amp;INDEX(Mapping!$B$5:$B$26,MATCH($C131,Mapping!$A$5:$A$26,0))&amp;" | "&amp;INDEX(Mapping!$B$30:$B$41,MATCH($B131,Mapping!$A$30:$A$41,0)))</f>
        <v/>
      </c>
      <c r="I131" s="9">
        <f>INDEX(Variables!$C$5:$C$105,MATCH($A131,Variables!$A$5:$A$105,0))</f>
        <v/>
      </c>
      <c r="J131" s="9">
        <f>INDEX(Variables!$E$5:$E$105,MATCH($A131,Variables!$A$5:$A$105,0))</f>
        <v/>
      </c>
      <c r="K131" s="30">
        <f>LOWER(Settings!$C$4)&amp;".mit."&amp;$A131&amp;IF($C131="","","."&amp;$C131&amp;"."&amp;$B131)&amp;IF(INDEX(Variables!$D$5:$D$105,MATCH($A131,Variables!$A$5:$A$105,0))="","","."&amp;INDEX(Variables!$D$5:$D$105,MATCH($A131,Variables!$A$5:$A$105,0)))&amp;"."&amp;K$5</f>
        <v/>
      </c>
      <c r="L131" s="31">
        <f>IF(AND(LEFT(L$93,3)="Yes",L$4&gt;=L$94),IF(L114,1,0),0)</f>
        <v/>
      </c>
      <c r="M131" s="32">
        <f>IF(AND(LEFT(M$93,3)="Yes",M$4&gt;=M$94),IF(M114,1,0),0)</f>
        <v/>
      </c>
      <c r="N131" s="32">
        <f>IF(AND(LEFT(N$93,3)="Yes",N$4&gt;=N$94),IF(N114,1,0),0)</f>
        <v/>
      </c>
      <c r="O131" s="32">
        <f>IF(AND(LEFT(O$93,3)="Yes",O$4&gt;=O$94),IF(O114,1,0),0)</f>
        <v/>
      </c>
      <c r="P131" s="32">
        <f>IF(AND(LEFT(P$93,3)="Yes",P$4&gt;=P$94),IF(P114,1,0),0)</f>
        <v/>
      </c>
      <c r="Q131" s="32">
        <f>IF(AND(LEFT(Q$93,3)="Yes",Q$4&gt;=Q$94),IF(Q114,1,0),0)</f>
        <v/>
      </c>
      <c r="R131" s="32">
        <f>IF(AND(LEFT(R$93,3)="Yes",R$4&gt;=R$94),IF(R114,1,0),0)</f>
        <v/>
      </c>
      <c r="S131" s="32">
        <f>IF(AND(LEFT(S$93,3)="Yes",S$4&gt;=S$94),IF(S114,1,0),0)</f>
        <v/>
      </c>
      <c r="T131" s="32">
        <f>IF(AND(LEFT(T$93,3)="Yes",T$4&gt;=T$94),IF(T114,1,0),0)</f>
        <v/>
      </c>
      <c r="U131" s="32">
        <f>IF(AND(LEFT(U$93,3)="Yes",U$4&gt;=U$94),IF(U114,1,0),0)</f>
        <v/>
      </c>
      <c r="V131" s="32">
        <f>IF(AND(LEFT(V$93,3)="Yes",V$4&gt;=V$94),IF(V114,1,0),0)</f>
        <v/>
      </c>
      <c r="W131" s="32">
        <f>IF(AND(LEFT(W$93,3)="Yes",W$4&gt;=W$94),IF(W114,1,0),0)</f>
        <v/>
      </c>
      <c r="X131" s="32">
        <f>IF(AND(LEFT(X$93,3)="Yes",X$4&gt;=X$94),IF(X114,1,0),0)</f>
        <v/>
      </c>
      <c r="Y131" s="32">
        <f>IF(AND(LEFT(Y$93,3)="Yes",Y$4&gt;=Y$94),IF(Y114,1,0),0)</f>
        <v/>
      </c>
      <c r="Z131" s="32">
        <f>IF(AND(LEFT(Z$93,3)="Yes",Z$4&gt;=Z$94),IF(Z114,1,0),0)</f>
        <v/>
      </c>
      <c r="AA131" s="32">
        <f>IF(AND(LEFT(AA$93,3)="Yes",AA$4&gt;=AA$94),IF(AA114,1,0),0)</f>
        <v/>
      </c>
      <c r="AB131" s="32">
        <f>IF(AND(LEFT(AB$93,3)="Yes",AB$4&gt;=AB$94),IF(AB114,1,0),0)</f>
        <v/>
      </c>
      <c r="AC131" s="32">
        <f>IF(AND(LEFT(AC$93,3)="Yes",AC$4&gt;=AC$94),IF(AC114,1,0),0)</f>
        <v/>
      </c>
      <c r="AD131" s="33">
        <f>ETSCOVER(AD$93,AD$4,AD$94,AD114)</f>
        <v/>
      </c>
      <c r="AE131" s="30">
        <f>LOWER(Settings!$C$4)&amp;".mit."&amp;$A131&amp;IF($C131="","","."&amp;$C131&amp;"."&amp;$B131)&amp;IF(INDEX(Variables!$D$5:$D$105,MATCH($A131,Variables!$A$5:$A$105,0))="","","."&amp;INDEX(Variables!$D$5:$D$105,MATCH($A131,Variables!$A$5:$A$105,0)))&amp;"."&amp;AE$5</f>
        <v/>
      </c>
      <c r="AF131" s="31">
        <f>IF(AND(LEFT(AF$93,3)="Yes",AF$4&gt;=AF$94),IF(AF114,1,0),0)</f>
        <v/>
      </c>
      <c r="AG131" s="32">
        <f>IF(AND(LEFT(AG$93,3)="Yes",AG$4&gt;=AG$94),IF(AG114,1,0),0)</f>
        <v/>
      </c>
      <c r="AH131" s="32">
        <f>IF(AND(LEFT(AH$93,3)="Yes",AH$4&gt;=AH$94),IF(AH114,1,0),0)</f>
        <v/>
      </c>
      <c r="AI131" s="32">
        <f>IF(AND(LEFT(AI$93,3)="Yes",AI$4&gt;=AI$94),IF(AI114,1,0),0)</f>
        <v/>
      </c>
      <c r="AJ131" s="32">
        <f>IF(AND(LEFT(AJ$93,3)="Yes",AJ$4&gt;=AJ$94),IF(AJ114,1,0),0)</f>
        <v/>
      </c>
      <c r="AK131" s="32">
        <f>IF(AND(LEFT(AK$93,3)="Yes",AK$4&gt;=AK$94),IF(AK114,1,0),0)</f>
        <v/>
      </c>
      <c r="AL131" s="32">
        <f>IF(AND(LEFT(AL$93,3)="Yes",AL$4&gt;=AL$94),IF(AL114,1,0),0)</f>
        <v/>
      </c>
      <c r="AM131" s="32">
        <f>IF(AND(LEFT(AM$93,3)="Yes",AM$4&gt;=AM$94),IF(AM114,1,0),0)</f>
        <v/>
      </c>
      <c r="AN131" s="32">
        <f>IF(AND(LEFT(AN$93,3)="Yes",AN$4&gt;=AN$94),IF(AN114,1,0),0)</f>
        <v/>
      </c>
      <c r="AO131" s="32">
        <f>IF(AND(LEFT(AO$93,3)="Yes",AO$4&gt;=AO$94),IF(AO114,1,0),0)</f>
        <v/>
      </c>
      <c r="AP131" s="32">
        <f>IF(AND(LEFT(AP$93,3)="Yes",AP$4&gt;=AP$94),IF(AP114,1,0),0)</f>
        <v/>
      </c>
      <c r="AQ131" s="32">
        <f>IF(AND(LEFT(AQ$93,3)="Yes",AQ$4&gt;=AQ$94),IF(AQ114,1,0),0)</f>
        <v/>
      </c>
      <c r="AR131" s="32">
        <f>IF(AND(LEFT(AR$93,3)="Yes",AR$4&gt;=AR$94),IF(AR114,1,0),0)</f>
        <v/>
      </c>
      <c r="AS131" s="32">
        <f>IF(AND(LEFT(AS$93,3)="Yes",AS$4&gt;=AS$94),IF(AS114,1,0),0)</f>
        <v/>
      </c>
      <c r="AT131" s="32">
        <f>IF(AND(LEFT(AT$93,3)="Yes",AT$4&gt;=AT$94),IF(AT114,1,0),0)</f>
        <v/>
      </c>
      <c r="AU131" s="32">
        <f>IF(AND(LEFT(AU$93,3)="Yes",AU$4&gt;=AU$94),IF(AU114,1,0),0)</f>
        <v/>
      </c>
      <c r="AV131" s="32">
        <f>IF(AND(LEFT(AV$93,3)="Yes",AV$4&gt;=AV$94),IF(AV114,1,0),0)</f>
        <v/>
      </c>
      <c r="AW131" s="32">
        <f>IF(AND(LEFT(AW$93,3)="Yes",AW$4&gt;=AW$94),IF(AW114,1,0),0)</f>
        <v/>
      </c>
      <c r="AX131" s="33">
        <f>ETSCOVER(AX$93,AX$4,AX$94,AX114)</f>
        <v/>
      </c>
    </row>
    <row r="132" hidden="1" outlineLevel="1">
      <c r="A132" s="9" t="inlineStr">
        <is>
          <t>etsc</t>
        </is>
      </c>
      <c r="B132" s="9" t="inlineStr">
        <is>
          <t>all</t>
        </is>
      </c>
      <c r="C132" s="9" t="inlineStr">
        <is>
          <t>ftr</t>
        </is>
      </c>
      <c r="H132" s="9">
        <f>INDEX(Variables!$B$5:$B$105,MATCH($A132,Variables!$A$5:$A$105,0))&amp;IF($C132="",""," | "&amp;INDEX(Mapping!$B$5:$B$26,MATCH($C132,Mapping!$A$5:$A$26,0))&amp;" | "&amp;INDEX(Mapping!$B$30:$B$41,MATCH($B132,Mapping!$A$30:$A$41,0)))</f>
        <v/>
      </c>
      <c r="I132" s="9">
        <f>INDEX(Variables!$C$5:$C$105,MATCH($A132,Variables!$A$5:$A$105,0))</f>
        <v/>
      </c>
      <c r="J132" s="9">
        <f>INDEX(Variables!$E$5:$E$105,MATCH($A132,Variables!$A$5:$A$105,0))</f>
        <v/>
      </c>
      <c r="K132" s="30">
        <f>LOWER(Settings!$C$4)&amp;".mit."&amp;$A132&amp;IF($C132="","","."&amp;$C132&amp;"."&amp;$B132)&amp;IF(INDEX(Variables!$D$5:$D$105,MATCH($A132,Variables!$A$5:$A$105,0))="","","."&amp;INDEX(Variables!$D$5:$D$105,MATCH($A132,Variables!$A$5:$A$105,0)))&amp;"."&amp;K$5</f>
        <v/>
      </c>
      <c r="L132" s="31">
        <f>IF(AND(LEFT(L$93,3)="Yes",L$4&gt;=L$94),IF(L115,1,0),0)</f>
        <v/>
      </c>
      <c r="M132" s="32">
        <f>IF(AND(LEFT(M$93,3)="Yes",M$4&gt;=M$94),IF(M115,1,0),0)</f>
        <v/>
      </c>
      <c r="N132" s="32">
        <f>IF(AND(LEFT(N$93,3)="Yes",N$4&gt;=N$94),IF(N115,1,0),0)</f>
        <v/>
      </c>
      <c r="O132" s="32">
        <f>IF(AND(LEFT(O$93,3)="Yes",O$4&gt;=O$94),IF(O115,1,0),0)</f>
        <v/>
      </c>
      <c r="P132" s="32">
        <f>IF(AND(LEFT(P$93,3)="Yes",P$4&gt;=P$94),IF(P115,1,0),0)</f>
        <v/>
      </c>
      <c r="Q132" s="32">
        <f>IF(AND(LEFT(Q$93,3)="Yes",Q$4&gt;=Q$94),IF(Q115,1,0),0)</f>
        <v/>
      </c>
      <c r="R132" s="32">
        <f>IF(AND(LEFT(R$93,3)="Yes",R$4&gt;=R$94),IF(R115,1,0),0)</f>
        <v/>
      </c>
      <c r="S132" s="32">
        <f>IF(AND(LEFT(S$93,3)="Yes",S$4&gt;=S$94),IF(S115,1,0),0)</f>
        <v/>
      </c>
      <c r="T132" s="32">
        <f>IF(AND(LEFT(T$93,3)="Yes",T$4&gt;=T$94),IF(T115,1,0),0)</f>
        <v/>
      </c>
      <c r="U132" s="32">
        <f>IF(AND(LEFT(U$93,3)="Yes",U$4&gt;=U$94),IF(U115,1,0),0)</f>
        <v/>
      </c>
      <c r="V132" s="32">
        <f>IF(AND(LEFT(V$93,3)="Yes",V$4&gt;=V$94),IF(V115,1,0),0)</f>
        <v/>
      </c>
      <c r="W132" s="32">
        <f>IF(AND(LEFT(W$93,3)="Yes",W$4&gt;=W$94),IF(W115,1,0),0)</f>
        <v/>
      </c>
      <c r="X132" s="32">
        <f>IF(AND(LEFT(X$93,3)="Yes",X$4&gt;=X$94),IF(X115,1,0),0)</f>
        <v/>
      </c>
      <c r="Y132" s="32">
        <f>IF(AND(LEFT(Y$93,3)="Yes",Y$4&gt;=Y$94),IF(Y115,1,0),0)</f>
        <v/>
      </c>
      <c r="Z132" s="32">
        <f>IF(AND(LEFT(Z$93,3)="Yes",Z$4&gt;=Z$94),IF(Z115,1,0),0)</f>
        <v/>
      </c>
      <c r="AA132" s="32">
        <f>IF(AND(LEFT(AA$93,3)="Yes",AA$4&gt;=AA$94),IF(AA115,1,0),0)</f>
        <v/>
      </c>
      <c r="AB132" s="32">
        <f>IF(AND(LEFT(AB$93,3)="Yes",AB$4&gt;=AB$94),IF(AB115,1,0),0)</f>
        <v/>
      </c>
      <c r="AC132" s="32">
        <f>IF(AND(LEFT(AC$93,3)="Yes",AC$4&gt;=AC$94),IF(AC115,1,0),0)</f>
        <v/>
      </c>
      <c r="AD132" s="33">
        <f>ETSCOVER(AD$93,AD$4,AD$94,AD115)</f>
        <v/>
      </c>
      <c r="AE132" s="30">
        <f>LOWER(Settings!$C$4)&amp;".mit."&amp;$A132&amp;IF($C132="","","."&amp;$C132&amp;"."&amp;$B132)&amp;IF(INDEX(Variables!$D$5:$D$105,MATCH($A132,Variables!$A$5:$A$105,0))="","","."&amp;INDEX(Variables!$D$5:$D$105,MATCH($A132,Variables!$A$5:$A$105,0)))&amp;"."&amp;AE$5</f>
        <v/>
      </c>
      <c r="AF132" s="31">
        <f>IF(AND(LEFT(AF$93,3)="Yes",AF$4&gt;=AF$94),IF(AF115,1,0),0)</f>
        <v/>
      </c>
      <c r="AG132" s="32">
        <f>IF(AND(LEFT(AG$93,3)="Yes",AG$4&gt;=AG$94),IF(AG115,1,0),0)</f>
        <v/>
      </c>
      <c r="AH132" s="32">
        <f>IF(AND(LEFT(AH$93,3)="Yes",AH$4&gt;=AH$94),IF(AH115,1,0),0)</f>
        <v/>
      </c>
      <c r="AI132" s="32">
        <f>IF(AND(LEFT(AI$93,3)="Yes",AI$4&gt;=AI$94),IF(AI115,1,0),0)</f>
        <v/>
      </c>
      <c r="AJ132" s="32">
        <f>IF(AND(LEFT(AJ$93,3)="Yes",AJ$4&gt;=AJ$94),IF(AJ115,1,0),0)</f>
        <v/>
      </c>
      <c r="AK132" s="32">
        <f>IF(AND(LEFT(AK$93,3)="Yes",AK$4&gt;=AK$94),IF(AK115,1,0),0)</f>
        <v/>
      </c>
      <c r="AL132" s="32">
        <f>IF(AND(LEFT(AL$93,3)="Yes",AL$4&gt;=AL$94),IF(AL115,1,0),0)</f>
        <v/>
      </c>
      <c r="AM132" s="32">
        <f>IF(AND(LEFT(AM$93,3)="Yes",AM$4&gt;=AM$94),IF(AM115,1,0),0)</f>
        <v/>
      </c>
      <c r="AN132" s="32">
        <f>IF(AND(LEFT(AN$93,3)="Yes",AN$4&gt;=AN$94),IF(AN115,1,0),0)</f>
        <v/>
      </c>
      <c r="AO132" s="32">
        <f>IF(AND(LEFT(AO$93,3)="Yes",AO$4&gt;=AO$94),IF(AO115,1,0),0)</f>
        <v/>
      </c>
      <c r="AP132" s="32">
        <f>IF(AND(LEFT(AP$93,3)="Yes",AP$4&gt;=AP$94),IF(AP115,1,0),0)</f>
        <v/>
      </c>
      <c r="AQ132" s="32">
        <f>IF(AND(LEFT(AQ$93,3)="Yes",AQ$4&gt;=AQ$94),IF(AQ115,1,0),0)</f>
        <v/>
      </c>
      <c r="AR132" s="32">
        <f>IF(AND(LEFT(AR$93,3)="Yes",AR$4&gt;=AR$94),IF(AR115,1,0),0)</f>
        <v/>
      </c>
      <c r="AS132" s="32">
        <f>IF(AND(LEFT(AS$93,3)="Yes",AS$4&gt;=AS$94),IF(AS115,1,0),0)</f>
        <v/>
      </c>
      <c r="AT132" s="32">
        <f>IF(AND(LEFT(AT$93,3)="Yes",AT$4&gt;=AT$94),IF(AT115,1,0),0)</f>
        <v/>
      </c>
      <c r="AU132" s="32">
        <f>IF(AND(LEFT(AU$93,3)="Yes",AU$4&gt;=AU$94),IF(AU115,1,0),0)</f>
        <v/>
      </c>
      <c r="AV132" s="32">
        <f>IF(AND(LEFT(AV$93,3)="Yes",AV$4&gt;=AV$94),IF(AV115,1,0),0)</f>
        <v/>
      </c>
      <c r="AW132" s="32">
        <f>IF(AND(LEFT(AW$93,3)="Yes",AW$4&gt;=AW$94),IF(AW115,1,0),0)</f>
        <v/>
      </c>
      <c r="AX132" s="33">
        <f>ETSCOVER(AX$93,AX$4,AX$94,AX115)</f>
        <v/>
      </c>
    </row>
    <row r="133" hidden="1" outlineLevel="1">
      <c r="A133" s="9" t="inlineStr">
        <is>
          <t>etsc</t>
        </is>
      </c>
      <c r="B133" s="9" t="inlineStr">
        <is>
          <t>all</t>
        </is>
      </c>
      <c r="C133" s="9" t="inlineStr">
        <is>
          <t>oen</t>
        </is>
      </c>
      <c r="H133" s="9">
        <f>INDEX(Variables!$B$5:$B$105,MATCH($A133,Variables!$A$5:$A$105,0))&amp;IF($C133="",""," | "&amp;INDEX(Mapping!$B$5:$B$26,MATCH($C133,Mapping!$A$5:$A$26,0))&amp;" | "&amp;INDEX(Mapping!$B$30:$B$41,MATCH($B133,Mapping!$A$30:$A$41,0)))</f>
        <v/>
      </c>
      <c r="I133" s="9">
        <f>INDEX(Variables!$C$5:$C$105,MATCH($A133,Variables!$A$5:$A$105,0))</f>
        <v/>
      </c>
      <c r="J133" s="9">
        <f>INDEX(Variables!$E$5:$E$105,MATCH($A133,Variables!$A$5:$A$105,0))</f>
        <v/>
      </c>
      <c r="K133" s="30">
        <f>LOWER(Settings!$C$4)&amp;".mit."&amp;$A133&amp;IF($C133="","","."&amp;$C133&amp;"."&amp;$B133)&amp;IF(INDEX(Variables!$D$5:$D$105,MATCH($A133,Variables!$A$5:$A$105,0))="","","."&amp;INDEX(Variables!$D$5:$D$105,MATCH($A133,Variables!$A$5:$A$105,0)))&amp;"."&amp;K$5</f>
        <v/>
      </c>
      <c r="L133" s="31">
        <f>IF(AND(LEFT(L$93,3)="Yes",L$4&gt;=L$94),IF(L116,1,0),0)</f>
        <v/>
      </c>
      <c r="M133" s="32">
        <f>IF(AND(LEFT(M$93,3)="Yes",M$4&gt;=M$94),IF(M116,1,0),0)</f>
        <v/>
      </c>
      <c r="N133" s="32">
        <f>IF(AND(LEFT(N$93,3)="Yes",N$4&gt;=N$94),IF(N116,1,0),0)</f>
        <v/>
      </c>
      <c r="O133" s="32">
        <f>IF(AND(LEFT(O$93,3)="Yes",O$4&gt;=O$94),IF(O116,1,0),0)</f>
        <v/>
      </c>
      <c r="P133" s="32">
        <f>IF(AND(LEFT(P$93,3)="Yes",P$4&gt;=P$94),IF(P116,1,0),0)</f>
        <v/>
      </c>
      <c r="Q133" s="32">
        <f>IF(AND(LEFT(Q$93,3)="Yes",Q$4&gt;=Q$94),IF(Q116,1,0),0)</f>
        <v/>
      </c>
      <c r="R133" s="32">
        <f>IF(AND(LEFT(R$93,3)="Yes",R$4&gt;=R$94),IF(R116,1,0),0)</f>
        <v/>
      </c>
      <c r="S133" s="32">
        <f>IF(AND(LEFT(S$93,3)="Yes",S$4&gt;=S$94),IF(S116,1,0),0)</f>
        <v/>
      </c>
      <c r="T133" s="32">
        <f>IF(AND(LEFT(T$93,3)="Yes",T$4&gt;=T$94),IF(T116,1,0),0)</f>
        <v/>
      </c>
      <c r="U133" s="32">
        <f>IF(AND(LEFT(U$93,3)="Yes",U$4&gt;=U$94),IF(U116,1,0),0)</f>
        <v/>
      </c>
      <c r="V133" s="32">
        <f>IF(AND(LEFT(V$93,3)="Yes",V$4&gt;=V$94),IF(V116,1,0),0)</f>
        <v/>
      </c>
      <c r="W133" s="32">
        <f>IF(AND(LEFT(W$93,3)="Yes",W$4&gt;=W$94),IF(W116,1,0),0)</f>
        <v/>
      </c>
      <c r="X133" s="32">
        <f>IF(AND(LEFT(X$93,3)="Yes",X$4&gt;=X$94),IF(X116,1,0),0)</f>
        <v/>
      </c>
      <c r="Y133" s="32">
        <f>IF(AND(LEFT(Y$93,3)="Yes",Y$4&gt;=Y$94),IF(Y116,1,0),0)</f>
        <v/>
      </c>
      <c r="Z133" s="32">
        <f>IF(AND(LEFT(Z$93,3)="Yes",Z$4&gt;=Z$94),IF(Z116,1,0),0)</f>
        <v/>
      </c>
      <c r="AA133" s="32">
        <f>IF(AND(LEFT(AA$93,3)="Yes",AA$4&gt;=AA$94),IF(AA116,1,0),0)</f>
        <v/>
      </c>
      <c r="AB133" s="32">
        <f>IF(AND(LEFT(AB$93,3)="Yes",AB$4&gt;=AB$94),IF(AB116,1,0),0)</f>
        <v/>
      </c>
      <c r="AC133" s="32">
        <f>IF(AND(LEFT(AC$93,3)="Yes",AC$4&gt;=AC$94),IF(AC116,1,0),0)</f>
        <v/>
      </c>
      <c r="AD133" s="33">
        <f>ETSCOVER(AD$93,AD$4,AD$94,AD116)</f>
        <v/>
      </c>
      <c r="AE133" s="30">
        <f>LOWER(Settings!$C$4)&amp;".mit."&amp;$A133&amp;IF($C133="","","."&amp;$C133&amp;"."&amp;$B133)&amp;IF(INDEX(Variables!$D$5:$D$105,MATCH($A133,Variables!$A$5:$A$105,0))="","","."&amp;INDEX(Variables!$D$5:$D$105,MATCH($A133,Variables!$A$5:$A$105,0)))&amp;"."&amp;AE$5</f>
        <v/>
      </c>
      <c r="AF133" s="31">
        <f>IF(AND(LEFT(AF$93,3)="Yes",AF$4&gt;=AF$94),IF(AF116,1,0),0)</f>
        <v/>
      </c>
      <c r="AG133" s="32">
        <f>IF(AND(LEFT(AG$93,3)="Yes",AG$4&gt;=AG$94),IF(AG116,1,0),0)</f>
        <v/>
      </c>
      <c r="AH133" s="32">
        <f>IF(AND(LEFT(AH$93,3)="Yes",AH$4&gt;=AH$94),IF(AH116,1,0),0)</f>
        <v/>
      </c>
      <c r="AI133" s="32">
        <f>IF(AND(LEFT(AI$93,3)="Yes",AI$4&gt;=AI$94),IF(AI116,1,0),0)</f>
        <v/>
      </c>
      <c r="AJ133" s="32">
        <f>IF(AND(LEFT(AJ$93,3)="Yes",AJ$4&gt;=AJ$94),IF(AJ116,1,0),0)</f>
        <v/>
      </c>
      <c r="AK133" s="32">
        <f>IF(AND(LEFT(AK$93,3)="Yes",AK$4&gt;=AK$94),IF(AK116,1,0),0)</f>
        <v/>
      </c>
      <c r="AL133" s="32">
        <f>IF(AND(LEFT(AL$93,3)="Yes",AL$4&gt;=AL$94),IF(AL116,1,0),0)</f>
        <v/>
      </c>
      <c r="AM133" s="32">
        <f>IF(AND(LEFT(AM$93,3)="Yes",AM$4&gt;=AM$94),IF(AM116,1,0),0)</f>
        <v/>
      </c>
      <c r="AN133" s="32">
        <f>IF(AND(LEFT(AN$93,3)="Yes",AN$4&gt;=AN$94),IF(AN116,1,0),0)</f>
        <v/>
      </c>
      <c r="AO133" s="32">
        <f>IF(AND(LEFT(AO$93,3)="Yes",AO$4&gt;=AO$94),IF(AO116,1,0),0)</f>
        <v/>
      </c>
      <c r="AP133" s="32">
        <f>IF(AND(LEFT(AP$93,3)="Yes",AP$4&gt;=AP$94),IF(AP116,1,0),0)</f>
        <v/>
      </c>
      <c r="AQ133" s="32">
        <f>IF(AND(LEFT(AQ$93,3)="Yes",AQ$4&gt;=AQ$94),IF(AQ116,1,0),0)</f>
        <v/>
      </c>
      <c r="AR133" s="32">
        <f>IF(AND(LEFT(AR$93,3)="Yes",AR$4&gt;=AR$94),IF(AR116,1,0),0)</f>
        <v/>
      </c>
      <c r="AS133" s="32">
        <f>IF(AND(LEFT(AS$93,3)="Yes",AS$4&gt;=AS$94),IF(AS116,1,0),0)</f>
        <v/>
      </c>
      <c r="AT133" s="32">
        <f>IF(AND(LEFT(AT$93,3)="Yes",AT$4&gt;=AT$94),IF(AT116,1,0),0)</f>
        <v/>
      </c>
      <c r="AU133" s="32">
        <f>IF(AND(LEFT(AU$93,3)="Yes",AU$4&gt;=AU$94),IF(AU116,1,0),0)</f>
        <v/>
      </c>
      <c r="AV133" s="32">
        <f>IF(AND(LEFT(AV$93,3)="Yes",AV$4&gt;=AV$94),IF(AV116,1,0),0)</f>
        <v/>
      </c>
      <c r="AW133" s="32">
        <f>IF(AND(LEFT(AW$93,3)="Yes",AW$4&gt;=AW$94),IF(AW116,1,0),0)</f>
        <v/>
      </c>
      <c r="AX133" s="33">
        <f>ETSCOVER(AX$93,AX$4,AX$94,AX116)</f>
        <v/>
      </c>
    </row>
    <row r="134" hidden="1" outlineLevel="1">
      <c r="A134" s="9" t="inlineStr">
        <is>
          <t>ets.p</t>
        </is>
      </c>
      <c r="B134" s="9" t="inlineStr"/>
      <c r="C134" s="9" t="inlineStr"/>
      <c r="H134" s="9">
        <f>INDEX(Variables!$B$5:$B$105,MATCH($A134,Variables!$A$5:$A$105,0))&amp;IF($C134="",""," | "&amp;INDEX(Mapping!$B$5:$B$26,MATCH($C134,Mapping!$A$5:$A$26,0))&amp;" | "&amp;INDEX(Mapping!$B$30:$B$41,MATCH($B134,Mapping!$A$30:$A$41,0)))</f>
        <v/>
      </c>
      <c r="I134" s="9">
        <f>INDEX(Variables!$C$5:$C$105,MATCH($A134,Variables!$A$5:$A$105,0))</f>
        <v/>
      </c>
      <c r="J134" s="9">
        <f>INDEX(Variables!$E$5:$E$105,MATCH($A134,Variables!$A$5:$A$105,0))</f>
        <v/>
      </c>
      <c r="K134" s="30">
        <f>LOWER(Settings!$C$4)&amp;".mit."&amp;$A134&amp;IF($C134="","","."&amp;$C134&amp;"."&amp;$B134)&amp;IF(INDEX(Variables!$D$5:$D$105,MATCH($A134,Variables!$A$5:$A$105,0))="","","."&amp;INDEX(Variables!$D$5:$D$105,MATCH($A134,Variables!$A$5:$A$105,0)))&amp;"."&amp;K$5</f>
        <v/>
      </c>
      <c r="L134" s="31">
        <f>IF(AND(LEFT(L$93,3)="Yes",L$4&gt;=L$94),L$12,0)</f>
        <v/>
      </c>
      <c r="M134" s="32">
        <f>IF(AND(LEFT(M$93,3)="Yes",M$4&gt;=M$94),M$12,0)</f>
        <v/>
      </c>
      <c r="N134" s="32">
        <f>IF(AND(LEFT(N$93,3)="Yes",N$4&gt;=N$94),N$12,0)</f>
        <v/>
      </c>
      <c r="O134" s="32">
        <f>IF(AND(LEFT(O$93,3)="Yes",O$4&gt;=O$94),O$12,0)</f>
        <v/>
      </c>
      <c r="P134" s="32">
        <f>IF(AND(LEFT(P$93,3)="Yes",P$4&gt;=P$94),P$12,0)</f>
        <v/>
      </c>
      <c r="Q134" s="32">
        <f>IF(AND(LEFT(Q$93,3)="Yes",Q$4&gt;=Q$94),Q$12,0)</f>
        <v/>
      </c>
      <c r="R134" s="32">
        <f>IF(AND(LEFT(R$93,3)="Yes",R$4&gt;=R$94),R$12,0)</f>
        <v/>
      </c>
      <c r="S134" s="32">
        <f>IF(AND(LEFT(S$93,3)="Yes",S$4&gt;=S$94),S$12,0)</f>
        <v/>
      </c>
      <c r="T134" s="32">
        <f>IF(AND(LEFT(T$93,3)="Yes",T$4&gt;=T$94),T$12,0)</f>
        <v/>
      </c>
      <c r="U134" s="32">
        <f>IF(AND(LEFT(U$93,3)="Yes",U$4&gt;=U$94),U$12,0)</f>
        <v/>
      </c>
      <c r="V134" s="32">
        <f>IF(AND(LEFT(V$93,3)="Yes",V$4&gt;=V$94),V$12,0)</f>
        <v/>
      </c>
      <c r="W134" s="32">
        <f>IF(AND(LEFT(W$93,3)="Yes",W$4&gt;=W$94),W$12,0)</f>
        <v/>
      </c>
      <c r="X134" s="32">
        <f>IF(AND(LEFT(X$93,3)="Yes",X$4&gt;=X$94),X$12,0)</f>
        <v/>
      </c>
      <c r="Y134" s="32">
        <f>IF(AND(LEFT(Y$93,3)="Yes",Y$4&gt;=Y$94),Y$12,0)</f>
        <v/>
      </c>
      <c r="Z134" s="32">
        <f>IF(AND(LEFT(Z$93,3)="Yes",Z$4&gt;=Z$94),Z$12,0)</f>
        <v/>
      </c>
      <c r="AA134" s="32">
        <f>IF(AND(LEFT(AA$93,3)="Yes",AA$4&gt;=AA$94),AA$12,0)</f>
        <v/>
      </c>
      <c r="AB134" s="32">
        <f>IF(AND(LEFT(AB$93,3)="Yes",AB$4&gt;=AB$94),AB$12,0)</f>
        <v/>
      </c>
      <c r="AC134" s="32">
        <f>IF(AND(LEFT(AC$93,3)="Yes",AC$4&gt;=AC$94),AC$12,0)</f>
        <v/>
      </c>
      <c r="AD134" s="33">
        <f>ETSPRICE(AD$93,AD$4,AD$94,AD$12)</f>
        <v/>
      </c>
      <c r="AE134" s="30">
        <f>LOWER(Settings!$C$4)&amp;".mit."&amp;$A134&amp;IF($C134="","","."&amp;$C134&amp;"."&amp;$B134)&amp;IF(INDEX(Variables!$D$5:$D$105,MATCH($A134,Variables!$A$5:$A$105,0))="","","."&amp;INDEX(Variables!$D$5:$D$105,MATCH($A134,Variables!$A$5:$A$105,0)))&amp;"."&amp;AE$5</f>
        <v/>
      </c>
      <c r="AF134" s="31">
        <f>IF(AND(LEFT(AF$93,3)="Yes",AF$4&gt;=AF$94),AF$12,0)</f>
        <v/>
      </c>
      <c r="AG134" s="32">
        <f>IF(AND(LEFT(AG$93,3)="Yes",AG$4&gt;=AG$94),AG$12,0)</f>
        <v/>
      </c>
      <c r="AH134" s="32">
        <f>IF(AND(LEFT(AH$93,3)="Yes",AH$4&gt;=AH$94),AH$12,0)</f>
        <v/>
      </c>
      <c r="AI134" s="32">
        <f>IF(AND(LEFT(AI$93,3)="Yes",AI$4&gt;=AI$94),AI$12,0)</f>
        <v/>
      </c>
      <c r="AJ134" s="32">
        <f>IF(AND(LEFT(AJ$93,3)="Yes",AJ$4&gt;=AJ$94),AJ$12,0)</f>
        <v/>
      </c>
      <c r="AK134" s="32">
        <f>IF(AND(LEFT(AK$93,3)="Yes",AK$4&gt;=AK$94),AK$12,0)</f>
        <v/>
      </c>
      <c r="AL134" s="32">
        <f>IF(AND(LEFT(AL$93,3)="Yes",AL$4&gt;=AL$94),AL$12,0)</f>
        <v/>
      </c>
      <c r="AM134" s="32">
        <f>IF(AND(LEFT(AM$93,3)="Yes",AM$4&gt;=AM$94),AM$12,0)</f>
        <v/>
      </c>
      <c r="AN134" s="32">
        <f>IF(AND(LEFT(AN$93,3)="Yes",AN$4&gt;=AN$94),AN$12,0)</f>
        <v/>
      </c>
      <c r="AO134" s="32">
        <f>IF(AND(LEFT(AO$93,3)="Yes",AO$4&gt;=AO$94),AO$12,0)</f>
        <v/>
      </c>
      <c r="AP134" s="32">
        <f>IF(AND(LEFT(AP$93,3)="Yes",AP$4&gt;=AP$94),AP$12,0)</f>
        <v/>
      </c>
      <c r="AQ134" s="32">
        <f>IF(AND(LEFT(AQ$93,3)="Yes",AQ$4&gt;=AQ$94),AQ$12,0)</f>
        <v/>
      </c>
      <c r="AR134" s="32">
        <f>IF(AND(LEFT(AR$93,3)="Yes",AR$4&gt;=AR$94),AR$12,0)</f>
        <v/>
      </c>
      <c r="AS134" s="32">
        <f>IF(AND(LEFT(AS$93,3)="Yes",AS$4&gt;=AS$94),AS$12,0)</f>
        <v/>
      </c>
      <c r="AT134" s="32">
        <f>IF(AND(LEFT(AT$93,3)="Yes",AT$4&gt;=AT$94),AT$12,0)</f>
        <v/>
      </c>
      <c r="AU134" s="32">
        <f>IF(AND(LEFT(AU$93,3)="Yes",AU$4&gt;=AU$94),AU$12,0)</f>
        <v/>
      </c>
      <c r="AV134" s="32">
        <f>IF(AND(LEFT(AV$93,3)="Yes",AV$4&gt;=AV$94),AV$12,0)</f>
        <v/>
      </c>
      <c r="AW134" s="32">
        <f>IF(AND(LEFT(AW$93,3)="Yes",AW$4&gt;=AW$94),AW$12,0)</f>
        <v/>
      </c>
      <c r="AX134" s="33">
        <f>ETSPRICE(AX$93,AX$4,AX$94,AX$12)</f>
        <v/>
      </c>
    </row>
    <row r="135" hidden="1" outlineLevel="1">
      <c r="A135" s="9" t="inlineStr">
        <is>
          <t>ets.a</t>
        </is>
      </c>
      <c r="B135" s="9" t="inlineStr"/>
      <c r="C135" s="9" t="inlineStr"/>
      <c r="H135" s="9">
        <f>INDEX(Variables!$B$5:$B$105,MATCH($A135,Variables!$A$5:$A$105,0))&amp;IF($C135="",""," | "&amp;INDEX(Mapping!$B$5:$B$26,MATCH($C135,Mapping!$A$5:$A$26,0))&amp;" | "&amp;INDEX(Mapping!$B$30:$B$41,MATCH($B135,Mapping!$A$30:$A$41,0)))</f>
        <v/>
      </c>
      <c r="I135" s="9">
        <f>INDEX(Variables!$C$5:$C$105,MATCH($A135,Variables!$A$5:$A$105,0))</f>
        <v/>
      </c>
      <c r="J135" s="9">
        <f>INDEX(Variables!$E$5:$E$105,MATCH($A135,Variables!$A$5:$A$105,0))</f>
        <v/>
      </c>
      <c r="K135" s="30">
        <f>LOWER(Settings!$C$4)&amp;".mit."&amp;$A135&amp;IF($C135="","","."&amp;$C135&amp;"."&amp;$B135)&amp;IF(INDEX(Variables!$D$5:$D$105,MATCH($A135,Variables!$A$5:$A$105,0))="","","."&amp;INDEX(Variables!$D$5:$D$105,MATCH($A135,Variables!$A$5:$A$105,0)))&amp;"."&amp;K$5</f>
        <v/>
      </c>
      <c r="L135" s="31">
        <f>MIN(1,IF(L$4&lt;L$94,0,L$96+(L$97-L$96)/MAX(L$95-L$94,1)*IF(OR(L$4&lt;=L$95,LEFT(L$98,8)&lt;&gt;"Constant"),L$4-L$94,L$95-L$94)))</f>
        <v/>
      </c>
      <c r="M135" s="32">
        <f>MIN(1,IF(M$4&lt;M$94,0,M$96+(M$97-M$96)/MAX(M$95-M$94,1)*IF(OR(M$4&lt;=M$95,LEFT(M$98,8)&lt;&gt;"Constant"),M$4-M$94,M$95-M$94)))</f>
        <v/>
      </c>
      <c r="N135" s="32">
        <f>MIN(1,IF(N$4&lt;N$94,0,N$96+(N$97-N$96)/MAX(N$95-N$94,1)*IF(OR(N$4&lt;=N$95,LEFT(N$98,8)&lt;&gt;"Constant"),N$4-N$94,N$95-N$94)))</f>
        <v/>
      </c>
      <c r="O135" s="32">
        <f>MIN(1,IF(O$4&lt;O$94,0,O$96+(O$97-O$96)/MAX(O$95-O$94,1)*IF(OR(O$4&lt;=O$95,LEFT(O$98,8)&lt;&gt;"Constant"),O$4-O$94,O$95-O$94)))</f>
        <v/>
      </c>
      <c r="P135" s="32">
        <f>MIN(1,IF(P$4&lt;P$94,0,P$96+(P$97-P$96)/MAX(P$95-P$94,1)*IF(OR(P$4&lt;=P$95,LEFT(P$98,8)&lt;&gt;"Constant"),P$4-P$94,P$95-P$94)))</f>
        <v/>
      </c>
      <c r="Q135" s="32">
        <f>MIN(1,IF(Q$4&lt;Q$94,0,Q$96+(Q$97-Q$96)/MAX(Q$95-Q$94,1)*IF(OR(Q$4&lt;=Q$95,LEFT(Q$98,8)&lt;&gt;"Constant"),Q$4-Q$94,Q$95-Q$94)))</f>
        <v/>
      </c>
      <c r="R135" s="32">
        <f>MIN(1,IF(R$4&lt;R$94,0,R$96+(R$97-R$96)/MAX(R$95-R$94,1)*IF(OR(R$4&lt;=R$95,LEFT(R$98,8)&lt;&gt;"Constant"),R$4-R$94,R$95-R$94)))</f>
        <v/>
      </c>
      <c r="S135" s="32">
        <f>MIN(1,IF(S$4&lt;S$94,0,S$96+(S$97-S$96)/MAX(S$95-S$94,1)*IF(OR(S$4&lt;=S$95,LEFT(S$98,8)&lt;&gt;"Constant"),S$4-S$94,S$95-S$94)))</f>
        <v/>
      </c>
      <c r="T135" s="32">
        <f>MIN(1,IF(T$4&lt;T$94,0,T$96+(T$97-T$96)/MAX(T$95-T$94,1)*IF(OR(T$4&lt;=T$95,LEFT(T$98,8)&lt;&gt;"Constant"),T$4-T$94,T$95-T$94)))</f>
        <v/>
      </c>
      <c r="U135" s="32">
        <f>MIN(1,IF(U$4&lt;U$94,0,U$96+(U$97-U$96)/MAX(U$95-U$94,1)*IF(OR(U$4&lt;=U$95,LEFT(U$98,8)&lt;&gt;"Constant"),U$4-U$94,U$95-U$94)))</f>
        <v/>
      </c>
      <c r="V135" s="32">
        <f>MIN(1,IF(V$4&lt;V$94,0,V$96+(V$97-V$96)/MAX(V$95-V$94,1)*IF(OR(V$4&lt;=V$95,LEFT(V$98,8)&lt;&gt;"Constant"),V$4-V$94,V$95-V$94)))</f>
        <v/>
      </c>
      <c r="W135" s="32">
        <f>MIN(1,IF(W$4&lt;W$94,0,W$96+(W$97-W$96)/MAX(W$95-W$94,1)*IF(OR(W$4&lt;=W$95,LEFT(W$98,8)&lt;&gt;"Constant"),W$4-W$94,W$95-W$94)))</f>
        <v/>
      </c>
      <c r="X135" s="32">
        <f>MIN(1,IF(X$4&lt;X$94,0,X$96+(X$97-X$96)/MAX(X$95-X$94,1)*IF(OR(X$4&lt;=X$95,LEFT(X$98,8)&lt;&gt;"Constant"),X$4-X$94,X$95-X$94)))</f>
        <v/>
      </c>
      <c r="Y135" s="32">
        <f>MIN(1,IF(Y$4&lt;Y$94,0,Y$96+(Y$97-Y$96)/MAX(Y$95-Y$94,1)*IF(OR(Y$4&lt;=Y$95,LEFT(Y$98,8)&lt;&gt;"Constant"),Y$4-Y$94,Y$95-Y$94)))</f>
        <v/>
      </c>
      <c r="Z135" s="32">
        <f>MIN(1,IF(Z$4&lt;Z$94,0,Z$96+(Z$97-Z$96)/MAX(Z$95-Z$94,1)*IF(OR(Z$4&lt;=Z$95,LEFT(Z$98,8)&lt;&gt;"Constant"),Z$4-Z$94,Z$95-Z$94)))</f>
        <v/>
      </c>
      <c r="AA135" s="32">
        <f>MIN(1,IF(AA$4&lt;AA$94,0,AA$96+(AA$97-AA$96)/MAX(AA$95-AA$94,1)*IF(OR(AA$4&lt;=AA$95,LEFT(AA$98,8)&lt;&gt;"Constant"),AA$4-AA$94,AA$95-AA$94)))</f>
        <v/>
      </c>
      <c r="AB135" s="32">
        <f>MIN(1,IF(AB$4&lt;AB$94,0,AB$96+(AB$97-AB$96)/MAX(AB$95-AB$94,1)*IF(OR(AB$4&lt;=AB$95,LEFT(AB$98,8)&lt;&gt;"Constant"),AB$4-AB$94,AB$95-AB$94)))</f>
        <v/>
      </c>
      <c r="AC135" s="32">
        <f>MIN(1,IF(AC$4&lt;AC$94,0,AC$96+(AC$97-AC$96)/MAX(AC$95-AC$94,1)*IF(OR(AC$4&lt;=AC$95,LEFT(AC$98,8)&lt;&gt;"Constant"),AC$4-AC$94,AC$95-AC$94)))</f>
        <v/>
      </c>
      <c r="AD135" s="33">
        <f>MIN(1,PATH(AD$4,AD$94,AD$95,AD$96,AD$97,LEFT(AD$98,8)&lt;&gt;"Constant"))</f>
        <v/>
      </c>
      <c r="AE135" s="30">
        <f>LOWER(Settings!$C$4)&amp;".mit."&amp;$A135&amp;IF($C135="","","."&amp;$C135&amp;"."&amp;$B135)&amp;IF(INDEX(Variables!$D$5:$D$105,MATCH($A135,Variables!$A$5:$A$105,0))="","","."&amp;INDEX(Variables!$D$5:$D$105,MATCH($A135,Variables!$A$5:$A$105,0)))&amp;"."&amp;AE$5</f>
        <v/>
      </c>
      <c r="AF135" s="31">
        <f>MIN(1,IF(AF$4&lt;AF$94,0,AF$96+(AF$97-AF$96)/MAX(AF$95-AF$94,1)*IF(OR(AF$4&lt;=AF$95,LEFT(AF$98,8)&lt;&gt;"Constant"),AF$4-AF$94,AF$95-AF$94)))</f>
        <v/>
      </c>
      <c r="AG135" s="32">
        <f>MIN(1,IF(AG$4&lt;AG$94,0,AG$96+(AG$97-AG$96)/MAX(AG$95-AG$94,1)*IF(OR(AG$4&lt;=AG$95,LEFT(AG$98,8)&lt;&gt;"Constant"),AG$4-AG$94,AG$95-AG$94)))</f>
        <v/>
      </c>
      <c r="AH135" s="32">
        <f>MIN(1,IF(AH$4&lt;AH$94,0,AH$96+(AH$97-AH$96)/MAX(AH$95-AH$94,1)*IF(OR(AH$4&lt;=AH$95,LEFT(AH$98,8)&lt;&gt;"Constant"),AH$4-AH$94,AH$95-AH$94)))</f>
        <v/>
      </c>
      <c r="AI135" s="32">
        <f>MIN(1,IF(AI$4&lt;AI$94,0,AI$96+(AI$97-AI$96)/MAX(AI$95-AI$94,1)*IF(OR(AI$4&lt;=AI$95,LEFT(AI$98,8)&lt;&gt;"Constant"),AI$4-AI$94,AI$95-AI$94)))</f>
        <v/>
      </c>
      <c r="AJ135" s="32">
        <f>MIN(1,IF(AJ$4&lt;AJ$94,0,AJ$96+(AJ$97-AJ$96)/MAX(AJ$95-AJ$94,1)*IF(OR(AJ$4&lt;=AJ$95,LEFT(AJ$98,8)&lt;&gt;"Constant"),AJ$4-AJ$94,AJ$95-AJ$94)))</f>
        <v/>
      </c>
      <c r="AK135" s="32">
        <f>MIN(1,IF(AK$4&lt;AK$94,0,AK$96+(AK$97-AK$96)/MAX(AK$95-AK$94,1)*IF(OR(AK$4&lt;=AK$95,LEFT(AK$98,8)&lt;&gt;"Constant"),AK$4-AK$94,AK$95-AK$94)))</f>
        <v/>
      </c>
      <c r="AL135" s="32">
        <f>MIN(1,IF(AL$4&lt;AL$94,0,AL$96+(AL$97-AL$96)/MAX(AL$95-AL$94,1)*IF(OR(AL$4&lt;=AL$95,LEFT(AL$98,8)&lt;&gt;"Constant"),AL$4-AL$94,AL$95-AL$94)))</f>
        <v/>
      </c>
      <c r="AM135" s="32">
        <f>MIN(1,IF(AM$4&lt;AM$94,0,AM$96+(AM$97-AM$96)/MAX(AM$95-AM$94,1)*IF(OR(AM$4&lt;=AM$95,LEFT(AM$98,8)&lt;&gt;"Constant"),AM$4-AM$94,AM$95-AM$94)))</f>
        <v/>
      </c>
      <c r="AN135" s="32">
        <f>MIN(1,IF(AN$4&lt;AN$94,0,AN$96+(AN$97-AN$96)/MAX(AN$95-AN$94,1)*IF(OR(AN$4&lt;=AN$95,LEFT(AN$98,8)&lt;&gt;"Constant"),AN$4-AN$94,AN$95-AN$94)))</f>
        <v/>
      </c>
      <c r="AO135" s="32">
        <f>MIN(1,IF(AO$4&lt;AO$94,0,AO$96+(AO$97-AO$96)/MAX(AO$95-AO$94,1)*IF(OR(AO$4&lt;=AO$95,LEFT(AO$98,8)&lt;&gt;"Constant"),AO$4-AO$94,AO$95-AO$94)))</f>
        <v/>
      </c>
      <c r="AP135" s="32">
        <f>MIN(1,IF(AP$4&lt;AP$94,0,AP$96+(AP$97-AP$96)/MAX(AP$95-AP$94,1)*IF(OR(AP$4&lt;=AP$95,LEFT(AP$98,8)&lt;&gt;"Constant"),AP$4-AP$94,AP$95-AP$94)))</f>
        <v/>
      </c>
      <c r="AQ135" s="32">
        <f>MIN(1,IF(AQ$4&lt;AQ$94,0,AQ$96+(AQ$97-AQ$96)/MAX(AQ$95-AQ$94,1)*IF(OR(AQ$4&lt;=AQ$95,LEFT(AQ$98,8)&lt;&gt;"Constant"),AQ$4-AQ$94,AQ$95-AQ$94)))</f>
        <v/>
      </c>
      <c r="AR135" s="32">
        <f>MIN(1,IF(AR$4&lt;AR$94,0,AR$96+(AR$97-AR$96)/MAX(AR$95-AR$94,1)*IF(OR(AR$4&lt;=AR$95,LEFT(AR$98,8)&lt;&gt;"Constant"),AR$4-AR$94,AR$95-AR$94)))</f>
        <v/>
      </c>
      <c r="AS135" s="32">
        <f>MIN(1,IF(AS$4&lt;AS$94,0,AS$96+(AS$97-AS$96)/MAX(AS$95-AS$94,1)*IF(OR(AS$4&lt;=AS$95,LEFT(AS$98,8)&lt;&gt;"Constant"),AS$4-AS$94,AS$95-AS$94)))</f>
        <v/>
      </c>
      <c r="AT135" s="32">
        <f>MIN(1,IF(AT$4&lt;AT$94,0,AT$96+(AT$97-AT$96)/MAX(AT$95-AT$94,1)*IF(OR(AT$4&lt;=AT$95,LEFT(AT$98,8)&lt;&gt;"Constant"),AT$4-AT$94,AT$95-AT$94)))</f>
        <v/>
      </c>
      <c r="AU135" s="32">
        <f>MIN(1,IF(AU$4&lt;AU$94,0,AU$96+(AU$97-AU$96)/MAX(AU$95-AU$94,1)*IF(OR(AU$4&lt;=AU$95,LEFT(AU$98,8)&lt;&gt;"Constant"),AU$4-AU$94,AU$95-AU$94)))</f>
        <v/>
      </c>
      <c r="AV135" s="32">
        <f>MIN(1,IF(AV$4&lt;AV$94,0,AV$96+(AV$97-AV$96)/MAX(AV$95-AV$94,1)*IF(OR(AV$4&lt;=AV$95,LEFT(AV$98,8)&lt;&gt;"Constant"),AV$4-AV$94,AV$95-AV$94)))</f>
        <v/>
      </c>
      <c r="AW135" s="32">
        <f>MIN(1,IF(AW$4&lt;AW$94,0,AW$96+(AW$97-AW$96)/MAX(AW$95-AW$94,1)*IF(OR(AW$4&lt;=AW$95,LEFT(AW$98,8)&lt;&gt;"Constant"),AW$4-AW$94,AW$95-AW$94)))</f>
        <v/>
      </c>
      <c r="AX135" s="33">
        <f>MIN(1,PATH(AX$4,AX$94,AX$95,AX$96,AX$97,LEFT(AX$98,8)&lt;&gt;"Constant"))</f>
        <v/>
      </c>
    </row>
    <row r="136" hidden="1" outlineLevel="1">
      <c r="H136" s="34" t="inlineStr">
        <is>
          <t>Feebates (MTInputs rows 53-64; rates in USD/tCO2)</t>
        </is>
      </c>
    </row>
    <row r="137" hidden="1" outlineLevel="1">
      <c r="A137" s="5" t="inlineStr">
        <is>
          <t>fb.yr0</t>
        </is>
      </c>
      <c r="B137" s="5" t="inlineStr"/>
      <c r="C137" s="5" t="inlineStr"/>
      <c r="D137" s="8" t="n">
        <v>53</v>
      </c>
      <c r="H137" s="5">
        <f>INDEX(Variables!$B$5:$B$105,MATCH($A137,Variables!$A$5:$A$105,0))&amp;IF($C137="",""," | "&amp;INDEX(Mapping!$B$5:$B$26,MATCH($C137,Mapping!$A$5:$A$26,0))&amp;" | "&amp;INDEX(Mapping!$B$30:$B$41,MATCH($B137,Mapping!$A$30:$A$41,0)))</f>
        <v/>
      </c>
      <c r="I137" s="5">
        <f>INDEX(Variables!$C$5:$C$105,MATCH($A137,Variables!$A$5:$A$105,0))</f>
        <v/>
      </c>
      <c r="J137" s="5">
        <f>INDEX(Variables!$E$5:$E$105,MATCH($A137,Variables!$A$5:$A$105,0))</f>
        <v/>
      </c>
      <c r="K137" s="25">
        <f>LOWER(Settings!$C$4)&amp;".mit."&amp;$A137&amp;IF($C137="","","."&amp;$C137&amp;"."&amp;$B137)&amp;IF(INDEX(Variables!$D$5:$D$105,MATCH($A137,Variables!$A$5:$A$105,0))="","","."&amp;INDEX(Variables!$D$5:$D$105,MATCH($A137,Variables!$A$5:$A$105,0)))&amp;"."&amp;K$5</f>
        <v/>
      </c>
      <c r="L137" s="23">
        <f>INDEX(MTInputs!$J$1:$AZ$415,$D137,MATCH(L$5,MTInputs!$J$5:$AZ$5,0))</f>
        <v/>
      </c>
      <c r="M137" s="24">
        <f>INDEX(MTInputs!$J$1:$AZ$415,$D137,MATCH(M$5,MTInputs!$J$5:$AZ$5,0))</f>
        <v/>
      </c>
      <c r="N137" s="24">
        <f>INDEX(MTInputs!$J$1:$AZ$415,$D137,MATCH(N$5,MTInputs!$J$5:$AZ$5,0))</f>
        <v/>
      </c>
      <c r="O137" s="24">
        <f>INDEX(MTInputs!$J$1:$AZ$415,$D137,MATCH(O$5,MTInputs!$J$5:$AZ$5,0))</f>
        <v/>
      </c>
      <c r="P137" s="24">
        <f>INDEX(MTInputs!$J$1:$AZ$415,$D137,MATCH(P$5,MTInputs!$J$5:$AZ$5,0))</f>
        <v/>
      </c>
      <c r="Q137" s="24">
        <f>INDEX(MTInputs!$J$1:$AZ$415,$D137,MATCH(Q$5,MTInputs!$J$5:$AZ$5,0))</f>
        <v/>
      </c>
      <c r="R137" s="24">
        <f>INDEX(MTInputs!$J$1:$AZ$415,$D137,MATCH(R$5,MTInputs!$J$5:$AZ$5,0))</f>
        <v/>
      </c>
      <c r="S137" s="24">
        <f>INDEX(MTInputs!$J$1:$AZ$415,$D137,MATCH(S$5,MTInputs!$J$5:$AZ$5,0))</f>
        <v/>
      </c>
      <c r="T137" s="24">
        <f>INDEX(MTInputs!$J$1:$AZ$415,$D137,MATCH(T$5,MTInputs!$J$5:$AZ$5,0))</f>
        <v/>
      </c>
      <c r="U137" s="24">
        <f>INDEX(MTInputs!$J$1:$AZ$415,$D137,MATCH(U$5,MTInputs!$J$5:$AZ$5,0))</f>
        <v/>
      </c>
      <c r="V137" s="24">
        <f>INDEX(MTInputs!$J$1:$AZ$415,$D137,MATCH(V$5,MTInputs!$J$5:$AZ$5,0))</f>
        <v/>
      </c>
      <c r="W137" s="24">
        <f>INDEX(MTInputs!$J$1:$AZ$415,$D137,MATCH(W$5,MTInputs!$J$5:$AZ$5,0))</f>
        <v/>
      </c>
      <c r="X137" s="24">
        <f>INDEX(MTInputs!$J$1:$AZ$415,$D137,MATCH(X$5,MTInputs!$J$5:$AZ$5,0))</f>
        <v/>
      </c>
      <c r="Y137" s="24">
        <f>INDEX(MTInputs!$J$1:$AZ$415,$D137,MATCH(Y$5,MTInputs!$J$5:$AZ$5,0))</f>
        <v/>
      </c>
      <c r="Z137" s="24">
        <f>INDEX(MTInputs!$J$1:$AZ$415,$D137,MATCH(Z$5,MTInputs!$J$5:$AZ$5,0))</f>
        <v/>
      </c>
      <c r="AA137" s="24">
        <f>INDEX(MTInputs!$J$1:$AZ$415,$D137,MATCH(AA$5,MTInputs!$J$5:$AZ$5,0))</f>
        <v/>
      </c>
      <c r="AB137" s="24">
        <f>INDEX(MTInputs!$J$1:$AZ$415,$D137,MATCH(AB$5,MTInputs!$J$5:$AZ$5,0))</f>
        <v/>
      </c>
      <c r="AC137" s="24">
        <f>INDEX(MTInputs!$J$1:$AZ$415,$D137,MATCH(AC$5,MTInputs!$J$5:$AZ$5,0))</f>
        <v/>
      </c>
      <c r="AD137" s="24">
        <f>INDEX(MTInputs!$J$1:$AZ$415,$D137,MATCH(AD$5,MTInputs!$J$5:$AZ$5,0))</f>
        <v/>
      </c>
      <c r="AE137" s="25">
        <f>LOWER(Settings!$C$4)&amp;".mit."&amp;$A137&amp;IF($C137="","","."&amp;$C137&amp;"."&amp;$B137)&amp;IF(INDEX(Variables!$D$5:$D$105,MATCH($A137,Variables!$A$5:$A$105,0))="","","."&amp;INDEX(Variables!$D$5:$D$105,MATCH($A137,Variables!$A$5:$A$105,0)))&amp;"."&amp;AE$5</f>
        <v/>
      </c>
      <c r="AF137" s="23">
        <f>INDEX(MTInputs!$J$1:$AZ$415,$D137,MATCH(AF$5,MTInputs!$J$5:$AZ$5,0))</f>
        <v/>
      </c>
      <c r="AG137" s="24">
        <f>INDEX(MTInputs!$J$1:$AZ$415,$D137,MATCH(AG$5,MTInputs!$J$5:$AZ$5,0))</f>
        <v/>
      </c>
      <c r="AH137" s="24">
        <f>INDEX(MTInputs!$J$1:$AZ$415,$D137,MATCH(AH$5,MTInputs!$J$5:$AZ$5,0))</f>
        <v/>
      </c>
      <c r="AI137" s="24">
        <f>INDEX(MTInputs!$J$1:$AZ$415,$D137,MATCH(AI$5,MTInputs!$J$5:$AZ$5,0))</f>
        <v/>
      </c>
      <c r="AJ137" s="24">
        <f>INDEX(MTInputs!$J$1:$AZ$415,$D137,MATCH(AJ$5,MTInputs!$J$5:$AZ$5,0))</f>
        <v/>
      </c>
      <c r="AK137" s="24">
        <f>INDEX(MTInputs!$J$1:$AZ$415,$D137,MATCH(AK$5,MTInputs!$J$5:$AZ$5,0))</f>
        <v/>
      </c>
      <c r="AL137" s="24">
        <f>INDEX(MTInputs!$J$1:$AZ$415,$D137,MATCH(AL$5,MTInputs!$J$5:$AZ$5,0))</f>
        <v/>
      </c>
      <c r="AM137" s="24">
        <f>INDEX(MTInputs!$J$1:$AZ$415,$D137,MATCH(AM$5,MTInputs!$J$5:$AZ$5,0))</f>
        <v/>
      </c>
      <c r="AN137" s="24">
        <f>INDEX(MTInputs!$J$1:$AZ$415,$D137,MATCH(AN$5,MTInputs!$J$5:$AZ$5,0))</f>
        <v/>
      </c>
      <c r="AO137" s="24">
        <f>INDEX(MTInputs!$J$1:$AZ$415,$D137,MATCH(AO$5,MTInputs!$J$5:$AZ$5,0))</f>
        <v/>
      </c>
      <c r="AP137" s="24">
        <f>INDEX(MTInputs!$J$1:$AZ$415,$D137,MATCH(AP$5,MTInputs!$J$5:$AZ$5,0))</f>
        <v/>
      </c>
      <c r="AQ137" s="24">
        <f>INDEX(MTInputs!$J$1:$AZ$415,$D137,MATCH(AQ$5,MTInputs!$J$5:$AZ$5,0))</f>
        <v/>
      </c>
      <c r="AR137" s="24">
        <f>INDEX(MTInputs!$J$1:$AZ$415,$D137,MATCH(AR$5,MTInputs!$J$5:$AZ$5,0))</f>
        <v/>
      </c>
      <c r="AS137" s="24">
        <f>INDEX(MTInputs!$J$1:$AZ$415,$D137,MATCH(AS$5,MTInputs!$J$5:$AZ$5,0))</f>
        <v/>
      </c>
      <c r="AT137" s="24">
        <f>INDEX(MTInputs!$J$1:$AZ$415,$D137,MATCH(AT$5,MTInputs!$J$5:$AZ$5,0))</f>
        <v/>
      </c>
      <c r="AU137" s="24">
        <f>INDEX(MTInputs!$J$1:$AZ$415,$D137,MATCH(AU$5,MTInputs!$J$5:$AZ$5,0))</f>
        <v/>
      </c>
      <c r="AV137" s="24">
        <f>INDEX(MTInputs!$J$1:$AZ$415,$D137,MATCH(AV$5,MTInputs!$J$5:$AZ$5,0))</f>
        <v/>
      </c>
      <c r="AW137" s="24">
        <f>INDEX(MTInputs!$J$1:$AZ$415,$D137,MATCH(AW$5,MTInputs!$J$5:$AZ$5,0))</f>
        <v/>
      </c>
      <c r="AX137" s="24">
        <f>INDEX(MTInputs!$J$1:$AZ$415,$D137,MATCH(AX$5,MTInputs!$J$5:$AZ$5,0))</f>
        <v/>
      </c>
    </row>
    <row r="138" hidden="1" outlineLevel="1">
      <c r="A138" s="5" t="inlineStr">
        <is>
          <t>fb.yr1</t>
        </is>
      </c>
      <c r="B138" s="5" t="inlineStr"/>
      <c r="C138" s="5" t="inlineStr"/>
      <c r="D138" s="8" t="n">
        <v>54</v>
      </c>
      <c r="H138" s="5">
        <f>INDEX(Variables!$B$5:$B$105,MATCH($A138,Variables!$A$5:$A$105,0))&amp;IF($C138="",""," | "&amp;INDEX(Mapping!$B$5:$B$26,MATCH($C138,Mapping!$A$5:$A$26,0))&amp;" | "&amp;INDEX(Mapping!$B$30:$B$41,MATCH($B138,Mapping!$A$30:$A$41,0)))</f>
        <v/>
      </c>
      <c r="I138" s="5">
        <f>INDEX(Variables!$C$5:$C$105,MATCH($A138,Variables!$A$5:$A$105,0))</f>
        <v/>
      </c>
      <c r="J138" s="5">
        <f>INDEX(Variables!$E$5:$E$105,MATCH($A138,Variables!$A$5:$A$105,0))</f>
        <v/>
      </c>
      <c r="K138" s="25">
        <f>LOWER(Settings!$C$4)&amp;".mit."&amp;$A138&amp;IF($C138="","","."&amp;$C138&amp;"."&amp;$B138)&amp;IF(INDEX(Variables!$D$5:$D$105,MATCH($A138,Variables!$A$5:$A$105,0))="","","."&amp;INDEX(Variables!$D$5:$D$105,MATCH($A138,Variables!$A$5:$A$105,0)))&amp;"."&amp;K$5</f>
        <v/>
      </c>
      <c r="L138" s="23">
        <f>INDEX(MTInputs!$J$1:$AZ$415,$D138,MATCH(L$5,MTInputs!$J$5:$AZ$5,0))</f>
        <v/>
      </c>
      <c r="M138" s="24">
        <f>INDEX(MTInputs!$J$1:$AZ$415,$D138,MATCH(M$5,MTInputs!$J$5:$AZ$5,0))</f>
        <v/>
      </c>
      <c r="N138" s="24">
        <f>INDEX(MTInputs!$J$1:$AZ$415,$D138,MATCH(N$5,MTInputs!$J$5:$AZ$5,0))</f>
        <v/>
      </c>
      <c r="O138" s="24">
        <f>INDEX(MTInputs!$J$1:$AZ$415,$D138,MATCH(O$5,MTInputs!$J$5:$AZ$5,0))</f>
        <v/>
      </c>
      <c r="P138" s="24">
        <f>INDEX(MTInputs!$J$1:$AZ$415,$D138,MATCH(P$5,MTInputs!$J$5:$AZ$5,0))</f>
        <v/>
      </c>
      <c r="Q138" s="24">
        <f>INDEX(MTInputs!$J$1:$AZ$415,$D138,MATCH(Q$5,MTInputs!$J$5:$AZ$5,0))</f>
        <v/>
      </c>
      <c r="R138" s="24">
        <f>INDEX(MTInputs!$J$1:$AZ$415,$D138,MATCH(R$5,MTInputs!$J$5:$AZ$5,0))</f>
        <v/>
      </c>
      <c r="S138" s="24">
        <f>INDEX(MTInputs!$J$1:$AZ$415,$D138,MATCH(S$5,MTInputs!$J$5:$AZ$5,0))</f>
        <v/>
      </c>
      <c r="T138" s="24">
        <f>INDEX(MTInputs!$J$1:$AZ$415,$D138,MATCH(T$5,MTInputs!$J$5:$AZ$5,0))</f>
        <v/>
      </c>
      <c r="U138" s="24">
        <f>INDEX(MTInputs!$J$1:$AZ$415,$D138,MATCH(U$5,MTInputs!$J$5:$AZ$5,0))</f>
        <v/>
      </c>
      <c r="V138" s="24">
        <f>INDEX(MTInputs!$J$1:$AZ$415,$D138,MATCH(V$5,MTInputs!$J$5:$AZ$5,0))</f>
        <v/>
      </c>
      <c r="W138" s="24">
        <f>INDEX(MTInputs!$J$1:$AZ$415,$D138,MATCH(W$5,MTInputs!$J$5:$AZ$5,0))</f>
        <v/>
      </c>
      <c r="X138" s="24">
        <f>INDEX(MTInputs!$J$1:$AZ$415,$D138,MATCH(X$5,MTInputs!$J$5:$AZ$5,0))</f>
        <v/>
      </c>
      <c r="Y138" s="24">
        <f>INDEX(MTInputs!$J$1:$AZ$415,$D138,MATCH(Y$5,MTInputs!$J$5:$AZ$5,0))</f>
        <v/>
      </c>
      <c r="Z138" s="24">
        <f>INDEX(MTInputs!$J$1:$AZ$415,$D138,MATCH(Z$5,MTInputs!$J$5:$AZ$5,0))</f>
        <v/>
      </c>
      <c r="AA138" s="24">
        <f>INDEX(MTInputs!$J$1:$AZ$415,$D138,MATCH(AA$5,MTInputs!$J$5:$AZ$5,0))</f>
        <v/>
      </c>
      <c r="AB138" s="24">
        <f>INDEX(MTInputs!$J$1:$AZ$415,$D138,MATCH(AB$5,MTInputs!$J$5:$AZ$5,0))</f>
        <v/>
      </c>
      <c r="AC138" s="24">
        <f>INDEX(MTInputs!$J$1:$AZ$415,$D138,MATCH(AC$5,MTInputs!$J$5:$AZ$5,0))</f>
        <v/>
      </c>
      <c r="AD138" s="24">
        <f>INDEX(MTInputs!$J$1:$AZ$415,$D138,MATCH(AD$5,MTInputs!$J$5:$AZ$5,0))</f>
        <v/>
      </c>
      <c r="AE138" s="25">
        <f>LOWER(Settings!$C$4)&amp;".mit."&amp;$A138&amp;IF($C138="","","."&amp;$C138&amp;"."&amp;$B138)&amp;IF(INDEX(Variables!$D$5:$D$105,MATCH($A138,Variables!$A$5:$A$105,0))="","","."&amp;INDEX(Variables!$D$5:$D$105,MATCH($A138,Variables!$A$5:$A$105,0)))&amp;"."&amp;AE$5</f>
        <v/>
      </c>
      <c r="AF138" s="23">
        <f>INDEX(MTInputs!$J$1:$AZ$415,$D138,MATCH(AF$5,MTInputs!$J$5:$AZ$5,0))</f>
        <v/>
      </c>
      <c r="AG138" s="24">
        <f>INDEX(MTInputs!$J$1:$AZ$415,$D138,MATCH(AG$5,MTInputs!$J$5:$AZ$5,0))</f>
        <v/>
      </c>
      <c r="AH138" s="24">
        <f>INDEX(MTInputs!$J$1:$AZ$415,$D138,MATCH(AH$5,MTInputs!$J$5:$AZ$5,0))</f>
        <v/>
      </c>
      <c r="AI138" s="24">
        <f>INDEX(MTInputs!$J$1:$AZ$415,$D138,MATCH(AI$5,MTInputs!$J$5:$AZ$5,0))</f>
        <v/>
      </c>
      <c r="AJ138" s="24">
        <f>INDEX(MTInputs!$J$1:$AZ$415,$D138,MATCH(AJ$5,MTInputs!$J$5:$AZ$5,0))</f>
        <v/>
      </c>
      <c r="AK138" s="24">
        <f>INDEX(MTInputs!$J$1:$AZ$415,$D138,MATCH(AK$5,MTInputs!$J$5:$AZ$5,0))</f>
        <v/>
      </c>
      <c r="AL138" s="24">
        <f>INDEX(MTInputs!$J$1:$AZ$415,$D138,MATCH(AL$5,MTInputs!$J$5:$AZ$5,0))</f>
        <v/>
      </c>
      <c r="AM138" s="24">
        <f>INDEX(MTInputs!$J$1:$AZ$415,$D138,MATCH(AM$5,MTInputs!$J$5:$AZ$5,0))</f>
        <v/>
      </c>
      <c r="AN138" s="24">
        <f>INDEX(MTInputs!$J$1:$AZ$415,$D138,MATCH(AN$5,MTInputs!$J$5:$AZ$5,0))</f>
        <v/>
      </c>
      <c r="AO138" s="24">
        <f>INDEX(MTInputs!$J$1:$AZ$415,$D138,MATCH(AO$5,MTInputs!$J$5:$AZ$5,0))</f>
        <v/>
      </c>
      <c r="AP138" s="24">
        <f>INDEX(MTInputs!$J$1:$AZ$415,$D138,MATCH(AP$5,MTInputs!$J$5:$AZ$5,0))</f>
        <v/>
      </c>
      <c r="AQ138" s="24">
        <f>INDEX(MTInputs!$J$1:$AZ$415,$D138,MATCH(AQ$5,MTInputs!$J$5:$AZ$5,0))</f>
        <v/>
      </c>
      <c r="AR138" s="24">
        <f>INDEX(MTInputs!$J$1:$AZ$415,$D138,MATCH(AR$5,MTInputs!$J$5:$AZ$5,0))</f>
        <v/>
      </c>
      <c r="AS138" s="24">
        <f>INDEX(MTInputs!$J$1:$AZ$415,$D138,MATCH(AS$5,MTInputs!$J$5:$AZ$5,0))</f>
        <v/>
      </c>
      <c r="AT138" s="24">
        <f>INDEX(MTInputs!$J$1:$AZ$415,$D138,MATCH(AT$5,MTInputs!$J$5:$AZ$5,0))</f>
        <v/>
      </c>
      <c r="AU138" s="24">
        <f>INDEX(MTInputs!$J$1:$AZ$415,$D138,MATCH(AU$5,MTInputs!$J$5:$AZ$5,0))</f>
        <v/>
      </c>
      <c r="AV138" s="24">
        <f>INDEX(MTInputs!$J$1:$AZ$415,$D138,MATCH(AV$5,MTInputs!$J$5:$AZ$5,0))</f>
        <v/>
      </c>
      <c r="AW138" s="24">
        <f>INDEX(MTInputs!$J$1:$AZ$415,$D138,MATCH(AW$5,MTInputs!$J$5:$AZ$5,0))</f>
        <v/>
      </c>
      <c r="AX138" s="24">
        <f>INDEX(MTInputs!$J$1:$AZ$415,$D138,MATCH(AX$5,MTInputs!$J$5:$AZ$5,0))</f>
        <v/>
      </c>
    </row>
    <row r="139" hidden="1" outlineLevel="1">
      <c r="A139" s="5" t="inlineStr">
        <is>
          <t>fb.s</t>
        </is>
      </c>
      <c r="B139" s="5" t="inlineStr">
        <is>
          <t>all</t>
        </is>
      </c>
      <c r="C139" s="5" t="inlineStr">
        <is>
          <t>pow</t>
        </is>
      </c>
      <c r="D139" s="8" t="n">
        <v>56</v>
      </c>
      <c r="H139" s="5">
        <f>INDEX(Variables!$B$5:$B$105,MATCH($A139,Variables!$A$5:$A$105,0))&amp;IF($C139="",""," | "&amp;INDEX(Mapping!$B$5:$B$26,MATCH($C139,Mapping!$A$5:$A$26,0))&amp;" | "&amp;INDEX(Mapping!$B$30:$B$41,MATCH($B139,Mapping!$A$30:$A$41,0)))</f>
        <v/>
      </c>
      <c r="I139" s="5">
        <f>INDEX(Variables!$C$5:$C$105,MATCH($A139,Variables!$A$5:$A$105,0))</f>
        <v/>
      </c>
      <c r="J139" s="5">
        <f>INDEX(Variables!$E$5:$E$105,MATCH($A139,Variables!$A$5:$A$105,0))</f>
        <v/>
      </c>
      <c r="K139" s="25">
        <f>LOWER(Settings!$C$4)&amp;".mit."&amp;$A139&amp;IF($C139="","","."&amp;$C139&amp;"."&amp;$B139)&amp;IF(INDEX(Variables!$D$5:$D$105,MATCH($A139,Variables!$A$5:$A$105,0))="","","."&amp;INDEX(Variables!$D$5:$D$105,MATCH($A139,Variables!$A$5:$A$105,0)))&amp;"."&amp;K$5</f>
        <v/>
      </c>
      <c r="L139" s="35">
        <f>INDEX(MTInputs!$J$1:$AZ$415,$D139,MATCH(L$5,MTInputs!$J$5:$AZ$5,0))</f>
        <v/>
      </c>
      <c r="M139" s="36">
        <f>INDEX(MTInputs!$J$1:$AZ$415,$D139,MATCH(M$5,MTInputs!$J$5:$AZ$5,0))</f>
        <v/>
      </c>
      <c r="N139" s="36">
        <f>INDEX(MTInputs!$J$1:$AZ$415,$D139,MATCH(N$5,MTInputs!$J$5:$AZ$5,0))</f>
        <v/>
      </c>
      <c r="O139" s="36">
        <f>INDEX(MTInputs!$J$1:$AZ$415,$D139,MATCH(O$5,MTInputs!$J$5:$AZ$5,0))</f>
        <v/>
      </c>
      <c r="P139" s="36">
        <f>INDEX(MTInputs!$J$1:$AZ$415,$D139,MATCH(P$5,MTInputs!$J$5:$AZ$5,0))</f>
        <v/>
      </c>
      <c r="Q139" s="36">
        <f>INDEX(MTInputs!$J$1:$AZ$415,$D139,MATCH(Q$5,MTInputs!$J$5:$AZ$5,0))</f>
        <v/>
      </c>
      <c r="R139" s="36">
        <f>INDEX(MTInputs!$J$1:$AZ$415,$D139,MATCH(R$5,MTInputs!$J$5:$AZ$5,0))</f>
        <v/>
      </c>
      <c r="S139" s="36">
        <f>INDEX(MTInputs!$J$1:$AZ$415,$D139,MATCH(S$5,MTInputs!$J$5:$AZ$5,0))</f>
        <v/>
      </c>
      <c r="T139" s="36">
        <f>INDEX(MTInputs!$J$1:$AZ$415,$D139,MATCH(T$5,MTInputs!$J$5:$AZ$5,0))</f>
        <v/>
      </c>
      <c r="U139" s="36">
        <f>INDEX(MTInputs!$J$1:$AZ$415,$D139,MATCH(U$5,MTInputs!$J$5:$AZ$5,0))</f>
        <v/>
      </c>
      <c r="V139" s="36">
        <f>INDEX(MTInputs!$J$1:$AZ$415,$D139,MATCH(V$5,MTInputs!$J$5:$AZ$5,0))</f>
        <v/>
      </c>
      <c r="W139" s="36">
        <f>INDEX(MTInputs!$J$1:$AZ$415,$D139,MATCH(W$5,MTInputs!$J$5:$AZ$5,0))</f>
        <v/>
      </c>
      <c r="X139" s="36">
        <f>INDEX(MTInputs!$J$1:$AZ$415,$D139,MATCH(X$5,MTInputs!$J$5:$AZ$5,0))</f>
        <v/>
      </c>
      <c r="Y139" s="36">
        <f>INDEX(MTInputs!$J$1:$AZ$415,$D139,MATCH(Y$5,MTInputs!$J$5:$AZ$5,0))</f>
        <v/>
      </c>
      <c r="Z139" s="36">
        <f>INDEX(MTInputs!$J$1:$AZ$415,$D139,MATCH(Z$5,MTInputs!$J$5:$AZ$5,0))</f>
        <v/>
      </c>
      <c r="AA139" s="36">
        <f>INDEX(MTInputs!$J$1:$AZ$415,$D139,MATCH(AA$5,MTInputs!$J$5:$AZ$5,0))</f>
        <v/>
      </c>
      <c r="AB139" s="36">
        <f>INDEX(MTInputs!$J$1:$AZ$415,$D139,MATCH(AB$5,MTInputs!$J$5:$AZ$5,0))</f>
        <v/>
      </c>
      <c r="AC139" s="36">
        <f>INDEX(MTInputs!$J$1:$AZ$415,$D139,MATCH(AC$5,MTInputs!$J$5:$AZ$5,0))</f>
        <v/>
      </c>
      <c r="AD139" s="36">
        <f>INDEX(MTInputs!$J$1:$AZ$415,$D139,MATCH(AD$5,MTInputs!$J$5:$AZ$5,0))</f>
        <v/>
      </c>
      <c r="AE139" s="25">
        <f>LOWER(Settings!$C$4)&amp;".mit."&amp;$A139&amp;IF($C139="","","."&amp;$C139&amp;"."&amp;$B139)&amp;IF(INDEX(Variables!$D$5:$D$105,MATCH($A139,Variables!$A$5:$A$105,0))="","","."&amp;INDEX(Variables!$D$5:$D$105,MATCH($A139,Variables!$A$5:$A$105,0)))&amp;"."&amp;AE$5</f>
        <v/>
      </c>
      <c r="AF139" s="35">
        <f>INDEX(MTInputs!$J$1:$AZ$415,$D139,MATCH(AF$5,MTInputs!$J$5:$AZ$5,0))</f>
        <v/>
      </c>
      <c r="AG139" s="36">
        <f>INDEX(MTInputs!$J$1:$AZ$415,$D139,MATCH(AG$5,MTInputs!$J$5:$AZ$5,0))</f>
        <v/>
      </c>
      <c r="AH139" s="36">
        <f>INDEX(MTInputs!$J$1:$AZ$415,$D139,MATCH(AH$5,MTInputs!$J$5:$AZ$5,0))</f>
        <v/>
      </c>
      <c r="AI139" s="36">
        <f>INDEX(MTInputs!$J$1:$AZ$415,$D139,MATCH(AI$5,MTInputs!$J$5:$AZ$5,0))</f>
        <v/>
      </c>
      <c r="AJ139" s="36">
        <f>INDEX(MTInputs!$J$1:$AZ$415,$D139,MATCH(AJ$5,MTInputs!$J$5:$AZ$5,0))</f>
        <v/>
      </c>
      <c r="AK139" s="36">
        <f>INDEX(MTInputs!$J$1:$AZ$415,$D139,MATCH(AK$5,MTInputs!$J$5:$AZ$5,0))</f>
        <v/>
      </c>
      <c r="AL139" s="36">
        <f>INDEX(MTInputs!$J$1:$AZ$415,$D139,MATCH(AL$5,MTInputs!$J$5:$AZ$5,0))</f>
        <v/>
      </c>
      <c r="AM139" s="36">
        <f>INDEX(MTInputs!$J$1:$AZ$415,$D139,MATCH(AM$5,MTInputs!$J$5:$AZ$5,0))</f>
        <v/>
      </c>
      <c r="AN139" s="36">
        <f>INDEX(MTInputs!$J$1:$AZ$415,$D139,MATCH(AN$5,MTInputs!$J$5:$AZ$5,0))</f>
        <v/>
      </c>
      <c r="AO139" s="36">
        <f>INDEX(MTInputs!$J$1:$AZ$415,$D139,MATCH(AO$5,MTInputs!$J$5:$AZ$5,0))</f>
        <v/>
      </c>
      <c r="AP139" s="36">
        <f>INDEX(MTInputs!$J$1:$AZ$415,$D139,MATCH(AP$5,MTInputs!$J$5:$AZ$5,0))</f>
        <v/>
      </c>
      <c r="AQ139" s="36">
        <f>INDEX(MTInputs!$J$1:$AZ$415,$D139,MATCH(AQ$5,MTInputs!$J$5:$AZ$5,0))</f>
        <v/>
      </c>
      <c r="AR139" s="36">
        <f>INDEX(MTInputs!$J$1:$AZ$415,$D139,MATCH(AR$5,MTInputs!$J$5:$AZ$5,0))</f>
        <v/>
      </c>
      <c r="AS139" s="36">
        <f>INDEX(MTInputs!$J$1:$AZ$415,$D139,MATCH(AS$5,MTInputs!$J$5:$AZ$5,0))</f>
        <v/>
      </c>
      <c r="AT139" s="36">
        <f>INDEX(MTInputs!$J$1:$AZ$415,$D139,MATCH(AT$5,MTInputs!$J$5:$AZ$5,0))</f>
        <v/>
      </c>
      <c r="AU139" s="36">
        <f>INDEX(MTInputs!$J$1:$AZ$415,$D139,MATCH(AU$5,MTInputs!$J$5:$AZ$5,0))</f>
        <v/>
      </c>
      <c r="AV139" s="36">
        <f>INDEX(MTInputs!$J$1:$AZ$415,$D139,MATCH(AV$5,MTInputs!$J$5:$AZ$5,0))</f>
        <v/>
      </c>
      <c r="AW139" s="36">
        <f>INDEX(MTInputs!$J$1:$AZ$415,$D139,MATCH(AW$5,MTInputs!$J$5:$AZ$5,0))</f>
        <v/>
      </c>
      <c r="AX139" s="36">
        <f>INDEX(MTInputs!$J$1:$AZ$415,$D139,MATCH(AX$5,MTInputs!$J$5:$AZ$5,0))</f>
        <v/>
      </c>
    </row>
    <row r="140" hidden="1" outlineLevel="1">
      <c r="A140" s="5" t="inlineStr">
        <is>
          <t>fb.s</t>
        </is>
      </c>
      <c r="B140" s="5" t="inlineStr">
        <is>
          <t>all</t>
        </is>
      </c>
      <c r="C140" s="5" t="inlineStr">
        <is>
          <t>tra</t>
        </is>
      </c>
      <c r="D140" s="8" t="n">
        <v>57</v>
      </c>
      <c r="H140" s="5">
        <f>INDEX(Variables!$B$5:$B$105,MATCH($A140,Variables!$A$5:$A$105,0))&amp;IF($C140="",""," | "&amp;INDEX(Mapping!$B$5:$B$26,MATCH($C140,Mapping!$A$5:$A$26,0))&amp;" | "&amp;INDEX(Mapping!$B$30:$B$41,MATCH($B140,Mapping!$A$30:$A$41,0)))</f>
        <v/>
      </c>
      <c r="I140" s="5">
        <f>INDEX(Variables!$C$5:$C$105,MATCH($A140,Variables!$A$5:$A$105,0))</f>
        <v/>
      </c>
      <c r="J140" s="5">
        <f>INDEX(Variables!$E$5:$E$105,MATCH($A140,Variables!$A$5:$A$105,0))</f>
        <v/>
      </c>
      <c r="K140" s="25">
        <f>LOWER(Settings!$C$4)&amp;".mit."&amp;$A140&amp;IF($C140="","","."&amp;$C140&amp;"."&amp;$B140)&amp;IF(INDEX(Variables!$D$5:$D$105,MATCH($A140,Variables!$A$5:$A$105,0))="","","."&amp;INDEX(Variables!$D$5:$D$105,MATCH($A140,Variables!$A$5:$A$105,0)))&amp;"."&amp;K$5</f>
        <v/>
      </c>
      <c r="L140" s="35">
        <f>INDEX(MTInputs!$J$1:$AZ$415,$D140,MATCH(L$5,MTInputs!$J$5:$AZ$5,0))</f>
        <v/>
      </c>
      <c r="M140" s="36">
        <f>INDEX(MTInputs!$J$1:$AZ$415,$D140,MATCH(M$5,MTInputs!$J$5:$AZ$5,0))</f>
        <v/>
      </c>
      <c r="N140" s="36">
        <f>INDEX(MTInputs!$J$1:$AZ$415,$D140,MATCH(N$5,MTInputs!$J$5:$AZ$5,0))</f>
        <v/>
      </c>
      <c r="O140" s="36">
        <f>INDEX(MTInputs!$J$1:$AZ$415,$D140,MATCH(O$5,MTInputs!$J$5:$AZ$5,0))</f>
        <v/>
      </c>
      <c r="P140" s="36">
        <f>INDEX(MTInputs!$J$1:$AZ$415,$D140,MATCH(P$5,MTInputs!$J$5:$AZ$5,0))</f>
        <v/>
      </c>
      <c r="Q140" s="36">
        <f>INDEX(MTInputs!$J$1:$AZ$415,$D140,MATCH(Q$5,MTInputs!$J$5:$AZ$5,0))</f>
        <v/>
      </c>
      <c r="R140" s="36">
        <f>INDEX(MTInputs!$J$1:$AZ$415,$D140,MATCH(R$5,MTInputs!$J$5:$AZ$5,0))</f>
        <v/>
      </c>
      <c r="S140" s="36">
        <f>INDEX(MTInputs!$J$1:$AZ$415,$D140,MATCH(S$5,MTInputs!$J$5:$AZ$5,0))</f>
        <v/>
      </c>
      <c r="T140" s="36">
        <f>INDEX(MTInputs!$J$1:$AZ$415,$D140,MATCH(T$5,MTInputs!$J$5:$AZ$5,0))</f>
        <v/>
      </c>
      <c r="U140" s="36">
        <f>INDEX(MTInputs!$J$1:$AZ$415,$D140,MATCH(U$5,MTInputs!$J$5:$AZ$5,0))</f>
        <v/>
      </c>
      <c r="V140" s="36">
        <f>INDEX(MTInputs!$J$1:$AZ$415,$D140,MATCH(V$5,MTInputs!$J$5:$AZ$5,0))</f>
        <v/>
      </c>
      <c r="W140" s="36">
        <f>INDEX(MTInputs!$J$1:$AZ$415,$D140,MATCH(W$5,MTInputs!$J$5:$AZ$5,0))</f>
        <v/>
      </c>
      <c r="X140" s="36">
        <f>INDEX(MTInputs!$J$1:$AZ$415,$D140,MATCH(X$5,MTInputs!$J$5:$AZ$5,0))</f>
        <v/>
      </c>
      <c r="Y140" s="36">
        <f>INDEX(MTInputs!$J$1:$AZ$415,$D140,MATCH(Y$5,MTInputs!$J$5:$AZ$5,0))</f>
        <v/>
      </c>
      <c r="Z140" s="36">
        <f>INDEX(MTInputs!$J$1:$AZ$415,$D140,MATCH(Z$5,MTInputs!$J$5:$AZ$5,0))</f>
        <v/>
      </c>
      <c r="AA140" s="36">
        <f>INDEX(MTInputs!$J$1:$AZ$415,$D140,MATCH(AA$5,MTInputs!$J$5:$AZ$5,0))</f>
        <v/>
      </c>
      <c r="AB140" s="36">
        <f>INDEX(MTInputs!$J$1:$AZ$415,$D140,MATCH(AB$5,MTInputs!$J$5:$AZ$5,0))</f>
        <v/>
      </c>
      <c r="AC140" s="36">
        <f>INDEX(MTInputs!$J$1:$AZ$415,$D140,MATCH(AC$5,MTInputs!$J$5:$AZ$5,0))</f>
        <v/>
      </c>
      <c r="AD140" s="36">
        <f>INDEX(MTInputs!$J$1:$AZ$415,$D140,MATCH(AD$5,MTInputs!$J$5:$AZ$5,0))</f>
        <v/>
      </c>
      <c r="AE140" s="25">
        <f>LOWER(Settings!$C$4)&amp;".mit."&amp;$A140&amp;IF($C140="","","."&amp;$C140&amp;"."&amp;$B140)&amp;IF(INDEX(Variables!$D$5:$D$105,MATCH($A140,Variables!$A$5:$A$105,0))="","","."&amp;INDEX(Variables!$D$5:$D$105,MATCH($A140,Variables!$A$5:$A$105,0)))&amp;"."&amp;AE$5</f>
        <v/>
      </c>
      <c r="AF140" s="35">
        <f>INDEX(MTInputs!$J$1:$AZ$415,$D140,MATCH(AF$5,MTInputs!$J$5:$AZ$5,0))</f>
        <v/>
      </c>
      <c r="AG140" s="36">
        <f>INDEX(MTInputs!$J$1:$AZ$415,$D140,MATCH(AG$5,MTInputs!$J$5:$AZ$5,0))</f>
        <v/>
      </c>
      <c r="AH140" s="36">
        <f>INDEX(MTInputs!$J$1:$AZ$415,$D140,MATCH(AH$5,MTInputs!$J$5:$AZ$5,0))</f>
        <v/>
      </c>
      <c r="AI140" s="36">
        <f>INDEX(MTInputs!$J$1:$AZ$415,$D140,MATCH(AI$5,MTInputs!$J$5:$AZ$5,0))</f>
        <v/>
      </c>
      <c r="AJ140" s="36">
        <f>INDEX(MTInputs!$J$1:$AZ$415,$D140,MATCH(AJ$5,MTInputs!$J$5:$AZ$5,0))</f>
        <v/>
      </c>
      <c r="AK140" s="36">
        <f>INDEX(MTInputs!$J$1:$AZ$415,$D140,MATCH(AK$5,MTInputs!$J$5:$AZ$5,0))</f>
        <v/>
      </c>
      <c r="AL140" s="36">
        <f>INDEX(MTInputs!$J$1:$AZ$415,$D140,MATCH(AL$5,MTInputs!$J$5:$AZ$5,0))</f>
        <v/>
      </c>
      <c r="AM140" s="36">
        <f>INDEX(MTInputs!$J$1:$AZ$415,$D140,MATCH(AM$5,MTInputs!$J$5:$AZ$5,0))</f>
        <v/>
      </c>
      <c r="AN140" s="36">
        <f>INDEX(MTInputs!$J$1:$AZ$415,$D140,MATCH(AN$5,MTInputs!$J$5:$AZ$5,0))</f>
        <v/>
      </c>
      <c r="AO140" s="36">
        <f>INDEX(MTInputs!$J$1:$AZ$415,$D140,MATCH(AO$5,MTInputs!$J$5:$AZ$5,0))</f>
        <v/>
      </c>
      <c r="AP140" s="36">
        <f>INDEX(MTInputs!$J$1:$AZ$415,$D140,MATCH(AP$5,MTInputs!$J$5:$AZ$5,0))</f>
        <v/>
      </c>
      <c r="AQ140" s="36">
        <f>INDEX(MTInputs!$J$1:$AZ$415,$D140,MATCH(AQ$5,MTInputs!$J$5:$AZ$5,0))</f>
        <v/>
      </c>
      <c r="AR140" s="36">
        <f>INDEX(MTInputs!$J$1:$AZ$415,$D140,MATCH(AR$5,MTInputs!$J$5:$AZ$5,0))</f>
        <v/>
      </c>
      <c r="AS140" s="36">
        <f>INDEX(MTInputs!$J$1:$AZ$415,$D140,MATCH(AS$5,MTInputs!$J$5:$AZ$5,0))</f>
        <v/>
      </c>
      <c r="AT140" s="36">
        <f>INDEX(MTInputs!$J$1:$AZ$415,$D140,MATCH(AT$5,MTInputs!$J$5:$AZ$5,0))</f>
        <v/>
      </c>
      <c r="AU140" s="36">
        <f>INDEX(MTInputs!$J$1:$AZ$415,$D140,MATCH(AU$5,MTInputs!$J$5:$AZ$5,0))</f>
        <v/>
      </c>
      <c r="AV140" s="36">
        <f>INDEX(MTInputs!$J$1:$AZ$415,$D140,MATCH(AV$5,MTInputs!$J$5:$AZ$5,0))</f>
        <v/>
      </c>
      <c r="AW140" s="36">
        <f>INDEX(MTInputs!$J$1:$AZ$415,$D140,MATCH(AW$5,MTInputs!$J$5:$AZ$5,0))</f>
        <v/>
      </c>
      <c r="AX140" s="36">
        <f>INDEX(MTInputs!$J$1:$AZ$415,$D140,MATCH(AX$5,MTInputs!$J$5:$AZ$5,0))</f>
        <v/>
      </c>
    </row>
    <row r="141" hidden="1" outlineLevel="1">
      <c r="A141" s="5" t="inlineStr">
        <is>
          <t>fb.s</t>
        </is>
      </c>
      <c r="B141" s="5" t="inlineStr">
        <is>
          <t>all</t>
        </is>
      </c>
      <c r="C141" s="5" t="inlineStr">
        <is>
          <t>res</t>
        </is>
      </c>
      <c r="D141" s="8" t="n">
        <v>58</v>
      </c>
      <c r="H141" s="5">
        <f>INDEX(Variables!$B$5:$B$105,MATCH($A141,Variables!$A$5:$A$105,0))&amp;IF($C141="",""," | "&amp;INDEX(Mapping!$B$5:$B$26,MATCH($C141,Mapping!$A$5:$A$26,0))&amp;" | "&amp;INDEX(Mapping!$B$30:$B$41,MATCH($B141,Mapping!$A$30:$A$41,0)))</f>
        <v/>
      </c>
      <c r="I141" s="5">
        <f>INDEX(Variables!$C$5:$C$105,MATCH($A141,Variables!$A$5:$A$105,0))</f>
        <v/>
      </c>
      <c r="J141" s="5">
        <f>INDEX(Variables!$E$5:$E$105,MATCH($A141,Variables!$A$5:$A$105,0))</f>
        <v/>
      </c>
      <c r="K141" s="25">
        <f>LOWER(Settings!$C$4)&amp;".mit."&amp;$A141&amp;IF($C141="","","."&amp;$C141&amp;"."&amp;$B141)&amp;IF(INDEX(Variables!$D$5:$D$105,MATCH($A141,Variables!$A$5:$A$105,0))="","","."&amp;INDEX(Variables!$D$5:$D$105,MATCH($A141,Variables!$A$5:$A$105,0)))&amp;"."&amp;K$5</f>
        <v/>
      </c>
      <c r="L141" s="35">
        <f>INDEX(MTInputs!$J$1:$AZ$415,$D141,MATCH(L$5,MTInputs!$J$5:$AZ$5,0))</f>
        <v/>
      </c>
      <c r="M141" s="36">
        <f>INDEX(MTInputs!$J$1:$AZ$415,$D141,MATCH(M$5,MTInputs!$J$5:$AZ$5,0))</f>
        <v/>
      </c>
      <c r="N141" s="36">
        <f>INDEX(MTInputs!$J$1:$AZ$415,$D141,MATCH(N$5,MTInputs!$J$5:$AZ$5,0))</f>
        <v/>
      </c>
      <c r="O141" s="36">
        <f>INDEX(MTInputs!$J$1:$AZ$415,$D141,MATCH(O$5,MTInputs!$J$5:$AZ$5,0))</f>
        <v/>
      </c>
      <c r="P141" s="36">
        <f>INDEX(MTInputs!$J$1:$AZ$415,$D141,MATCH(P$5,MTInputs!$J$5:$AZ$5,0))</f>
        <v/>
      </c>
      <c r="Q141" s="36">
        <f>INDEX(MTInputs!$J$1:$AZ$415,$D141,MATCH(Q$5,MTInputs!$J$5:$AZ$5,0))</f>
        <v/>
      </c>
      <c r="R141" s="36">
        <f>INDEX(MTInputs!$J$1:$AZ$415,$D141,MATCH(R$5,MTInputs!$J$5:$AZ$5,0))</f>
        <v/>
      </c>
      <c r="S141" s="36">
        <f>INDEX(MTInputs!$J$1:$AZ$415,$D141,MATCH(S$5,MTInputs!$J$5:$AZ$5,0))</f>
        <v/>
      </c>
      <c r="T141" s="36">
        <f>INDEX(MTInputs!$J$1:$AZ$415,$D141,MATCH(T$5,MTInputs!$J$5:$AZ$5,0))</f>
        <v/>
      </c>
      <c r="U141" s="36">
        <f>INDEX(MTInputs!$J$1:$AZ$415,$D141,MATCH(U$5,MTInputs!$J$5:$AZ$5,0))</f>
        <v/>
      </c>
      <c r="V141" s="36">
        <f>INDEX(MTInputs!$J$1:$AZ$415,$D141,MATCH(V$5,MTInputs!$J$5:$AZ$5,0))</f>
        <v/>
      </c>
      <c r="W141" s="36">
        <f>INDEX(MTInputs!$J$1:$AZ$415,$D141,MATCH(W$5,MTInputs!$J$5:$AZ$5,0))</f>
        <v/>
      </c>
      <c r="X141" s="36">
        <f>INDEX(MTInputs!$J$1:$AZ$415,$D141,MATCH(X$5,MTInputs!$J$5:$AZ$5,0))</f>
        <v/>
      </c>
      <c r="Y141" s="36">
        <f>INDEX(MTInputs!$J$1:$AZ$415,$D141,MATCH(Y$5,MTInputs!$J$5:$AZ$5,0))</f>
        <v/>
      </c>
      <c r="Z141" s="36">
        <f>INDEX(MTInputs!$J$1:$AZ$415,$D141,MATCH(Z$5,MTInputs!$J$5:$AZ$5,0))</f>
        <v/>
      </c>
      <c r="AA141" s="36">
        <f>INDEX(MTInputs!$J$1:$AZ$415,$D141,MATCH(AA$5,MTInputs!$J$5:$AZ$5,0))</f>
        <v/>
      </c>
      <c r="AB141" s="36">
        <f>INDEX(MTInputs!$J$1:$AZ$415,$D141,MATCH(AB$5,MTInputs!$J$5:$AZ$5,0))</f>
        <v/>
      </c>
      <c r="AC141" s="36">
        <f>INDEX(MTInputs!$J$1:$AZ$415,$D141,MATCH(AC$5,MTInputs!$J$5:$AZ$5,0))</f>
        <v/>
      </c>
      <c r="AD141" s="36">
        <f>INDEX(MTInputs!$J$1:$AZ$415,$D141,MATCH(AD$5,MTInputs!$J$5:$AZ$5,0))</f>
        <v/>
      </c>
      <c r="AE141" s="25">
        <f>LOWER(Settings!$C$4)&amp;".mit."&amp;$A141&amp;IF($C141="","","."&amp;$C141&amp;"."&amp;$B141)&amp;IF(INDEX(Variables!$D$5:$D$105,MATCH($A141,Variables!$A$5:$A$105,0))="","","."&amp;INDEX(Variables!$D$5:$D$105,MATCH($A141,Variables!$A$5:$A$105,0)))&amp;"."&amp;AE$5</f>
        <v/>
      </c>
      <c r="AF141" s="35">
        <f>INDEX(MTInputs!$J$1:$AZ$415,$D141,MATCH(AF$5,MTInputs!$J$5:$AZ$5,0))</f>
        <v/>
      </c>
      <c r="AG141" s="36">
        <f>INDEX(MTInputs!$J$1:$AZ$415,$D141,MATCH(AG$5,MTInputs!$J$5:$AZ$5,0))</f>
        <v/>
      </c>
      <c r="AH141" s="36">
        <f>INDEX(MTInputs!$J$1:$AZ$415,$D141,MATCH(AH$5,MTInputs!$J$5:$AZ$5,0))</f>
        <v/>
      </c>
      <c r="AI141" s="36">
        <f>INDEX(MTInputs!$J$1:$AZ$415,$D141,MATCH(AI$5,MTInputs!$J$5:$AZ$5,0))</f>
        <v/>
      </c>
      <c r="AJ141" s="36">
        <f>INDEX(MTInputs!$J$1:$AZ$415,$D141,MATCH(AJ$5,MTInputs!$J$5:$AZ$5,0))</f>
        <v/>
      </c>
      <c r="AK141" s="36">
        <f>INDEX(MTInputs!$J$1:$AZ$415,$D141,MATCH(AK$5,MTInputs!$J$5:$AZ$5,0))</f>
        <v/>
      </c>
      <c r="AL141" s="36">
        <f>INDEX(MTInputs!$J$1:$AZ$415,$D141,MATCH(AL$5,MTInputs!$J$5:$AZ$5,0))</f>
        <v/>
      </c>
      <c r="AM141" s="36">
        <f>INDEX(MTInputs!$J$1:$AZ$415,$D141,MATCH(AM$5,MTInputs!$J$5:$AZ$5,0))</f>
        <v/>
      </c>
      <c r="AN141" s="36">
        <f>INDEX(MTInputs!$J$1:$AZ$415,$D141,MATCH(AN$5,MTInputs!$J$5:$AZ$5,0))</f>
        <v/>
      </c>
      <c r="AO141" s="36">
        <f>INDEX(MTInputs!$J$1:$AZ$415,$D141,MATCH(AO$5,MTInputs!$J$5:$AZ$5,0))</f>
        <v/>
      </c>
      <c r="AP141" s="36">
        <f>INDEX(MTInputs!$J$1:$AZ$415,$D141,MATCH(AP$5,MTInputs!$J$5:$AZ$5,0))</f>
        <v/>
      </c>
      <c r="AQ141" s="36">
        <f>INDEX(MTInputs!$J$1:$AZ$415,$D141,MATCH(AQ$5,MTInputs!$J$5:$AZ$5,0))</f>
        <v/>
      </c>
      <c r="AR141" s="36">
        <f>INDEX(MTInputs!$J$1:$AZ$415,$D141,MATCH(AR$5,MTInputs!$J$5:$AZ$5,0))</f>
        <v/>
      </c>
      <c r="AS141" s="36">
        <f>INDEX(MTInputs!$J$1:$AZ$415,$D141,MATCH(AS$5,MTInputs!$J$5:$AZ$5,0))</f>
        <v/>
      </c>
      <c r="AT141" s="36">
        <f>INDEX(MTInputs!$J$1:$AZ$415,$D141,MATCH(AT$5,MTInputs!$J$5:$AZ$5,0))</f>
        <v/>
      </c>
      <c r="AU141" s="36">
        <f>INDEX(MTInputs!$J$1:$AZ$415,$D141,MATCH(AU$5,MTInputs!$J$5:$AZ$5,0))</f>
        <v/>
      </c>
      <c r="AV141" s="36">
        <f>INDEX(MTInputs!$J$1:$AZ$415,$D141,MATCH(AV$5,MTInputs!$J$5:$AZ$5,0))</f>
        <v/>
      </c>
      <c r="AW141" s="36">
        <f>INDEX(MTInputs!$J$1:$AZ$415,$D141,MATCH(AW$5,MTInputs!$J$5:$AZ$5,0))</f>
        <v/>
      </c>
      <c r="AX141" s="36">
        <f>INDEX(MTInputs!$J$1:$AZ$415,$D141,MATCH(AX$5,MTInputs!$J$5:$AZ$5,0))</f>
        <v/>
      </c>
    </row>
    <row r="142" hidden="1" outlineLevel="1">
      <c r="A142" s="5" t="inlineStr">
        <is>
          <t>fb.s</t>
        </is>
      </c>
      <c r="B142" s="5" t="inlineStr">
        <is>
          <t>all</t>
        </is>
      </c>
      <c r="C142" s="5" t="inlineStr">
        <is>
          <t>ind</t>
        </is>
      </c>
      <c r="D142" s="8" t="n">
        <v>59</v>
      </c>
      <c r="H142" s="5">
        <f>INDEX(Variables!$B$5:$B$105,MATCH($A142,Variables!$A$5:$A$105,0))&amp;IF($C142="",""," | "&amp;INDEX(Mapping!$B$5:$B$26,MATCH($C142,Mapping!$A$5:$A$26,0))&amp;" | "&amp;INDEX(Mapping!$B$30:$B$41,MATCH($B142,Mapping!$A$30:$A$41,0)))</f>
        <v/>
      </c>
      <c r="I142" s="5">
        <f>INDEX(Variables!$C$5:$C$105,MATCH($A142,Variables!$A$5:$A$105,0))</f>
        <v/>
      </c>
      <c r="J142" s="5">
        <f>INDEX(Variables!$E$5:$E$105,MATCH($A142,Variables!$A$5:$A$105,0))</f>
        <v/>
      </c>
      <c r="K142" s="25">
        <f>LOWER(Settings!$C$4)&amp;".mit."&amp;$A142&amp;IF($C142="","","."&amp;$C142&amp;"."&amp;$B142)&amp;IF(INDEX(Variables!$D$5:$D$105,MATCH($A142,Variables!$A$5:$A$105,0))="","","."&amp;INDEX(Variables!$D$5:$D$105,MATCH($A142,Variables!$A$5:$A$105,0)))&amp;"."&amp;K$5</f>
        <v/>
      </c>
      <c r="L142" s="35">
        <f>INDEX(MTInputs!$J$1:$AZ$415,$D142,MATCH(L$5,MTInputs!$J$5:$AZ$5,0))</f>
        <v/>
      </c>
      <c r="M142" s="36">
        <f>INDEX(MTInputs!$J$1:$AZ$415,$D142,MATCH(M$5,MTInputs!$J$5:$AZ$5,0))</f>
        <v/>
      </c>
      <c r="N142" s="36">
        <f>INDEX(MTInputs!$J$1:$AZ$415,$D142,MATCH(N$5,MTInputs!$J$5:$AZ$5,0))</f>
        <v/>
      </c>
      <c r="O142" s="36">
        <f>INDEX(MTInputs!$J$1:$AZ$415,$D142,MATCH(O$5,MTInputs!$J$5:$AZ$5,0))</f>
        <v/>
      </c>
      <c r="P142" s="36">
        <f>INDEX(MTInputs!$J$1:$AZ$415,$D142,MATCH(P$5,MTInputs!$J$5:$AZ$5,0))</f>
        <v/>
      </c>
      <c r="Q142" s="36">
        <f>INDEX(MTInputs!$J$1:$AZ$415,$D142,MATCH(Q$5,MTInputs!$J$5:$AZ$5,0))</f>
        <v/>
      </c>
      <c r="R142" s="36">
        <f>INDEX(MTInputs!$J$1:$AZ$415,$D142,MATCH(R$5,MTInputs!$J$5:$AZ$5,0))</f>
        <v/>
      </c>
      <c r="S142" s="36">
        <f>INDEX(MTInputs!$J$1:$AZ$415,$D142,MATCH(S$5,MTInputs!$J$5:$AZ$5,0))</f>
        <v/>
      </c>
      <c r="T142" s="36">
        <f>INDEX(MTInputs!$J$1:$AZ$415,$D142,MATCH(T$5,MTInputs!$J$5:$AZ$5,0))</f>
        <v/>
      </c>
      <c r="U142" s="36">
        <f>INDEX(MTInputs!$J$1:$AZ$415,$D142,MATCH(U$5,MTInputs!$J$5:$AZ$5,0))</f>
        <v/>
      </c>
      <c r="V142" s="36">
        <f>INDEX(MTInputs!$J$1:$AZ$415,$D142,MATCH(V$5,MTInputs!$J$5:$AZ$5,0))</f>
        <v/>
      </c>
      <c r="W142" s="36">
        <f>INDEX(MTInputs!$J$1:$AZ$415,$D142,MATCH(W$5,MTInputs!$J$5:$AZ$5,0))</f>
        <v/>
      </c>
      <c r="X142" s="36">
        <f>INDEX(MTInputs!$J$1:$AZ$415,$D142,MATCH(X$5,MTInputs!$J$5:$AZ$5,0))</f>
        <v/>
      </c>
      <c r="Y142" s="36">
        <f>INDEX(MTInputs!$J$1:$AZ$415,$D142,MATCH(Y$5,MTInputs!$J$5:$AZ$5,0))</f>
        <v/>
      </c>
      <c r="Z142" s="36">
        <f>INDEX(MTInputs!$J$1:$AZ$415,$D142,MATCH(Z$5,MTInputs!$J$5:$AZ$5,0))</f>
        <v/>
      </c>
      <c r="AA142" s="36">
        <f>INDEX(MTInputs!$J$1:$AZ$415,$D142,MATCH(AA$5,MTInputs!$J$5:$AZ$5,0))</f>
        <v/>
      </c>
      <c r="AB142" s="36">
        <f>INDEX(MTInputs!$J$1:$AZ$415,$D142,MATCH(AB$5,MTInputs!$J$5:$AZ$5,0))</f>
        <v/>
      </c>
      <c r="AC142" s="36">
        <f>INDEX(MTInputs!$J$1:$AZ$415,$D142,MATCH(AC$5,MTInputs!$J$5:$AZ$5,0))</f>
        <v/>
      </c>
      <c r="AD142" s="36">
        <f>INDEX(MTInputs!$J$1:$AZ$415,$D142,MATCH(AD$5,MTInputs!$J$5:$AZ$5,0))</f>
        <v/>
      </c>
      <c r="AE142" s="25">
        <f>LOWER(Settings!$C$4)&amp;".mit."&amp;$A142&amp;IF($C142="","","."&amp;$C142&amp;"."&amp;$B142)&amp;IF(INDEX(Variables!$D$5:$D$105,MATCH($A142,Variables!$A$5:$A$105,0))="","","."&amp;INDEX(Variables!$D$5:$D$105,MATCH($A142,Variables!$A$5:$A$105,0)))&amp;"."&amp;AE$5</f>
        <v/>
      </c>
      <c r="AF142" s="35">
        <f>INDEX(MTInputs!$J$1:$AZ$415,$D142,MATCH(AF$5,MTInputs!$J$5:$AZ$5,0))</f>
        <v/>
      </c>
      <c r="AG142" s="36">
        <f>INDEX(MTInputs!$J$1:$AZ$415,$D142,MATCH(AG$5,MTInputs!$J$5:$AZ$5,0))</f>
        <v/>
      </c>
      <c r="AH142" s="36">
        <f>INDEX(MTInputs!$J$1:$AZ$415,$D142,MATCH(AH$5,MTInputs!$J$5:$AZ$5,0))</f>
        <v/>
      </c>
      <c r="AI142" s="36">
        <f>INDEX(MTInputs!$J$1:$AZ$415,$D142,MATCH(AI$5,MTInputs!$J$5:$AZ$5,0))</f>
        <v/>
      </c>
      <c r="AJ142" s="36">
        <f>INDEX(MTInputs!$J$1:$AZ$415,$D142,MATCH(AJ$5,MTInputs!$J$5:$AZ$5,0))</f>
        <v/>
      </c>
      <c r="AK142" s="36">
        <f>INDEX(MTInputs!$J$1:$AZ$415,$D142,MATCH(AK$5,MTInputs!$J$5:$AZ$5,0))</f>
        <v/>
      </c>
      <c r="AL142" s="36">
        <f>INDEX(MTInputs!$J$1:$AZ$415,$D142,MATCH(AL$5,MTInputs!$J$5:$AZ$5,0))</f>
        <v/>
      </c>
      <c r="AM142" s="36">
        <f>INDEX(MTInputs!$J$1:$AZ$415,$D142,MATCH(AM$5,MTInputs!$J$5:$AZ$5,0))</f>
        <v/>
      </c>
      <c r="AN142" s="36">
        <f>INDEX(MTInputs!$J$1:$AZ$415,$D142,MATCH(AN$5,MTInputs!$J$5:$AZ$5,0))</f>
        <v/>
      </c>
      <c r="AO142" s="36">
        <f>INDEX(MTInputs!$J$1:$AZ$415,$D142,MATCH(AO$5,MTInputs!$J$5:$AZ$5,0))</f>
        <v/>
      </c>
      <c r="AP142" s="36">
        <f>INDEX(MTInputs!$J$1:$AZ$415,$D142,MATCH(AP$5,MTInputs!$J$5:$AZ$5,0))</f>
        <v/>
      </c>
      <c r="AQ142" s="36">
        <f>INDEX(MTInputs!$J$1:$AZ$415,$D142,MATCH(AQ$5,MTInputs!$J$5:$AZ$5,0))</f>
        <v/>
      </c>
      <c r="AR142" s="36">
        <f>INDEX(MTInputs!$J$1:$AZ$415,$D142,MATCH(AR$5,MTInputs!$J$5:$AZ$5,0))</f>
        <v/>
      </c>
      <c r="AS142" s="36">
        <f>INDEX(MTInputs!$J$1:$AZ$415,$D142,MATCH(AS$5,MTInputs!$J$5:$AZ$5,0))</f>
        <v/>
      </c>
      <c r="AT142" s="36">
        <f>INDEX(MTInputs!$J$1:$AZ$415,$D142,MATCH(AT$5,MTInputs!$J$5:$AZ$5,0))</f>
        <v/>
      </c>
      <c r="AU142" s="36">
        <f>INDEX(MTInputs!$J$1:$AZ$415,$D142,MATCH(AU$5,MTInputs!$J$5:$AZ$5,0))</f>
        <v/>
      </c>
      <c r="AV142" s="36">
        <f>INDEX(MTInputs!$J$1:$AZ$415,$D142,MATCH(AV$5,MTInputs!$J$5:$AZ$5,0))</f>
        <v/>
      </c>
      <c r="AW142" s="36">
        <f>INDEX(MTInputs!$J$1:$AZ$415,$D142,MATCH(AW$5,MTInputs!$J$5:$AZ$5,0))</f>
        <v/>
      </c>
      <c r="AX142" s="36">
        <f>INDEX(MTInputs!$J$1:$AZ$415,$D142,MATCH(AX$5,MTInputs!$J$5:$AZ$5,0))</f>
        <v/>
      </c>
    </row>
    <row r="143" hidden="1" outlineLevel="1">
      <c r="A143" s="5" t="inlineStr">
        <is>
          <t>fb.t</t>
        </is>
      </c>
      <c r="B143" s="5" t="inlineStr">
        <is>
          <t>all</t>
        </is>
      </c>
      <c r="C143" s="5" t="inlineStr">
        <is>
          <t>pow</t>
        </is>
      </c>
      <c r="D143" s="8" t="n">
        <v>61</v>
      </c>
      <c r="H143" s="5">
        <f>INDEX(Variables!$B$5:$B$105,MATCH($A143,Variables!$A$5:$A$105,0))&amp;IF($C143="",""," | "&amp;INDEX(Mapping!$B$5:$B$26,MATCH($C143,Mapping!$A$5:$A$26,0))&amp;" | "&amp;INDEX(Mapping!$B$30:$B$41,MATCH($B143,Mapping!$A$30:$A$41,0)))</f>
        <v/>
      </c>
      <c r="I143" s="5">
        <f>INDEX(Variables!$C$5:$C$105,MATCH($A143,Variables!$A$5:$A$105,0))</f>
        <v/>
      </c>
      <c r="J143" s="5">
        <f>INDEX(Variables!$E$5:$E$105,MATCH($A143,Variables!$A$5:$A$105,0))</f>
        <v/>
      </c>
      <c r="K143" s="25">
        <f>LOWER(Settings!$C$4)&amp;".mit."&amp;$A143&amp;IF($C143="","","."&amp;$C143&amp;"."&amp;$B143)&amp;IF(INDEX(Variables!$D$5:$D$105,MATCH($A143,Variables!$A$5:$A$105,0))="","","."&amp;INDEX(Variables!$D$5:$D$105,MATCH($A143,Variables!$A$5:$A$105,0)))&amp;"."&amp;K$5</f>
        <v/>
      </c>
      <c r="L143" s="35">
        <f>INDEX(MTInputs!$J$1:$AZ$415,$D143,MATCH(L$5,MTInputs!$J$5:$AZ$5,0))</f>
        <v/>
      </c>
      <c r="M143" s="36">
        <f>INDEX(MTInputs!$J$1:$AZ$415,$D143,MATCH(M$5,MTInputs!$J$5:$AZ$5,0))</f>
        <v/>
      </c>
      <c r="N143" s="36">
        <f>INDEX(MTInputs!$J$1:$AZ$415,$D143,MATCH(N$5,MTInputs!$J$5:$AZ$5,0))</f>
        <v/>
      </c>
      <c r="O143" s="36">
        <f>INDEX(MTInputs!$J$1:$AZ$415,$D143,MATCH(O$5,MTInputs!$J$5:$AZ$5,0))</f>
        <v/>
      </c>
      <c r="P143" s="36">
        <f>INDEX(MTInputs!$J$1:$AZ$415,$D143,MATCH(P$5,MTInputs!$J$5:$AZ$5,0))</f>
        <v/>
      </c>
      <c r="Q143" s="36">
        <f>INDEX(MTInputs!$J$1:$AZ$415,$D143,MATCH(Q$5,MTInputs!$J$5:$AZ$5,0))</f>
        <v/>
      </c>
      <c r="R143" s="36">
        <f>INDEX(MTInputs!$J$1:$AZ$415,$D143,MATCH(R$5,MTInputs!$J$5:$AZ$5,0))</f>
        <v/>
      </c>
      <c r="S143" s="36">
        <f>INDEX(MTInputs!$J$1:$AZ$415,$D143,MATCH(S$5,MTInputs!$J$5:$AZ$5,0))</f>
        <v/>
      </c>
      <c r="T143" s="36">
        <f>INDEX(MTInputs!$J$1:$AZ$415,$D143,MATCH(T$5,MTInputs!$J$5:$AZ$5,0))</f>
        <v/>
      </c>
      <c r="U143" s="36">
        <f>INDEX(MTInputs!$J$1:$AZ$415,$D143,MATCH(U$5,MTInputs!$J$5:$AZ$5,0))</f>
        <v/>
      </c>
      <c r="V143" s="36">
        <f>INDEX(MTInputs!$J$1:$AZ$415,$D143,MATCH(V$5,MTInputs!$J$5:$AZ$5,0))</f>
        <v/>
      </c>
      <c r="W143" s="36">
        <f>INDEX(MTInputs!$J$1:$AZ$415,$D143,MATCH(W$5,MTInputs!$J$5:$AZ$5,0))</f>
        <v/>
      </c>
      <c r="X143" s="36">
        <f>INDEX(MTInputs!$J$1:$AZ$415,$D143,MATCH(X$5,MTInputs!$J$5:$AZ$5,0))</f>
        <v/>
      </c>
      <c r="Y143" s="36">
        <f>INDEX(MTInputs!$J$1:$AZ$415,$D143,MATCH(Y$5,MTInputs!$J$5:$AZ$5,0))</f>
        <v/>
      </c>
      <c r="Z143" s="36">
        <f>INDEX(MTInputs!$J$1:$AZ$415,$D143,MATCH(Z$5,MTInputs!$J$5:$AZ$5,0))</f>
        <v/>
      </c>
      <c r="AA143" s="36">
        <f>INDEX(MTInputs!$J$1:$AZ$415,$D143,MATCH(AA$5,MTInputs!$J$5:$AZ$5,0))</f>
        <v/>
      </c>
      <c r="AB143" s="36">
        <f>INDEX(MTInputs!$J$1:$AZ$415,$D143,MATCH(AB$5,MTInputs!$J$5:$AZ$5,0))</f>
        <v/>
      </c>
      <c r="AC143" s="36">
        <f>INDEX(MTInputs!$J$1:$AZ$415,$D143,MATCH(AC$5,MTInputs!$J$5:$AZ$5,0))</f>
        <v/>
      </c>
      <c r="AD143" s="36">
        <f>INDEX(MTInputs!$J$1:$AZ$415,$D143,MATCH(AD$5,MTInputs!$J$5:$AZ$5,0))</f>
        <v/>
      </c>
      <c r="AE143" s="25">
        <f>LOWER(Settings!$C$4)&amp;".mit."&amp;$A143&amp;IF($C143="","","."&amp;$C143&amp;"."&amp;$B143)&amp;IF(INDEX(Variables!$D$5:$D$105,MATCH($A143,Variables!$A$5:$A$105,0))="","","."&amp;INDEX(Variables!$D$5:$D$105,MATCH($A143,Variables!$A$5:$A$105,0)))&amp;"."&amp;AE$5</f>
        <v/>
      </c>
      <c r="AF143" s="35">
        <f>INDEX(MTInputs!$J$1:$AZ$415,$D143,MATCH(AF$5,MTInputs!$J$5:$AZ$5,0))</f>
        <v/>
      </c>
      <c r="AG143" s="36">
        <f>INDEX(MTInputs!$J$1:$AZ$415,$D143,MATCH(AG$5,MTInputs!$J$5:$AZ$5,0))</f>
        <v/>
      </c>
      <c r="AH143" s="36">
        <f>INDEX(MTInputs!$J$1:$AZ$415,$D143,MATCH(AH$5,MTInputs!$J$5:$AZ$5,0))</f>
        <v/>
      </c>
      <c r="AI143" s="36">
        <f>INDEX(MTInputs!$J$1:$AZ$415,$D143,MATCH(AI$5,MTInputs!$J$5:$AZ$5,0))</f>
        <v/>
      </c>
      <c r="AJ143" s="36">
        <f>INDEX(MTInputs!$J$1:$AZ$415,$D143,MATCH(AJ$5,MTInputs!$J$5:$AZ$5,0))</f>
        <v/>
      </c>
      <c r="AK143" s="36">
        <f>INDEX(MTInputs!$J$1:$AZ$415,$D143,MATCH(AK$5,MTInputs!$J$5:$AZ$5,0))</f>
        <v/>
      </c>
      <c r="AL143" s="36">
        <f>INDEX(MTInputs!$J$1:$AZ$415,$D143,MATCH(AL$5,MTInputs!$J$5:$AZ$5,0))</f>
        <v/>
      </c>
      <c r="AM143" s="36">
        <f>INDEX(MTInputs!$J$1:$AZ$415,$D143,MATCH(AM$5,MTInputs!$J$5:$AZ$5,0))</f>
        <v/>
      </c>
      <c r="AN143" s="36">
        <f>INDEX(MTInputs!$J$1:$AZ$415,$D143,MATCH(AN$5,MTInputs!$J$5:$AZ$5,0))</f>
        <v/>
      </c>
      <c r="AO143" s="36">
        <f>INDEX(MTInputs!$J$1:$AZ$415,$D143,MATCH(AO$5,MTInputs!$J$5:$AZ$5,0))</f>
        <v/>
      </c>
      <c r="AP143" s="36">
        <f>INDEX(MTInputs!$J$1:$AZ$415,$D143,MATCH(AP$5,MTInputs!$J$5:$AZ$5,0))</f>
        <v/>
      </c>
      <c r="AQ143" s="36">
        <f>INDEX(MTInputs!$J$1:$AZ$415,$D143,MATCH(AQ$5,MTInputs!$J$5:$AZ$5,0))</f>
        <v/>
      </c>
      <c r="AR143" s="36">
        <f>INDEX(MTInputs!$J$1:$AZ$415,$D143,MATCH(AR$5,MTInputs!$J$5:$AZ$5,0))</f>
        <v/>
      </c>
      <c r="AS143" s="36">
        <f>INDEX(MTInputs!$J$1:$AZ$415,$D143,MATCH(AS$5,MTInputs!$J$5:$AZ$5,0))</f>
        <v/>
      </c>
      <c r="AT143" s="36">
        <f>INDEX(MTInputs!$J$1:$AZ$415,$D143,MATCH(AT$5,MTInputs!$J$5:$AZ$5,0))</f>
        <v/>
      </c>
      <c r="AU143" s="36">
        <f>INDEX(MTInputs!$J$1:$AZ$415,$D143,MATCH(AU$5,MTInputs!$J$5:$AZ$5,0))</f>
        <v/>
      </c>
      <c r="AV143" s="36">
        <f>INDEX(MTInputs!$J$1:$AZ$415,$D143,MATCH(AV$5,MTInputs!$J$5:$AZ$5,0))</f>
        <v/>
      </c>
      <c r="AW143" s="36">
        <f>INDEX(MTInputs!$J$1:$AZ$415,$D143,MATCH(AW$5,MTInputs!$J$5:$AZ$5,0))</f>
        <v/>
      </c>
      <c r="AX143" s="36">
        <f>INDEX(MTInputs!$J$1:$AZ$415,$D143,MATCH(AX$5,MTInputs!$J$5:$AZ$5,0))</f>
        <v/>
      </c>
    </row>
    <row r="144" hidden="1" outlineLevel="1">
      <c r="A144" s="5" t="inlineStr">
        <is>
          <t>fb.t</t>
        </is>
      </c>
      <c r="B144" s="5" t="inlineStr">
        <is>
          <t>all</t>
        </is>
      </c>
      <c r="C144" s="5" t="inlineStr">
        <is>
          <t>tra</t>
        </is>
      </c>
      <c r="D144" s="8" t="n">
        <v>62</v>
      </c>
      <c r="H144" s="5">
        <f>INDEX(Variables!$B$5:$B$105,MATCH($A144,Variables!$A$5:$A$105,0))&amp;IF($C144="",""," | "&amp;INDEX(Mapping!$B$5:$B$26,MATCH($C144,Mapping!$A$5:$A$26,0))&amp;" | "&amp;INDEX(Mapping!$B$30:$B$41,MATCH($B144,Mapping!$A$30:$A$41,0)))</f>
        <v/>
      </c>
      <c r="I144" s="5">
        <f>INDEX(Variables!$C$5:$C$105,MATCH($A144,Variables!$A$5:$A$105,0))</f>
        <v/>
      </c>
      <c r="J144" s="5">
        <f>INDEX(Variables!$E$5:$E$105,MATCH($A144,Variables!$A$5:$A$105,0))</f>
        <v/>
      </c>
      <c r="K144" s="25">
        <f>LOWER(Settings!$C$4)&amp;".mit."&amp;$A144&amp;IF($C144="","","."&amp;$C144&amp;"."&amp;$B144)&amp;IF(INDEX(Variables!$D$5:$D$105,MATCH($A144,Variables!$A$5:$A$105,0))="","","."&amp;INDEX(Variables!$D$5:$D$105,MATCH($A144,Variables!$A$5:$A$105,0)))&amp;"."&amp;K$5</f>
        <v/>
      </c>
      <c r="L144" s="35">
        <f>INDEX(MTInputs!$J$1:$AZ$415,$D144,MATCH(L$5,MTInputs!$J$5:$AZ$5,0))</f>
        <v/>
      </c>
      <c r="M144" s="36">
        <f>INDEX(MTInputs!$J$1:$AZ$415,$D144,MATCH(M$5,MTInputs!$J$5:$AZ$5,0))</f>
        <v/>
      </c>
      <c r="N144" s="36">
        <f>INDEX(MTInputs!$J$1:$AZ$415,$D144,MATCH(N$5,MTInputs!$J$5:$AZ$5,0))</f>
        <v/>
      </c>
      <c r="O144" s="36">
        <f>INDEX(MTInputs!$J$1:$AZ$415,$D144,MATCH(O$5,MTInputs!$J$5:$AZ$5,0))</f>
        <v/>
      </c>
      <c r="P144" s="36">
        <f>INDEX(MTInputs!$J$1:$AZ$415,$D144,MATCH(P$5,MTInputs!$J$5:$AZ$5,0))</f>
        <v/>
      </c>
      <c r="Q144" s="36">
        <f>INDEX(MTInputs!$J$1:$AZ$415,$D144,MATCH(Q$5,MTInputs!$J$5:$AZ$5,0))</f>
        <v/>
      </c>
      <c r="R144" s="36">
        <f>INDEX(MTInputs!$J$1:$AZ$415,$D144,MATCH(R$5,MTInputs!$J$5:$AZ$5,0))</f>
        <v/>
      </c>
      <c r="S144" s="36">
        <f>INDEX(MTInputs!$J$1:$AZ$415,$D144,MATCH(S$5,MTInputs!$J$5:$AZ$5,0))</f>
        <v/>
      </c>
      <c r="T144" s="36">
        <f>INDEX(MTInputs!$J$1:$AZ$415,$D144,MATCH(T$5,MTInputs!$J$5:$AZ$5,0))</f>
        <v/>
      </c>
      <c r="U144" s="36">
        <f>INDEX(MTInputs!$J$1:$AZ$415,$D144,MATCH(U$5,MTInputs!$J$5:$AZ$5,0))</f>
        <v/>
      </c>
      <c r="V144" s="36">
        <f>INDEX(MTInputs!$J$1:$AZ$415,$D144,MATCH(V$5,MTInputs!$J$5:$AZ$5,0))</f>
        <v/>
      </c>
      <c r="W144" s="36">
        <f>INDEX(MTInputs!$J$1:$AZ$415,$D144,MATCH(W$5,MTInputs!$J$5:$AZ$5,0))</f>
        <v/>
      </c>
      <c r="X144" s="36">
        <f>INDEX(MTInputs!$J$1:$AZ$415,$D144,MATCH(X$5,MTInputs!$J$5:$AZ$5,0))</f>
        <v/>
      </c>
      <c r="Y144" s="36">
        <f>INDEX(MTInputs!$J$1:$AZ$415,$D144,MATCH(Y$5,MTInputs!$J$5:$AZ$5,0))</f>
        <v/>
      </c>
      <c r="Z144" s="36">
        <f>INDEX(MTInputs!$J$1:$AZ$415,$D144,MATCH(Z$5,MTInputs!$J$5:$AZ$5,0))</f>
        <v/>
      </c>
      <c r="AA144" s="36">
        <f>INDEX(MTInputs!$J$1:$AZ$415,$D144,MATCH(AA$5,MTInputs!$J$5:$AZ$5,0))</f>
        <v/>
      </c>
      <c r="AB144" s="36">
        <f>INDEX(MTInputs!$J$1:$AZ$415,$D144,MATCH(AB$5,MTInputs!$J$5:$AZ$5,0))</f>
        <v/>
      </c>
      <c r="AC144" s="36">
        <f>INDEX(MTInputs!$J$1:$AZ$415,$D144,MATCH(AC$5,MTInputs!$J$5:$AZ$5,0))</f>
        <v/>
      </c>
      <c r="AD144" s="36">
        <f>INDEX(MTInputs!$J$1:$AZ$415,$D144,MATCH(AD$5,MTInputs!$J$5:$AZ$5,0))</f>
        <v/>
      </c>
      <c r="AE144" s="25">
        <f>LOWER(Settings!$C$4)&amp;".mit."&amp;$A144&amp;IF($C144="","","."&amp;$C144&amp;"."&amp;$B144)&amp;IF(INDEX(Variables!$D$5:$D$105,MATCH($A144,Variables!$A$5:$A$105,0))="","","."&amp;INDEX(Variables!$D$5:$D$105,MATCH($A144,Variables!$A$5:$A$105,0)))&amp;"."&amp;AE$5</f>
        <v/>
      </c>
      <c r="AF144" s="35">
        <f>INDEX(MTInputs!$J$1:$AZ$415,$D144,MATCH(AF$5,MTInputs!$J$5:$AZ$5,0))</f>
        <v/>
      </c>
      <c r="AG144" s="36">
        <f>INDEX(MTInputs!$J$1:$AZ$415,$D144,MATCH(AG$5,MTInputs!$J$5:$AZ$5,0))</f>
        <v/>
      </c>
      <c r="AH144" s="36">
        <f>INDEX(MTInputs!$J$1:$AZ$415,$D144,MATCH(AH$5,MTInputs!$J$5:$AZ$5,0))</f>
        <v/>
      </c>
      <c r="AI144" s="36">
        <f>INDEX(MTInputs!$J$1:$AZ$415,$D144,MATCH(AI$5,MTInputs!$J$5:$AZ$5,0))</f>
        <v/>
      </c>
      <c r="AJ144" s="36">
        <f>INDEX(MTInputs!$J$1:$AZ$415,$D144,MATCH(AJ$5,MTInputs!$J$5:$AZ$5,0))</f>
        <v/>
      </c>
      <c r="AK144" s="36">
        <f>INDEX(MTInputs!$J$1:$AZ$415,$D144,MATCH(AK$5,MTInputs!$J$5:$AZ$5,0))</f>
        <v/>
      </c>
      <c r="AL144" s="36">
        <f>INDEX(MTInputs!$J$1:$AZ$415,$D144,MATCH(AL$5,MTInputs!$J$5:$AZ$5,0))</f>
        <v/>
      </c>
      <c r="AM144" s="36">
        <f>INDEX(MTInputs!$J$1:$AZ$415,$D144,MATCH(AM$5,MTInputs!$J$5:$AZ$5,0))</f>
        <v/>
      </c>
      <c r="AN144" s="36">
        <f>INDEX(MTInputs!$J$1:$AZ$415,$D144,MATCH(AN$5,MTInputs!$J$5:$AZ$5,0))</f>
        <v/>
      </c>
      <c r="AO144" s="36">
        <f>INDEX(MTInputs!$J$1:$AZ$415,$D144,MATCH(AO$5,MTInputs!$J$5:$AZ$5,0))</f>
        <v/>
      </c>
      <c r="AP144" s="36">
        <f>INDEX(MTInputs!$J$1:$AZ$415,$D144,MATCH(AP$5,MTInputs!$J$5:$AZ$5,0))</f>
        <v/>
      </c>
      <c r="AQ144" s="36">
        <f>INDEX(MTInputs!$J$1:$AZ$415,$D144,MATCH(AQ$5,MTInputs!$J$5:$AZ$5,0))</f>
        <v/>
      </c>
      <c r="AR144" s="36">
        <f>INDEX(MTInputs!$J$1:$AZ$415,$D144,MATCH(AR$5,MTInputs!$J$5:$AZ$5,0))</f>
        <v/>
      </c>
      <c r="AS144" s="36">
        <f>INDEX(MTInputs!$J$1:$AZ$415,$D144,MATCH(AS$5,MTInputs!$J$5:$AZ$5,0))</f>
        <v/>
      </c>
      <c r="AT144" s="36">
        <f>INDEX(MTInputs!$J$1:$AZ$415,$D144,MATCH(AT$5,MTInputs!$J$5:$AZ$5,0))</f>
        <v/>
      </c>
      <c r="AU144" s="36">
        <f>INDEX(MTInputs!$J$1:$AZ$415,$D144,MATCH(AU$5,MTInputs!$J$5:$AZ$5,0))</f>
        <v/>
      </c>
      <c r="AV144" s="36">
        <f>INDEX(MTInputs!$J$1:$AZ$415,$D144,MATCH(AV$5,MTInputs!$J$5:$AZ$5,0))</f>
        <v/>
      </c>
      <c r="AW144" s="36">
        <f>INDEX(MTInputs!$J$1:$AZ$415,$D144,MATCH(AW$5,MTInputs!$J$5:$AZ$5,0))</f>
        <v/>
      </c>
      <c r="AX144" s="36">
        <f>INDEX(MTInputs!$J$1:$AZ$415,$D144,MATCH(AX$5,MTInputs!$J$5:$AZ$5,0))</f>
        <v/>
      </c>
    </row>
    <row r="145" hidden="1" outlineLevel="1">
      <c r="A145" s="5" t="inlineStr">
        <is>
          <t>fb.t</t>
        </is>
      </c>
      <c r="B145" s="5" t="inlineStr">
        <is>
          <t>all</t>
        </is>
      </c>
      <c r="C145" s="5" t="inlineStr">
        <is>
          <t>res</t>
        </is>
      </c>
      <c r="D145" s="8" t="n">
        <v>63</v>
      </c>
      <c r="H145" s="5">
        <f>INDEX(Variables!$B$5:$B$105,MATCH($A145,Variables!$A$5:$A$105,0))&amp;IF($C145="",""," | "&amp;INDEX(Mapping!$B$5:$B$26,MATCH($C145,Mapping!$A$5:$A$26,0))&amp;" | "&amp;INDEX(Mapping!$B$30:$B$41,MATCH($B145,Mapping!$A$30:$A$41,0)))</f>
        <v/>
      </c>
      <c r="I145" s="5">
        <f>INDEX(Variables!$C$5:$C$105,MATCH($A145,Variables!$A$5:$A$105,0))</f>
        <v/>
      </c>
      <c r="J145" s="5">
        <f>INDEX(Variables!$E$5:$E$105,MATCH($A145,Variables!$A$5:$A$105,0))</f>
        <v/>
      </c>
      <c r="K145" s="25">
        <f>LOWER(Settings!$C$4)&amp;".mit."&amp;$A145&amp;IF($C145="","","."&amp;$C145&amp;"."&amp;$B145)&amp;IF(INDEX(Variables!$D$5:$D$105,MATCH($A145,Variables!$A$5:$A$105,0))="","","."&amp;INDEX(Variables!$D$5:$D$105,MATCH($A145,Variables!$A$5:$A$105,0)))&amp;"."&amp;K$5</f>
        <v/>
      </c>
      <c r="L145" s="35">
        <f>INDEX(MTInputs!$J$1:$AZ$415,$D145,MATCH(L$5,MTInputs!$J$5:$AZ$5,0))</f>
        <v/>
      </c>
      <c r="M145" s="36">
        <f>INDEX(MTInputs!$J$1:$AZ$415,$D145,MATCH(M$5,MTInputs!$J$5:$AZ$5,0))</f>
        <v/>
      </c>
      <c r="N145" s="36">
        <f>INDEX(MTInputs!$J$1:$AZ$415,$D145,MATCH(N$5,MTInputs!$J$5:$AZ$5,0))</f>
        <v/>
      </c>
      <c r="O145" s="36">
        <f>INDEX(MTInputs!$J$1:$AZ$415,$D145,MATCH(O$5,MTInputs!$J$5:$AZ$5,0))</f>
        <v/>
      </c>
      <c r="P145" s="36">
        <f>INDEX(MTInputs!$J$1:$AZ$415,$D145,MATCH(P$5,MTInputs!$J$5:$AZ$5,0))</f>
        <v/>
      </c>
      <c r="Q145" s="36">
        <f>INDEX(MTInputs!$J$1:$AZ$415,$D145,MATCH(Q$5,MTInputs!$J$5:$AZ$5,0))</f>
        <v/>
      </c>
      <c r="R145" s="36">
        <f>INDEX(MTInputs!$J$1:$AZ$415,$D145,MATCH(R$5,MTInputs!$J$5:$AZ$5,0))</f>
        <v/>
      </c>
      <c r="S145" s="36">
        <f>INDEX(MTInputs!$J$1:$AZ$415,$D145,MATCH(S$5,MTInputs!$J$5:$AZ$5,0))</f>
        <v/>
      </c>
      <c r="T145" s="36">
        <f>INDEX(MTInputs!$J$1:$AZ$415,$D145,MATCH(T$5,MTInputs!$J$5:$AZ$5,0))</f>
        <v/>
      </c>
      <c r="U145" s="36">
        <f>INDEX(MTInputs!$J$1:$AZ$415,$D145,MATCH(U$5,MTInputs!$J$5:$AZ$5,0))</f>
        <v/>
      </c>
      <c r="V145" s="36">
        <f>INDEX(MTInputs!$J$1:$AZ$415,$D145,MATCH(V$5,MTInputs!$J$5:$AZ$5,0))</f>
        <v/>
      </c>
      <c r="W145" s="36">
        <f>INDEX(MTInputs!$J$1:$AZ$415,$D145,MATCH(W$5,MTInputs!$J$5:$AZ$5,0))</f>
        <v/>
      </c>
      <c r="X145" s="36">
        <f>INDEX(MTInputs!$J$1:$AZ$415,$D145,MATCH(X$5,MTInputs!$J$5:$AZ$5,0))</f>
        <v/>
      </c>
      <c r="Y145" s="36">
        <f>INDEX(MTInputs!$J$1:$AZ$415,$D145,MATCH(Y$5,MTInputs!$J$5:$AZ$5,0))</f>
        <v/>
      </c>
      <c r="Z145" s="36">
        <f>INDEX(MTInputs!$J$1:$AZ$415,$D145,MATCH(Z$5,MTInputs!$J$5:$AZ$5,0))</f>
        <v/>
      </c>
      <c r="AA145" s="36">
        <f>INDEX(MTInputs!$J$1:$AZ$415,$D145,MATCH(AA$5,MTInputs!$J$5:$AZ$5,0))</f>
        <v/>
      </c>
      <c r="AB145" s="36">
        <f>INDEX(MTInputs!$J$1:$AZ$415,$D145,MATCH(AB$5,MTInputs!$J$5:$AZ$5,0))</f>
        <v/>
      </c>
      <c r="AC145" s="36">
        <f>INDEX(MTInputs!$J$1:$AZ$415,$D145,MATCH(AC$5,MTInputs!$J$5:$AZ$5,0))</f>
        <v/>
      </c>
      <c r="AD145" s="36">
        <f>INDEX(MTInputs!$J$1:$AZ$415,$D145,MATCH(AD$5,MTInputs!$J$5:$AZ$5,0))</f>
        <v/>
      </c>
      <c r="AE145" s="25">
        <f>LOWER(Settings!$C$4)&amp;".mit."&amp;$A145&amp;IF($C145="","","."&amp;$C145&amp;"."&amp;$B145)&amp;IF(INDEX(Variables!$D$5:$D$105,MATCH($A145,Variables!$A$5:$A$105,0))="","","."&amp;INDEX(Variables!$D$5:$D$105,MATCH($A145,Variables!$A$5:$A$105,0)))&amp;"."&amp;AE$5</f>
        <v/>
      </c>
      <c r="AF145" s="35">
        <f>INDEX(MTInputs!$J$1:$AZ$415,$D145,MATCH(AF$5,MTInputs!$J$5:$AZ$5,0))</f>
        <v/>
      </c>
      <c r="AG145" s="36">
        <f>INDEX(MTInputs!$J$1:$AZ$415,$D145,MATCH(AG$5,MTInputs!$J$5:$AZ$5,0))</f>
        <v/>
      </c>
      <c r="AH145" s="36">
        <f>INDEX(MTInputs!$J$1:$AZ$415,$D145,MATCH(AH$5,MTInputs!$J$5:$AZ$5,0))</f>
        <v/>
      </c>
      <c r="AI145" s="36">
        <f>INDEX(MTInputs!$J$1:$AZ$415,$D145,MATCH(AI$5,MTInputs!$J$5:$AZ$5,0))</f>
        <v/>
      </c>
      <c r="AJ145" s="36">
        <f>INDEX(MTInputs!$J$1:$AZ$415,$D145,MATCH(AJ$5,MTInputs!$J$5:$AZ$5,0))</f>
        <v/>
      </c>
      <c r="AK145" s="36">
        <f>INDEX(MTInputs!$J$1:$AZ$415,$D145,MATCH(AK$5,MTInputs!$J$5:$AZ$5,0))</f>
        <v/>
      </c>
      <c r="AL145" s="36">
        <f>INDEX(MTInputs!$J$1:$AZ$415,$D145,MATCH(AL$5,MTInputs!$J$5:$AZ$5,0))</f>
        <v/>
      </c>
      <c r="AM145" s="36">
        <f>INDEX(MTInputs!$J$1:$AZ$415,$D145,MATCH(AM$5,MTInputs!$J$5:$AZ$5,0))</f>
        <v/>
      </c>
      <c r="AN145" s="36">
        <f>INDEX(MTInputs!$J$1:$AZ$415,$D145,MATCH(AN$5,MTInputs!$J$5:$AZ$5,0))</f>
        <v/>
      </c>
      <c r="AO145" s="36">
        <f>INDEX(MTInputs!$J$1:$AZ$415,$D145,MATCH(AO$5,MTInputs!$J$5:$AZ$5,0))</f>
        <v/>
      </c>
      <c r="AP145" s="36">
        <f>INDEX(MTInputs!$J$1:$AZ$415,$D145,MATCH(AP$5,MTInputs!$J$5:$AZ$5,0))</f>
        <v/>
      </c>
      <c r="AQ145" s="36">
        <f>INDEX(MTInputs!$J$1:$AZ$415,$D145,MATCH(AQ$5,MTInputs!$J$5:$AZ$5,0))</f>
        <v/>
      </c>
      <c r="AR145" s="36">
        <f>INDEX(MTInputs!$J$1:$AZ$415,$D145,MATCH(AR$5,MTInputs!$J$5:$AZ$5,0))</f>
        <v/>
      </c>
      <c r="AS145" s="36">
        <f>INDEX(MTInputs!$J$1:$AZ$415,$D145,MATCH(AS$5,MTInputs!$J$5:$AZ$5,0))</f>
        <v/>
      </c>
      <c r="AT145" s="36">
        <f>INDEX(MTInputs!$J$1:$AZ$415,$D145,MATCH(AT$5,MTInputs!$J$5:$AZ$5,0))</f>
        <v/>
      </c>
      <c r="AU145" s="36">
        <f>INDEX(MTInputs!$J$1:$AZ$415,$D145,MATCH(AU$5,MTInputs!$J$5:$AZ$5,0))</f>
        <v/>
      </c>
      <c r="AV145" s="36">
        <f>INDEX(MTInputs!$J$1:$AZ$415,$D145,MATCH(AV$5,MTInputs!$J$5:$AZ$5,0))</f>
        <v/>
      </c>
      <c r="AW145" s="36">
        <f>INDEX(MTInputs!$J$1:$AZ$415,$D145,MATCH(AW$5,MTInputs!$J$5:$AZ$5,0))</f>
        <v/>
      </c>
      <c r="AX145" s="36">
        <f>INDEX(MTInputs!$J$1:$AZ$415,$D145,MATCH(AX$5,MTInputs!$J$5:$AZ$5,0))</f>
        <v/>
      </c>
    </row>
    <row r="146" hidden="1" outlineLevel="1">
      <c r="A146" s="5" t="inlineStr">
        <is>
          <t>fb.t</t>
        </is>
      </c>
      <c r="B146" s="5" t="inlineStr">
        <is>
          <t>all</t>
        </is>
      </c>
      <c r="C146" s="5" t="inlineStr">
        <is>
          <t>ind</t>
        </is>
      </c>
      <c r="D146" s="8" t="n">
        <v>64</v>
      </c>
      <c r="H146" s="5">
        <f>INDEX(Variables!$B$5:$B$105,MATCH($A146,Variables!$A$5:$A$105,0))&amp;IF($C146="",""," | "&amp;INDEX(Mapping!$B$5:$B$26,MATCH($C146,Mapping!$A$5:$A$26,0))&amp;" | "&amp;INDEX(Mapping!$B$30:$B$41,MATCH($B146,Mapping!$A$30:$A$41,0)))</f>
        <v/>
      </c>
      <c r="I146" s="5">
        <f>INDEX(Variables!$C$5:$C$105,MATCH($A146,Variables!$A$5:$A$105,0))</f>
        <v/>
      </c>
      <c r="J146" s="5">
        <f>INDEX(Variables!$E$5:$E$105,MATCH($A146,Variables!$A$5:$A$105,0))</f>
        <v/>
      </c>
      <c r="K146" s="25">
        <f>LOWER(Settings!$C$4)&amp;".mit."&amp;$A146&amp;IF($C146="","","."&amp;$C146&amp;"."&amp;$B146)&amp;IF(INDEX(Variables!$D$5:$D$105,MATCH($A146,Variables!$A$5:$A$105,0))="","","."&amp;INDEX(Variables!$D$5:$D$105,MATCH($A146,Variables!$A$5:$A$105,0)))&amp;"."&amp;K$5</f>
        <v/>
      </c>
      <c r="L146" s="35">
        <f>INDEX(MTInputs!$J$1:$AZ$415,$D146,MATCH(L$5,MTInputs!$J$5:$AZ$5,0))</f>
        <v/>
      </c>
      <c r="M146" s="36">
        <f>INDEX(MTInputs!$J$1:$AZ$415,$D146,MATCH(M$5,MTInputs!$J$5:$AZ$5,0))</f>
        <v/>
      </c>
      <c r="N146" s="36">
        <f>INDEX(MTInputs!$J$1:$AZ$415,$D146,MATCH(N$5,MTInputs!$J$5:$AZ$5,0))</f>
        <v/>
      </c>
      <c r="O146" s="36">
        <f>INDEX(MTInputs!$J$1:$AZ$415,$D146,MATCH(O$5,MTInputs!$J$5:$AZ$5,0))</f>
        <v/>
      </c>
      <c r="P146" s="36">
        <f>INDEX(MTInputs!$J$1:$AZ$415,$D146,MATCH(P$5,MTInputs!$J$5:$AZ$5,0))</f>
        <v/>
      </c>
      <c r="Q146" s="36">
        <f>INDEX(MTInputs!$J$1:$AZ$415,$D146,MATCH(Q$5,MTInputs!$J$5:$AZ$5,0))</f>
        <v/>
      </c>
      <c r="R146" s="36">
        <f>INDEX(MTInputs!$J$1:$AZ$415,$D146,MATCH(R$5,MTInputs!$J$5:$AZ$5,0))</f>
        <v/>
      </c>
      <c r="S146" s="36">
        <f>INDEX(MTInputs!$J$1:$AZ$415,$D146,MATCH(S$5,MTInputs!$J$5:$AZ$5,0))</f>
        <v/>
      </c>
      <c r="T146" s="36">
        <f>INDEX(MTInputs!$J$1:$AZ$415,$D146,MATCH(T$5,MTInputs!$J$5:$AZ$5,0))</f>
        <v/>
      </c>
      <c r="U146" s="36">
        <f>INDEX(MTInputs!$J$1:$AZ$415,$D146,MATCH(U$5,MTInputs!$J$5:$AZ$5,0))</f>
        <v/>
      </c>
      <c r="V146" s="36">
        <f>INDEX(MTInputs!$J$1:$AZ$415,$D146,MATCH(V$5,MTInputs!$J$5:$AZ$5,0))</f>
        <v/>
      </c>
      <c r="W146" s="36">
        <f>INDEX(MTInputs!$J$1:$AZ$415,$D146,MATCH(W$5,MTInputs!$J$5:$AZ$5,0))</f>
        <v/>
      </c>
      <c r="X146" s="36">
        <f>INDEX(MTInputs!$J$1:$AZ$415,$D146,MATCH(X$5,MTInputs!$J$5:$AZ$5,0))</f>
        <v/>
      </c>
      <c r="Y146" s="36">
        <f>INDEX(MTInputs!$J$1:$AZ$415,$D146,MATCH(Y$5,MTInputs!$J$5:$AZ$5,0))</f>
        <v/>
      </c>
      <c r="Z146" s="36">
        <f>INDEX(MTInputs!$J$1:$AZ$415,$D146,MATCH(Z$5,MTInputs!$J$5:$AZ$5,0))</f>
        <v/>
      </c>
      <c r="AA146" s="36">
        <f>INDEX(MTInputs!$J$1:$AZ$415,$D146,MATCH(AA$5,MTInputs!$J$5:$AZ$5,0))</f>
        <v/>
      </c>
      <c r="AB146" s="36">
        <f>INDEX(MTInputs!$J$1:$AZ$415,$D146,MATCH(AB$5,MTInputs!$J$5:$AZ$5,0))</f>
        <v/>
      </c>
      <c r="AC146" s="36">
        <f>INDEX(MTInputs!$J$1:$AZ$415,$D146,MATCH(AC$5,MTInputs!$J$5:$AZ$5,0))</f>
        <v/>
      </c>
      <c r="AD146" s="36">
        <f>INDEX(MTInputs!$J$1:$AZ$415,$D146,MATCH(AD$5,MTInputs!$J$5:$AZ$5,0))</f>
        <v/>
      </c>
      <c r="AE146" s="25">
        <f>LOWER(Settings!$C$4)&amp;".mit."&amp;$A146&amp;IF($C146="","","."&amp;$C146&amp;"."&amp;$B146)&amp;IF(INDEX(Variables!$D$5:$D$105,MATCH($A146,Variables!$A$5:$A$105,0))="","","."&amp;INDEX(Variables!$D$5:$D$105,MATCH($A146,Variables!$A$5:$A$105,0)))&amp;"."&amp;AE$5</f>
        <v/>
      </c>
      <c r="AF146" s="35">
        <f>INDEX(MTInputs!$J$1:$AZ$415,$D146,MATCH(AF$5,MTInputs!$J$5:$AZ$5,0))</f>
        <v/>
      </c>
      <c r="AG146" s="36">
        <f>INDEX(MTInputs!$J$1:$AZ$415,$D146,MATCH(AG$5,MTInputs!$J$5:$AZ$5,0))</f>
        <v/>
      </c>
      <c r="AH146" s="36">
        <f>INDEX(MTInputs!$J$1:$AZ$415,$D146,MATCH(AH$5,MTInputs!$J$5:$AZ$5,0))</f>
        <v/>
      </c>
      <c r="AI146" s="36">
        <f>INDEX(MTInputs!$J$1:$AZ$415,$D146,MATCH(AI$5,MTInputs!$J$5:$AZ$5,0))</f>
        <v/>
      </c>
      <c r="AJ146" s="36">
        <f>INDEX(MTInputs!$J$1:$AZ$415,$D146,MATCH(AJ$5,MTInputs!$J$5:$AZ$5,0))</f>
        <v/>
      </c>
      <c r="AK146" s="36">
        <f>INDEX(MTInputs!$J$1:$AZ$415,$D146,MATCH(AK$5,MTInputs!$J$5:$AZ$5,0))</f>
        <v/>
      </c>
      <c r="AL146" s="36">
        <f>INDEX(MTInputs!$J$1:$AZ$415,$D146,MATCH(AL$5,MTInputs!$J$5:$AZ$5,0))</f>
        <v/>
      </c>
      <c r="AM146" s="36">
        <f>INDEX(MTInputs!$J$1:$AZ$415,$D146,MATCH(AM$5,MTInputs!$J$5:$AZ$5,0))</f>
        <v/>
      </c>
      <c r="AN146" s="36">
        <f>INDEX(MTInputs!$J$1:$AZ$415,$D146,MATCH(AN$5,MTInputs!$J$5:$AZ$5,0))</f>
        <v/>
      </c>
      <c r="AO146" s="36">
        <f>INDEX(MTInputs!$J$1:$AZ$415,$D146,MATCH(AO$5,MTInputs!$J$5:$AZ$5,0))</f>
        <v/>
      </c>
      <c r="AP146" s="36">
        <f>INDEX(MTInputs!$J$1:$AZ$415,$D146,MATCH(AP$5,MTInputs!$J$5:$AZ$5,0))</f>
        <v/>
      </c>
      <c r="AQ146" s="36">
        <f>INDEX(MTInputs!$J$1:$AZ$415,$D146,MATCH(AQ$5,MTInputs!$J$5:$AZ$5,0))</f>
        <v/>
      </c>
      <c r="AR146" s="36">
        <f>INDEX(MTInputs!$J$1:$AZ$415,$D146,MATCH(AR$5,MTInputs!$J$5:$AZ$5,0))</f>
        <v/>
      </c>
      <c r="AS146" s="36">
        <f>INDEX(MTInputs!$J$1:$AZ$415,$D146,MATCH(AS$5,MTInputs!$J$5:$AZ$5,0))</f>
        <v/>
      </c>
      <c r="AT146" s="36">
        <f>INDEX(MTInputs!$J$1:$AZ$415,$D146,MATCH(AT$5,MTInputs!$J$5:$AZ$5,0))</f>
        <v/>
      </c>
      <c r="AU146" s="36">
        <f>INDEX(MTInputs!$J$1:$AZ$415,$D146,MATCH(AU$5,MTInputs!$J$5:$AZ$5,0))</f>
        <v/>
      </c>
      <c r="AV146" s="36">
        <f>INDEX(MTInputs!$J$1:$AZ$415,$D146,MATCH(AV$5,MTInputs!$J$5:$AZ$5,0))</f>
        <v/>
      </c>
      <c r="AW146" s="36">
        <f>INDEX(MTInputs!$J$1:$AZ$415,$D146,MATCH(AW$5,MTInputs!$J$5:$AZ$5,0))</f>
        <v/>
      </c>
      <c r="AX146" s="36">
        <f>INDEX(MTInputs!$J$1:$AZ$415,$D146,MATCH(AX$5,MTInputs!$J$5:$AZ$5,0))</f>
        <v/>
      </c>
    </row>
    <row r="147" hidden="1" outlineLevel="1">
      <c r="A147" s="9" t="inlineStr">
        <is>
          <t>fb</t>
        </is>
      </c>
      <c r="B147" s="9" t="inlineStr">
        <is>
          <t>all</t>
        </is>
      </c>
      <c r="C147" s="9" t="inlineStr">
        <is>
          <t>pow</t>
        </is>
      </c>
      <c r="H147" s="9">
        <f>INDEX(Variables!$B$5:$B$105,MATCH($A147,Variables!$A$5:$A$105,0))&amp;IF($C147="",""," | "&amp;INDEX(Mapping!$B$5:$B$26,MATCH($C147,Mapping!$A$5:$A$26,0))&amp;" | "&amp;INDEX(Mapping!$B$30:$B$41,MATCH($B147,Mapping!$A$30:$A$41,0)))</f>
        <v/>
      </c>
      <c r="I147" s="9">
        <f>INDEX(Variables!$C$5:$C$105,MATCH($A147,Variables!$A$5:$A$105,0))</f>
        <v/>
      </c>
      <c r="J147" s="9">
        <f>INDEX(Variables!$E$5:$E$105,MATCH($A147,Variables!$A$5:$A$105,0))</f>
        <v/>
      </c>
      <c r="K147" s="30">
        <f>LOWER(Settings!$C$4)&amp;".mit."&amp;$A147&amp;IF($C147="","","."&amp;$C147&amp;"."&amp;$B147)&amp;IF(INDEX(Variables!$D$5:$D$105,MATCH($A147,Variables!$A$5:$A$105,0))="","","."&amp;INDEX(Variables!$D$5:$D$105,MATCH($A147,Variables!$A$5:$A$105,0)))&amp;"."&amp;K$5</f>
        <v/>
      </c>
      <c r="L147" s="31">
        <f>IF(L$4&lt;L$137,0,L139+(L143-L139)/MAX(L$138-L$137,1)*(L$4-L$137))</f>
        <v/>
      </c>
      <c r="M147" s="32">
        <f>IF(M$4&lt;M$137,0,M139+(M143-M139)/MAX(M$138-M$137,1)*(M$4-M$137))</f>
        <v/>
      </c>
      <c r="N147" s="32">
        <f>IF(N$4&lt;N$137,0,N139+(N143-N139)/MAX(N$138-N$137,1)*(N$4-N$137))</f>
        <v/>
      </c>
      <c r="O147" s="32">
        <f>IF(O$4&lt;O$137,0,O139+(O143-O139)/MAX(O$138-O$137,1)*(O$4-O$137))</f>
        <v/>
      </c>
      <c r="P147" s="32">
        <f>IF(P$4&lt;P$137,0,P139+(P143-P139)/MAX(P$138-P$137,1)*(P$4-P$137))</f>
        <v/>
      </c>
      <c r="Q147" s="32">
        <f>IF(Q$4&lt;Q$137,0,Q139+(Q143-Q139)/MAX(Q$138-Q$137,1)*(Q$4-Q$137))</f>
        <v/>
      </c>
      <c r="R147" s="32">
        <f>IF(R$4&lt;R$137,0,R139+(R143-R139)/MAX(R$138-R$137,1)*(R$4-R$137))</f>
        <v/>
      </c>
      <c r="S147" s="32">
        <f>IF(S$4&lt;S$137,0,S139+(S143-S139)/MAX(S$138-S$137,1)*(S$4-S$137))</f>
        <v/>
      </c>
      <c r="T147" s="32">
        <f>IF(T$4&lt;T$137,0,T139+(T143-T139)/MAX(T$138-T$137,1)*(T$4-T$137))</f>
        <v/>
      </c>
      <c r="U147" s="32">
        <f>IF(U$4&lt;U$137,0,U139+(U143-U139)/MAX(U$138-U$137,1)*(U$4-U$137))</f>
        <v/>
      </c>
      <c r="V147" s="32">
        <f>IF(V$4&lt;V$137,0,V139+(V143-V139)/MAX(V$138-V$137,1)*(V$4-V$137))</f>
        <v/>
      </c>
      <c r="W147" s="32">
        <f>IF(W$4&lt;W$137,0,W139+(W143-W139)/MAX(W$138-W$137,1)*(W$4-W$137))</f>
        <v/>
      </c>
      <c r="X147" s="32">
        <f>IF(X$4&lt;X$137,0,X139+(X143-X139)/MAX(X$138-X$137,1)*(X$4-X$137))</f>
        <v/>
      </c>
      <c r="Y147" s="32">
        <f>IF(Y$4&lt;Y$137,0,Y139+(Y143-Y139)/MAX(Y$138-Y$137,1)*(Y$4-Y$137))</f>
        <v/>
      </c>
      <c r="Z147" s="32">
        <f>IF(Z$4&lt;Z$137,0,Z139+(Z143-Z139)/MAX(Z$138-Z$137,1)*(Z$4-Z$137))</f>
        <v/>
      </c>
      <c r="AA147" s="32">
        <f>IF(AA$4&lt;AA$137,0,AA139+(AA143-AA139)/MAX(AA$138-AA$137,1)*(AA$4-AA$137))</f>
        <v/>
      </c>
      <c r="AB147" s="32">
        <f>IF(AB$4&lt;AB$137,0,AB139+(AB143-AB139)/MAX(AB$138-AB$137,1)*(AB$4-AB$137))</f>
        <v/>
      </c>
      <c r="AC147" s="32">
        <f>IF(AC$4&lt;AC$137,0,AC139+(AC143-AC139)/MAX(AC$138-AC$137,1)*(AC$4-AC$137))</f>
        <v/>
      </c>
      <c r="AD147" s="33">
        <f>PATH(AD$4,AD$137,AD$138,AD139,AD143,TRUE)</f>
        <v/>
      </c>
      <c r="AE147" s="30">
        <f>LOWER(Settings!$C$4)&amp;".mit."&amp;$A147&amp;IF($C147="","","."&amp;$C147&amp;"."&amp;$B147)&amp;IF(INDEX(Variables!$D$5:$D$105,MATCH($A147,Variables!$A$5:$A$105,0))="","","."&amp;INDEX(Variables!$D$5:$D$105,MATCH($A147,Variables!$A$5:$A$105,0)))&amp;"."&amp;AE$5</f>
        <v/>
      </c>
      <c r="AF147" s="31">
        <f>IF(AF$4&lt;AF$137,0,AF139+(AF143-AF139)/MAX(AF$138-AF$137,1)*(AF$4-AF$137))</f>
        <v/>
      </c>
      <c r="AG147" s="32">
        <f>IF(AG$4&lt;AG$137,0,AG139+(AG143-AG139)/MAX(AG$138-AG$137,1)*(AG$4-AG$137))</f>
        <v/>
      </c>
      <c r="AH147" s="32">
        <f>IF(AH$4&lt;AH$137,0,AH139+(AH143-AH139)/MAX(AH$138-AH$137,1)*(AH$4-AH$137))</f>
        <v/>
      </c>
      <c r="AI147" s="32">
        <f>IF(AI$4&lt;AI$137,0,AI139+(AI143-AI139)/MAX(AI$138-AI$137,1)*(AI$4-AI$137))</f>
        <v/>
      </c>
      <c r="AJ147" s="32">
        <f>IF(AJ$4&lt;AJ$137,0,AJ139+(AJ143-AJ139)/MAX(AJ$138-AJ$137,1)*(AJ$4-AJ$137))</f>
        <v/>
      </c>
      <c r="AK147" s="32">
        <f>IF(AK$4&lt;AK$137,0,AK139+(AK143-AK139)/MAX(AK$138-AK$137,1)*(AK$4-AK$137))</f>
        <v/>
      </c>
      <c r="AL147" s="32">
        <f>IF(AL$4&lt;AL$137,0,AL139+(AL143-AL139)/MAX(AL$138-AL$137,1)*(AL$4-AL$137))</f>
        <v/>
      </c>
      <c r="AM147" s="32">
        <f>IF(AM$4&lt;AM$137,0,AM139+(AM143-AM139)/MAX(AM$138-AM$137,1)*(AM$4-AM$137))</f>
        <v/>
      </c>
      <c r="AN147" s="32">
        <f>IF(AN$4&lt;AN$137,0,AN139+(AN143-AN139)/MAX(AN$138-AN$137,1)*(AN$4-AN$137))</f>
        <v/>
      </c>
      <c r="AO147" s="32">
        <f>IF(AO$4&lt;AO$137,0,AO139+(AO143-AO139)/MAX(AO$138-AO$137,1)*(AO$4-AO$137))</f>
        <v/>
      </c>
      <c r="AP147" s="32">
        <f>IF(AP$4&lt;AP$137,0,AP139+(AP143-AP139)/MAX(AP$138-AP$137,1)*(AP$4-AP$137))</f>
        <v/>
      </c>
      <c r="AQ147" s="32">
        <f>IF(AQ$4&lt;AQ$137,0,AQ139+(AQ143-AQ139)/MAX(AQ$138-AQ$137,1)*(AQ$4-AQ$137))</f>
        <v/>
      </c>
      <c r="AR147" s="32">
        <f>IF(AR$4&lt;AR$137,0,AR139+(AR143-AR139)/MAX(AR$138-AR$137,1)*(AR$4-AR$137))</f>
        <v/>
      </c>
      <c r="AS147" s="32">
        <f>IF(AS$4&lt;AS$137,0,AS139+(AS143-AS139)/MAX(AS$138-AS$137,1)*(AS$4-AS$137))</f>
        <v/>
      </c>
      <c r="AT147" s="32">
        <f>IF(AT$4&lt;AT$137,0,AT139+(AT143-AT139)/MAX(AT$138-AT$137,1)*(AT$4-AT$137))</f>
        <v/>
      </c>
      <c r="AU147" s="32">
        <f>IF(AU$4&lt;AU$137,0,AU139+(AU143-AU139)/MAX(AU$138-AU$137,1)*(AU$4-AU$137))</f>
        <v/>
      </c>
      <c r="AV147" s="32">
        <f>IF(AV$4&lt;AV$137,0,AV139+(AV143-AV139)/MAX(AV$138-AV$137,1)*(AV$4-AV$137))</f>
        <v/>
      </c>
      <c r="AW147" s="32">
        <f>IF(AW$4&lt;AW$137,0,AW139+(AW143-AW139)/MAX(AW$138-AW$137,1)*(AW$4-AW$137))</f>
        <v/>
      </c>
      <c r="AX147" s="33">
        <f>PATH(AX$4,AX$137,AX$138,AX139,AX143,TRUE)</f>
        <v/>
      </c>
    </row>
    <row r="148" hidden="1" outlineLevel="1">
      <c r="A148" s="9" t="inlineStr">
        <is>
          <t>fb</t>
        </is>
      </c>
      <c r="B148" s="9" t="inlineStr">
        <is>
          <t>all</t>
        </is>
      </c>
      <c r="C148" s="9" t="inlineStr">
        <is>
          <t>tra</t>
        </is>
      </c>
      <c r="H148" s="9">
        <f>INDEX(Variables!$B$5:$B$105,MATCH($A148,Variables!$A$5:$A$105,0))&amp;IF($C148="",""," | "&amp;INDEX(Mapping!$B$5:$B$26,MATCH($C148,Mapping!$A$5:$A$26,0))&amp;" | "&amp;INDEX(Mapping!$B$30:$B$41,MATCH($B148,Mapping!$A$30:$A$41,0)))</f>
        <v/>
      </c>
      <c r="I148" s="9">
        <f>INDEX(Variables!$C$5:$C$105,MATCH($A148,Variables!$A$5:$A$105,0))</f>
        <v/>
      </c>
      <c r="J148" s="9">
        <f>INDEX(Variables!$E$5:$E$105,MATCH($A148,Variables!$A$5:$A$105,0))</f>
        <v/>
      </c>
      <c r="K148" s="30">
        <f>LOWER(Settings!$C$4)&amp;".mit."&amp;$A148&amp;IF($C148="","","."&amp;$C148&amp;"."&amp;$B148)&amp;IF(INDEX(Variables!$D$5:$D$105,MATCH($A148,Variables!$A$5:$A$105,0))="","","."&amp;INDEX(Variables!$D$5:$D$105,MATCH($A148,Variables!$A$5:$A$105,0)))&amp;"."&amp;K$5</f>
        <v/>
      </c>
      <c r="L148" s="31">
        <f>IF(L$4&lt;L$137,0,L140+(L144-L140)/MAX(L$138-L$137,1)*(L$4-L$137))</f>
        <v/>
      </c>
      <c r="M148" s="32">
        <f>IF(M$4&lt;M$137,0,M140+(M144-M140)/MAX(M$138-M$137,1)*(M$4-M$137))</f>
        <v/>
      </c>
      <c r="N148" s="32">
        <f>IF(N$4&lt;N$137,0,N140+(N144-N140)/MAX(N$138-N$137,1)*(N$4-N$137))</f>
        <v/>
      </c>
      <c r="O148" s="32">
        <f>IF(O$4&lt;O$137,0,O140+(O144-O140)/MAX(O$138-O$137,1)*(O$4-O$137))</f>
        <v/>
      </c>
      <c r="P148" s="32">
        <f>IF(P$4&lt;P$137,0,P140+(P144-P140)/MAX(P$138-P$137,1)*(P$4-P$137))</f>
        <v/>
      </c>
      <c r="Q148" s="32">
        <f>IF(Q$4&lt;Q$137,0,Q140+(Q144-Q140)/MAX(Q$138-Q$137,1)*(Q$4-Q$137))</f>
        <v/>
      </c>
      <c r="R148" s="32">
        <f>IF(R$4&lt;R$137,0,R140+(R144-R140)/MAX(R$138-R$137,1)*(R$4-R$137))</f>
        <v/>
      </c>
      <c r="S148" s="32">
        <f>IF(S$4&lt;S$137,0,S140+(S144-S140)/MAX(S$138-S$137,1)*(S$4-S$137))</f>
        <v/>
      </c>
      <c r="T148" s="32">
        <f>IF(T$4&lt;T$137,0,T140+(T144-T140)/MAX(T$138-T$137,1)*(T$4-T$137))</f>
        <v/>
      </c>
      <c r="U148" s="32">
        <f>IF(U$4&lt;U$137,0,U140+(U144-U140)/MAX(U$138-U$137,1)*(U$4-U$137))</f>
        <v/>
      </c>
      <c r="V148" s="32">
        <f>IF(V$4&lt;V$137,0,V140+(V144-V140)/MAX(V$138-V$137,1)*(V$4-V$137))</f>
        <v/>
      </c>
      <c r="W148" s="32">
        <f>IF(W$4&lt;W$137,0,W140+(W144-W140)/MAX(W$138-W$137,1)*(W$4-W$137))</f>
        <v/>
      </c>
      <c r="X148" s="32">
        <f>IF(X$4&lt;X$137,0,X140+(X144-X140)/MAX(X$138-X$137,1)*(X$4-X$137))</f>
        <v/>
      </c>
      <c r="Y148" s="32">
        <f>IF(Y$4&lt;Y$137,0,Y140+(Y144-Y140)/MAX(Y$138-Y$137,1)*(Y$4-Y$137))</f>
        <v/>
      </c>
      <c r="Z148" s="32">
        <f>IF(Z$4&lt;Z$137,0,Z140+(Z144-Z140)/MAX(Z$138-Z$137,1)*(Z$4-Z$137))</f>
        <v/>
      </c>
      <c r="AA148" s="32">
        <f>IF(AA$4&lt;AA$137,0,AA140+(AA144-AA140)/MAX(AA$138-AA$137,1)*(AA$4-AA$137))</f>
        <v/>
      </c>
      <c r="AB148" s="32">
        <f>IF(AB$4&lt;AB$137,0,AB140+(AB144-AB140)/MAX(AB$138-AB$137,1)*(AB$4-AB$137))</f>
        <v/>
      </c>
      <c r="AC148" s="32">
        <f>IF(AC$4&lt;AC$137,0,AC140+(AC144-AC140)/MAX(AC$138-AC$137,1)*(AC$4-AC$137))</f>
        <v/>
      </c>
      <c r="AD148" s="33">
        <f>PATH(AD$4,AD$137,AD$138,AD140,AD144,TRUE)</f>
        <v/>
      </c>
      <c r="AE148" s="30">
        <f>LOWER(Settings!$C$4)&amp;".mit."&amp;$A148&amp;IF($C148="","","."&amp;$C148&amp;"."&amp;$B148)&amp;IF(INDEX(Variables!$D$5:$D$105,MATCH($A148,Variables!$A$5:$A$105,0))="","","."&amp;INDEX(Variables!$D$5:$D$105,MATCH($A148,Variables!$A$5:$A$105,0)))&amp;"."&amp;AE$5</f>
        <v/>
      </c>
      <c r="AF148" s="31">
        <f>IF(AF$4&lt;AF$137,0,AF140+(AF144-AF140)/MAX(AF$138-AF$137,1)*(AF$4-AF$137))</f>
        <v/>
      </c>
      <c r="AG148" s="32">
        <f>IF(AG$4&lt;AG$137,0,AG140+(AG144-AG140)/MAX(AG$138-AG$137,1)*(AG$4-AG$137))</f>
        <v/>
      </c>
      <c r="AH148" s="32">
        <f>IF(AH$4&lt;AH$137,0,AH140+(AH144-AH140)/MAX(AH$138-AH$137,1)*(AH$4-AH$137))</f>
        <v/>
      </c>
      <c r="AI148" s="32">
        <f>IF(AI$4&lt;AI$137,0,AI140+(AI144-AI140)/MAX(AI$138-AI$137,1)*(AI$4-AI$137))</f>
        <v/>
      </c>
      <c r="AJ148" s="32">
        <f>IF(AJ$4&lt;AJ$137,0,AJ140+(AJ144-AJ140)/MAX(AJ$138-AJ$137,1)*(AJ$4-AJ$137))</f>
        <v/>
      </c>
      <c r="AK148" s="32">
        <f>IF(AK$4&lt;AK$137,0,AK140+(AK144-AK140)/MAX(AK$138-AK$137,1)*(AK$4-AK$137))</f>
        <v/>
      </c>
      <c r="AL148" s="32">
        <f>IF(AL$4&lt;AL$137,0,AL140+(AL144-AL140)/MAX(AL$138-AL$137,1)*(AL$4-AL$137))</f>
        <v/>
      </c>
      <c r="AM148" s="32">
        <f>IF(AM$4&lt;AM$137,0,AM140+(AM144-AM140)/MAX(AM$138-AM$137,1)*(AM$4-AM$137))</f>
        <v/>
      </c>
      <c r="AN148" s="32">
        <f>IF(AN$4&lt;AN$137,0,AN140+(AN144-AN140)/MAX(AN$138-AN$137,1)*(AN$4-AN$137))</f>
        <v/>
      </c>
      <c r="AO148" s="32">
        <f>IF(AO$4&lt;AO$137,0,AO140+(AO144-AO140)/MAX(AO$138-AO$137,1)*(AO$4-AO$137))</f>
        <v/>
      </c>
      <c r="AP148" s="32">
        <f>IF(AP$4&lt;AP$137,0,AP140+(AP144-AP140)/MAX(AP$138-AP$137,1)*(AP$4-AP$137))</f>
        <v/>
      </c>
      <c r="AQ148" s="32">
        <f>IF(AQ$4&lt;AQ$137,0,AQ140+(AQ144-AQ140)/MAX(AQ$138-AQ$137,1)*(AQ$4-AQ$137))</f>
        <v/>
      </c>
      <c r="AR148" s="32">
        <f>IF(AR$4&lt;AR$137,0,AR140+(AR144-AR140)/MAX(AR$138-AR$137,1)*(AR$4-AR$137))</f>
        <v/>
      </c>
      <c r="AS148" s="32">
        <f>IF(AS$4&lt;AS$137,0,AS140+(AS144-AS140)/MAX(AS$138-AS$137,1)*(AS$4-AS$137))</f>
        <v/>
      </c>
      <c r="AT148" s="32">
        <f>IF(AT$4&lt;AT$137,0,AT140+(AT144-AT140)/MAX(AT$138-AT$137,1)*(AT$4-AT$137))</f>
        <v/>
      </c>
      <c r="AU148" s="32">
        <f>IF(AU$4&lt;AU$137,0,AU140+(AU144-AU140)/MAX(AU$138-AU$137,1)*(AU$4-AU$137))</f>
        <v/>
      </c>
      <c r="AV148" s="32">
        <f>IF(AV$4&lt;AV$137,0,AV140+(AV144-AV140)/MAX(AV$138-AV$137,1)*(AV$4-AV$137))</f>
        <v/>
      </c>
      <c r="AW148" s="32">
        <f>IF(AW$4&lt;AW$137,0,AW140+(AW144-AW140)/MAX(AW$138-AW$137,1)*(AW$4-AW$137))</f>
        <v/>
      </c>
      <c r="AX148" s="33">
        <f>PATH(AX$4,AX$137,AX$138,AX140,AX144,TRUE)</f>
        <v/>
      </c>
    </row>
    <row r="149" hidden="1" outlineLevel="1">
      <c r="A149" s="9" t="inlineStr">
        <is>
          <t>fb</t>
        </is>
      </c>
      <c r="B149" s="9" t="inlineStr">
        <is>
          <t>all</t>
        </is>
      </c>
      <c r="C149" s="9" t="inlineStr">
        <is>
          <t>res</t>
        </is>
      </c>
      <c r="H149" s="9">
        <f>INDEX(Variables!$B$5:$B$105,MATCH($A149,Variables!$A$5:$A$105,0))&amp;IF($C149="",""," | "&amp;INDEX(Mapping!$B$5:$B$26,MATCH($C149,Mapping!$A$5:$A$26,0))&amp;" | "&amp;INDEX(Mapping!$B$30:$B$41,MATCH($B149,Mapping!$A$30:$A$41,0)))</f>
        <v/>
      </c>
      <c r="I149" s="9">
        <f>INDEX(Variables!$C$5:$C$105,MATCH($A149,Variables!$A$5:$A$105,0))</f>
        <v/>
      </c>
      <c r="J149" s="9">
        <f>INDEX(Variables!$E$5:$E$105,MATCH($A149,Variables!$A$5:$A$105,0))</f>
        <v/>
      </c>
      <c r="K149" s="30">
        <f>LOWER(Settings!$C$4)&amp;".mit."&amp;$A149&amp;IF($C149="","","."&amp;$C149&amp;"."&amp;$B149)&amp;IF(INDEX(Variables!$D$5:$D$105,MATCH($A149,Variables!$A$5:$A$105,0))="","","."&amp;INDEX(Variables!$D$5:$D$105,MATCH($A149,Variables!$A$5:$A$105,0)))&amp;"."&amp;K$5</f>
        <v/>
      </c>
      <c r="L149" s="31">
        <f>IF(L$4&lt;L$137,0,L141+(L145-L141)/MAX(L$138-L$137,1)*(L$4-L$137))</f>
        <v/>
      </c>
      <c r="M149" s="32">
        <f>IF(M$4&lt;M$137,0,M141+(M145-M141)/MAX(M$138-M$137,1)*(M$4-M$137))</f>
        <v/>
      </c>
      <c r="N149" s="32">
        <f>IF(N$4&lt;N$137,0,N141+(N145-N141)/MAX(N$138-N$137,1)*(N$4-N$137))</f>
        <v/>
      </c>
      <c r="O149" s="32">
        <f>IF(O$4&lt;O$137,0,O141+(O145-O141)/MAX(O$138-O$137,1)*(O$4-O$137))</f>
        <v/>
      </c>
      <c r="P149" s="32">
        <f>IF(P$4&lt;P$137,0,P141+(P145-P141)/MAX(P$138-P$137,1)*(P$4-P$137))</f>
        <v/>
      </c>
      <c r="Q149" s="32">
        <f>IF(Q$4&lt;Q$137,0,Q141+(Q145-Q141)/MAX(Q$138-Q$137,1)*(Q$4-Q$137))</f>
        <v/>
      </c>
      <c r="R149" s="32">
        <f>IF(R$4&lt;R$137,0,R141+(R145-R141)/MAX(R$138-R$137,1)*(R$4-R$137))</f>
        <v/>
      </c>
      <c r="S149" s="32">
        <f>IF(S$4&lt;S$137,0,S141+(S145-S141)/MAX(S$138-S$137,1)*(S$4-S$137))</f>
        <v/>
      </c>
      <c r="T149" s="32">
        <f>IF(T$4&lt;T$137,0,T141+(T145-T141)/MAX(T$138-T$137,1)*(T$4-T$137))</f>
        <v/>
      </c>
      <c r="U149" s="32">
        <f>IF(U$4&lt;U$137,0,U141+(U145-U141)/MAX(U$138-U$137,1)*(U$4-U$137))</f>
        <v/>
      </c>
      <c r="V149" s="32">
        <f>IF(V$4&lt;V$137,0,V141+(V145-V141)/MAX(V$138-V$137,1)*(V$4-V$137))</f>
        <v/>
      </c>
      <c r="W149" s="32">
        <f>IF(W$4&lt;W$137,0,W141+(W145-W141)/MAX(W$138-W$137,1)*(W$4-W$137))</f>
        <v/>
      </c>
      <c r="X149" s="32">
        <f>IF(X$4&lt;X$137,0,X141+(X145-X141)/MAX(X$138-X$137,1)*(X$4-X$137))</f>
        <v/>
      </c>
      <c r="Y149" s="32">
        <f>IF(Y$4&lt;Y$137,0,Y141+(Y145-Y141)/MAX(Y$138-Y$137,1)*(Y$4-Y$137))</f>
        <v/>
      </c>
      <c r="Z149" s="32">
        <f>IF(Z$4&lt;Z$137,0,Z141+(Z145-Z141)/MAX(Z$138-Z$137,1)*(Z$4-Z$137))</f>
        <v/>
      </c>
      <c r="AA149" s="32">
        <f>IF(AA$4&lt;AA$137,0,AA141+(AA145-AA141)/MAX(AA$138-AA$137,1)*(AA$4-AA$137))</f>
        <v/>
      </c>
      <c r="AB149" s="32">
        <f>IF(AB$4&lt;AB$137,0,AB141+(AB145-AB141)/MAX(AB$138-AB$137,1)*(AB$4-AB$137))</f>
        <v/>
      </c>
      <c r="AC149" s="32">
        <f>IF(AC$4&lt;AC$137,0,AC141+(AC145-AC141)/MAX(AC$138-AC$137,1)*(AC$4-AC$137))</f>
        <v/>
      </c>
      <c r="AD149" s="33">
        <f>PATH(AD$4,AD$137,AD$138,AD141,AD145,TRUE)</f>
        <v/>
      </c>
      <c r="AE149" s="30">
        <f>LOWER(Settings!$C$4)&amp;".mit."&amp;$A149&amp;IF($C149="","","."&amp;$C149&amp;"."&amp;$B149)&amp;IF(INDEX(Variables!$D$5:$D$105,MATCH($A149,Variables!$A$5:$A$105,0))="","","."&amp;INDEX(Variables!$D$5:$D$105,MATCH($A149,Variables!$A$5:$A$105,0)))&amp;"."&amp;AE$5</f>
        <v/>
      </c>
      <c r="AF149" s="31">
        <f>IF(AF$4&lt;AF$137,0,AF141+(AF145-AF141)/MAX(AF$138-AF$137,1)*(AF$4-AF$137))</f>
        <v/>
      </c>
      <c r="AG149" s="32">
        <f>IF(AG$4&lt;AG$137,0,AG141+(AG145-AG141)/MAX(AG$138-AG$137,1)*(AG$4-AG$137))</f>
        <v/>
      </c>
      <c r="AH149" s="32">
        <f>IF(AH$4&lt;AH$137,0,AH141+(AH145-AH141)/MAX(AH$138-AH$137,1)*(AH$4-AH$137))</f>
        <v/>
      </c>
      <c r="AI149" s="32">
        <f>IF(AI$4&lt;AI$137,0,AI141+(AI145-AI141)/MAX(AI$138-AI$137,1)*(AI$4-AI$137))</f>
        <v/>
      </c>
      <c r="AJ149" s="32">
        <f>IF(AJ$4&lt;AJ$137,0,AJ141+(AJ145-AJ141)/MAX(AJ$138-AJ$137,1)*(AJ$4-AJ$137))</f>
        <v/>
      </c>
      <c r="AK149" s="32">
        <f>IF(AK$4&lt;AK$137,0,AK141+(AK145-AK141)/MAX(AK$138-AK$137,1)*(AK$4-AK$137))</f>
        <v/>
      </c>
      <c r="AL149" s="32">
        <f>IF(AL$4&lt;AL$137,0,AL141+(AL145-AL141)/MAX(AL$138-AL$137,1)*(AL$4-AL$137))</f>
        <v/>
      </c>
      <c r="AM149" s="32">
        <f>IF(AM$4&lt;AM$137,0,AM141+(AM145-AM141)/MAX(AM$138-AM$137,1)*(AM$4-AM$137))</f>
        <v/>
      </c>
      <c r="AN149" s="32">
        <f>IF(AN$4&lt;AN$137,0,AN141+(AN145-AN141)/MAX(AN$138-AN$137,1)*(AN$4-AN$137))</f>
        <v/>
      </c>
      <c r="AO149" s="32">
        <f>IF(AO$4&lt;AO$137,0,AO141+(AO145-AO141)/MAX(AO$138-AO$137,1)*(AO$4-AO$137))</f>
        <v/>
      </c>
      <c r="AP149" s="32">
        <f>IF(AP$4&lt;AP$137,0,AP141+(AP145-AP141)/MAX(AP$138-AP$137,1)*(AP$4-AP$137))</f>
        <v/>
      </c>
      <c r="AQ149" s="32">
        <f>IF(AQ$4&lt;AQ$137,0,AQ141+(AQ145-AQ141)/MAX(AQ$138-AQ$137,1)*(AQ$4-AQ$137))</f>
        <v/>
      </c>
      <c r="AR149" s="32">
        <f>IF(AR$4&lt;AR$137,0,AR141+(AR145-AR141)/MAX(AR$138-AR$137,1)*(AR$4-AR$137))</f>
        <v/>
      </c>
      <c r="AS149" s="32">
        <f>IF(AS$4&lt;AS$137,0,AS141+(AS145-AS141)/MAX(AS$138-AS$137,1)*(AS$4-AS$137))</f>
        <v/>
      </c>
      <c r="AT149" s="32">
        <f>IF(AT$4&lt;AT$137,0,AT141+(AT145-AT141)/MAX(AT$138-AT$137,1)*(AT$4-AT$137))</f>
        <v/>
      </c>
      <c r="AU149" s="32">
        <f>IF(AU$4&lt;AU$137,0,AU141+(AU145-AU141)/MAX(AU$138-AU$137,1)*(AU$4-AU$137))</f>
        <v/>
      </c>
      <c r="AV149" s="32">
        <f>IF(AV$4&lt;AV$137,0,AV141+(AV145-AV141)/MAX(AV$138-AV$137,1)*(AV$4-AV$137))</f>
        <v/>
      </c>
      <c r="AW149" s="32">
        <f>IF(AW$4&lt;AW$137,0,AW141+(AW145-AW141)/MAX(AW$138-AW$137,1)*(AW$4-AW$137))</f>
        <v/>
      </c>
      <c r="AX149" s="33">
        <f>PATH(AX$4,AX$137,AX$138,AX141,AX145,TRUE)</f>
        <v/>
      </c>
    </row>
    <row r="150" hidden="1" outlineLevel="1">
      <c r="A150" s="9" t="inlineStr">
        <is>
          <t>fb</t>
        </is>
      </c>
      <c r="B150" s="9" t="inlineStr">
        <is>
          <t>all</t>
        </is>
      </c>
      <c r="C150" s="9" t="inlineStr">
        <is>
          <t>ind</t>
        </is>
      </c>
      <c r="H150" s="9">
        <f>INDEX(Variables!$B$5:$B$105,MATCH($A150,Variables!$A$5:$A$105,0))&amp;IF($C150="",""," | "&amp;INDEX(Mapping!$B$5:$B$26,MATCH($C150,Mapping!$A$5:$A$26,0))&amp;" | "&amp;INDEX(Mapping!$B$30:$B$41,MATCH($B150,Mapping!$A$30:$A$41,0)))</f>
        <v/>
      </c>
      <c r="I150" s="9">
        <f>INDEX(Variables!$C$5:$C$105,MATCH($A150,Variables!$A$5:$A$105,0))</f>
        <v/>
      </c>
      <c r="J150" s="9">
        <f>INDEX(Variables!$E$5:$E$105,MATCH($A150,Variables!$A$5:$A$105,0))</f>
        <v/>
      </c>
      <c r="K150" s="30">
        <f>LOWER(Settings!$C$4)&amp;".mit."&amp;$A150&amp;IF($C150="","","."&amp;$C150&amp;"."&amp;$B150)&amp;IF(INDEX(Variables!$D$5:$D$105,MATCH($A150,Variables!$A$5:$A$105,0))="","","."&amp;INDEX(Variables!$D$5:$D$105,MATCH($A150,Variables!$A$5:$A$105,0)))&amp;"."&amp;K$5</f>
        <v/>
      </c>
      <c r="L150" s="31">
        <f>IF(L$4&lt;L$137,0,L142+(L146-L142)/MAX(L$138-L$137,1)*(L$4-L$137))</f>
        <v/>
      </c>
      <c r="M150" s="32">
        <f>IF(M$4&lt;M$137,0,M142+(M146-M142)/MAX(M$138-M$137,1)*(M$4-M$137))</f>
        <v/>
      </c>
      <c r="N150" s="32">
        <f>IF(N$4&lt;N$137,0,N142+(N146-N142)/MAX(N$138-N$137,1)*(N$4-N$137))</f>
        <v/>
      </c>
      <c r="O150" s="32">
        <f>IF(O$4&lt;O$137,0,O142+(O146-O142)/MAX(O$138-O$137,1)*(O$4-O$137))</f>
        <v/>
      </c>
      <c r="P150" s="32">
        <f>IF(P$4&lt;P$137,0,P142+(P146-P142)/MAX(P$138-P$137,1)*(P$4-P$137))</f>
        <v/>
      </c>
      <c r="Q150" s="32">
        <f>IF(Q$4&lt;Q$137,0,Q142+(Q146-Q142)/MAX(Q$138-Q$137,1)*(Q$4-Q$137))</f>
        <v/>
      </c>
      <c r="R150" s="32">
        <f>IF(R$4&lt;R$137,0,R142+(R146-R142)/MAX(R$138-R$137,1)*(R$4-R$137))</f>
        <v/>
      </c>
      <c r="S150" s="32">
        <f>IF(S$4&lt;S$137,0,S142+(S146-S142)/MAX(S$138-S$137,1)*(S$4-S$137))</f>
        <v/>
      </c>
      <c r="T150" s="32">
        <f>IF(T$4&lt;T$137,0,T142+(T146-T142)/MAX(T$138-T$137,1)*(T$4-T$137))</f>
        <v/>
      </c>
      <c r="U150" s="32">
        <f>IF(U$4&lt;U$137,0,U142+(U146-U142)/MAX(U$138-U$137,1)*(U$4-U$137))</f>
        <v/>
      </c>
      <c r="V150" s="32">
        <f>IF(V$4&lt;V$137,0,V142+(V146-V142)/MAX(V$138-V$137,1)*(V$4-V$137))</f>
        <v/>
      </c>
      <c r="W150" s="32">
        <f>IF(W$4&lt;W$137,0,W142+(W146-W142)/MAX(W$138-W$137,1)*(W$4-W$137))</f>
        <v/>
      </c>
      <c r="X150" s="32">
        <f>IF(X$4&lt;X$137,0,X142+(X146-X142)/MAX(X$138-X$137,1)*(X$4-X$137))</f>
        <v/>
      </c>
      <c r="Y150" s="32">
        <f>IF(Y$4&lt;Y$137,0,Y142+(Y146-Y142)/MAX(Y$138-Y$137,1)*(Y$4-Y$137))</f>
        <v/>
      </c>
      <c r="Z150" s="32">
        <f>IF(Z$4&lt;Z$137,0,Z142+(Z146-Z142)/MAX(Z$138-Z$137,1)*(Z$4-Z$137))</f>
        <v/>
      </c>
      <c r="AA150" s="32">
        <f>IF(AA$4&lt;AA$137,0,AA142+(AA146-AA142)/MAX(AA$138-AA$137,1)*(AA$4-AA$137))</f>
        <v/>
      </c>
      <c r="AB150" s="32">
        <f>IF(AB$4&lt;AB$137,0,AB142+(AB146-AB142)/MAX(AB$138-AB$137,1)*(AB$4-AB$137))</f>
        <v/>
      </c>
      <c r="AC150" s="32">
        <f>IF(AC$4&lt;AC$137,0,AC142+(AC146-AC142)/MAX(AC$138-AC$137,1)*(AC$4-AC$137))</f>
        <v/>
      </c>
      <c r="AD150" s="33">
        <f>PATH(AD$4,AD$137,AD$138,AD142,AD146,TRUE)</f>
        <v/>
      </c>
      <c r="AE150" s="30">
        <f>LOWER(Settings!$C$4)&amp;".mit."&amp;$A150&amp;IF($C150="","","."&amp;$C150&amp;"."&amp;$B150)&amp;IF(INDEX(Variables!$D$5:$D$105,MATCH($A150,Variables!$A$5:$A$105,0))="","","."&amp;INDEX(Variables!$D$5:$D$105,MATCH($A150,Variables!$A$5:$A$105,0)))&amp;"."&amp;AE$5</f>
        <v/>
      </c>
      <c r="AF150" s="31">
        <f>IF(AF$4&lt;AF$137,0,AF142+(AF146-AF142)/MAX(AF$138-AF$137,1)*(AF$4-AF$137))</f>
        <v/>
      </c>
      <c r="AG150" s="32">
        <f>IF(AG$4&lt;AG$137,0,AG142+(AG146-AG142)/MAX(AG$138-AG$137,1)*(AG$4-AG$137))</f>
        <v/>
      </c>
      <c r="AH150" s="32">
        <f>IF(AH$4&lt;AH$137,0,AH142+(AH146-AH142)/MAX(AH$138-AH$137,1)*(AH$4-AH$137))</f>
        <v/>
      </c>
      <c r="AI150" s="32">
        <f>IF(AI$4&lt;AI$137,0,AI142+(AI146-AI142)/MAX(AI$138-AI$137,1)*(AI$4-AI$137))</f>
        <v/>
      </c>
      <c r="AJ150" s="32">
        <f>IF(AJ$4&lt;AJ$137,0,AJ142+(AJ146-AJ142)/MAX(AJ$138-AJ$137,1)*(AJ$4-AJ$137))</f>
        <v/>
      </c>
      <c r="AK150" s="32">
        <f>IF(AK$4&lt;AK$137,0,AK142+(AK146-AK142)/MAX(AK$138-AK$137,1)*(AK$4-AK$137))</f>
        <v/>
      </c>
      <c r="AL150" s="32">
        <f>IF(AL$4&lt;AL$137,0,AL142+(AL146-AL142)/MAX(AL$138-AL$137,1)*(AL$4-AL$137))</f>
        <v/>
      </c>
      <c r="AM150" s="32">
        <f>IF(AM$4&lt;AM$137,0,AM142+(AM146-AM142)/MAX(AM$138-AM$137,1)*(AM$4-AM$137))</f>
        <v/>
      </c>
      <c r="AN150" s="32">
        <f>IF(AN$4&lt;AN$137,0,AN142+(AN146-AN142)/MAX(AN$138-AN$137,1)*(AN$4-AN$137))</f>
        <v/>
      </c>
      <c r="AO150" s="32">
        <f>IF(AO$4&lt;AO$137,0,AO142+(AO146-AO142)/MAX(AO$138-AO$137,1)*(AO$4-AO$137))</f>
        <v/>
      </c>
      <c r="AP150" s="32">
        <f>IF(AP$4&lt;AP$137,0,AP142+(AP146-AP142)/MAX(AP$138-AP$137,1)*(AP$4-AP$137))</f>
        <v/>
      </c>
      <c r="AQ150" s="32">
        <f>IF(AQ$4&lt;AQ$137,0,AQ142+(AQ146-AQ142)/MAX(AQ$138-AQ$137,1)*(AQ$4-AQ$137))</f>
        <v/>
      </c>
      <c r="AR150" s="32">
        <f>IF(AR$4&lt;AR$137,0,AR142+(AR146-AR142)/MAX(AR$138-AR$137,1)*(AR$4-AR$137))</f>
        <v/>
      </c>
      <c r="AS150" s="32">
        <f>IF(AS$4&lt;AS$137,0,AS142+(AS146-AS142)/MAX(AS$138-AS$137,1)*(AS$4-AS$137))</f>
        <v/>
      </c>
      <c r="AT150" s="32">
        <f>IF(AT$4&lt;AT$137,0,AT142+(AT146-AT142)/MAX(AT$138-AT$137,1)*(AT$4-AT$137))</f>
        <v/>
      </c>
      <c r="AU150" s="32">
        <f>IF(AU$4&lt;AU$137,0,AU142+(AU146-AU142)/MAX(AU$138-AU$137,1)*(AU$4-AU$137))</f>
        <v/>
      </c>
      <c r="AV150" s="32">
        <f>IF(AV$4&lt;AV$137,0,AV142+(AV146-AV142)/MAX(AV$138-AV$137,1)*(AV$4-AV$137))</f>
        <v/>
      </c>
      <c r="AW150" s="32">
        <f>IF(AW$4&lt;AW$137,0,AW142+(AW146-AW142)/MAX(AW$138-AW$137,1)*(AW$4-AW$137))</f>
        <v/>
      </c>
      <c r="AX150" s="33">
        <f>PATH(AX$4,AX$137,AX$138,AX142,AX146,TRUE)</f>
        <v/>
      </c>
    </row>
    <row r="151" hidden="1" outlineLevel="1">
      <c r="H151" s="34" t="inlineStr">
        <is>
          <t>Feebates sector coverage (MTInputs rows 66-82)</t>
        </is>
      </c>
    </row>
    <row r="152" hidden="1" outlineLevel="1">
      <c r="A152" s="5" t="inlineStr">
        <is>
          <t>fbcov</t>
        </is>
      </c>
      <c r="B152" s="5" t="inlineStr">
        <is>
          <t>all</t>
        </is>
      </c>
      <c r="C152" s="5" t="inlineStr">
        <is>
          <t>pow</t>
        </is>
      </c>
      <c r="D152" s="8" t="n">
        <v>66</v>
      </c>
      <c r="H152" s="5">
        <f>INDEX(Variables!$B$5:$B$105,MATCH($A152,Variables!$A$5:$A$105,0))&amp;IF($C152="",""," | "&amp;INDEX(Mapping!$B$5:$B$26,MATCH($C152,Mapping!$A$5:$A$26,0))&amp;" | "&amp;INDEX(Mapping!$B$30:$B$41,MATCH($B152,Mapping!$A$30:$A$41,0)))</f>
        <v/>
      </c>
      <c r="I152" s="5">
        <f>INDEX(Variables!$C$5:$C$105,MATCH($A152,Variables!$A$5:$A$105,0))</f>
        <v/>
      </c>
      <c r="J152" s="5">
        <f>INDEX(Variables!$E$5:$E$105,MATCH($A152,Variables!$A$5:$A$105,0))</f>
        <v/>
      </c>
      <c r="K152" s="25">
        <f>LOWER(Settings!$C$4)&amp;".mit."&amp;$A152&amp;IF($C152="","","."&amp;$C152&amp;"."&amp;$B152)&amp;IF(INDEX(Variables!$D$5:$D$105,MATCH($A152,Variables!$A$5:$A$105,0))="","","."&amp;INDEX(Variables!$D$5:$D$105,MATCH($A152,Variables!$A$5:$A$105,0)))&amp;"."&amp;K$5</f>
        <v/>
      </c>
      <c r="L152" s="35">
        <f>INDEX(MTInputs!$J$1:$AZ$415,$D152,MATCH(L$5,MTInputs!$J$5:$AZ$5,0))</f>
        <v/>
      </c>
      <c r="M152" s="36">
        <f>INDEX(MTInputs!$J$1:$AZ$415,$D152,MATCH(M$5,MTInputs!$J$5:$AZ$5,0))</f>
        <v/>
      </c>
      <c r="N152" s="36">
        <f>INDEX(MTInputs!$J$1:$AZ$415,$D152,MATCH(N$5,MTInputs!$J$5:$AZ$5,0))</f>
        <v/>
      </c>
      <c r="O152" s="36">
        <f>INDEX(MTInputs!$J$1:$AZ$415,$D152,MATCH(O$5,MTInputs!$J$5:$AZ$5,0))</f>
        <v/>
      </c>
      <c r="P152" s="36">
        <f>INDEX(MTInputs!$J$1:$AZ$415,$D152,MATCH(P$5,MTInputs!$J$5:$AZ$5,0))</f>
        <v/>
      </c>
      <c r="Q152" s="36">
        <f>INDEX(MTInputs!$J$1:$AZ$415,$D152,MATCH(Q$5,MTInputs!$J$5:$AZ$5,0))</f>
        <v/>
      </c>
      <c r="R152" s="36">
        <f>INDEX(MTInputs!$J$1:$AZ$415,$D152,MATCH(R$5,MTInputs!$J$5:$AZ$5,0))</f>
        <v/>
      </c>
      <c r="S152" s="36">
        <f>INDEX(MTInputs!$J$1:$AZ$415,$D152,MATCH(S$5,MTInputs!$J$5:$AZ$5,0))</f>
        <v/>
      </c>
      <c r="T152" s="36">
        <f>INDEX(MTInputs!$J$1:$AZ$415,$D152,MATCH(T$5,MTInputs!$J$5:$AZ$5,0))</f>
        <v/>
      </c>
      <c r="U152" s="36">
        <f>INDEX(MTInputs!$J$1:$AZ$415,$D152,MATCH(U$5,MTInputs!$J$5:$AZ$5,0))</f>
        <v/>
      </c>
      <c r="V152" s="36">
        <f>INDEX(MTInputs!$J$1:$AZ$415,$D152,MATCH(V$5,MTInputs!$J$5:$AZ$5,0))</f>
        <v/>
      </c>
      <c r="W152" s="36">
        <f>INDEX(MTInputs!$J$1:$AZ$415,$D152,MATCH(W$5,MTInputs!$J$5:$AZ$5,0))</f>
        <v/>
      </c>
      <c r="X152" s="36">
        <f>INDEX(MTInputs!$J$1:$AZ$415,$D152,MATCH(X$5,MTInputs!$J$5:$AZ$5,0))</f>
        <v/>
      </c>
      <c r="Y152" s="36">
        <f>INDEX(MTInputs!$J$1:$AZ$415,$D152,MATCH(Y$5,MTInputs!$J$5:$AZ$5,0))</f>
        <v/>
      </c>
      <c r="Z152" s="36">
        <f>INDEX(MTInputs!$J$1:$AZ$415,$D152,MATCH(Z$5,MTInputs!$J$5:$AZ$5,0))</f>
        <v/>
      </c>
      <c r="AA152" s="36">
        <f>INDEX(MTInputs!$J$1:$AZ$415,$D152,MATCH(AA$5,MTInputs!$J$5:$AZ$5,0))</f>
        <v/>
      </c>
      <c r="AB152" s="36">
        <f>INDEX(MTInputs!$J$1:$AZ$415,$D152,MATCH(AB$5,MTInputs!$J$5:$AZ$5,0))</f>
        <v/>
      </c>
      <c r="AC152" s="36">
        <f>INDEX(MTInputs!$J$1:$AZ$415,$D152,MATCH(AC$5,MTInputs!$J$5:$AZ$5,0))</f>
        <v/>
      </c>
      <c r="AD152" s="36">
        <f>INDEX(MTInputs!$J$1:$AZ$415,$D152,MATCH(AD$5,MTInputs!$J$5:$AZ$5,0))</f>
        <v/>
      </c>
      <c r="AE152" s="25">
        <f>LOWER(Settings!$C$4)&amp;".mit."&amp;$A152&amp;IF($C152="","","."&amp;$C152&amp;"."&amp;$B152)&amp;IF(INDEX(Variables!$D$5:$D$105,MATCH($A152,Variables!$A$5:$A$105,0))="","","."&amp;INDEX(Variables!$D$5:$D$105,MATCH($A152,Variables!$A$5:$A$105,0)))&amp;"."&amp;AE$5</f>
        <v/>
      </c>
      <c r="AF152" s="35">
        <f>INDEX(MTInputs!$J$1:$AZ$415,$D152,MATCH(AF$5,MTInputs!$J$5:$AZ$5,0))</f>
        <v/>
      </c>
      <c r="AG152" s="36">
        <f>INDEX(MTInputs!$J$1:$AZ$415,$D152,MATCH(AG$5,MTInputs!$J$5:$AZ$5,0))</f>
        <v/>
      </c>
      <c r="AH152" s="36">
        <f>INDEX(MTInputs!$J$1:$AZ$415,$D152,MATCH(AH$5,MTInputs!$J$5:$AZ$5,0))</f>
        <v/>
      </c>
      <c r="AI152" s="36">
        <f>INDEX(MTInputs!$J$1:$AZ$415,$D152,MATCH(AI$5,MTInputs!$J$5:$AZ$5,0))</f>
        <v/>
      </c>
      <c r="AJ152" s="36">
        <f>INDEX(MTInputs!$J$1:$AZ$415,$D152,MATCH(AJ$5,MTInputs!$J$5:$AZ$5,0))</f>
        <v/>
      </c>
      <c r="AK152" s="36">
        <f>INDEX(MTInputs!$J$1:$AZ$415,$D152,MATCH(AK$5,MTInputs!$J$5:$AZ$5,0))</f>
        <v/>
      </c>
      <c r="AL152" s="36">
        <f>INDEX(MTInputs!$J$1:$AZ$415,$D152,MATCH(AL$5,MTInputs!$J$5:$AZ$5,0))</f>
        <v/>
      </c>
      <c r="AM152" s="36">
        <f>INDEX(MTInputs!$J$1:$AZ$415,$D152,MATCH(AM$5,MTInputs!$J$5:$AZ$5,0))</f>
        <v/>
      </c>
      <c r="AN152" s="36">
        <f>INDEX(MTInputs!$J$1:$AZ$415,$D152,MATCH(AN$5,MTInputs!$J$5:$AZ$5,0))</f>
        <v/>
      </c>
      <c r="AO152" s="36">
        <f>INDEX(MTInputs!$J$1:$AZ$415,$D152,MATCH(AO$5,MTInputs!$J$5:$AZ$5,0))</f>
        <v/>
      </c>
      <c r="AP152" s="36">
        <f>INDEX(MTInputs!$J$1:$AZ$415,$D152,MATCH(AP$5,MTInputs!$J$5:$AZ$5,0))</f>
        <v/>
      </c>
      <c r="AQ152" s="36">
        <f>INDEX(MTInputs!$J$1:$AZ$415,$D152,MATCH(AQ$5,MTInputs!$J$5:$AZ$5,0))</f>
        <v/>
      </c>
      <c r="AR152" s="36">
        <f>INDEX(MTInputs!$J$1:$AZ$415,$D152,MATCH(AR$5,MTInputs!$J$5:$AZ$5,0))</f>
        <v/>
      </c>
      <c r="AS152" s="36">
        <f>INDEX(MTInputs!$J$1:$AZ$415,$D152,MATCH(AS$5,MTInputs!$J$5:$AZ$5,0))</f>
        <v/>
      </c>
      <c r="AT152" s="36">
        <f>INDEX(MTInputs!$J$1:$AZ$415,$D152,MATCH(AT$5,MTInputs!$J$5:$AZ$5,0))</f>
        <v/>
      </c>
      <c r="AU152" s="36">
        <f>INDEX(MTInputs!$J$1:$AZ$415,$D152,MATCH(AU$5,MTInputs!$J$5:$AZ$5,0))</f>
        <v/>
      </c>
      <c r="AV152" s="36">
        <f>INDEX(MTInputs!$J$1:$AZ$415,$D152,MATCH(AV$5,MTInputs!$J$5:$AZ$5,0))</f>
        <v/>
      </c>
      <c r="AW152" s="36">
        <f>INDEX(MTInputs!$J$1:$AZ$415,$D152,MATCH(AW$5,MTInputs!$J$5:$AZ$5,0))</f>
        <v/>
      </c>
      <c r="AX152" s="36">
        <f>INDEX(MTInputs!$J$1:$AZ$415,$D152,MATCH(AX$5,MTInputs!$J$5:$AZ$5,0))</f>
        <v/>
      </c>
    </row>
    <row r="153" hidden="1" outlineLevel="1">
      <c r="A153" s="5" t="inlineStr">
        <is>
          <t>fbcov</t>
        </is>
      </c>
      <c r="B153" s="5" t="inlineStr">
        <is>
          <t>all</t>
        </is>
      </c>
      <c r="C153" s="5" t="inlineStr">
        <is>
          <t>rod</t>
        </is>
      </c>
      <c r="D153" s="8" t="n">
        <v>67</v>
      </c>
      <c r="H153" s="5">
        <f>INDEX(Variables!$B$5:$B$105,MATCH($A153,Variables!$A$5:$A$105,0))&amp;IF($C153="",""," | "&amp;INDEX(Mapping!$B$5:$B$26,MATCH($C153,Mapping!$A$5:$A$26,0))&amp;" | "&amp;INDEX(Mapping!$B$30:$B$41,MATCH($B153,Mapping!$A$30:$A$41,0)))</f>
        <v/>
      </c>
      <c r="I153" s="5">
        <f>INDEX(Variables!$C$5:$C$105,MATCH($A153,Variables!$A$5:$A$105,0))</f>
        <v/>
      </c>
      <c r="J153" s="5">
        <f>INDEX(Variables!$E$5:$E$105,MATCH($A153,Variables!$A$5:$A$105,0))</f>
        <v/>
      </c>
      <c r="K153" s="25">
        <f>LOWER(Settings!$C$4)&amp;".mit."&amp;$A153&amp;IF($C153="","","."&amp;$C153&amp;"."&amp;$B153)&amp;IF(INDEX(Variables!$D$5:$D$105,MATCH($A153,Variables!$A$5:$A$105,0))="","","."&amp;INDEX(Variables!$D$5:$D$105,MATCH($A153,Variables!$A$5:$A$105,0)))&amp;"."&amp;K$5</f>
        <v/>
      </c>
      <c r="L153" s="35">
        <f>INDEX(MTInputs!$J$1:$AZ$415,$D153,MATCH(L$5,MTInputs!$J$5:$AZ$5,0))</f>
        <v/>
      </c>
      <c r="M153" s="36">
        <f>INDEX(MTInputs!$J$1:$AZ$415,$D153,MATCH(M$5,MTInputs!$J$5:$AZ$5,0))</f>
        <v/>
      </c>
      <c r="N153" s="36">
        <f>INDEX(MTInputs!$J$1:$AZ$415,$D153,MATCH(N$5,MTInputs!$J$5:$AZ$5,0))</f>
        <v/>
      </c>
      <c r="O153" s="36">
        <f>INDEX(MTInputs!$J$1:$AZ$415,$D153,MATCH(O$5,MTInputs!$J$5:$AZ$5,0))</f>
        <v/>
      </c>
      <c r="P153" s="36">
        <f>INDEX(MTInputs!$J$1:$AZ$415,$D153,MATCH(P$5,MTInputs!$J$5:$AZ$5,0))</f>
        <v/>
      </c>
      <c r="Q153" s="36">
        <f>INDEX(MTInputs!$J$1:$AZ$415,$D153,MATCH(Q$5,MTInputs!$J$5:$AZ$5,0))</f>
        <v/>
      </c>
      <c r="R153" s="36">
        <f>INDEX(MTInputs!$J$1:$AZ$415,$D153,MATCH(R$5,MTInputs!$J$5:$AZ$5,0))</f>
        <v/>
      </c>
      <c r="S153" s="36">
        <f>INDEX(MTInputs!$J$1:$AZ$415,$D153,MATCH(S$5,MTInputs!$J$5:$AZ$5,0))</f>
        <v/>
      </c>
      <c r="T153" s="36">
        <f>INDEX(MTInputs!$J$1:$AZ$415,$D153,MATCH(T$5,MTInputs!$J$5:$AZ$5,0))</f>
        <v/>
      </c>
      <c r="U153" s="36">
        <f>INDEX(MTInputs!$J$1:$AZ$415,$D153,MATCH(U$5,MTInputs!$J$5:$AZ$5,0))</f>
        <v/>
      </c>
      <c r="V153" s="36">
        <f>INDEX(MTInputs!$J$1:$AZ$415,$D153,MATCH(V$5,MTInputs!$J$5:$AZ$5,0))</f>
        <v/>
      </c>
      <c r="W153" s="36">
        <f>INDEX(MTInputs!$J$1:$AZ$415,$D153,MATCH(W$5,MTInputs!$J$5:$AZ$5,0))</f>
        <v/>
      </c>
      <c r="X153" s="36">
        <f>INDEX(MTInputs!$J$1:$AZ$415,$D153,MATCH(X$5,MTInputs!$J$5:$AZ$5,0))</f>
        <v/>
      </c>
      <c r="Y153" s="36">
        <f>INDEX(MTInputs!$J$1:$AZ$415,$D153,MATCH(Y$5,MTInputs!$J$5:$AZ$5,0))</f>
        <v/>
      </c>
      <c r="Z153" s="36">
        <f>INDEX(MTInputs!$J$1:$AZ$415,$D153,MATCH(Z$5,MTInputs!$J$5:$AZ$5,0))</f>
        <v/>
      </c>
      <c r="AA153" s="36">
        <f>INDEX(MTInputs!$J$1:$AZ$415,$D153,MATCH(AA$5,MTInputs!$J$5:$AZ$5,0))</f>
        <v/>
      </c>
      <c r="AB153" s="36">
        <f>INDEX(MTInputs!$J$1:$AZ$415,$D153,MATCH(AB$5,MTInputs!$J$5:$AZ$5,0))</f>
        <v/>
      </c>
      <c r="AC153" s="36">
        <f>INDEX(MTInputs!$J$1:$AZ$415,$D153,MATCH(AC$5,MTInputs!$J$5:$AZ$5,0))</f>
        <v/>
      </c>
      <c r="AD153" s="36">
        <f>INDEX(MTInputs!$J$1:$AZ$415,$D153,MATCH(AD$5,MTInputs!$J$5:$AZ$5,0))</f>
        <v/>
      </c>
      <c r="AE153" s="25">
        <f>LOWER(Settings!$C$4)&amp;".mit."&amp;$A153&amp;IF($C153="","","."&amp;$C153&amp;"."&amp;$B153)&amp;IF(INDEX(Variables!$D$5:$D$105,MATCH($A153,Variables!$A$5:$A$105,0))="","","."&amp;INDEX(Variables!$D$5:$D$105,MATCH($A153,Variables!$A$5:$A$105,0)))&amp;"."&amp;AE$5</f>
        <v/>
      </c>
      <c r="AF153" s="35">
        <f>INDEX(MTInputs!$J$1:$AZ$415,$D153,MATCH(AF$5,MTInputs!$J$5:$AZ$5,0))</f>
        <v/>
      </c>
      <c r="AG153" s="36">
        <f>INDEX(MTInputs!$J$1:$AZ$415,$D153,MATCH(AG$5,MTInputs!$J$5:$AZ$5,0))</f>
        <v/>
      </c>
      <c r="AH153" s="36">
        <f>INDEX(MTInputs!$J$1:$AZ$415,$D153,MATCH(AH$5,MTInputs!$J$5:$AZ$5,0))</f>
        <v/>
      </c>
      <c r="AI153" s="36">
        <f>INDEX(MTInputs!$J$1:$AZ$415,$D153,MATCH(AI$5,MTInputs!$J$5:$AZ$5,0))</f>
        <v/>
      </c>
      <c r="AJ153" s="36">
        <f>INDEX(MTInputs!$J$1:$AZ$415,$D153,MATCH(AJ$5,MTInputs!$J$5:$AZ$5,0))</f>
        <v/>
      </c>
      <c r="AK153" s="36">
        <f>INDEX(MTInputs!$J$1:$AZ$415,$D153,MATCH(AK$5,MTInputs!$J$5:$AZ$5,0))</f>
        <v/>
      </c>
      <c r="AL153" s="36">
        <f>INDEX(MTInputs!$J$1:$AZ$415,$D153,MATCH(AL$5,MTInputs!$J$5:$AZ$5,0))</f>
        <v/>
      </c>
      <c r="AM153" s="36">
        <f>INDEX(MTInputs!$J$1:$AZ$415,$D153,MATCH(AM$5,MTInputs!$J$5:$AZ$5,0))</f>
        <v/>
      </c>
      <c r="AN153" s="36">
        <f>INDEX(MTInputs!$J$1:$AZ$415,$D153,MATCH(AN$5,MTInputs!$J$5:$AZ$5,0))</f>
        <v/>
      </c>
      <c r="AO153" s="36">
        <f>INDEX(MTInputs!$J$1:$AZ$415,$D153,MATCH(AO$5,MTInputs!$J$5:$AZ$5,0))</f>
        <v/>
      </c>
      <c r="AP153" s="36">
        <f>INDEX(MTInputs!$J$1:$AZ$415,$D153,MATCH(AP$5,MTInputs!$J$5:$AZ$5,0))</f>
        <v/>
      </c>
      <c r="AQ153" s="36">
        <f>INDEX(MTInputs!$J$1:$AZ$415,$D153,MATCH(AQ$5,MTInputs!$J$5:$AZ$5,0))</f>
        <v/>
      </c>
      <c r="AR153" s="36">
        <f>INDEX(MTInputs!$J$1:$AZ$415,$D153,MATCH(AR$5,MTInputs!$J$5:$AZ$5,0))</f>
        <v/>
      </c>
      <c r="AS153" s="36">
        <f>INDEX(MTInputs!$J$1:$AZ$415,$D153,MATCH(AS$5,MTInputs!$J$5:$AZ$5,0))</f>
        <v/>
      </c>
      <c r="AT153" s="36">
        <f>INDEX(MTInputs!$J$1:$AZ$415,$D153,MATCH(AT$5,MTInputs!$J$5:$AZ$5,0))</f>
        <v/>
      </c>
      <c r="AU153" s="36">
        <f>INDEX(MTInputs!$J$1:$AZ$415,$D153,MATCH(AU$5,MTInputs!$J$5:$AZ$5,0))</f>
        <v/>
      </c>
      <c r="AV153" s="36">
        <f>INDEX(MTInputs!$J$1:$AZ$415,$D153,MATCH(AV$5,MTInputs!$J$5:$AZ$5,0))</f>
        <v/>
      </c>
      <c r="AW153" s="36">
        <f>INDEX(MTInputs!$J$1:$AZ$415,$D153,MATCH(AW$5,MTInputs!$J$5:$AZ$5,0))</f>
        <v/>
      </c>
      <c r="AX153" s="36">
        <f>INDEX(MTInputs!$J$1:$AZ$415,$D153,MATCH(AX$5,MTInputs!$J$5:$AZ$5,0))</f>
        <v/>
      </c>
    </row>
    <row r="154" hidden="1" outlineLevel="1">
      <c r="A154" s="5" t="inlineStr">
        <is>
          <t>fbcov</t>
        </is>
      </c>
      <c r="B154" s="5" t="inlineStr">
        <is>
          <t>all</t>
        </is>
      </c>
      <c r="C154" s="5" t="inlineStr">
        <is>
          <t>ral</t>
        </is>
      </c>
      <c r="D154" s="8" t="n">
        <v>68</v>
      </c>
      <c r="H154" s="5">
        <f>INDEX(Variables!$B$5:$B$105,MATCH($A154,Variables!$A$5:$A$105,0))&amp;IF($C154="",""," | "&amp;INDEX(Mapping!$B$5:$B$26,MATCH($C154,Mapping!$A$5:$A$26,0))&amp;" | "&amp;INDEX(Mapping!$B$30:$B$41,MATCH($B154,Mapping!$A$30:$A$41,0)))</f>
        <v/>
      </c>
      <c r="I154" s="5">
        <f>INDEX(Variables!$C$5:$C$105,MATCH($A154,Variables!$A$5:$A$105,0))</f>
        <v/>
      </c>
      <c r="J154" s="5">
        <f>INDEX(Variables!$E$5:$E$105,MATCH($A154,Variables!$A$5:$A$105,0))</f>
        <v/>
      </c>
      <c r="K154" s="25">
        <f>LOWER(Settings!$C$4)&amp;".mit."&amp;$A154&amp;IF($C154="","","."&amp;$C154&amp;"."&amp;$B154)&amp;IF(INDEX(Variables!$D$5:$D$105,MATCH($A154,Variables!$A$5:$A$105,0))="","","."&amp;INDEX(Variables!$D$5:$D$105,MATCH($A154,Variables!$A$5:$A$105,0)))&amp;"."&amp;K$5</f>
        <v/>
      </c>
      <c r="L154" s="35">
        <f>INDEX(MTInputs!$J$1:$AZ$415,$D154,MATCH(L$5,MTInputs!$J$5:$AZ$5,0))</f>
        <v/>
      </c>
      <c r="M154" s="36">
        <f>INDEX(MTInputs!$J$1:$AZ$415,$D154,MATCH(M$5,MTInputs!$J$5:$AZ$5,0))</f>
        <v/>
      </c>
      <c r="N154" s="36">
        <f>INDEX(MTInputs!$J$1:$AZ$415,$D154,MATCH(N$5,MTInputs!$J$5:$AZ$5,0))</f>
        <v/>
      </c>
      <c r="O154" s="36">
        <f>INDEX(MTInputs!$J$1:$AZ$415,$D154,MATCH(O$5,MTInputs!$J$5:$AZ$5,0))</f>
        <v/>
      </c>
      <c r="P154" s="36">
        <f>INDEX(MTInputs!$J$1:$AZ$415,$D154,MATCH(P$5,MTInputs!$J$5:$AZ$5,0))</f>
        <v/>
      </c>
      <c r="Q154" s="36">
        <f>INDEX(MTInputs!$J$1:$AZ$415,$D154,MATCH(Q$5,MTInputs!$J$5:$AZ$5,0))</f>
        <v/>
      </c>
      <c r="R154" s="36">
        <f>INDEX(MTInputs!$J$1:$AZ$415,$D154,MATCH(R$5,MTInputs!$J$5:$AZ$5,0))</f>
        <v/>
      </c>
      <c r="S154" s="36">
        <f>INDEX(MTInputs!$J$1:$AZ$415,$D154,MATCH(S$5,MTInputs!$J$5:$AZ$5,0))</f>
        <v/>
      </c>
      <c r="T154" s="36">
        <f>INDEX(MTInputs!$J$1:$AZ$415,$D154,MATCH(T$5,MTInputs!$J$5:$AZ$5,0))</f>
        <v/>
      </c>
      <c r="U154" s="36">
        <f>INDEX(MTInputs!$J$1:$AZ$415,$D154,MATCH(U$5,MTInputs!$J$5:$AZ$5,0))</f>
        <v/>
      </c>
      <c r="V154" s="36">
        <f>INDEX(MTInputs!$J$1:$AZ$415,$D154,MATCH(V$5,MTInputs!$J$5:$AZ$5,0))</f>
        <v/>
      </c>
      <c r="W154" s="36">
        <f>INDEX(MTInputs!$J$1:$AZ$415,$D154,MATCH(W$5,MTInputs!$J$5:$AZ$5,0))</f>
        <v/>
      </c>
      <c r="X154" s="36">
        <f>INDEX(MTInputs!$J$1:$AZ$415,$D154,MATCH(X$5,MTInputs!$J$5:$AZ$5,0))</f>
        <v/>
      </c>
      <c r="Y154" s="36">
        <f>INDEX(MTInputs!$J$1:$AZ$415,$D154,MATCH(Y$5,MTInputs!$J$5:$AZ$5,0))</f>
        <v/>
      </c>
      <c r="Z154" s="36">
        <f>INDEX(MTInputs!$J$1:$AZ$415,$D154,MATCH(Z$5,MTInputs!$J$5:$AZ$5,0))</f>
        <v/>
      </c>
      <c r="AA154" s="36">
        <f>INDEX(MTInputs!$J$1:$AZ$415,$D154,MATCH(AA$5,MTInputs!$J$5:$AZ$5,0))</f>
        <v/>
      </c>
      <c r="AB154" s="36">
        <f>INDEX(MTInputs!$J$1:$AZ$415,$D154,MATCH(AB$5,MTInputs!$J$5:$AZ$5,0))</f>
        <v/>
      </c>
      <c r="AC154" s="36">
        <f>INDEX(MTInputs!$J$1:$AZ$415,$D154,MATCH(AC$5,MTInputs!$J$5:$AZ$5,0))</f>
        <v/>
      </c>
      <c r="AD154" s="36">
        <f>INDEX(MTInputs!$J$1:$AZ$415,$D154,MATCH(AD$5,MTInputs!$J$5:$AZ$5,0))</f>
        <v/>
      </c>
      <c r="AE154" s="25">
        <f>LOWER(Settings!$C$4)&amp;".mit."&amp;$A154&amp;IF($C154="","","."&amp;$C154&amp;"."&amp;$B154)&amp;IF(INDEX(Variables!$D$5:$D$105,MATCH($A154,Variables!$A$5:$A$105,0))="","","."&amp;INDEX(Variables!$D$5:$D$105,MATCH($A154,Variables!$A$5:$A$105,0)))&amp;"."&amp;AE$5</f>
        <v/>
      </c>
      <c r="AF154" s="35">
        <f>INDEX(MTInputs!$J$1:$AZ$415,$D154,MATCH(AF$5,MTInputs!$J$5:$AZ$5,0))</f>
        <v/>
      </c>
      <c r="AG154" s="36">
        <f>INDEX(MTInputs!$J$1:$AZ$415,$D154,MATCH(AG$5,MTInputs!$J$5:$AZ$5,0))</f>
        <v/>
      </c>
      <c r="AH154" s="36">
        <f>INDEX(MTInputs!$J$1:$AZ$415,$D154,MATCH(AH$5,MTInputs!$J$5:$AZ$5,0))</f>
        <v/>
      </c>
      <c r="AI154" s="36">
        <f>INDEX(MTInputs!$J$1:$AZ$415,$D154,MATCH(AI$5,MTInputs!$J$5:$AZ$5,0))</f>
        <v/>
      </c>
      <c r="AJ154" s="36">
        <f>INDEX(MTInputs!$J$1:$AZ$415,$D154,MATCH(AJ$5,MTInputs!$J$5:$AZ$5,0))</f>
        <v/>
      </c>
      <c r="AK154" s="36">
        <f>INDEX(MTInputs!$J$1:$AZ$415,$D154,MATCH(AK$5,MTInputs!$J$5:$AZ$5,0))</f>
        <v/>
      </c>
      <c r="AL154" s="36">
        <f>INDEX(MTInputs!$J$1:$AZ$415,$D154,MATCH(AL$5,MTInputs!$J$5:$AZ$5,0))</f>
        <v/>
      </c>
      <c r="AM154" s="36">
        <f>INDEX(MTInputs!$J$1:$AZ$415,$D154,MATCH(AM$5,MTInputs!$J$5:$AZ$5,0))</f>
        <v/>
      </c>
      <c r="AN154" s="36">
        <f>INDEX(MTInputs!$J$1:$AZ$415,$D154,MATCH(AN$5,MTInputs!$J$5:$AZ$5,0))</f>
        <v/>
      </c>
      <c r="AO154" s="36">
        <f>INDEX(MTInputs!$J$1:$AZ$415,$D154,MATCH(AO$5,MTInputs!$J$5:$AZ$5,0))</f>
        <v/>
      </c>
      <c r="AP154" s="36">
        <f>INDEX(MTInputs!$J$1:$AZ$415,$D154,MATCH(AP$5,MTInputs!$J$5:$AZ$5,0))</f>
        <v/>
      </c>
      <c r="AQ154" s="36">
        <f>INDEX(MTInputs!$J$1:$AZ$415,$D154,MATCH(AQ$5,MTInputs!$J$5:$AZ$5,0))</f>
        <v/>
      </c>
      <c r="AR154" s="36">
        <f>INDEX(MTInputs!$J$1:$AZ$415,$D154,MATCH(AR$5,MTInputs!$J$5:$AZ$5,0))</f>
        <v/>
      </c>
      <c r="AS154" s="36">
        <f>INDEX(MTInputs!$J$1:$AZ$415,$D154,MATCH(AS$5,MTInputs!$J$5:$AZ$5,0))</f>
        <v/>
      </c>
      <c r="AT154" s="36">
        <f>INDEX(MTInputs!$J$1:$AZ$415,$D154,MATCH(AT$5,MTInputs!$J$5:$AZ$5,0))</f>
        <v/>
      </c>
      <c r="AU154" s="36">
        <f>INDEX(MTInputs!$J$1:$AZ$415,$D154,MATCH(AU$5,MTInputs!$J$5:$AZ$5,0))</f>
        <v/>
      </c>
      <c r="AV154" s="36">
        <f>INDEX(MTInputs!$J$1:$AZ$415,$D154,MATCH(AV$5,MTInputs!$J$5:$AZ$5,0))</f>
        <v/>
      </c>
      <c r="AW154" s="36">
        <f>INDEX(MTInputs!$J$1:$AZ$415,$D154,MATCH(AW$5,MTInputs!$J$5:$AZ$5,0))</f>
        <v/>
      </c>
      <c r="AX154" s="36">
        <f>INDEX(MTInputs!$J$1:$AZ$415,$D154,MATCH(AX$5,MTInputs!$J$5:$AZ$5,0))</f>
        <v/>
      </c>
    </row>
    <row r="155" hidden="1" outlineLevel="1">
      <c r="A155" s="5" t="inlineStr">
        <is>
          <t>fbcov</t>
        </is>
      </c>
      <c r="B155" s="5" t="inlineStr">
        <is>
          <t>all</t>
        </is>
      </c>
      <c r="C155" s="5" t="inlineStr">
        <is>
          <t>avi</t>
        </is>
      </c>
      <c r="D155" s="8" t="n">
        <v>69</v>
      </c>
      <c r="H155" s="5">
        <f>INDEX(Variables!$B$5:$B$105,MATCH($A155,Variables!$A$5:$A$105,0))&amp;IF($C155="",""," | "&amp;INDEX(Mapping!$B$5:$B$26,MATCH($C155,Mapping!$A$5:$A$26,0))&amp;" | "&amp;INDEX(Mapping!$B$30:$B$41,MATCH($B155,Mapping!$A$30:$A$41,0)))</f>
        <v/>
      </c>
      <c r="I155" s="5">
        <f>INDEX(Variables!$C$5:$C$105,MATCH($A155,Variables!$A$5:$A$105,0))</f>
        <v/>
      </c>
      <c r="J155" s="5">
        <f>INDEX(Variables!$E$5:$E$105,MATCH($A155,Variables!$A$5:$A$105,0))</f>
        <v/>
      </c>
      <c r="K155" s="25">
        <f>LOWER(Settings!$C$4)&amp;".mit."&amp;$A155&amp;IF($C155="","","."&amp;$C155&amp;"."&amp;$B155)&amp;IF(INDEX(Variables!$D$5:$D$105,MATCH($A155,Variables!$A$5:$A$105,0))="","","."&amp;INDEX(Variables!$D$5:$D$105,MATCH($A155,Variables!$A$5:$A$105,0)))&amp;"."&amp;K$5</f>
        <v/>
      </c>
      <c r="L155" s="35">
        <f>INDEX(MTInputs!$J$1:$AZ$415,$D155,MATCH(L$5,MTInputs!$J$5:$AZ$5,0))</f>
        <v/>
      </c>
      <c r="M155" s="36">
        <f>INDEX(MTInputs!$J$1:$AZ$415,$D155,MATCH(M$5,MTInputs!$J$5:$AZ$5,0))</f>
        <v/>
      </c>
      <c r="N155" s="36">
        <f>INDEX(MTInputs!$J$1:$AZ$415,$D155,MATCH(N$5,MTInputs!$J$5:$AZ$5,0))</f>
        <v/>
      </c>
      <c r="O155" s="36">
        <f>INDEX(MTInputs!$J$1:$AZ$415,$D155,MATCH(O$5,MTInputs!$J$5:$AZ$5,0))</f>
        <v/>
      </c>
      <c r="P155" s="36">
        <f>INDEX(MTInputs!$J$1:$AZ$415,$D155,MATCH(P$5,MTInputs!$J$5:$AZ$5,0))</f>
        <v/>
      </c>
      <c r="Q155" s="36">
        <f>INDEX(MTInputs!$J$1:$AZ$415,$D155,MATCH(Q$5,MTInputs!$J$5:$AZ$5,0))</f>
        <v/>
      </c>
      <c r="R155" s="36">
        <f>INDEX(MTInputs!$J$1:$AZ$415,$D155,MATCH(R$5,MTInputs!$J$5:$AZ$5,0))</f>
        <v/>
      </c>
      <c r="S155" s="36">
        <f>INDEX(MTInputs!$J$1:$AZ$415,$D155,MATCH(S$5,MTInputs!$J$5:$AZ$5,0))</f>
        <v/>
      </c>
      <c r="T155" s="36">
        <f>INDEX(MTInputs!$J$1:$AZ$415,$D155,MATCH(T$5,MTInputs!$J$5:$AZ$5,0))</f>
        <v/>
      </c>
      <c r="U155" s="36">
        <f>INDEX(MTInputs!$J$1:$AZ$415,$D155,MATCH(U$5,MTInputs!$J$5:$AZ$5,0))</f>
        <v/>
      </c>
      <c r="V155" s="36">
        <f>INDEX(MTInputs!$J$1:$AZ$415,$D155,MATCH(V$5,MTInputs!$J$5:$AZ$5,0))</f>
        <v/>
      </c>
      <c r="W155" s="36">
        <f>INDEX(MTInputs!$J$1:$AZ$415,$D155,MATCH(W$5,MTInputs!$J$5:$AZ$5,0))</f>
        <v/>
      </c>
      <c r="X155" s="36">
        <f>INDEX(MTInputs!$J$1:$AZ$415,$D155,MATCH(X$5,MTInputs!$J$5:$AZ$5,0))</f>
        <v/>
      </c>
      <c r="Y155" s="36">
        <f>INDEX(MTInputs!$J$1:$AZ$415,$D155,MATCH(Y$5,MTInputs!$J$5:$AZ$5,0))</f>
        <v/>
      </c>
      <c r="Z155" s="36">
        <f>INDEX(MTInputs!$J$1:$AZ$415,$D155,MATCH(Z$5,MTInputs!$J$5:$AZ$5,0))</f>
        <v/>
      </c>
      <c r="AA155" s="36">
        <f>INDEX(MTInputs!$J$1:$AZ$415,$D155,MATCH(AA$5,MTInputs!$J$5:$AZ$5,0))</f>
        <v/>
      </c>
      <c r="AB155" s="36">
        <f>INDEX(MTInputs!$J$1:$AZ$415,$D155,MATCH(AB$5,MTInputs!$J$5:$AZ$5,0))</f>
        <v/>
      </c>
      <c r="AC155" s="36">
        <f>INDEX(MTInputs!$J$1:$AZ$415,$D155,MATCH(AC$5,MTInputs!$J$5:$AZ$5,0))</f>
        <v/>
      </c>
      <c r="AD155" s="36">
        <f>INDEX(MTInputs!$J$1:$AZ$415,$D155,MATCH(AD$5,MTInputs!$J$5:$AZ$5,0))</f>
        <v/>
      </c>
      <c r="AE155" s="25">
        <f>LOWER(Settings!$C$4)&amp;".mit."&amp;$A155&amp;IF($C155="","","."&amp;$C155&amp;"."&amp;$B155)&amp;IF(INDEX(Variables!$D$5:$D$105,MATCH($A155,Variables!$A$5:$A$105,0))="","","."&amp;INDEX(Variables!$D$5:$D$105,MATCH($A155,Variables!$A$5:$A$105,0)))&amp;"."&amp;AE$5</f>
        <v/>
      </c>
      <c r="AF155" s="35">
        <f>INDEX(MTInputs!$J$1:$AZ$415,$D155,MATCH(AF$5,MTInputs!$J$5:$AZ$5,0))</f>
        <v/>
      </c>
      <c r="AG155" s="36">
        <f>INDEX(MTInputs!$J$1:$AZ$415,$D155,MATCH(AG$5,MTInputs!$J$5:$AZ$5,0))</f>
        <v/>
      </c>
      <c r="AH155" s="36">
        <f>INDEX(MTInputs!$J$1:$AZ$415,$D155,MATCH(AH$5,MTInputs!$J$5:$AZ$5,0))</f>
        <v/>
      </c>
      <c r="AI155" s="36">
        <f>INDEX(MTInputs!$J$1:$AZ$415,$D155,MATCH(AI$5,MTInputs!$J$5:$AZ$5,0))</f>
        <v/>
      </c>
      <c r="AJ155" s="36">
        <f>INDEX(MTInputs!$J$1:$AZ$415,$D155,MATCH(AJ$5,MTInputs!$J$5:$AZ$5,0))</f>
        <v/>
      </c>
      <c r="AK155" s="36">
        <f>INDEX(MTInputs!$J$1:$AZ$415,$D155,MATCH(AK$5,MTInputs!$J$5:$AZ$5,0))</f>
        <v/>
      </c>
      <c r="AL155" s="36">
        <f>INDEX(MTInputs!$J$1:$AZ$415,$D155,MATCH(AL$5,MTInputs!$J$5:$AZ$5,0))</f>
        <v/>
      </c>
      <c r="AM155" s="36">
        <f>INDEX(MTInputs!$J$1:$AZ$415,$D155,MATCH(AM$5,MTInputs!$J$5:$AZ$5,0))</f>
        <v/>
      </c>
      <c r="AN155" s="36">
        <f>INDEX(MTInputs!$J$1:$AZ$415,$D155,MATCH(AN$5,MTInputs!$J$5:$AZ$5,0))</f>
        <v/>
      </c>
      <c r="AO155" s="36">
        <f>INDEX(MTInputs!$J$1:$AZ$415,$D155,MATCH(AO$5,MTInputs!$J$5:$AZ$5,0))</f>
        <v/>
      </c>
      <c r="AP155" s="36">
        <f>INDEX(MTInputs!$J$1:$AZ$415,$D155,MATCH(AP$5,MTInputs!$J$5:$AZ$5,0))</f>
        <v/>
      </c>
      <c r="AQ155" s="36">
        <f>INDEX(MTInputs!$J$1:$AZ$415,$D155,MATCH(AQ$5,MTInputs!$J$5:$AZ$5,0))</f>
        <v/>
      </c>
      <c r="AR155" s="36">
        <f>INDEX(MTInputs!$J$1:$AZ$415,$D155,MATCH(AR$5,MTInputs!$J$5:$AZ$5,0))</f>
        <v/>
      </c>
      <c r="AS155" s="36">
        <f>INDEX(MTInputs!$J$1:$AZ$415,$D155,MATCH(AS$5,MTInputs!$J$5:$AZ$5,0))</f>
        <v/>
      </c>
      <c r="AT155" s="36">
        <f>INDEX(MTInputs!$J$1:$AZ$415,$D155,MATCH(AT$5,MTInputs!$J$5:$AZ$5,0))</f>
        <v/>
      </c>
      <c r="AU155" s="36">
        <f>INDEX(MTInputs!$J$1:$AZ$415,$D155,MATCH(AU$5,MTInputs!$J$5:$AZ$5,0))</f>
        <v/>
      </c>
      <c r="AV155" s="36">
        <f>INDEX(MTInputs!$J$1:$AZ$415,$D155,MATCH(AV$5,MTInputs!$J$5:$AZ$5,0))</f>
        <v/>
      </c>
      <c r="AW155" s="36">
        <f>INDEX(MTInputs!$J$1:$AZ$415,$D155,MATCH(AW$5,MTInputs!$J$5:$AZ$5,0))</f>
        <v/>
      </c>
      <c r="AX155" s="36">
        <f>INDEX(MTInputs!$J$1:$AZ$415,$D155,MATCH(AX$5,MTInputs!$J$5:$AZ$5,0))</f>
        <v/>
      </c>
    </row>
    <row r="156" hidden="1" outlineLevel="1">
      <c r="A156" s="5" t="inlineStr">
        <is>
          <t>fbcov</t>
        </is>
      </c>
      <c r="B156" s="5" t="inlineStr">
        <is>
          <t>all</t>
        </is>
      </c>
      <c r="C156" s="5" t="inlineStr">
        <is>
          <t>nav</t>
        </is>
      </c>
      <c r="D156" s="8" t="n">
        <v>70</v>
      </c>
      <c r="H156" s="5">
        <f>INDEX(Variables!$B$5:$B$105,MATCH($A156,Variables!$A$5:$A$105,0))&amp;IF($C156="",""," | "&amp;INDEX(Mapping!$B$5:$B$26,MATCH($C156,Mapping!$A$5:$A$26,0))&amp;" | "&amp;INDEX(Mapping!$B$30:$B$41,MATCH($B156,Mapping!$A$30:$A$41,0)))</f>
        <v/>
      </c>
      <c r="I156" s="5">
        <f>INDEX(Variables!$C$5:$C$105,MATCH($A156,Variables!$A$5:$A$105,0))</f>
        <v/>
      </c>
      <c r="J156" s="5">
        <f>INDEX(Variables!$E$5:$E$105,MATCH($A156,Variables!$A$5:$A$105,0))</f>
        <v/>
      </c>
      <c r="K156" s="25">
        <f>LOWER(Settings!$C$4)&amp;".mit."&amp;$A156&amp;IF($C156="","","."&amp;$C156&amp;"."&amp;$B156)&amp;IF(INDEX(Variables!$D$5:$D$105,MATCH($A156,Variables!$A$5:$A$105,0))="","","."&amp;INDEX(Variables!$D$5:$D$105,MATCH($A156,Variables!$A$5:$A$105,0)))&amp;"."&amp;K$5</f>
        <v/>
      </c>
      <c r="L156" s="35">
        <f>INDEX(MTInputs!$J$1:$AZ$415,$D156,MATCH(L$5,MTInputs!$J$5:$AZ$5,0))</f>
        <v/>
      </c>
      <c r="M156" s="36">
        <f>INDEX(MTInputs!$J$1:$AZ$415,$D156,MATCH(M$5,MTInputs!$J$5:$AZ$5,0))</f>
        <v/>
      </c>
      <c r="N156" s="36">
        <f>INDEX(MTInputs!$J$1:$AZ$415,$D156,MATCH(N$5,MTInputs!$J$5:$AZ$5,0))</f>
        <v/>
      </c>
      <c r="O156" s="36">
        <f>INDEX(MTInputs!$J$1:$AZ$415,$D156,MATCH(O$5,MTInputs!$J$5:$AZ$5,0))</f>
        <v/>
      </c>
      <c r="P156" s="36">
        <f>INDEX(MTInputs!$J$1:$AZ$415,$D156,MATCH(P$5,MTInputs!$J$5:$AZ$5,0))</f>
        <v/>
      </c>
      <c r="Q156" s="36">
        <f>INDEX(MTInputs!$J$1:$AZ$415,$D156,MATCH(Q$5,MTInputs!$J$5:$AZ$5,0))</f>
        <v/>
      </c>
      <c r="R156" s="36">
        <f>INDEX(MTInputs!$J$1:$AZ$415,$D156,MATCH(R$5,MTInputs!$J$5:$AZ$5,0))</f>
        <v/>
      </c>
      <c r="S156" s="36">
        <f>INDEX(MTInputs!$J$1:$AZ$415,$D156,MATCH(S$5,MTInputs!$J$5:$AZ$5,0))</f>
        <v/>
      </c>
      <c r="T156" s="36">
        <f>INDEX(MTInputs!$J$1:$AZ$415,$D156,MATCH(T$5,MTInputs!$J$5:$AZ$5,0))</f>
        <v/>
      </c>
      <c r="U156" s="36">
        <f>INDEX(MTInputs!$J$1:$AZ$415,$D156,MATCH(U$5,MTInputs!$J$5:$AZ$5,0))</f>
        <v/>
      </c>
      <c r="V156" s="36">
        <f>INDEX(MTInputs!$J$1:$AZ$415,$D156,MATCH(V$5,MTInputs!$J$5:$AZ$5,0))</f>
        <v/>
      </c>
      <c r="W156" s="36">
        <f>INDEX(MTInputs!$J$1:$AZ$415,$D156,MATCH(W$5,MTInputs!$J$5:$AZ$5,0))</f>
        <v/>
      </c>
      <c r="X156" s="36">
        <f>INDEX(MTInputs!$J$1:$AZ$415,$D156,MATCH(X$5,MTInputs!$J$5:$AZ$5,0))</f>
        <v/>
      </c>
      <c r="Y156" s="36">
        <f>INDEX(MTInputs!$J$1:$AZ$415,$D156,MATCH(Y$5,MTInputs!$J$5:$AZ$5,0))</f>
        <v/>
      </c>
      <c r="Z156" s="36">
        <f>INDEX(MTInputs!$J$1:$AZ$415,$D156,MATCH(Z$5,MTInputs!$J$5:$AZ$5,0))</f>
        <v/>
      </c>
      <c r="AA156" s="36">
        <f>INDEX(MTInputs!$J$1:$AZ$415,$D156,MATCH(AA$5,MTInputs!$J$5:$AZ$5,0))</f>
        <v/>
      </c>
      <c r="AB156" s="36">
        <f>INDEX(MTInputs!$J$1:$AZ$415,$D156,MATCH(AB$5,MTInputs!$J$5:$AZ$5,0))</f>
        <v/>
      </c>
      <c r="AC156" s="36">
        <f>INDEX(MTInputs!$J$1:$AZ$415,$D156,MATCH(AC$5,MTInputs!$J$5:$AZ$5,0))</f>
        <v/>
      </c>
      <c r="AD156" s="36">
        <f>INDEX(MTInputs!$J$1:$AZ$415,$D156,MATCH(AD$5,MTInputs!$J$5:$AZ$5,0))</f>
        <v/>
      </c>
      <c r="AE156" s="25">
        <f>LOWER(Settings!$C$4)&amp;".mit."&amp;$A156&amp;IF($C156="","","."&amp;$C156&amp;"."&amp;$B156)&amp;IF(INDEX(Variables!$D$5:$D$105,MATCH($A156,Variables!$A$5:$A$105,0))="","","."&amp;INDEX(Variables!$D$5:$D$105,MATCH($A156,Variables!$A$5:$A$105,0)))&amp;"."&amp;AE$5</f>
        <v/>
      </c>
      <c r="AF156" s="35">
        <f>INDEX(MTInputs!$J$1:$AZ$415,$D156,MATCH(AF$5,MTInputs!$J$5:$AZ$5,0))</f>
        <v/>
      </c>
      <c r="AG156" s="36">
        <f>INDEX(MTInputs!$J$1:$AZ$415,$D156,MATCH(AG$5,MTInputs!$J$5:$AZ$5,0))</f>
        <v/>
      </c>
      <c r="AH156" s="36">
        <f>INDEX(MTInputs!$J$1:$AZ$415,$D156,MATCH(AH$5,MTInputs!$J$5:$AZ$5,0))</f>
        <v/>
      </c>
      <c r="AI156" s="36">
        <f>INDEX(MTInputs!$J$1:$AZ$415,$D156,MATCH(AI$5,MTInputs!$J$5:$AZ$5,0))</f>
        <v/>
      </c>
      <c r="AJ156" s="36">
        <f>INDEX(MTInputs!$J$1:$AZ$415,$D156,MATCH(AJ$5,MTInputs!$J$5:$AZ$5,0))</f>
        <v/>
      </c>
      <c r="AK156" s="36">
        <f>INDEX(MTInputs!$J$1:$AZ$415,$D156,MATCH(AK$5,MTInputs!$J$5:$AZ$5,0))</f>
        <v/>
      </c>
      <c r="AL156" s="36">
        <f>INDEX(MTInputs!$J$1:$AZ$415,$D156,MATCH(AL$5,MTInputs!$J$5:$AZ$5,0))</f>
        <v/>
      </c>
      <c r="AM156" s="36">
        <f>INDEX(MTInputs!$J$1:$AZ$415,$D156,MATCH(AM$5,MTInputs!$J$5:$AZ$5,0))</f>
        <v/>
      </c>
      <c r="AN156" s="36">
        <f>INDEX(MTInputs!$J$1:$AZ$415,$D156,MATCH(AN$5,MTInputs!$J$5:$AZ$5,0))</f>
        <v/>
      </c>
      <c r="AO156" s="36">
        <f>INDEX(MTInputs!$J$1:$AZ$415,$D156,MATCH(AO$5,MTInputs!$J$5:$AZ$5,0))</f>
        <v/>
      </c>
      <c r="AP156" s="36">
        <f>INDEX(MTInputs!$J$1:$AZ$415,$D156,MATCH(AP$5,MTInputs!$J$5:$AZ$5,0))</f>
        <v/>
      </c>
      <c r="AQ156" s="36">
        <f>INDEX(MTInputs!$J$1:$AZ$415,$D156,MATCH(AQ$5,MTInputs!$J$5:$AZ$5,0))</f>
        <v/>
      </c>
      <c r="AR156" s="36">
        <f>INDEX(MTInputs!$J$1:$AZ$415,$D156,MATCH(AR$5,MTInputs!$J$5:$AZ$5,0))</f>
        <v/>
      </c>
      <c r="AS156" s="36">
        <f>INDEX(MTInputs!$J$1:$AZ$415,$D156,MATCH(AS$5,MTInputs!$J$5:$AZ$5,0))</f>
        <v/>
      </c>
      <c r="AT156" s="36">
        <f>INDEX(MTInputs!$J$1:$AZ$415,$D156,MATCH(AT$5,MTInputs!$J$5:$AZ$5,0))</f>
        <v/>
      </c>
      <c r="AU156" s="36">
        <f>INDEX(MTInputs!$J$1:$AZ$415,$D156,MATCH(AU$5,MTInputs!$J$5:$AZ$5,0))</f>
        <v/>
      </c>
      <c r="AV156" s="36">
        <f>INDEX(MTInputs!$J$1:$AZ$415,$D156,MATCH(AV$5,MTInputs!$J$5:$AZ$5,0))</f>
        <v/>
      </c>
      <c r="AW156" s="36">
        <f>INDEX(MTInputs!$J$1:$AZ$415,$D156,MATCH(AW$5,MTInputs!$J$5:$AZ$5,0))</f>
        <v/>
      </c>
      <c r="AX156" s="36">
        <f>INDEX(MTInputs!$J$1:$AZ$415,$D156,MATCH(AX$5,MTInputs!$J$5:$AZ$5,0))</f>
        <v/>
      </c>
    </row>
    <row r="157" hidden="1" outlineLevel="1">
      <c r="A157" s="5" t="inlineStr">
        <is>
          <t>fbcov</t>
        </is>
      </c>
      <c r="B157" s="5" t="inlineStr">
        <is>
          <t>all</t>
        </is>
      </c>
      <c r="C157" s="5" t="inlineStr">
        <is>
          <t>res</t>
        </is>
      </c>
      <c r="D157" s="8" t="n">
        <v>71</v>
      </c>
      <c r="H157" s="5">
        <f>INDEX(Variables!$B$5:$B$105,MATCH($A157,Variables!$A$5:$A$105,0))&amp;IF($C157="",""," | "&amp;INDEX(Mapping!$B$5:$B$26,MATCH($C157,Mapping!$A$5:$A$26,0))&amp;" | "&amp;INDEX(Mapping!$B$30:$B$41,MATCH($B157,Mapping!$A$30:$A$41,0)))</f>
        <v/>
      </c>
      <c r="I157" s="5">
        <f>INDEX(Variables!$C$5:$C$105,MATCH($A157,Variables!$A$5:$A$105,0))</f>
        <v/>
      </c>
      <c r="J157" s="5">
        <f>INDEX(Variables!$E$5:$E$105,MATCH($A157,Variables!$A$5:$A$105,0))</f>
        <v/>
      </c>
      <c r="K157" s="25">
        <f>LOWER(Settings!$C$4)&amp;".mit."&amp;$A157&amp;IF($C157="","","."&amp;$C157&amp;"."&amp;$B157)&amp;IF(INDEX(Variables!$D$5:$D$105,MATCH($A157,Variables!$A$5:$A$105,0))="","","."&amp;INDEX(Variables!$D$5:$D$105,MATCH($A157,Variables!$A$5:$A$105,0)))&amp;"."&amp;K$5</f>
        <v/>
      </c>
      <c r="L157" s="35">
        <f>INDEX(MTInputs!$J$1:$AZ$415,$D157,MATCH(L$5,MTInputs!$J$5:$AZ$5,0))</f>
        <v/>
      </c>
      <c r="M157" s="36">
        <f>INDEX(MTInputs!$J$1:$AZ$415,$D157,MATCH(M$5,MTInputs!$J$5:$AZ$5,0))</f>
        <v/>
      </c>
      <c r="N157" s="36">
        <f>INDEX(MTInputs!$J$1:$AZ$415,$D157,MATCH(N$5,MTInputs!$J$5:$AZ$5,0))</f>
        <v/>
      </c>
      <c r="O157" s="36">
        <f>INDEX(MTInputs!$J$1:$AZ$415,$D157,MATCH(O$5,MTInputs!$J$5:$AZ$5,0))</f>
        <v/>
      </c>
      <c r="P157" s="36">
        <f>INDEX(MTInputs!$J$1:$AZ$415,$D157,MATCH(P$5,MTInputs!$J$5:$AZ$5,0))</f>
        <v/>
      </c>
      <c r="Q157" s="36">
        <f>INDEX(MTInputs!$J$1:$AZ$415,$D157,MATCH(Q$5,MTInputs!$J$5:$AZ$5,0))</f>
        <v/>
      </c>
      <c r="R157" s="36">
        <f>INDEX(MTInputs!$J$1:$AZ$415,$D157,MATCH(R$5,MTInputs!$J$5:$AZ$5,0))</f>
        <v/>
      </c>
      <c r="S157" s="36">
        <f>INDEX(MTInputs!$J$1:$AZ$415,$D157,MATCH(S$5,MTInputs!$J$5:$AZ$5,0))</f>
        <v/>
      </c>
      <c r="T157" s="36">
        <f>INDEX(MTInputs!$J$1:$AZ$415,$D157,MATCH(T$5,MTInputs!$J$5:$AZ$5,0))</f>
        <v/>
      </c>
      <c r="U157" s="36">
        <f>INDEX(MTInputs!$J$1:$AZ$415,$D157,MATCH(U$5,MTInputs!$J$5:$AZ$5,0))</f>
        <v/>
      </c>
      <c r="V157" s="36">
        <f>INDEX(MTInputs!$J$1:$AZ$415,$D157,MATCH(V$5,MTInputs!$J$5:$AZ$5,0))</f>
        <v/>
      </c>
      <c r="W157" s="36">
        <f>INDEX(MTInputs!$J$1:$AZ$415,$D157,MATCH(W$5,MTInputs!$J$5:$AZ$5,0))</f>
        <v/>
      </c>
      <c r="X157" s="36">
        <f>INDEX(MTInputs!$J$1:$AZ$415,$D157,MATCH(X$5,MTInputs!$J$5:$AZ$5,0))</f>
        <v/>
      </c>
      <c r="Y157" s="36">
        <f>INDEX(MTInputs!$J$1:$AZ$415,$D157,MATCH(Y$5,MTInputs!$J$5:$AZ$5,0))</f>
        <v/>
      </c>
      <c r="Z157" s="36">
        <f>INDEX(MTInputs!$J$1:$AZ$415,$D157,MATCH(Z$5,MTInputs!$J$5:$AZ$5,0))</f>
        <v/>
      </c>
      <c r="AA157" s="36">
        <f>INDEX(MTInputs!$J$1:$AZ$415,$D157,MATCH(AA$5,MTInputs!$J$5:$AZ$5,0))</f>
        <v/>
      </c>
      <c r="AB157" s="36">
        <f>INDEX(MTInputs!$J$1:$AZ$415,$D157,MATCH(AB$5,MTInputs!$J$5:$AZ$5,0))</f>
        <v/>
      </c>
      <c r="AC157" s="36">
        <f>INDEX(MTInputs!$J$1:$AZ$415,$D157,MATCH(AC$5,MTInputs!$J$5:$AZ$5,0))</f>
        <v/>
      </c>
      <c r="AD157" s="36">
        <f>INDEX(MTInputs!$J$1:$AZ$415,$D157,MATCH(AD$5,MTInputs!$J$5:$AZ$5,0))</f>
        <v/>
      </c>
      <c r="AE157" s="25">
        <f>LOWER(Settings!$C$4)&amp;".mit."&amp;$A157&amp;IF($C157="","","."&amp;$C157&amp;"."&amp;$B157)&amp;IF(INDEX(Variables!$D$5:$D$105,MATCH($A157,Variables!$A$5:$A$105,0))="","","."&amp;INDEX(Variables!$D$5:$D$105,MATCH($A157,Variables!$A$5:$A$105,0)))&amp;"."&amp;AE$5</f>
        <v/>
      </c>
      <c r="AF157" s="35">
        <f>INDEX(MTInputs!$J$1:$AZ$415,$D157,MATCH(AF$5,MTInputs!$J$5:$AZ$5,0))</f>
        <v/>
      </c>
      <c r="AG157" s="36">
        <f>INDEX(MTInputs!$J$1:$AZ$415,$D157,MATCH(AG$5,MTInputs!$J$5:$AZ$5,0))</f>
        <v/>
      </c>
      <c r="AH157" s="36">
        <f>INDEX(MTInputs!$J$1:$AZ$415,$D157,MATCH(AH$5,MTInputs!$J$5:$AZ$5,0))</f>
        <v/>
      </c>
      <c r="AI157" s="36">
        <f>INDEX(MTInputs!$J$1:$AZ$415,$D157,MATCH(AI$5,MTInputs!$J$5:$AZ$5,0))</f>
        <v/>
      </c>
      <c r="AJ157" s="36">
        <f>INDEX(MTInputs!$J$1:$AZ$415,$D157,MATCH(AJ$5,MTInputs!$J$5:$AZ$5,0))</f>
        <v/>
      </c>
      <c r="AK157" s="36">
        <f>INDEX(MTInputs!$J$1:$AZ$415,$D157,MATCH(AK$5,MTInputs!$J$5:$AZ$5,0))</f>
        <v/>
      </c>
      <c r="AL157" s="36">
        <f>INDEX(MTInputs!$J$1:$AZ$415,$D157,MATCH(AL$5,MTInputs!$J$5:$AZ$5,0))</f>
        <v/>
      </c>
      <c r="AM157" s="36">
        <f>INDEX(MTInputs!$J$1:$AZ$415,$D157,MATCH(AM$5,MTInputs!$J$5:$AZ$5,0))</f>
        <v/>
      </c>
      <c r="AN157" s="36">
        <f>INDEX(MTInputs!$J$1:$AZ$415,$D157,MATCH(AN$5,MTInputs!$J$5:$AZ$5,0))</f>
        <v/>
      </c>
      <c r="AO157" s="36">
        <f>INDEX(MTInputs!$J$1:$AZ$415,$D157,MATCH(AO$5,MTInputs!$J$5:$AZ$5,0))</f>
        <v/>
      </c>
      <c r="AP157" s="36">
        <f>INDEX(MTInputs!$J$1:$AZ$415,$D157,MATCH(AP$5,MTInputs!$J$5:$AZ$5,0))</f>
        <v/>
      </c>
      <c r="AQ157" s="36">
        <f>INDEX(MTInputs!$J$1:$AZ$415,$D157,MATCH(AQ$5,MTInputs!$J$5:$AZ$5,0))</f>
        <v/>
      </c>
      <c r="AR157" s="36">
        <f>INDEX(MTInputs!$J$1:$AZ$415,$D157,MATCH(AR$5,MTInputs!$J$5:$AZ$5,0))</f>
        <v/>
      </c>
      <c r="AS157" s="36">
        <f>INDEX(MTInputs!$J$1:$AZ$415,$D157,MATCH(AS$5,MTInputs!$J$5:$AZ$5,0))</f>
        <v/>
      </c>
      <c r="AT157" s="36">
        <f>INDEX(MTInputs!$J$1:$AZ$415,$D157,MATCH(AT$5,MTInputs!$J$5:$AZ$5,0))</f>
        <v/>
      </c>
      <c r="AU157" s="36">
        <f>INDEX(MTInputs!$J$1:$AZ$415,$D157,MATCH(AU$5,MTInputs!$J$5:$AZ$5,0))</f>
        <v/>
      </c>
      <c r="AV157" s="36">
        <f>INDEX(MTInputs!$J$1:$AZ$415,$D157,MATCH(AV$5,MTInputs!$J$5:$AZ$5,0))</f>
        <v/>
      </c>
      <c r="AW157" s="36">
        <f>INDEX(MTInputs!$J$1:$AZ$415,$D157,MATCH(AW$5,MTInputs!$J$5:$AZ$5,0))</f>
        <v/>
      </c>
      <c r="AX157" s="36">
        <f>INDEX(MTInputs!$J$1:$AZ$415,$D157,MATCH(AX$5,MTInputs!$J$5:$AZ$5,0))</f>
        <v/>
      </c>
    </row>
    <row r="158" hidden="1" outlineLevel="1">
      <c r="A158" s="5" t="inlineStr">
        <is>
          <t>fbcov</t>
        </is>
      </c>
      <c r="B158" s="5" t="inlineStr">
        <is>
          <t>all</t>
        </is>
      </c>
      <c r="C158" s="5" t="inlineStr">
        <is>
          <t>foo</t>
        </is>
      </c>
      <c r="D158" s="8" t="n">
        <v>72</v>
      </c>
      <c r="H158" s="5">
        <f>INDEX(Variables!$B$5:$B$105,MATCH($A158,Variables!$A$5:$A$105,0))&amp;IF($C158="",""," | "&amp;INDEX(Mapping!$B$5:$B$26,MATCH($C158,Mapping!$A$5:$A$26,0))&amp;" | "&amp;INDEX(Mapping!$B$30:$B$41,MATCH($B158,Mapping!$A$30:$A$41,0)))</f>
        <v/>
      </c>
      <c r="I158" s="5">
        <f>INDEX(Variables!$C$5:$C$105,MATCH($A158,Variables!$A$5:$A$105,0))</f>
        <v/>
      </c>
      <c r="J158" s="5">
        <f>INDEX(Variables!$E$5:$E$105,MATCH($A158,Variables!$A$5:$A$105,0))</f>
        <v/>
      </c>
      <c r="K158" s="25">
        <f>LOWER(Settings!$C$4)&amp;".mit."&amp;$A158&amp;IF($C158="","","."&amp;$C158&amp;"."&amp;$B158)&amp;IF(INDEX(Variables!$D$5:$D$105,MATCH($A158,Variables!$A$5:$A$105,0))="","","."&amp;INDEX(Variables!$D$5:$D$105,MATCH($A158,Variables!$A$5:$A$105,0)))&amp;"."&amp;K$5</f>
        <v/>
      </c>
      <c r="L158" s="35">
        <f>INDEX(MTInputs!$J$1:$AZ$415,$D158,MATCH(L$5,MTInputs!$J$5:$AZ$5,0))</f>
        <v/>
      </c>
      <c r="M158" s="36">
        <f>INDEX(MTInputs!$J$1:$AZ$415,$D158,MATCH(M$5,MTInputs!$J$5:$AZ$5,0))</f>
        <v/>
      </c>
      <c r="N158" s="36">
        <f>INDEX(MTInputs!$J$1:$AZ$415,$D158,MATCH(N$5,MTInputs!$J$5:$AZ$5,0))</f>
        <v/>
      </c>
      <c r="O158" s="36">
        <f>INDEX(MTInputs!$J$1:$AZ$415,$D158,MATCH(O$5,MTInputs!$J$5:$AZ$5,0))</f>
        <v/>
      </c>
      <c r="P158" s="36">
        <f>INDEX(MTInputs!$J$1:$AZ$415,$D158,MATCH(P$5,MTInputs!$J$5:$AZ$5,0))</f>
        <v/>
      </c>
      <c r="Q158" s="36">
        <f>INDEX(MTInputs!$J$1:$AZ$415,$D158,MATCH(Q$5,MTInputs!$J$5:$AZ$5,0))</f>
        <v/>
      </c>
      <c r="R158" s="36">
        <f>INDEX(MTInputs!$J$1:$AZ$415,$D158,MATCH(R$5,MTInputs!$J$5:$AZ$5,0))</f>
        <v/>
      </c>
      <c r="S158" s="36">
        <f>INDEX(MTInputs!$J$1:$AZ$415,$D158,MATCH(S$5,MTInputs!$J$5:$AZ$5,0))</f>
        <v/>
      </c>
      <c r="T158" s="36">
        <f>INDEX(MTInputs!$J$1:$AZ$415,$D158,MATCH(T$5,MTInputs!$J$5:$AZ$5,0))</f>
        <v/>
      </c>
      <c r="U158" s="36">
        <f>INDEX(MTInputs!$J$1:$AZ$415,$D158,MATCH(U$5,MTInputs!$J$5:$AZ$5,0))</f>
        <v/>
      </c>
      <c r="V158" s="36">
        <f>INDEX(MTInputs!$J$1:$AZ$415,$D158,MATCH(V$5,MTInputs!$J$5:$AZ$5,0))</f>
        <v/>
      </c>
      <c r="W158" s="36">
        <f>INDEX(MTInputs!$J$1:$AZ$415,$D158,MATCH(W$5,MTInputs!$J$5:$AZ$5,0))</f>
        <v/>
      </c>
      <c r="X158" s="36">
        <f>INDEX(MTInputs!$J$1:$AZ$415,$D158,MATCH(X$5,MTInputs!$J$5:$AZ$5,0))</f>
        <v/>
      </c>
      <c r="Y158" s="36">
        <f>INDEX(MTInputs!$J$1:$AZ$415,$D158,MATCH(Y$5,MTInputs!$J$5:$AZ$5,0))</f>
        <v/>
      </c>
      <c r="Z158" s="36">
        <f>INDEX(MTInputs!$J$1:$AZ$415,$D158,MATCH(Z$5,MTInputs!$J$5:$AZ$5,0))</f>
        <v/>
      </c>
      <c r="AA158" s="36">
        <f>INDEX(MTInputs!$J$1:$AZ$415,$D158,MATCH(AA$5,MTInputs!$J$5:$AZ$5,0))</f>
        <v/>
      </c>
      <c r="AB158" s="36">
        <f>INDEX(MTInputs!$J$1:$AZ$415,$D158,MATCH(AB$5,MTInputs!$J$5:$AZ$5,0))</f>
        <v/>
      </c>
      <c r="AC158" s="36">
        <f>INDEX(MTInputs!$J$1:$AZ$415,$D158,MATCH(AC$5,MTInputs!$J$5:$AZ$5,0))</f>
        <v/>
      </c>
      <c r="AD158" s="36">
        <f>INDEX(MTInputs!$J$1:$AZ$415,$D158,MATCH(AD$5,MTInputs!$J$5:$AZ$5,0))</f>
        <v/>
      </c>
      <c r="AE158" s="25">
        <f>LOWER(Settings!$C$4)&amp;".mit."&amp;$A158&amp;IF($C158="","","."&amp;$C158&amp;"."&amp;$B158)&amp;IF(INDEX(Variables!$D$5:$D$105,MATCH($A158,Variables!$A$5:$A$105,0))="","","."&amp;INDEX(Variables!$D$5:$D$105,MATCH($A158,Variables!$A$5:$A$105,0)))&amp;"."&amp;AE$5</f>
        <v/>
      </c>
      <c r="AF158" s="35">
        <f>INDEX(MTInputs!$J$1:$AZ$415,$D158,MATCH(AF$5,MTInputs!$J$5:$AZ$5,0))</f>
        <v/>
      </c>
      <c r="AG158" s="36">
        <f>INDEX(MTInputs!$J$1:$AZ$415,$D158,MATCH(AG$5,MTInputs!$J$5:$AZ$5,0))</f>
        <v/>
      </c>
      <c r="AH158" s="36">
        <f>INDEX(MTInputs!$J$1:$AZ$415,$D158,MATCH(AH$5,MTInputs!$J$5:$AZ$5,0))</f>
        <v/>
      </c>
      <c r="AI158" s="36">
        <f>INDEX(MTInputs!$J$1:$AZ$415,$D158,MATCH(AI$5,MTInputs!$J$5:$AZ$5,0))</f>
        <v/>
      </c>
      <c r="AJ158" s="36">
        <f>INDEX(MTInputs!$J$1:$AZ$415,$D158,MATCH(AJ$5,MTInputs!$J$5:$AZ$5,0))</f>
        <v/>
      </c>
      <c r="AK158" s="36">
        <f>INDEX(MTInputs!$J$1:$AZ$415,$D158,MATCH(AK$5,MTInputs!$J$5:$AZ$5,0))</f>
        <v/>
      </c>
      <c r="AL158" s="36">
        <f>INDEX(MTInputs!$J$1:$AZ$415,$D158,MATCH(AL$5,MTInputs!$J$5:$AZ$5,0))</f>
        <v/>
      </c>
      <c r="AM158" s="36">
        <f>INDEX(MTInputs!$J$1:$AZ$415,$D158,MATCH(AM$5,MTInputs!$J$5:$AZ$5,0))</f>
        <v/>
      </c>
      <c r="AN158" s="36">
        <f>INDEX(MTInputs!$J$1:$AZ$415,$D158,MATCH(AN$5,MTInputs!$J$5:$AZ$5,0))</f>
        <v/>
      </c>
      <c r="AO158" s="36">
        <f>INDEX(MTInputs!$J$1:$AZ$415,$D158,MATCH(AO$5,MTInputs!$J$5:$AZ$5,0))</f>
        <v/>
      </c>
      <c r="AP158" s="36">
        <f>INDEX(MTInputs!$J$1:$AZ$415,$D158,MATCH(AP$5,MTInputs!$J$5:$AZ$5,0))</f>
        <v/>
      </c>
      <c r="AQ158" s="36">
        <f>INDEX(MTInputs!$J$1:$AZ$415,$D158,MATCH(AQ$5,MTInputs!$J$5:$AZ$5,0))</f>
        <v/>
      </c>
      <c r="AR158" s="36">
        <f>INDEX(MTInputs!$J$1:$AZ$415,$D158,MATCH(AR$5,MTInputs!$J$5:$AZ$5,0))</f>
        <v/>
      </c>
      <c r="AS158" s="36">
        <f>INDEX(MTInputs!$J$1:$AZ$415,$D158,MATCH(AS$5,MTInputs!$J$5:$AZ$5,0))</f>
        <v/>
      </c>
      <c r="AT158" s="36">
        <f>INDEX(MTInputs!$J$1:$AZ$415,$D158,MATCH(AT$5,MTInputs!$J$5:$AZ$5,0))</f>
        <v/>
      </c>
      <c r="AU158" s="36">
        <f>INDEX(MTInputs!$J$1:$AZ$415,$D158,MATCH(AU$5,MTInputs!$J$5:$AZ$5,0))</f>
        <v/>
      </c>
      <c r="AV158" s="36">
        <f>INDEX(MTInputs!$J$1:$AZ$415,$D158,MATCH(AV$5,MTInputs!$J$5:$AZ$5,0))</f>
        <v/>
      </c>
      <c r="AW158" s="36">
        <f>INDEX(MTInputs!$J$1:$AZ$415,$D158,MATCH(AW$5,MTInputs!$J$5:$AZ$5,0))</f>
        <v/>
      </c>
      <c r="AX158" s="36">
        <f>INDEX(MTInputs!$J$1:$AZ$415,$D158,MATCH(AX$5,MTInputs!$J$5:$AZ$5,0))</f>
        <v/>
      </c>
    </row>
    <row r="159" hidden="1" outlineLevel="1">
      <c r="A159" s="5" t="inlineStr">
        <is>
          <t>fbcov</t>
        </is>
      </c>
      <c r="B159" s="5" t="inlineStr">
        <is>
          <t>all</t>
        </is>
      </c>
      <c r="C159" s="5" t="inlineStr">
        <is>
          <t>srv</t>
        </is>
      </c>
      <c r="D159" s="8" t="n">
        <v>73</v>
      </c>
      <c r="H159" s="5">
        <f>INDEX(Variables!$B$5:$B$105,MATCH($A159,Variables!$A$5:$A$105,0))&amp;IF($C159="",""," | "&amp;INDEX(Mapping!$B$5:$B$26,MATCH($C159,Mapping!$A$5:$A$26,0))&amp;" | "&amp;INDEX(Mapping!$B$30:$B$41,MATCH($B159,Mapping!$A$30:$A$41,0)))</f>
        <v/>
      </c>
      <c r="I159" s="5">
        <f>INDEX(Variables!$C$5:$C$105,MATCH($A159,Variables!$A$5:$A$105,0))</f>
        <v/>
      </c>
      <c r="J159" s="5">
        <f>INDEX(Variables!$E$5:$E$105,MATCH($A159,Variables!$A$5:$A$105,0))</f>
        <v/>
      </c>
      <c r="K159" s="25">
        <f>LOWER(Settings!$C$4)&amp;".mit."&amp;$A159&amp;IF($C159="","","."&amp;$C159&amp;"."&amp;$B159)&amp;IF(INDEX(Variables!$D$5:$D$105,MATCH($A159,Variables!$A$5:$A$105,0))="","","."&amp;INDEX(Variables!$D$5:$D$105,MATCH($A159,Variables!$A$5:$A$105,0)))&amp;"."&amp;K$5</f>
        <v/>
      </c>
      <c r="L159" s="35">
        <f>INDEX(MTInputs!$J$1:$AZ$415,$D159,MATCH(L$5,MTInputs!$J$5:$AZ$5,0))</f>
        <v/>
      </c>
      <c r="M159" s="36">
        <f>INDEX(MTInputs!$J$1:$AZ$415,$D159,MATCH(M$5,MTInputs!$J$5:$AZ$5,0))</f>
        <v/>
      </c>
      <c r="N159" s="36">
        <f>INDEX(MTInputs!$J$1:$AZ$415,$D159,MATCH(N$5,MTInputs!$J$5:$AZ$5,0))</f>
        <v/>
      </c>
      <c r="O159" s="36">
        <f>INDEX(MTInputs!$J$1:$AZ$415,$D159,MATCH(O$5,MTInputs!$J$5:$AZ$5,0))</f>
        <v/>
      </c>
      <c r="P159" s="36">
        <f>INDEX(MTInputs!$J$1:$AZ$415,$D159,MATCH(P$5,MTInputs!$J$5:$AZ$5,0))</f>
        <v/>
      </c>
      <c r="Q159" s="36">
        <f>INDEX(MTInputs!$J$1:$AZ$415,$D159,MATCH(Q$5,MTInputs!$J$5:$AZ$5,0))</f>
        <v/>
      </c>
      <c r="R159" s="36">
        <f>INDEX(MTInputs!$J$1:$AZ$415,$D159,MATCH(R$5,MTInputs!$J$5:$AZ$5,0))</f>
        <v/>
      </c>
      <c r="S159" s="36">
        <f>INDEX(MTInputs!$J$1:$AZ$415,$D159,MATCH(S$5,MTInputs!$J$5:$AZ$5,0))</f>
        <v/>
      </c>
      <c r="T159" s="36">
        <f>INDEX(MTInputs!$J$1:$AZ$415,$D159,MATCH(T$5,MTInputs!$J$5:$AZ$5,0))</f>
        <v/>
      </c>
      <c r="U159" s="36">
        <f>INDEX(MTInputs!$J$1:$AZ$415,$D159,MATCH(U$5,MTInputs!$J$5:$AZ$5,0))</f>
        <v/>
      </c>
      <c r="V159" s="36">
        <f>INDEX(MTInputs!$J$1:$AZ$415,$D159,MATCH(V$5,MTInputs!$J$5:$AZ$5,0))</f>
        <v/>
      </c>
      <c r="W159" s="36">
        <f>INDEX(MTInputs!$J$1:$AZ$415,$D159,MATCH(W$5,MTInputs!$J$5:$AZ$5,0))</f>
        <v/>
      </c>
      <c r="X159" s="36">
        <f>INDEX(MTInputs!$J$1:$AZ$415,$D159,MATCH(X$5,MTInputs!$J$5:$AZ$5,0))</f>
        <v/>
      </c>
      <c r="Y159" s="36">
        <f>INDEX(MTInputs!$J$1:$AZ$415,$D159,MATCH(Y$5,MTInputs!$J$5:$AZ$5,0))</f>
        <v/>
      </c>
      <c r="Z159" s="36">
        <f>INDEX(MTInputs!$J$1:$AZ$415,$D159,MATCH(Z$5,MTInputs!$J$5:$AZ$5,0))</f>
        <v/>
      </c>
      <c r="AA159" s="36">
        <f>INDEX(MTInputs!$J$1:$AZ$415,$D159,MATCH(AA$5,MTInputs!$J$5:$AZ$5,0))</f>
        <v/>
      </c>
      <c r="AB159" s="36">
        <f>INDEX(MTInputs!$J$1:$AZ$415,$D159,MATCH(AB$5,MTInputs!$J$5:$AZ$5,0))</f>
        <v/>
      </c>
      <c r="AC159" s="36">
        <f>INDEX(MTInputs!$J$1:$AZ$415,$D159,MATCH(AC$5,MTInputs!$J$5:$AZ$5,0))</f>
        <v/>
      </c>
      <c r="AD159" s="36">
        <f>INDEX(MTInputs!$J$1:$AZ$415,$D159,MATCH(AD$5,MTInputs!$J$5:$AZ$5,0))</f>
        <v/>
      </c>
      <c r="AE159" s="25">
        <f>LOWER(Settings!$C$4)&amp;".mit."&amp;$A159&amp;IF($C159="","","."&amp;$C159&amp;"."&amp;$B159)&amp;IF(INDEX(Variables!$D$5:$D$105,MATCH($A159,Variables!$A$5:$A$105,0))="","","."&amp;INDEX(Variables!$D$5:$D$105,MATCH($A159,Variables!$A$5:$A$105,0)))&amp;"."&amp;AE$5</f>
        <v/>
      </c>
      <c r="AF159" s="35">
        <f>INDEX(MTInputs!$J$1:$AZ$415,$D159,MATCH(AF$5,MTInputs!$J$5:$AZ$5,0))</f>
        <v/>
      </c>
      <c r="AG159" s="36">
        <f>INDEX(MTInputs!$J$1:$AZ$415,$D159,MATCH(AG$5,MTInputs!$J$5:$AZ$5,0))</f>
        <v/>
      </c>
      <c r="AH159" s="36">
        <f>INDEX(MTInputs!$J$1:$AZ$415,$D159,MATCH(AH$5,MTInputs!$J$5:$AZ$5,0))</f>
        <v/>
      </c>
      <c r="AI159" s="36">
        <f>INDEX(MTInputs!$J$1:$AZ$415,$D159,MATCH(AI$5,MTInputs!$J$5:$AZ$5,0))</f>
        <v/>
      </c>
      <c r="AJ159" s="36">
        <f>INDEX(MTInputs!$J$1:$AZ$415,$D159,MATCH(AJ$5,MTInputs!$J$5:$AZ$5,0))</f>
        <v/>
      </c>
      <c r="AK159" s="36">
        <f>INDEX(MTInputs!$J$1:$AZ$415,$D159,MATCH(AK$5,MTInputs!$J$5:$AZ$5,0))</f>
        <v/>
      </c>
      <c r="AL159" s="36">
        <f>INDEX(MTInputs!$J$1:$AZ$415,$D159,MATCH(AL$5,MTInputs!$J$5:$AZ$5,0))</f>
        <v/>
      </c>
      <c r="AM159" s="36">
        <f>INDEX(MTInputs!$J$1:$AZ$415,$D159,MATCH(AM$5,MTInputs!$J$5:$AZ$5,0))</f>
        <v/>
      </c>
      <c r="AN159" s="36">
        <f>INDEX(MTInputs!$J$1:$AZ$415,$D159,MATCH(AN$5,MTInputs!$J$5:$AZ$5,0))</f>
        <v/>
      </c>
      <c r="AO159" s="36">
        <f>INDEX(MTInputs!$J$1:$AZ$415,$D159,MATCH(AO$5,MTInputs!$J$5:$AZ$5,0))</f>
        <v/>
      </c>
      <c r="AP159" s="36">
        <f>INDEX(MTInputs!$J$1:$AZ$415,$D159,MATCH(AP$5,MTInputs!$J$5:$AZ$5,0))</f>
        <v/>
      </c>
      <c r="AQ159" s="36">
        <f>INDEX(MTInputs!$J$1:$AZ$415,$D159,MATCH(AQ$5,MTInputs!$J$5:$AZ$5,0))</f>
        <v/>
      </c>
      <c r="AR159" s="36">
        <f>INDEX(MTInputs!$J$1:$AZ$415,$D159,MATCH(AR$5,MTInputs!$J$5:$AZ$5,0))</f>
        <v/>
      </c>
      <c r="AS159" s="36">
        <f>INDEX(MTInputs!$J$1:$AZ$415,$D159,MATCH(AS$5,MTInputs!$J$5:$AZ$5,0))</f>
        <v/>
      </c>
      <c r="AT159" s="36">
        <f>INDEX(MTInputs!$J$1:$AZ$415,$D159,MATCH(AT$5,MTInputs!$J$5:$AZ$5,0))</f>
        <v/>
      </c>
      <c r="AU159" s="36">
        <f>INDEX(MTInputs!$J$1:$AZ$415,$D159,MATCH(AU$5,MTInputs!$J$5:$AZ$5,0))</f>
        <v/>
      </c>
      <c r="AV159" s="36">
        <f>INDEX(MTInputs!$J$1:$AZ$415,$D159,MATCH(AV$5,MTInputs!$J$5:$AZ$5,0))</f>
        <v/>
      </c>
      <c r="AW159" s="36">
        <f>INDEX(MTInputs!$J$1:$AZ$415,$D159,MATCH(AW$5,MTInputs!$J$5:$AZ$5,0))</f>
        <v/>
      </c>
      <c r="AX159" s="36">
        <f>INDEX(MTInputs!$J$1:$AZ$415,$D159,MATCH(AX$5,MTInputs!$J$5:$AZ$5,0))</f>
        <v/>
      </c>
    </row>
    <row r="160" hidden="1" outlineLevel="1">
      <c r="A160" s="5" t="inlineStr">
        <is>
          <t>fbcov</t>
        </is>
      </c>
      <c r="B160" s="5" t="inlineStr">
        <is>
          <t>all</t>
        </is>
      </c>
      <c r="C160" s="5" t="inlineStr">
        <is>
          <t>mch</t>
        </is>
      </c>
      <c r="D160" s="8" t="n">
        <v>74</v>
      </c>
      <c r="H160" s="5">
        <f>INDEX(Variables!$B$5:$B$105,MATCH($A160,Variables!$A$5:$A$105,0))&amp;IF($C160="",""," | "&amp;INDEX(Mapping!$B$5:$B$26,MATCH($C160,Mapping!$A$5:$A$26,0))&amp;" | "&amp;INDEX(Mapping!$B$30:$B$41,MATCH($B160,Mapping!$A$30:$A$41,0)))</f>
        <v/>
      </c>
      <c r="I160" s="5">
        <f>INDEX(Variables!$C$5:$C$105,MATCH($A160,Variables!$A$5:$A$105,0))</f>
        <v/>
      </c>
      <c r="J160" s="5">
        <f>INDEX(Variables!$E$5:$E$105,MATCH($A160,Variables!$A$5:$A$105,0))</f>
        <v/>
      </c>
      <c r="K160" s="25">
        <f>LOWER(Settings!$C$4)&amp;".mit."&amp;$A160&amp;IF($C160="","","."&amp;$C160&amp;"."&amp;$B160)&amp;IF(INDEX(Variables!$D$5:$D$105,MATCH($A160,Variables!$A$5:$A$105,0))="","","."&amp;INDEX(Variables!$D$5:$D$105,MATCH($A160,Variables!$A$5:$A$105,0)))&amp;"."&amp;K$5</f>
        <v/>
      </c>
      <c r="L160" s="35">
        <f>INDEX(MTInputs!$J$1:$AZ$415,$D160,MATCH(L$5,MTInputs!$J$5:$AZ$5,0))</f>
        <v/>
      </c>
      <c r="M160" s="36">
        <f>INDEX(MTInputs!$J$1:$AZ$415,$D160,MATCH(M$5,MTInputs!$J$5:$AZ$5,0))</f>
        <v/>
      </c>
      <c r="N160" s="36">
        <f>INDEX(MTInputs!$J$1:$AZ$415,$D160,MATCH(N$5,MTInputs!$J$5:$AZ$5,0))</f>
        <v/>
      </c>
      <c r="O160" s="36">
        <f>INDEX(MTInputs!$J$1:$AZ$415,$D160,MATCH(O$5,MTInputs!$J$5:$AZ$5,0))</f>
        <v/>
      </c>
      <c r="P160" s="36">
        <f>INDEX(MTInputs!$J$1:$AZ$415,$D160,MATCH(P$5,MTInputs!$J$5:$AZ$5,0))</f>
        <v/>
      </c>
      <c r="Q160" s="36">
        <f>INDEX(MTInputs!$J$1:$AZ$415,$D160,MATCH(Q$5,MTInputs!$J$5:$AZ$5,0))</f>
        <v/>
      </c>
      <c r="R160" s="36">
        <f>INDEX(MTInputs!$J$1:$AZ$415,$D160,MATCH(R$5,MTInputs!$J$5:$AZ$5,0))</f>
        <v/>
      </c>
      <c r="S160" s="36">
        <f>INDEX(MTInputs!$J$1:$AZ$415,$D160,MATCH(S$5,MTInputs!$J$5:$AZ$5,0))</f>
        <v/>
      </c>
      <c r="T160" s="36">
        <f>INDEX(MTInputs!$J$1:$AZ$415,$D160,MATCH(T$5,MTInputs!$J$5:$AZ$5,0))</f>
        <v/>
      </c>
      <c r="U160" s="36">
        <f>INDEX(MTInputs!$J$1:$AZ$415,$D160,MATCH(U$5,MTInputs!$J$5:$AZ$5,0))</f>
        <v/>
      </c>
      <c r="V160" s="36">
        <f>INDEX(MTInputs!$J$1:$AZ$415,$D160,MATCH(V$5,MTInputs!$J$5:$AZ$5,0))</f>
        <v/>
      </c>
      <c r="W160" s="36">
        <f>INDEX(MTInputs!$J$1:$AZ$415,$D160,MATCH(W$5,MTInputs!$J$5:$AZ$5,0))</f>
        <v/>
      </c>
      <c r="X160" s="36">
        <f>INDEX(MTInputs!$J$1:$AZ$415,$D160,MATCH(X$5,MTInputs!$J$5:$AZ$5,0))</f>
        <v/>
      </c>
      <c r="Y160" s="36">
        <f>INDEX(MTInputs!$J$1:$AZ$415,$D160,MATCH(Y$5,MTInputs!$J$5:$AZ$5,0))</f>
        <v/>
      </c>
      <c r="Z160" s="36">
        <f>INDEX(MTInputs!$J$1:$AZ$415,$D160,MATCH(Z$5,MTInputs!$J$5:$AZ$5,0))</f>
        <v/>
      </c>
      <c r="AA160" s="36">
        <f>INDEX(MTInputs!$J$1:$AZ$415,$D160,MATCH(AA$5,MTInputs!$J$5:$AZ$5,0))</f>
        <v/>
      </c>
      <c r="AB160" s="36">
        <f>INDEX(MTInputs!$J$1:$AZ$415,$D160,MATCH(AB$5,MTInputs!$J$5:$AZ$5,0))</f>
        <v/>
      </c>
      <c r="AC160" s="36">
        <f>INDEX(MTInputs!$J$1:$AZ$415,$D160,MATCH(AC$5,MTInputs!$J$5:$AZ$5,0))</f>
        <v/>
      </c>
      <c r="AD160" s="36">
        <f>INDEX(MTInputs!$J$1:$AZ$415,$D160,MATCH(AD$5,MTInputs!$J$5:$AZ$5,0))</f>
        <v/>
      </c>
      <c r="AE160" s="25">
        <f>LOWER(Settings!$C$4)&amp;".mit."&amp;$A160&amp;IF($C160="","","."&amp;$C160&amp;"."&amp;$B160)&amp;IF(INDEX(Variables!$D$5:$D$105,MATCH($A160,Variables!$A$5:$A$105,0))="","","."&amp;INDEX(Variables!$D$5:$D$105,MATCH($A160,Variables!$A$5:$A$105,0)))&amp;"."&amp;AE$5</f>
        <v/>
      </c>
      <c r="AF160" s="35">
        <f>INDEX(MTInputs!$J$1:$AZ$415,$D160,MATCH(AF$5,MTInputs!$J$5:$AZ$5,0))</f>
        <v/>
      </c>
      <c r="AG160" s="36">
        <f>INDEX(MTInputs!$J$1:$AZ$415,$D160,MATCH(AG$5,MTInputs!$J$5:$AZ$5,0))</f>
        <v/>
      </c>
      <c r="AH160" s="36">
        <f>INDEX(MTInputs!$J$1:$AZ$415,$D160,MATCH(AH$5,MTInputs!$J$5:$AZ$5,0))</f>
        <v/>
      </c>
      <c r="AI160" s="36">
        <f>INDEX(MTInputs!$J$1:$AZ$415,$D160,MATCH(AI$5,MTInputs!$J$5:$AZ$5,0))</f>
        <v/>
      </c>
      <c r="AJ160" s="36">
        <f>INDEX(MTInputs!$J$1:$AZ$415,$D160,MATCH(AJ$5,MTInputs!$J$5:$AZ$5,0))</f>
        <v/>
      </c>
      <c r="AK160" s="36">
        <f>INDEX(MTInputs!$J$1:$AZ$415,$D160,MATCH(AK$5,MTInputs!$J$5:$AZ$5,0))</f>
        <v/>
      </c>
      <c r="AL160" s="36">
        <f>INDEX(MTInputs!$J$1:$AZ$415,$D160,MATCH(AL$5,MTInputs!$J$5:$AZ$5,0))</f>
        <v/>
      </c>
      <c r="AM160" s="36">
        <f>INDEX(MTInputs!$J$1:$AZ$415,$D160,MATCH(AM$5,MTInputs!$J$5:$AZ$5,0))</f>
        <v/>
      </c>
      <c r="AN160" s="36">
        <f>INDEX(MTInputs!$J$1:$AZ$415,$D160,MATCH(AN$5,MTInputs!$J$5:$AZ$5,0))</f>
        <v/>
      </c>
      <c r="AO160" s="36">
        <f>INDEX(MTInputs!$J$1:$AZ$415,$D160,MATCH(AO$5,MTInputs!$J$5:$AZ$5,0))</f>
        <v/>
      </c>
      <c r="AP160" s="36">
        <f>INDEX(MTInputs!$J$1:$AZ$415,$D160,MATCH(AP$5,MTInputs!$J$5:$AZ$5,0))</f>
        <v/>
      </c>
      <c r="AQ160" s="36">
        <f>INDEX(MTInputs!$J$1:$AZ$415,$D160,MATCH(AQ$5,MTInputs!$J$5:$AZ$5,0))</f>
        <v/>
      </c>
      <c r="AR160" s="36">
        <f>INDEX(MTInputs!$J$1:$AZ$415,$D160,MATCH(AR$5,MTInputs!$J$5:$AZ$5,0))</f>
        <v/>
      </c>
      <c r="AS160" s="36">
        <f>INDEX(MTInputs!$J$1:$AZ$415,$D160,MATCH(AS$5,MTInputs!$J$5:$AZ$5,0))</f>
        <v/>
      </c>
      <c r="AT160" s="36">
        <f>INDEX(MTInputs!$J$1:$AZ$415,$D160,MATCH(AT$5,MTInputs!$J$5:$AZ$5,0))</f>
        <v/>
      </c>
      <c r="AU160" s="36">
        <f>INDEX(MTInputs!$J$1:$AZ$415,$D160,MATCH(AU$5,MTInputs!$J$5:$AZ$5,0))</f>
        <v/>
      </c>
      <c r="AV160" s="36">
        <f>INDEX(MTInputs!$J$1:$AZ$415,$D160,MATCH(AV$5,MTInputs!$J$5:$AZ$5,0))</f>
        <v/>
      </c>
      <c r="AW160" s="36">
        <f>INDEX(MTInputs!$J$1:$AZ$415,$D160,MATCH(AW$5,MTInputs!$J$5:$AZ$5,0))</f>
        <v/>
      </c>
      <c r="AX160" s="36">
        <f>INDEX(MTInputs!$J$1:$AZ$415,$D160,MATCH(AX$5,MTInputs!$J$5:$AZ$5,0))</f>
        <v/>
      </c>
    </row>
    <row r="161" hidden="1" outlineLevel="1">
      <c r="A161" s="5" t="inlineStr">
        <is>
          <t>fbcov</t>
        </is>
      </c>
      <c r="B161" s="5" t="inlineStr">
        <is>
          <t>all</t>
        </is>
      </c>
      <c r="C161" s="5" t="inlineStr">
        <is>
          <t>irn</t>
        </is>
      </c>
      <c r="D161" s="8" t="n">
        <v>75</v>
      </c>
      <c r="H161" s="5">
        <f>INDEX(Variables!$B$5:$B$105,MATCH($A161,Variables!$A$5:$A$105,0))&amp;IF($C161="",""," | "&amp;INDEX(Mapping!$B$5:$B$26,MATCH($C161,Mapping!$A$5:$A$26,0))&amp;" | "&amp;INDEX(Mapping!$B$30:$B$41,MATCH($B161,Mapping!$A$30:$A$41,0)))</f>
        <v/>
      </c>
      <c r="I161" s="5">
        <f>INDEX(Variables!$C$5:$C$105,MATCH($A161,Variables!$A$5:$A$105,0))</f>
        <v/>
      </c>
      <c r="J161" s="5">
        <f>INDEX(Variables!$E$5:$E$105,MATCH($A161,Variables!$A$5:$A$105,0))</f>
        <v/>
      </c>
      <c r="K161" s="25">
        <f>LOWER(Settings!$C$4)&amp;".mit."&amp;$A161&amp;IF($C161="","","."&amp;$C161&amp;"."&amp;$B161)&amp;IF(INDEX(Variables!$D$5:$D$105,MATCH($A161,Variables!$A$5:$A$105,0))="","","."&amp;INDEX(Variables!$D$5:$D$105,MATCH($A161,Variables!$A$5:$A$105,0)))&amp;"."&amp;K$5</f>
        <v/>
      </c>
      <c r="L161" s="35">
        <f>INDEX(MTInputs!$J$1:$AZ$415,$D161,MATCH(L$5,MTInputs!$J$5:$AZ$5,0))</f>
        <v/>
      </c>
      <c r="M161" s="36">
        <f>INDEX(MTInputs!$J$1:$AZ$415,$D161,MATCH(M$5,MTInputs!$J$5:$AZ$5,0))</f>
        <v/>
      </c>
      <c r="N161" s="36">
        <f>INDEX(MTInputs!$J$1:$AZ$415,$D161,MATCH(N$5,MTInputs!$J$5:$AZ$5,0))</f>
        <v/>
      </c>
      <c r="O161" s="36">
        <f>INDEX(MTInputs!$J$1:$AZ$415,$D161,MATCH(O$5,MTInputs!$J$5:$AZ$5,0))</f>
        <v/>
      </c>
      <c r="P161" s="36">
        <f>INDEX(MTInputs!$J$1:$AZ$415,$D161,MATCH(P$5,MTInputs!$J$5:$AZ$5,0))</f>
        <v/>
      </c>
      <c r="Q161" s="36">
        <f>INDEX(MTInputs!$J$1:$AZ$415,$D161,MATCH(Q$5,MTInputs!$J$5:$AZ$5,0))</f>
        <v/>
      </c>
      <c r="R161" s="36">
        <f>INDEX(MTInputs!$J$1:$AZ$415,$D161,MATCH(R$5,MTInputs!$J$5:$AZ$5,0))</f>
        <v/>
      </c>
      <c r="S161" s="36">
        <f>INDEX(MTInputs!$J$1:$AZ$415,$D161,MATCH(S$5,MTInputs!$J$5:$AZ$5,0))</f>
        <v/>
      </c>
      <c r="T161" s="36">
        <f>INDEX(MTInputs!$J$1:$AZ$415,$D161,MATCH(T$5,MTInputs!$J$5:$AZ$5,0))</f>
        <v/>
      </c>
      <c r="U161" s="36">
        <f>INDEX(MTInputs!$J$1:$AZ$415,$D161,MATCH(U$5,MTInputs!$J$5:$AZ$5,0))</f>
        <v/>
      </c>
      <c r="V161" s="36">
        <f>INDEX(MTInputs!$J$1:$AZ$415,$D161,MATCH(V$5,MTInputs!$J$5:$AZ$5,0))</f>
        <v/>
      </c>
      <c r="W161" s="36">
        <f>INDEX(MTInputs!$J$1:$AZ$415,$D161,MATCH(W$5,MTInputs!$J$5:$AZ$5,0))</f>
        <v/>
      </c>
      <c r="X161" s="36">
        <f>INDEX(MTInputs!$J$1:$AZ$415,$D161,MATCH(X$5,MTInputs!$J$5:$AZ$5,0))</f>
        <v/>
      </c>
      <c r="Y161" s="36">
        <f>INDEX(MTInputs!$J$1:$AZ$415,$D161,MATCH(Y$5,MTInputs!$J$5:$AZ$5,0))</f>
        <v/>
      </c>
      <c r="Z161" s="36">
        <f>INDEX(MTInputs!$J$1:$AZ$415,$D161,MATCH(Z$5,MTInputs!$J$5:$AZ$5,0))</f>
        <v/>
      </c>
      <c r="AA161" s="36">
        <f>INDEX(MTInputs!$J$1:$AZ$415,$D161,MATCH(AA$5,MTInputs!$J$5:$AZ$5,0))</f>
        <v/>
      </c>
      <c r="AB161" s="36">
        <f>INDEX(MTInputs!$J$1:$AZ$415,$D161,MATCH(AB$5,MTInputs!$J$5:$AZ$5,0))</f>
        <v/>
      </c>
      <c r="AC161" s="36">
        <f>INDEX(MTInputs!$J$1:$AZ$415,$D161,MATCH(AC$5,MTInputs!$J$5:$AZ$5,0))</f>
        <v/>
      </c>
      <c r="AD161" s="36">
        <f>INDEX(MTInputs!$J$1:$AZ$415,$D161,MATCH(AD$5,MTInputs!$J$5:$AZ$5,0))</f>
        <v/>
      </c>
      <c r="AE161" s="25">
        <f>LOWER(Settings!$C$4)&amp;".mit."&amp;$A161&amp;IF($C161="","","."&amp;$C161&amp;"."&amp;$B161)&amp;IF(INDEX(Variables!$D$5:$D$105,MATCH($A161,Variables!$A$5:$A$105,0))="","","."&amp;INDEX(Variables!$D$5:$D$105,MATCH($A161,Variables!$A$5:$A$105,0)))&amp;"."&amp;AE$5</f>
        <v/>
      </c>
      <c r="AF161" s="35">
        <f>INDEX(MTInputs!$J$1:$AZ$415,$D161,MATCH(AF$5,MTInputs!$J$5:$AZ$5,0))</f>
        <v/>
      </c>
      <c r="AG161" s="36">
        <f>INDEX(MTInputs!$J$1:$AZ$415,$D161,MATCH(AG$5,MTInputs!$J$5:$AZ$5,0))</f>
        <v/>
      </c>
      <c r="AH161" s="36">
        <f>INDEX(MTInputs!$J$1:$AZ$415,$D161,MATCH(AH$5,MTInputs!$J$5:$AZ$5,0))</f>
        <v/>
      </c>
      <c r="AI161" s="36">
        <f>INDEX(MTInputs!$J$1:$AZ$415,$D161,MATCH(AI$5,MTInputs!$J$5:$AZ$5,0))</f>
        <v/>
      </c>
      <c r="AJ161" s="36">
        <f>INDEX(MTInputs!$J$1:$AZ$415,$D161,MATCH(AJ$5,MTInputs!$J$5:$AZ$5,0))</f>
        <v/>
      </c>
      <c r="AK161" s="36">
        <f>INDEX(MTInputs!$J$1:$AZ$415,$D161,MATCH(AK$5,MTInputs!$J$5:$AZ$5,0))</f>
        <v/>
      </c>
      <c r="AL161" s="36">
        <f>INDEX(MTInputs!$J$1:$AZ$415,$D161,MATCH(AL$5,MTInputs!$J$5:$AZ$5,0))</f>
        <v/>
      </c>
      <c r="AM161" s="36">
        <f>INDEX(MTInputs!$J$1:$AZ$415,$D161,MATCH(AM$5,MTInputs!$J$5:$AZ$5,0))</f>
        <v/>
      </c>
      <c r="AN161" s="36">
        <f>INDEX(MTInputs!$J$1:$AZ$415,$D161,MATCH(AN$5,MTInputs!$J$5:$AZ$5,0))</f>
        <v/>
      </c>
      <c r="AO161" s="36">
        <f>INDEX(MTInputs!$J$1:$AZ$415,$D161,MATCH(AO$5,MTInputs!$J$5:$AZ$5,0))</f>
        <v/>
      </c>
      <c r="AP161" s="36">
        <f>INDEX(MTInputs!$J$1:$AZ$415,$D161,MATCH(AP$5,MTInputs!$J$5:$AZ$5,0))</f>
        <v/>
      </c>
      <c r="AQ161" s="36">
        <f>INDEX(MTInputs!$J$1:$AZ$415,$D161,MATCH(AQ$5,MTInputs!$J$5:$AZ$5,0))</f>
        <v/>
      </c>
      <c r="AR161" s="36">
        <f>INDEX(MTInputs!$J$1:$AZ$415,$D161,MATCH(AR$5,MTInputs!$J$5:$AZ$5,0))</f>
        <v/>
      </c>
      <c r="AS161" s="36">
        <f>INDEX(MTInputs!$J$1:$AZ$415,$D161,MATCH(AS$5,MTInputs!$J$5:$AZ$5,0))</f>
        <v/>
      </c>
      <c r="AT161" s="36">
        <f>INDEX(MTInputs!$J$1:$AZ$415,$D161,MATCH(AT$5,MTInputs!$J$5:$AZ$5,0))</f>
        <v/>
      </c>
      <c r="AU161" s="36">
        <f>INDEX(MTInputs!$J$1:$AZ$415,$D161,MATCH(AU$5,MTInputs!$J$5:$AZ$5,0))</f>
        <v/>
      </c>
      <c r="AV161" s="36">
        <f>INDEX(MTInputs!$J$1:$AZ$415,$D161,MATCH(AV$5,MTInputs!$J$5:$AZ$5,0))</f>
        <v/>
      </c>
      <c r="AW161" s="36">
        <f>INDEX(MTInputs!$J$1:$AZ$415,$D161,MATCH(AW$5,MTInputs!$J$5:$AZ$5,0))</f>
        <v/>
      </c>
      <c r="AX161" s="36">
        <f>INDEX(MTInputs!$J$1:$AZ$415,$D161,MATCH(AX$5,MTInputs!$J$5:$AZ$5,0))</f>
        <v/>
      </c>
    </row>
    <row r="162" hidden="1" outlineLevel="1">
      <c r="A162" s="5" t="inlineStr">
        <is>
          <t>fbcov</t>
        </is>
      </c>
      <c r="B162" s="5" t="inlineStr">
        <is>
          <t>all</t>
        </is>
      </c>
      <c r="C162" s="5" t="inlineStr">
        <is>
          <t>nfm</t>
        </is>
      </c>
      <c r="D162" s="8" t="n">
        <v>76</v>
      </c>
      <c r="H162" s="5">
        <f>INDEX(Variables!$B$5:$B$105,MATCH($A162,Variables!$A$5:$A$105,0))&amp;IF($C162="",""," | "&amp;INDEX(Mapping!$B$5:$B$26,MATCH($C162,Mapping!$A$5:$A$26,0))&amp;" | "&amp;INDEX(Mapping!$B$30:$B$41,MATCH($B162,Mapping!$A$30:$A$41,0)))</f>
        <v/>
      </c>
      <c r="I162" s="5">
        <f>INDEX(Variables!$C$5:$C$105,MATCH($A162,Variables!$A$5:$A$105,0))</f>
        <v/>
      </c>
      <c r="J162" s="5">
        <f>INDEX(Variables!$E$5:$E$105,MATCH($A162,Variables!$A$5:$A$105,0))</f>
        <v/>
      </c>
      <c r="K162" s="25">
        <f>LOWER(Settings!$C$4)&amp;".mit."&amp;$A162&amp;IF($C162="","","."&amp;$C162&amp;"."&amp;$B162)&amp;IF(INDEX(Variables!$D$5:$D$105,MATCH($A162,Variables!$A$5:$A$105,0))="","","."&amp;INDEX(Variables!$D$5:$D$105,MATCH($A162,Variables!$A$5:$A$105,0)))&amp;"."&amp;K$5</f>
        <v/>
      </c>
      <c r="L162" s="35">
        <f>INDEX(MTInputs!$J$1:$AZ$415,$D162,MATCH(L$5,MTInputs!$J$5:$AZ$5,0))</f>
        <v/>
      </c>
      <c r="M162" s="36">
        <f>INDEX(MTInputs!$J$1:$AZ$415,$D162,MATCH(M$5,MTInputs!$J$5:$AZ$5,0))</f>
        <v/>
      </c>
      <c r="N162" s="36">
        <f>INDEX(MTInputs!$J$1:$AZ$415,$D162,MATCH(N$5,MTInputs!$J$5:$AZ$5,0))</f>
        <v/>
      </c>
      <c r="O162" s="36">
        <f>INDEX(MTInputs!$J$1:$AZ$415,$D162,MATCH(O$5,MTInputs!$J$5:$AZ$5,0))</f>
        <v/>
      </c>
      <c r="P162" s="36">
        <f>INDEX(MTInputs!$J$1:$AZ$415,$D162,MATCH(P$5,MTInputs!$J$5:$AZ$5,0))</f>
        <v/>
      </c>
      <c r="Q162" s="36">
        <f>INDEX(MTInputs!$J$1:$AZ$415,$D162,MATCH(Q$5,MTInputs!$J$5:$AZ$5,0))</f>
        <v/>
      </c>
      <c r="R162" s="36">
        <f>INDEX(MTInputs!$J$1:$AZ$415,$D162,MATCH(R$5,MTInputs!$J$5:$AZ$5,0))</f>
        <v/>
      </c>
      <c r="S162" s="36">
        <f>INDEX(MTInputs!$J$1:$AZ$415,$D162,MATCH(S$5,MTInputs!$J$5:$AZ$5,0))</f>
        <v/>
      </c>
      <c r="T162" s="36">
        <f>INDEX(MTInputs!$J$1:$AZ$415,$D162,MATCH(T$5,MTInputs!$J$5:$AZ$5,0))</f>
        <v/>
      </c>
      <c r="U162" s="36">
        <f>INDEX(MTInputs!$J$1:$AZ$415,$D162,MATCH(U$5,MTInputs!$J$5:$AZ$5,0))</f>
        <v/>
      </c>
      <c r="V162" s="36">
        <f>INDEX(MTInputs!$J$1:$AZ$415,$D162,MATCH(V$5,MTInputs!$J$5:$AZ$5,0))</f>
        <v/>
      </c>
      <c r="W162" s="36">
        <f>INDEX(MTInputs!$J$1:$AZ$415,$D162,MATCH(W$5,MTInputs!$J$5:$AZ$5,0))</f>
        <v/>
      </c>
      <c r="X162" s="36">
        <f>INDEX(MTInputs!$J$1:$AZ$415,$D162,MATCH(X$5,MTInputs!$J$5:$AZ$5,0))</f>
        <v/>
      </c>
      <c r="Y162" s="36">
        <f>INDEX(MTInputs!$J$1:$AZ$415,$D162,MATCH(Y$5,MTInputs!$J$5:$AZ$5,0))</f>
        <v/>
      </c>
      <c r="Z162" s="36">
        <f>INDEX(MTInputs!$J$1:$AZ$415,$D162,MATCH(Z$5,MTInputs!$J$5:$AZ$5,0))</f>
        <v/>
      </c>
      <c r="AA162" s="36">
        <f>INDEX(MTInputs!$J$1:$AZ$415,$D162,MATCH(AA$5,MTInputs!$J$5:$AZ$5,0))</f>
        <v/>
      </c>
      <c r="AB162" s="36">
        <f>INDEX(MTInputs!$J$1:$AZ$415,$D162,MATCH(AB$5,MTInputs!$J$5:$AZ$5,0))</f>
        <v/>
      </c>
      <c r="AC162" s="36">
        <f>INDEX(MTInputs!$J$1:$AZ$415,$D162,MATCH(AC$5,MTInputs!$J$5:$AZ$5,0))</f>
        <v/>
      </c>
      <c r="AD162" s="36">
        <f>INDEX(MTInputs!$J$1:$AZ$415,$D162,MATCH(AD$5,MTInputs!$J$5:$AZ$5,0))</f>
        <v/>
      </c>
      <c r="AE162" s="25">
        <f>LOWER(Settings!$C$4)&amp;".mit."&amp;$A162&amp;IF($C162="","","."&amp;$C162&amp;"."&amp;$B162)&amp;IF(INDEX(Variables!$D$5:$D$105,MATCH($A162,Variables!$A$5:$A$105,0))="","","."&amp;INDEX(Variables!$D$5:$D$105,MATCH($A162,Variables!$A$5:$A$105,0)))&amp;"."&amp;AE$5</f>
        <v/>
      </c>
      <c r="AF162" s="35">
        <f>INDEX(MTInputs!$J$1:$AZ$415,$D162,MATCH(AF$5,MTInputs!$J$5:$AZ$5,0))</f>
        <v/>
      </c>
      <c r="AG162" s="36">
        <f>INDEX(MTInputs!$J$1:$AZ$415,$D162,MATCH(AG$5,MTInputs!$J$5:$AZ$5,0))</f>
        <v/>
      </c>
      <c r="AH162" s="36">
        <f>INDEX(MTInputs!$J$1:$AZ$415,$D162,MATCH(AH$5,MTInputs!$J$5:$AZ$5,0))</f>
        <v/>
      </c>
      <c r="AI162" s="36">
        <f>INDEX(MTInputs!$J$1:$AZ$415,$D162,MATCH(AI$5,MTInputs!$J$5:$AZ$5,0))</f>
        <v/>
      </c>
      <c r="AJ162" s="36">
        <f>INDEX(MTInputs!$J$1:$AZ$415,$D162,MATCH(AJ$5,MTInputs!$J$5:$AZ$5,0))</f>
        <v/>
      </c>
      <c r="AK162" s="36">
        <f>INDEX(MTInputs!$J$1:$AZ$415,$D162,MATCH(AK$5,MTInputs!$J$5:$AZ$5,0))</f>
        <v/>
      </c>
      <c r="AL162" s="36">
        <f>INDEX(MTInputs!$J$1:$AZ$415,$D162,MATCH(AL$5,MTInputs!$J$5:$AZ$5,0))</f>
        <v/>
      </c>
      <c r="AM162" s="36">
        <f>INDEX(MTInputs!$J$1:$AZ$415,$D162,MATCH(AM$5,MTInputs!$J$5:$AZ$5,0))</f>
        <v/>
      </c>
      <c r="AN162" s="36">
        <f>INDEX(MTInputs!$J$1:$AZ$415,$D162,MATCH(AN$5,MTInputs!$J$5:$AZ$5,0))</f>
        <v/>
      </c>
      <c r="AO162" s="36">
        <f>INDEX(MTInputs!$J$1:$AZ$415,$D162,MATCH(AO$5,MTInputs!$J$5:$AZ$5,0))</f>
        <v/>
      </c>
      <c r="AP162" s="36">
        <f>INDEX(MTInputs!$J$1:$AZ$415,$D162,MATCH(AP$5,MTInputs!$J$5:$AZ$5,0))</f>
        <v/>
      </c>
      <c r="AQ162" s="36">
        <f>INDEX(MTInputs!$J$1:$AZ$415,$D162,MATCH(AQ$5,MTInputs!$J$5:$AZ$5,0))</f>
        <v/>
      </c>
      <c r="AR162" s="36">
        <f>INDEX(MTInputs!$J$1:$AZ$415,$D162,MATCH(AR$5,MTInputs!$J$5:$AZ$5,0))</f>
        <v/>
      </c>
      <c r="AS162" s="36">
        <f>INDEX(MTInputs!$J$1:$AZ$415,$D162,MATCH(AS$5,MTInputs!$J$5:$AZ$5,0))</f>
        <v/>
      </c>
      <c r="AT162" s="36">
        <f>INDEX(MTInputs!$J$1:$AZ$415,$D162,MATCH(AT$5,MTInputs!$J$5:$AZ$5,0))</f>
        <v/>
      </c>
      <c r="AU162" s="36">
        <f>INDEX(MTInputs!$J$1:$AZ$415,$D162,MATCH(AU$5,MTInputs!$J$5:$AZ$5,0))</f>
        <v/>
      </c>
      <c r="AV162" s="36">
        <f>INDEX(MTInputs!$J$1:$AZ$415,$D162,MATCH(AV$5,MTInputs!$J$5:$AZ$5,0))</f>
        <v/>
      </c>
      <c r="AW162" s="36">
        <f>INDEX(MTInputs!$J$1:$AZ$415,$D162,MATCH(AW$5,MTInputs!$J$5:$AZ$5,0))</f>
        <v/>
      </c>
      <c r="AX162" s="36">
        <f>INDEX(MTInputs!$J$1:$AZ$415,$D162,MATCH(AX$5,MTInputs!$J$5:$AZ$5,0))</f>
        <v/>
      </c>
    </row>
    <row r="163" hidden="1" outlineLevel="1">
      <c r="A163" s="5" t="inlineStr">
        <is>
          <t>fbcov</t>
        </is>
      </c>
      <c r="B163" s="5" t="inlineStr">
        <is>
          <t>all</t>
        </is>
      </c>
      <c r="C163" s="5" t="inlineStr">
        <is>
          <t>mac</t>
        </is>
      </c>
      <c r="D163" s="8" t="n">
        <v>77</v>
      </c>
      <c r="H163" s="5">
        <f>INDEX(Variables!$B$5:$B$105,MATCH($A163,Variables!$A$5:$A$105,0))&amp;IF($C163="",""," | "&amp;INDEX(Mapping!$B$5:$B$26,MATCH($C163,Mapping!$A$5:$A$26,0))&amp;" | "&amp;INDEX(Mapping!$B$30:$B$41,MATCH($B163,Mapping!$A$30:$A$41,0)))</f>
        <v/>
      </c>
      <c r="I163" s="5">
        <f>INDEX(Variables!$C$5:$C$105,MATCH($A163,Variables!$A$5:$A$105,0))</f>
        <v/>
      </c>
      <c r="J163" s="5">
        <f>INDEX(Variables!$E$5:$E$105,MATCH($A163,Variables!$A$5:$A$105,0))</f>
        <v/>
      </c>
      <c r="K163" s="25">
        <f>LOWER(Settings!$C$4)&amp;".mit."&amp;$A163&amp;IF($C163="","","."&amp;$C163&amp;"."&amp;$B163)&amp;IF(INDEX(Variables!$D$5:$D$105,MATCH($A163,Variables!$A$5:$A$105,0))="","","."&amp;INDEX(Variables!$D$5:$D$105,MATCH($A163,Variables!$A$5:$A$105,0)))&amp;"."&amp;K$5</f>
        <v/>
      </c>
      <c r="L163" s="35">
        <f>INDEX(MTInputs!$J$1:$AZ$415,$D163,MATCH(L$5,MTInputs!$J$5:$AZ$5,0))</f>
        <v/>
      </c>
      <c r="M163" s="36">
        <f>INDEX(MTInputs!$J$1:$AZ$415,$D163,MATCH(M$5,MTInputs!$J$5:$AZ$5,0))</f>
        <v/>
      </c>
      <c r="N163" s="36">
        <f>INDEX(MTInputs!$J$1:$AZ$415,$D163,MATCH(N$5,MTInputs!$J$5:$AZ$5,0))</f>
        <v/>
      </c>
      <c r="O163" s="36">
        <f>INDEX(MTInputs!$J$1:$AZ$415,$D163,MATCH(O$5,MTInputs!$J$5:$AZ$5,0))</f>
        <v/>
      </c>
      <c r="P163" s="36">
        <f>INDEX(MTInputs!$J$1:$AZ$415,$D163,MATCH(P$5,MTInputs!$J$5:$AZ$5,0))</f>
        <v/>
      </c>
      <c r="Q163" s="36">
        <f>INDEX(MTInputs!$J$1:$AZ$415,$D163,MATCH(Q$5,MTInputs!$J$5:$AZ$5,0))</f>
        <v/>
      </c>
      <c r="R163" s="36">
        <f>INDEX(MTInputs!$J$1:$AZ$415,$D163,MATCH(R$5,MTInputs!$J$5:$AZ$5,0))</f>
        <v/>
      </c>
      <c r="S163" s="36">
        <f>INDEX(MTInputs!$J$1:$AZ$415,$D163,MATCH(S$5,MTInputs!$J$5:$AZ$5,0))</f>
        <v/>
      </c>
      <c r="T163" s="36">
        <f>INDEX(MTInputs!$J$1:$AZ$415,$D163,MATCH(T$5,MTInputs!$J$5:$AZ$5,0))</f>
        <v/>
      </c>
      <c r="U163" s="36">
        <f>INDEX(MTInputs!$J$1:$AZ$415,$D163,MATCH(U$5,MTInputs!$J$5:$AZ$5,0))</f>
        <v/>
      </c>
      <c r="V163" s="36">
        <f>INDEX(MTInputs!$J$1:$AZ$415,$D163,MATCH(V$5,MTInputs!$J$5:$AZ$5,0))</f>
        <v/>
      </c>
      <c r="W163" s="36">
        <f>INDEX(MTInputs!$J$1:$AZ$415,$D163,MATCH(W$5,MTInputs!$J$5:$AZ$5,0))</f>
        <v/>
      </c>
      <c r="X163" s="36">
        <f>INDEX(MTInputs!$J$1:$AZ$415,$D163,MATCH(X$5,MTInputs!$J$5:$AZ$5,0))</f>
        <v/>
      </c>
      <c r="Y163" s="36">
        <f>INDEX(MTInputs!$J$1:$AZ$415,$D163,MATCH(Y$5,MTInputs!$J$5:$AZ$5,0))</f>
        <v/>
      </c>
      <c r="Z163" s="36">
        <f>INDEX(MTInputs!$J$1:$AZ$415,$D163,MATCH(Z$5,MTInputs!$J$5:$AZ$5,0))</f>
        <v/>
      </c>
      <c r="AA163" s="36">
        <f>INDEX(MTInputs!$J$1:$AZ$415,$D163,MATCH(AA$5,MTInputs!$J$5:$AZ$5,0))</f>
        <v/>
      </c>
      <c r="AB163" s="36">
        <f>INDEX(MTInputs!$J$1:$AZ$415,$D163,MATCH(AB$5,MTInputs!$J$5:$AZ$5,0))</f>
        <v/>
      </c>
      <c r="AC163" s="36">
        <f>INDEX(MTInputs!$J$1:$AZ$415,$D163,MATCH(AC$5,MTInputs!$J$5:$AZ$5,0))</f>
        <v/>
      </c>
      <c r="AD163" s="36">
        <f>INDEX(MTInputs!$J$1:$AZ$415,$D163,MATCH(AD$5,MTInputs!$J$5:$AZ$5,0))</f>
        <v/>
      </c>
      <c r="AE163" s="25">
        <f>LOWER(Settings!$C$4)&amp;".mit."&amp;$A163&amp;IF($C163="","","."&amp;$C163&amp;"."&amp;$B163)&amp;IF(INDEX(Variables!$D$5:$D$105,MATCH($A163,Variables!$A$5:$A$105,0))="","","."&amp;INDEX(Variables!$D$5:$D$105,MATCH($A163,Variables!$A$5:$A$105,0)))&amp;"."&amp;AE$5</f>
        <v/>
      </c>
      <c r="AF163" s="35">
        <f>INDEX(MTInputs!$J$1:$AZ$415,$D163,MATCH(AF$5,MTInputs!$J$5:$AZ$5,0))</f>
        <v/>
      </c>
      <c r="AG163" s="36">
        <f>INDEX(MTInputs!$J$1:$AZ$415,$D163,MATCH(AG$5,MTInputs!$J$5:$AZ$5,0))</f>
        <v/>
      </c>
      <c r="AH163" s="36">
        <f>INDEX(MTInputs!$J$1:$AZ$415,$D163,MATCH(AH$5,MTInputs!$J$5:$AZ$5,0))</f>
        <v/>
      </c>
      <c r="AI163" s="36">
        <f>INDEX(MTInputs!$J$1:$AZ$415,$D163,MATCH(AI$5,MTInputs!$J$5:$AZ$5,0))</f>
        <v/>
      </c>
      <c r="AJ163" s="36">
        <f>INDEX(MTInputs!$J$1:$AZ$415,$D163,MATCH(AJ$5,MTInputs!$J$5:$AZ$5,0))</f>
        <v/>
      </c>
      <c r="AK163" s="36">
        <f>INDEX(MTInputs!$J$1:$AZ$415,$D163,MATCH(AK$5,MTInputs!$J$5:$AZ$5,0))</f>
        <v/>
      </c>
      <c r="AL163" s="36">
        <f>INDEX(MTInputs!$J$1:$AZ$415,$D163,MATCH(AL$5,MTInputs!$J$5:$AZ$5,0))</f>
        <v/>
      </c>
      <c r="AM163" s="36">
        <f>INDEX(MTInputs!$J$1:$AZ$415,$D163,MATCH(AM$5,MTInputs!$J$5:$AZ$5,0))</f>
        <v/>
      </c>
      <c r="AN163" s="36">
        <f>INDEX(MTInputs!$J$1:$AZ$415,$D163,MATCH(AN$5,MTInputs!$J$5:$AZ$5,0))</f>
        <v/>
      </c>
      <c r="AO163" s="36">
        <f>INDEX(MTInputs!$J$1:$AZ$415,$D163,MATCH(AO$5,MTInputs!$J$5:$AZ$5,0))</f>
        <v/>
      </c>
      <c r="AP163" s="36">
        <f>INDEX(MTInputs!$J$1:$AZ$415,$D163,MATCH(AP$5,MTInputs!$J$5:$AZ$5,0))</f>
        <v/>
      </c>
      <c r="AQ163" s="36">
        <f>INDEX(MTInputs!$J$1:$AZ$415,$D163,MATCH(AQ$5,MTInputs!$J$5:$AZ$5,0))</f>
        <v/>
      </c>
      <c r="AR163" s="36">
        <f>INDEX(MTInputs!$J$1:$AZ$415,$D163,MATCH(AR$5,MTInputs!$J$5:$AZ$5,0))</f>
        <v/>
      </c>
      <c r="AS163" s="36">
        <f>INDEX(MTInputs!$J$1:$AZ$415,$D163,MATCH(AS$5,MTInputs!$J$5:$AZ$5,0))</f>
        <v/>
      </c>
      <c r="AT163" s="36">
        <f>INDEX(MTInputs!$J$1:$AZ$415,$D163,MATCH(AT$5,MTInputs!$J$5:$AZ$5,0))</f>
        <v/>
      </c>
      <c r="AU163" s="36">
        <f>INDEX(MTInputs!$J$1:$AZ$415,$D163,MATCH(AU$5,MTInputs!$J$5:$AZ$5,0))</f>
        <v/>
      </c>
      <c r="AV163" s="36">
        <f>INDEX(MTInputs!$J$1:$AZ$415,$D163,MATCH(AV$5,MTInputs!$J$5:$AZ$5,0))</f>
        <v/>
      </c>
      <c r="AW163" s="36">
        <f>INDEX(MTInputs!$J$1:$AZ$415,$D163,MATCH(AW$5,MTInputs!$J$5:$AZ$5,0))</f>
        <v/>
      </c>
      <c r="AX163" s="36">
        <f>INDEX(MTInputs!$J$1:$AZ$415,$D163,MATCH(AX$5,MTInputs!$J$5:$AZ$5,0))</f>
        <v/>
      </c>
    </row>
    <row r="164" hidden="1" outlineLevel="1">
      <c r="A164" s="5" t="inlineStr">
        <is>
          <t>fbcov</t>
        </is>
      </c>
      <c r="B164" s="5" t="inlineStr">
        <is>
          <t>all</t>
        </is>
      </c>
      <c r="C164" s="5" t="inlineStr">
        <is>
          <t>cem</t>
        </is>
      </c>
      <c r="D164" s="8" t="n">
        <v>78</v>
      </c>
      <c r="H164" s="5">
        <f>INDEX(Variables!$B$5:$B$105,MATCH($A164,Variables!$A$5:$A$105,0))&amp;IF($C164="",""," | "&amp;INDEX(Mapping!$B$5:$B$26,MATCH($C164,Mapping!$A$5:$A$26,0))&amp;" | "&amp;INDEX(Mapping!$B$30:$B$41,MATCH($B164,Mapping!$A$30:$A$41,0)))</f>
        <v/>
      </c>
      <c r="I164" s="5">
        <f>INDEX(Variables!$C$5:$C$105,MATCH($A164,Variables!$A$5:$A$105,0))</f>
        <v/>
      </c>
      <c r="J164" s="5">
        <f>INDEX(Variables!$E$5:$E$105,MATCH($A164,Variables!$A$5:$A$105,0))</f>
        <v/>
      </c>
      <c r="K164" s="25">
        <f>LOWER(Settings!$C$4)&amp;".mit."&amp;$A164&amp;IF($C164="","","."&amp;$C164&amp;"."&amp;$B164)&amp;IF(INDEX(Variables!$D$5:$D$105,MATCH($A164,Variables!$A$5:$A$105,0))="","","."&amp;INDEX(Variables!$D$5:$D$105,MATCH($A164,Variables!$A$5:$A$105,0)))&amp;"."&amp;K$5</f>
        <v/>
      </c>
      <c r="L164" s="35">
        <f>INDEX(MTInputs!$J$1:$AZ$415,$D164,MATCH(L$5,MTInputs!$J$5:$AZ$5,0))</f>
        <v/>
      </c>
      <c r="M164" s="36">
        <f>INDEX(MTInputs!$J$1:$AZ$415,$D164,MATCH(M$5,MTInputs!$J$5:$AZ$5,0))</f>
        <v/>
      </c>
      <c r="N164" s="36">
        <f>INDEX(MTInputs!$J$1:$AZ$415,$D164,MATCH(N$5,MTInputs!$J$5:$AZ$5,0))</f>
        <v/>
      </c>
      <c r="O164" s="36">
        <f>INDEX(MTInputs!$J$1:$AZ$415,$D164,MATCH(O$5,MTInputs!$J$5:$AZ$5,0))</f>
        <v/>
      </c>
      <c r="P164" s="36">
        <f>INDEX(MTInputs!$J$1:$AZ$415,$D164,MATCH(P$5,MTInputs!$J$5:$AZ$5,0))</f>
        <v/>
      </c>
      <c r="Q164" s="36">
        <f>INDEX(MTInputs!$J$1:$AZ$415,$D164,MATCH(Q$5,MTInputs!$J$5:$AZ$5,0))</f>
        <v/>
      </c>
      <c r="R164" s="36">
        <f>INDEX(MTInputs!$J$1:$AZ$415,$D164,MATCH(R$5,MTInputs!$J$5:$AZ$5,0))</f>
        <v/>
      </c>
      <c r="S164" s="36">
        <f>INDEX(MTInputs!$J$1:$AZ$415,$D164,MATCH(S$5,MTInputs!$J$5:$AZ$5,0))</f>
        <v/>
      </c>
      <c r="T164" s="36">
        <f>INDEX(MTInputs!$J$1:$AZ$415,$D164,MATCH(T$5,MTInputs!$J$5:$AZ$5,0))</f>
        <v/>
      </c>
      <c r="U164" s="36">
        <f>INDEX(MTInputs!$J$1:$AZ$415,$D164,MATCH(U$5,MTInputs!$J$5:$AZ$5,0))</f>
        <v/>
      </c>
      <c r="V164" s="36">
        <f>INDEX(MTInputs!$J$1:$AZ$415,$D164,MATCH(V$5,MTInputs!$J$5:$AZ$5,0))</f>
        <v/>
      </c>
      <c r="W164" s="36">
        <f>INDEX(MTInputs!$J$1:$AZ$415,$D164,MATCH(W$5,MTInputs!$J$5:$AZ$5,0))</f>
        <v/>
      </c>
      <c r="X164" s="36">
        <f>INDEX(MTInputs!$J$1:$AZ$415,$D164,MATCH(X$5,MTInputs!$J$5:$AZ$5,0))</f>
        <v/>
      </c>
      <c r="Y164" s="36">
        <f>INDEX(MTInputs!$J$1:$AZ$415,$D164,MATCH(Y$5,MTInputs!$J$5:$AZ$5,0))</f>
        <v/>
      </c>
      <c r="Z164" s="36">
        <f>INDEX(MTInputs!$J$1:$AZ$415,$D164,MATCH(Z$5,MTInputs!$J$5:$AZ$5,0))</f>
        <v/>
      </c>
      <c r="AA164" s="36">
        <f>INDEX(MTInputs!$J$1:$AZ$415,$D164,MATCH(AA$5,MTInputs!$J$5:$AZ$5,0))</f>
        <v/>
      </c>
      <c r="AB164" s="36">
        <f>INDEX(MTInputs!$J$1:$AZ$415,$D164,MATCH(AB$5,MTInputs!$J$5:$AZ$5,0))</f>
        <v/>
      </c>
      <c r="AC164" s="36">
        <f>INDEX(MTInputs!$J$1:$AZ$415,$D164,MATCH(AC$5,MTInputs!$J$5:$AZ$5,0))</f>
        <v/>
      </c>
      <c r="AD164" s="36">
        <f>INDEX(MTInputs!$J$1:$AZ$415,$D164,MATCH(AD$5,MTInputs!$J$5:$AZ$5,0))</f>
        <v/>
      </c>
      <c r="AE164" s="25">
        <f>LOWER(Settings!$C$4)&amp;".mit."&amp;$A164&amp;IF($C164="","","."&amp;$C164&amp;"."&amp;$B164)&amp;IF(INDEX(Variables!$D$5:$D$105,MATCH($A164,Variables!$A$5:$A$105,0))="","","."&amp;INDEX(Variables!$D$5:$D$105,MATCH($A164,Variables!$A$5:$A$105,0)))&amp;"."&amp;AE$5</f>
        <v/>
      </c>
      <c r="AF164" s="35">
        <f>INDEX(MTInputs!$J$1:$AZ$415,$D164,MATCH(AF$5,MTInputs!$J$5:$AZ$5,0))</f>
        <v/>
      </c>
      <c r="AG164" s="36">
        <f>INDEX(MTInputs!$J$1:$AZ$415,$D164,MATCH(AG$5,MTInputs!$J$5:$AZ$5,0))</f>
        <v/>
      </c>
      <c r="AH164" s="36">
        <f>INDEX(MTInputs!$J$1:$AZ$415,$D164,MATCH(AH$5,MTInputs!$J$5:$AZ$5,0))</f>
        <v/>
      </c>
      <c r="AI164" s="36">
        <f>INDEX(MTInputs!$J$1:$AZ$415,$D164,MATCH(AI$5,MTInputs!$J$5:$AZ$5,0))</f>
        <v/>
      </c>
      <c r="AJ164" s="36">
        <f>INDEX(MTInputs!$J$1:$AZ$415,$D164,MATCH(AJ$5,MTInputs!$J$5:$AZ$5,0))</f>
        <v/>
      </c>
      <c r="AK164" s="36">
        <f>INDEX(MTInputs!$J$1:$AZ$415,$D164,MATCH(AK$5,MTInputs!$J$5:$AZ$5,0))</f>
        <v/>
      </c>
      <c r="AL164" s="36">
        <f>INDEX(MTInputs!$J$1:$AZ$415,$D164,MATCH(AL$5,MTInputs!$J$5:$AZ$5,0))</f>
        <v/>
      </c>
      <c r="AM164" s="36">
        <f>INDEX(MTInputs!$J$1:$AZ$415,$D164,MATCH(AM$5,MTInputs!$J$5:$AZ$5,0))</f>
        <v/>
      </c>
      <c r="AN164" s="36">
        <f>INDEX(MTInputs!$J$1:$AZ$415,$D164,MATCH(AN$5,MTInputs!$J$5:$AZ$5,0))</f>
        <v/>
      </c>
      <c r="AO164" s="36">
        <f>INDEX(MTInputs!$J$1:$AZ$415,$D164,MATCH(AO$5,MTInputs!$J$5:$AZ$5,0))</f>
        <v/>
      </c>
      <c r="AP164" s="36">
        <f>INDEX(MTInputs!$J$1:$AZ$415,$D164,MATCH(AP$5,MTInputs!$J$5:$AZ$5,0))</f>
        <v/>
      </c>
      <c r="AQ164" s="36">
        <f>INDEX(MTInputs!$J$1:$AZ$415,$D164,MATCH(AQ$5,MTInputs!$J$5:$AZ$5,0))</f>
        <v/>
      </c>
      <c r="AR164" s="36">
        <f>INDEX(MTInputs!$J$1:$AZ$415,$D164,MATCH(AR$5,MTInputs!$J$5:$AZ$5,0))</f>
        <v/>
      </c>
      <c r="AS164" s="36">
        <f>INDEX(MTInputs!$J$1:$AZ$415,$D164,MATCH(AS$5,MTInputs!$J$5:$AZ$5,0))</f>
        <v/>
      </c>
      <c r="AT164" s="36">
        <f>INDEX(MTInputs!$J$1:$AZ$415,$D164,MATCH(AT$5,MTInputs!$J$5:$AZ$5,0))</f>
        <v/>
      </c>
      <c r="AU164" s="36">
        <f>INDEX(MTInputs!$J$1:$AZ$415,$D164,MATCH(AU$5,MTInputs!$J$5:$AZ$5,0))</f>
        <v/>
      </c>
      <c r="AV164" s="36">
        <f>INDEX(MTInputs!$J$1:$AZ$415,$D164,MATCH(AV$5,MTInputs!$J$5:$AZ$5,0))</f>
        <v/>
      </c>
      <c r="AW164" s="36">
        <f>INDEX(MTInputs!$J$1:$AZ$415,$D164,MATCH(AW$5,MTInputs!$J$5:$AZ$5,0))</f>
        <v/>
      </c>
      <c r="AX164" s="36">
        <f>INDEX(MTInputs!$J$1:$AZ$415,$D164,MATCH(AX$5,MTInputs!$J$5:$AZ$5,0))</f>
        <v/>
      </c>
    </row>
    <row r="165" hidden="1" outlineLevel="1">
      <c r="A165" s="5" t="inlineStr">
        <is>
          <t>fbcov</t>
        </is>
      </c>
      <c r="B165" s="5" t="inlineStr">
        <is>
          <t>all</t>
        </is>
      </c>
      <c r="C165" s="5" t="inlineStr">
        <is>
          <t>omn</t>
        </is>
      </c>
      <c r="D165" s="8" t="n">
        <v>79</v>
      </c>
      <c r="H165" s="5">
        <f>INDEX(Variables!$B$5:$B$105,MATCH($A165,Variables!$A$5:$A$105,0))&amp;IF($C165="",""," | "&amp;INDEX(Mapping!$B$5:$B$26,MATCH($C165,Mapping!$A$5:$A$26,0))&amp;" | "&amp;INDEX(Mapping!$B$30:$B$41,MATCH($B165,Mapping!$A$30:$A$41,0)))</f>
        <v/>
      </c>
      <c r="I165" s="5">
        <f>INDEX(Variables!$C$5:$C$105,MATCH($A165,Variables!$A$5:$A$105,0))</f>
        <v/>
      </c>
      <c r="J165" s="5">
        <f>INDEX(Variables!$E$5:$E$105,MATCH($A165,Variables!$A$5:$A$105,0))</f>
        <v/>
      </c>
      <c r="K165" s="25">
        <f>LOWER(Settings!$C$4)&amp;".mit."&amp;$A165&amp;IF($C165="","","."&amp;$C165&amp;"."&amp;$B165)&amp;IF(INDEX(Variables!$D$5:$D$105,MATCH($A165,Variables!$A$5:$A$105,0))="","","."&amp;INDEX(Variables!$D$5:$D$105,MATCH($A165,Variables!$A$5:$A$105,0)))&amp;"."&amp;K$5</f>
        <v/>
      </c>
      <c r="L165" s="35">
        <f>INDEX(MTInputs!$J$1:$AZ$415,$D165,MATCH(L$5,MTInputs!$J$5:$AZ$5,0))</f>
        <v/>
      </c>
      <c r="M165" s="36">
        <f>INDEX(MTInputs!$J$1:$AZ$415,$D165,MATCH(M$5,MTInputs!$J$5:$AZ$5,0))</f>
        <v/>
      </c>
      <c r="N165" s="36">
        <f>INDEX(MTInputs!$J$1:$AZ$415,$D165,MATCH(N$5,MTInputs!$J$5:$AZ$5,0))</f>
        <v/>
      </c>
      <c r="O165" s="36">
        <f>INDEX(MTInputs!$J$1:$AZ$415,$D165,MATCH(O$5,MTInputs!$J$5:$AZ$5,0))</f>
        <v/>
      </c>
      <c r="P165" s="36">
        <f>INDEX(MTInputs!$J$1:$AZ$415,$D165,MATCH(P$5,MTInputs!$J$5:$AZ$5,0))</f>
        <v/>
      </c>
      <c r="Q165" s="36">
        <f>INDEX(MTInputs!$J$1:$AZ$415,$D165,MATCH(Q$5,MTInputs!$J$5:$AZ$5,0))</f>
        <v/>
      </c>
      <c r="R165" s="36">
        <f>INDEX(MTInputs!$J$1:$AZ$415,$D165,MATCH(R$5,MTInputs!$J$5:$AZ$5,0))</f>
        <v/>
      </c>
      <c r="S165" s="36">
        <f>INDEX(MTInputs!$J$1:$AZ$415,$D165,MATCH(S$5,MTInputs!$J$5:$AZ$5,0))</f>
        <v/>
      </c>
      <c r="T165" s="36">
        <f>INDEX(MTInputs!$J$1:$AZ$415,$D165,MATCH(T$5,MTInputs!$J$5:$AZ$5,0))</f>
        <v/>
      </c>
      <c r="U165" s="36">
        <f>INDEX(MTInputs!$J$1:$AZ$415,$D165,MATCH(U$5,MTInputs!$J$5:$AZ$5,0))</f>
        <v/>
      </c>
      <c r="V165" s="36">
        <f>INDEX(MTInputs!$J$1:$AZ$415,$D165,MATCH(V$5,MTInputs!$J$5:$AZ$5,0))</f>
        <v/>
      </c>
      <c r="W165" s="36">
        <f>INDEX(MTInputs!$J$1:$AZ$415,$D165,MATCH(W$5,MTInputs!$J$5:$AZ$5,0))</f>
        <v/>
      </c>
      <c r="X165" s="36">
        <f>INDEX(MTInputs!$J$1:$AZ$415,$D165,MATCH(X$5,MTInputs!$J$5:$AZ$5,0))</f>
        <v/>
      </c>
      <c r="Y165" s="36">
        <f>INDEX(MTInputs!$J$1:$AZ$415,$D165,MATCH(Y$5,MTInputs!$J$5:$AZ$5,0))</f>
        <v/>
      </c>
      <c r="Z165" s="36">
        <f>INDEX(MTInputs!$J$1:$AZ$415,$D165,MATCH(Z$5,MTInputs!$J$5:$AZ$5,0))</f>
        <v/>
      </c>
      <c r="AA165" s="36">
        <f>INDEX(MTInputs!$J$1:$AZ$415,$D165,MATCH(AA$5,MTInputs!$J$5:$AZ$5,0))</f>
        <v/>
      </c>
      <c r="AB165" s="36">
        <f>INDEX(MTInputs!$J$1:$AZ$415,$D165,MATCH(AB$5,MTInputs!$J$5:$AZ$5,0))</f>
        <v/>
      </c>
      <c r="AC165" s="36">
        <f>INDEX(MTInputs!$J$1:$AZ$415,$D165,MATCH(AC$5,MTInputs!$J$5:$AZ$5,0))</f>
        <v/>
      </c>
      <c r="AD165" s="36">
        <f>INDEX(MTInputs!$J$1:$AZ$415,$D165,MATCH(AD$5,MTInputs!$J$5:$AZ$5,0))</f>
        <v/>
      </c>
      <c r="AE165" s="25">
        <f>LOWER(Settings!$C$4)&amp;".mit."&amp;$A165&amp;IF($C165="","","."&amp;$C165&amp;"."&amp;$B165)&amp;IF(INDEX(Variables!$D$5:$D$105,MATCH($A165,Variables!$A$5:$A$105,0))="","","."&amp;INDEX(Variables!$D$5:$D$105,MATCH($A165,Variables!$A$5:$A$105,0)))&amp;"."&amp;AE$5</f>
        <v/>
      </c>
      <c r="AF165" s="35">
        <f>INDEX(MTInputs!$J$1:$AZ$415,$D165,MATCH(AF$5,MTInputs!$J$5:$AZ$5,0))</f>
        <v/>
      </c>
      <c r="AG165" s="36">
        <f>INDEX(MTInputs!$J$1:$AZ$415,$D165,MATCH(AG$5,MTInputs!$J$5:$AZ$5,0))</f>
        <v/>
      </c>
      <c r="AH165" s="36">
        <f>INDEX(MTInputs!$J$1:$AZ$415,$D165,MATCH(AH$5,MTInputs!$J$5:$AZ$5,0))</f>
        <v/>
      </c>
      <c r="AI165" s="36">
        <f>INDEX(MTInputs!$J$1:$AZ$415,$D165,MATCH(AI$5,MTInputs!$J$5:$AZ$5,0))</f>
        <v/>
      </c>
      <c r="AJ165" s="36">
        <f>INDEX(MTInputs!$J$1:$AZ$415,$D165,MATCH(AJ$5,MTInputs!$J$5:$AZ$5,0))</f>
        <v/>
      </c>
      <c r="AK165" s="36">
        <f>INDEX(MTInputs!$J$1:$AZ$415,$D165,MATCH(AK$5,MTInputs!$J$5:$AZ$5,0))</f>
        <v/>
      </c>
      <c r="AL165" s="36">
        <f>INDEX(MTInputs!$J$1:$AZ$415,$D165,MATCH(AL$5,MTInputs!$J$5:$AZ$5,0))</f>
        <v/>
      </c>
      <c r="AM165" s="36">
        <f>INDEX(MTInputs!$J$1:$AZ$415,$D165,MATCH(AM$5,MTInputs!$J$5:$AZ$5,0))</f>
        <v/>
      </c>
      <c r="AN165" s="36">
        <f>INDEX(MTInputs!$J$1:$AZ$415,$D165,MATCH(AN$5,MTInputs!$J$5:$AZ$5,0))</f>
        <v/>
      </c>
      <c r="AO165" s="36">
        <f>INDEX(MTInputs!$J$1:$AZ$415,$D165,MATCH(AO$5,MTInputs!$J$5:$AZ$5,0))</f>
        <v/>
      </c>
      <c r="AP165" s="36">
        <f>INDEX(MTInputs!$J$1:$AZ$415,$D165,MATCH(AP$5,MTInputs!$J$5:$AZ$5,0))</f>
        <v/>
      </c>
      <c r="AQ165" s="36">
        <f>INDEX(MTInputs!$J$1:$AZ$415,$D165,MATCH(AQ$5,MTInputs!$J$5:$AZ$5,0))</f>
        <v/>
      </c>
      <c r="AR165" s="36">
        <f>INDEX(MTInputs!$J$1:$AZ$415,$D165,MATCH(AR$5,MTInputs!$J$5:$AZ$5,0))</f>
        <v/>
      </c>
      <c r="AS165" s="36">
        <f>INDEX(MTInputs!$J$1:$AZ$415,$D165,MATCH(AS$5,MTInputs!$J$5:$AZ$5,0))</f>
        <v/>
      </c>
      <c r="AT165" s="36">
        <f>INDEX(MTInputs!$J$1:$AZ$415,$D165,MATCH(AT$5,MTInputs!$J$5:$AZ$5,0))</f>
        <v/>
      </c>
      <c r="AU165" s="36">
        <f>INDEX(MTInputs!$J$1:$AZ$415,$D165,MATCH(AU$5,MTInputs!$J$5:$AZ$5,0))</f>
        <v/>
      </c>
      <c r="AV165" s="36">
        <f>INDEX(MTInputs!$J$1:$AZ$415,$D165,MATCH(AV$5,MTInputs!$J$5:$AZ$5,0))</f>
        <v/>
      </c>
      <c r="AW165" s="36">
        <f>INDEX(MTInputs!$J$1:$AZ$415,$D165,MATCH(AW$5,MTInputs!$J$5:$AZ$5,0))</f>
        <v/>
      </c>
      <c r="AX165" s="36">
        <f>INDEX(MTInputs!$J$1:$AZ$415,$D165,MATCH(AX$5,MTInputs!$J$5:$AZ$5,0))</f>
        <v/>
      </c>
    </row>
    <row r="166" hidden="1" outlineLevel="1">
      <c r="A166" s="5" t="inlineStr">
        <is>
          <t>fbcov</t>
        </is>
      </c>
      <c r="B166" s="5" t="inlineStr">
        <is>
          <t>all</t>
        </is>
      </c>
      <c r="C166" s="5" t="inlineStr">
        <is>
          <t>cst</t>
        </is>
      </c>
      <c r="D166" s="8" t="n">
        <v>80</v>
      </c>
      <c r="H166" s="5">
        <f>INDEX(Variables!$B$5:$B$105,MATCH($A166,Variables!$A$5:$A$105,0))&amp;IF($C166="",""," | "&amp;INDEX(Mapping!$B$5:$B$26,MATCH($C166,Mapping!$A$5:$A$26,0))&amp;" | "&amp;INDEX(Mapping!$B$30:$B$41,MATCH($B166,Mapping!$A$30:$A$41,0)))</f>
        <v/>
      </c>
      <c r="I166" s="5">
        <f>INDEX(Variables!$C$5:$C$105,MATCH($A166,Variables!$A$5:$A$105,0))</f>
        <v/>
      </c>
      <c r="J166" s="5">
        <f>INDEX(Variables!$E$5:$E$105,MATCH($A166,Variables!$A$5:$A$105,0))</f>
        <v/>
      </c>
      <c r="K166" s="25">
        <f>LOWER(Settings!$C$4)&amp;".mit."&amp;$A166&amp;IF($C166="","","."&amp;$C166&amp;"."&amp;$B166)&amp;IF(INDEX(Variables!$D$5:$D$105,MATCH($A166,Variables!$A$5:$A$105,0))="","","."&amp;INDEX(Variables!$D$5:$D$105,MATCH($A166,Variables!$A$5:$A$105,0)))&amp;"."&amp;K$5</f>
        <v/>
      </c>
      <c r="L166" s="35">
        <f>INDEX(MTInputs!$J$1:$AZ$415,$D166,MATCH(L$5,MTInputs!$J$5:$AZ$5,0))</f>
        <v/>
      </c>
      <c r="M166" s="36">
        <f>INDEX(MTInputs!$J$1:$AZ$415,$D166,MATCH(M$5,MTInputs!$J$5:$AZ$5,0))</f>
        <v/>
      </c>
      <c r="N166" s="36">
        <f>INDEX(MTInputs!$J$1:$AZ$415,$D166,MATCH(N$5,MTInputs!$J$5:$AZ$5,0))</f>
        <v/>
      </c>
      <c r="O166" s="36">
        <f>INDEX(MTInputs!$J$1:$AZ$415,$D166,MATCH(O$5,MTInputs!$J$5:$AZ$5,0))</f>
        <v/>
      </c>
      <c r="P166" s="36">
        <f>INDEX(MTInputs!$J$1:$AZ$415,$D166,MATCH(P$5,MTInputs!$J$5:$AZ$5,0))</f>
        <v/>
      </c>
      <c r="Q166" s="36">
        <f>INDEX(MTInputs!$J$1:$AZ$415,$D166,MATCH(Q$5,MTInputs!$J$5:$AZ$5,0))</f>
        <v/>
      </c>
      <c r="R166" s="36">
        <f>INDEX(MTInputs!$J$1:$AZ$415,$D166,MATCH(R$5,MTInputs!$J$5:$AZ$5,0))</f>
        <v/>
      </c>
      <c r="S166" s="36">
        <f>INDEX(MTInputs!$J$1:$AZ$415,$D166,MATCH(S$5,MTInputs!$J$5:$AZ$5,0))</f>
        <v/>
      </c>
      <c r="T166" s="36">
        <f>INDEX(MTInputs!$J$1:$AZ$415,$D166,MATCH(T$5,MTInputs!$J$5:$AZ$5,0))</f>
        <v/>
      </c>
      <c r="U166" s="36">
        <f>INDEX(MTInputs!$J$1:$AZ$415,$D166,MATCH(U$5,MTInputs!$J$5:$AZ$5,0))</f>
        <v/>
      </c>
      <c r="V166" s="36">
        <f>INDEX(MTInputs!$J$1:$AZ$415,$D166,MATCH(V$5,MTInputs!$J$5:$AZ$5,0))</f>
        <v/>
      </c>
      <c r="W166" s="36">
        <f>INDEX(MTInputs!$J$1:$AZ$415,$D166,MATCH(W$5,MTInputs!$J$5:$AZ$5,0))</f>
        <v/>
      </c>
      <c r="X166" s="36">
        <f>INDEX(MTInputs!$J$1:$AZ$415,$D166,MATCH(X$5,MTInputs!$J$5:$AZ$5,0))</f>
        <v/>
      </c>
      <c r="Y166" s="36">
        <f>INDEX(MTInputs!$J$1:$AZ$415,$D166,MATCH(Y$5,MTInputs!$J$5:$AZ$5,0))</f>
        <v/>
      </c>
      <c r="Z166" s="36">
        <f>INDEX(MTInputs!$J$1:$AZ$415,$D166,MATCH(Z$5,MTInputs!$J$5:$AZ$5,0))</f>
        <v/>
      </c>
      <c r="AA166" s="36">
        <f>INDEX(MTInputs!$J$1:$AZ$415,$D166,MATCH(AA$5,MTInputs!$J$5:$AZ$5,0))</f>
        <v/>
      </c>
      <c r="AB166" s="36">
        <f>INDEX(MTInputs!$J$1:$AZ$415,$D166,MATCH(AB$5,MTInputs!$J$5:$AZ$5,0))</f>
        <v/>
      </c>
      <c r="AC166" s="36">
        <f>INDEX(MTInputs!$J$1:$AZ$415,$D166,MATCH(AC$5,MTInputs!$J$5:$AZ$5,0))</f>
        <v/>
      </c>
      <c r="AD166" s="36">
        <f>INDEX(MTInputs!$J$1:$AZ$415,$D166,MATCH(AD$5,MTInputs!$J$5:$AZ$5,0))</f>
        <v/>
      </c>
      <c r="AE166" s="25">
        <f>LOWER(Settings!$C$4)&amp;".mit."&amp;$A166&amp;IF($C166="","","."&amp;$C166&amp;"."&amp;$B166)&amp;IF(INDEX(Variables!$D$5:$D$105,MATCH($A166,Variables!$A$5:$A$105,0))="","","."&amp;INDEX(Variables!$D$5:$D$105,MATCH($A166,Variables!$A$5:$A$105,0)))&amp;"."&amp;AE$5</f>
        <v/>
      </c>
      <c r="AF166" s="35">
        <f>INDEX(MTInputs!$J$1:$AZ$415,$D166,MATCH(AF$5,MTInputs!$J$5:$AZ$5,0))</f>
        <v/>
      </c>
      <c r="AG166" s="36">
        <f>INDEX(MTInputs!$J$1:$AZ$415,$D166,MATCH(AG$5,MTInputs!$J$5:$AZ$5,0))</f>
        <v/>
      </c>
      <c r="AH166" s="36">
        <f>INDEX(MTInputs!$J$1:$AZ$415,$D166,MATCH(AH$5,MTInputs!$J$5:$AZ$5,0))</f>
        <v/>
      </c>
      <c r="AI166" s="36">
        <f>INDEX(MTInputs!$J$1:$AZ$415,$D166,MATCH(AI$5,MTInputs!$J$5:$AZ$5,0))</f>
        <v/>
      </c>
      <c r="AJ166" s="36">
        <f>INDEX(MTInputs!$J$1:$AZ$415,$D166,MATCH(AJ$5,MTInputs!$J$5:$AZ$5,0))</f>
        <v/>
      </c>
      <c r="AK166" s="36">
        <f>INDEX(MTInputs!$J$1:$AZ$415,$D166,MATCH(AK$5,MTInputs!$J$5:$AZ$5,0))</f>
        <v/>
      </c>
      <c r="AL166" s="36">
        <f>INDEX(MTInputs!$J$1:$AZ$415,$D166,MATCH(AL$5,MTInputs!$J$5:$AZ$5,0))</f>
        <v/>
      </c>
      <c r="AM166" s="36">
        <f>INDEX(MTInputs!$J$1:$AZ$415,$D166,MATCH(AM$5,MTInputs!$J$5:$AZ$5,0))</f>
        <v/>
      </c>
      <c r="AN166" s="36">
        <f>INDEX(MTInputs!$J$1:$AZ$415,$D166,MATCH(AN$5,MTInputs!$J$5:$AZ$5,0))</f>
        <v/>
      </c>
      <c r="AO166" s="36">
        <f>INDEX(MTInputs!$J$1:$AZ$415,$D166,MATCH(AO$5,MTInputs!$J$5:$AZ$5,0))</f>
        <v/>
      </c>
      <c r="AP166" s="36">
        <f>INDEX(MTInputs!$J$1:$AZ$415,$D166,MATCH(AP$5,MTInputs!$J$5:$AZ$5,0))</f>
        <v/>
      </c>
      <c r="AQ166" s="36">
        <f>INDEX(MTInputs!$J$1:$AZ$415,$D166,MATCH(AQ$5,MTInputs!$J$5:$AZ$5,0))</f>
        <v/>
      </c>
      <c r="AR166" s="36">
        <f>INDEX(MTInputs!$J$1:$AZ$415,$D166,MATCH(AR$5,MTInputs!$J$5:$AZ$5,0))</f>
        <v/>
      </c>
      <c r="AS166" s="36">
        <f>INDEX(MTInputs!$J$1:$AZ$415,$D166,MATCH(AS$5,MTInputs!$J$5:$AZ$5,0))</f>
        <v/>
      </c>
      <c r="AT166" s="36">
        <f>INDEX(MTInputs!$J$1:$AZ$415,$D166,MATCH(AT$5,MTInputs!$J$5:$AZ$5,0))</f>
        <v/>
      </c>
      <c r="AU166" s="36">
        <f>INDEX(MTInputs!$J$1:$AZ$415,$D166,MATCH(AU$5,MTInputs!$J$5:$AZ$5,0))</f>
        <v/>
      </c>
      <c r="AV166" s="36">
        <f>INDEX(MTInputs!$J$1:$AZ$415,$D166,MATCH(AV$5,MTInputs!$J$5:$AZ$5,0))</f>
        <v/>
      </c>
      <c r="AW166" s="36">
        <f>INDEX(MTInputs!$J$1:$AZ$415,$D166,MATCH(AW$5,MTInputs!$J$5:$AZ$5,0))</f>
        <v/>
      </c>
      <c r="AX166" s="36">
        <f>INDEX(MTInputs!$J$1:$AZ$415,$D166,MATCH(AX$5,MTInputs!$J$5:$AZ$5,0))</f>
        <v/>
      </c>
    </row>
    <row r="167" hidden="1" outlineLevel="1">
      <c r="A167" s="5" t="inlineStr">
        <is>
          <t>fbcov</t>
        </is>
      </c>
      <c r="B167" s="5" t="inlineStr">
        <is>
          <t>all</t>
        </is>
      </c>
      <c r="C167" s="5" t="inlineStr">
        <is>
          <t>ftr</t>
        </is>
      </c>
      <c r="D167" s="8" t="n">
        <v>81</v>
      </c>
      <c r="H167" s="5">
        <f>INDEX(Variables!$B$5:$B$105,MATCH($A167,Variables!$A$5:$A$105,0))&amp;IF($C167="",""," | "&amp;INDEX(Mapping!$B$5:$B$26,MATCH($C167,Mapping!$A$5:$A$26,0))&amp;" | "&amp;INDEX(Mapping!$B$30:$B$41,MATCH($B167,Mapping!$A$30:$A$41,0)))</f>
        <v/>
      </c>
      <c r="I167" s="5">
        <f>INDEX(Variables!$C$5:$C$105,MATCH($A167,Variables!$A$5:$A$105,0))</f>
        <v/>
      </c>
      <c r="J167" s="5">
        <f>INDEX(Variables!$E$5:$E$105,MATCH($A167,Variables!$A$5:$A$105,0))</f>
        <v/>
      </c>
      <c r="K167" s="25">
        <f>LOWER(Settings!$C$4)&amp;".mit."&amp;$A167&amp;IF($C167="","","."&amp;$C167&amp;"."&amp;$B167)&amp;IF(INDEX(Variables!$D$5:$D$105,MATCH($A167,Variables!$A$5:$A$105,0))="","","."&amp;INDEX(Variables!$D$5:$D$105,MATCH($A167,Variables!$A$5:$A$105,0)))&amp;"."&amp;K$5</f>
        <v/>
      </c>
      <c r="L167" s="35">
        <f>INDEX(MTInputs!$J$1:$AZ$415,$D167,MATCH(L$5,MTInputs!$J$5:$AZ$5,0))</f>
        <v/>
      </c>
      <c r="M167" s="36">
        <f>INDEX(MTInputs!$J$1:$AZ$415,$D167,MATCH(M$5,MTInputs!$J$5:$AZ$5,0))</f>
        <v/>
      </c>
      <c r="N167" s="36">
        <f>INDEX(MTInputs!$J$1:$AZ$415,$D167,MATCH(N$5,MTInputs!$J$5:$AZ$5,0))</f>
        <v/>
      </c>
      <c r="O167" s="36">
        <f>INDEX(MTInputs!$J$1:$AZ$415,$D167,MATCH(O$5,MTInputs!$J$5:$AZ$5,0))</f>
        <v/>
      </c>
      <c r="P167" s="36">
        <f>INDEX(MTInputs!$J$1:$AZ$415,$D167,MATCH(P$5,MTInputs!$J$5:$AZ$5,0))</f>
        <v/>
      </c>
      <c r="Q167" s="36">
        <f>INDEX(MTInputs!$J$1:$AZ$415,$D167,MATCH(Q$5,MTInputs!$J$5:$AZ$5,0))</f>
        <v/>
      </c>
      <c r="R167" s="36">
        <f>INDEX(MTInputs!$J$1:$AZ$415,$D167,MATCH(R$5,MTInputs!$J$5:$AZ$5,0))</f>
        <v/>
      </c>
      <c r="S167" s="36">
        <f>INDEX(MTInputs!$J$1:$AZ$415,$D167,MATCH(S$5,MTInputs!$J$5:$AZ$5,0))</f>
        <v/>
      </c>
      <c r="T167" s="36">
        <f>INDEX(MTInputs!$J$1:$AZ$415,$D167,MATCH(T$5,MTInputs!$J$5:$AZ$5,0))</f>
        <v/>
      </c>
      <c r="U167" s="36">
        <f>INDEX(MTInputs!$J$1:$AZ$415,$D167,MATCH(U$5,MTInputs!$J$5:$AZ$5,0))</f>
        <v/>
      </c>
      <c r="V167" s="36">
        <f>INDEX(MTInputs!$J$1:$AZ$415,$D167,MATCH(V$5,MTInputs!$J$5:$AZ$5,0))</f>
        <v/>
      </c>
      <c r="W167" s="36">
        <f>INDEX(MTInputs!$J$1:$AZ$415,$D167,MATCH(W$5,MTInputs!$J$5:$AZ$5,0))</f>
        <v/>
      </c>
      <c r="X167" s="36">
        <f>INDEX(MTInputs!$J$1:$AZ$415,$D167,MATCH(X$5,MTInputs!$J$5:$AZ$5,0))</f>
        <v/>
      </c>
      <c r="Y167" s="36">
        <f>INDEX(MTInputs!$J$1:$AZ$415,$D167,MATCH(Y$5,MTInputs!$J$5:$AZ$5,0))</f>
        <v/>
      </c>
      <c r="Z167" s="36">
        <f>INDEX(MTInputs!$J$1:$AZ$415,$D167,MATCH(Z$5,MTInputs!$J$5:$AZ$5,0))</f>
        <v/>
      </c>
      <c r="AA167" s="36">
        <f>INDEX(MTInputs!$J$1:$AZ$415,$D167,MATCH(AA$5,MTInputs!$J$5:$AZ$5,0))</f>
        <v/>
      </c>
      <c r="AB167" s="36">
        <f>INDEX(MTInputs!$J$1:$AZ$415,$D167,MATCH(AB$5,MTInputs!$J$5:$AZ$5,0))</f>
        <v/>
      </c>
      <c r="AC167" s="36">
        <f>INDEX(MTInputs!$J$1:$AZ$415,$D167,MATCH(AC$5,MTInputs!$J$5:$AZ$5,0))</f>
        <v/>
      </c>
      <c r="AD167" s="36">
        <f>INDEX(MTInputs!$J$1:$AZ$415,$D167,MATCH(AD$5,MTInputs!$J$5:$AZ$5,0))</f>
        <v/>
      </c>
      <c r="AE167" s="25">
        <f>LOWER(Settings!$C$4)&amp;".mit."&amp;$A167&amp;IF($C167="","","."&amp;$C167&amp;"."&amp;$B167)&amp;IF(INDEX(Variables!$D$5:$D$105,MATCH($A167,Variables!$A$5:$A$105,0))="","","."&amp;INDEX(Variables!$D$5:$D$105,MATCH($A167,Variables!$A$5:$A$105,0)))&amp;"."&amp;AE$5</f>
        <v/>
      </c>
      <c r="AF167" s="35">
        <f>INDEX(MTInputs!$J$1:$AZ$415,$D167,MATCH(AF$5,MTInputs!$J$5:$AZ$5,0))</f>
        <v/>
      </c>
      <c r="AG167" s="36">
        <f>INDEX(MTInputs!$J$1:$AZ$415,$D167,MATCH(AG$5,MTInputs!$J$5:$AZ$5,0))</f>
        <v/>
      </c>
      <c r="AH167" s="36">
        <f>INDEX(MTInputs!$J$1:$AZ$415,$D167,MATCH(AH$5,MTInputs!$J$5:$AZ$5,0))</f>
        <v/>
      </c>
      <c r="AI167" s="36">
        <f>INDEX(MTInputs!$J$1:$AZ$415,$D167,MATCH(AI$5,MTInputs!$J$5:$AZ$5,0))</f>
        <v/>
      </c>
      <c r="AJ167" s="36">
        <f>INDEX(MTInputs!$J$1:$AZ$415,$D167,MATCH(AJ$5,MTInputs!$J$5:$AZ$5,0))</f>
        <v/>
      </c>
      <c r="AK167" s="36">
        <f>INDEX(MTInputs!$J$1:$AZ$415,$D167,MATCH(AK$5,MTInputs!$J$5:$AZ$5,0))</f>
        <v/>
      </c>
      <c r="AL167" s="36">
        <f>INDEX(MTInputs!$J$1:$AZ$415,$D167,MATCH(AL$5,MTInputs!$J$5:$AZ$5,0))</f>
        <v/>
      </c>
      <c r="AM167" s="36">
        <f>INDEX(MTInputs!$J$1:$AZ$415,$D167,MATCH(AM$5,MTInputs!$J$5:$AZ$5,0))</f>
        <v/>
      </c>
      <c r="AN167" s="36">
        <f>INDEX(MTInputs!$J$1:$AZ$415,$D167,MATCH(AN$5,MTInputs!$J$5:$AZ$5,0))</f>
        <v/>
      </c>
      <c r="AO167" s="36">
        <f>INDEX(MTInputs!$J$1:$AZ$415,$D167,MATCH(AO$5,MTInputs!$J$5:$AZ$5,0))</f>
        <v/>
      </c>
      <c r="AP167" s="36">
        <f>INDEX(MTInputs!$J$1:$AZ$415,$D167,MATCH(AP$5,MTInputs!$J$5:$AZ$5,0))</f>
        <v/>
      </c>
      <c r="AQ167" s="36">
        <f>INDEX(MTInputs!$J$1:$AZ$415,$D167,MATCH(AQ$5,MTInputs!$J$5:$AZ$5,0))</f>
        <v/>
      </c>
      <c r="AR167" s="36">
        <f>INDEX(MTInputs!$J$1:$AZ$415,$D167,MATCH(AR$5,MTInputs!$J$5:$AZ$5,0))</f>
        <v/>
      </c>
      <c r="AS167" s="36">
        <f>INDEX(MTInputs!$J$1:$AZ$415,$D167,MATCH(AS$5,MTInputs!$J$5:$AZ$5,0))</f>
        <v/>
      </c>
      <c r="AT167" s="36">
        <f>INDEX(MTInputs!$J$1:$AZ$415,$D167,MATCH(AT$5,MTInputs!$J$5:$AZ$5,0))</f>
        <v/>
      </c>
      <c r="AU167" s="36">
        <f>INDEX(MTInputs!$J$1:$AZ$415,$D167,MATCH(AU$5,MTInputs!$J$5:$AZ$5,0))</f>
        <v/>
      </c>
      <c r="AV167" s="36">
        <f>INDEX(MTInputs!$J$1:$AZ$415,$D167,MATCH(AV$5,MTInputs!$J$5:$AZ$5,0))</f>
        <v/>
      </c>
      <c r="AW167" s="36">
        <f>INDEX(MTInputs!$J$1:$AZ$415,$D167,MATCH(AW$5,MTInputs!$J$5:$AZ$5,0))</f>
        <v/>
      </c>
      <c r="AX167" s="36">
        <f>INDEX(MTInputs!$J$1:$AZ$415,$D167,MATCH(AX$5,MTInputs!$J$5:$AZ$5,0))</f>
        <v/>
      </c>
    </row>
    <row r="168" hidden="1" outlineLevel="1">
      <c r="A168" s="5" t="inlineStr">
        <is>
          <t>fbcov</t>
        </is>
      </c>
      <c r="B168" s="5" t="inlineStr">
        <is>
          <t>all</t>
        </is>
      </c>
      <c r="C168" s="5" t="inlineStr">
        <is>
          <t>oen</t>
        </is>
      </c>
      <c r="D168" s="8" t="n">
        <v>82</v>
      </c>
      <c r="H168" s="5">
        <f>INDEX(Variables!$B$5:$B$105,MATCH($A168,Variables!$A$5:$A$105,0))&amp;IF($C168="",""," | "&amp;INDEX(Mapping!$B$5:$B$26,MATCH($C168,Mapping!$A$5:$A$26,0))&amp;" | "&amp;INDEX(Mapping!$B$30:$B$41,MATCH($B168,Mapping!$A$30:$A$41,0)))</f>
        <v/>
      </c>
      <c r="I168" s="5">
        <f>INDEX(Variables!$C$5:$C$105,MATCH($A168,Variables!$A$5:$A$105,0))</f>
        <v/>
      </c>
      <c r="J168" s="5">
        <f>INDEX(Variables!$E$5:$E$105,MATCH($A168,Variables!$A$5:$A$105,0))</f>
        <v/>
      </c>
      <c r="K168" s="25">
        <f>LOWER(Settings!$C$4)&amp;".mit."&amp;$A168&amp;IF($C168="","","."&amp;$C168&amp;"."&amp;$B168)&amp;IF(INDEX(Variables!$D$5:$D$105,MATCH($A168,Variables!$A$5:$A$105,0))="","","."&amp;INDEX(Variables!$D$5:$D$105,MATCH($A168,Variables!$A$5:$A$105,0)))&amp;"."&amp;K$5</f>
        <v/>
      </c>
      <c r="L168" s="35">
        <f>INDEX(MTInputs!$J$1:$AZ$415,$D168,MATCH(L$5,MTInputs!$J$5:$AZ$5,0))</f>
        <v/>
      </c>
      <c r="M168" s="36">
        <f>INDEX(MTInputs!$J$1:$AZ$415,$D168,MATCH(M$5,MTInputs!$J$5:$AZ$5,0))</f>
        <v/>
      </c>
      <c r="N168" s="36">
        <f>INDEX(MTInputs!$J$1:$AZ$415,$D168,MATCH(N$5,MTInputs!$J$5:$AZ$5,0))</f>
        <v/>
      </c>
      <c r="O168" s="36">
        <f>INDEX(MTInputs!$J$1:$AZ$415,$D168,MATCH(O$5,MTInputs!$J$5:$AZ$5,0))</f>
        <v/>
      </c>
      <c r="P168" s="36">
        <f>INDEX(MTInputs!$J$1:$AZ$415,$D168,MATCH(P$5,MTInputs!$J$5:$AZ$5,0))</f>
        <v/>
      </c>
      <c r="Q168" s="36">
        <f>INDEX(MTInputs!$J$1:$AZ$415,$D168,MATCH(Q$5,MTInputs!$J$5:$AZ$5,0))</f>
        <v/>
      </c>
      <c r="R168" s="36">
        <f>INDEX(MTInputs!$J$1:$AZ$415,$D168,MATCH(R$5,MTInputs!$J$5:$AZ$5,0))</f>
        <v/>
      </c>
      <c r="S168" s="36">
        <f>INDEX(MTInputs!$J$1:$AZ$415,$D168,MATCH(S$5,MTInputs!$J$5:$AZ$5,0))</f>
        <v/>
      </c>
      <c r="T168" s="36">
        <f>INDEX(MTInputs!$J$1:$AZ$415,$D168,MATCH(T$5,MTInputs!$J$5:$AZ$5,0))</f>
        <v/>
      </c>
      <c r="U168" s="36">
        <f>INDEX(MTInputs!$J$1:$AZ$415,$D168,MATCH(U$5,MTInputs!$J$5:$AZ$5,0))</f>
        <v/>
      </c>
      <c r="V168" s="36">
        <f>INDEX(MTInputs!$J$1:$AZ$415,$D168,MATCH(V$5,MTInputs!$J$5:$AZ$5,0))</f>
        <v/>
      </c>
      <c r="W168" s="36">
        <f>INDEX(MTInputs!$J$1:$AZ$415,$D168,MATCH(W$5,MTInputs!$J$5:$AZ$5,0))</f>
        <v/>
      </c>
      <c r="X168" s="36">
        <f>INDEX(MTInputs!$J$1:$AZ$415,$D168,MATCH(X$5,MTInputs!$J$5:$AZ$5,0))</f>
        <v/>
      </c>
      <c r="Y168" s="36">
        <f>INDEX(MTInputs!$J$1:$AZ$415,$D168,MATCH(Y$5,MTInputs!$J$5:$AZ$5,0))</f>
        <v/>
      </c>
      <c r="Z168" s="36">
        <f>INDEX(MTInputs!$J$1:$AZ$415,$D168,MATCH(Z$5,MTInputs!$J$5:$AZ$5,0))</f>
        <v/>
      </c>
      <c r="AA168" s="36">
        <f>INDEX(MTInputs!$J$1:$AZ$415,$D168,MATCH(AA$5,MTInputs!$J$5:$AZ$5,0))</f>
        <v/>
      </c>
      <c r="AB168" s="36">
        <f>INDEX(MTInputs!$J$1:$AZ$415,$D168,MATCH(AB$5,MTInputs!$J$5:$AZ$5,0))</f>
        <v/>
      </c>
      <c r="AC168" s="36">
        <f>INDEX(MTInputs!$J$1:$AZ$415,$D168,MATCH(AC$5,MTInputs!$J$5:$AZ$5,0))</f>
        <v/>
      </c>
      <c r="AD168" s="36">
        <f>INDEX(MTInputs!$J$1:$AZ$415,$D168,MATCH(AD$5,MTInputs!$J$5:$AZ$5,0))</f>
        <v/>
      </c>
      <c r="AE168" s="25">
        <f>LOWER(Settings!$C$4)&amp;".mit."&amp;$A168&amp;IF($C168="","","."&amp;$C168&amp;"."&amp;$B168)&amp;IF(INDEX(Variables!$D$5:$D$105,MATCH($A168,Variables!$A$5:$A$105,0))="","","."&amp;INDEX(Variables!$D$5:$D$105,MATCH($A168,Variables!$A$5:$A$105,0)))&amp;"."&amp;AE$5</f>
        <v/>
      </c>
      <c r="AF168" s="35">
        <f>INDEX(MTInputs!$J$1:$AZ$415,$D168,MATCH(AF$5,MTInputs!$J$5:$AZ$5,0))</f>
        <v/>
      </c>
      <c r="AG168" s="36">
        <f>INDEX(MTInputs!$J$1:$AZ$415,$D168,MATCH(AG$5,MTInputs!$J$5:$AZ$5,0))</f>
        <v/>
      </c>
      <c r="AH168" s="36">
        <f>INDEX(MTInputs!$J$1:$AZ$415,$D168,MATCH(AH$5,MTInputs!$J$5:$AZ$5,0))</f>
        <v/>
      </c>
      <c r="AI168" s="36">
        <f>INDEX(MTInputs!$J$1:$AZ$415,$D168,MATCH(AI$5,MTInputs!$J$5:$AZ$5,0))</f>
        <v/>
      </c>
      <c r="AJ168" s="36">
        <f>INDEX(MTInputs!$J$1:$AZ$415,$D168,MATCH(AJ$5,MTInputs!$J$5:$AZ$5,0))</f>
        <v/>
      </c>
      <c r="AK168" s="36">
        <f>INDEX(MTInputs!$J$1:$AZ$415,$D168,MATCH(AK$5,MTInputs!$J$5:$AZ$5,0))</f>
        <v/>
      </c>
      <c r="AL168" s="36">
        <f>INDEX(MTInputs!$J$1:$AZ$415,$D168,MATCH(AL$5,MTInputs!$J$5:$AZ$5,0))</f>
        <v/>
      </c>
      <c r="AM168" s="36">
        <f>INDEX(MTInputs!$J$1:$AZ$415,$D168,MATCH(AM$5,MTInputs!$J$5:$AZ$5,0))</f>
        <v/>
      </c>
      <c r="AN168" s="36">
        <f>INDEX(MTInputs!$J$1:$AZ$415,$D168,MATCH(AN$5,MTInputs!$J$5:$AZ$5,0))</f>
        <v/>
      </c>
      <c r="AO168" s="36">
        <f>INDEX(MTInputs!$J$1:$AZ$415,$D168,MATCH(AO$5,MTInputs!$J$5:$AZ$5,0))</f>
        <v/>
      </c>
      <c r="AP168" s="36">
        <f>INDEX(MTInputs!$J$1:$AZ$415,$D168,MATCH(AP$5,MTInputs!$J$5:$AZ$5,0))</f>
        <v/>
      </c>
      <c r="AQ168" s="36">
        <f>INDEX(MTInputs!$J$1:$AZ$415,$D168,MATCH(AQ$5,MTInputs!$J$5:$AZ$5,0))</f>
        <v/>
      </c>
      <c r="AR168" s="36">
        <f>INDEX(MTInputs!$J$1:$AZ$415,$D168,MATCH(AR$5,MTInputs!$J$5:$AZ$5,0))</f>
        <v/>
      </c>
      <c r="AS168" s="36">
        <f>INDEX(MTInputs!$J$1:$AZ$415,$D168,MATCH(AS$5,MTInputs!$J$5:$AZ$5,0))</f>
        <v/>
      </c>
      <c r="AT168" s="36">
        <f>INDEX(MTInputs!$J$1:$AZ$415,$D168,MATCH(AT$5,MTInputs!$J$5:$AZ$5,0))</f>
        <v/>
      </c>
      <c r="AU168" s="36">
        <f>INDEX(MTInputs!$J$1:$AZ$415,$D168,MATCH(AU$5,MTInputs!$J$5:$AZ$5,0))</f>
        <v/>
      </c>
      <c r="AV168" s="36">
        <f>INDEX(MTInputs!$J$1:$AZ$415,$D168,MATCH(AV$5,MTInputs!$J$5:$AZ$5,0))</f>
        <v/>
      </c>
      <c r="AW168" s="36">
        <f>INDEX(MTInputs!$J$1:$AZ$415,$D168,MATCH(AW$5,MTInputs!$J$5:$AZ$5,0))</f>
        <v/>
      </c>
      <c r="AX168" s="36">
        <f>INDEX(MTInputs!$J$1:$AZ$415,$D168,MATCH(AX$5,MTInputs!$J$5:$AZ$5,0))</f>
        <v/>
      </c>
    </row>
    <row r="169" hidden="1" outlineLevel="1">
      <c r="H169" s="34" t="inlineStr">
        <is>
          <t>Shadow prices: regulations (placeholder), by sector ($/tCO2 = feebates + regulations; legacy rows 2345-2349) and share impacting efficiency (legacy rows 2402-2419)</t>
        </is>
      </c>
    </row>
    <row r="170" hidden="1" outlineLevel="1">
      <c r="A170" s="5" t="inlineStr">
        <is>
          <t>ssc.adj</t>
        </is>
      </c>
      <c r="B170" s="5" t="inlineStr"/>
      <c r="C170" s="5" t="inlineStr"/>
      <c r="H170" s="5">
        <f>INDEX(Variables!$B$5:$B$105,MATCH($A170,Variables!$A$5:$A$105,0))&amp;IF($C170="",""," | "&amp;INDEX(Mapping!$B$5:$B$26,MATCH($C170,Mapping!$A$5:$A$26,0))&amp;" | "&amp;INDEX(Mapping!$B$30:$B$41,MATCH($B170,Mapping!$A$30:$A$41,0)))</f>
        <v/>
      </c>
      <c r="I170" s="5">
        <f>INDEX(Variables!$C$5:$C$105,MATCH($A170,Variables!$A$5:$A$105,0))</f>
        <v/>
      </c>
      <c r="J170" s="5">
        <f>INDEX(Variables!$E$5:$E$105,MATCH($A170,Variables!$A$5:$A$105,0))</f>
        <v/>
      </c>
      <c r="K170" s="25">
        <f>LOWER(Settings!$C$4)&amp;".mit."&amp;$A170&amp;IF($C170="","","."&amp;$C170&amp;"."&amp;$B170)&amp;IF(INDEX(Variables!$D$5:$D$105,MATCH($A170,Variables!$A$5:$A$105,0))="","","."&amp;INDEX(Variables!$D$5:$D$105,MATCH($A170,Variables!$A$5:$A$105,0)))&amp;"."&amp;K$5</f>
        <v/>
      </c>
      <c r="L170" s="37" t="n">
        <v>1</v>
      </c>
      <c r="M170" s="37" t="n">
        <v>1</v>
      </c>
      <c r="N170" s="37" t="n">
        <v>1</v>
      </c>
      <c r="O170" s="37" t="n">
        <v>1</v>
      </c>
      <c r="P170" s="37" t="n">
        <v>1</v>
      </c>
      <c r="Q170" s="37" t="n">
        <v>1</v>
      </c>
      <c r="R170" s="37" t="n">
        <v>1</v>
      </c>
      <c r="S170" s="37" t="n">
        <v>1</v>
      </c>
      <c r="T170" s="37" t="n">
        <v>1</v>
      </c>
      <c r="U170" s="37" t="n">
        <v>1</v>
      </c>
      <c r="V170" s="37" t="n">
        <v>1</v>
      </c>
      <c r="W170" s="37" t="n">
        <v>1</v>
      </c>
      <c r="X170" s="37" t="n">
        <v>1</v>
      </c>
      <c r="Y170" s="37" t="n">
        <v>1</v>
      </c>
      <c r="Z170" s="37" t="n">
        <v>1</v>
      </c>
      <c r="AA170" s="37" t="n">
        <v>1</v>
      </c>
      <c r="AB170" s="37" t="n">
        <v>1</v>
      </c>
      <c r="AC170" s="37" t="n">
        <v>1</v>
      </c>
      <c r="AD170" s="37" t="n">
        <v>1</v>
      </c>
      <c r="AE170" s="25">
        <f>LOWER(Settings!$C$4)&amp;".mit."&amp;$A170&amp;IF($C170="","","."&amp;$C170&amp;"."&amp;$B170)&amp;IF(INDEX(Variables!$D$5:$D$105,MATCH($A170,Variables!$A$5:$A$105,0))="","","."&amp;INDEX(Variables!$D$5:$D$105,MATCH($A170,Variables!$A$5:$A$105,0)))&amp;"."&amp;AE$5</f>
        <v/>
      </c>
      <c r="AF170" s="37" t="n">
        <v>1</v>
      </c>
      <c r="AG170" s="37" t="n">
        <v>1</v>
      </c>
      <c r="AH170" s="37" t="n">
        <v>1</v>
      </c>
      <c r="AI170" s="37" t="n">
        <v>1</v>
      </c>
      <c r="AJ170" s="37" t="n">
        <v>1</v>
      </c>
      <c r="AK170" s="37" t="n">
        <v>1</v>
      </c>
      <c r="AL170" s="37" t="n">
        <v>1</v>
      </c>
      <c r="AM170" s="37" t="n">
        <v>1</v>
      </c>
      <c r="AN170" s="37" t="n">
        <v>1</v>
      </c>
      <c r="AO170" s="37" t="n">
        <v>1</v>
      </c>
      <c r="AP170" s="37" t="n">
        <v>1</v>
      </c>
      <c r="AQ170" s="37" t="n">
        <v>1</v>
      </c>
      <c r="AR170" s="37" t="n">
        <v>1</v>
      </c>
      <c r="AS170" s="37" t="n">
        <v>1</v>
      </c>
      <c r="AT170" s="37" t="n">
        <v>1</v>
      </c>
      <c r="AU170" s="37" t="n">
        <v>1</v>
      </c>
      <c r="AV170" s="37" t="n">
        <v>1</v>
      </c>
      <c r="AW170" s="37" t="n">
        <v>1</v>
      </c>
      <c r="AX170" s="37" t="n">
        <v>1</v>
      </c>
    </row>
    <row r="171" hidden="1" outlineLevel="1">
      <c r="A171" s="5" t="inlineStr">
        <is>
          <t>reg</t>
        </is>
      </c>
      <c r="B171" s="5" t="inlineStr">
        <is>
          <t>all</t>
        </is>
      </c>
      <c r="C171" s="5" t="inlineStr">
        <is>
          <t>pow</t>
        </is>
      </c>
      <c r="H171" s="5">
        <f>INDEX(Variables!$B$5:$B$105,MATCH($A171,Variables!$A$5:$A$105,0))&amp;IF($C171="",""," | "&amp;INDEX(Mapping!$B$5:$B$26,MATCH($C171,Mapping!$A$5:$A$26,0))&amp;" | "&amp;INDEX(Mapping!$B$30:$B$41,MATCH($B171,Mapping!$A$30:$A$41,0)))</f>
        <v/>
      </c>
      <c r="I171" s="5">
        <f>INDEX(Variables!$C$5:$C$105,MATCH($A171,Variables!$A$5:$A$105,0))</f>
        <v/>
      </c>
      <c r="J171" s="5">
        <f>INDEX(Variables!$E$5:$E$105,MATCH($A171,Variables!$A$5:$A$105,0))</f>
        <v/>
      </c>
      <c r="K171" s="25">
        <f>LOWER(Settings!$C$4)&amp;".mit."&amp;$A171&amp;IF($C171="","","."&amp;$C171&amp;"."&amp;$B171)&amp;IF(INDEX(Variables!$D$5:$D$105,MATCH($A171,Variables!$A$5:$A$105,0))="","","."&amp;INDEX(Variables!$D$5:$D$105,MATCH($A171,Variables!$A$5:$A$105,0)))&amp;"."&amp;K$5</f>
        <v/>
      </c>
      <c r="L171" s="37" t="n">
        <v>0</v>
      </c>
      <c r="M171" s="37" t="n">
        <v>0</v>
      </c>
      <c r="N171" s="37" t="n">
        <v>0</v>
      </c>
      <c r="O171" s="37" t="n">
        <v>0</v>
      </c>
      <c r="P171" s="37" t="n">
        <v>0</v>
      </c>
      <c r="Q171" s="37" t="n">
        <v>0</v>
      </c>
      <c r="R171" s="37" t="n">
        <v>0</v>
      </c>
      <c r="S171" s="37" t="n">
        <v>0</v>
      </c>
      <c r="T171" s="37" t="n">
        <v>0</v>
      </c>
      <c r="U171" s="37" t="n">
        <v>0</v>
      </c>
      <c r="V171" s="37" t="n">
        <v>0</v>
      </c>
      <c r="W171" s="37" t="n">
        <v>0</v>
      </c>
      <c r="X171" s="37" t="n">
        <v>0</v>
      </c>
      <c r="Y171" s="37" t="n">
        <v>0</v>
      </c>
      <c r="Z171" s="37" t="n">
        <v>0</v>
      </c>
      <c r="AA171" s="37" t="n">
        <v>0</v>
      </c>
      <c r="AB171" s="37" t="n">
        <v>0</v>
      </c>
      <c r="AC171" s="37" t="n">
        <v>0</v>
      </c>
      <c r="AD171" s="37" t="n">
        <v>0</v>
      </c>
      <c r="AE171" s="25">
        <f>LOWER(Settings!$C$4)&amp;".mit."&amp;$A171&amp;IF($C171="","","."&amp;$C171&amp;"."&amp;$B171)&amp;IF(INDEX(Variables!$D$5:$D$105,MATCH($A171,Variables!$A$5:$A$105,0))="","","."&amp;INDEX(Variables!$D$5:$D$105,MATCH($A171,Variables!$A$5:$A$105,0)))&amp;"."&amp;AE$5</f>
        <v/>
      </c>
      <c r="AF171" s="37" t="n">
        <v>0</v>
      </c>
      <c r="AG171" s="37" t="n">
        <v>0</v>
      </c>
      <c r="AH171" s="37" t="n">
        <v>0</v>
      </c>
      <c r="AI171" s="37" t="n">
        <v>0</v>
      </c>
      <c r="AJ171" s="37" t="n">
        <v>0</v>
      </c>
      <c r="AK171" s="37" t="n">
        <v>0</v>
      </c>
      <c r="AL171" s="37" t="n">
        <v>0</v>
      </c>
      <c r="AM171" s="37" t="n">
        <v>0</v>
      </c>
      <c r="AN171" s="37" t="n">
        <v>0</v>
      </c>
      <c r="AO171" s="37" t="n">
        <v>0</v>
      </c>
      <c r="AP171" s="37" t="n">
        <v>0</v>
      </c>
      <c r="AQ171" s="37" t="n">
        <v>0</v>
      </c>
      <c r="AR171" s="37" t="n">
        <v>0</v>
      </c>
      <c r="AS171" s="37" t="n">
        <v>0</v>
      </c>
      <c r="AT171" s="37" t="n">
        <v>0</v>
      </c>
      <c r="AU171" s="37" t="n">
        <v>0</v>
      </c>
      <c r="AV171" s="37" t="n">
        <v>0</v>
      </c>
      <c r="AW171" s="37" t="n">
        <v>0</v>
      </c>
      <c r="AX171" s="37" t="n">
        <v>0</v>
      </c>
    </row>
    <row r="172" hidden="1" outlineLevel="1">
      <c r="A172" s="5" t="inlineStr">
        <is>
          <t>reg</t>
        </is>
      </c>
      <c r="B172" s="5" t="inlineStr">
        <is>
          <t>all</t>
        </is>
      </c>
      <c r="C172" s="5" t="inlineStr">
        <is>
          <t>tra</t>
        </is>
      </c>
      <c r="H172" s="5">
        <f>INDEX(Variables!$B$5:$B$105,MATCH($A172,Variables!$A$5:$A$105,0))&amp;IF($C172="",""," | "&amp;INDEX(Mapping!$B$5:$B$26,MATCH($C172,Mapping!$A$5:$A$26,0))&amp;" | "&amp;INDEX(Mapping!$B$30:$B$41,MATCH($B172,Mapping!$A$30:$A$41,0)))</f>
        <v/>
      </c>
      <c r="I172" s="5">
        <f>INDEX(Variables!$C$5:$C$105,MATCH($A172,Variables!$A$5:$A$105,0))</f>
        <v/>
      </c>
      <c r="J172" s="5">
        <f>INDEX(Variables!$E$5:$E$105,MATCH($A172,Variables!$A$5:$A$105,0))</f>
        <v/>
      </c>
      <c r="K172" s="25">
        <f>LOWER(Settings!$C$4)&amp;".mit."&amp;$A172&amp;IF($C172="","","."&amp;$C172&amp;"."&amp;$B172)&amp;IF(INDEX(Variables!$D$5:$D$105,MATCH($A172,Variables!$A$5:$A$105,0))="","","."&amp;INDEX(Variables!$D$5:$D$105,MATCH($A172,Variables!$A$5:$A$105,0)))&amp;"."&amp;K$5</f>
        <v/>
      </c>
      <c r="L172" s="37" t="n">
        <v>0</v>
      </c>
      <c r="M172" s="37" t="n">
        <v>0</v>
      </c>
      <c r="N172" s="37" t="n">
        <v>0</v>
      </c>
      <c r="O172" s="37" t="n">
        <v>0</v>
      </c>
      <c r="P172" s="37" t="n">
        <v>0</v>
      </c>
      <c r="Q172" s="37" t="n">
        <v>0</v>
      </c>
      <c r="R172" s="37" t="n">
        <v>0</v>
      </c>
      <c r="S172" s="37" t="n">
        <v>0</v>
      </c>
      <c r="T172" s="37" t="n">
        <v>0</v>
      </c>
      <c r="U172" s="37" t="n">
        <v>0</v>
      </c>
      <c r="V172" s="37" t="n">
        <v>0</v>
      </c>
      <c r="W172" s="37" t="n">
        <v>0</v>
      </c>
      <c r="X172" s="37" t="n">
        <v>0</v>
      </c>
      <c r="Y172" s="37" t="n">
        <v>0</v>
      </c>
      <c r="Z172" s="37" t="n">
        <v>0</v>
      </c>
      <c r="AA172" s="37" t="n">
        <v>0</v>
      </c>
      <c r="AB172" s="37" t="n">
        <v>0</v>
      </c>
      <c r="AC172" s="37" t="n">
        <v>0</v>
      </c>
      <c r="AD172" s="37" t="n">
        <v>0</v>
      </c>
      <c r="AE172" s="25">
        <f>LOWER(Settings!$C$4)&amp;".mit."&amp;$A172&amp;IF($C172="","","."&amp;$C172&amp;"."&amp;$B172)&amp;IF(INDEX(Variables!$D$5:$D$105,MATCH($A172,Variables!$A$5:$A$105,0))="","","."&amp;INDEX(Variables!$D$5:$D$105,MATCH($A172,Variables!$A$5:$A$105,0)))&amp;"."&amp;AE$5</f>
        <v/>
      </c>
      <c r="AF172" s="37" t="n">
        <v>0</v>
      </c>
      <c r="AG172" s="37" t="n">
        <v>0</v>
      </c>
      <c r="AH172" s="37" t="n">
        <v>0</v>
      </c>
      <c r="AI172" s="37" t="n">
        <v>0</v>
      </c>
      <c r="AJ172" s="37" t="n">
        <v>0</v>
      </c>
      <c r="AK172" s="37" t="n">
        <v>0</v>
      </c>
      <c r="AL172" s="37" t="n">
        <v>0</v>
      </c>
      <c r="AM172" s="37" t="n">
        <v>0</v>
      </c>
      <c r="AN172" s="37" t="n">
        <v>0</v>
      </c>
      <c r="AO172" s="37" t="n">
        <v>0</v>
      </c>
      <c r="AP172" s="37" t="n">
        <v>0</v>
      </c>
      <c r="AQ172" s="37" t="n">
        <v>0</v>
      </c>
      <c r="AR172" s="37" t="n">
        <v>0</v>
      </c>
      <c r="AS172" s="37" t="n">
        <v>0</v>
      </c>
      <c r="AT172" s="37" t="n">
        <v>0</v>
      </c>
      <c r="AU172" s="37" t="n">
        <v>0</v>
      </c>
      <c r="AV172" s="37" t="n">
        <v>0</v>
      </c>
      <c r="AW172" s="37" t="n">
        <v>0</v>
      </c>
      <c r="AX172" s="37" t="n">
        <v>0</v>
      </c>
    </row>
    <row r="173" hidden="1" outlineLevel="1">
      <c r="A173" s="5" t="inlineStr">
        <is>
          <t>reg</t>
        </is>
      </c>
      <c r="B173" s="5" t="inlineStr">
        <is>
          <t>all</t>
        </is>
      </c>
      <c r="C173" s="5" t="inlineStr">
        <is>
          <t>res</t>
        </is>
      </c>
      <c r="H173" s="5">
        <f>INDEX(Variables!$B$5:$B$105,MATCH($A173,Variables!$A$5:$A$105,0))&amp;IF($C173="",""," | "&amp;INDEX(Mapping!$B$5:$B$26,MATCH($C173,Mapping!$A$5:$A$26,0))&amp;" | "&amp;INDEX(Mapping!$B$30:$B$41,MATCH($B173,Mapping!$A$30:$A$41,0)))</f>
        <v/>
      </c>
      <c r="I173" s="5">
        <f>INDEX(Variables!$C$5:$C$105,MATCH($A173,Variables!$A$5:$A$105,0))</f>
        <v/>
      </c>
      <c r="J173" s="5">
        <f>INDEX(Variables!$E$5:$E$105,MATCH($A173,Variables!$A$5:$A$105,0))</f>
        <v/>
      </c>
      <c r="K173" s="25">
        <f>LOWER(Settings!$C$4)&amp;".mit."&amp;$A173&amp;IF($C173="","","."&amp;$C173&amp;"."&amp;$B173)&amp;IF(INDEX(Variables!$D$5:$D$105,MATCH($A173,Variables!$A$5:$A$105,0))="","","."&amp;INDEX(Variables!$D$5:$D$105,MATCH($A173,Variables!$A$5:$A$105,0)))&amp;"."&amp;K$5</f>
        <v/>
      </c>
      <c r="L173" s="37" t="n">
        <v>0</v>
      </c>
      <c r="M173" s="37" t="n">
        <v>0</v>
      </c>
      <c r="N173" s="37" t="n">
        <v>0</v>
      </c>
      <c r="O173" s="37" t="n">
        <v>0</v>
      </c>
      <c r="P173" s="37" t="n">
        <v>0</v>
      </c>
      <c r="Q173" s="37" t="n">
        <v>0</v>
      </c>
      <c r="R173" s="37" t="n">
        <v>0</v>
      </c>
      <c r="S173" s="37" t="n">
        <v>0</v>
      </c>
      <c r="T173" s="37" t="n">
        <v>0</v>
      </c>
      <c r="U173" s="37" t="n">
        <v>0</v>
      </c>
      <c r="V173" s="37" t="n">
        <v>0</v>
      </c>
      <c r="W173" s="37" t="n">
        <v>0</v>
      </c>
      <c r="X173" s="37" t="n">
        <v>0</v>
      </c>
      <c r="Y173" s="37" t="n">
        <v>0</v>
      </c>
      <c r="Z173" s="37" t="n">
        <v>0</v>
      </c>
      <c r="AA173" s="37" t="n">
        <v>0</v>
      </c>
      <c r="AB173" s="37" t="n">
        <v>0</v>
      </c>
      <c r="AC173" s="37" t="n">
        <v>0</v>
      </c>
      <c r="AD173" s="37" t="n">
        <v>0</v>
      </c>
      <c r="AE173" s="25">
        <f>LOWER(Settings!$C$4)&amp;".mit."&amp;$A173&amp;IF($C173="","","."&amp;$C173&amp;"."&amp;$B173)&amp;IF(INDEX(Variables!$D$5:$D$105,MATCH($A173,Variables!$A$5:$A$105,0))="","","."&amp;INDEX(Variables!$D$5:$D$105,MATCH($A173,Variables!$A$5:$A$105,0)))&amp;"."&amp;AE$5</f>
        <v/>
      </c>
      <c r="AF173" s="37" t="n">
        <v>0</v>
      </c>
      <c r="AG173" s="37" t="n">
        <v>0</v>
      </c>
      <c r="AH173" s="37" t="n">
        <v>0</v>
      </c>
      <c r="AI173" s="37" t="n">
        <v>0</v>
      </c>
      <c r="AJ173" s="37" t="n">
        <v>0</v>
      </c>
      <c r="AK173" s="37" t="n">
        <v>0</v>
      </c>
      <c r="AL173" s="37" t="n">
        <v>0</v>
      </c>
      <c r="AM173" s="37" t="n">
        <v>0</v>
      </c>
      <c r="AN173" s="37" t="n">
        <v>0</v>
      </c>
      <c r="AO173" s="37" t="n">
        <v>0</v>
      </c>
      <c r="AP173" s="37" t="n">
        <v>0</v>
      </c>
      <c r="AQ173" s="37" t="n">
        <v>0</v>
      </c>
      <c r="AR173" s="37" t="n">
        <v>0</v>
      </c>
      <c r="AS173" s="37" t="n">
        <v>0</v>
      </c>
      <c r="AT173" s="37" t="n">
        <v>0</v>
      </c>
      <c r="AU173" s="37" t="n">
        <v>0</v>
      </c>
      <c r="AV173" s="37" t="n">
        <v>0</v>
      </c>
      <c r="AW173" s="37" t="n">
        <v>0</v>
      </c>
      <c r="AX173" s="37" t="n">
        <v>0</v>
      </c>
    </row>
    <row r="174" hidden="1" outlineLevel="1">
      <c r="A174" s="5" t="inlineStr">
        <is>
          <t>reg</t>
        </is>
      </c>
      <c r="B174" s="5" t="inlineStr">
        <is>
          <t>all</t>
        </is>
      </c>
      <c r="C174" s="5" t="inlineStr">
        <is>
          <t>ind</t>
        </is>
      </c>
      <c r="H174" s="5">
        <f>INDEX(Variables!$B$5:$B$105,MATCH($A174,Variables!$A$5:$A$105,0))&amp;IF($C174="",""," | "&amp;INDEX(Mapping!$B$5:$B$26,MATCH($C174,Mapping!$A$5:$A$26,0))&amp;" | "&amp;INDEX(Mapping!$B$30:$B$41,MATCH($B174,Mapping!$A$30:$A$41,0)))</f>
        <v/>
      </c>
      <c r="I174" s="5">
        <f>INDEX(Variables!$C$5:$C$105,MATCH($A174,Variables!$A$5:$A$105,0))</f>
        <v/>
      </c>
      <c r="J174" s="5">
        <f>INDEX(Variables!$E$5:$E$105,MATCH($A174,Variables!$A$5:$A$105,0))</f>
        <v/>
      </c>
      <c r="K174" s="25">
        <f>LOWER(Settings!$C$4)&amp;".mit."&amp;$A174&amp;IF($C174="","","."&amp;$C174&amp;"."&amp;$B174)&amp;IF(INDEX(Variables!$D$5:$D$105,MATCH($A174,Variables!$A$5:$A$105,0))="","","."&amp;INDEX(Variables!$D$5:$D$105,MATCH($A174,Variables!$A$5:$A$105,0)))&amp;"."&amp;K$5</f>
        <v/>
      </c>
      <c r="L174" s="37" t="n">
        <v>0</v>
      </c>
      <c r="M174" s="37" t="n">
        <v>0</v>
      </c>
      <c r="N174" s="37" t="n">
        <v>0</v>
      </c>
      <c r="O174" s="37" t="n">
        <v>0</v>
      </c>
      <c r="P174" s="37" t="n">
        <v>0</v>
      </c>
      <c r="Q174" s="37" t="n">
        <v>0</v>
      </c>
      <c r="R174" s="37" t="n">
        <v>0</v>
      </c>
      <c r="S174" s="37" t="n">
        <v>0</v>
      </c>
      <c r="T174" s="37" t="n">
        <v>0</v>
      </c>
      <c r="U174" s="37" t="n">
        <v>0</v>
      </c>
      <c r="V174" s="37" t="n">
        <v>0</v>
      </c>
      <c r="W174" s="37" t="n">
        <v>0</v>
      </c>
      <c r="X174" s="37" t="n">
        <v>0</v>
      </c>
      <c r="Y174" s="37" t="n">
        <v>0</v>
      </c>
      <c r="Z174" s="37" t="n">
        <v>0</v>
      </c>
      <c r="AA174" s="37" t="n">
        <v>0</v>
      </c>
      <c r="AB174" s="37" t="n">
        <v>0</v>
      </c>
      <c r="AC174" s="37" t="n">
        <v>0</v>
      </c>
      <c r="AD174" s="37" t="n">
        <v>0</v>
      </c>
      <c r="AE174" s="25">
        <f>LOWER(Settings!$C$4)&amp;".mit."&amp;$A174&amp;IF($C174="","","."&amp;$C174&amp;"."&amp;$B174)&amp;IF(INDEX(Variables!$D$5:$D$105,MATCH($A174,Variables!$A$5:$A$105,0))="","","."&amp;INDEX(Variables!$D$5:$D$105,MATCH($A174,Variables!$A$5:$A$105,0)))&amp;"."&amp;AE$5</f>
        <v/>
      </c>
      <c r="AF174" s="37" t="n">
        <v>0</v>
      </c>
      <c r="AG174" s="37" t="n">
        <v>0</v>
      </c>
      <c r="AH174" s="37" t="n">
        <v>0</v>
      </c>
      <c r="AI174" s="37" t="n">
        <v>0</v>
      </c>
      <c r="AJ174" s="37" t="n">
        <v>0</v>
      </c>
      <c r="AK174" s="37" t="n">
        <v>0</v>
      </c>
      <c r="AL174" s="37" t="n">
        <v>0</v>
      </c>
      <c r="AM174" s="37" t="n">
        <v>0</v>
      </c>
      <c r="AN174" s="37" t="n">
        <v>0</v>
      </c>
      <c r="AO174" s="37" t="n">
        <v>0</v>
      </c>
      <c r="AP174" s="37" t="n">
        <v>0</v>
      </c>
      <c r="AQ174" s="37" t="n">
        <v>0</v>
      </c>
      <c r="AR174" s="37" t="n">
        <v>0</v>
      </c>
      <c r="AS174" s="37" t="n">
        <v>0</v>
      </c>
      <c r="AT174" s="37" t="n">
        <v>0</v>
      </c>
      <c r="AU174" s="37" t="n">
        <v>0</v>
      </c>
      <c r="AV174" s="37" t="n">
        <v>0</v>
      </c>
      <c r="AW174" s="37" t="n">
        <v>0</v>
      </c>
      <c r="AX174" s="37" t="n">
        <v>0</v>
      </c>
    </row>
    <row r="175" hidden="1" outlineLevel="1">
      <c r="A175" s="9" t="inlineStr">
        <is>
          <t>shps</t>
        </is>
      </c>
      <c r="B175" s="9" t="inlineStr">
        <is>
          <t>all</t>
        </is>
      </c>
      <c r="C175" s="9" t="inlineStr">
        <is>
          <t>pow</t>
        </is>
      </c>
      <c r="H175" s="9">
        <f>INDEX(Variables!$B$5:$B$105,MATCH($A175,Variables!$A$5:$A$105,0))&amp;IF($C175="",""," | "&amp;INDEX(Mapping!$B$5:$B$26,MATCH($C175,Mapping!$A$5:$A$26,0))&amp;" | "&amp;INDEX(Mapping!$B$30:$B$41,MATCH($B175,Mapping!$A$30:$A$41,0)))</f>
        <v/>
      </c>
      <c r="I175" s="9">
        <f>INDEX(Variables!$C$5:$C$105,MATCH($A175,Variables!$A$5:$A$105,0))</f>
        <v/>
      </c>
      <c r="J175" s="9">
        <f>INDEX(Variables!$E$5:$E$105,MATCH($A175,Variables!$A$5:$A$105,0))</f>
        <v/>
      </c>
      <c r="K175" s="30">
        <f>LOWER(Settings!$C$4)&amp;".mit."&amp;$A175&amp;IF($C175="","","."&amp;$C175&amp;"."&amp;$B175)&amp;IF(INDEX(Variables!$D$5:$D$105,MATCH($A175,Variables!$A$5:$A$105,0))="","","."&amp;INDEX(Variables!$D$5:$D$105,MATCH($A175,Variables!$A$5:$A$105,0)))&amp;"."&amp;K$5</f>
        <v/>
      </c>
      <c r="L175" s="31">
        <f>L147+L171</f>
        <v/>
      </c>
      <c r="M175" s="32">
        <f>M147+M171</f>
        <v/>
      </c>
      <c r="N175" s="32">
        <f>N147+N171</f>
        <v/>
      </c>
      <c r="O175" s="32">
        <f>O147+O171</f>
        <v/>
      </c>
      <c r="P175" s="32">
        <f>P147+P171</f>
        <v/>
      </c>
      <c r="Q175" s="32">
        <f>Q147+Q171</f>
        <v/>
      </c>
      <c r="R175" s="32">
        <f>R147+R171</f>
        <v/>
      </c>
      <c r="S175" s="32">
        <f>S147+S171</f>
        <v/>
      </c>
      <c r="T175" s="32">
        <f>T147+T171</f>
        <v/>
      </c>
      <c r="U175" s="32">
        <f>U147+U171</f>
        <v/>
      </c>
      <c r="V175" s="32">
        <f>V147+V171</f>
        <v/>
      </c>
      <c r="W175" s="32">
        <f>W147+W171</f>
        <v/>
      </c>
      <c r="X175" s="32">
        <f>X147+X171</f>
        <v/>
      </c>
      <c r="Y175" s="32">
        <f>Y147+Y171</f>
        <v/>
      </c>
      <c r="Z175" s="32">
        <f>Z147+Z171</f>
        <v/>
      </c>
      <c r="AA175" s="32">
        <f>AA147+AA171</f>
        <v/>
      </c>
      <c r="AB175" s="32">
        <f>AB147+AB171</f>
        <v/>
      </c>
      <c r="AC175" s="32">
        <f>AC147+AC171</f>
        <v/>
      </c>
      <c r="AD175" s="33">
        <f>SHADOWSECTOR(AD147,AD171)</f>
        <v/>
      </c>
      <c r="AE175" s="30">
        <f>LOWER(Settings!$C$4)&amp;".mit."&amp;$A175&amp;IF($C175="","","."&amp;$C175&amp;"."&amp;$B175)&amp;IF(INDEX(Variables!$D$5:$D$105,MATCH($A175,Variables!$A$5:$A$105,0))="","","."&amp;INDEX(Variables!$D$5:$D$105,MATCH($A175,Variables!$A$5:$A$105,0)))&amp;"."&amp;AE$5</f>
        <v/>
      </c>
      <c r="AF175" s="31">
        <f>AF147+AF171</f>
        <v/>
      </c>
      <c r="AG175" s="32">
        <f>AG147+AG171</f>
        <v/>
      </c>
      <c r="AH175" s="32">
        <f>AH147+AH171</f>
        <v/>
      </c>
      <c r="AI175" s="32">
        <f>AI147+AI171</f>
        <v/>
      </c>
      <c r="AJ175" s="32">
        <f>AJ147+AJ171</f>
        <v/>
      </c>
      <c r="AK175" s="32">
        <f>AK147+AK171</f>
        <v/>
      </c>
      <c r="AL175" s="32">
        <f>AL147+AL171</f>
        <v/>
      </c>
      <c r="AM175" s="32">
        <f>AM147+AM171</f>
        <v/>
      </c>
      <c r="AN175" s="32">
        <f>AN147+AN171</f>
        <v/>
      </c>
      <c r="AO175" s="32">
        <f>AO147+AO171</f>
        <v/>
      </c>
      <c r="AP175" s="32">
        <f>AP147+AP171</f>
        <v/>
      </c>
      <c r="AQ175" s="32">
        <f>AQ147+AQ171</f>
        <v/>
      </c>
      <c r="AR175" s="32">
        <f>AR147+AR171</f>
        <v/>
      </c>
      <c r="AS175" s="32">
        <f>AS147+AS171</f>
        <v/>
      </c>
      <c r="AT175" s="32">
        <f>AT147+AT171</f>
        <v/>
      </c>
      <c r="AU175" s="32">
        <f>AU147+AU171</f>
        <v/>
      </c>
      <c r="AV175" s="32">
        <f>AV147+AV171</f>
        <v/>
      </c>
      <c r="AW175" s="32">
        <f>AW147+AW171</f>
        <v/>
      </c>
      <c r="AX175" s="33">
        <f>SHADOWSECTOR(AX147,AX171)</f>
        <v/>
      </c>
    </row>
    <row r="176" hidden="1" outlineLevel="1">
      <c r="A176" s="9" t="inlineStr">
        <is>
          <t>shps</t>
        </is>
      </c>
      <c r="B176" s="9" t="inlineStr">
        <is>
          <t>all</t>
        </is>
      </c>
      <c r="C176" s="9" t="inlineStr">
        <is>
          <t>tra</t>
        </is>
      </c>
      <c r="H176" s="9">
        <f>INDEX(Variables!$B$5:$B$105,MATCH($A176,Variables!$A$5:$A$105,0))&amp;IF($C176="",""," | "&amp;INDEX(Mapping!$B$5:$B$26,MATCH($C176,Mapping!$A$5:$A$26,0))&amp;" | "&amp;INDEX(Mapping!$B$30:$B$41,MATCH($B176,Mapping!$A$30:$A$41,0)))</f>
        <v/>
      </c>
      <c r="I176" s="9">
        <f>INDEX(Variables!$C$5:$C$105,MATCH($A176,Variables!$A$5:$A$105,0))</f>
        <v/>
      </c>
      <c r="J176" s="9">
        <f>INDEX(Variables!$E$5:$E$105,MATCH($A176,Variables!$A$5:$A$105,0))</f>
        <v/>
      </c>
      <c r="K176" s="30">
        <f>LOWER(Settings!$C$4)&amp;".mit."&amp;$A176&amp;IF($C176="","","."&amp;$C176&amp;"."&amp;$B176)&amp;IF(INDEX(Variables!$D$5:$D$105,MATCH($A176,Variables!$A$5:$A$105,0))="","","."&amp;INDEX(Variables!$D$5:$D$105,MATCH($A176,Variables!$A$5:$A$105,0)))&amp;"."&amp;K$5</f>
        <v/>
      </c>
      <c r="L176" s="31">
        <f>L148+L172</f>
        <v/>
      </c>
      <c r="M176" s="32">
        <f>M148+M172</f>
        <v/>
      </c>
      <c r="N176" s="32">
        <f>N148+N172</f>
        <v/>
      </c>
      <c r="O176" s="32">
        <f>O148+O172</f>
        <v/>
      </c>
      <c r="P176" s="32">
        <f>P148+P172</f>
        <v/>
      </c>
      <c r="Q176" s="32">
        <f>Q148+Q172</f>
        <v/>
      </c>
      <c r="R176" s="32">
        <f>R148+R172</f>
        <v/>
      </c>
      <c r="S176" s="32">
        <f>S148+S172</f>
        <v/>
      </c>
      <c r="T176" s="32">
        <f>T148+T172</f>
        <v/>
      </c>
      <c r="U176" s="32">
        <f>U148+U172</f>
        <v/>
      </c>
      <c r="V176" s="32">
        <f>V148+V172</f>
        <v/>
      </c>
      <c r="W176" s="32">
        <f>W148+W172</f>
        <v/>
      </c>
      <c r="X176" s="32">
        <f>X148+X172</f>
        <v/>
      </c>
      <c r="Y176" s="32">
        <f>Y148+Y172</f>
        <v/>
      </c>
      <c r="Z176" s="32">
        <f>Z148+Z172</f>
        <v/>
      </c>
      <c r="AA176" s="32">
        <f>AA148+AA172</f>
        <v/>
      </c>
      <c r="AB176" s="32">
        <f>AB148+AB172</f>
        <v/>
      </c>
      <c r="AC176" s="32">
        <f>AC148+AC172</f>
        <v/>
      </c>
      <c r="AD176" s="33">
        <f>SHADOWSECTOR(AD148,AD172)</f>
        <v/>
      </c>
      <c r="AE176" s="30">
        <f>LOWER(Settings!$C$4)&amp;".mit."&amp;$A176&amp;IF($C176="","","."&amp;$C176&amp;"."&amp;$B176)&amp;IF(INDEX(Variables!$D$5:$D$105,MATCH($A176,Variables!$A$5:$A$105,0))="","","."&amp;INDEX(Variables!$D$5:$D$105,MATCH($A176,Variables!$A$5:$A$105,0)))&amp;"."&amp;AE$5</f>
        <v/>
      </c>
      <c r="AF176" s="31">
        <f>AF148+AF172</f>
        <v/>
      </c>
      <c r="AG176" s="32">
        <f>AG148+AG172</f>
        <v/>
      </c>
      <c r="AH176" s="32">
        <f>AH148+AH172</f>
        <v/>
      </c>
      <c r="AI176" s="32">
        <f>AI148+AI172</f>
        <v/>
      </c>
      <c r="AJ176" s="32">
        <f>AJ148+AJ172</f>
        <v/>
      </c>
      <c r="AK176" s="32">
        <f>AK148+AK172</f>
        <v/>
      </c>
      <c r="AL176" s="32">
        <f>AL148+AL172</f>
        <v/>
      </c>
      <c r="AM176" s="32">
        <f>AM148+AM172</f>
        <v/>
      </c>
      <c r="AN176" s="32">
        <f>AN148+AN172</f>
        <v/>
      </c>
      <c r="AO176" s="32">
        <f>AO148+AO172</f>
        <v/>
      </c>
      <c r="AP176" s="32">
        <f>AP148+AP172</f>
        <v/>
      </c>
      <c r="AQ176" s="32">
        <f>AQ148+AQ172</f>
        <v/>
      </c>
      <c r="AR176" s="32">
        <f>AR148+AR172</f>
        <v/>
      </c>
      <c r="AS176" s="32">
        <f>AS148+AS172</f>
        <v/>
      </c>
      <c r="AT176" s="32">
        <f>AT148+AT172</f>
        <v/>
      </c>
      <c r="AU176" s="32">
        <f>AU148+AU172</f>
        <v/>
      </c>
      <c r="AV176" s="32">
        <f>AV148+AV172</f>
        <v/>
      </c>
      <c r="AW176" s="32">
        <f>AW148+AW172</f>
        <v/>
      </c>
      <c r="AX176" s="33">
        <f>SHADOWSECTOR(AX148,AX172)</f>
        <v/>
      </c>
    </row>
    <row r="177" hidden="1" outlineLevel="1">
      <c r="A177" s="9" t="inlineStr">
        <is>
          <t>shps</t>
        </is>
      </c>
      <c r="B177" s="9" t="inlineStr">
        <is>
          <t>all</t>
        </is>
      </c>
      <c r="C177" s="9" t="inlineStr">
        <is>
          <t>res</t>
        </is>
      </c>
      <c r="H177" s="9">
        <f>INDEX(Variables!$B$5:$B$105,MATCH($A177,Variables!$A$5:$A$105,0))&amp;IF($C177="",""," | "&amp;INDEX(Mapping!$B$5:$B$26,MATCH($C177,Mapping!$A$5:$A$26,0))&amp;" | "&amp;INDEX(Mapping!$B$30:$B$41,MATCH($B177,Mapping!$A$30:$A$41,0)))</f>
        <v/>
      </c>
      <c r="I177" s="9">
        <f>INDEX(Variables!$C$5:$C$105,MATCH($A177,Variables!$A$5:$A$105,0))</f>
        <v/>
      </c>
      <c r="J177" s="9">
        <f>INDEX(Variables!$E$5:$E$105,MATCH($A177,Variables!$A$5:$A$105,0))</f>
        <v/>
      </c>
      <c r="K177" s="30">
        <f>LOWER(Settings!$C$4)&amp;".mit."&amp;$A177&amp;IF($C177="","","."&amp;$C177&amp;"."&amp;$B177)&amp;IF(INDEX(Variables!$D$5:$D$105,MATCH($A177,Variables!$A$5:$A$105,0))="","","."&amp;INDEX(Variables!$D$5:$D$105,MATCH($A177,Variables!$A$5:$A$105,0)))&amp;"."&amp;K$5</f>
        <v/>
      </c>
      <c r="L177" s="31">
        <f>L149+L173</f>
        <v/>
      </c>
      <c r="M177" s="32">
        <f>M149+M173</f>
        <v/>
      </c>
      <c r="N177" s="32">
        <f>N149+N173</f>
        <v/>
      </c>
      <c r="O177" s="32">
        <f>O149+O173</f>
        <v/>
      </c>
      <c r="P177" s="32">
        <f>P149+P173</f>
        <v/>
      </c>
      <c r="Q177" s="32">
        <f>Q149+Q173</f>
        <v/>
      </c>
      <c r="R177" s="32">
        <f>R149+R173</f>
        <v/>
      </c>
      <c r="S177" s="32">
        <f>S149+S173</f>
        <v/>
      </c>
      <c r="T177" s="32">
        <f>T149+T173</f>
        <v/>
      </c>
      <c r="U177" s="32">
        <f>U149+U173</f>
        <v/>
      </c>
      <c r="V177" s="32">
        <f>V149+V173</f>
        <v/>
      </c>
      <c r="W177" s="32">
        <f>W149+W173</f>
        <v/>
      </c>
      <c r="X177" s="32">
        <f>X149+X173</f>
        <v/>
      </c>
      <c r="Y177" s="32">
        <f>Y149+Y173</f>
        <v/>
      </c>
      <c r="Z177" s="32">
        <f>Z149+Z173</f>
        <v/>
      </c>
      <c r="AA177" s="32">
        <f>AA149+AA173</f>
        <v/>
      </c>
      <c r="AB177" s="32">
        <f>AB149+AB173</f>
        <v/>
      </c>
      <c r="AC177" s="32">
        <f>AC149+AC173</f>
        <v/>
      </c>
      <c r="AD177" s="33">
        <f>SHADOWSECTOR(AD149,AD173)</f>
        <v/>
      </c>
      <c r="AE177" s="30">
        <f>LOWER(Settings!$C$4)&amp;".mit."&amp;$A177&amp;IF($C177="","","."&amp;$C177&amp;"."&amp;$B177)&amp;IF(INDEX(Variables!$D$5:$D$105,MATCH($A177,Variables!$A$5:$A$105,0))="","","."&amp;INDEX(Variables!$D$5:$D$105,MATCH($A177,Variables!$A$5:$A$105,0)))&amp;"."&amp;AE$5</f>
        <v/>
      </c>
      <c r="AF177" s="31">
        <f>AF149+AF173</f>
        <v/>
      </c>
      <c r="AG177" s="32">
        <f>AG149+AG173</f>
        <v/>
      </c>
      <c r="AH177" s="32">
        <f>AH149+AH173</f>
        <v/>
      </c>
      <c r="AI177" s="32">
        <f>AI149+AI173</f>
        <v/>
      </c>
      <c r="AJ177" s="32">
        <f>AJ149+AJ173</f>
        <v/>
      </c>
      <c r="AK177" s="32">
        <f>AK149+AK173</f>
        <v/>
      </c>
      <c r="AL177" s="32">
        <f>AL149+AL173</f>
        <v/>
      </c>
      <c r="AM177" s="32">
        <f>AM149+AM173</f>
        <v/>
      </c>
      <c r="AN177" s="32">
        <f>AN149+AN173</f>
        <v/>
      </c>
      <c r="AO177" s="32">
        <f>AO149+AO173</f>
        <v/>
      </c>
      <c r="AP177" s="32">
        <f>AP149+AP173</f>
        <v/>
      </c>
      <c r="AQ177" s="32">
        <f>AQ149+AQ173</f>
        <v/>
      </c>
      <c r="AR177" s="32">
        <f>AR149+AR173</f>
        <v/>
      </c>
      <c r="AS177" s="32">
        <f>AS149+AS173</f>
        <v/>
      </c>
      <c r="AT177" s="32">
        <f>AT149+AT173</f>
        <v/>
      </c>
      <c r="AU177" s="32">
        <f>AU149+AU173</f>
        <v/>
      </c>
      <c r="AV177" s="32">
        <f>AV149+AV173</f>
        <v/>
      </c>
      <c r="AW177" s="32">
        <f>AW149+AW173</f>
        <v/>
      </c>
      <c r="AX177" s="33">
        <f>SHADOWSECTOR(AX149,AX173)</f>
        <v/>
      </c>
    </row>
    <row r="178" hidden="1" outlineLevel="1">
      <c r="A178" s="9" t="inlineStr">
        <is>
          <t>shps</t>
        </is>
      </c>
      <c r="B178" s="9" t="inlineStr">
        <is>
          <t>all</t>
        </is>
      </c>
      <c r="C178" s="9" t="inlineStr">
        <is>
          <t>ind</t>
        </is>
      </c>
      <c r="H178" s="9">
        <f>INDEX(Variables!$B$5:$B$105,MATCH($A178,Variables!$A$5:$A$105,0))&amp;IF($C178="",""," | "&amp;INDEX(Mapping!$B$5:$B$26,MATCH($C178,Mapping!$A$5:$A$26,0))&amp;" | "&amp;INDEX(Mapping!$B$30:$B$41,MATCH($B178,Mapping!$A$30:$A$41,0)))</f>
        <v/>
      </c>
      <c r="I178" s="9">
        <f>INDEX(Variables!$C$5:$C$105,MATCH($A178,Variables!$A$5:$A$105,0))</f>
        <v/>
      </c>
      <c r="J178" s="9">
        <f>INDEX(Variables!$E$5:$E$105,MATCH($A178,Variables!$A$5:$A$105,0))</f>
        <v/>
      </c>
      <c r="K178" s="30">
        <f>LOWER(Settings!$C$4)&amp;".mit."&amp;$A178&amp;IF($C178="","","."&amp;$C178&amp;"."&amp;$B178)&amp;IF(INDEX(Variables!$D$5:$D$105,MATCH($A178,Variables!$A$5:$A$105,0))="","","."&amp;INDEX(Variables!$D$5:$D$105,MATCH($A178,Variables!$A$5:$A$105,0)))&amp;"."&amp;K$5</f>
        <v/>
      </c>
      <c r="L178" s="31">
        <f>L150+L174</f>
        <v/>
      </c>
      <c r="M178" s="32">
        <f>M150+M174</f>
        <v/>
      </c>
      <c r="N178" s="32">
        <f>N150+N174</f>
        <v/>
      </c>
      <c r="O178" s="32">
        <f>O150+O174</f>
        <v/>
      </c>
      <c r="P178" s="32">
        <f>P150+P174</f>
        <v/>
      </c>
      <c r="Q178" s="32">
        <f>Q150+Q174</f>
        <v/>
      </c>
      <c r="R178" s="32">
        <f>R150+R174</f>
        <v/>
      </c>
      <c r="S178" s="32">
        <f>S150+S174</f>
        <v/>
      </c>
      <c r="T178" s="32">
        <f>T150+T174</f>
        <v/>
      </c>
      <c r="U178" s="32">
        <f>U150+U174</f>
        <v/>
      </c>
      <c r="V178" s="32">
        <f>V150+V174</f>
        <v/>
      </c>
      <c r="W178" s="32">
        <f>W150+W174</f>
        <v/>
      </c>
      <c r="X178" s="32">
        <f>X150+X174</f>
        <v/>
      </c>
      <c r="Y178" s="32">
        <f>Y150+Y174</f>
        <v/>
      </c>
      <c r="Z178" s="32">
        <f>Z150+Z174</f>
        <v/>
      </c>
      <c r="AA178" s="32">
        <f>AA150+AA174</f>
        <v/>
      </c>
      <c r="AB178" s="32">
        <f>AB150+AB174</f>
        <v/>
      </c>
      <c r="AC178" s="32">
        <f>AC150+AC174</f>
        <v/>
      </c>
      <c r="AD178" s="33">
        <f>SHADOWSECTOR(AD150,AD174)</f>
        <v/>
      </c>
      <c r="AE178" s="30">
        <f>LOWER(Settings!$C$4)&amp;".mit."&amp;$A178&amp;IF($C178="","","."&amp;$C178&amp;"."&amp;$B178)&amp;IF(INDEX(Variables!$D$5:$D$105,MATCH($A178,Variables!$A$5:$A$105,0))="","","."&amp;INDEX(Variables!$D$5:$D$105,MATCH($A178,Variables!$A$5:$A$105,0)))&amp;"."&amp;AE$5</f>
        <v/>
      </c>
      <c r="AF178" s="31">
        <f>AF150+AF174</f>
        <v/>
      </c>
      <c r="AG178" s="32">
        <f>AG150+AG174</f>
        <v/>
      </c>
      <c r="AH178" s="32">
        <f>AH150+AH174</f>
        <v/>
      </c>
      <c r="AI178" s="32">
        <f>AI150+AI174</f>
        <v/>
      </c>
      <c r="AJ178" s="32">
        <f>AJ150+AJ174</f>
        <v/>
      </c>
      <c r="AK178" s="32">
        <f>AK150+AK174</f>
        <v/>
      </c>
      <c r="AL178" s="32">
        <f>AL150+AL174</f>
        <v/>
      </c>
      <c r="AM178" s="32">
        <f>AM150+AM174</f>
        <v/>
      </c>
      <c r="AN178" s="32">
        <f>AN150+AN174</f>
        <v/>
      </c>
      <c r="AO178" s="32">
        <f>AO150+AO174</f>
        <v/>
      </c>
      <c r="AP178" s="32">
        <f>AP150+AP174</f>
        <v/>
      </c>
      <c r="AQ178" s="32">
        <f>AQ150+AQ174</f>
        <v/>
      </c>
      <c r="AR178" s="32">
        <f>AR150+AR174</f>
        <v/>
      </c>
      <c r="AS178" s="32">
        <f>AS150+AS174</f>
        <v/>
      </c>
      <c r="AT178" s="32">
        <f>AT150+AT174</f>
        <v/>
      </c>
      <c r="AU178" s="32">
        <f>AU150+AU174</f>
        <v/>
      </c>
      <c r="AV178" s="32">
        <f>AV150+AV174</f>
        <v/>
      </c>
      <c r="AW178" s="32">
        <f>AW150+AW174</f>
        <v/>
      </c>
      <c r="AX178" s="33">
        <f>SHADOWSECTOR(AX150,AX174)</f>
        <v/>
      </c>
    </row>
    <row r="179" hidden="1" outlineLevel="1">
      <c r="A179" s="9" t="inlineStr">
        <is>
          <t>ssc</t>
        </is>
      </c>
      <c r="B179" s="9" t="inlineStr">
        <is>
          <t>all</t>
        </is>
      </c>
      <c r="C179" s="9" t="inlineStr">
        <is>
          <t>pow</t>
        </is>
      </c>
      <c r="H179" s="9">
        <f>INDEX(Variables!$B$5:$B$105,MATCH($A179,Variables!$A$5:$A$105,0))&amp;IF($C179="",""," | "&amp;INDEX(Mapping!$B$5:$B$26,MATCH($C179,Mapping!$A$5:$A$26,0))&amp;" | "&amp;INDEX(Mapping!$B$30:$B$41,MATCH($B179,Mapping!$A$30:$A$41,0)))</f>
        <v/>
      </c>
      <c r="I179" s="9">
        <f>INDEX(Variables!$C$5:$C$105,MATCH($A179,Variables!$A$5:$A$105,0))</f>
        <v/>
      </c>
      <c r="J179" s="9">
        <f>INDEX(Variables!$E$5:$E$105,MATCH($A179,Variables!$A$5:$A$105,0))</f>
        <v/>
      </c>
      <c r="K179" s="30">
        <f>LOWER(Settings!$C$4)&amp;".mit."&amp;$A179&amp;IF($C179="","","."&amp;$C179&amp;"."&amp;$B179)&amp;IF(INDEX(Variables!$D$5:$D$105,MATCH($A179,Variables!$A$5:$A$105,0))="","","."&amp;INDEX(Variables!$D$5:$D$105,MATCH($A179,Variables!$A$5:$A$105,0)))&amp;"."&amp;K$5</f>
        <v/>
      </c>
      <c r="L179" s="31">
        <f>IF(L152,1,0)*L$170</f>
        <v/>
      </c>
      <c r="M179" s="32">
        <f>IF(M152,1,0)*M$170</f>
        <v/>
      </c>
      <c r="N179" s="32">
        <f>IF(N152,1,0)*N$170</f>
        <v/>
      </c>
      <c r="O179" s="32">
        <f>IF(O152,1,0)*O$170</f>
        <v/>
      </c>
      <c r="P179" s="32">
        <f>IF(P152,1,0)*P$170</f>
        <v/>
      </c>
      <c r="Q179" s="32">
        <f>IF(Q152,1,0)*Q$170</f>
        <v/>
      </c>
      <c r="R179" s="32">
        <f>IF(R152,1,0)*R$170</f>
        <v/>
      </c>
      <c r="S179" s="32">
        <f>IF(S152,1,0)*S$170</f>
        <v/>
      </c>
      <c r="T179" s="32">
        <f>IF(T152,1,0)*T$170</f>
        <v/>
      </c>
      <c r="U179" s="32">
        <f>IF(U152,1,0)*U$170</f>
        <v/>
      </c>
      <c r="V179" s="32">
        <f>IF(V152,1,0)*V$170</f>
        <v/>
      </c>
      <c r="W179" s="32">
        <f>IF(W152,1,0)*W$170</f>
        <v/>
      </c>
      <c r="X179" s="32">
        <f>IF(X152,1,0)*X$170</f>
        <v/>
      </c>
      <c r="Y179" s="32">
        <f>IF(Y152,1,0)*Y$170</f>
        <v/>
      </c>
      <c r="Z179" s="32">
        <f>IF(Z152,1,0)*Z$170</f>
        <v/>
      </c>
      <c r="AA179" s="32">
        <f>IF(AA152,1,0)*AA$170</f>
        <v/>
      </c>
      <c r="AB179" s="32">
        <f>IF(AB152,1,0)*AB$170</f>
        <v/>
      </c>
      <c r="AC179" s="32">
        <f>IF(AC152,1,0)*AC$170</f>
        <v/>
      </c>
      <c r="AD179" s="33">
        <f>SHADOWSHARE(AD152,AD$170)</f>
        <v/>
      </c>
      <c r="AE179" s="30">
        <f>LOWER(Settings!$C$4)&amp;".mit."&amp;$A179&amp;IF($C179="","","."&amp;$C179&amp;"."&amp;$B179)&amp;IF(INDEX(Variables!$D$5:$D$105,MATCH($A179,Variables!$A$5:$A$105,0))="","","."&amp;INDEX(Variables!$D$5:$D$105,MATCH($A179,Variables!$A$5:$A$105,0)))&amp;"."&amp;AE$5</f>
        <v/>
      </c>
      <c r="AF179" s="31">
        <f>IF(AF152,1,0)*AF$170</f>
        <v/>
      </c>
      <c r="AG179" s="32">
        <f>IF(AG152,1,0)*AG$170</f>
        <v/>
      </c>
      <c r="AH179" s="32">
        <f>IF(AH152,1,0)*AH$170</f>
        <v/>
      </c>
      <c r="AI179" s="32">
        <f>IF(AI152,1,0)*AI$170</f>
        <v/>
      </c>
      <c r="AJ179" s="32">
        <f>IF(AJ152,1,0)*AJ$170</f>
        <v/>
      </c>
      <c r="AK179" s="32">
        <f>IF(AK152,1,0)*AK$170</f>
        <v/>
      </c>
      <c r="AL179" s="32">
        <f>IF(AL152,1,0)*AL$170</f>
        <v/>
      </c>
      <c r="AM179" s="32">
        <f>IF(AM152,1,0)*AM$170</f>
        <v/>
      </c>
      <c r="AN179" s="32">
        <f>IF(AN152,1,0)*AN$170</f>
        <v/>
      </c>
      <c r="AO179" s="32">
        <f>IF(AO152,1,0)*AO$170</f>
        <v/>
      </c>
      <c r="AP179" s="32">
        <f>IF(AP152,1,0)*AP$170</f>
        <v/>
      </c>
      <c r="AQ179" s="32">
        <f>IF(AQ152,1,0)*AQ$170</f>
        <v/>
      </c>
      <c r="AR179" s="32">
        <f>IF(AR152,1,0)*AR$170</f>
        <v/>
      </c>
      <c r="AS179" s="32">
        <f>IF(AS152,1,0)*AS$170</f>
        <v/>
      </c>
      <c r="AT179" s="32">
        <f>IF(AT152,1,0)*AT$170</f>
        <v/>
      </c>
      <c r="AU179" s="32">
        <f>IF(AU152,1,0)*AU$170</f>
        <v/>
      </c>
      <c r="AV179" s="32">
        <f>IF(AV152,1,0)*AV$170</f>
        <v/>
      </c>
      <c r="AW179" s="32">
        <f>IF(AW152,1,0)*AW$170</f>
        <v/>
      </c>
      <c r="AX179" s="33">
        <f>SHADOWSHARE(AX152,AX$170)</f>
        <v/>
      </c>
    </row>
    <row r="180" hidden="1" outlineLevel="1">
      <c r="A180" s="9" t="inlineStr">
        <is>
          <t>ssc</t>
        </is>
      </c>
      <c r="B180" s="9" t="inlineStr">
        <is>
          <t>all</t>
        </is>
      </c>
      <c r="C180" s="9" t="inlineStr">
        <is>
          <t>rod</t>
        </is>
      </c>
      <c r="H180" s="9">
        <f>INDEX(Variables!$B$5:$B$105,MATCH($A180,Variables!$A$5:$A$105,0))&amp;IF($C180="",""," | "&amp;INDEX(Mapping!$B$5:$B$26,MATCH($C180,Mapping!$A$5:$A$26,0))&amp;" | "&amp;INDEX(Mapping!$B$30:$B$41,MATCH($B180,Mapping!$A$30:$A$41,0)))</f>
        <v/>
      </c>
      <c r="I180" s="9">
        <f>INDEX(Variables!$C$5:$C$105,MATCH($A180,Variables!$A$5:$A$105,0))</f>
        <v/>
      </c>
      <c r="J180" s="9">
        <f>INDEX(Variables!$E$5:$E$105,MATCH($A180,Variables!$A$5:$A$105,0))</f>
        <v/>
      </c>
      <c r="K180" s="30">
        <f>LOWER(Settings!$C$4)&amp;".mit."&amp;$A180&amp;IF($C180="","","."&amp;$C180&amp;"."&amp;$B180)&amp;IF(INDEX(Variables!$D$5:$D$105,MATCH($A180,Variables!$A$5:$A$105,0))="","","."&amp;INDEX(Variables!$D$5:$D$105,MATCH($A180,Variables!$A$5:$A$105,0)))&amp;"."&amp;K$5</f>
        <v/>
      </c>
      <c r="L180" s="31">
        <f>IF(L153,1,0)*L$170</f>
        <v/>
      </c>
      <c r="M180" s="32">
        <f>IF(M153,1,0)*M$170</f>
        <v/>
      </c>
      <c r="N180" s="32">
        <f>IF(N153,1,0)*N$170</f>
        <v/>
      </c>
      <c r="O180" s="32">
        <f>IF(O153,1,0)*O$170</f>
        <v/>
      </c>
      <c r="P180" s="32">
        <f>IF(P153,1,0)*P$170</f>
        <v/>
      </c>
      <c r="Q180" s="32">
        <f>IF(Q153,1,0)*Q$170</f>
        <v/>
      </c>
      <c r="R180" s="32">
        <f>IF(R153,1,0)*R$170</f>
        <v/>
      </c>
      <c r="S180" s="32">
        <f>IF(S153,1,0)*S$170</f>
        <v/>
      </c>
      <c r="T180" s="32">
        <f>IF(T153,1,0)*T$170</f>
        <v/>
      </c>
      <c r="U180" s="32">
        <f>IF(U153,1,0)*U$170</f>
        <v/>
      </c>
      <c r="V180" s="32">
        <f>IF(V153,1,0)*V$170</f>
        <v/>
      </c>
      <c r="W180" s="32">
        <f>IF(W153,1,0)*W$170</f>
        <v/>
      </c>
      <c r="X180" s="32">
        <f>IF(X153,1,0)*X$170</f>
        <v/>
      </c>
      <c r="Y180" s="32">
        <f>IF(Y153,1,0)*Y$170</f>
        <v/>
      </c>
      <c r="Z180" s="32">
        <f>IF(Z153,1,0)*Z$170</f>
        <v/>
      </c>
      <c r="AA180" s="32">
        <f>IF(AA153,1,0)*AA$170</f>
        <v/>
      </c>
      <c r="AB180" s="32">
        <f>IF(AB153,1,0)*AB$170</f>
        <v/>
      </c>
      <c r="AC180" s="32">
        <f>IF(AC153,1,0)*AC$170</f>
        <v/>
      </c>
      <c r="AD180" s="33">
        <f>SHADOWSHARE(AD153,AD$170)</f>
        <v/>
      </c>
      <c r="AE180" s="30">
        <f>LOWER(Settings!$C$4)&amp;".mit."&amp;$A180&amp;IF($C180="","","."&amp;$C180&amp;"."&amp;$B180)&amp;IF(INDEX(Variables!$D$5:$D$105,MATCH($A180,Variables!$A$5:$A$105,0))="","","."&amp;INDEX(Variables!$D$5:$D$105,MATCH($A180,Variables!$A$5:$A$105,0)))&amp;"."&amp;AE$5</f>
        <v/>
      </c>
      <c r="AF180" s="31">
        <f>IF(AF153,1,0)*AF$170</f>
        <v/>
      </c>
      <c r="AG180" s="32">
        <f>IF(AG153,1,0)*AG$170</f>
        <v/>
      </c>
      <c r="AH180" s="32">
        <f>IF(AH153,1,0)*AH$170</f>
        <v/>
      </c>
      <c r="AI180" s="32">
        <f>IF(AI153,1,0)*AI$170</f>
        <v/>
      </c>
      <c r="AJ180" s="32">
        <f>IF(AJ153,1,0)*AJ$170</f>
        <v/>
      </c>
      <c r="AK180" s="32">
        <f>IF(AK153,1,0)*AK$170</f>
        <v/>
      </c>
      <c r="AL180" s="32">
        <f>IF(AL153,1,0)*AL$170</f>
        <v/>
      </c>
      <c r="AM180" s="32">
        <f>IF(AM153,1,0)*AM$170</f>
        <v/>
      </c>
      <c r="AN180" s="32">
        <f>IF(AN153,1,0)*AN$170</f>
        <v/>
      </c>
      <c r="AO180" s="32">
        <f>IF(AO153,1,0)*AO$170</f>
        <v/>
      </c>
      <c r="AP180" s="32">
        <f>IF(AP153,1,0)*AP$170</f>
        <v/>
      </c>
      <c r="AQ180" s="32">
        <f>IF(AQ153,1,0)*AQ$170</f>
        <v/>
      </c>
      <c r="AR180" s="32">
        <f>IF(AR153,1,0)*AR$170</f>
        <v/>
      </c>
      <c r="AS180" s="32">
        <f>IF(AS153,1,0)*AS$170</f>
        <v/>
      </c>
      <c r="AT180" s="32">
        <f>IF(AT153,1,0)*AT$170</f>
        <v/>
      </c>
      <c r="AU180" s="32">
        <f>IF(AU153,1,0)*AU$170</f>
        <v/>
      </c>
      <c r="AV180" s="32">
        <f>IF(AV153,1,0)*AV$170</f>
        <v/>
      </c>
      <c r="AW180" s="32">
        <f>IF(AW153,1,0)*AW$170</f>
        <v/>
      </c>
      <c r="AX180" s="33">
        <f>SHADOWSHARE(AX153,AX$170)</f>
        <v/>
      </c>
    </row>
    <row r="181" hidden="1" outlineLevel="1">
      <c r="A181" s="9" t="inlineStr">
        <is>
          <t>ssc</t>
        </is>
      </c>
      <c r="B181" s="9" t="inlineStr">
        <is>
          <t>all</t>
        </is>
      </c>
      <c r="C181" s="9" t="inlineStr">
        <is>
          <t>ral</t>
        </is>
      </c>
      <c r="H181" s="9">
        <f>INDEX(Variables!$B$5:$B$105,MATCH($A181,Variables!$A$5:$A$105,0))&amp;IF($C181="",""," | "&amp;INDEX(Mapping!$B$5:$B$26,MATCH($C181,Mapping!$A$5:$A$26,0))&amp;" | "&amp;INDEX(Mapping!$B$30:$B$41,MATCH($B181,Mapping!$A$30:$A$41,0)))</f>
        <v/>
      </c>
      <c r="I181" s="9">
        <f>INDEX(Variables!$C$5:$C$105,MATCH($A181,Variables!$A$5:$A$105,0))</f>
        <v/>
      </c>
      <c r="J181" s="9">
        <f>INDEX(Variables!$E$5:$E$105,MATCH($A181,Variables!$A$5:$A$105,0))</f>
        <v/>
      </c>
      <c r="K181" s="30">
        <f>LOWER(Settings!$C$4)&amp;".mit."&amp;$A181&amp;IF($C181="","","."&amp;$C181&amp;"."&amp;$B181)&amp;IF(INDEX(Variables!$D$5:$D$105,MATCH($A181,Variables!$A$5:$A$105,0))="","","."&amp;INDEX(Variables!$D$5:$D$105,MATCH($A181,Variables!$A$5:$A$105,0)))&amp;"."&amp;K$5</f>
        <v/>
      </c>
      <c r="L181" s="31">
        <f>IF(L154,1,0)*L$170</f>
        <v/>
      </c>
      <c r="M181" s="32">
        <f>IF(M154,1,0)*M$170</f>
        <v/>
      </c>
      <c r="N181" s="32">
        <f>IF(N154,1,0)*N$170</f>
        <v/>
      </c>
      <c r="O181" s="32">
        <f>IF(O154,1,0)*O$170</f>
        <v/>
      </c>
      <c r="P181" s="32">
        <f>IF(P154,1,0)*P$170</f>
        <v/>
      </c>
      <c r="Q181" s="32">
        <f>IF(Q154,1,0)*Q$170</f>
        <v/>
      </c>
      <c r="R181" s="32">
        <f>IF(R154,1,0)*R$170</f>
        <v/>
      </c>
      <c r="S181" s="32">
        <f>IF(S154,1,0)*S$170</f>
        <v/>
      </c>
      <c r="T181" s="32">
        <f>IF(T154,1,0)*T$170</f>
        <v/>
      </c>
      <c r="U181" s="32">
        <f>IF(U154,1,0)*U$170</f>
        <v/>
      </c>
      <c r="V181" s="32">
        <f>IF(V154,1,0)*V$170</f>
        <v/>
      </c>
      <c r="W181" s="32">
        <f>IF(W154,1,0)*W$170</f>
        <v/>
      </c>
      <c r="X181" s="32">
        <f>IF(X154,1,0)*X$170</f>
        <v/>
      </c>
      <c r="Y181" s="32">
        <f>IF(Y154,1,0)*Y$170</f>
        <v/>
      </c>
      <c r="Z181" s="32">
        <f>IF(Z154,1,0)*Z$170</f>
        <v/>
      </c>
      <c r="AA181" s="32">
        <f>IF(AA154,1,0)*AA$170</f>
        <v/>
      </c>
      <c r="AB181" s="32">
        <f>IF(AB154,1,0)*AB$170</f>
        <v/>
      </c>
      <c r="AC181" s="32">
        <f>IF(AC154,1,0)*AC$170</f>
        <v/>
      </c>
      <c r="AD181" s="33">
        <f>SHADOWSHARE(AD154,AD$170)</f>
        <v/>
      </c>
      <c r="AE181" s="30">
        <f>LOWER(Settings!$C$4)&amp;".mit."&amp;$A181&amp;IF($C181="","","."&amp;$C181&amp;"."&amp;$B181)&amp;IF(INDEX(Variables!$D$5:$D$105,MATCH($A181,Variables!$A$5:$A$105,0))="","","."&amp;INDEX(Variables!$D$5:$D$105,MATCH($A181,Variables!$A$5:$A$105,0)))&amp;"."&amp;AE$5</f>
        <v/>
      </c>
      <c r="AF181" s="31">
        <f>IF(AF154,1,0)*AF$170</f>
        <v/>
      </c>
      <c r="AG181" s="32">
        <f>IF(AG154,1,0)*AG$170</f>
        <v/>
      </c>
      <c r="AH181" s="32">
        <f>IF(AH154,1,0)*AH$170</f>
        <v/>
      </c>
      <c r="AI181" s="32">
        <f>IF(AI154,1,0)*AI$170</f>
        <v/>
      </c>
      <c r="AJ181" s="32">
        <f>IF(AJ154,1,0)*AJ$170</f>
        <v/>
      </c>
      <c r="AK181" s="32">
        <f>IF(AK154,1,0)*AK$170</f>
        <v/>
      </c>
      <c r="AL181" s="32">
        <f>IF(AL154,1,0)*AL$170</f>
        <v/>
      </c>
      <c r="AM181" s="32">
        <f>IF(AM154,1,0)*AM$170</f>
        <v/>
      </c>
      <c r="AN181" s="32">
        <f>IF(AN154,1,0)*AN$170</f>
        <v/>
      </c>
      <c r="AO181" s="32">
        <f>IF(AO154,1,0)*AO$170</f>
        <v/>
      </c>
      <c r="AP181" s="32">
        <f>IF(AP154,1,0)*AP$170</f>
        <v/>
      </c>
      <c r="AQ181" s="32">
        <f>IF(AQ154,1,0)*AQ$170</f>
        <v/>
      </c>
      <c r="AR181" s="32">
        <f>IF(AR154,1,0)*AR$170</f>
        <v/>
      </c>
      <c r="AS181" s="32">
        <f>IF(AS154,1,0)*AS$170</f>
        <v/>
      </c>
      <c r="AT181" s="32">
        <f>IF(AT154,1,0)*AT$170</f>
        <v/>
      </c>
      <c r="AU181" s="32">
        <f>IF(AU154,1,0)*AU$170</f>
        <v/>
      </c>
      <c r="AV181" s="32">
        <f>IF(AV154,1,0)*AV$170</f>
        <v/>
      </c>
      <c r="AW181" s="32">
        <f>IF(AW154,1,0)*AW$170</f>
        <v/>
      </c>
      <c r="AX181" s="33">
        <f>SHADOWSHARE(AX154,AX$170)</f>
        <v/>
      </c>
    </row>
    <row r="182" hidden="1" outlineLevel="1">
      <c r="A182" s="9" t="inlineStr">
        <is>
          <t>ssc</t>
        </is>
      </c>
      <c r="B182" s="9" t="inlineStr">
        <is>
          <t>all</t>
        </is>
      </c>
      <c r="C182" s="9" t="inlineStr">
        <is>
          <t>avi</t>
        </is>
      </c>
      <c r="H182" s="9">
        <f>INDEX(Variables!$B$5:$B$105,MATCH($A182,Variables!$A$5:$A$105,0))&amp;IF($C182="",""," | "&amp;INDEX(Mapping!$B$5:$B$26,MATCH($C182,Mapping!$A$5:$A$26,0))&amp;" | "&amp;INDEX(Mapping!$B$30:$B$41,MATCH($B182,Mapping!$A$30:$A$41,0)))</f>
        <v/>
      </c>
      <c r="I182" s="9">
        <f>INDEX(Variables!$C$5:$C$105,MATCH($A182,Variables!$A$5:$A$105,0))</f>
        <v/>
      </c>
      <c r="J182" s="9">
        <f>INDEX(Variables!$E$5:$E$105,MATCH($A182,Variables!$A$5:$A$105,0))</f>
        <v/>
      </c>
      <c r="K182" s="30">
        <f>LOWER(Settings!$C$4)&amp;".mit."&amp;$A182&amp;IF($C182="","","."&amp;$C182&amp;"."&amp;$B182)&amp;IF(INDEX(Variables!$D$5:$D$105,MATCH($A182,Variables!$A$5:$A$105,0))="","","."&amp;INDEX(Variables!$D$5:$D$105,MATCH($A182,Variables!$A$5:$A$105,0)))&amp;"."&amp;K$5</f>
        <v/>
      </c>
      <c r="L182" s="31">
        <f>IF(L155,1,0)*L$170</f>
        <v/>
      </c>
      <c r="M182" s="32">
        <f>IF(M155,1,0)*M$170</f>
        <v/>
      </c>
      <c r="N182" s="32">
        <f>IF(N155,1,0)*N$170</f>
        <v/>
      </c>
      <c r="O182" s="32">
        <f>IF(O155,1,0)*O$170</f>
        <v/>
      </c>
      <c r="P182" s="32">
        <f>IF(P155,1,0)*P$170</f>
        <v/>
      </c>
      <c r="Q182" s="32">
        <f>IF(Q155,1,0)*Q$170</f>
        <v/>
      </c>
      <c r="R182" s="32">
        <f>IF(R155,1,0)*R$170</f>
        <v/>
      </c>
      <c r="S182" s="32">
        <f>IF(S155,1,0)*S$170</f>
        <v/>
      </c>
      <c r="T182" s="32">
        <f>IF(T155,1,0)*T$170</f>
        <v/>
      </c>
      <c r="U182" s="32">
        <f>IF(U155,1,0)*U$170</f>
        <v/>
      </c>
      <c r="V182" s="32">
        <f>IF(V155,1,0)*V$170</f>
        <v/>
      </c>
      <c r="W182" s="32">
        <f>IF(W155,1,0)*W$170</f>
        <v/>
      </c>
      <c r="X182" s="32">
        <f>IF(X155,1,0)*X$170</f>
        <v/>
      </c>
      <c r="Y182" s="32">
        <f>IF(Y155,1,0)*Y$170</f>
        <v/>
      </c>
      <c r="Z182" s="32">
        <f>IF(Z155,1,0)*Z$170</f>
        <v/>
      </c>
      <c r="AA182" s="32">
        <f>IF(AA155,1,0)*AA$170</f>
        <v/>
      </c>
      <c r="AB182" s="32">
        <f>IF(AB155,1,0)*AB$170</f>
        <v/>
      </c>
      <c r="AC182" s="32">
        <f>IF(AC155,1,0)*AC$170</f>
        <v/>
      </c>
      <c r="AD182" s="33">
        <f>SHADOWSHARE(AD155,AD$170)</f>
        <v/>
      </c>
      <c r="AE182" s="30">
        <f>LOWER(Settings!$C$4)&amp;".mit."&amp;$A182&amp;IF($C182="","","."&amp;$C182&amp;"."&amp;$B182)&amp;IF(INDEX(Variables!$D$5:$D$105,MATCH($A182,Variables!$A$5:$A$105,0))="","","."&amp;INDEX(Variables!$D$5:$D$105,MATCH($A182,Variables!$A$5:$A$105,0)))&amp;"."&amp;AE$5</f>
        <v/>
      </c>
      <c r="AF182" s="31">
        <f>IF(AF155,1,0)*AF$170</f>
        <v/>
      </c>
      <c r="AG182" s="32">
        <f>IF(AG155,1,0)*AG$170</f>
        <v/>
      </c>
      <c r="AH182" s="32">
        <f>IF(AH155,1,0)*AH$170</f>
        <v/>
      </c>
      <c r="AI182" s="32">
        <f>IF(AI155,1,0)*AI$170</f>
        <v/>
      </c>
      <c r="AJ182" s="32">
        <f>IF(AJ155,1,0)*AJ$170</f>
        <v/>
      </c>
      <c r="AK182" s="32">
        <f>IF(AK155,1,0)*AK$170</f>
        <v/>
      </c>
      <c r="AL182" s="32">
        <f>IF(AL155,1,0)*AL$170</f>
        <v/>
      </c>
      <c r="AM182" s="32">
        <f>IF(AM155,1,0)*AM$170</f>
        <v/>
      </c>
      <c r="AN182" s="32">
        <f>IF(AN155,1,0)*AN$170</f>
        <v/>
      </c>
      <c r="AO182" s="32">
        <f>IF(AO155,1,0)*AO$170</f>
        <v/>
      </c>
      <c r="AP182" s="32">
        <f>IF(AP155,1,0)*AP$170</f>
        <v/>
      </c>
      <c r="AQ182" s="32">
        <f>IF(AQ155,1,0)*AQ$170</f>
        <v/>
      </c>
      <c r="AR182" s="32">
        <f>IF(AR155,1,0)*AR$170</f>
        <v/>
      </c>
      <c r="AS182" s="32">
        <f>IF(AS155,1,0)*AS$170</f>
        <v/>
      </c>
      <c r="AT182" s="32">
        <f>IF(AT155,1,0)*AT$170</f>
        <v/>
      </c>
      <c r="AU182" s="32">
        <f>IF(AU155,1,0)*AU$170</f>
        <v/>
      </c>
      <c r="AV182" s="32">
        <f>IF(AV155,1,0)*AV$170</f>
        <v/>
      </c>
      <c r="AW182" s="32">
        <f>IF(AW155,1,0)*AW$170</f>
        <v/>
      </c>
      <c r="AX182" s="33">
        <f>SHADOWSHARE(AX155,AX$170)</f>
        <v/>
      </c>
    </row>
    <row r="183" hidden="1" outlineLevel="1">
      <c r="A183" s="9" t="inlineStr">
        <is>
          <t>ssc</t>
        </is>
      </c>
      <c r="B183" s="9" t="inlineStr">
        <is>
          <t>all</t>
        </is>
      </c>
      <c r="C183" s="9" t="inlineStr">
        <is>
          <t>nav</t>
        </is>
      </c>
      <c r="H183" s="9">
        <f>INDEX(Variables!$B$5:$B$105,MATCH($A183,Variables!$A$5:$A$105,0))&amp;IF($C183="",""," | "&amp;INDEX(Mapping!$B$5:$B$26,MATCH($C183,Mapping!$A$5:$A$26,0))&amp;" | "&amp;INDEX(Mapping!$B$30:$B$41,MATCH($B183,Mapping!$A$30:$A$41,0)))</f>
        <v/>
      </c>
      <c r="I183" s="9">
        <f>INDEX(Variables!$C$5:$C$105,MATCH($A183,Variables!$A$5:$A$105,0))</f>
        <v/>
      </c>
      <c r="J183" s="9">
        <f>INDEX(Variables!$E$5:$E$105,MATCH($A183,Variables!$A$5:$A$105,0))</f>
        <v/>
      </c>
      <c r="K183" s="30">
        <f>LOWER(Settings!$C$4)&amp;".mit."&amp;$A183&amp;IF($C183="","","."&amp;$C183&amp;"."&amp;$B183)&amp;IF(INDEX(Variables!$D$5:$D$105,MATCH($A183,Variables!$A$5:$A$105,0))="","","."&amp;INDEX(Variables!$D$5:$D$105,MATCH($A183,Variables!$A$5:$A$105,0)))&amp;"."&amp;K$5</f>
        <v/>
      </c>
      <c r="L183" s="31">
        <f>IF(L156,1,0)*L$170</f>
        <v/>
      </c>
      <c r="M183" s="32">
        <f>IF(M156,1,0)*M$170</f>
        <v/>
      </c>
      <c r="N183" s="32">
        <f>IF(N156,1,0)*N$170</f>
        <v/>
      </c>
      <c r="O183" s="32">
        <f>IF(O156,1,0)*O$170</f>
        <v/>
      </c>
      <c r="P183" s="32">
        <f>IF(P156,1,0)*P$170</f>
        <v/>
      </c>
      <c r="Q183" s="32">
        <f>IF(Q156,1,0)*Q$170</f>
        <v/>
      </c>
      <c r="R183" s="32">
        <f>IF(R156,1,0)*R$170</f>
        <v/>
      </c>
      <c r="S183" s="32">
        <f>IF(S156,1,0)*S$170</f>
        <v/>
      </c>
      <c r="T183" s="32">
        <f>IF(T156,1,0)*T$170</f>
        <v/>
      </c>
      <c r="U183" s="32">
        <f>IF(U156,1,0)*U$170</f>
        <v/>
      </c>
      <c r="V183" s="32">
        <f>IF(V156,1,0)*V$170</f>
        <v/>
      </c>
      <c r="W183" s="32">
        <f>IF(W156,1,0)*W$170</f>
        <v/>
      </c>
      <c r="X183" s="32">
        <f>IF(X156,1,0)*X$170</f>
        <v/>
      </c>
      <c r="Y183" s="32">
        <f>IF(Y156,1,0)*Y$170</f>
        <v/>
      </c>
      <c r="Z183" s="32">
        <f>IF(Z156,1,0)*Z$170</f>
        <v/>
      </c>
      <c r="AA183" s="32">
        <f>IF(AA156,1,0)*AA$170</f>
        <v/>
      </c>
      <c r="AB183" s="32">
        <f>IF(AB156,1,0)*AB$170</f>
        <v/>
      </c>
      <c r="AC183" s="32">
        <f>IF(AC156,1,0)*AC$170</f>
        <v/>
      </c>
      <c r="AD183" s="33">
        <f>SHADOWSHARE(AD156,AD$170)</f>
        <v/>
      </c>
      <c r="AE183" s="30">
        <f>LOWER(Settings!$C$4)&amp;".mit."&amp;$A183&amp;IF($C183="","","."&amp;$C183&amp;"."&amp;$B183)&amp;IF(INDEX(Variables!$D$5:$D$105,MATCH($A183,Variables!$A$5:$A$105,0))="","","."&amp;INDEX(Variables!$D$5:$D$105,MATCH($A183,Variables!$A$5:$A$105,0)))&amp;"."&amp;AE$5</f>
        <v/>
      </c>
      <c r="AF183" s="31">
        <f>IF(AF156,1,0)*AF$170</f>
        <v/>
      </c>
      <c r="AG183" s="32">
        <f>IF(AG156,1,0)*AG$170</f>
        <v/>
      </c>
      <c r="AH183" s="32">
        <f>IF(AH156,1,0)*AH$170</f>
        <v/>
      </c>
      <c r="AI183" s="32">
        <f>IF(AI156,1,0)*AI$170</f>
        <v/>
      </c>
      <c r="AJ183" s="32">
        <f>IF(AJ156,1,0)*AJ$170</f>
        <v/>
      </c>
      <c r="AK183" s="32">
        <f>IF(AK156,1,0)*AK$170</f>
        <v/>
      </c>
      <c r="AL183" s="32">
        <f>IF(AL156,1,0)*AL$170</f>
        <v/>
      </c>
      <c r="AM183" s="32">
        <f>IF(AM156,1,0)*AM$170</f>
        <v/>
      </c>
      <c r="AN183" s="32">
        <f>IF(AN156,1,0)*AN$170</f>
        <v/>
      </c>
      <c r="AO183" s="32">
        <f>IF(AO156,1,0)*AO$170</f>
        <v/>
      </c>
      <c r="AP183" s="32">
        <f>IF(AP156,1,0)*AP$170</f>
        <v/>
      </c>
      <c r="AQ183" s="32">
        <f>IF(AQ156,1,0)*AQ$170</f>
        <v/>
      </c>
      <c r="AR183" s="32">
        <f>IF(AR156,1,0)*AR$170</f>
        <v/>
      </c>
      <c r="AS183" s="32">
        <f>IF(AS156,1,0)*AS$170</f>
        <v/>
      </c>
      <c r="AT183" s="32">
        <f>IF(AT156,1,0)*AT$170</f>
        <v/>
      </c>
      <c r="AU183" s="32">
        <f>IF(AU156,1,0)*AU$170</f>
        <v/>
      </c>
      <c r="AV183" s="32">
        <f>IF(AV156,1,0)*AV$170</f>
        <v/>
      </c>
      <c r="AW183" s="32">
        <f>IF(AW156,1,0)*AW$170</f>
        <v/>
      </c>
      <c r="AX183" s="33">
        <f>SHADOWSHARE(AX156,AX$170)</f>
        <v/>
      </c>
    </row>
    <row r="184" hidden="1" outlineLevel="1">
      <c r="A184" s="9" t="inlineStr">
        <is>
          <t>ssc</t>
        </is>
      </c>
      <c r="B184" s="9" t="inlineStr">
        <is>
          <t>all</t>
        </is>
      </c>
      <c r="C184" s="9" t="inlineStr">
        <is>
          <t>res</t>
        </is>
      </c>
      <c r="H184" s="9">
        <f>INDEX(Variables!$B$5:$B$105,MATCH($A184,Variables!$A$5:$A$105,0))&amp;IF($C184="",""," | "&amp;INDEX(Mapping!$B$5:$B$26,MATCH($C184,Mapping!$A$5:$A$26,0))&amp;" | "&amp;INDEX(Mapping!$B$30:$B$41,MATCH($B184,Mapping!$A$30:$A$41,0)))</f>
        <v/>
      </c>
      <c r="I184" s="9">
        <f>INDEX(Variables!$C$5:$C$105,MATCH($A184,Variables!$A$5:$A$105,0))</f>
        <v/>
      </c>
      <c r="J184" s="9">
        <f>INDEX(Variables!$E$5:$E$105,MATCH($A184,Variables!$A$5:$A$105,0))</f>
        <v/>
      </c>
      <c r="K184" s="30">
        <f>LOWER(Settings!$C$4)&amp;".mit."&amp;$A184&amp;IF($C184="","","."&amp;$C184&amp;"."&amp;$B184)&amp;IF(INDEX(Variables!$D$5:$D$105,MATCH($A184,Variables!$A$5:$A$105,0))="","","."&amp;INDEX(Variables!$D$5:$D$105,MATCH($A184,Variables!$A$5:$A$105,0)))&amp;"."&amp;K$5</f>
        <v/>
      </c>
      <c r="L184" s="31">
        <f>IF(L157,1,0)*L$170</f>
        <v/>
      </c>
      <c r="M184" s="32">
        <f>IF(M157,1,0)*M$170</f>
        <v/>
      </c>
      <c r="N184" s="32">
        <f>IF(N157,1,0)*N$170</f>
        <v/>
      </c>
      <c r="O184" s="32">
        <f>IF(O157,1,0)*O$170</f>
        <v/>
      </c>
      <c r="P184" s="32">
        <f>IF(P157,1,0)*P$170</f>
        <v/>
      </c>
      <c r="Q184" s="32">
        <f>IF(Q157,1,0)*Q$170</f>
        <v/>
      </c>
      <c r="R184" s="32">
        <f>IF(R157,1,0)*R$170</f>
        <v/>
      </c>
      <c r="S184" s="32">
        <f>IF(S157,1,0)*S$170</f>
        <v/>
      </c>
      <c r="T184" s="32">
        <f>IF(T157,1,0)*T$170</f>
        <v/>
      </c>
      <c r="U184" s="32">
        <f>IF(U157,1,0)*U$170</f>
        <v/>
      </c>
      <c r="V184" s="32">
        <f>IF(V157,1,0)*V$170</f>
        <v/>
      </c>
      <c r="W184" s="32">
        <f>IF(W157,1,0)*W$170</f>
        <v/>
      </c>
      <c r="X184" s="32">
        <f>IF(X157,1,0)*X$170</f>
        <v/>
      </c>
      <c r="Y184" s="32">
        <f>IF(Y157,1,0)*Y$170</f>
        <v/>
      </c>
      <c r="Z184" s="32">
        <f>IF(Z157,1,0)*Z$170</f>
        <v/>
      </c>
      <c r="AA184" s="32">
        <f>IF(AA157,1,0)*AA$170</f>
        <v/>
      </c>
      <c r="AB184" s="32">
        <f>IF(AB157,1,0)*AB$170</f>
        <v/>
      </c>
      <c r="AC184" s="32">
        <f>IF(AC157,1,0)*AC$170</f>
        <v/>
      </c>
      <c r="AD184" s="33">
        <f>SHADOWSHARE(AD157,AD$170)</f>
        <v/>
      </c>
      <c r="AE184" s="30">
        <f>LOWER(Settings!$C$4)&amp;".mit."&amp;$A184&amp;IF($C184="","","."&amp;$C184&amp;"."&amp;$B184)&amp;IF(INDEX(Variables!$D$5:$D$105,MATCH($A184,Variables!$A$5:$A$105,0))="","","."&amp;INDEX(Variables!$D$5:$D$105,MATCH($A184,Variables!$A$5:$A$105,0)))&amp;"."&amp;AE$5</f>
        <v/>
      </c>
      <c r="AF184" s="31">
        <f>IF(AF157,1,0)*AF$170</f>
        <v/>
      </c>
      <c r="AG184" s="32">
        <f>IF(AG157,1,0)*AG$170</f>
        <v/>
      </c>
      <c r="AH184" s="32">
        <f>IF(AH157,1,0)*AH$170</f>
        <v/>
      </c>
      <c r="AI184" s="32">
        <f>IF(AI157,1,0)*AI$170</f>
        <v/>
      </c>
      <c r="AJ184" s="32">
        <f>IF(AJ157,1,0)*AJ$170</f>
        <v/>
      </c>
      <c r="AK184" s="32">
        <f>IF(AK157,1,0)*AK$170</f>
        <v/>
      </c>
      <c r="AL184" s="32">
        <f>IF(AL157,1,0)*AL$170</f>
        <v/>
      </c>
      <c r="AM184" s="32">
        <f>IF(AM157,1,0)*AM$170</f>
        <v/>
      </c>
      <c r="AN184" s="32">
        <f>IF(AN157,1,0)*AN$170</f>
        <v/>
      </c>
      <c r="AO184" s="32">
        <f>IF(AO157,1,0)*AO$170</f>
        <v/>
      </c>
      <c r="AP184" s="32">
        <f>IF(AP157,1,0)*AP$170</f>
        <v/>
      </c>
      <c r="AQ184" s="32">
        <f>IF(AQ157,1,0)*AQ$170</f>
        <v/>
      </c>
      <c r="AR184" s="32">
        <f>IF(AR157,1,0)*AR$170</f>
        <v/>
      </c>
      <c r="AS184" s="32">
        <f>IF(AS157,1,0)*AS$170</f>
        <v/>
      </c>
      <c r="AT184" s="32">
        <f>IF(AT157,1,0)*AT$170</f>
        <v/>
      </c>
      <c r="AU184" s="32">
        <f>IF(AU157,1,0)*AU$170</f>
        <v/>
      </c>
      <c r="AV184" s="32">
        <f>IF(AV157,1,0)*AV$170</f>
        <v/>
      </c>
      <c r="AW184" s="32">
        <f>IF(AW157,1,0)*AW$170</f>
        <v/>
      </c>
      <c r="AX184" s="33">
        <f>SHADOWSHARE(AX157,AX$170)</f>
        <v/>
      </c>
    </row>
    <row r="185" hidden="1" outlineLevel="1">
      <c r="A185" s="9" t="inlineStr">
        <is>
          <t>ssc</t>
        </is>
      </c>
      <c r="B185" s="9" t="inlineStr">
        <is>
          <t>all</t>
        </is>
      </c>
      <c r="C185" s="9" t="inlineStr">
        <is>
          <t>foo</t>
        </is>
      </c>
      <c r="H185" s="9">
        <f>INDEX(Variables!$B$5:$B$105,MATCH($A185,Variables!$A$5:$A$105,0))&amp;IF($C185="",""," | "&amp;INDEX(Mapping!$B$5:$B$26,MATCH($C185,Mapping!$A$5:$A$26,0))&amp;" | "&amp;INDEX(Mapping!$B$30:$B$41,MATCH($B185,Mapping!$A$30:$A$41,0)))</f>
        <v/>
      </c>
      <c r="I185" s="9">
        <f>INDEX(Variables!$C$5:$C$105,MATCH($A185,Variables!$A$5:$A$105,0))</f>
        <v/>
      </c>
      <c r="J185" s="9">
        <f>INDEX(Variables!$E$5:$E$105,MATCH($A185,Variables!$A$5:$A$105,0))</f>
        <v/>
      </c>
      <c r="K185" s="30">
        <f>LOWER(Settings!$C$4)&amp;".mit."&amp;$A185&amp;IF($C185="","","."&amp;$C185&amp;"."&amp;$B185)&amp;IF(INDEX(Variables!$D$5:$D$105,MATCH($A185,Variables!$A$5:$A$105,0))="","","."&amp;INDEX(Variables!$D$5:$D$105,MATCH($A185,Variables!$A$5:$A$105,0)))&amp;"."&amp;K$5</f>
        <v/>
      </c>
      <c r="L185" s="31">
        <f>IF(L158,1,0)*L$170</f>
        <v/>
      </c>
      <c r="M185" s="32">
        <f>IF(M158,1,0)*M$170</f>
        <v/>
      </c>
      <c r="N185" s="32">
        <f>IF(N158,1,0)*N$170</f>
        <v/>
      </c>
      <c r="O185" s="32">
        <f>IF(O158,1,0)*O$170</f>
        <v/>
      </c>
      <c r="P185" s="32">
        <f>IF(P158,1,0)*P$170</f>
        <v/>
      </c>
      <c r="Q185" s="32">
        <f>IF(Q158,1,0)*Q$170</f>
        <v/>
      </c>
      <c r="R185" s="32">
        <f>IF(R158,1,0)*R$170</f>
        <v/>
      </c>
      <c r="S185" s="32">
        <f>IF(S158,1,0)*S$170</f>
        <v/>
      </c>
      <c r="T185" s="32">
        <f>IF(T158,1,0)*T$170</f>
        <v/>
      </c>
      <c r="U185" s="32">
        <f>IF(U158,1,0)*U$170</f>
        <v/>
      </c>
      <c r="V185" s="32">
        <f>IF(V158,1,0)*V$170</f>
        <v/>
      </c>
      <c r="W185" s="32">
        <f>IF(W158,1,0)*W$170</f>
        <v/>
      </c>
      <c r="X185" s="32">
        <f>IF(X158,1,0)*X$170</f>
        <v/>
      </c>
      <c r="Y185" s="32">
        <f>IF(Y158,1,0)*Y$170</f>
        <v/>
      </c>
      <c r="Z185" s="32">
        <f>IF(Z158,1,0)*Z$170</f>
        <v/>
      </c>
      <c r="AA185" s="32">
        <f>IF(AA158,1,0)*AA$170</f>
        <v/>
      </c>
      <c r="AB185" s="32">
        <f>IF(AB158,1,0)*AB$170</f>
        <v/>
      </c>
      <c r="AC185" s="32">
        <f>IF(AC158,1,0)*AC$170</f>
        <v/>
      </c>
      <c r="AD185" s="33">
        <f>SHADOWSHARE(AD158,AD$170)</f>
        <v/>
      </c>
      <c r="AE185" s="30">
        <f>LOWER(Settings!$C$4)&amp;".mit."&amp;$A185&amp;IF($C185="","","."&amp;$C185&amp;"."&amp;$B185)&amp;IF(INDEX(Variables!$D$5:$D$105,MATCH($A185,Variables!$A$5:$A$105,0))="","","."&amp;INDEX(Variables!$D$5:$D$105,MATCH($A185,Variables!$A$5:$A$105,0)))&amp;"."&amp;AE$5</f>
        <v/>
      </c>
      <c r="AF185" s="31">
        <f>IF(AF158,1,0)*AF$170</f>
        <v/>
      </c>
      <c r="AG185" s="32">
        <f>IF(AG158,1,0)*AG$170</f>
        <v/>
      </c>
      <c r="AH185" s="32">
        <f>IF(AH158,1,0)*AH$170</f>
        <v/>
      </c>
      <c r="AI185" s="32">
        <f>IF(AI158,1,0)*AI$170</f>
        <v/>
      </c>
      <c r="AJ185" s="32">
        <f>IF(AJ158,1,0)*AJ$170</f>
        <v/>
      </c>
      <c r="AK185" s="32">
        <f>IF(AK158,1,0)*AK$170</f>
        <v/>
      </c>
      <c r="AL185" s="32">
        <f>IF(AL158,1,0)*AL$170</f>
        <v/>
      </c>
      <c r="AM185" s="32">
        <f>IF(AM158,1,0)*AM$170</f>
        <v/>
      </c>
      <c r="AN185" s="32">
        <f>IF(AN158,1,0)*AN$170</f>
        <v/>
      </c>
      <c r="AO185" s="32">
        <f>IF(AO158,1,0)*AO$170</f>
        <v/>
      </c>
      <c r="AP185" s="32">
        <f>IF(AP158,1,0)*AP$170</f>
        <v/>
      </c>
      <c r="AQ185" s="32">
        <f>IF(AQ158,1,0)*AQ$170</f>
        <v/>
      </c>
      <c r="AR185" s="32">
        <f>IF(AR158,1,0)*AR$170</f>
        <v/>
      </c>
      <c r="AS185" s="32">
        <f>IF(AS158,1,0)*AS$170</f>
        <v/>
      </c>
      <c r="AT185" s="32">
        <f>IF(AT158,1,0)*AT$170</f>
        <v/>
      </c>
      <c r="AU185" s="32">
        <f>IF(AU158,1,0)*AU$170</f>
        <v/>
      </c>
      <c r="AV185" s="32">
        <f>IF(AV158,1,0)*AV$170</f>
        <v/>
      </c>
      <c r="AW185" s="32">
        <f>IF(AW158,1,0)*AW$170</f>
        <v/>
      </c>
      <c r="AX185" s="33">
        <f>SHADOWSHARE(AX158,AX$170)</f>
        <v/>
      </c>
    </row>
    <row r="186" hidden="1" outlineLevel="1">
      <c r="A186" s="9" t="inlineStr">
        <is>
          <t>ssc</t>
        </is>
      </c>
      <c r="B186" s="9" t="inlineStr">
        <is>
          <t>all</t>
        </is>
      </c>
      <c r="C186" s="9" t="inlineStr">
        <is>
          <t>srv</t>
        </is>
      </c>
      <c r="H186" s="9">
        <f>INDEX(Variables!$B$5:$B$105,MATCH($A186,Variables!$A$5:$A$105,0))&amp;IF($C186="",""," | "&amp;INDEX(Mapping!$B$5:$B$26,MATCH($C186,Mapping!$A$5:$A$26,0))&amp;" | "&amp;INDEX(Mapping!$B$30:$B$41,MATCH($B186,Mapping!$A$30:$A$41,0)))</f>
        <v/>
      </c>
      <c r="I186" s="9">
        <f>INDEX(Variables!$C$5:$C$105,MATCH($A186,Variables!$A$5:$A$105,0))</f>
        <v/>
      </c>
      <c r="J186" s="9">
        <f>INDEX(Variables!$E$5:$E$105,MATCH($A186,Variables!$A$5:$A$105,0))</f>
        <v/>
      </c>
      <c r="K186" s="30">
        <f>LOWER(Settings!$C$4)&amp;".mit."&amp;$A186&amp;IF($C186="","","."&amp;$C186&amp;"."&amp;$B186)&amp;IF(INDEX(Variables!$D$5:$D$105,MATCH($A186,Variables!$A$5:$A$105,0))="","","."&amp;INDEX(Variables!$D$5:$D$105,MATCH($A186,Variables!$A$5:$A$105,0)))&amp;"."&amp;K$5</f>
        <v/>
      </c>
      <c r="L186" s="31">
        <f>IF(L159,1,0)*L$170</f>
        <v/>
      </c>
      <c r="M186" s="32">
        <f>IF(M159,1,0)*M$170</f>
        <v/>
      </c>
      <c r="N186" s="32">
        <f>IF(N159,1,0)*N$170</f>
        <v/>
      </c>
      <c r="O186" s="32">
        <f>IF(O159,1,0)*O$170</f>
        <v/>
      </c>
      <c r="P186" s="32">
        <f>IF(P159,1,0)*P$170</f>
        <v/>
      </c>
      <c r="Q186" s="32">
        <f>IF(Q159,1,0)*Q$170</f>
        <v/>
      </c>
      <c r="R186" s="32">
        <f>IF(R159,1,0)*R$170</f>
        <v/>
      </c>
      <c r="S186" s="32">
        <f>IF(S159,1,0)*S$170</f>
        <v/>
      </c>
      <c r="T186" s="32">
        <f>IF(T159,1,0)*T$170</f>
        <v/>
      </c>
      <c r="U186" s="32">
        <f>IF(U159,1,0)*U$170</f>
        <v/>
      </c>
      <c r="V186" s="32">
        <f>IF(V159,1,0)*V$170</f>
        <v/>
      </c>
      <c r="W186" s="32">
        <f>IF(W159,1,0)*W$170</f>
        <v/>
      </c>
      <c r="X186" s="32">
        <f>IF(X159,1,0)*X$170</f>
        <v/>
      </c>
      <c r="Y186" s="32">
        <f>IF(Y159,1,0)*Y$170</f>
        <v/>
      </c>
      <c r="Z186" s="32">
        <f>IF(Z159,1,0)*Z$170</f>
        <v/>
      </c>
      <c r="AA186" s="32">
        <f>IF(AA159,1,0)*AA$170</f>
        <v/>
      </c>
      <c r="AB186" s="32">
        <f>IF(AB159,1,0)*AB$170</f>
        <v/>
      </c>
      <c r="AC186" s="32">
        <f>IF(AC159,1,0)*AC$170</f>
        <v/>
      </c>
      <c r="AD186" s="33">
        <f>SHADOWSHARE(AD159,AD$170)</f>
        <v/>
      </c>
      <c r="AE186" s="30">
        <f>LOWER(Settings!$C$4)&amp;".mit."&amp;$A186&amp;IF($C186="","","."&amp;$C186&amp;"."&amp;$B186)&amp;IF(INDEX(Variables!$D$5:$D$105,MATCH($A186,Variables!$A$5:$A$105,0))="","","."&amp;INDEX(Variables!$D$5:$D$105,MATCH($A186,Variables!$A$5:$A$105,0)))&amp;"."&amp;AE$5</f>
        <v/>
      </c>
      <c r="AF186" s="31">
        <f>IF(AF159,1,0)*AF$170</f>
        <v/>
      </c>
      <c r="AG186" s="32">
        <f>IF(AG159,1,0)*AG$170</f>
        <v/>
      </c>
      <c r="AH186" s="32">
        <f>IF(AH159,1,0)*AH$170</f>
        <v/>
      </c>
      <c r="AI186" s="32">
        <f>IF(AI159,1,0)*AI$170</f>
        <v/>
      </c>
      <c r="AJ186" s="32">
        <f>IF(AJ159,1,0)*AJ$170</f>
        <v/>
      </c>
      <c r="AK186" s="32">
        <f>IF(AK159,1,0)*AK$170</f>
        <v/>
      </c>
      <c r="AL186" s="32">
        <f>IF(AL159,1,0)*AL$170</f>
        <v/>
      </c>
      <c r="AM186" s="32">
        <f>IF(AM159,1,0)*AM$170</f>
        <v/>
      </c>
      <c r="AN186" s="32">
        <f>IF(AN159,1,0)*AN$170</f>
        <v/>
      </c>
      <c r="AO186" s="32">
        <f>IF(AO159,1,0)*AO$170</f>
        <v/>
      </c>
      <c r="AP186" s="32">
        <f>IF(AP159,1,0)*AP$170</f>
        <v/>
      </c>
      <c r="AQ186" s="32">
        <f>IF(AQ159,1,0)*AQ$170</f>
        <v/>
      </c>
      <c r="AR186" s="32">
        <f>IF(AR159,1,0)*AR$170</f>
        <v/>
      </c>
      <c r="AS186" s="32">
        <f>IF(AS159,1,0)*AS$170</f>
        <v/>
      </c>
      <c r="AT186" s="32">
        <f>IF(AT159,1,0)*AT$170</f>
        <v/>
      </c>
      <c r="AU186" s="32">
        <f>IF(AU159,1,0)*AU$170</f>
        <v/>
      </c>
      <c r="AV186" s="32">
        <f>IF(AV159,1,0)*AV$170</f>
        <v/>
      </c>
      <c r="AW186" s="32">
        <f>IF(AW159,1,0)*AW$170</f>
        <v/>
      </c>
      <c r="AX186" s="33">
        <f>SHADOWSHARE(AX159,AX$170)</f>
        <v/>
      </c>
    </row>
    <row r="187" hidden="1" outlineLevel="1">
      <c r="A187" s="9" t="inlineStr">
        <is>
          <t>ssc</t>
        </is>
      </c>
      <c r="B187" s="9" t="inlineStr">
        <is>
          <t>all</t>
        </is>
      </c>
      <c r="C187" s="9" t="inlineStr">
        <is>
          <t>mch</t>
        </is>
      </c>
      <c r="H187" s="9">
        <f>INDEX(Variables!$B$5:$B$105,MATCH($A187,Variables!$A$5:$A$105,0))&amp;IF($C187="",""," | "&amp;INDEX(Mapping!$B$5:$B$26,MATCH($C187,Mapping!$A$5:$A$26,0))&amp;" | "&amp;INDEX(Mapping!$B$30:$B$41,MATCH($B187,Mapping!$A$30:$A$41,0)))</f>
        <v/>
      </c>
      <c r="I187" s="9">
        <f>INDEX(Variables!$C$5:$C$105,MATCH($A187,Variables!$A$5:$A$105,0))</f>
        <v/>
      </c>
      <c r="J187" s="9">
        <f>INDEX(Variables!$E$5:$E$105,MATCH($A187,Variables!$A$5:$A$105,0))</f>
        <v/>
      </c>
      <c r="K187" s="30">
        <f>LOWER(Settings!$C$4)&amp;".mit."&amp;$A187&amp;IF($C187="","","."&amp;$C187&amp;"."&amp;$B187)&amp;IF(INDEX(Variables!$D$5:$D$105,MATCH($A187,Variables!$A$5:$A$105,0))="","","."&amp;INDEX(Variables!$D$5:$D$105,MATCH($A187,Variables!$A$5:$A$105,0)))&amp;"."&amp;K$5</f>
        <v/>
      </c>
      <c r="L187" s="31">
        <f>IF(L160,1,0)*L$170</f>
        <v/>
      </c>
      <c r="M187" s="32">
        <f>IF(M160,1,0)*M$170</f>
        <v/>
      </c>
      <c r="N187" s="32">
        <f>IF(N160,1,0)*N$170</f>
        <v/>
      </c>
      <c r="O187" s="32">
        <f>IF(O160,1,0)*O$170</f>
        <v/>
      </c>
      <c r="P187" s="32">
        <f>IF(P160,1,0)*P$170</f>
        <v/>
      </c>
      <c r="Q187" s="32">
        <f>IF(Q160,1,0)*Q$170</f>
        <v/>
      </c>
      <c r="R187" s="32">
        <f>IF(R160,1,0)*R$170</f>
        <v/>
      </c>
      <c r="S187" s="32">
        <f>IF(S160,1,0)*S$170</f>
        <v/>
      </c>
      <c r="T187" s="32">
        <f>IF(T160,1,0)*T$170</f>
        <v/>
      </c>
      <c r="U187" s="32">
        <f>IF(U160,1,0)*U$170</f>
        <v/>
      </c>
      <c r="V187" s="32">
        <f>IF(V160,1,0)*V$170</f>
        <v/>
      </c>
      <c r="W187" s="32">
        <f>IF(W160,1,0)*W$170</f>
        <v/>
      </c>
      <c r="X187" s="32">
        <f>IF(X160,1,0)*X$170</f>
        <v/>
      </c>
      <c r="Y187" s="32">
        <f>IF(Y160,1,0)*Y$170</f>
        <v/>
      </c>
      <c r="Z187" s="32">
        <f>IF(Z160,1,0)*Z$170</f>
        <v/>
      </c>
      <c r="AA187" s="32">
        <f>IF(AA160,1,0)*AA$170</f>
        <v/>
      </c>
      <c r="AB187" s="32">
        <f>IF(AB160,1,0)*AB$170</f>
        <v/>
      </c>
      <c r="AC187" s="32">
        <f>IF(AC160,1,0)*AC$170</f>
        <v/>
      </c>
      <c r="AD187" s="33">
        <f>SHADOWSHARE(AD160,AD$170)</f>
        <v/>
      </c>
      <c r="AE187" s="30">
        <f>LOWER(Settings!$C$4)&amp;".mit."&amp;$A187&amp;IF($C187="","","."&amp;$C187&amp;"."&amp;$B187)&amp;IF(INDEX(Variables!$D$5:$D$105,MATCH($A187,Variables!$A$5:$A$105,0))="","","."&amp;INDEX(Variables!$D$5:$D$105,MATCH($A187,Variables!$A$5:$A$105,0)))&amp;"."&amp;AE$5</f>
        <v/>
      </c>
      <c r="AF187" s="31">
        <f>IF(AF160,1,0)*AF$170</f>
        <v/>
      </c>
      <c r="AG187" s="32">
        <f>IF(AG160,1,0)*AG$170</f>
        <v/>
      </c>
      <c r="AH187" s="32">
        <f>IF(AH160,1,0)*AH$170</f>
        <v/>
      </c>
      <c r="AI187" s="32">
        <f>IF(AI160,1,0)*AI$170</f>
        <v/>
      </c>
      <c r="AJ187" s="32">
        <f>IF(AJ160,1,0)*AJ$170</f>
        <v/>
      </c>
      <c r="AK187" s="32">
        <f>IF(AK160,1,0)*AK$170</f>
        <v/>
      </c>
      <c r="AL187" s="32">
        <f>IF(AL160,1,0)*AL$170</f>
        <v/>
      </c>
      <c r="AM187" s="32">
        <f>IF(AM160,1,0)*AM$170</f>
        <v/>
      </c>
      <c r="AN187" s="32">
        <f>IF(AN160,1,0)*AN$170</f>
        <v/>
      </c>
      <c r="AO187" s="32">
        <f>IF(AO160,1,0)*AO$170</f>
        <v/>
      </c>
      <c r="AP187" s="32">
        <f>IF(AP160,1,0)*AP$170</f>
        <v/>
      </c>
      <c r="AQ187" s="32">
        <f>IF(AQ160,1,0)*AQ$170</f>
        <v/>
      </c>
      <c r="AR187" s="32">
        <f>IF(AR160,1,0)*AR$170</f>
        <v/>
      </c>
      <c r="AS187" s="32">
        <f>IF(AS160,1,0)*AS$170</f>
        <v/>
      </c>
      <c r="AT187" s="32">
        <f>IF(AT160,1,0)*AT$170</f>
        <v/>
      </c>
      <c r="AU187" s="32">
        <f>IF(AU160,1,0)*AU$170</f>
        <v/>
      </c>
      <c r="AV187" s="32">
        <f>IF(AV160,1,0)*AV$170</f>
        <v/>
      </c>
      <c r="AW187" s="32">
        <f>IF(AW160,1,0)*AW$170</f>
        <v/>
      </c>
      <c r="AX187" s="33">
        <f>SHADOWSHARE(AX160,AX$170)</f>
        <v/>
      </c>
    </row>
    <row r="188" hidden="1" outlineLevel="1">
      <c r="A188" s="9" t="inlineStr">
        <is>
          <t>ssc</t>
        </is>
      </c>
      <c r="B188" s="9" t="inlineStr">
        <is>
          <t>all</t>
        </is>
      </c>
      <c r="C188" s="9" t="inlineStr">
        <is>
          <t>irn</t>
        </is>
      </c>
      <c r="H188" s="9">
        <f>INDEX(Variables!$B$5:$B$105,MATCH($A188,Variables!$A$5:$A$105,0))&amp;IF($C188="",""," | "&amp;INDEX(Mapping!$B$5:$B$26,MATCH($C188,Mapping!$A$5:$A$26,0))&amp;" | "&amp;INDEX(Mapping!$B$30:$B$41,MATCH($B188,Mapping!$A$30:$A$41,0)))</f>
        <v/>
      </c>
      <c r="I188" s="9">
        <f>INDEX(Variables!$C$5:$C$105,MATCH($A188,Variables!$A$5:$A$105,0))</f>
        <v/>
      </c>
      <c r="J188" s="9">
        <f>INDEX(Variables!$E$5:$E$105,MATCH($A188,Variables!$A$5:$A$105,0))</f>
        <v/>
      </c>
      <c r="K188" s="30">
        <f>LOWER(Settings!$C$4)&amp;".mit."&amp;$A188&amp;IF($C188="","","."&amp;$C188&amp;"."&amp;$B188)&amp;IF(INDEX(Variables!$D$5:$D$105,MATCH($A188,Variables!$A$5:$A$105,0))="","","."&amp;INDEX(Variables!$D$5:$D$105,MATCH($A188,Variables!$A$5:$A$105,0)))&amp;"."&amp;K$5</f>
        <v/>
      </c>
      <c r="L188" s="31">
        <f>IF(L161,1,0)*L$170</f>
        <v/>
      </c>
      <c r="M188" s="32">
        <f>IF(M161,1,0)*M$170</f>
        <v/>
      </c>
      <c r="N188" s="32">
        <f>IF(N161,1,0)*N$170</f>
        <v/>
      </c>
      <c r="O188" s="32">
        <f>IF(O161,1,0)*O$170</f>
        <v/>
      </c>
      <c r="P188" s="32">
        <f>IF(P161,1,0)*P$170</f>
        <v/>
      </c>
      <c r="Q188" s="32">
        <f>IF(Q161,1,0)*Q$170</f>
        <v/>
      </c>
      <c r="R188" s="32">
        <f>IF(R161,1,0)*R$170</f>
        <v/>
      </c>
      <c r="S188" s="32">
        <f>IF(S161,1,0)*S$170</f>
        <v/>
      </c>
      <c r="T188" s="32">
        <f>IF(T161,1,0)*T$170</f>
        <v/>
      </c>
      <c r="U188" s="32">
        <f>IF(U161,1,0)*U$170</f>
        <v/>
      </c>
      <c r="V188" s="32">
        <f>IF(V161,1,0)*V$170</f>
        <v/>
      </c>
      <c r="W188" s="32">
        <f>IF(W161,1,0)*W$170</f>
        <v/>
      </c>
      <c r="X188" s="32">
        <f>IF(X161,1,0)*X$170</f>
        <v/>
      </c>
      <c r="Y188" s="32">
        <f>IF(Y161,1,0)*Y$170</f>
        <v/>
      </c>
      <c r="Z188" s="32">
        <f>IF(Z161,1,0)*Z$170</f>
        <v/>
      </c>
      <c r="AA188" s="32">
        <f>IF(AA161,1,0)*AA$170</f>
        <v/>
      </c>
      <c r="AB188" s="32">
        <f>IF(AB161,1,0)*AB$170</f>
        <v/>
      </c>
      <c r="AC188" s="32">
        <f>IF(AC161,1,0)*AC$170</f>
        <v/>
      </c>
      <c r="AD188" s="33">
        <f>SHADOWSHARE(AD161,AD$170)</f>
        <v/>
      </c>
      <c r="AE188" s="30">
        <f>LOWER(Settings!$C$4)&amp;".mit."&amp;$A188&amp;IF($C188="","","."&amp;$C188&amp;"."&amp;$B188)&amp;IF(INDEX(Variables!$D$5:$D$105,MATCH($A188,Variables!$A$5:$A$105,0))="","","."&amp;INDEX(Variables!$D$5:$D$105,MATCH($A188,Variables!$A$5:$A$105,0)))&amp;"."&amp;AE$5</f>
        <v/>
      </c>
      <c r="AF188" s="31">
        <f>IF(AF161,1,0)*AF$170</f>
        <v/>
      </c>
      <c r="AG188" s="32">
        <f>IF(AG161,1,0)*AG$170</f>
        <v/>
      </c>
      <c r="AH188" s="32">
        <f>IF(AH161,1,0)*AH$170</f>
        <v/>
      </c>
      <c r="AI188" s="32">
        <f>IF(AI161,1,0)*AI$170</f>
        <v/>
      </c>
      <c r="AJ188" s="32">
        <f>IF(AJ161,1,0)*AJ$170</f>
        <v/>
      </c>
      <c r="AK188" s="32">
        <f>IF(AK161,1,0)*AK$170</f>
        <v/>
      </c>
      <c r="AL188" s="32">
        <f>IF(AL161,1,0)*AL$170</f>
        <v/>
      </c>
      <c r="AM188" s="32">
        <f>IF(AM161,1,0)*AM$170</f>
        <v/>
      </c>
      <c r="AN188" s="32">
        <f>IF(AN161,1,0)*AN$170</f>
        <v/>
      </c>
      <c r="AO188" s="32">
        <f>IF(AO161,1,0)*AO$170</f>
        <v/>
      </c>
      <c r="AP188" s="32">
        <f>IF(AP161,1,0)*AP$170</f>
        <v/>
      </c>
      <c r="AQ188" s="32">
        <f>IF(AQ161,1,0)*AQ$170</f>
        <v/>
      </c>
      <c r="AR188" s="32">
        <f>IF(AR161,1,0)*AR$170</f>
        <v/>
      </c>
      <c r="AS188" s="32">
        <f>IF(AS161,1,0)*AS$170</f>
        <v/>
      </c>
      <c r="AT188" s="32">
        <f>IF(AT161,1,0)*AT$170</f>
        <v/>
      </c>
      <c r="AU188" s="32">
        <f>IF(AU161,1,0)*AU$170</f>
        <v/>
      </c>
      <c r="AV188" s="32">
        <f>IF(AV161,1,0)*AV$170</f>
        <v/>
      </c>
      <c r="AW188" s="32">
        <f>IF(AW161,1,0)*AW$170</f>
        <v/>
      </c>
      <c r="AX188" s="33">
        <f>SHADOWSHARE(AX161,AX$170)</f>
        <v/>
      </c>
    </row>
    <row r="189" hidden="1" outlineLevel="1">
      <c r="A189" s="9" t="inlineStr">
        <is>
          <t>ssc</t>
        </is>
      </c>
      <c r="B189" s="9" t="inlineStr">
        <is>
          <t>all</t>
        </is>
      </c>
      <c r="C189" s="9" t="inlineStr">
        <is>
          <t>nfm</t>
        </is>
      </c>
      <c r="H189" s="9">
        <f>INDEX(Variables!$B$5:$B$105,MATCH($A189,Variables!$A$5:$A$105,0))&amp;IF($C189="",""," | "&amp;INDEX(Mapping!$B$5:$B$26,MATCH($C189,Mapping!$A$5:$A$26,0))&amp;" | "&amp;INDEX(Mapping!$B$30:$B$41,MATCH($B189,Mapping!$A$30:$A$41,0)))</f>
        <v/>
      </c>
      <c r="I189" s="9">
        <f>INDEX(Variables!$C$5:$C$105,MATCH($A189,Variables!$A$5:$A$105,0))</f>
        <v/>
      </c>
      <c r="J189" s="9">
        <f>INDEX(Variables!$E$5:$E$105,MATCH($A189,Variables!$A$5:$A$105,0))</f>
        <v/>
      </c>
      <c r="K189" s="30">
        <f>LOWER(Settings!$C$4)&amp;".mit."&amp;$A189&amp;IF($C189="","","."&amp;$C189&amp;"."&amp;$B189)&amp;IF(INDEX(Variables!$D$5:$D$105,MATCH($A189,Variables!$A$5:$A$105,0))="","","."&amp;INDEX(Variables!$D$5:$D$105,MATCH($A189,Variables!$A$5:$A$105,0)))&amp;"."&amp;K$5</f>
        <v/>
      </c>
      <c r="L189" s="31">
        <f>IF(L162,1,0)*L$170</f>
        <v/>
      </c>
      <c r="M189" s="32">
        <f>IF(M162,1,0)*M$170</f>
        <v/>
      </c>
      <c r="N189" s="32">
        <f>IF(N162,1,0)*N$170</f>
        <v/>
      </c>
      <c r="O189" s="32">
        <f>IF(O162,1,0)*O$170</f>
        <v/>
      </c>
      <c r="P189" s="32">
        <f>IF(P162,1,0)*P$170</f>
        <v/>
      </c>
      <c r="Q189" s="32">
        <f>IF(Q162,1,0)*Q$170</f>
        <v/>
      </c>
      <c r="R189" s="32">
        <f>IF(R162,1,0)*R$170</f>
        <v/>
      </c>
      <c r="S189" s="32">
        <f>IF(S162,1,0)*S$170</f>
        <v/>
      </c>
      <c r="T189" s="32">
        <f>IF(T162,1,0)*T$170</f>
        <v/>
      </c>
      <c r="U189" s="32">
        <f>IF(U162,1,0)*U$170</f>
        <v/>
      </c>
      <c r="V189" s="32">
        <f>IF(V162,1,0)*V$170</f>
        <v/>
      </c>
      <c r="W189" s="32">
        <f>IF(W162,1,0)*W$170</f>
        <v/>
      </c>
      <c r="X189" s="32">
        <f>IF(X162,1,0)*X$170</f>
        <v/>
      </c>
      <c r="Y189" s="32">
        <f>IF(Y162,1,0)*Y$170</f>
        <v/>
      </c>
      <c r="Z189" s="32">
        <f>IF(Z162,1,0)*Z$170</f>
        <v/>
      </c>
      <c r="AA189" s="32">
        <f>IF(AA162,1,0)*AA$170</f>
        <v/>
      </c>
      <c r="AB189" s="32">
        <f>IF(AB162,1,0)*AB$170</f>
        <v/>
      </c>
      <c r="AC189" s="32">
        <f>IF(AC162,1,0)*AC$170</f>
        <v/>
      </c>
      <c r="AD189" s="33">
        <f>SHADOWSHARE(AD162,AD$170)</f>
        <v/>
      </c>
      <c r="AE189" s="30">
        <f>LOWER(Settings!$C$4)&amp;".mit."&amp;$A189&amp;IF($C189="","","."&amp;$C189&amp;"."&amp;$B189)&amp;IF(INDEX(Variables!$D$5:$D$105,MATCH($A189,Variables!$A$5:$A$105,0))="","","."&amp;INDEX(Variables!$D$5:$D$105,MATCH($A189,Variables!$A$5:$A$105,0)))&amp;"."&amp;AE$5</f>
        <v/>
      </c>
      <c r="AF189" s="31">
        <f>IF(AF162,1,0)*AF$170</f>
        <v/>
      </c>
      <c r="AG189" s="32">
        <f>IF(AG162,1,0)*AG$170</f>
        <v/>
      </c>
      <c r="AH189" s="32">
        <f>IF(AH162,1,0)*AH$170</f>
        <v/>
      </c>
      <c r="AI189" s="32">
        <f>IF(AI162,1,0)*AI$170</f>
        <v/>
      </c>
      <c r="AJ189" s="32">
        <f>IF(AJ162,1,0)*AJ$170</f>
        <v/>
      </c>
      <c r="AK189" s="32">
        <f>IF(AK162,1,0)*AK$170</f>
        <v/>
      </c>
      <c r="AL189" s="32">
        <f>IF(AL162,1,0)*AL$170</f>
        <v/>
      </c>
      <c r="AM189" s="32">
        <f>IF(AM162,1,0)*AM$170</f>
        <v/>
      </c>
      <c r="AN189" s="32">
        <f>IF(AN162,1,0)*AN$170</f>
        <v/>
      </c>
      <c r="AO189" s="32">
        <f>IF(AO162,1,0)*AO$170</f>
        <v/>
      </c>
      <c r="AP189" s="32">
        <f>IF(AP162,1,0)*AP$170</f>
        <v/>
      </c>
      <c r="AQ189" s="32">
        <f>IF(AQ162,1,0)*AQ$170</f>
        <v/>
      </c>
      <c r="AR189" s="32">
        <f>IF(AR162,1,0)*AR$170</f>
        <v/>
      </c>
      <c r="AS189" s="32">
        <f>IF(AS162,1,0)*AS$170</f>
        <v/>
      </c>
      <c r="AT189" s="32">
        <f>IF(AT162,1,0)*AT$170</f>
        <v/>
      </c>
      <c r="AU189" s="32">
        <f>IF(AU162,1,0)*AU$170</f>
        <v/>
      </c>
      <c r="AV189" s="32">
        <f>IF(AV162,1,0)*AV$170</f>
        <v/>
      </c>
      <c r="AW189" s="32">
        <f>IF(AW162,1,0)*AW$170</f>
        <v/>
      </c>
      <c r="AX189" s="33">
        <f>SHADOWSHARE(AX162,AX$170)</f>
        <v/>
      </c>
    </row>
    <row r="190" hidden="1" outlineLevel="1">
      <c r="A190" s="9" t="inlineStr">
        <is>
          <t>ssc</t>
        </is>
      </c>
      <c r="B190" s="9" t="inlineStr">
        <is>
          <t>all</t>
        </is>
      </c>
      <c r="C190" s="9" t="inlineStr">
        <is>
          <t>mac</t>
        </is>
      </c>
      <c r="H190" s="9">
        <f>INDEX(Variables!$B$5:$B$105,MATCH($A190,Variables!$A$5:$A$105,0))&amp;IF($C190="",""," | "&amp;INDEX(Mapping!$B$5:$B$26,MATCH($C190,Mapping!$A$5:$A$26,0))&amp;" | "&amp;INDEX(Mapping!$B$30:$B$41,MATCH($B190,Mapping!$A$30:$A$41,0)))</f>
        <v/>
      </c>
      <c r="I190" s="9">
        <f>INDEX(Variables!$C$5:$C$105,MATCH($A190,Variables!$A$5:$A$105,0))</f>
        <v/>
      </c>
      <c r="J190" s="9">
        <f>INDEX(Variables!$E$5:$E$105,MATCH($A190,Variables!$A$5:$A$105,0))</f>
        <v/>
      </c>
      <c r="K190" s="30">
        <f>LOWER(Settings!$C$4)&amp;".mit."&amp;$A190&amp;IF($C190="","","."&amp;$C190&amp;"."&amp;$B190)&amp;IF(INDEX(Variables!$D$5:$D$105,MATCH($A190,Variables!$A$5:$A$105,0))="","","."&amp;INDEX(Variables!$D$5:$D$105,MATCH($A190,Variables!$A$5:$A$105,0)))&amp;"."&amp;K$5</f>
        <v/>
      </c>
      <c r="L190" s="31">
        <f>IF(L163,1,0)*L$170</f>
        <v/>
      </c>
      <c r="M190" s="32">
        <f>IF(M163,1,0)*M$170</f>
        <v/>
      </c>
      <c r="N190" s="32">
        <f>IF(N163,1,0)*N$170</f>
        <v/>
      </c>
      <c r="O190" s="32">
        <f>IF(O163,1,0)*O$170</f>
        <v/>
      </c>
      <c r="P190" s="32">
        <f>IF(P163,1,0)*P$170</f>
        <v/>
      </c>
      <c r="Q190" s="32">
        <f>IF(Q163,1,0)*Q$170</f>
        <v/>
      </c>
      <c r="R190" s="32">
        <f>IF(R163,1,0)*R$170</f>
        <v/>
      </c>
      <c r="S190" s="32">
        <f>IF(S163,1,0)*S$170</f>
        <v/>
      </c>
      <c r="T190" s="32">
        <f>IF(T163,1,0)*T$170</f>
        <v/>
      </c>
      <c r="U190" s="32">
        <f>IF(U163,1,0)*U$170</f>
        <v/>
      </c>
      <c r="V190" s="32">
        <f>IF(V163,1,0)*V$170</f>
        <v/>
      </c>
      <c r="W190" s="32">
        <f>IF(W163,1,0)*W$170</f>
        <v/>
      </c>
      <c r="X190" s="32">
        <f>IF(X163,1,0)*X$170</f>
        <v/>
      </c>
      <c r="Y190" s="32">
        <f>IF(Y163,1,0)*Y$170</f>
        <v/>
      </c>
      <c r="Z190" s="32">
        <f>IF(Z163,1,0)*Z$170</f>
        <v/>
      </c>
      <c r="AA190" s="32">
        <f>IF(AA163,1,0)*AA$170</f>
        <v/>
      </c>
      <c r="AB190" s="32">
        <f>IF(AB163,1,0)*AB$170</f>
        <v/>
      </c>
      <c r="AC190" s="32">
        <f>IF(AC163,1,0)*AC$170</f>
        <v/>
      </c>
      <c r="AD190" s="33">
        <f>SHADOWSHARE(AD163,AD$170)</f>
        <v/>
      </c>
      <c r="AE190" s="30">
        <f>LOWER(Settings!$C$4)&amp;".mit."&amp;$A190&amp;IF($C190="","","."&amp;$C190&amp;"."&amp;$B190)&amp;IF(INDEX(Variables!$D$5:$D$105,MATCH($A190,Variables!$A$5:$A$105,0))="","","."&amp;INDEX(Variables!$D$5:$D$105,MATCH($A190,Variables!$A$5:$A$105,0)))&amp;"."&amp;AE$5</f>
        <v/>
      </c>
      <c r="AF190" s="31">
        <f>IF(AF163,1,0)*AF$170</f>
        <v/>
      </c>
      <c r="AG190" s="32">
        <f>IF(AG163,1,0)*AG$170</f>
        <v/>
      </c>
      <c r="AH190" s="32">
        <f>IF(AH163,1,0)*AH$170</f>
        <v/>
      </c>
      <c r="AI190" s="32">
        <f>IF(AI163,1,0)*AI$170</f>
        <v/>
      </c>
      <c r="AJ190" s="32">
        <f>IF(AJ163,1,0)*AJ$170</f>
        <v/>
      </c>
      <c r="AK190" s="32">
        <f>IF(AK163,1,0)*AK$170</f>
        <v/>
      </c>
      <c r="AL190" s="32">
        <f>IF(AL163,1,0)*AL$170</f>
        <v/>
      </c>
      <c r="AM190" s="32">
        <f>IF(AM163,1,0)*AM$170</f>
        <v/>
      </c>
      <c r="AN190" s="32">
        <f>IF(AN163,1,0)*AN$170</f>
        <v/>
      </c>
      <c r="AO190" s="32">
        <f>IF(AO163,1,0)*AO$170</f>
        <v/>
      </c>
      <c r="AP190" s="32">
        <f>IF(AP163,1,0)*AP$170</f>
        <v/>
      </c>
      <c r="AQ190" s="32">
        <f>IF(AQ163,1,0)*AQ$170</f>
        <v/>
      </c>
      <c r="AR190" s="32">
        <f>IF(AR163,1,0)*AR$170</f>
        <v/>
      </c>
      <c r="AS190" s="32">
        <f>IF(AS163,1,0)*AS$170</f>
        <v/>
      </c>
      <c r="AT190" s="32">
        <f>IF(AT163,1,0)*AT$170</f>
        <v/>
      </c>
      <c r="AU190" s="32">
        <f>IF(AU163,1,0)*AU$170</f>
        <v/>
      </c>
      <c r="AV190" s="32">
        <f>IF(AV163,1,0)*AV$170</f>
        <v/>
      </c>
      <c r="AW190" s="32">
        <f>IF(AW163,1,0)*AW$170</f>
        <v/>
      </c>
      <c r="AX190" s="33">
        <f>SHADOWSHARE(AX163,AX$170)</f>
        <v/>
      </c>
    </row>
    <row r="191" hidden="1" outlineLevel="1">
      <c r="A191" s="9" t="inlineStr">
        <is>
          <t>ssc</t>
        </is>
      </c>
      <c r="B191" s="9" t="inlineStr">
        <is>
          <t>all</t>
        </is>
      </c>
      <c r="C191" s="9" t="inlineStr">
        <is>
          <t>cem</t>
        </is>
      </c>
      <c r="H191" s="9">
        <f>INDEX(Variables!$B$5:$B$105,MATCH($A191,Variables!$A$5:$A$105,0))&amp;IF($C191="",""," | "&amp;INDEX(Mapping!$B$5:$B$26,MATCH($C191,Mapping!$A$5:$A$26,0))&amp;" | "&amp;INDEX(Mapping!$B$30:$B$41,MATCH($B191,Mapping!$A$30:$A$41,0)))</f>
        <v/>
      </c>
      <c r="I191" s="9">
        <f>INDEX(Variables!$C$5:$C$105,MATCH($A191,Variables!$A$5:$A$105,0))</f>
        <v/>
      </c>
      <c r="J191" s="9">
        <f>INDEX(Variables!$E$5:$E$105,MATCH($A191,Variables!$A$5:$A$105,0))</f>
        <v/>
      </c>
      <c r="K191" s="30">
        <f>LOWER(Settings!$C$4)&amp;".mit."&amp;$A191&amp;IF($C191="","","."&amp;$C191&amp;"."&amp;$B191)&amp;IF(INDEX(Variables!$D$5:$D$105,MATCH($A191,Variables!$A$5:$A$105,0))="","","."&amp;INDEX(Variables!$D$5:$D$105,MATCH($A191,Variables!$A$5:$A$105,0)))&amp;"."&amp;K$5</f>
        <v/>
      </c>
      <c r="L191" s="31">
        <f>IF(L164,1,0)*L$170</f>
        <v/>
      </c>
      <c r="M191" s="32">
        <f>IF(M164,1,0)*M$170</f>
        <v/>
      </c>
      <c r="N191" s="32">
        <f>IF(N164,1,0)*N$170</f>
        <v/>
      </c>
      <c r="O191" s="32">
        <f>IF(O164,1,0)*O$170</f>
        <v/>
      </c>
      <c r="P191" s="32">
        <f>IF(P164,1,0)*P$170</f>
        <v/>
      </c>
      <c r="Q191" s="32">
        <f>IF(Q164,1,0)*Q$170</f>
        <v/>
      </c>
      <c r="R191" s="32">
        <f>IF(R164,1,0)*R$170</f>
        <v/>
      </c>
      <c r="S191" s="32">
        <f>IF(S164,1,0)*S$170</f>
        <v/>
      </c>
      <c r="T191" s="32">
        <f>IF(T164,1,0)*T$170</f>
        <v/>
      </c>
      <c r="U191" s="32">
        <f>IF(U164,1,0)*U$170</f>
        <v/>
      </c>
      <c r="V191" s="32">
        <f>IF(V164,1,0)*V$170</f>
        <v/>
      </c>
      <c r="W191" s="32">
        <f>IF(W164,1,0)*W$170</f>
        <v/>
      </c>
      <c r="X191" s="32">
        <f>IF(X164,1,0)*X$170</f>
        <v/>
      </c>
      <c r="Y191" s="32">
        <f>IF(Y164,1,0)*Y$170</f>
        <v/>
      </c>
      <c r="Z191" s="32">
        <f>IF(Z164,1,0)*Z$170</f>
        <v/>
      </c>
      <c r="AA191" s="32">
        <f>IF(AA164,1,0)*AA$170</f>
        <v/>
      </c>
      <c r="AB191" s="32">
        <f>IF(AB164,1,0)*AB$170</f>
        <v/>
      </c>
      <c r="AC191" s="32">
        <f>IF(AC164,1,0)*AC$170</f>
        <v/>
      </c>
      <c r="AD191" s="33">
        <f>SHADOWSHARE(AD164,AD$170)</f>
        <v/>
      </c>
      <c r="AE191" s="30">
        <f>LOWER(Settings!$C$4)&amp;".mit."&amp;$A191&amp;IF($C191="","","."&amp;$C191&amp;"."&amp;$B191)&amp;IF(INDEX(Variables!$D$5:$D$105,MATCH($A191,Variables!$A$5:$A$105,0))="","","."&amp;INDEX(Variables!$D$5:$D$105,MATCH($A191,Variables!$A$5:$A$105,0)))&amp;"."&amp;AE$5</f>
        <v/>
      </c>
      <c r="AF191" s="31">
        <f>IF(AF164,1,0)*AF$170</f>
        <v/>
      </c>
      <c r="AG191" s="32">
        <f>IF(AG164,1,0)*AG$170</f>
        <v/>
      </c>
      <c r="AH191" s="32">
        <f>IF(AH164,1,0)*AH$170</f>
        <v/>
      </c>
      <c r="AI191" s="32">
        <f>IF(AI164,1,0)*AI$170</f>
        <v/>
      </c>
      <c r="AJ191" s="32">
        <f>IF(AJ164,1,0)*AJ$170</f>
        <v/>
      </c>
      <c r="AK191" s="32">
        <f>IF(AK164,1,0)*AK$170</f>
        <v/>
      </c>
      <c r="AL191" s="32">
        <f>IF(AL164,1,0)*AL$170</f>
        <v/>
      </c>
      <c r="AM191" s="32">
        <f>IF(AM164,1,0)*AM$170</f>
        <v/>
      </c>
      <c r="AN191" s="32">
        <f>IF(AN164,1,0)*AN$170</f>
        <v/>
      </c>
      <c r="AO191" s="32">
        <f>IF(AO164,1,0)*AO$170</f>
        <v/>
      </c>
      <c r="AP191" s="32">
        <f>IF(AP164,1,0)*AP$170</f>
        <v/>
      </c>
      <c r="AQ191" s="32">
        <f>IF(AQ164,1,0)*AQ$170</f>
        <v/>
      </c>
      <c r="AR191" s="32">
        <f>IF(AR164,1,0)*AR$170</f>
        <v/>
      </c>
      <c r="AS191" s="32">
        <f>IF(AS164,1,0)*AS$170</f>
        <v/>
      </c>
      <c r="AT191" s="32">
        <f>IF(AT164,1,0)*AT$170</f>
        <v/>
      </c>
      <c r="AU191" s="32">
        <f>IF(AU164,1,0)*AU$170</f>
        <v/>
      </c>
      <c r="AV191" s="32">
        <f>IF(AV164,1,0)*AV$170</f>
        <v/>
      </c>
      <c r="AW191" s="32">
        <f>IF(AW164,1,0)*AW$170</f>
        <v/>
      </c>
      <c r="AX191" s="33">
        <f>SHADOWSHARE(AX164,AX$170)</f>
        <v/>
      </c>
    </row>
    <row r="192" hidden="1" outlineLevel="1">
      <c r="A192" s="9" t="inlineStr">
        <is>
          <t>ssc</t>
        </is>
      </c>
      <c r="B192" s="9" t="inlineStr">
        <is>
          <t>all</t>
        </is>
      </c>
      <c r="C192" s="9" t="inlineStr">
        <is>
          <t>omn</t>
        </is>
      </c>
      <c r="H192" s="9">
        <f>INDEX(Variables!$B$5:$B$105,MATCH($A192,Variables!$A$5:$A$105,0))&amp;IF($C192="",""," | "&amp;INDEX(Mapping!$B$5:$B$26,MATCH($C192,Mapping!$A$5:$A$26,0))&amp;" | "&amp;INDEX(Mapping!$B$30:$B$41,MATCH($B192,Mapping!$A$30:$A$41,0)))</f>
        <v/>
      </c>
      <c r="I192" s="9">
        <f>INDEX(Variables!$C$5:$C$105,MATCH($A192,Variables!$A$5:$A$105,0))</f>
        <v/>
      </c>
      <c r="J192" s="9">
        <f>INDEX(Variables!$E$5:$E$105,MATCH($A192,Variables!$A$5:$A$105,0))</f>
        <v/>
      </c>
      <c r="K192" s="30">
        <f>LOWER(Settings!$C$4)&amp;".mit."&amp;$A192&amp;IF($C192="","","."&amp;$C192&amp;"."&amp;$B192)&amp;IF(INDEX(Variables!$D$5:$D$105,MATCH($A192,Variables!$A$5:$A$105,0))="","","."&amp;INDEX(Variables!$D$5:$D$105,MATCH($A192,Variables!$A$5:$A$105,0)))&amp;"."&amp;K$5</f>
        <v/>
      </c>
      <c r="L192" s="31">
        <f>IF(L165,1,0)*L$170</f>
        <v/>
      </c>
      <c r="M192" s="32">
        <f>IF(M165,1,0)*M$170</f>
        <v/>
      </c>
      <c r="N192" s="32">
        <f>IF(N165,1,0)*N$170</f>
        <v/>
      </c>
      <c r="O192" s="32">
        <f>IF(O165,1,0)*O$170</f>
        <v/>
      </c>
      <c r="P192" s="32">
        <f>IF(P165,1,0)*P$170</f>
        <v/>
      </c>
      <c r="Q192" s="32">
        <f>IF(Q165,1,0)*Q$170</f>
        <v/>
      </c>
      <c r="R192" s="32">
        <f>IF(R165,1,0)*R$170</f>
        <v/>
      </c>
      <c r="S192" s="32">
        <f>IF(S165,1,0)*S$170</f>
        <v/>
      </c>
      <c r="T192" s="32">
        <f>IF(T165,1,0)*T$170</f>
        <v/>
      </c>
      <c r="U192" s="32">
        <f>IF(U165,1,0)*U$170</f>
        <v/>
      </c>
      <c r="V192" s="32">
        <f>IF(V165,1,0)*V$170</f>
        <v/>
      </c>
      <c r="W192" s="32">
        <f>IF(W165,1,0)*W$170</f>
        <v/>
      </c>
      <c r="X192" s="32">
        <f>IF(X165,1,0)*X$170</f>
        <v/>
      </c>
      <c r="Y192" s="32">
        <f>IF(Y165,1,0)*Y$170</f>
        <v/>
      </c>
      <c r="Z192" s="32">
        <f>IF(Z165,1,0)*Z$170</f>
        <v/>
      </c>
      <c r="AA192" s="32">
        <f>IF(AA165,1,0)*AA$170</f>
        <v/>
      </c>
      <c r="AB192" s="32">
        <f>IF(AB165,1,0)*AB$170</f>
        <v/>
      </c>
      <c r="AC192" s="32">
        <f>IF(AC165,1,0)*AC$170</f>
        <v/>
      </c>
      <c r="AD192" s="33">
        <f>SHADOWSHARE(AD165,AD$170)</f>
        <v/>
      </c>
      <c r="AE192" s="30">
        <f>LOWER(Settings!$C$4)&amp;".mit."&amp;$A192&amp;IF($C192="","","."&amp;$C192&amp;"."&amp;$B192)&amp;IF(INDEX(Variables!$D$5:$D$105,MATCH($A192,Variables!$A$5:$A$105,0))="","","."&amp;INDEX(Variables!$D$5:$D$105,MATCH($A192,Variables!$A$5:$A$105,0)))&amp;"."&amp;AE$5</f>
        <v/>
      </c>
      <c r="AF192" s="31">
        <f>IF(AF165,1,0)*AF$170</f>
        <v/>
      </c>
      <c r="AG192" s="32">
        <f>IF(AG165,1,0)*AG$170</f>
        <v/>
      </c>
      <c r="AH192" s="32">
        <f>IF(AH165,1,0)*AH$170</f>
        <v/>
      </c>
      <c r="AI192" s="32">
        <f>IF(AI165,1,0)*AI$170</f>
        <v/>
      </c>
      <c r="AJ192" s="32">
        <f>IF(AJ165,1,0)*AJ$170</f>
        <v/>
      </c>
      <c r="AK192" s="32">
        <f>IF(AK165,1,0)*AK$170</f>
        <v/>
      </c>
      <c r="AL192" s="32">
        <f>IF(AL165,1,0)*AL$170</f>
        <v/>
      </c>
      <c r="AM192" s="32">
        <f>IF(AM165,1,0)*AM$170</f>
        <v/>
      </c>
      <c r="AN192" s="32">
        <f>IF(AN165,1,0)*AN$170</f>
        <v/>
      </c>
      <c r="AO192" s="32">
        <f>IF(AO165,1,0)*AO$170</f>
        <v/>
      </c>
      <c r="AP192" s="32">
        <f>IF(AP165,1,0)*AP$170</f>
        <v/>
      </c>
      <c r="AQ192" s="32">
        <f>IF(AQ165,1,0)*AQ$170</f>
        <v/>
      </c>
      <c r="AR192" s="32">
        <f>IF(AR165,1,0)*AR$170</f>
        <v/>
      </c>
      <c r="AS192" s="32">
        <f>IF(AS165,1,0)*AS$170</f>
        <v/>
      </c>
      <c r="AT192" s="32">
        <f>IF(AT165,1,0)*AT$170</f>
        <v/>
      </c>
      <c r="AU192" s="32">
        <f>IF(AU165,1,0)*AU$170</f>
        <v/>
      </c>
      <c r="AV192" s="32">
        <f>IF(AV165,1,0)*AV$170</f>
        <v/>
      </c>
      <c r="AW192" s="32">
        <f>IF(AW165,1,0)*AW$170</f>
        <v/>
      </c>
      <c r="AX192" s="33">
        <f>SHADOWSHARE(AX165,AX$170)</f>
        <v/>
      </c>
    </row>
    <row r="193" hidden="1" outlineLevel="1">
      <c r="A193" s="9" t="inlineStr">
        <is>
          <t>ssc</t>
        </is>
      </c>
      <c r="B193" s="9" t="inlineStr">
        <is>
          <t>all</t>
        </is>
      </c>
      <c r="C193" s="9" t="inlineStr">
        <is>
          <t>cst</t>
        </is>
      </c>
      <c r="H193" s="9">
        <f>INDEX(Variables!$B$5:$B$105,MATCH($A193,Variables!$A$5:$A$105,0))&amp;IF($C193="",""," | "&amp;INDEX(Mapping!$B$5:$B$26,MATCH($C193,Mapping!$A$5:$A$26,0))&amp;" | "&amp;INDEX(Mapping!$B$30:$B$41,MATCH($B193,Mapping!$A$30:$A$41,0)))</f>
        <v/>
      </c>
      <c r="I193" s="9">
        <f>INDEX(Variables!$C$5:$C$105,MATCH($A193,Variables!$A$5:$A$105,0))</f>
        <v/>
      </c>
      <c r="J193" s="9">
        <f>INDEX(Variables!$E$5:$E$105,MATCH($A193,Variables!$A$5:$A$105,0))</f>
        <v/>
      </c>
      <c r="K193" s="30">
        <f>LOWER(Settings!$C$4)&amp;".mit."&amp;$A193&amp;IF($C193="","","."&amp;$C193&amp;"."&amp;$B193)&amp;IF(INDEX(Variables!$D$5:$D$105,MATCH($A193,Variables!$A$5:$A$105,0))="","","."&amp;INDEX(Variables!$D$5:$D$105,MATCH($A193,Variables!$A$5:$A$105,0)))&amp;"."&amp;K$5</f>
        <v/>
      </c>
      <c r="L193" s="31">
        <f>IF(L166,1,0)*L$170</f>
        <v/>
      </c>
      <c r="M193" s="32">
        <f>IF(M166,1,0)*M$170</f>
        <v/>
      </c>
      <c r="N193" s="32">
        <f>IF(N166,1,0)*N$170</f>
        <v/>
      </c>
      <c r="O193" s="32">
        <f>IF(O166,1,0)*O$170</f>
        <v/>
      </c>
      <c r="P193" s="32">
        <f>IF(P166,1,0)*P$170</f>
        <v/>
      </c>
      <c r="Q193" s="32">
        <f>IF(Q166,1,0)*Q$170</f>
        <v/>
      </c>
      <c r="R193" s="32">
        <f>IF(R166,1,0)*R$170</f>
        <v/>
      </c>
      <c r="S193" s="32">
        <f>IF(S166,1,0)*S$170</f>
        <v/>
      </c>
      <c r="T193" s="32">
        <f>IF(T166,1,0)*T$170</f>
        <v/>
      </c>
      <c r="U193" s="32">
        <f>IF(U166,1,0)*U$170</f>
        <v/>
      </c>
      <c r="V193" s="32">
        <f>IF(V166,1,0)*V$170</f>
        <v/>
      </c>
      <c r="W193" s="32">
        <f>IF(W166,1,0)*W$170</f>
        <v/>
      </c>
      <c r="X193" s="32">
        <f>IF(X166,1,0)*X$170</f>
        <v/>
      </c>
      <c r="Y193" s="32">
        <f>IF(Y166,1,0)*Y$170</f>
        <v/>
      </c>
      <c r="Z193" s="32">
        <f>IF(Z166,1,0)*Z$170</f>
        <v/>
      </c>
      <c r="AA193" s="32">
        <f>IF(AA166,1,0)*AA$170</f>
        <v/>
      </c>
      <c r="AB193" s="32">
        <f>IF(AB166,1,0)*AB$170</f>
        <v/>
      </c>
      <c r="AC193" s="32">
        <f>IF(AC166,1,0)*AC$170</f>
        <v/>
      </c>
      <c r="AD193" s="33">
        <f>SHADOWSHARE(AD166,AD$170)</f>
        <v/>
      </c>
      <c r="AE193" s="30">
        <f>LOWER(Settings!$C$4)&amp;".mit."&amp;$A193&amp;IF($C193="","","."&amp;$C193&amp;"."&amp;$B193)&amp;IF(INDEX(Variables!$D$5:$D$105,MATCH($A193,Variables!$A$5:$A$105,0))="","","."&amp;INDEX(Variables!$D$5:$D$105,MATCH($A193,Variables!$A$5:$A$105,0)))&amp;"."&amp;AE$5</f>
        <v/>
      </c>
      <c r="AF193" s="31">
        <f>IF(AF166,1,0)*AF$170</f>
        <v/>
      </c>
      <c r="AG193" s="32">
        <f>IF(AG166,1,0)*AG$170</f>
        <v/>
      </c>
      <c r="AH193" s="32">
        <f>IF(AH166,1,0)*AH$170</f>
        <v/>
      </c>
      <c r="AI193" s="32">
        <f>IF(AI166,1,0)*AI$170</f>
        <v/>
      </c>
      <c r="AJ193" s="32">
        <f>IF(AJ166,1,0)*AJ$170</f>
        <v/>
      </c>
      <c r="AK193" s="32">
        <f>IF(AK166,1,0)*AK$170</f>
        <v/>
      </c>
      <c r="AL193" s="32">
        <f>IF(AL166,1,0)*AL$170</f>
        <v/>
      </c>
      <c r="AM193" s="32">
        <f>IF(AM166,1,0)*AM$170</f>
        <v/>
      </c>
      <c r="AN193" s="32">
        <f>IF(AN166,1,0)*AN$170</f>
        <v/>
      </c>
      <c r="AO193" s="32">
        <f>IF(AO166,1,0)*AO$170</f>
        <v/>
      </c>
      <c r="AP193" s="32">
        <f>IF(AP166,1,0)*AP$170</f>
        <v/>
      </c>
      <c r="AQ193" s="32">
        <f>IF(AQ166,1,0)*AQ$170</f>
        <v/>
      </c>
      <c r="AR193" s="32">
        <f>IF(AR166,1,0)*AR$170</f>
        <v/>
      </c>
      <c r="AS193" s="32">
        <f>IF(AS166,1,0)*AS$170</f>
        <v/>
      </c>
      <c r="AT193" s="32">
        <f>IF(AT166,1,0)*AT$170</f>
        <v/>
      </c>
      <c r="AU193" s="32">
        <f>IF(AU166,1,0)*AU$170</f>
        <v/>
      </c>
      <c r="AV193" s="32">
        <f>IF(AV166,1,0)*AV$170</f>
        <v/>
      </c>
      <c r="AW193" s="32">
        <f>IF(AW166,1,0)*AW$170</f>
        <v/>
      </c>
      <c r="AX193" s="33">
        <f>SHADOWSHARE(AX166,AX$170)</f>
        <v/>
      </c>
    </row>
    <row r="194" hidden="1" outlineLevel="1">
      <c r="A194" s="9" t="inlineStr">
        <is>
          <t>ssc</t>
        </is>
      </c>
      <c r="B194" s="9" t="inlineStr">
        <is>
          <t>all</t>
        </is>
      </c>
      <c r="C194" s="9" t="inlineStr">
        <is>
          <t>ftr</t>
        </is>
      </c>
      <c r="H194" s="9">
        <f>INDEX(Variables!$B$5:$B$105,MATCH($A194,Variables!$A$5:$A$105,0))&amp;IF($C194="",""," | "&amp;INDEX(Mapping!$B$5:$B$26,MATCH($C194,Mapping!$A$5:$A$26,0))&amp;" | "&amp;INDEX(Mapping!$B$30:$B$41,MATCH($B194,Mapping!$A$30:$A$41,0)))</f>
        <v/>
      </c>
      <c r="I194" s="9">
        <f>INDEX(Variables!$C$5:$C$105,MATCH($A194,Variables!$A$5:$A$105,0))</f>
        <v/>
      </c>
      <c r="J194" s="9">
        <f>INDEX(Variables!$E$5:$E$105,MATCH($A194,Variables!$A$5:$A$105,0))</f>
        <v/>
      </c>
      <c r="K194" s="30">
        <f>LOWER(Settings!$C$4)&amp;".mit."&amp;$A194&amp;IF($C194="","","."&amp;$C194&amp;"."&amp;$B194)&amp;IF(INDEX(Variables!$D$5:$D$105,MATCH($A194,Variables!$A$5:$A$105,0))="","","."&amp;INDEX(Variables!$D$5:$D$105,MATCH($A194,Variables!$A$5:$A$105,0)))&amp;"."&amp;K$5</f>
        <v/>
      </c>
      <c r="L194" s="31">
        <f>IF(L167,1,0)*L$170</f>
        <v/>
      </c>
      <c r="M194" s="32">
        <f>IF(M167,1,0)*M$170</f>
        <v/>
      </c>
      <c r="N194" s="32">
        <f>IF(N167,1,0)*N$170</f>
        <v/>
      </c>
      <c r="O194" s="32">
        <f>IF(O167,1,0)*O$170</f>
        <v/>
      </c>
      <c r="P194" s="32">
        <f>IF(P167,1,0)*P$170</f>
        <v/>
      </c>
      <c r="Q194" s="32">
        <f>IF(Q167,1,0)*Q$170</f>
        <v/>
      </c>
      <c r="R194" s="32">
        <f>IF(R167,1,0)*R$170</f>
        <v/>
      </c>
      <c r="S194" s="32">
        <f>IF(S167,1,0)*S$170</f>
        <v/>
      </c>
      <c r="T194" s="32">
        <f>IF(T167,1,0)*T$170</f>
        <v/>
      </c>
      <c r="U194" s="32">
        <f>IF(U167,1,0)*U$170</f>
        <v/>
      </c>
      <c r="V194" s="32">
        <f>IF(V167,1,0)*V$170</f>
        <v/>
      </c>
      <c r="W194" s="32">
        <f>IF(W167,1,0)*W$170</f>
        <v/>
      </c>
      <c r="X194" s="32">
        <f>IF(X167,1,0)*X$170</f>
        <v/>
      </c>
      <c r="Y194" s="32">
        <f>IF(Y167,1,0)*Y$170</f>
        <v/>
      </c>
      <c r="Z194" s="32">
        <f>IF(Z167,1,0)*Z$170</f>
        <v/>
      </c>
      <c r="AA194" s="32">
        <f>IF(AA167,1,0)*AA$170</f>
        <v/>
      </c>
      <c r="AB194" s="32">
        <f>IF(AB167,1,0)*AB$170</f>
        <v/>
      </c>
      <c r="AC194" s="32">
        <f>IF(AC167,1,0)*AC$170</f>
        <v/>
      </c>
      <c r="AD194" s="33">
        <f>SHADOWSHARE(AD167,AD$170)</f>
        <v/>
      </c>
      <c r="AE194" s="30">
        <f>LOWER(Settings!$C$4)&amp;".mit."&amp;$A194&amp;IF($C194="","","."&amp;$C194&amp;"."&amp;$B194)&amp;IF(INDEX(Variables!$D$5:$D$105,MATCH($A194,Variables!$A$5:$A$105,0))="","","."&amp;INDEX(Variables!$D$5:$D$105,MATCH($A194,Variables!$A$5:$A$105,0)))&amp;"."&amp;AE$5</f>
        <v/>
      </c>
      <c r="AF194" s="31">
        <f>IF(AF167,1,0)*AF$170</f>
        <v/>
      </c>
      <c r="AG194" s="32">
        <f>IF(AG167,1,0)*AG$170</f>
        <v/>
      </c>
      <c r="AH194" s="32">
        <f>IF(AH167,1,0)*AH$170</f>
        <v/>
      </c>
      <c r="AI194" s="32">
        <f>IF(AI167,1,0)*AI$170</f>
        <v/>
      </c>
      <c r="AJ194" s="32">
        <f>IF(AJ167,1,0)*AJ$170</f>
        <v/>
      </c>
      <c r="AK194" s="32">
        <f>IF(AK167,1,0)*AK$170</f>
        <v/>
      </c>
      <c r="AL194" s="32">
        <f>IF(AL167,1,0)*AL$170</f>
        <v/>
      </c>
      <c r="AM194" s="32">
        <f>IF(AM167,1,0)*AM$170</f>
        <v/>
      </c>
      <c r="AN194" s="32">
        <f>IF(AN167,1,0)*AN$170</f>
        <v/>
      </c>
      <c r="AO194" s="32">
        <f>IF(AO167,1,0)*AO$170</f>
        <v/>
      </c>
      <c r="AP194" s="32">
        <f>IF(AP167,1,0)*AP$170</f>
        <v/>
      </c>
      <c r="AQ194" s="32">
        <f>IF(AQ167,1,0)*AQ$170</f>
        <v/>
      </c>
      <c r="AR194" s="32">
        <f>IF(AR167,1,0)*AR$170</f>
        <v/>
      </c>
      <c r="AS194" s="32">
        <f>IF(AS167,1,0)*AS$170</f>
        <v/>
      </c>
      <c r="AT194" s="32">
        <f>IF(AT167,1,0)*AT$170</f>
        <v/>
      </c>
      <c r="AU194" s="32">
        <f>IF(AU167,1,0)*AU$170</f>
        <v/>
      </c>
      <c r="AV194" s="32">
        <f>IF(AV167,1,0)*AV$170</f>
        <v/>
      </c>
      <c r="AW194" s="32">
        <f>IF(AW167,1,0)*AW$170</f>
        <v/>
      </c>
      <c r="AX194" s="33">
        <f>SHADOWSHARE(AX167,AX$170)</f>
        <v/>
      </c>
    </row>
    <row r="195" hidden="1" outlineLevel="1">
      <c r="A195" s="9" t="inlineStr">
        <is>
          <t>ssc</t>
        </is>
      </c>
      <c r="B195" s="9" t="inlineStr">
        <is>
          <t>all</t>
        </is>
      </c>
      <c r="C195" s="9" t="inlineStr">
        <is>
          <t>oen</t>
        </is>
      </c>
      <c r="H195" s="9">
        <f>INDEX(Variables!$B$5:$B$105,MATCH($A195,Variables!$A$5:$A$105,0))&amp;IF($C195="",""," | "&amp;INDEX(Mapping!$B$5:$B$26,MATCH($C195,Mapping!$A$5:$A$26,0))&amp;" | "&amp;INDEX(Mapping!$B$30:$B$41,MATCH($B195,Mapping!$A$30:$A$41,0)))</f>
        <v/>
      </c>
      <c r="I195" s="9">
        <f>INDEX(Variables!$C$5:$C$105,MATCH($A195,Variables!$A$5:$A$105,0))</f>
        <v/>
      </c>
      <c r="J195" s="9">
        <f>INDEX(Variables!$E$5:$E$105,MATCH($A195,Variables!$A$5:$A$105,0))</f>
        <v/>
      </c>
      <c r="K195" s="30">
        <f>LOWER(Settings!$C$4)&amp;".mit."&amp;$A195&amp;IF($C195="","","."&amp;$C195&amp;"."&amp;$B195)&amp;IF(INDEX(Variables!$D$5:$D$105,MATCH($A195,Variables!$A$5:$A$105,0))="","","."&amp;INDEX(Variables!$D$5:$D$105,MATCH($A195,Variables!$A$5:$A$105,0)))&amp;"."&amp;K$5</f>
        <v/>
      </c>
      <c r="L195" s="31">
        <f>IF(L168,1,0)*L$170</f>
        <v/>
      </c>
      <c r="M195" s="32">
        <f>IF(M168,1,0)*M$170</f>
        <v/>
      </c>
      <c r="N195" s="32">
        <f>IF(N168,1,0)*N$170</f>
        <v/>
      </c>
      <c r="O195" s="32">
        <f>IF(O168,1,0)*O$170</f>
        <v/>
      </c>
      <c r="P195" s="32">
        <f>IF(P168,1,0)*P$170</f>
        <v/>
      </c>
      <c r="Q195" s="32">
        <f>IF(Q168,1,0)*Q$170</f>
        <v/>
      </c>
      <c r="R195" s="32">
        <f>IF(R168,1,0)*R$170</f>
        <v/>
      </c>
      <c r="S195" s="32">
        <f>IF(S168,1,0)*S$170</f>
        <v/>
      </c>
      <c r="T195" s="32">
        <f>IF(T168,1,0)*T$170</f>
        <v/>
      </c>
      <c r="U195" s="32">
        <f>IF(U168,1,0)*U$170</f>
        <v/>
      </c>
      <c r="V195" s="32">
        <f>IF(V168,1,0)*V$170</f>
        <v/>
      </c>
      <c r="W195" s="32">
        <f>IF(W168,1,0)*W$170</f>
        <v/>
      </c>
      <c r="X195" s="32">
        <f>IF(X168,1,0)*X$170</f>
        <v/>
      </c>
      <c r="Y195" s="32">
        <f>IF(Y168,1,0)*Y$170</f>
        <v/>
      </c>
      <c r="Z195" s="32">
        <f>IF(Z168,1,0)*Z$170</f>
        <v/>
      </c>
      <c r="AA195" s="32">
        <f>IF(AA168,1,0)*AA$170</f>
        <v/>
      </c>
      <c r="AB195" s="32">
        <f>IF(AB168,1,0)*AB$170</f>
        <v/>
      </c>
      <c r="AC195" s="32">
        <f>IF(AC168,1,0)*AC$170</f>
        <v/>
      </c>
      <c r="AD195" s="33">
        <f>SHADOWSHARE(AD168,AD$170)</f>
        <v/>
      </c>
      <c r="AE195" s="30">
        <f>LOWER(Settings!$C$4)&amp;".mit."&amp;$A195&amp;IF($C195="","","."&amp;$C195&amp;"."&amp;$B195)&amp;IF(INDEX(Variables!$D$5:$D$105,MATCH($A195,Variables!$A$5:$A$105,0))="","","."&amp;INDEX(Variables!$D$5:$D$105,MATCH($A195,Variables!$A$5:$A$105,0)))&amp;"."&amp;AE$5</f>
        <v/>
      </c>
      <c r="AF195" s="31">
        <f>IF(AF168,1,0)*AF$170</f>
        <v/>
      </c>
      <c r="AG195" s="32">
        <f>IF(AG168,1,0)*AG$170</f>
        <v/>
      </c>
      <c r="AH195" s="32">
        <f>IF(AH168,1,0)*AH$170</f>
        <v/>
      </c>
      <c r="AI195" s="32">
        <f>IF(AI168,1,0)*AI$170</f>
        <v/>
      </c>
      <c r="AJ195" s="32">
        <f>IF(AJ168,1,0)*AJ$170</f>
        <v/>
      </c>
      <c r="AK195" s="32">
        <f>IF(AK168,1,0)*AK$170</f>
        <v/>
      </c>
      <c r="AL195" s="32">
        <f>IF(AL168,1,0)*AL$170</f>
        <v/>
      </c>
      <c r="AM195" s="32">
        <f>IF(AM168,1,0)*AM$170</f>
        <v/>
      </c>
      <c r="AN195" s="32">
        <f>IF(AN168,1,0)*AN$170</f>
        <v/>
      </c>
      <c r="AO195" s="32">
        <f>IF(AO168,1,0)*AO$170</f>
        <v/>
      </c>
      <c r="AP195" s="32">
        <f>IF(AP168,1,0)*AP$170</f>
        <v/>
      </c>
      <c r="AQ195" s="32">
        <f>IF(AQ168,1,0)*AQ$170</f>
        <v/>
      </c>
      <c r="AR195" s="32">
        <f>IF(AR168,1,0)*AR$170</f>
        <v/>
      </c>
      <c r="AS195" s="32">
        <f>IF(AS168,1,0)*AS$170</f>
        <v/>
      </c>
      <c r="AT195" s="32">
        <f>IF(AT168,1,0)*AT$170</f>
        <v/>
      </c>
      <c r="AU195" s="32">
        <f>IF(AU168,1,0)*AU$170</f>
        <v/>
      </c>
      <c r="AV195" s="32">
        <f>IF(AV168,1,0)*AV$170</f>
        <v/>
      </c>
      <c r="AW195" s="32">
        <f>IF(AW168,1,0)*AW$170</f>
        <v/>
      </c>
      <c r="AX195" s="33">
        <f>SHADOWSHARE(AX168,AX$170)</f>
        <v/>
      </c>
    </row>
    <row r="197" collapsed="1">
      <c r="A197" s="20" t="inlineStr">
        <is>
          <t>2. Retail energy prices before new policies (real $/GJ of ResultsYear; by price fuel; legacy method, PriceProjection_Method_v0.3.md)</t>
        </is>
      </c>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c r="AA197" s="21" t="n"/>
      <c r="AB197" s="21" t="n"/>
      <c r="AC197" s="21" t="n"/>
      <c r="AD197" s="21" t="n"/>
      <c r="AE197" s="21" t="n"/>
      <c r="AF197" s="21" t="n"/>
      <c r="AG197" s="21" t="n"/>
      <c r="AH197" s="21" t="n"/>
      <c r="AI197" s="21" t="n"/>
      <c r="AJ197" s="21" t="n"/>
      <c r="AK197" s="21" t="n"/>
      <c r="AL197" s="21" t="n"/>
      <c r="AM197" s="21" t="n"/>
      <c r="AN197" s="21" t="n"/>
      <c r="AO197" s="21" t="n"/>
      <c r="AP197" s="21" t="n"/>
      <c r="AQ197" s="21" t="n"/>
      <c r="AR197" s="21" t="n"/>
      <c r="AS197" s="21" t="n"/>
      <c r="AT197" s="21" t="n"/>
      <c r="AU197" s="21" t="n"/>
      <c r="AV197" s="21" t="n"/>
      <c r="AW197" s="21" t="n"/>
      <c r="AX197" s="21" t="n"/>
    </row>
    <row r="198" hidden="1" outlineLevel="1">
      <c r="H198" s="34" t="inlineStr">
        <is>
          <t>International energy prices (MTInputs rows 220, 258; real via the deflator index; only ratios are used)</t>
        </is>
      </c>
    </row>
    <row r="199" hidden="1" outlineLevel="1">
      <c r="A199" s="5" t="inlineStr">
        <is>
          <t>IntEnerPricForeSource</t>
        </is>
      </c>
      <c r="B199" s="5" t="inlineStr"/>
      <c r="C199" s="5" t="inlineStr"/>
      <c r="D199" s="8" t="n">
        <v>220</v>
      </c>
      <c r="H199" s="5">
        <f>INDEX(Variables!$B$5:$B$105,MATCH($A199,Variables!$A$5:$A$105,0))&amp;IF($C199="",""," | "&amp;INDEX(Mapping!$B$5:$B$26,MATCH($C199,Mapping!$A$5:$A$26,0))&amp;" | "&amp;INDEX(Mapping!$B$30:$B$41,MATCH($B199,Mapping!$A$30:$A$41,0)))</f>
        <v/>
      </c>
      <c r="I199" s="5">
        <f>INDEX(Variables!$C$5:$C$105,MATCH($A199,Variables!$A$5:$A$105,0))</f>
        <v/>
      </c>
      <c r="J199" s="5">
        <f>INDEX(Variables!$E$5:$E$105,MATCH($A199,Variables!$A$5:$A$105,0))</f>
        <v/>
      </c>
      <c r="K199" s="25">
        <f>LOWER(Settings!$C$4)&amp;".mit."&amp;$A199&amp;IF($C199="","","."&amp;$C199&amp;"."&amp;$B199)&amp;IF(INDEX(Variables!$D$5:$D$105,MATCH($A199,Variables!$A$5:$A$105,0))="","","."&amp;INDEX(Variables!$D$5:$D$105,MATCH($A199,Variables!$A$5:$A$105,0)))&amp;"."&amp;K$5</f>
        <v/>
      </c>
      <c r="L199" s="38">
        <f>INDEX(MTInputs!$J$1:$AZ$415,$D199,MATCH(L$5,MTInputs!$J$5:$AZ$5,0))</f>
        <v/>
      </c>
      <c r="M199" s="5">
        <f>INDEX(MTInputs!$J$1:$AZ$415,$D199,MATCH(M$5,MTInputs!$J$5:$AZ$5,0))</f>
        <v/>
      </c>
      <c r="N199" s="5">
        <f>INDEX(MTInputs!$J$1:$AZ$415,$D199,MATCH(N$5,MTInputs!$J$5:$AZ$5,0))</f>
        <v/>
      </c>
      <c r="O199" s="5">
        <f>INDEX(MTInputs!$J$1:$AZ$415,$D199,MATCH(O$5,MTInputs!$J$5:$AZ$5,0))</f>
        <v/>
      </c>
      <c r="P199" s="5">
        <f>INDEX(MTInputs!$J$1:$AZ$415,$D199,MATCH(P$5,MTInputs!$J$5:$AZ$5,0))</f>
        <v/>
      </c>
      <c r="Q199" s="5">
        <f>INDEX(MTInputs!$J$1:$AZ$415,$D199,MATCH(Q$5,MTInputs!$J$5:$AZ$5,0))</f>
        <v/>
      </c>
      <c r="R199" s="5">
        <f>INDEX(MTInputs!$J$1:$AZ$415,$D199,MATCH(R$5,MTInputs!$J$5:$AZ$5,0))</f>
        <v/>
      </c>
      <c r="S199" s="5">
        <f>INDEX(MTInputs!$J$1:$AZ$415,$D199,MATCH(S$5,MTInputs!$J$5:$AZ$5,0))</f>
        <v/>
      </c>
      <c r="T199" s="5">
        <f>INDEX(MTInputs!$J$1:$AZ$415,$D199,MATCH(T$5,MTInputs!$J$5:$AZ$5,0))</f>
        <v/>
      </c>
      <c r="U199" s="5">
        <f>INDEX(MTInputs!$J$1:$AZ$415,$D199,MATCH(U$5,MTInputs!$J$5:$AZ$5,0))</f>
        <v/>
      </c>
      <c r="V199" s="5">
        <f>INDEX(MTInputs!$J$1:$AZ$415,$D199,MATCH(V$5,MTInputs!$J$5:$AZ$5,0))</f>
        <v/>
      </c>
      <c r="W199" s="5">
        <f>INDEX(MTInputs!$J$1:$AZ$415,$D199,MATCH(W$5,MTInputs!$J$5:$AZ$5,0))</f>
        <v/>
      </c>
      <c r="X199" s="5">
        <f>INDEX(MTInputs!$J$1:$AZ$415,$D199,MATCH(X$5,MTInputs!$J$5:$AZ$5,0))</f>
        <v/>
      </c>
      <c r="Y199" s="5">
        <f>INDEX(MTInputs!$J$1:$AZ$415,$D199,MATCH(Y$5,MTInputs!$J$5:$AZ$5,0))</f>
        <v/>
      </c>
      <c r="Z199" s="5">
        <f>INDEX(MTInputs!$J$1:$AZ$415,$D199,MATCH(Z$5,MTInputs!$J$5:$AZ$5,0))</f>
        <v/>
      </c>
      <c r="AA199" s="5">
        <f>INDEX(MTInputs!$J$1:$AZ$415,$D199,MATCH(AA$5,MTInputs!$J$5:$AZ$5,0))</f>
        <v/>
      </c>
      <c r="AB199" s="5">
        <f>INDEX(MTInputs!$J$1:$AZ$415,$D199,MATCH(AB$5,MTInputs!$J$5:$AZ$5,0))</f>
        <v/>
      </c>
      <c r="AC199" s="5">
        <f>INDEX(MTInputs!$J$1:$AZ$415,$D199,MATCH(AC$5,MTInputs!$J$5:$AZ$5,0))</f>
        <v/>
      </c>
      <c r="AD199" s="5">
        <f>INDEX(MTInputs!$J$1:$AZ$415,$D199,MATCH(AD$5,MTInputs!$J$5:$AZ$5,0))</f>
        <v/>
      </c>
      <c r="AE199" s="25">
        <f>LOWER(Settings!$C$4)&amp;".mit."&amp;$A199&amp;IF($C199="","","."&amp;$C199&amp;"."&amp;$B199)&amp;IF(INDEX(Variables!$D$5:$D$105,MATCH($A199,Variables!$A$5:$A$105,0))="","","."&amp;INDEX(Variables!$D$5:$D$105,MATCH($A199,Variables!$A$5:$A$105,0)))&amp;"."&amp;AE$5</f>
        <v/>
      </c>
      <c r="AF199" s="38">
        <f>INDEX(MTInputs!$J$1:$AZ$415,$D199,MATCH(AF$5,MTInputs!$J$5:$AZ$5,0))</f>
        <v/>
      </c>
      <c r="AG199" s="5">
        <f>INDEX(MTInputs!$J$1:$AZ$415,$D199,MATCH(AG$5,MTInputs!$J$5:$AZ$5,0))</f>
        <v/>
      </c>
      <c r="AH199" s="5">
        <f>INDEX(MTInputs!$J$1:$AZ$415,$D199,MATCH(AH$5,MTInputs!$J$5:$AZ$5,0))</f>
        <v/>
      </c>
      <c r="AI199" s="5">
        <f>INDEX(MTInputs!$J$1:$AZ$415,$D199,MATCH(AI$5,MTInputs!$J$5:$AZ$5,0))</f>
        <v/>
      </c>
      <c r="AJ199" s="5">
        <f>INDEX(MTInputs!$J$1:$AZ$415,$D199,MATCH(AJ$5,MTInputs!$J$5:$AZ$5,0))</f>
        <v/>
      </c>
      <c r="AK199" s="5">
        <f>INDEX(MTInputs!$J$1:$AZ$415,$D199,MATCH(AK$5,MTInputs!$J$5:$AZ$5,0))</f>
        <v/>
      </c>
      <c r="AL199" s="5">
        <f>INDEX(MTInputs!$J$1:$AZ$415,$D199,MATCH(AL$5,MTInputs!$J$5:$AZ$5,0))</f>
        <v/>
      </c>
      <c r="AM199" s="5">
        <f>INDEX(MTInputs!$J$1:$AZ$415,$D199,MATCH(AM$5,MTInputs!$J$5:$AZ$5,0))</f>
        <v/>
      </c>
      <c r="AN199" s="5">
        <f>INDEX(MTInputs!$J$1:$AZ$415,$D199,MATCH(AN$5,MTInputs!$J$5:$AZ$5,0))</f>
        <v/>
      </c>
      <c r="AO199" s="5">
        <f>INDEX(MTInputs!$J$1:$AZ$415,$D199,MATCH(AO$5,MTInputs!$J$5:$AZ$5,0))</f>
        <v/>
      </c>
      <c r="AP199" s="5">
        <f>INDEX(MTInputs!$J$1:$AZ$415,$D199,MATCH(AP$5,MTInputs!$J$5:$AZ$5,0))</f>
        <v/>
      </c>
      <c r="AQ199" s="5">
        <f>INDEX(MTInputs!$J$1:$AZ$415,$D199,MATCH(AQ$5,MTInputs!$J$5:$AZ$5,0))</f>
        <v/>
      </c>
      <c r="AR199" s="5">
        <f>INDEX(MTInputs!$J$1:$AZ$415,$D199,MATCH(AR$5,MTInputs!$J$5:$AZ$5,0))</f>
        <v/>
      </c>
      <c r="AS199" s="5">
        <f>INDEX(MTInputs!$J$1:$AZ$415,$D199,MATCH(AS$5,MTInputs!$J$5:$AZ$5,0))</f>
        <v/>
      </c>
      <c r="AT199" s="5">
        <f>INDEX(MTInputs!$J$1:$AZ$415,$D199,MATCH(AT$5,MTInputs!$J$5:$AZ$5,0))</f>
        <v/>
      </c>
      <c r="AU199" s="5">
        <f>INDEX(MTInputs!$J$1:$AZ$415,$D199,MATCH(AU$5,MTInputs!$J$5:$AZ$5,0))</f>
        <v/>
      </c>
      <c r="AV199" s="5">
        <f>INDEX(MTInputs!$J$1:$AZ$415,$D199,MATCH(AV$5,MTInputs!$J$5:$AZ$5,0))</f>
        <v/>
      </c>
      <c r="AW199" s="5">
        <f>INDEX(MTInputs!$J$1:$AZ$415,$D199,MATCH(AW$5,MTInputs!$J$5:$AZ$5,0))</f>
        <v/>
      </c>
      <c r="AX199" s="5">
        <f>INDEX(MTInputs!$J$1:$AZ$415,$D199,MATCH(AX$5,MTInputs!$J$5:$AZ$5,0))</f>
        <v/>
      </c>
    </row>
    <row r="200" hidden="1" outlineLevel="1">
      <c r="A200" s="5" t="inlineStr">
        <is>
          <t>IntEnerPricForecastAdjustment</t>
        </is>
      </c>
      <c r="B200" s="5" t="inlineStr"/>
      <c r="C200" s="5" t="inlineStr"/>
      <c r="D200" s="8" t="n">
        <v>258</v>
      </c>
      <c r="H200" s="5">
        <f>INDEX(Variables!$B$5:$B$105,MATCH($A200,Variables!$A$5:$A$105,0))&amp;IF($C200="",""," | "&amp;INDEX(Mapping!$B$5:$B$26,MATCH($C200,Mapping!$A$5:$A$26,0))&amp;" | "&amp;INDEX(Mapping!$B$30:$B$41,MATCH($B200,Mapping!$A$30:$A$41,0)))</f>
        <v/>
      </c>
      <c r="I200" s="5">
        <f>INDEX(Variables!$C$5:$C$105,MATCH($A200,Variables!$A$5:$A$105,0))</f>
        <v/>
      </c>
      <c r="J200" s="5">
        <f>INDEX(Variables!$E$5:$E$105,MATCH($A200,Variables!$A$5:$A$105,0))</f>
        <v/>
      </c>
      <c r="K200" s="25">
        <f>LOWER(Settings!$C$4)&amp;".mit."&amp;$A200&amp;IF($C200="","","."&amp;$C200&amp;"."&amp;$B200)&amp;IF(INDEX(Variables!$D$5:$D$105,MATCH($A200,Variables!$A$5:$A$105,0))="","","."&amp;INDEX(Variables!$D$5:$D$105,MATCH($A200,Variables!$A$5:$A$105,0)))&amp;"."&amp;K$5</f>
        <v/>
      </c>
      <c r="L200" s="38">
        <f>INDEX(MTInputs!$J$1:$AZ$415,$D200,MATCH(L$5,MTInputs!$J$5:$AZ$5,0))</f>
        <v/>
      </c>
      <c r="M200" s="5">
        <f>INDEX(MTInputs!$J$1:$AZ$415,$D200,MATCH(M$5,MTInputs!$J$5:$AZ$5,0))</f>
        <v/>
      </c>
      <c r="N200" s="5">
        <f>INDEX(MTInputs!$J$1:$AZ$415,$D200,MATCH(N$5,MTInputs!$J$5:$AZ$5,0))</f>
        <v/>
      </c>
      <c r="O200" s="5">
        <f>INDEX(MTInputs!$J$1:$AZ$415,$D200,MATCH(O$5,MTInputs!$J$5:$AZ$5,0))</f>
        <v/>
      </c>
      <c r="P200" s="5">
        <f>INDEX(MTInputs!$J$1:$AZ$415,$D200,MATCH(P$5,MTInputs!$J$5:$AZ$5,0))</f>
        <v/>
      </c>
      <c r="Q200" s="5">
        <f>INDEX(MTInputs!$J$1:$AZ$415,$D200,MATCH(Q$5,MTInputs!$J$5:$AZ$5,0))</f>
        <v/>
      </c>
      <c r="R200" s="5">
        <f>INDEX(MTInputs!$J$1:$AZ$415,$D200,MATCH(R$5,MTInputs!$J$5:$AZ$5,0))</f>
        <v/>
      </c>
      <c r="S200" s="5">
        <f>INDEX(MTInputs!$J$1:$AZ$415,$D200,MATCH(S$5,MTInputs!$J$5:$AZ$5,0))</f>
        <v/>
      </c>
      <c r="T200" s="5">
        <f>INDEX(MTInputs!$J$1:$AZ$415,$D200,MATCH(T$5,MTInputs!$J$5:$AZ$5,0))</f>
        <v/>
      </c>
      <c r="U200" s="5">
        <f>INDEX(MTInputs!$J$1:$AZ$415,$D200,MATCH(U$5,MTInputs!$J$5:$AZ$5,0))</f>
        <v/>
      </c>
      <c r="V200" s="5">
        <f>INDEX(MTInputs!$J$1:$AZ$415,$D200,MATCH(V$5,MTInputs!$J$5:$AZ$5,0))</f>
        <v/>
      </c>
      <c r="W200" s="5">
        <f>INDEX(MTInputs!$J$1:$AZ$415,$D200,MATCH(W$5,MTInputs!$J$5:$AZ$5,0))</f>
        <v/>
      </c>
      <c r="X200" s="5">
        <f>INDEX(MTInputs!$J$1:$AZ$415,$D200,MATCH(X$5,MTInputs!$J$5:$AZ$5,0))</f>
        <v/>
      </c>
      <c r="Y200" s="5">
        <f>INDEX(MTInputs!$J$1:$AZ$415,$D200,MATCH(Y$5,MTInputs!$J$5:$AZ$5,0))</f>
        <v/>
      </c>
      <c r="Z200" s="5">
        <f>INDEX(MTInputs!$J$1:$AZ$415,$D200,MATCH(Z$5,MTInputs!$J$5:$AZ$5,0))</f>
        <v/>
      </c>
      <c r="AA200" s="5">
        <f>INDEX(MTInputs!$J$1:$AZ$415,$D200,MATCH(AA$5,MTInputs!$J$5:$AZ$5,0))</f>
        <v/>
      </c>
      <c r="AB200" s="5">
        <f>INDEX(MTInputs!$J$1:$AZ$415,$D200,MATCH(AB$5,MTInputs!$J$5:$AZ$5,0))</f>
        <v/>
      </c>
      <c r="AC200" s="5">
        <f>INDEX(MTInputs!$J$1:$AZ$415,$D200,MATCH(AC$5,MTInputs!$J$5:$AZ$5,0))</f>
        <v/>
      </c>
      <c r="AD200" s="5">
        <f>INDEX(MTInputs!$J$1:$AZ$415,$D200,MATCH(AD$5,MTInputs!$J$5:$AZ$5,0))</f>
        <v/>
      </c>
      <c r="AE200" s="25">
        <f>LOWER(Settings!$C$4)&amp;".mit."&amp;$A200&amp;IF($C200="","","."&amp;$C200&amp;"."&amp;$B200)&amp;IF(INDEX(Variables!$D$5:$D$105,MATCH($A200,Variables!$A$5:$A$105,0))="","","."&amp;INDEX(Variables!$D$5:$D$105,MATCH($A200,Variables!$A$5:$A$105,0)))&amp;"."&amp;AE$5</f>
        <v/>
      </c>
      <c r="AF200" s="38">
        <f>INDEX(MTInputs!$J$1:$AZ$415,$D200,MATCH(AF$5,MTInputs!$J$5:$AZ$5,0))</f>
        <v/>
      </c>
      <c r="AG200" s="5">
        <f>INDEX(MTInputs!$J$1:$AZ$415,$D200,MATCH(AG$5,MTInputs!$J$5:$AZ$5,0))</f>
        <v/>
      </c>
      <c r="AH200" s="5">
        <f>INDEX(MTInputs!$J$1:$AZ$415,$D200,MATCH(AH$5,MTInputs!$J$5:$AZ$5,0))</f>
        <v/>
      </c>
      <c r="AI200" s="5">
        <f>INDEX(MTInputs!$J$1:$AZ$415,$D200,MATCH(AI$5,MTInputs!$J$5:$AZ$5,0))</f>
        <v/>
      </c>
      <c r="AJ200" s="5">
        <f>INDEX(MTInputs!$J$1:$AZ$415,$D200,MATCH(AJ$5,MTInputs!$J$5:$AZ$5,0))</f>
        <v/>
      </c>
      <c r="AK200" s="5">
        <f>INDEX(MTInputs!$J$1:$AZ$415,$D200,MATCH(AK$5,MTInputs!$J$5:$AZ$5,0))</f>
        <v/>
      </c>
      <c r="AL200" s="5">
        <f>INDEX(MTInputs!$J$1:$AZ$415,$D200,MATCH(AL$5,MTInputs!$J$5:$AZ$5,0))</f>
        <v/>
      </c>
      <c r="AM200" s="5">
        <f>INDEX(MTInputs!$J$1:$AZ$415,$D200,MATCH(AM$5,MTInputs!$J$5:$AZ$5,0))</f>
        <v/>
      </c>
      <c r="AN200" s="5">
        <f>INDEX(MTInputs!$J$1:$AZ$415,$D200,MATCH(AN$5,MTInputs!$J$5:$AZ$5,0))</f>
        <v/>
      </c>
      <c r="AO200" s="5">
        <f>INDEX(MTInputs!$J$1:$AZ$415,$D200,MATCH(AO$5,MTInputs!$J$5:$AZ$5,0))</f>
        <v/>
      </c>
      <c r="AP200" s="5">
        <f>INDEX(MTInputs!$J$1:$AZ$415,$D200,MATCH(AP$5,MTInputs!$J$5:$AZ$5,0))</f>
        <v/>
      </c>
      <c r="AQ200" s="5">
        <f>INDEX(MTInputs!$J$1:$AZ$415,$D200,MATCH(AQ$5,MTInputs!$J$5:$AZ$5,0))</f>
        <v/>
      </c>
      <c r="AR200" s="5">
        <f>INDEX(MTInputs!$J$1:$AZ$415,$D200,MATCH(AR$5,MTInputs!$J$5:$AZ$5,0))</f>
        <v/>
      </c>
      <c r="AS200" s="5">
        <f>INDEX(MTInputs!$J$1:$AZ$415,$D200,MATCH(AS$5,MTInputs!$J$5:$AZ$5,0))</f>
        <v/>
      </c>
      <c r="AT200" s="5">
        <f>INDEX(MTInputs!$J$1:$AZ$415,$D200,MATCH(AT$5,MTInputs!$J$5:$AZ$5,0))</f>
        <v/>
      </c>
      <c r="AU200" s="5">
        <f>INDEX(MTInputs!$J$1:$AZ$415,$D200,MATCH(AU$5,MTInputs!$J$5:$AZ$5,0))</f>
        <v/>
      </c>
      <c r="AV200" s="5">
        <f>INDEX(MTInputs!$J$1:$AZ$415,$D200,MATCH(AV$5,MTInputs!$J$5:$AZ$5,0))</f>
        <v/>
      </c>
      <c r="AW200" s="5">
        <f>INDEX(MTInputs!$J$1:$AZ$415,$D200,MATCH(AW$5,MTInputs!$J$5:$AZ$5,0))</f>
        <v/>
      </c>
      <c r="AX200" s="5">
        <f>INDEX(MTInputs!$J$1:$AZ$415,$D200,MATCH(AX$5,MTInputs!$J$5:$AZ$5,0))</f>
        <v/>
      </c>
    </row>
    <row r="201" hidden="1" outlineLevel="1">
      <c r="A201" s="5" t="inlineStr">
        <is>
          <t>gp</t>
        </is>
      </c>
      <c r="B201" s="5" t="inlineStr">
        <is>
          <t>oil</t>
        </is>
      </c>
      <c r="C201" s="5" t="inlineStr">
        <is>
          <t>int</t>
        </is>
      </c>
      <c r="D201" s="8" t="inlineStr">
        <is>
          <t>oil</t>
        </is>
      </c>
      <c r="E201" s="8" t="n">
        <v>1.5</v>
      </c>
      <c r="F201" s="8" t="n">
        <v>0.5</v>
      </c>
      <c r="G201" s="39" t="n"/>
      <c r="H201" s="5">
        <f>INDEX(Variables!$B$5:$B$105,MATCH($A201,Variables!$A$5:$A$105,0))&amp;IF($C201="",""," | "&amp;INDEX(Mapping!$B$5:$B$26,MATCH($C201,Mapping!$A$5:$A$26,0))&amp;" | "&amp;INDEX(Mapping!$B$30:$B$41,MATCH($B201,Mapping!$A$30:$A$41,0)))</f>
        <v/>
      </c>
      <c r="I201" s="5">
        <f>INDEX(Variables!$C$5:$C$105,MATCH($A201,Variables!$A$5:$A$105,0))</f>
        <v/>
      </c>
      <c r="J201" s="5">
        <f>INDEX(Variables!$E$5:$E$105,MATCH($A201,Variables!$A$5:$A$105,0))</f>
        <v/>
      </c>
      <c r="K201" s="25">
        <f>LOWER(Settings!$C$4)&amp;".mit."&amp;$A201&amp;IF($C201="","","."&amp;$C201&amp;"."&amp;$B201)&amp;IF(INDEX(Variables!$D$5:$D$105,MATCH($A201,Variables!$A$5:$A$105,0))="","","."&amp;INDEX(Variables!$D$5:$D$105,MATCH($A201,Variables!$A$5:$A$105,0)))&amp;"."&amp;K$5</f>
        <v/>
      </c>
      <c r="L201" s="35">
        <f>IF($D201="",1,INDEX(Prices_int!$F$4:$AD$100,MATCH(SUBSTITUTE(L$199,"*","")&amp;"|"&amp;$D201,Prices_int!$A$4:$A$100,0),MATCH(L$4,Prices_int!$F$3:$AD$3,0))*L$9*IF(L$4&gt;Settings!$C$10,IF(LEFT(L$200,4)="High",$E201,IF(LEFT(L$200,3)="Low",$F201,1)),1))</f>
        <v/>
      </c>
      <c r="M201" s="36">
        <f>IF($D201="",1,INDEX(Prices_int!$F$4:$AD$100,MATCH(SUBSTITUTE(M$199,"*","")&amp;"|"&amp;$D201,Prices_int!$A$4:$A$100,0),MATCH(M$4,Prices_int!$F$3:$AD$3,0))*M$9*IF(M$4&gt;Settings!$C$10,IF(LEFT(M$200,4)="High",$E201,IF(LEFT(M$200,3)="Low",$F201,1)),1))</f>
        <v/>
      </c>
      <c r="N201" s="36">
        <f>IF($D201="",1,INDEX(Prices_int!$F$4:$AD$100,MATCH(SUBSTITUTE(N$199,"*","")&amp;"|"&amp;$D201,Prices_int!$A$4:$A$100,0),MATCH(N$4,Prices_int!$F$3:$AD$3,0))*N$9*IF(N$4&gt;Settings!$C$10,IF(LEFT(N$200,4)="High",$E201,IF(LEFT(N$200,3)="Low",$F201,1)),1))</f>
        <v/>
      </c>
      <c r="O201" s="36">
        <f>IF($D201="",1,INDEX(Prices_int!$F$4:$AD$100,MATCH(SUBSTITUTE(O$199,"*","")&amp;"|"&amp;$D201,Prices_int!$A$4:$A$100,0),MATCH(O$4,Prices_int!$F$3:$AD$3,0))*O$9*IF(O$4&gt;Settings!$C$10,IF(LEFT(O$200,4)="High",$E201,IF(LEFT(O$200,3)="Low",$F201,1)),1))</f>
        <v/>
      </c>
      <c r="P201" s="36">
        <f>IF($D201="",1,INDEX(Prices_int!$F$4:$AD$100,MATCH(SUBSTITUTE(P$199,"*","")&amp;"|"&amp;$D201,Prices_int!$A$4:$A$100,0),MATCH(P$4,Prices_int!$F$3:$AD$3,0))*P$9*IF(P$4&gt;Settings!$C$10,IF(LEFT(P$200,4)="High",$E201,IF(LEFT(P$200,3)="Low",$F201,1)),1))</f>
        <v/>
      </c>
      <c r="Q201" s="36">
        <f>IF($D201="",1,INDEX(Prices_int!$F$4:$AD$100,MATCH(SUBSTITUTE(Q$199,"*","")&amp;"|"&amp;$D201,Prices_int!$A$4:$A$100,0),MATCH(Q$4,Prices_int!$F$3:$AD$3,0))*Q$9*IF(Q$4&gt;Settings!$C$10,IF(LEFT(Q$200,4)="High",$E201,IF(LEFT(Q$200,3)="Low",$F201,1)),1))</f>
        <v/>
      </c>
      <c r="R201" s="36">
        <f>IF($D201="",1,INDEX(Prices_int!$F$4:$AD$100,MATCH(SUBSTITUTE(R$199,"*","")&amp;"|"&amp;$D201,Prices_int!$A$4:$A$100,0),MATCH(R$4,Prices_int!$F$3:$AD$3,0))*R$9*IF(R$4&gt;Settings!$C$10,IF(LEFT(R$200,4)="High",$E201,IF(LEFT(R$200,3)="Low",$F201,1)),1))</f>
        <v/>
      </c>
      <c r="S201" s="36">
        <f>IF($D201="",1,INDEX(Prices_int!$F$4:$AD$100,MATCH(SUBSTITUTE(S$199,"*","")&amp;"|"&amp;$D201,Prices_int!$A$4:$A$100,0),MATCH(S$4,Prices_int!$F$3:$AD$3,0))*S$9*IF(S$4&gt;Settings!$C$10,IF(LEFT(S$200,4)="High",$E201,IF(LEFT(S$200,3)="Low",$F201,1)),1))</f>
        <v/>
      </c>
      <c r="T201" s="36">
        <f>IF($D201="",1,INDEX(Prices_int!$F$4:$AD$100,MATCH(SUBSTITUTE(T$199,"*","")&amp;"|"&amp;$D201,Prices_int!$A$4:$A$100,0),MATCH(T$4,Prices_int!$F$3:$AD$3,0))*T$9*IF(T$4&gt;Settings!$C$10,IF(LEFT(T$200,4)="High",$E201,IF(LEFT(T$200,3)="Low",$F201,1)),1))</f>
        <v/>
      </c>
      <c r="U201" s="36">
        <f>IF($D201="",1,INDEX(Prices_int!$F$4:$AD$100,MATCH(SUBSTITUTE(U$199,"*","")&amp;"|"&amp;$D201,Prices_int!$A$4:$A$100,0),MATCH(U$4,Prices_int!$F$3:$AD$3,0))*U$9*IF(U$4&gt;Settings!$C$10,IF(LEFT(U$200,4)="High",$E201,IF(LEFT(U$200,3)="Low",$F201,1)),1))</f>
        <v/>
      </c>
      <c r="V201" s="36">
        <f>IF($D201="",1,INDEX(Prices_int!$F$4:$AD$100,MATCH(SUBSTITUTE(V$199,"*","")&amp;"|"&amp;$D201,Prices_int!$A$4:$A$100,0),MATCH(V$4,Prices_int!$F$3:$AD$3,0))*V$9*IF(V$4&gt;Settings!$C$10,IF(LEFT(V$200,4)="High",$E201,IF(LEFT(V$200,3)="Low",$F201,1)),1))</f>
        <v/>
      </c>
      <c r="W201" s="36">
        <f>IF($D201="",1,INDEX(Prices_int!$F$4:$AD$100,MATCH(SUBSTITUTE(W$199,"*","")&amp;"|"&amp;$D201,Prices_int!$A$4:$A$100,0),MATCH(W$4,Prices_int!$F$3:$AD$3,0))*W$9*IF(W$4&gt;Settings!$C$10,IF(LEFT(W$200,4)="High",$E201,IF(LEFT(W$200,3)="Low",$F201,1)),1))</f>
        <v/>
      </c>
      <c r="X201" s="36">
        <f>IF($D201="",1,INDEX(Prices_int!$F$4:$AD$100,MATCH(SUBSTITUTE(X$199,"*","")&amp;"|"&amp;$D201,Prices_int!$A$4:$A$100,0),MATCH(X$4,Prices_int!$F$3:$AD$3,0))*X$9*IF(X$4&gt;Settings!$C$10,IF(LEFT(X$200,4)="High",$E201,IF(LEFT(X$200,3)="Low",$F201,1)),1))</f>
        <v/>
      </c>
      <c r="Y201" s="36">
        <f>IF($D201="",1,INDEX(Prices_int!$F$4:$AD$100,MATCH(SUBSTITUTE(Y$199,"*","")&amp;"|"&amp;$D201,Prices_int!$A$4:$A$100,0),MATCH(Y$4,Prices_int!$F$3:$AD$3,0))*Y$9*IF(Y$4&gt;Settings!$C$10,IF(LEFT(Y$200,4)="High",$E201,IF(LEFT(Y$200,3)="Low",$F201,1)),1))</f>
        <v/>
      </c>
      <c r="Z201" s="36">
        <f>IF($D201="",1,INDEX(Prices_int!$F$4:$AD$100,MATCH(SUBSTITUTE(Z$199,"*","")&amp;"|"&amp;$D201,Prices_int!$A$4:$A$100,0),MATCH(Z$4,Prices_int!$F$3:$AD$3,0))*Z$9*IF(Z$4&gt;Settings!$C$10,IF(LEFT(Z$200,4)="High",$E201,IF(LEFT(Z$200,3)="Low",$F201,1)),1))</f>
        <v/>
      </c>
      <c r="AA201" s="36">
        <f>IF($D201="",1,INDEX(Prices_int!$F$4:$AD$100,MATCH(SUBSTITUTE(AA$199,"*","")&amp;"|"&amp;$D201,Prices_int!$A$4:$A$100,0),MATCH(AA$4,Prices_int!$F$3:$AD$3,0))*AA$9*IF(AA$4&gt;Settings!$C$10,IF(LEFT(AA$200,4)="High",$E201,IF(LEFT(AA$200,3)="Low",$F201,1)),1))</f>
        <v/>
      </c>
      <c r="AB201" s="36">
        <f>IF($D201="",1,INDEX(Prices_int!$F$4:$AD$100,MATCH(SUBSTITUTE(AB$199,"*","")&amp;"|"&amp;$D201,Prices_int!$A$4:$A$100,0),MATCH(AB$4,Prices_int!$F$3:$AD$3,0))*AB$9*IF(AB$4&gt;Settings!$C$10,IF(LEFT(AB$200,4)="High",$E201,IF(LEFT(AB$200,3)="Low",$F201,1)),1))</f>
        <v/>
      </c>
      <c r="AC201" s="36">
        <f>IF($D201="",1,INDEX(Prices_int!$F$4:$AD$100,MATCH(SUBSTITUTE(AC$199,"*","")&amp;"|"&amp;$D201,Prices_int!$A$4:$A$100,0),MATCH(AC$4,Prices_int!$F$3:$AD$3,0))*AC$9*IF(AC$4&gt;Settings!$C$10,IF(LEFT(AC$200,4)="High",$E201,IF(LEFT(AC$200,3)="Low",$F201,1)),1))</f>
        <v/>
      </c>
      <c r="AD201" s="36">
        <f>IF($D201="",1,INDEX(Prices_int!$F$4:$AD$100,MATCH(SUBSTITUTE(AD$199,"*","")&amp;"|"&amp;$D201,Prices_int!$A$4:$A$100,0),MATCH(AD$4,Prices_int!$F$3:$AD$3,0))*AD$9*IF(AD$4&gt;Settings!$C$10,IF(LEFT(AD$200,4)="High",$E201,IF(LEFT(AD$200,3)="Low",$F201,1)),1))</f>
        <v/>
      </c>
      <c r="AE201" s="25">
        <f>LOWER(Settings!$C$4)&amp;".mit."&amp;$A201&amp;IF($C201="","","."&amp;$C201&amp;"."&amp;$B201)&amp;IF(INDEX(Variables!$D$5:$D$105,MATCH($A201,Variables!$A$5:$A$105,0))="","","."&amp;INDEX(Variables!$D$5:$D$105,MATCH($A201,Variables!$A$5:$A$105,0)))&amp;"."&amp;AE$5</f>
        <v/>
      </c>
      <c r="AF201" s="35">
        <f>IF($D201="",1,INDEX(Prices_int!$F$4:$AD$100,MATCH(SUBSTITUTE(AF$199,"*","")&amp;"|"&amp;$D201,Prices_int!$A$4:$A$100,0),MATCH(AF$4,Prices_int!$F$3:$AD$3,0))*AF$9*IF(AF$4&gt;Settings!$C$10,IF(LEFT(AF$200,4)="High",$E201,IF(LEFT(AF$200,3)="Low",$F201,1)),1))</f>
        <v/>
      </c>
      <c r="AG201" s="36">
        <f>IF($D201="",1,INDEX(Prices_int!$F$4:$AD$100,MATCH(SUBSTITUTE(AG$199,"*","")&amp;"|"&amp;$D201,Prices_int!$A$4:$A$100,0),MATCH(AG$4,Prices_int!$F$3:$AD$3,0))*AG$9*IF(AG$4&gt;Settings!$C$10,IF(LEFT(AG$200,4)="High",$E201,IF(LEFT(AG$200,3)="Low",$F201,1)),1))</f>
        <v/>
      </c>
      <c r="AH201" s="36">
        <f>IF($D201="",1,INDEX(Prices_int!$F$4:$AD$100,MATCH(SUBSTITUTE(AH$199,"*","")&amp;"|"&amp;$D201,Prices_int!$A$4:$A$100,0),MATCH(AH$4,Prices_int!$F$3:$AD$3,0))*AH$9*IF(AH$4&gt;Settings!$C$10,IF(LEFT(AH$200,4)="High",$E201,IF(LEFT(AH$200,3)="Low",$F201,1)),1))</f>
        <v/>
      </c>
      <c r="AI201" s="36">
        <f>IF($D201="",1,INDEX(Prices_int!$F$4:$AD$100,MATCH(SUBSTITUTE(AI$199,"*","")&amp;"|"&amp;$D201,Prices_int!$A$4:$A$100,0),MATCH(AI$4,Prices_int!$F$3:$AD$3,0))*AI$9*IF(AI$4&gt;Settings!$C$10,IF(LEFT(AI$200,4)="High",$E201,IF(LEFT(AI$200,3)="Low",$F201,1)),1))</f>
        <v/>
      </c>
      <c r="AJ201" s="36">
        <f>IF($D201="",1,INDEX(Prices_int!$F$4:$AD$100,MATCH(SUBSTITUTE(AJ$199,"*","")&amp;"|"&amp;$D201,Prices_int!$A$4:$A$100,0),MATCH(AJ$4,Prices_int!$F$3:$AD$3,0))*AJ$9*IF(AJ$4&gt;Settings!$C$10,IF(LEFT(AJ$200,4)="High",$E201,IF(LEFT(AJ$200,3)="Low",$F201,1)),1))</f>
        <v/>
      </c>
      <c r="AK201" s="36">
        <f>IF($D201="",1,INDEX(Prices_int!$F$4:$AD$100,MATCH(SUBSTITUTE(AK$199,"*","")&amp;"|"&amp;$D201,Prices_int!$A$4:$A$100,0),MATCH(AK$4,Prices_int!$F$3:$AD$3,0))*AK$9*IF(AK$4&gt;Settings!$C$10,IF(LEFT(AK$200,4)="High",$E201,IF(LEFT(AK$200,3)="Low",$F201,1)),1))</f>
        <v/>
      </c>
      <c r="AL201" s="36">
        <f>IF($D201="",1,INDEX(Prices_int!$F$4:$AD$100,MATCH(SUBSTITUTE(AL$199,"*","")&amp;"|"&amp;$D201,Prices_int!$A$4:$A$100,0),MATCH(AL$4,Prices_int!$F$3:$AD$3,0))*AL$9*IF(AL$4&gt;Settings!$C$10,IF(LEFT(AL$200,4)="High",$E201,IF(LEFT(AL$200,3)="Low",$F201,1)),1))</f>
        <v/>
      </c>
      <c r="AM201" s="36">
        <f>IF($D201="",1,INDEX(Prices_int!$F$4:$AD$100,MATCH(SUBSTITUTE(AM$199,"*","")&amp;"|"&amp;$D201,Prices_int!$A$4:$A$100,0),MATCH(AM$4,Prices_int!$F$3:$AD$3,0))*AM$9*IF(AM$4&gt;Settings!$C$10,IF(LEFT(AM$200,4)="High",$E201,IF(LEFT(AM$200,3)="Low",$F201,1)),1))</f>
        <v/>
      </c>
      <c r="AN201" s="36">
        <f>IF($D201="",1,INDEX(Prices_int!$F$4:$AD$100,MATCH(SUBSTITUTE(AN$199,"*","")&amp;"|"&amp;$D201,Prices_int!$A$4:$A$100,0),MATCH(AN$4,Prices_int!$F$3:$AD$3,0))*AN$9*IF(AN$4&gt;Settings!$C$10,IF(LEFT(AN$200,4)="High",$E201,IF(LEFT(AN$200,3)="Low",$F201,1)),1))</f>
        <v/>
      </c>
      <c r="AO201" s="36">
        <f>IF($D201="",1,INDEX(Prices_int!$F$4:$AD$100,MATCH(SUBSTITUTE(AO$199,"*","")&amp;"|"&amp;$D201,Prices_int!$A$4:$A$100,0),MATCH(AO$4,Prices_int!$F$3:$AD$3,0))*AO$9*IF(AO$4&gt;Settings!$C$10,IF(LEFT(AO$200,4)="High",$E201,IF(LEFT(AO$200,3)="Low",$F201,1)),1))</f>
        <v/>
      </c>
      <c r="AP201" s="36">
        <f>IF($D201="",1,INDEX(Prices_int!$F$4:$AD$100,MATCH(SUBSTITUTE(AP$199,"*","")&amp;"|"&amp;$D201,Prices_int!$A$4:$A$100,0),MATCH(AP$4,Prices_int!$F$3:$AD$3,0))*AP$9*IF(AP$4&gt;Settings!$C$10,IF(LEFT(AP$200,4)="High",$E201,IF(LEFT(AP$200,3)="Low",$F201,1)),1))</f>
        <v/>
      </c>
      <c r="AQ201" s="36">
        <f>IF($D201="",1,INDEX(Prices_int!$F$4:$AD$100,MATCH(SUBSTITUTE(AQ$199,"*","")&amp;"|"&amp;$D201,Prices_int!$A$4:$A$100,0),MATCH(AQ$4,Prices_int!$F$3:$AD$3,0))*AQ$9*IF(AQ$4&gt;Settings!$C$10,IF(LEFT(AQ$200,4)="High",$E201,IF(LEFT(AQ$200,3)="Low",$F201,1)),1))</f>
        <v/>
      </c>
      <c r="AR201" s="36">
        <f>IF($D201="",1,INDEX(Prices_int!$F$4:$AD$100,MATCH(SUBSTITUTE(AR$199,"*","")&amp;"|"&amp;$D201,Prices_int!$A$4:$A$100,0),MATCH(AR$4,Prices_int!$F$3:$AD$3,0))*AR$9*IF(AR$4&gt;Settings!$C$10,IF(LEFT(AR$200,4)="High",$E201,IF(LEFT(AR$200,3)="Low",$F201,1)),1))</f>
        <v/>
      </c>
      <c r="AS201" s="36">
        <f>IF($D201="",1,INDEX(Prices_int!$F$4:$AD$100,MATCH(SUBSTITUTE(AS$199,"*","")&amp;"|"&amp;$D201,Prices_int!$A$4:$A$100,0),MATCH(AS$4,Prices_int!$F$3:$AD$3,0))*AS$9*IF(AS$4&gt;Settings!$C$10,IF(LEFT(AS$200,4)="High",$E201,IF(LEFT(AS$200,3)="Low",$F201,1)),1))</f>
        <v/>
      </c>
      <c r="AT201" s="36">
        <f>IF($D201="",1,INDEX(Prices_int!$F$4:$AD$100,MATCH(SUBSTITUTE(AT$199,"*","")&amp;"|"&amp;$D201,Prices_int!$A$4:$A$100,0),MATCH(AT$4,Prices_int!$F$3:$AD$3,0))*AT$9*IF(AT$4&gt;Settings!$C$10,IF(LEFT(AT$200,4)="High",$E201,IF(LEFT(AT$200,3)="Low",$F201,1)),1))</f>
        <v/>
      </c>
      <c r="AU201" s="36">
        <f>IF($D201="",1,INDEX(Prices_int!$F$4:$AD$100,MATCH(SUBSTITUTE(AU$199,"*","")&amp;"|"&amp;$D201,Prices_int!$A$4:$A$100,0),MATCH(AU$4,Prices_int!$F$3:$AD$3,0))*AU$9*IF(AU$4&gt;Settings!$C$10,IF(LEFT(AU$200,4)="High",$E201,IF(LEFT(AU$200,3)="Low",$F201,1)),1))</f>
        <v/>
      </c>
      <c r="AV201" s="36">
        <f>IF($D201="",1,INDEX(Prices_int!$F$4:$AD$100,MATCH(SUBSTITUTE(AV$199,"*","")&amp;"|"&amp;$D201,Prices_int!$A$4:$A$100,0),MATCH(AV$4,Prices_int!$F$3:$AD$3,0))*AV$9*IF(AV$4&gt;Settings!$C$10,IF(LEFT(AV$200,4)="High",$E201,IF(LEFT(AV$200,3)="Low",$F201,1)),1))</f>
        <v/>
      </c>
      <c r="AW201" s="36">
        <f>IF($D201="",1,INDEX(Prices_int!$F$4:$AD$100,MATCH(SUBSTITUTE(AW$199,"*","")&amp;"|"&amp;$D201,Prices_int!$A$4:$A$100,0),MATCH(AW$4,Prices_int!$F$3:$AD$3,0))*AW$9*IF(AW$4&gt;Settings!$C$10,IF(LEFT(AW$200,4)="High",$E201,IF(LEFT(AW$200,3)="Low",$F201,1)),1))</f>
        <v/>
      </c>
      <c r="AX201" s="36">
        <f>IF($D201="",1,INDEX(Prices_int!$F$4:$AD$100,MATCH(SUBSTITUTE(AX$199,"*","")&amp;"|"&amp;$D201,Prices_int!$A$4:$A$100,0),MATCH(AX$4,Prices_int!$F$3:$AD$3,0))*AX$9*IF(AX$4&gt;Settings!$C$10,IF(LEFT(AX$200,4)="High",$E201,IF(LEFT(AX$200,3)="Low",$F201,1)),1))</f>
        <v/>
      </c>
    </row>
    <row r="202" hidden="1" outlineLevel="1">
      <c r="A202" s="5" t="inlineStr">
        <is>
          <t>gp</t>
        </is>
      </c>
      <c r="B202" s="5" t="inlineStr">
        <is>
          <t>coa</t>
        </is>
      </c>
      <c r="C202" s="5" t="inlineStr">
        <is>
          <t>int</t>
        </is>
      </c>
      <c r="D202" s="8" t="inlineStr">
        <is>
          <t>coa</t>
        </is>
      </c>
      <c r="E202" s="8" t="n">
        <v>1.25</v>
      </c>
      <c r="F202" s="8" t="n">
        <v>0.75</v>
      </c>
      <c r="G202" s="39" t="n"/>
      <c r="H202" s="5">
        <f>INDEX(Variables!$B$5:$B$105,MATCH($A202,Variables!$A$5:$A$105,0))&amp;IF($C202="",""," | "&amp;INDEX(Mapping!$B$5:$B$26,MATCH($C202,Mapping!$A$5:$A$26,0))&amp;" | "&amp;INDEX(Mapping!$B$30:$B$41,MATCH($B202,Mapping!$A$30:$A$41,0)))</f>
        <v/>
      </c>
      <c r="I202" s="5">
        <f>INDEX(Variables!$C$5:$C$105,MATCH($A202,Variables!$A$5:$A$105,0))</f>
        <v/>
      </c>
      <c r="J202" s="5">
        <f>INDEX(Variables!$E$5:$E$105,MATCH($A202,Variables!$A$5:$A$105,0))</f>
        <v/>
      </c>
      <c r="K202" s="25">
        <f>LOWER(Settings!$C$4)&amp;".mit."&amp;$A202&amp;IF($C202="","","."&amp;$C202&amp;"."&amp;$B202)&amp;IF(INDEX(Variables!$D$5:$D$105,MATCH($A202,Variables!$A$5:$A$105,0))="","","."&amp;INDEX(Variables!$D$5:$D$105,MATCH($A202,Variables!$A$5:$A$105,0)))&amp;"."&amp;K$5</f>
        <v/>
      </c>
      <c r="L202" s="35">
        <f>IF($D202="",1,INDEX(Prices_int!$F$4:$AD$100,MATCH(SUBSTITUTE(L$199,"*","")&amp;"|"&amp;$D202,Prices_int!$A$4:$A$100,0),MATCH(L$4,Prices_int!$F$3:$AD$3,0))*L$9*IF(L$4&gt;Settings!$C$10,IF(LEFT(L$200,4)="High",$E202,IF(LEFT(L$200,3)="Low",$F202,1)),1))</f>
        <v/>
      </c>
      <c r="M202" s="36">
        <f>IF($D202="",1,INDEX(Prices_int!$F$4:$AD$100,MATCH(SUBSTITUTE(M$199,"*","")&amp;"|"&amp;$D202,Prices_int!$A$4:$A$100,0),MATCH(M$4,Prices_int!$F$3:$AD$3,0))*M$9*IF(M$4&gt;Settings!$C$10,IF(LEFT(M$200,4)="High",$E202,IF(LEFT(M$200,3)="Low",$F202,1)),1))</f>
        <v/>
      </c>
      <c r="N202" s="36">
        <f>IF($D202="",1,INDEX(Prices_int!$F$4:$AD$100,MATCH(SUBSTITUTE(N$199,"*","")&amp;"|"&amp;$D202,Prices_int!$A$4:$A$100,0),MATCH(N$4,Prices_int!$F$3:$AD$3,0))*N$9*IF(N$4&gt;Settings!$C$10,IF(LEFT(N$200,4)="High",$E202,IF(LEFT(N$200,3)="Low",$F202,1)),1))</f>
        <v/>
      </c>
      <c r="O202" s="36">
        <f>IF($D202="",1,INDEX(Prices_int!$F$4:$AD$100,MATCH(SUBSTITUTE(O$199,"*","")&amp;"|"&amp;$D202,Prices_int!$A$4:$A$100,0),MATCH(O$4,Prices_int!$F$3:$AD$3,0))*O$9*IF(O$4&gt;Settings!$C$10,IF(LEFT(O$200,4)="High",$E202,IF(LEFT(O$200,3)="Low",$F202,1)),1))</f>
        <v/>
      </c>
      <c r="P202" s="36">
        <f>IF($D202="",1,INDEX(Prices_int!$F$4:$AD$100,MATCH(SUBSTITUTE(P$199,"*","")&amp;"|"&amp;$D202,Prices_int!$A$4:$A$100,0),MATCH(P$4,Prices_int!$F$3:$AD$3,0))*P$9*IF(P$4&gt;Settings!$C$10,IF(LEFT(P$200,4)="High",$E202,IF(LEFT(P$200,3)="Low",$F202,1)),1))</f>
        <v/>
      </c>
      <c r="Q202" s="36">
        <f>IF($D202="",1,INDEX(Prices_int!$F$4:$AD$100,MATCH(SUBSTITUTE(Q$199,"*","")&amp;"|"&amp;$D202,Prices_int!$A$4:$A$100,0),MATCH(Q$4,Prices_int!$F$3:$AD$3,0))*Q$9*IF(Q$4&gt;Settings!$C$10,IF(LEFT(Q$200,4)="High",$E202,IF(LEFT(Q$200,3)="Low",$F202,1)),1))</f>
        <v/>
      </c>
      <c r="R202" s="36">
        <f>IF($D202="",1,INDEX(Prices_int!$F$4:$AD$100,MATCH(SUBSTITUTE(R$199,"*","")&amp;"|"&amp;$D202,Prices_int!$A$4:$A$100,0),MATCH(R$4,Prices_int!$F$3:$AD$3,0))*R$9*IF(R$4&gt;Settings!$C$10,IF(LEFT(R$200,4)="High",$E202,IF(LEFT(R$200,3)="Low",$F202,1)),1))</f>
        <v/>
      </c>
      <c r="S202" s="36">
        <f>IF($D202="",1,INDEX(Prices_int!$F$4:$AD$100,MATCH(SUBSTITUTE(S$199,"*","")&amp;"|"&amp;$D202,Prices_int!$A$4:$A$100,0),MATCH(S$4,Prices_int!$F$3:$AD$3,0))*S$9*IF(S$4&gt;Settings!$C$10,IF(LEFT(S$200,4)="High",$E202,IF(LEFT(S$200,3)="Low",$F202,1)),1))</f>
        <v/>
      </c>
      <c r="T202" s="36">
        <f>IF($D202="",1,INDEX(Prices_int!$F$4:$AD$100,MATCH(SUBSTITUTE(T$199,"*","")&amp;"|"&amp;$D202,Prices_int!$A$4:$A$100,0),MATCH(T$4,Prices_int!$F$3:$AD$3,0))*T$9*IF(T$4&gt;Settings!$C$10,IF(LEFT(T$200,4)="High",$E202,IF(LEFT(T$200,3)="Low",$F202,1)),1))</f>
        <v/>
      </c>
      <c r="U202" s="36">
        <f>IF($D202="",1,INDEX(Prices_int!$F$4:$AD$100,MATCH(SUBSTITUTE(U$199,"*","")&amp;"|"&amp;$D202,Prices_int!$A$4:$A$100,0),MATCH(U$4,Prices_int!$F$3:$AD$3,0))*U$9*IF(U$4&gt;Settings!$C$10,IF(LEFT(U$200,4)="High",$E202,IF(LEFT(U$200,3)="Low",$F202,1)),1))</f>
        <v/>
      </c>
      <c r="V202" s="36">
        <f>IF($D202="",1,INDEX(Prices_int!$F$4:$AD$100,MATCH(SUBSTITUTE(V$199,"*","")&amp;"|"&amp;$D202,Prices_int!$A$4:$A$100,0),MATCH(V$4,Prices_int!$F$3:$AD$3,0))*V$9*IF(V$4&gt;Settings!$C$10,IF(LEFT(V$200,4)="High",$E202,IF(LEFT(V$200,3)="Low",$F202,1)),1))</f>
        <v/>
      </c>
      <c r="W202" s="36">
        <f>IF($D202="",1,INDEX(Prices_int!$F$4:$AD$100,MATCH(SUBSTITUTE(W$199,"*","")&amp;"|"&amp;$D202,Prices_int!$A$4:$A$100,0),MATCH(W$4,Prices_int!$F$3:$AD$3,0))*W$9*IF(W$4&gt;Settings!$C$10,IF(LEFT(W$200,4)="High",$E202,IF(LEFT(W$200,3)="Low",$F202,1)),1))</f>
        <v/>
      </c>
      <c r="X202" s="36">
        <f>IF($D202="",1,INDEX(Prices_int!$F$4:$AD$100,MATCH(SUBSTITUTE(X$199,"*","")&amp;"|"&amp;$D202,Prices_int!$A$4:$A$100,0),MATCH(X$4,Prices_int!$F$3:$AD$3,0))*X$9*IF(X$4&gt;Settings!$C$10,IF(LEFT(X$200,4)="High",$E202,IF(LEFT(X$200,3)="Low",$F202,1)),1))</f>
        <v/>
      </c>
      <c r="Y202" s="36">
        <f>IF($D202="",1,INDEX(Prices_int!$F$4:$AD$100,MATCH(SUBSTITUTE(Y$199,"*","")&amp;"|"&amp;$D202,Prices_int!$A$4:$A$100,0),MATCH(Y$4,Prices_int!$F$3:$AD$3,0))*Y$9*IF(Y$4&gt;Settings!$C$10,IF(LEFT(Y$200,4)="High",$E202,IF(LEFT(Y$200,3)="Low",$F202,1)),1))</f>
        <v/>
      </c>
      <c r="Z202" s="36">
        <f>IF($D202="",1,INDEX(Prices_int!$F$4:$AD$100,MATCH(SUBSTITUTE(Z$199,"*","")&amp;"|"&amp;$D202,Prices_int!$A$4:$A$100,0),MATCH(Z$4,Prices_int!$F$3:$AD$3,0))*Z$9*IF(Z$4&gt;Settings!$C$10,IF(LEFT(Z$200,4)="High",$E202,IF(LEFT(Z$200,3)="Low",$F202,1)),1))</f>
        <v/>
      </c>
      <c r="AA202" s="36">
        <f>IF($D202="",1,INDEX(Prices_int!$F$4:$AD$100,MATCH(SUBSTITUTE(AA$199,"*","")&amp;"|"&amp;$D202,Prices_int!$A$4:$A$100,0),MATCH(AA$4,Prices_int!$F$3:$AD$3,0))*AA$9*IF(AA$4&gt;Settings!$C$10,IF(LEFT(AA$200,4)="High",$E202,IF(LEFT(AA$200,3)="Low",$F202,1)),1))</f>
        <v/>
      </c>
      <c r="AB202" s="36">
        <f>IF($D202="",1,INDEX(Prices_int!$F$4:$AD$100,MATCH(SUBSTITUTE(AB$199,"*","")&amp;"|"&amp;$D202,Prices_int!$A$4:$A$100,0),MATCH(AB$4,Prices_int!$F$3:$AD$3,0))*AB$9*IF(AB$4&gt;Settings!$C$10,IF(LEFT(AB$200,4)="High",$E202,IF(LEFT(AB$200,3)="Low",$F202,1)),1))</f>
        <v/>
      </c>
      <c r="AC202" s="36">
        <f>IF($D202="",1,INDEX(Prices_int!$F$4:$AD$100,MATCH(SUBSTITUTE(AC$199,"*","")&amp;"|"&amp;$D202,Prices_int!$A$4:$A$100,0),MATCH(AC$4,Prices_int!$F$3:$AD$3,0))*AC$9*IF(AC$4&gt;Settings!$C$10,IF(LEFT(AC$200,4)="High",$E202,IF(LEFT(AC$200,3)="Low",$F202,1)),1))</f>
        <v/>
      </c>
      <c r="AD202" s="36">
        <f>IF($D202="",1,INDEX(Prices_int!$F$4:$AD$100,MATCH(SUBSTITUTE(AD$199,"*","")&amp;"|"&amp;$D202,Prices_int!$A$4:$A$100,0),MATCH(AD$4,Prices_int!$F$3:$AD$3,0))*AD$9*IF(AD$4&gt;Settings!$C$10,IF(LEFT(AD$200,4)="High",$E202,IF(LEFT(AD$200,3)="Low",$F202,1)),1))</f>
        <v/>
      </c>
      <c r="AE202" s="25">
        <f>LOWER(Settings!$C$4)&amp;".mit."&amp;$A202&amp;IF($C202="","","."&amp;$C202&amp;"."&amp;$B202)&amp;IF(INDEX(Variables!$D$5:$D$105,MATCH($A202,Variables!$A$5:$A$105,0))="","","."&amp;INDEX(Variables!$D$5:$D$105,MATCH($A202,Variables!$A$5:$A$105,0)))&amp;"."&amp;AE$5</f>
        <v/>
      </c>
      <c r="AF202" s="35">
        <f>IF($D202="",1,INDEX(Prices_int!$F$4:$AD$100,MATCH(SUBSTITUTE(AF$199,"*","")&amp;"|"&amp;$D202,Prices_int!$A$4:$A$100,0),MATCH(AF$4,Prices_int!$F$3:$AD$3,0))*AF$9*IF(AF$4&gt;Settings!$C$10,IF(LEFT(AF$200,4)="High",$E202,IF(LEFT(AF$200,3)="Low",$F202,1)),1))</f>
        <v/>
      </c>
      <c r="AG202" s="36">
        <f>IF($D202="",1,INDEX(Prices_int!$F$4:$AD$100,MATCH(SUBSTITUTE(AG$199,"*","")&amp;"|"&amp;$D202,Prices_int!$A$4:$A$100,0),MATCH(AG$4,Prices_int!$F$3:$AD$3,0))*AG$9*IF(AG$4&gt;Settings!$C$10,IF(LEFT(AG$200,4)="High",$E202,IF(LEFT(AG$200,3)="Low",$F202,1)),1))</f>
        <v/>
      </c>
      <c r="AH202" s="36">
        <f>IF($D202="",1,INDEX(Prices_int!$F$4:$AD$100,MATCH(SUBSTITUTE(AH$199,"*","")&amp;"|"&amp;$D202,Prices_int!$A$4:$A$100,0),MATCH(AH$4,Prices_int!$F$3:$AD$3,0))*AH$9*IF(AH$4&gt;Settings!$C$10,IF(LEFT(AH$200,4)="High",$E202,IF(LEFT(AH$200,3)="Low",$F202,1)),1))</f>
        <v/>
      </c>
      <c r="AI202" s="36">
        <f>IF($D202="",1,INDEX(Prices_int!$F$4:$AD$100,MATCH(SUBSTITUTE(AI$199,"*","")&amp;"|"&amp;$D202,Prices_int!$A$4:$A$100,0),MATCH(AI$4,Prices_int!$F$3:$AD$3,0))*AI$9*IF(AI$4&gt;Settings!$C$10,IF(LEFT(AI$200,4)="High",$E202,IF(LEFT(AI$200,3)="Low",$F202,1)),1))</f>
        <v/>
      </c>
      <c r="AJ202" s="36">
        <f>IF($D202="",1,INDEX(Prices_int!$F$4:$AD$100,MATCH(SUBSTITUTE(AJ$199,"*","")&amp;"|"&amp;$D202,Prices_int!$A$4:$A$100,0),MATCH(AJ$4,Prices_int!$F$3:$AD$3,0))*AJ$9*IF(AJ$4&gt;Settings!$C$10,IF(LEFT(AJ$200,4)="High",$E202,IF(LEFT(AJ$200,3)="Low",$F202,1)),1))</f>
        <v/>
      </c>
      <c r="AK202" s="36">
        <f>IF($D202="",1,INDEX(Prices_int!$F$4:$AD$100,MATCH(SUBSTITUTE(AK$199,"*","")&amp;"|"&amp;$D202,Prices_int!$A$4:$A$100,0),MATCH(AK$4,Prices_int!$F$3:$AD$3,0))*AK$9*IF(AK$4&gt;Settings!$C$10,IF(LEFT(AK$200,4)="High",$E202,IF(LEFT(AK$200,3)="Low",$F202,1)),1))</f>
        <v/>
      </c>
      <c r="AL202" s="36">
        <f>IF($D202="",1,INDEX(Prices_int!$F$4:$AD$100,MATCH(SUBSTITUTE(AL$199,"*","")&amp;"|"&amp;$D202,Prices_int!$A$4:$A$100,0),MATCH(AL$4,Prices_int!$F$3:$AD$3,0))*AL$9*IF(AL$4&gt;Settings!$C$10,IF(LEFT(AL$200,4)="High",$E202,IF(LEFT(AL$200,3)="Low",$F202,1)),1))</f>
        <v/>
      </c>
      <c r="AM202" s="36">
        <f>IF($D202="",1,INDEX(Prices_int!$F$4:$AD$100,MATCH(SUBSTITUTE(AM$199,"*","")&amp;"|"&amp;$D202,Prices_int!$A$4:$A$100,0),MATCH(AM$4,Prices_int!$F$3:$AD$3,0))*AM$9*IF(AM$4&gt;Settings!$C$10,IF(LEFT(AM$200,4)="High",$E202,IF(LEFT(AM$200,3)="Low",$F202,1)),1))</f>
        <v/>
      </c>
      <c r="AN202" s="36">
        <f>IF($D202="",1,INDEX(Prices_int!$F$4:$AD$100,MATCH(SUBSTITUTE(AN$199,"*","")&amp;"|"&amp;$D202,Prices_int!$A$4:$A$100,0),MATCH(AN$4,Prices_int!$F$3:$AD$3,0))*AN$9*IF(AN$4&gt;Settings!$C$10,IF(LEFT(AN$200,4)="High",$E202,IF(LEFT(AN$200,3)="Low",$F202,1)),1))</f>
        <v/>
      </c>
      <c r="AO202" s="36">
        <f>IF($D202="",1,INDEX(Prices_int!$F$4:$AD$100,MATCH(SUBSTITUTE(AO$199,"*","")&amp;"|"&amp;$D202,Prices_int!$A$4:$A$100,0),MATCH(AO$4,Prices_int!$F$3:$AD$3,0))*AO$9*IF(AO$4&gt;Settings!$C$10,IF(LEFT(AO$200,4)="High",$E202,IF(LEFT(AO$200,3)="Low",$F202,1)),1))</f>
        <v/>
      </c>
      <c r="AP202" s="36">
        <f>IF($D202="",1,INDEX(Prices_int!$F$4:$AD$100,MATCH(SUBSTITUTE(AP$199,"*","")&amp;"|"&amp;$D202,Prices_int!$A$4:$A$100,0),MATCH(AP$4,Prices_int!$F$3:$AD$3,0))*AP$9*IF(AP$4&gt;Settings!$C$10,IF(LEFT(AP$200,4)="High",$E202,IF(LEFT(AP$200,3)="Low",$F202,1)),1))</f>
        <v/>
      </c>
      <c r="AQ202" s="36">
        <f>IF($D202="",1,INDEX(Prices_int!$F$4:$AD$100,MATCH(SUBSTITUTE(AQ$199,"*","")&amp;"|"&amp;$D202,Prices_int!$A$4:$A$100,0),MATCH(AQ$4,Prices_int!$F$3:$AD$3,0))*AQ$9*IF(AQ$4&gt;Settings!$C$10,IF(LEFT(AQ$200,4)="High",$E202,IF(LEFT(AQ$200,3)="Low",$F202,1)),1))</f>
        <v/>
      </c>
      <c r="AR202" s="36">
        <f>IF($D202="",1,INDEX(Prices_int!$F$4:$AD$100,MATCH(SUBSTITUTE(AR$199,"*","")&amp;"|"&amp;$D202,Prices_int!$A$4:$A$100,0),MATCH(AR$4,Prices_int!$F$3:$AD$3,0))*AR$9*IF(AR$4&gt;Settings!$C$10,IF(LEFT(AR$200,4)="High",$E202,IF(LEFT(AR$200,3)="Low",$F202,1)),1))</f>
        <v/>
      </c>
      <c r="AS202" s="36">
        <f>IF($D202="",1,INDEX(Prices_int!$F$4:$AD$100,MATCH(SUBSTITUTE(AS$199,"*","")&amp;"|"&amp;$D202,Prices_int!$A$4:$A$100,0),MATCH(AS$4,Prices_int!$F$3:$AD$3,0))*AS$9*IF(AS$4&gt;Settings!$C$10,IF(LEFT(AS$200,4)="High",$E202,IF(LEFT(AS$200,3)="Low",$F202,1)),1))</f>
        <v/>
      </c>
      <c r="AT202" s="36">
        <f>IF($D202="",1,INDEX(Prices_int!$F$4:$AD$100,MATCH(SUBSTITUTE(AT$199,"*","")&amp;"|"&amp;$D202,Prices_int!$A$4:$A$100,0),MATCH(AT$4,Prices_int!$F$3:$AD$3,0))*AT$9*IF(AT$4&gt;Settings!$C$10,IF(LEFT(AT$200,4)="High",$E202,IF(LEFT(AT$200,3)="Low",$F202,1)),1))</f>
        <v/>
      </c>
      <c r="AU202" s="36">
        <f>IF($D202="",1,INDEX(Prices_int!$F$4:$AD$100,MATCH(SUBSTITUTE(AU$199,"*","")&amp;"|"&amp;$D202,Prices_int!$A$4:$A$100,0),MATCH(AU$4,Prices_int!$F$3:$AD$3,0))*AU$9*IF(AU$4&gt;Settings!$C$10,IF(LEFT(AU$200,4)="High",$E202,IF(LEFT(AU$200,3)="Low",$F202,1)),1))</f>
        <v/>
      </c>
      <c r="AV202" s="36">
        <f>IF($D202="",1,INDEX(Prices_int!$F$4:$AD$100,MATCH(SUBSTITUTE(AV$199,"*","")&amp;"|"&amp;$D202,Prices_int!$A$4:$A$100,0),MATCH(AV$4,Prices_int!$F$3:$AD$3,0))*AV$9*IF(AV$4&gt;Settings!$C$10,IF(LEFT(AV$200,4)="High",$E202,IF(LEFT(AV$200,3)="Low",$F202,1)),1))</f>
        <v/>
      </c>
      <c r="AW202" s="36">
        <f>IF($D202="",1,INDEX(Prices_int!$F$4:$AD$100,MATCH(SUBSTITUTE(AW$199,"*","")&amp;"|"&amp;$D202,Prices_int!$A$4:$A$100,0),MATCH(AW$4,Prices_int!$F$3:$AD$3,0))*AW$9*IF(AW$4&gt;Settings!$C$10,IF(LEFT(AW$200,4)="High",$E202,IF(LEFT(AW$200,3)="Low",$F202,1)),1))</f>
        <v/>
      </c>
      <c r="AX202" s="36">
        <f>IF($D202="",1,INDEX(Prices_int!$F$4:$AD$100,MATCH(SUBSTITUTE(AX$199,"*","")&amp;"|"&amp;$D202,Prices_int!$A$4:$A$100,0),MATCH(AX$4,Prices_int!$F$3:$AD$3,0))*AX$9*IF(AX$4&gt;Settings!$C$10,IF(LEFT(AX$200,4)="High",$E202,IF(LEFT(AX$200,3)="Low",$F202,1)),1))</f>
        <v/>
      </c>
    </row>
    <row r="203" hidden="1" outlineLevel="1">
      <c r="A203" s="5" t="inlineStr">
        <is>
          <t>gp</t>
        </is>
      </c>
      <c r="B203" s="5" t="inlineStr">
        <is>
          <t>nga</t>
        </is>
      </c>
      <c r="C203" s="5" t="inlineStr">
        <is>
          <t>int</t>
        </is>
      </c>
      <c r="D203" s="8">
        <f>"nga."&amp;Settings!$C$12</f>
        <v/>
      </c>
      <c r="E203" s="8" t="n">
        <v>1.25</v>
      </c>
      <c r="F203" s="8" t="n">
        <v>0.75</v>
      </c>
      <c r="G203" s="39" t="n"/>
      <c r="H203" s="5">
        <f>INDEX(Variables!$B$5:$B$105,MATCH($A203,Variables!$A$5:$A$105,0))&amp;IF($C203="",""," | "&amp;INDEX(Mapping!$B$5:$B$26,MATCH($C203,Mapping!$A$5:$A$26,0))&amp;" | "&amp;INDEX(Mapping!$B$30:$B$41,MATCH($B203,Mapping!$A$30:$A$41,0)))</f>
        <v/>
      </c>
      <c r="I203" s="5">
        <f>INDEX(Variables!$C$5:$C$105,MATCH($A203,Variables!$A$5:$A$105,0))</f>
        <v/>
      </c>
      <c r="J203" s="5">
        <f>INDEX(Variables!$E$5:$E$105,MATCH($A203,Variables!$A$5:$A$105,0))</f>
        <v/>
      </c>
      <c r="K203" s="25">
        <f>LOWER(Settings!$C$4)&amp;".mit."&amp;$A203&amp;IF($C203="","","."&amp;$C203&amp;"."&amp;$B203)&amp;IF(INDEX(Variables!$D$5:$D$105,MATCH($A203,Variables!$A$5:$A$105,0))="","","."&amp;INDEX(Variables!$D$5:$D$105,MATCH($A203,Variables!$A$5:$A$105,0)))&amp;"."&amp;K$5</f>
        <v/>
      </c>
      <c r="L203" s="35">
        <f>IF($D203="",1,INDEX(Prices_int!$F$4:$AD$100,MATCH(SUBSTITUTE(L$199,"*","")&amp;"|"&amp;$D203,Prices_int!$A$4:$A$100,0),MATCH(L$4,Prices_int!$F$3:$AD$3,0))*L$9*IF(L$4&gt;Settings!$C$10,IF(LEFT(L$200,4)="High",$E203,IF(LEFT(L$200,3)="Low",$F203,1)),1))</f>
        <v/>
      </c>
      <c r="M203" s="36">
        <f>IF($D203="",1,INDEX(Prices_int!$F$4:$AD$100,MATCH(SUBSTITUTE(M$199,"*","")&amp;"|"&amp;$D203,Prices_int!$A$4:$A$100,0),MATCH(M$4,Prices_int!$F$3:$AD$3,0))*M$9*IF(M$4&gt;Settings!$C$10,IF(LEFT(M$200,4)="High",$E203,IF(LEFT(M$200,3)="Low",$F203,1)),1))</f>
        <v/>
      </c>
      <c r="N203" s="36">
        <f>IF($D203="",1,INDEX(Prices_int!$F$4:$AD$100,MATCH(SUBSTITUTE(N$199,"*","")&amp;"|"&amp;$D203,Prices_int!$A$4:$A$100,0),MATCH(N$4,Prices_int!$F$3:$AD$3,0))*N$9*IF(N$4&gt;Settings!$C$10,IF(LEFT(N$200,4)="High",$E203,IF(LEFT(N$200,3)="Low",$F203,1)),1))</f>
        <v/>
      </c>
      <c r="O203" s="36">
        <f>IF($D203="",1,INDEX(Prices_int!$F$4:$AD$100,MATCH(SUBSTITUTE(O$199,"*","")&amp;"|"&amp;$D203,Prices_int!$A$4:$A$100,0),MATCH(O$4,Prices_int!$F$3:$AD$3,0))*O$9*IF(O$4&gt;Settings!$C$10,IF(LEFT(O$200,4)="High",$E203,IF(LEFT(O$200,3)="Low",$F203,1)),1))</f>
        <v/>
      </c>
      <c r="P203" s="36">
        <f>IF($D203="",1,INDEX(Prices_int!$F$4:$AD$100,MATCH(SUBSTITUTE(P$199,"*","")&amp;"|"&amp;$D203,Prices_int!$A$4:$A$100,0),MATCH(P$4,Prices_int!$F$3:$AD$3,0))*P$9*IF(P$4&gt;Settings!$C$10,IF(LEFT(P$200,4)="High",$E203,IF(LEFT(P$200,3)="Low",$F203,1)),1))</f>
        <v/>
      </c>
      <c r="Q203" s="36">
        <f>IF($D203="",1,INDEX(Prices_int!$F$4:$AD$100,MATCH(SUBSTITUTE(Q$199,"*","")&amp;"|"&amp;$D203,Prices_int!$A$4:$A$100,0),MATCH(Q$4,Prices_int!$F$3:$AD$3,0))*Q$9*IF(Q$4&gt;Settings!$C$10,IF(LEFT(Q$200,4)="High",$E203,IF(LEFT(Q$200,3)="Low",$F203,1)),1))</f>
        <v/>
      </c>
      <c r="R203" s="36">
        <f>IF($D203="",1,INDEX(Prices_int!$F$4:$AD$100,MATCH(SUBSTITUTE(R$199,"*","")&amp;"|"&amp;$D203,Prices_int!$A$4:$A$100,0),MATCH(R$4,Prices_int!$F$3:$AD$3,0))*R$9*IF(R$4&gt;Settings!$C$10,IF(LEFT(R$200,4)="High",$E203,IF(LEFT(R$200,3)="Low",$F203,1)),1))</f>
        <v/>
      </c>
      <c r="S203" s="36">
        <f>IF($D203="",1,INDEX(Prices_int!$F$4:$AD$100,MATCH(SUBSTITUTE(S$199,"*","")&amp;"|"&amp;$D203,Prices_int!$A$4:$A$100,0),MATCH(S$4,Prices_int!$F$3:$AD$3,0))*S$9*IF(S$4&gt;Settings!$C$10,IF(LEFT(S$200,4)="High",$E203,IF(LEFT(S$200,3)="Low",$F203,1)),1))</f>
        <v/>
      </c>
      <c r="T203" s="36">
        <f>IF($D203="",1,INDEX(Prices_int!$F$4:$AD$100,MATCH(SUBSTITUTE(T$199,"*","")&amp;"|"&amp;$D203,Prices_int!$A$4:$A$100,0),MATCH(T$4,Prices_int!$F$3:$AD$3,0))*T$9*IF(T$4&gt;Settings!$C$10,IF(LEFT(T$200,4)="High",$E203,IF(LEFT(T$200,3)="Low",$F203,1)),1))</f>
        <v/>
      </c>
      <c r="U203" s="36">
        <f>IF($D203="",1,INDEX(Prices_int!$F$4:$AD$100,MATCH(SUBSTITUTE(U$199,"*","")&amp;"|"&amp;$D203,Prices_int!$A$4:$A$100,0),MATCH(U$4,Prices_int!$F$3:$AD$3,0))*U$9*IF(U$4&gt;Settings!$C$10,IF(LEFT(U$200,4)="High",$E203,IF(LEFT(U$200,3)="Low",$F203,1)),1))</f>
        <v/>
      </c>
      <c r="V203" s="36">
        <f>IF($D203="",1,INDEX(Prices_int!$F$4:$AD$100,MATCH(SUBSTITUTE(V$199,"*","")&amp;"|"&amp;$D203,Prices_int!$A$4:$A$100,0),MATCH(V$4,Prices_int!$F$3:$AD$3,0))*V$9*IF(V$4&gt;Settings!$C$10,IF(LEFT(V$200,4)="High",$E203,IF(LEFT(V$200,3)="Low",$F203,1)),1))</f>
        <v/>
      </c>
      <c r="W203" s="36">
        <f>IF($D203="",1,INDEX(Prices_int!$F$4:$AD$100,MATCH(SUBSTITUTE(W$199,"*","")&amp;"|"&amp;$D203,Prices_int!$A$4:$A$100,0),MATCH(W$4,Prices_int!$F$3:$AD$3,0))*W$9*IF(W$4&gt;Settings!$C$10,IF(LEFT(W$200,4)="High",$E203,IF(LEFT(W$200,3)="Low",$F203,1)),1))</f>
        <v/>
      </c>
      <c r="X203" s="36">
        <f>IF($D203="",1,INDEX(Prices_int!$F$4:$AD$100,MATCH(SUBSTITUTE(X$199,"*","")&amp;"|"&amp;$D203,Prices_int!$A$4:$A$100,0),MATCH(X$4,Prices_int!$F$3:$AD$3,0))*X$9*IF(X$4&gt;Settings!$C$10,IF(LEFT(X$200,4)="High",$E203,IF(LEFT(X$200,3)="Low",$F203,1)),1))</f>
        <v/>
      </c>
      <c r="Y203" s="36">
        <f>IF($D203="",1,INDEX(Prices_int!$F$4:$AD$100,MATCH(SUBSTITUTE(Y$199,"*","")&amp;"|"&amp;$D203,Prices_int!$A$4:$A$100,0),MATCH(Y$4,Prices_int!$F$3:$AD$3,0))*Y$9*IF(Y$4&gt;Settings!$C$10,IF(LEFT(Y$200,4)="High",$E203,IF(LEFT(Y$200,3)="Low",$F203,1)),1))</f>
        <v/>
      </c>
      <c r="Z203" s="36">
        <f>IF($D203="",1,INDEX(Prices_int!$F$4:$AD$100,MATCH(SUBSTITUTE(Z$199,"*","")&amp;"|"&amp;$D203,Prices_int!$A$4:$A$100,0),MATCH(Z$4,Prices_int!$F$3:$AD$3,0))*Z$9*IF(Z$4&gt;Settings!$C$10,IF(LEFT(Z$200,4)="High",$E203,IF(LEFT(Z$200,3)="Low",$F203,1)),1))</f>
        <v/>
      </c>
      <c r="AA203" s="36">
        <f>IF($D203="",1,INDEX(Prices_int!$F$4:$AD$100,MATCH(SUBSTITUTE(AA$199,"*","")&amp;"|"&amp;$D203,Prices_int!$A$4:$A$100,0),MATCH(AA$4,Prices_int!$F$3:$AD$3,0))*AA$9*IF(AA$4&gt;Settings!$C$10,IF(LEFT(AA$200,4)="High",$E203,IF(LEFT(AA$200,3)="Low",$F203,1)),1))</f>
        <v/>
      </c>
      <c r="AB203" s="36">
        <f>IF($D203="",1,INDEX(Prices_int!$F$4:$AD$100,MATCH(SUBSTITUTE(AB$199,"*","")&amp;"|"&amp;$D203,Prices_int!$A$4:$A$100,0),MATCH(AB$4,Prices_int!$F$3:$AD$3,0))*AB$9*IF(AB$4&gt;Settings!$C$10,IF(LEFT(AB$200,4)="High",$E203,IF(LEFT(AB$200,3)="Low",$F203,1)),1))</f>
        <v/>
      </c>
      <c r="AC203" s="36">
        <f>IF($D203="",1,INDEX(Prices_int!$F$4:$AD$100,MATCH(SUBSTITUTE(AC$199,"*","")&amp;"|"&amp;$D203,Prices_int!$A$4:$A$100,0),MATCH(AC$4,Prices_int!$F$3:$AD$3,0))*AC$9*IF(AC$4&gt;Settings!$C$10,IF(LEFT(AC$200,4)="High",$E203,IF(LEFT(AC$200,3)="Low",$F203,1)),1))</f>
        <v/>
      </c>
      <c r="AD203" s="36">
        <f>IF($D203="",1,INDEX(Prices_int!$F$4:$AD$100,MATCH(SUBSTITUTE(AD$199,"*","")&amp;"|"&amp;$D203,Prices_int!$A$4:$A$100,0),MATCH(AD$4,Prices_int!$F$3:$AD$3,0))*AD$9*IF(AD$4&gt;Settings!$C$10,IF(LEFT(AD$200,4)="High",$E203,IF(LEFT(AD$200,3)="Low",$F203,1)),1))</f>
        <v/>
      </c>
      <c r="AE203" s="25">
        <f>LOWER(Settings!$C$4)&amp;".mit."&amp;$A203&amp;IF($C203="","","."&amp;$C203&amp;"."&amp;$B203)&amp;IF(INDEX(Variables!$D$5:$D$105,MATCH($A203,Variables!$A$5:$A$105,0))="","","."&amp;INDEX(Variables!$D$5:$D$105,MATCH($A203,Variables!$A$5:$A$105,0)))&amp;"."&amp;AE$5</f>
        <v/>
      </c>
      <c r="AF203" s="35">
        <f>IF($D203="",1,INDEX(Prices_int!$F$4:$AD$100,MATCH(SUBSTITUTE(AF$199,"*","")&amp;"|"&amp;$D203,Prices_int!$A$4:$A$100,0),MATCH(AF$4,Prices_int!$F$3:$AD$3,0))*AF$9*IF(AF$4&gt;Settings!$C$10,IF(LEFT(AF$200,4)="High",$E203,IF(LEFT(AF$200,3)="Low",$F203,1)),1))</f>
        <v/>
      </c>
      <c r="AG203" s="36">
        <f>IF($D203="",1,INDEX(Prices_int!$F$4:$AD$100,MATCH(SUBSTITUTE(AG$199,"*","")&amp;"|"&amp;$D203,Prices_int!$A$4:$A$100,0),MATCH(AG$4,Prices_int!$F$3:$AD$3,0))*AG$9*IF(AG$4&gt;Settings!$C$10,IF(LEFT(AG$200,4)="High",$E203,IF(LEFT(AG$200,3)="Low",$F203,1)),1))</f>
        <v/>
      </c>
      <c r="AH203" s="36">
        <f>IF($D203="",1,INDEX(Prices_int!$F$4:$AD$100,MATCH(SUBSTITUTE(AH$199,"*","")&amp;"|"&amp;$D203,Prices_int!$A$4:$A$100,0),MATCH(AH$4,Prices_int!$F$3:$AD$3,0))*AH$9*IF(AH$4&gt;Settings!$C$10,IF(LEFT(AH$200,4)="High",$E203,IF(LEFT(AH$200,3)="Low",$F203,1)),1))</f>
        <v/>
      </c>
      <c r="AI203" s="36">
        <f>IF($D203="",1,INDEX(Prices_int!$F$4:$AD$100,MATCH(SUBSTITUTE(AI$199,"*","")&amp;"|"&amp;$D203,Prices_int!$A$4:$A$100,0),MATCH(AI$4,Prices_int!$F$3:$AD$3,0))*AI$9*IF(AI$4&gt;Settings!$C$10,IF(LEFT(AI$200,4)="High",$E203,IF(LEFT(AI$200,3)="Low",$F203,1)),1))</f>
        <v/>
      </c>
      <c r="AJ203" s="36">
        <f>IF($D203="",1,INDEX(Prices_int!$F$4:$AD$100,MATCH(SUBSTITUTE(AJ$199,"*","")&amp;"|"&amp;$D203,Prices_int!$A$4:$A$100,0),MATCH(AJ$4,Prices_int!$F$3:$AD$3,0))*AJ$9*IF(AJ$4&gt;Settings!$C$10,IF(LEFT(AJ$200,4)="High",$E203,IF(LEFT(AJ$200,3)="Low",$F203,1)),1))</f>
        <v/>
      </c>
      <c r="AK203" s="36">
        <f>IF($D203="",1,INDEX(Prices_int!$F$4:$AD$100,MATCH(SUBSTITUTE(AK$199,"*","")&amp;"|"&amp;$D203,Prices_int!$A$4:$A$100,0),MATCH(AK$4,Prices_int!$F$3:$AD$3,0))*AK$9*IF(AK$4&gt;Settings!$C$10,IF(LEFT(AK$200,4)="High",$E203,IF(LEFT(AK$200,3)="Low",$F203,1)),1))</f>
        <v/>
      </c>
      <c r="AL203" s="36">
        <f>IF($D203="",1,INDEX(Prices_int!$F$4:$AD$100,MATCH(SUBSTITUTE(AL$199,"*","")&amp;"|"&amp;$D203,Prices_int!$A$4:$A$100,0),MATCH(AL$4,Prices_int!$F$3:$AD$3,0))*AL$9*IF(AL$4&gt;Settings!$C$10,IF(LEFT(AL$200,4)="High",$E203,IF(LEFT(AL$200,3)="Low",$F203,1)),1))</f>
        <v/>
      </c>
      <c r="AM203" s="36">
        <f>IF($D203="",1,INDEX(Prices_int!$F$4:$AD$100,MATCH(SUBSTITUTE(AM$199,"*","")&amp;"|"&amp;$D203,Prices_int!$A$4:$A$100,0),MATCH(AM$4,Prices_int!$F$3:$AD$3,0))*AM$9*IF(AM$4&gt;Settings!$C$10,IF(LEFT(AM$200,4)="High",$E203,IF(LEFT(AM$200,3)="Low",$F203,1)),1))</f>
        <v/>
      </c>
      <c r="AN203" s="36">
        <f>IF($D203="",1,INDEX(Prices_int!$F$4:$AD$100,MATCH(SUBSTITUTE(AN$199,"*","")&amp;"|"&amp;$D203,Prices_int!$A$4:$A$100,0),MATCH(AN$4,Prices_int!$F$3:$AD$3,0))*AN$9*IF(AN$4&gt;Settings!$C$10,IF(LEFT(AN$200,4)="High",$E203,IF(LEFT(AN$200,3)="Low",$F203,1)),1))</f>
        <v/>
      </c>
      <c r="AO203" s="36">
        <f>IF($D203="",1,INDEX(Prices_int!$F$4:$AD$100,MATCH(SUBSTITUTE(AO$199,"*","")&amp;"|"&amp;$D203,Prices_int!$A$4:$A$100,0),MATCH(AO$4,Prices_int!$F$3:$AD$3,0))*AO$9*IF(AO$4&gt;Settings!$C$10,IF(LEFT(AO$200,4)="High",$E203,IF(LEFT(AO$200,3)="Low",$F203,1)),1))</f>
        <v/>
      </c>
      <c r="AP203" s="36">
        <f>IF($D203="",1,INDEX(Prices_int!$F$4:$AD$100,MATCH(SUBSTITUTE(AP$199,"*","")&amp;"|"&amp;$D203,Prices_int!$A$4:$A$100,0),MATCH(AP$4,Prices_int!$F$3:$AD$3,0))*AP$9*IF(AP$4&gt;Settings!$C$10,IF(LEFT(AP$200,4)="High",$E203,IF(LEFT(AP$200,3)="Low",$F203,1)),1))</f>
        <v/>
      </c>
      <c r="AQ203" s="36">
        <f>IF($D203="",1,INDEX(Prices_int!$F$4:$AD$100,MATCH(SUBSTITUTE(AQ$199,"*","")&amp;"|"&amp;$D203,Prices_int!$A$4:$A$100,0),MATCH(AQ$4,Prices_int!$F$3:$AD$3,0))*AQ$9*IF(AQ$4&gt;Settings!$C$10,IF(LEFT(AQ$200,4)="High",$E203,IF(LEFT(AQ$200,3)="Low",$F203,1)),1))</f>
        <v/>
      </c>
      <c r="AR203" s="36">
        <f>IF($D203="",1,INDEX(Prices_int!$F$4:$AD$100,MATCH(SUBSTITUTE(AR$199,"*","")&amp;"|"&amp;$D203,Prices_int!$A$4:$A$100,0),MATCH(AR$4,Prices_int!$F$3:$AD$3,0))*AR$9*IF(AR$4&gt;Settings!$C$10,IF(LEFT(AR$200,4)="High",$E203,IF(LEFT(AR$200,3)="Low",$F203,1)),1))</f>
        <v/>
      </c>
      <c r="AS203" s="36">
        <f>IF($D203="",1,INDEX(Prices_int!$F$4:$AD$100,MATCH(SUBSTITUTE(AS$199,"*","")&amp;"|"&amp;$D203,Prices_int!$A$4:$A$100,0),MATCH(AS$4,Prices_int!$F$3:$AD$3,0))*AS$9*IF(AS$4&gt;Settings!$C$10,IF(LEFT(AS$200,4)="High",$E203,IF(LEFT(AS$200,3)="Low",$F203,1)),1))</f>
        <v/>
      </c>
      <c r="AT203" s="36">
        <f>IF($D203="",1,INDEX(Prices_int!$F$4:$AD$100,MATCH(SUBSTITUTE(AT$199,"*","")&amp;"|"&amp;$D203,Prices_int!$A$4:$A$100,0),MATCH(AT$4,Prices_int!$F$3:$AD$3,0))*AT$9*IF(AT$4&gt;Settings!$C$10,IF(LEFT(AT$200,4)="High",$E203,IF(LEFT(AT$200,3)="Low",$F203,1)),1))</f>
        <v/>
      </c>
      <c r="AU203" s="36">
        <f>IF($D203="",1,INDEX(Prices_int!$F$4:$AD$100,MATCH(SUBSTITUTE(AU$199,"*","")&amp;"|"&amp;$D203,Prices_int!$A$4:$A$100,0),MATCH(AU$4,Prices_int!$F$3:$AD$3,0))*AU$9*IF(AU$4&gt;Settings!$C$10,IF(LEFT(AU$200,4)="High",$E203,IF(LEFT(AU$200,3)="Low",$F203,1)),1))</f>
        <v/>
      </c>
      <c r="AV203" s="36">
        <f>IF($D203="",1,INDEX(Prices_int!$F$4:$AD$100,MATCH(SUBSTITUTE(AV$199,"*","")&amp;"|"&amp;$D203,Prices_int!$A$4:$A$100,0),MATCH(AV$4,Prices_int!$F$3:$AD$3,0))*AV$9*IF(AV$4&gt;Settings!$C$10,IF(LEFT(AV$200,4)="High",$E203,IF(LEFT(AV$200,3)="Low",$F203,1)),1))</f>
        <v/>
      </c>
      <c r="AW203" s="36">
        <f>IF($D203="",1,INDEX(Prices_int!$F$4:$AD$100,MATCH(SUBSTITUTE(AW$199,"*","")&amp;"|"&amp;$D203,Prices_int!$A$4:$A$100,0),MATCH(AW$4,Prices_int!$F$3:$AD$3,0))*AW$9*IF(AW$4&gt;Settings!$C$10,IF(LEFT(AW$200,4)="High",$E203,IF(LEFT(AW$200,3)="Low",$F203,1)),1))</f>
        <v/>
      </c>
      <c r="AX203" s="36">
        <f>IF($D203="",1,INDEX(Prices_int!$F$4:$AD$100,MATCH(SUBSTITUTE(AX$199,"*","")&amp;"|"&amp;$D203,Prices_int!$A$4:$A$100,0),MATCH(AX$4,Prices_int!$F$3:$AD$3,0))*AX$9*IF(AX$4&gt;Settings!$C$10,IF(LEFT(AX$200,4)="High",$E203,IF(LEFT(AX$200,3)="Low",$F203,1)),1))</f>
        <v/>
      </c>
    </row>
    <row r="204" hidden="1" outlineLevel="1">
      <c r="A204" s="5" t="inlineStr">
        <is>
          <t>gp</t>
        </is>
      </c>
      <c r="B204" s="5" t="inlineStr">
        <is>
          <t>one</t>
        </is>
      </c>
      <c r="C204" s="5" t="inlineStr">
        <is>
          <t>int</t>
        </is>
      </c>
      <c r="D204" s="39" t="n"/>
      <c r="E204" s="8" t="n">
        <v>1</v>
      </c>
      <c r="F204" s="8" t="n">
        <v>1</v>
      </c>
      <c r="G204" s="39" t="n"/>
      <c r="H204" s="5">
        <f>INDEX(Variables!$B$5:$B$105,MATCH($A204,Variables!$A$5:$A$105,0))&amp;IF($C204="",""," | "&amp;INDEX(Mapping!$B$5:$B$26,MATCH($C204,Mapping!$A$5:$A$26,0))&amp;" | "&amp;INDEX(Mapping!$B$30:$B$41,MATCH($B204,Mapping!$A$30:$A$41,0)))</f>
        <v/>
      </c>
      <c r="I204" s="5">
        <f>INDEX(Variables!$C$5:$C$105,MATCH($A204,Variables!$A$5:$A$105,0))</f>
        <v/>
      </c>
      <c r="J204" s="5">
        <f>INDEX(Variables!$E$5:$E$105,MATCH($A204,Variables!$A$5:$A$105,0))</f>
        <v/>
      </c>
      <c r="K204" s="25">
        <f>LOWER(Settings!$C$4)&amp;".mit."&amp;$A204&amp;IF($C204="","","."&amp;$C204&amp;"."&amp;$B204)&amp;IF(INDEX(Variables!$D$5:$D$105,MATCH($A204,Variables!$A$5:$A$105,0))="","","."&amp;INDEX(Variables!$D$5:$D$105,MATCH($A204,Variables!$A$5:$A$105,0)))&amp;"."&amp;K$5</f>
        <v/>
      </c>
      <c r="L204" s="35">
        <f>IF($D204="",1,INDEX(Prices_int!$F$4:$AD$100,MATCH(SUBSTITUTE(L$199,"*","")&amp;"|"&amp;$D204,Prices_int!$A$4:$A$100,0),MATCH(L$4,Prices_int!$F$3:$AD$3,0))*L$9*IF(L$4&gt;Settings!$C$10,IF(LEFT(L$200,4)="High",$E204,IF(LEFT(L$200,3)="Low",$F204,1)),1))</f>
        <v/>
      </c>
      <c r="M204" s="36">
        <f>IF($D204="",1,INDEX(Prices_int!$F$4:$AD$100,MATCH(SUBSTITUTE(M$199,"*","")&amp;"|"&amp;$D204,Prices_int!$A$4:$A$100,0),MATCH(M$4,Prices_int!$F$3:$AD$3,0))*M$9*IF(M$4&gt;Settings!$C$10,IF(LEFT(M$200,4)="High",$E204,IF(LEFT(M$200,3)="Low",$F204,1)),1))</f>
        <v/>
      </c>
      <c r="N204" s="36">
        <f>IF($D204="",1,INDEX(Prices_int!$F$4:$AD$100,MATCH(SUBSTITUTE(N$199,"*","")&amp;"|"&amp;$D204,Prices_int!$A$4:$A$100,0),MATCH(N$4,Prices_int!$F$3:$AD$3,0))*N$9*IF(N$4&gt;Settings!$C$10,IF(LEFT(N$200,4)="High",$E204,IF(LEFT(N$200,3)="Low",$F204,1)),1))</f>
        <v/>
      </c>
      <c r="O204" s="36">
        <f>IF($D204="",1,INDEX(Prices_int!$F$4:$AD$100,MATCH(SUBSTITUTE(O$199,"*","")&amp;"|"&amp;$D204,Prices_int!$A$4:$A$100,0),MATCH(O$4,Prices_int!$F$3:$AD$3,0))*O$9*IF(O$4&gt;Settings!$C$10,IF(LEFT(O$200,4)="High",$E204,IF(LEFT(O$200,3)="Low",$F204,1)),1))</f>
        <v/>
      </c>
      <c r="P204" s="36">
        <f>IF($D204="",1,INDEX(Prices_int!$F$4:$AD$100,MATCH(SUBSTITUTE(P$199,"*","")&amp;"|"&amp;$D204,Prices_int!$A$4:$A$100,0),MATCH(P$4,Prices_int!$F$3:$AD$3,0))*P$9*IF(P$4&gt;Settings!$C$10,IF(LEFT(P$200,4)="High",$E204,IF(LEFT(P$200,3)="Low",$F204,1)),1))</f>
        <v/>
      </c>
      <c r="Q204" s="36">
        <f>IF($D204="",1,INDEX(Prices_int!$F$4:$AD$100,MATCH(SUBSTITUTE(Q$199,"*","")&amp;"|"&amp;$D204,Prices_int!$A$4:$A$100,0),MATCH(Q$4,Prices_int!$F$3:$AD$3,0))*Q$9*IF(Q$4&gt;Settings!$C$10,IF(LEFT(Q$200,4)="High",$E204,IF(LEFT(Q$200,3)="Low",$F204,1)),1))</f>
        <v/>
      </c>
      <c r="R204" s="36">
        <f>IF($D204="",1,INDEX(Prices_int!$F$4:$AD$100,MATCH(SUBSTITUTE(R$199,"*","")&amp;"|"&amp;$D204,Prices_int!$A$4:$A$100,0),MATCH(R$4,Prices_int!$F$3:$AD$3,0))*R$9*IF(R$4&gt;Settings!$C$10,IF(LEFT(R$200,4)="High",$E204,IF(LEFT(R$200,3)="Low",$F204,1)),1))</f>
        <v/>
      </c>
      <c r="S204" s="36">
        <f>IF($D204="",1,INDEX(Prices_int!$F$4:$AD$100,MATCH(SUBSTITUTE(S$199,"*","")&amp;"|"&amp;$D204,Prices_int!$A$4:$A$100,0),MATCH(S$4,Prices_int!$F$3:$AD$3,0))*S$9*IF(S$4&gt;Settings!$C$10,IF(LEFT(S$200,4)="High",$E204,IF(LEFT(S$200,3)="Low",$F204,1)),1))</f>
        <v/>
      </c>
      <c r="T204" s="36">
        <f>IF($D204="",1,INDEX(Prices_int!$F$4:$AD$100,MATCH(SUBSTITUTE(T$199,"*","")&amp;"|"&amp;$D204,Prices_int!$A$4:$A$100,0),MATCH(T$4,Prices_int!$F$3:$AD$3,0))*T$9*IF(T$4&gt;Settings!$C$10,IF(LEFT(T$200,4)="High",$E204,IF(LEFT(T$200,3)="Low",$F204,1)),1))</f>
        <v/>
      </c>
      <c r="U204" s="36">
        <f>IF($D204="",1,INDEX(Prices_int!$F$4:$AD$100,MATCH(SUBSTITUTE(U$199,"*","")&amp;"|"&amp;$D204,Prices_int!$A$4:$A$100,0),MATCH(U$4,Prices_int!$F$3:$AD$3,0))*U$9*IF(U$4&gt;Settings!$C$10,IF(LEFT(U$200,4)="High",$E204,IF(LEFT(U$200,3)="Low",$F204,1)),1))</f>
        <v/>
      </c>
      <c r="V204" s="36">
        <f>IF($D204="",1,INDEX(Prices_int!$F$4:$AD$100,MATCH(SUBSTITUTE(V$199,"*","")&amp;"|"&amp;$D204,Prices_int!$A$4:$A$100,0),MATCH(V$4,Prices_int!$F$3:$AD$3,0))*V$9*IF(V$4&gt;Settings!$C$10,IF(LEFT(V$200,4)="High",$E204,IF(LEFT(V$200,3)="Low",$F204,1)),1))</f>
        <v/>
      </c>
      <c r="W204" s="36">
        <f>IF($D204="",1,INDEX(Prices_int!$F$4:$AD$100,MATCH(SUBSTITUTE(W$199,"*","")&amp;"|"&amp;$D204,Prices_int!$A$4:$A$100,0),MATCH(W$4,Prices_int!$F$3:$AD$3,0))*W$9*IF(W$4&gt;Settings!$C$10,IF(LEFT(W$200,4)="High",$E204,IF(LEFT(W$200,3)="Low",$F204,1)),1))</f>
        <v/>
      </c>
      <c r="X204" s="36">
        <f>IF($D204="",1,INDEX(Prices_int!$F$4:$AD$100,MATCH(SUBSTITUTE(X$199,"*","")&amp;"|"&amp;$D204,Prices_int!$A$4:$A$100,0),MATCH(X$4,Prices_int!$F$3:$AD$3,0))*X$9*IF(X$4&gt;Settings!$C$10,IF(LEFT(X$200,4)="High",$E204,IF(LEFT(X$200,3)="Low",$F204,1)),1))</f>
        <v/>
      </c>
      <c r="Y204" s="36">
        <f>IF($D204="",1,INDEX(Prices_int!$F$4:$AD$100,MATCH(SUBSTITUTE(Y$199,"*","")&amp;"|"&amp;$D204,Prices_int!$A$4:$A$100,0),MATCH(Y$4,Prices_int!$F$3:$AD$3,0))*Y$9*IF(Y$4&gt;Settings!$C$10,IF(LEFT(Y$200,4)="High",$E204,IF(LEFT(Y$200,3)="Low",$F204,1)),1))</f>
        <v/>
      </c>
      <c r="Z204" s="36">
        <f>IF($D204="",1,INDEX(Prices_int!$F$4:$AD$100,MATCH(SUBSTITUTE(Z$199,"*","")&amp;"|"&amp;$D204,Prices_int!$A$4:$A$100,0),MATCH(Z$4,Prices_int!$F$3:$AD$3,0))*Z$9*IF(Z$4&gt;Settings!$C$10,IF(LEFT(Z$200,4)="High",$E204,IF(LEFT(Z$200,3)="Low",$F204,1)),1))</f>
        <v/>
      </c>
      <c r="AA204" s="36">
        <f>IF($D204="",1,INDEX(Prices_int!$F$4:$AD$100,MATCH(SUBSTITUTE(AA$199,"*","")&amp;"|"&amp;$D204,Prices_int!$A$4:$A$100,0),MATCH(AA$4,Prices_int!$F$3:$AD$3,0))*AA$9*IF(AA$4&gt;Settings!$C$10,IF(LEFT(AA$200,4)="High",$E204,IF(LEFT(AA$200,3)="Low",$F204,1)),1))</f>
        <v/>
      </c>
      <c r="AB204" s="36">
        <f>IF($D204="",1,INDEX(Prices_int!$F$4:$AD$100,MATCH(SUBSTITUTE(AB$199,"*","")&amp;"|"&amp;$D204,Prices_int!$A$4:$A$100,0),MATCH(AB$4,Prices_int!$F$3:$AD$3,0))*AB$9*IF(AB$4&gt;Settings!$C$10,IF(LEFT(AB$200,4)="High",$E204,IF(LEFT(AB$200,3)="Low",$F204,1)),1))</f>
        <v/>
      </c>
      <c r="AC204" s="36">
        <f>IF($D204="",1,INDEX(Prices_int!$F$4:$AD$100,MATCH(SUBSTITUTE(AC$199,"*","")&amp;"|"&amp;$D204,Prices_int!$A$4:$A$100,0),MATCH(AC$4,Prices_int!$F$3:$AD$3,0))*AC$9*IF(AC$4&gt;Settings!$C$10,IF(LEFT(AC$200,4)="High",$E204,IF(LEFT(AC$200,3)="Low",$F204,1)),1))</f>
        <v/>
      </c>
      <c r="AD204" s="36">
        <f>IF($D204="",1,INDEX(Prices_int!$F$4:$AD$100,MATCH(SUBSTITUTE(AD$199,"*","")&amp;"|"&amp;$D204,Prices_int!$A$4:$A$100,0),MATCH(AD$4,Prices_int!$F$3:$AD$3,0))*AD$9*IF(AD$4&gt;Settings!$C$10,IF(LEFT(AD$200,4)="High",$E204,IF(LEFT(AD$200,3)="Low",$F204,1)),1))</f>
        <v/>
      </c>
      <c r="AE204" s="25">
        <f>LOWER(Settings!$C$4)&amp;".mit."&amp;$A204&amp;IF($C204="","","."&amp;$C204&amp;"."&amp;$B204)&amp;IF(INDEX(Variables!$D$5:$D$105,MATCH($A204,Variables!$A$5:$A$105,0))="","","."&amp;INDEX(Variables!$D$5:$D$105,MATCH($A204,Variables!$A$5:$A$105,0)))&amp;"."&amp;AE$5</f>
        <v/>
      </c>
      <c r="AF204" s="35">
        <f>IF($D204="",1,INDEX(Prices_int!$F$4:$AD$100,MATCH(SUBSTITUTE(AF$199,"*","")&amp;"|"&amp;$D204,Prices_int!$A$4:$A$100,0),MATCH(AF$4,Prices_int!$F$3:$AD$3,0))*AF$9*IF(AF$4&gt;Settings!$C$10,IF(LEFT(AF$200,4)="High",$E204,IF(LEFT(AF$200,3)="Low",$F204,1)),1))</f>
        <v/>
      </c>
      <c r="AG204" s="36">
        <f>IF($D204="",1,INDEX(Prices_int!$F$4:$AD$100,MATCH(SUBSTITUTE(AG$199,"*","")&amp;"|"&amp;$D204,Prices_int!$A$4:$A$100,0),MATCH(AG$4,Prices_int!$F$3:$AD$3,0))*AG$9*IF(AG$4&gt;Settings!$C$10,IF(LEFT(AG$200,4)="High",$E204,IF(LEFT(AG$200,3)="Low",$F204,1)),1))</f>
        <v/>
      </c>
      <c r="AH204" s="36">
        <f>IF($D204="",1,INDEX(Prices_int!$F$4:$AD$100,MATCH(SUBSTITUTE(AH$199,"*","")&amp;"|"&amp;$D204,Prices_int!$A$4:$A$100,0),MATCH(AH$4,Prices_int!$F$3:$AD$3,0))*AH$9*IF(AH$4&gt;Settings!$C$10,IF(LEFT(AH$200,4)="High",$E204,IF(LEFT(AH$200,3)="Low",$F204,1)),1))</f>
        <v/>
      </c>
      <c r="AI204" s="36">
        <f>IF($D204="",1,INDEX(Prices_int!$F$4:$AD$100,MATCH(SUBSTITUTE(AI$199,"*","")&amp;"|"&amp;$D204,Prices_int!$A$4:$A$100,0),MATCH(AI$4,Prices_int!$F$3:$AD$3,0))*AI$9*IF(AI$4&gt;Settings!$C$10,IF(LEFT(AI$200,4)="High",$E204,IF(LEFT(AI$200,3)="Low",$F204,1)),1))</f>
        <v/>
      </c>
      <c r="AJ204" s="36">
        <f>IF($D204="",1,INDEX(Prices_int!$F$4:$AD$100,MATCH(SUBSTITUTE(AJ$199,"*","")&amp;"|"&amp;$D204,Prices_int!$A$4:$A$100,0),MATCH(AJ$4,Prices_int!$F$3:$AD$3,0))*AJ$9*IF(AJ$4&gt;Settings!$C$10,IF(LEFT(AJ$200,4)="High",$E204,IF(LEFT(AJ$200,3)="Low",$F204,1)),1))</f>
        <v/>
      </c>
      <c r="AK204" s="36">
        <f>IF($D204="",1,INDEX(Prices_int!$F$4:$AD$100,MATCH(SUBSTITUTE(AK$199,"*","")&amp;"|"&amp;$D204,Prices_int!$A$4:$A$100,0),MATCH(AK$4,Prices_int!$F$3:$AD$3,0))*AK$9*IF(AK$4&gt;Settings!$C$10,IF(LEFT(AK$200,4)="High",$E204,IF(LEFT(AK$200,3)="Low",$F204,1)),1))</f>
        <v/>
      </c>
      <c r="AL204" s="36">
        <f>IF($D204="",1,INDEX(Prices_int!$F$4:$AD$100,MATCH(SUBSTITUTE(AL$199,"*","")&amp;"|"&amp;$D204,Prices_int!$A$4:$A$100,0),MATCH(AL$4,Prices_int!$F$3:$AD$3,0))*AL$9*IF(AL$4&gt;Settings!$C$10,IF(LEFT(AL$200,4)="High",$E204,IF(LEFT(AL$200,3)="Low",$F204,1)),1))</f>
        <v/>
      </c>
      <c r="AM204" s="36">
        <f>IF($D204="",1,INDEX(Prices_int!$F$4:$AD$100,MATCH(SUBSTITUTE(AM$199,"*","")&amp;"|"&amp;$D204,Prices_int!$A$4:$A$100,0),MATCH(AM$4,Prices_int!$F$3:$AD$3,0))*AM$9*IF(AM$4&gt;Settings!$C$10,IF(LEFT(AM$200,4)="High",$E204,IF(LEFT(AM$200,3)="Low",$F204,1)),1))</f>
        <v/>
      </c>
      <c r="AN204" s="36">
        <f>IF($D204="",1,INDEX(Prices_int!$F$4:$AD$100,MATCH(SUBSTITUTE(AN$199,"*","")&amp;"|"&amp;$D204,Prices_int!$A$4:$A$100,0),MATCH(AN$4,Prices_int!$F$3:$AD$3,0))*AN$9*IF(AN$4&gt;Settings!$C$10,IF(LEFT(AN$200,4)="High",$E204,IF(LEFT(AN$200,3)="Low",$F204,1)),1))</f>
        <v/>
      </c>
      <c r="AO204" s="36">
        <f>IF($D204="",1,INDEX(Prices_int!$F$4:$AD$100,MATCH(SUBSTITUTE(AO$199,"*","")&amp;"|"&amp;$D204,Prices_int!$A$4:$A$100,0),MATCH(AO$4,Prices_int!$F$3:$AD$3,0))*AO$9*IF(AO$4&gt;Settings!$C$10,IF(LEFT(AO$200,4)="High",$E204,IF(LEFT(AO$200,3)="Low",$F204,1)),1))</f>
        <v/>
      </c>
      <c r="AP204" s="36">
        <f>IF($D204="",1,INDEX(Prices_int!$F$4:$AD$100,MATCH(SUBSTITUTE(AP$199,"*","")&amp;"|"&amp;$D204,Prices_int!$A$4:$A$100,0),MATCH(AP$4,Prices_int!$F$3:$AD$3,0))*AP$9*IF(AP$4&gt;Settings!$C$10,IF(LEFT(AP$200,4)="High",$E204,IF(LEFT(AP$200,3)="Low",$F204,1)),1))</f>
        <v/>
      </c>
      <c r="AQ204" s="36">
        <f>IF($D204="",1,INDEX(Prices_int!$F$4:$AD$100,MATCH(SUBSTITUTE(AQ$199,"*","")&amp;"|"&amp;$D204,Prices_int!$A$4:$A$100,0),MATCH(AQ$4,Prices_int!$F$3:$AD$3,0))*AQ$9*IF(AQ$4&gt;Settings!$C$10,IF(LEFT(AQ$200,4)="High",$E204,IF(LEFT(AQ$200,3)="Low",$F204,1)),1))</f>
        <v/>
      </c>
      <c r="AR204" s="36">
        <f>IF($D204="",1,INDEX(Prices_int!$F$4:$AD$100,MATCH(SUBSTITUTE(AR$199,"*","")&amp;"|"&amp;$D204,Prices_int!$A$4:$A$100,0),MATCH(AR$4,Prices_int!$F$3:$AD$3,0))*AR$9*IF(AR$4&gt;Settings!$C$10,IF(LEFT(AR$200,4)="High",$E204,IF(LEFT(AR$200,3)="Low",$F204,1)),1))</f>
        <v/>
      </c>
      <c r="AS204" s="36">
        <f>IF($D204="",1,INDEX(Prices_int!$F$4:$AD$100,MATCH(SUBSTITUTE(AS$199,"*","")&amp;"|"&amp;$D204,Prices_int!$A$4:$A$100,0),MATCH(AS$4,Prices_int!$F$3:$AD$3,0))*AS$9*IF(AS$4&gt;Settings!$C$10,IF(LEFT(AS$200,4)="High",$E204,IF(LEFT(AS$200,3)="Low",$F204,1)),1))</f>
        <v/>
      </c>
      <c r="AT204" s="36">
        <f>IF($D204="",1,INDEX(Prices_int!$F$4:$AD$100,MATCH(SUBSTITUTE(AT$199,"*","")&amp;"|"&amp;$D204,Prices_int!$A$4:$A$100,0),MATCH(AT$4,Prices_int!$F$3:$AD$3,0))*AT$9*IF(AT$4&gt;Settings!$C$10,IF(LEFT(AT$200,4)="High",$E204,IF(LEFT(AT$200,3)="Low",$F204,1)),1))</f>
        <v/>
      </c>
      <c r="AU204" s="36">
        <f>IF($D204="",1,INDEX(Prices_int!$F$4:$AD$100,MATCH(SUBSTITUTE(AU$199,"*","")&amp;"|"&amp;$D204,Prices_int!$A$4:$A$100,0),MATCH(AU$4,Prices_int!$F$3:$AD$3,0))*AU$9*IF(AU$4&gt;Settings!$C$10,IF(LEFT(AU$200,4)="High",$E204,IF(LEFT(AU$200,3)="Low",$F204,1)),1))</f>
        <v/>
      </c>
      <c r="AV204" s="36">
        <f>IF($D204="",1,INDEX(Prices_int!$F$4:$AD$100,MATCH(SUBSTITUTE(AV$199,"*","")&amp;"|"&amp;$D204,Prices_int!$A$4:$A$100,0),MATCH(AV$4,Prices_int!$F$3:$AD$3,0))*AV$9*IF(AV$4&gt;Settings!$C$10,IF(LEFT(AV$200,4)="High",$E204,IF(LEFT(AV$200,3)="Low",$F204,1)),1))</f>
        <v/>
      </c>
      <c r="AW204" s="36">
        <f>IF($D204="",1,INDEX(Prices_int!$F$4:$AD$100,MATCH(SUBSTITUTE(AW$199,"*","")&amp;"|"&amp;$D204,Prices_int!$A$4:$A$100,0),MATCH(AW$4,Prices_int!$F$3:$AD$3,0))*AW$9*IF(AW$4&gt;Settings!$C$10,IF(LEFT(AW$200,4)="High",$E204,IF(LEFT(AW$200,3)="Low",$F204,1)),1))</f>
        <v/>
      </c>
      <c r="AX204" s="36">
        <f>IF($D204="",1,INDEX(Prices_int!$F$4:$AD$100,MATCH(SUBSTITUTE(AX$199,"*","")&amp;"|"&amp;$D204,Prices_int!$A$4:$A$100,0),MATCH(AX$4,Prices_int!$F$3:$AD$3,0))*AX$9*IF(AX$4&gt;Settings!$C$10,IF(LEFT(AX$200,4)="High",$E204,IF(LEFT(AX$200,3)="Low",$F204,1)),1))</f>
        <v/>
      </c>
    </row>
    <row r="205" hidden="1" outlineLevel="1">
      <c r="H205" s="34" t="inlineStr">
        <is>
          <t>Domestic prices by price fuel: supply cost sp, excise and other taxes txo, retail price before new policies rpb</t>
        </is>
      </c>
    </row>
    <row r="206" hidden="1" outlineLevel="1">
      <c r="A206" s="5" t="inlineStr">
        <is>
          <t>sp</t>
        </is>
      </c>
      <c r="B206" s="5" t="inlineStr">
        <is>
          <t>coa</t>
        </is>
      </c>
      <c r="C206" s="5" t="inlineStr">
        <is>
          <t>pow</t>
        </is>
      </c>
      <c r="D206" s="40">
        <f>INDEX(Inputs_prices!$N$5:$N$16,MATCH($B206&amp;"."&amp;$C206,Inputs_prices!$A$5:$A$16,0))</f>
        <v/>
      </c>
      <c r="E206" s="40">
        <f>INDEX(Inputs_prices!$F$5:$F$16,MATCH($B206&amp;"."&amp;$C206,Inputs_prices!$A$5:$A$16,0))</f>
        <v/>
      </c>
      <c r="F206" s="40">
        <f>INDEX(Inputs_prices!$E$5:$E$16,MATCH($B206&amp;"."&amp;$C206,Inputs_prices!$A$5:$A$16,0))</f>
        <v/>
      </c>
      <c r="G206" s="39" t="n"/>
      <c r="H206" s="5">
        <f>INDEX(Variables!$B$5:$B$105,MATCH($A206,Variables!$A$5:$A$105,0))&amp;IF($C206="",""," | "&amp;INDEX(Mapping!$B$5:$B$26,MATCH($C206,Mapping!$A$5:$A$26,0))&amp;" | "&amp;INDEX(Mapping!$B$30:$B$41,MATCH($B206,Mapping!$A$30:$A$41,0)))</f>
        <v/>
      </c>
      <c r="I206" s="5">
        <f>INDEX(Variables!$C$5:$C$105,MATCH($A206,Variables!$A$5:$A$105,0))</f>
        <v/>
      </c>
      <c r="J206" s="5">
        <f>INDEX(Variables!$E$5:$E$105,MATCH($A206,Variables!$A$5:$A$105,0))</f>
        <v/>
      </c>
      <c r="K206" s="25">
        <f>LOWER(Settings!$C$4)&amp;".mit."&amp;$A206&amp;IF($C206="","","."&amp;$C206&amp;"."&amp;$B206)&amp;IF(INDEX(Variables!$D$5:$D$105,MATCH($A206,Variables!$A$5:$A$105,0))="","","."&amp;INDEX(Variables!$D$5:$D$105,MATCH($A206,Variables!$A$5:$A$105,0)))&amp;"."&amp;K$5</f>
        <v/>
      </c>
      <c r="L206" s="41">
        <f>INDEX(Inputs_prices!$T$5:$W$16,$F206,MATCH(L$4,Inputs_prices!$T$4:$W$4,0))</f>
        <v/>
      </c>
      <c r="M206" s="40">
        <f>INDEX(Inputs_prices!$T$5:$W$16,$F206,MATCH(M$4,Inputs_prices!$T$4:$W$4,0))</f>
        <v/>
      </c>
      <c r="N206" s="40">
        <f>INDEX(Inputs_prices!$T$5:$W$16,$F206,MATCH(N$4,Inputs_prices!$T$4:$W$4,0))</f>
        <v/>
      </c>
      <c r="O206" s="40">
        <f>$D206+(N206-$D206)*INDEX(O$201:O$204,$E206)/INDEX(N$201:N$204,$E206)</f>
        <v/>
      </c>
      <c r="P206" s="40">
        <f>$D206+(O206-$D206)*INDEX(P$201:P$204,$E206)/INDEX(O$201:O$204,$E206)</f>
        <v/>
      </c>
      <c r="Q206" s="40">
        <f>$D206+(P206-$D206)*INDEX(Q$201:Q$204,$E206)/INDEX(P$201:P$204,$E206)</f>
        <v/>
      </c>
      <c r="R206" s="40">
        <f>$D206+(Q206-$D206)*INDEX(R$201:R$204,$E206)/INDEX(Q$201:Q$204,$E206)</f>
        <v/>
      </c>
      <c r="S206" s="40">
        <f>$D206+(R206-$D206)*INDEX(S$201:S$204,$E206)/INDEX(R$201:R$204,$E206)</f>
        <v/>
      </c>
      <c r="T206" s="40">
        <f>$D206+(S206-$D206)*INDEX(T$201:T$204,$E206)/INDEX(S$201:S$204,$E206)</f>
        <v/>
      </c>
      <c r="U206" s="40">
        <f>$D206+(T206-$D206)*INDEX(U$201:U$204,$E206)/INDEX(T$201:T$204,$E206)</f>
        <v/>
      </c>
      <c r="V206" s="40">
        <f>$D206+(U206-$D206)*INDEX(V$201:V$204,$E206)/INDEX(U$201:U$204,$E206)</f>
        <v/>
      </c>
      <c r="W206" s="40">
        <f>$D206+(V206-$D206)*INDEX(W$201:W$204,$E206)/INDEX(V$201:V$204,$E206)</f>
        <v/>
      </c>
      <c r="X206" s="40">
        <f>$D206+(W206-$D206)*INDEX(X$201:X$204,$E206)/INDEX(W$201:W$204,$E206)</f>
        <v/>
      </c>
      <c r="Y206" s="40">
        <f>$D206+(X206-$D206)*INDEX(Y$201:Y$204,$E206)/INDEX(X$201:X$204,$E206)</f>
        <v/>
      </c>
      <c r="Z206" s="40">
        <f>$D206+(Y206-$D206)*INDEX(Z$201:Z$204,$E206)/INDEX(Y$201:Y$204,$E206)</f>
        <v/>
      </c>
      <c r="AA206" s="40">
        <f>$D206+(Z206-$D206)*INDEX(AA$201:AA$204,$E206)/INDEX(Z$201:Z$204,$E206)</f>
        <v/>
      </c>
      <c r="AB206" s="40">
        <f>$D206+(AA206-$D206)*INDEX(AB$201:AB$204,$E206)/INDEX(AA$201:AA$204,$E206)</f>
        <v/>
      </c>
      <c r="AC206" s="40">
        <f>$D206+(AB206-$D206)*INDEX(AC$201:AC$204,$E206)/INDEX(AB$201:AB$204,$E206)</f>
        <v/>
      </c>
      <c r="AD206" s="42">
        <f>SUPPLYCOST(AD$4,Settings!$C$10,IFERROR(INDEX(Inputs_prices!$T$5:$W$16,$F206,MATCH(AD$4,Inputs_prices!$T$4:$W$4,0)),0),$D206,AC206,INDEX(AD$201:AD$204,$E206),INDEX(AC$201:AC$204,$E206))</f>
        <v/>
      </c>
      <c r="AE206" s="25">
        <f>LOWER(Settings!$C$4)&amp;".mit."&amp;$A206&amp;IF($C206="","","."&amp;$C206&amp;"."&amp;$B206)&amp;IF(INDEX(Variables!$D$5:$D$105,MATCH($A206,Variables!$A$5:$A$105,0))="","","."&amp;INDEX(Variables!$D$5:$D$105,MATCH($A206,Variables!$A$5:$A$105,0)))&amp;"."&amp;AE$5</f>
        <v/>
      </c>
      <c r="AF206" s="41">
        <f>INDEX(Inputs_prices!$T$5:$W$16,$F206,MATCH(AF$4,Inputs_prices!$T$4:$W$4,0))</f>
        <v/>
      </c>
      <c r="AG206" s="40">
        <f>INDEX(Inputs_prices!$T$5:$W$16,$F206,MATCH(AG$4,Inputs_prices!$T$4:$W$4,0))</f>
        <v/>
      </c>
      <c r="AH206" s="40">
        <f>INDEX(Inputs_prices!$T$5:$W$16,$F206,MATCH(AH$4,Inputs_prices!$T$4:$W$4,0))</f>
        <v/>
      </c>
      <c r="AI206" s="40">
        <f>$D206+(AH206-$D206)*INDEX(AI$201:AI$204,$E206)/INDEX(AH$201:AH$204,$E206)</f>
        <v/>
      </c>
      <c r="AJ206" s="40">
        <f>$D206+(AI206-$D206)*INDEX(AJ$201:AJ$204,$E206)/INDEX(AI$201:AI$204,$E206)</f>
        <v/>
      </c>
      <c r="AK206" s="40">
        <f>$D206+(AJ206-$D206)*INDEX(AK$201:AK$204,$E206)/INDEX(AJ$201:AJ$204,$E206)</f>
        <v/>
      </c>
      <c r="AL206" s="40">
        <f>$D206+(AK206-$D206)*INDEX(AL$201:AL$204,$E206)/INDEX(AK$201:AK$204,$E206)</f>
        <v/>
      </c>
      <c r="AM206" s="40">
        <f>$D206+(AL206-$D206)*INDEX(AM$201:AM$204,$E206)/INDEX(AL$201:AL$204,$E206)</f>
        <v/>
      </c>
      <c r="AN206" s="40">
        <f>$D206+(AM206-$D206)*INDEX(AN$201:AN$204,$E206)/INDEX(AM$201:AM$204,$E206)</f>
        <v/>
      </c>
      <c r="AO206" s="40">
        <f>$D206+(AN206-$D206)*INDEX(AO$201:AO$204,$E206)/INDEX(AN$201:AN$204,$E206)</f>
        <v/>
      </c>
      <c r="AP206" s="40">
        <f>$D206+(AO206-$D206)*INDEX(AP$201:AP$204,$E206)/INDEX(AO$201:AO$204,$E206)</f>
        <v/>
      </c>
      <c r="AQ206" s="40">
        <f>$D206+(AP206-$D206)*INDEX(AQ$201:AQ$204,$E206)/INDEX(AP$201:AP$204,$E206)</f>
        <v/>
      </c>
      <c r="AR206" s="40">
        <f>$D206+(AQ206-$D206)*INDEX(AR$201:AR$204,$E206)/INDEX(AQ$201:AQ$204,$E206)</f>
        <v/>
      </c>
      <c r="AS206" s="40">
        <f>$D206+(AR206-$D206)*INDEX(AS$201:AS$204,$E206)/INDEX(AR$201:AR$204,$E206)</f>
        <v/>
      </c>
      <c r="AT206" s="40">
        <f>$D206+(AS206-$D206)*INDEX(AT$201:AT$204,$E206)/INDEX(AS$201:AS$204,$E206)</f>
        <v/>
      </c>
      <c r="AU206" s="40">
        <f>$D206+(AT206-$D206)*INDEX(AU$201:AU$204,$E206)/INDEX(AT$201:AT$204,$E206)</f>
        <v/>
      </c>
      <c r="AV206" s="40">
        <f>$D206+(AU206-$D206)*INDEX(AV$201:AV$204,$E206)/INDEX(AU$201:AU$204,$E206)</f>
        <v/>
      </c>
      <c r="AW206" s="40">
        <f>$D206+(AV206-$D206)*INDEX(AW$201:AW$204,$E206)/INDEX(AV$201:AV$204,$E206)</f>
        <v/>
      </c>
      <c r="AX206" s="42">
        <f>SUPPLYCOST(AX$4,Settings!$C$10,IFERROR(INDEX(Inputs_prices!$T$5:$W$16,$F206,MATCH(AX$4,Inputs_prices!$T$4:$W$4,0)),0),$D206,AW206,INDEX(AX$201:AX$204,$E206),INDEX(AW$201:AW$204,$E206))</f>
        <v/>
      </c>
    </row>
    <row r="207" hidden="1" outlineLevel="1">
      <c r="A207" s="5" t="inlineStr">
        <is>
          <t>sp</t>
        </is>
      </c>
      <c r="B207" s="5" t="inlineStr">
        <is>
          <t>coa</t>
        </is>
      </c>
      <c r="C207" s="5" t="inlineStr">
        <is>
          <t>res</t>
        </is>
      </c>
      <c r="D207" s="40">
        <f>INDEX(Inputs_prices!$N$5:$N$16,MATCH($B207&amp;"."&amp;$C207,Inputs_prices!$A$5:$A$16,0))</f>
        <v/>
      </c>
      <c r="E207" s="40">
        <f>INDEX(Inputs_prices!$F$5:$F$16,MATCH($B207&amp;"."&amp;$C207,Inputs_prices!$A$5:$A$16,0))</f>
        <v/>
      </c>
      <c r="F207" s="40">
        <f>INDEX(Inputs_prices!$E$5:$E$16,MATCH($B207&amp;"."&amp;$C207,Inputs_prices!$A$5:$A$16,0))</f>
        <v/>
      </c>
      <c r="G207" s="39" t="n"/>
      <c r="H207" s="5">
        <f>INDEX(Variables!$B$5:$B$105,MATCH($A207,Variables!$A$5:$A$105,0))&amp;IF($C207="",""," | "&amp;INDEX(Mapping!$B$5:$B$26,MATCH($C207,Mapping!$A$5:$A$26,0))&amp;" | "&amp;INDEX(Mapping!$B$30:$B$41,MATCH($B207,Mapping!$A$30:$A$41,0)))</f>
        <v/>
      </c>
      <c r="I207" s="5">
        <f>INDEX(Variables!$C$5:$C$105,MATCH($A207,Variables!$A$5:$A$105,0))</f>
        <v/>
      </c>
      <c r="J207" s="5">
        <f>INDEX(Variables!$E$5:$E$105,MATCH($A207,Variables!$A$5:$A$105,0))</f>
        <v/>
      </c>
      <c r="K207" s="25">
        <f>LOWER(Settings!$C$4)&amp;".mit."&amp;$A207&amp;IF($C207="","","."&amp;$C207&amp;"."&amp;$B207)&amp;IF(INDEX(Variables!$D$5:$D$105,MATCH($A207,Variables!$A$5:$A$105,0))="","","."&amp;INDEX(Variables!$D$5:$D$105,MATCH($A207,Variables!$A$5:$A$105,0)))&amp;"."&amp;K$5</f>
        <v/>
      </c>
      <c r="L207" s="41">
        <f>INDEX(Inputs_prices!$T$5:$W$16,$F207,MATCH(L$4,Inputs_prices!$T$4:$W$4,0))</f>
        <v/>
      </c>
      <c r="M207" s="40">
        <f>INDEX(Inputs_prices!$T$5:$W$16,$F207,MATCH(M$4,Inputs_prices!$T$4:$W$4,0))</f>
        <v/>
      </c>
      <c r="N207" s="40">
        <f>INDEX(Inputs_prices!$T$5:$W$16,$F207,MATCH(N$4,Inputs_prices!$T$4:$W$4,0))</f>
        <v/>
      </c>
      <c r="O207" s="40">
        <f>$D207+(N207-$D207)*INDEX(O$201:O$204,$E207)/INDEX(N$201:N$204,$E207)</f>
        <v/>
      </c>
      <c r="P207" s="40">
        <f>$D207+(O207-$D207)*INDEX(P$201:P$204,$E207)/INDEX(O$201:O$204,$E207)</f>
        <v/>
      </c>
      <c r="Q207" s="40">
        <f>$D207+(P207-$D207)*INDEX(Q$201:Q$204,$E207)/INDEX(P$201:P$204,$E207)</f>
        <v/>
      </c>
      <c r="R207" s="40">
        <f>$D207+(Q207-$D207)*INDEX(R$201:R$204,$E207)/INDEX(Q$201:Q$204,$E207)</f>
        <v/>
      </c>
      <c r="S207" s="40">
        <f>$D207+(R207-$D207)*INDEX(S$201:S$204,$E207)/INDEX(R$201:R$204,$E207)</f>
        <v/>
      </c>
      <c r="T207" s="40">
        <f>$D207+(S207-$D207)*INDEX(T$201:T$204,$E207)/INDEX(S$201:S$204,$E207)</f>
        <v/>
      </c>
      <c r="U207" s="40">
        <f>$D207+(T207-$D207)*INDEX(U$201:U$204,$E207)/INDEX(T$201:T$204,$E207)</f>
        <v/>
      </c>
      <c r="V207" s="40">
        <f>$D207+(U207-$D207)*INDEX(V$201:V$204,$E207)/INDEX(U$201:U$204,$E207)</f>
        <v/>
      </c>
      <c r="W207" s="40">
        <f>$D207+(V207-$D207)*INDEX(W$201:W$204,$E207)/INDEX(V$201:V$204,$E207)</f>
        <v/>
      </c>
      <c r="X207" s="40">
        <f>$D207+(W207-$D207)*INDEX(X$201:X$204,$E207)/INDEX(W$201:W$204,$E207)</f>
        <v/>
      </c>
      <c r="Y207" s="40">
        <f>$D207+(X207-$D207)*INDEX(Y$201:Y$204,$E207)/INDEX(X$201:X$204,$E207)</f>
        <v/>
      </c>
      <c r="Z207" s="40">
        <f>$D207+(Y207-$D207)*INDEX(Z$201:Z$204,$E207)/INDEX(Y$201:Y$204,$E207)</f>
        <v/>
      </c>
      <c r="AA207" s="40">
        <f>$D207+(Z207-$D207)*INDEX(AA$201:AA$204,$E207)/INDEX(Z$201:Z$204,$E207)</f>
        <v/>
      </c>
      <c r="AB207" s="40">
        <f>$D207+(AA207-$D207)*INDEX(AB$201:AB$204,$E207)/INDEX(AA$201:AA$204,$E207)</f>
        <v/>
      </c>
      <c r="AC207" s="40">
        <f>$D207+(AB207-$D207)*INDEX(AC$201:AC$204,$E207)/INDEX(AB$201:AB$204,$E207)</f>
        <v/>
      </c>
      <c r="AD207" s="42">
        <f>SUPPLYCOST(AD$4,Settings!$C$10,IFERROR(INDEX(Inputs_prices!$T$5:$W$16,$F207,MATCH(AD$4,Inputs_prices!$T$4:$W$4,0)),0),$D207,AC207,INDEX(AD$201:AD$204,$E207),INDEX(AC$201:AC$204,$E207))</f>
        <v/>
      </c>
      <c r="AE207" s="25">
        <f>LOWER(Settings!$C$4)&amp;".mit."&amp;$A207&amp;IF($C207="","","."&amp;$C207&amp;"."&amp;$B207)&amp;IF(INDEX(Variables!$D$5:$D$105,MATCH($A207,Variables!$A$5:$A$105,0))="","","."&amp;INDEX(Variables!$D$5:$D$105,MATCH($A207,Variables!$A$5:$A$105,0)))&amp;"."&amp;AE$5</f>
        <v/>
      </c>
      <c r="AF207" s="41">
        <f>INDEX(Inputs_prices!$T$5:$W$16,$F207,MATCH(AF$4,Inputs_prices!$T$4:$W$4,0))</f>
        <v/>
      </c>
      <c r="AG207" s="40">
        <f>INDEX(Inputs_prices!$T$5:$W$16,$F207,MATCH(AG$4,Inputs_prices!$T$4:$W$4,0))</f>
        <v/>
      </c>
      <c r="AH207" s="40">
        <f>INDEX(Inputs_prices!$T$5:$W$16,$F207,MATCH(AH$4,Inputs_prices!$T$4:$W$4,0))</f>
        <v/>
      </c>
      <c r="AI207" s="40">
        <f>$D207+(AH207-$D207)*INDEX(AI$201:AI$204,$E207)/INDEX(AH$201:AH$204,$E207)</f>
        <v/>
      </c>
      <c r="AJ207" s="40">
        <f>$D207+(AI207-$D207)*INDEX(AJ$201:AJ$204,$E207)/INDEX(AI$201:AI$204,$E207)</f>
        <v/>
      </c>
      <c r="AK207" s="40">
        <f>$D207+(AJ207-$D207)*INDEX(AK$201:AK$204,$E207)/INDEX(AJ$201:AJ$204,$E207)</f>
        <v/>
      </c>
      <c r="AL207" s="40">
        <f>$D207+(AK207-$D207)*INDEX(AL$201:AL$204,$E207)/INDEX(AK$201:AK$204,$E207)</f>
        <v/>
      </c>
      <c r="AM207" s="40">
        <f>$D207+(AL207-$D207)*INDEX(AM$201:AM$204,$E207)/INDEX(AL$201:AL$204,$E207)</f>
        <v/>
      </c>
      <c r="AN207" s="40">
        <f>$D207+(AM207-$D207)*INDEX(AN$201:AN$204,$E207)/INDEX(AM$201:AM$204,$E207)</f>
        <v/>
      </c>
      <c r="AO207" s="40">
        <f>$D207+(AN207-$D207)*INDEX(AO$201:AO$204,$E207)/INDEX(AN$201:AN$204,$E207)</f>
        <v/>
      </c>
      <c r="AP207" s="40">
        <f>$D207+(AO207-$D207)*INDEX(AP$201:AP$204,$E207)/INDEX(AO$201:AO$204,$E207)</f>
        <v/>
      </c>
      <c r="AQ207" s="40">
        <f>$D207+(AP207-$D207)*INDEX(AQ$201:AQ$204,$E207)/INDEX(AP$201:AP$204,$E207)</f>
        <v/>
      </c>
      <c r="AR207" s="40">
        <f>$D207+(AQ207-$D207)*INDEX(AR$201:AR$204,$E207)/INDEX(AQ$201:AQ$204,$E207)</f>
        <v/>
      </c>
      <c r="AS207" s="40">
        <f>$D207+(AR207-$D207)*INDEX(AS$201:AS$204,$E207)/INDEX(AR$201:AR$204,$E207)</f>
        <v/>
      </c>
      <c r="AT207" s="40">
        <f>$D207+(AS207-$D207)*INDEX(AT$201:AT$204,$E207)/INDEX(AS$201:AS$204,$E207)</f>
        <v/>
      </c>
      <c r="AU207" s="40">
        <f>$D207+(AT207-$D207)*INDEX(AU$201:AU$204,$E207)/INDEX(AT$201:AT$204,$E207)</f>
        <v/>
      </c>
      <c r="AV207" s="40">
        <f>$D207+(AU207-$D207)*INDEX(AV$201:AV$204,$E207)/INDEX(AU$201:AU$204,$E207)</f>
        <v/>
      </c>
      <c r="AW207" s="40">
        <f>$D207+(AV207-$D207)*INDEX(AW$201:AW$204,$E207)/INDEX(AV$201:AV$204,$E207)</f>
        <v/>
      </c>
      <c r="AX207" s="42">
        <f>SUPPLYCOST(AX$4,Settings!$C$10,IFERROR(INDEX(Inputs_prices!$T$5:$W$16,$F207,MATCH(AX$4,Inputs_prices!$T$4:$W$4,0)),0),$D207,AW207,INDEX(AX$201:AX$204,$E207),INDEX(AW$201:AW$204,$E207))</f>
        <v/>
      </c>
    </row>
    <row r="208" hidden="1" outlineLevel="1">
      <c r="A208" s="5" t="inlineStr">
        <is>
          <t>sp</t>
        </is>
      </c>
      <c r="B208" s="5" t="inlineStr">
        <is>
          <t>coa</t>
        </is>
      </c>
      <c r="C208" s="5" t="inlineStr">
        <is>
          <t>ind</t>
        </is>
      </c>
      <c r="D208" s="40">
        <f>INDEX(Inputs_prices!$N$5:$N$16,MATCH($B208&amp;"."&amp;$C208,Inputs_prices!$A$5:$A$16,0))</f>
        <v/>
      </c>
      <c r="E208" s="40">
        <f>INDEX(Inputs_prices!$F$5:$F$16,MATCH($B208&amp;"."&amp;$C208,Inputs_prices!$A$5:$A$16,0))</f>
        <v/>
      </c>
      <c r="F208" s="40">
        <f>INDEX(Inputs_prices!$E$5:$E$16,MATCH($B208&amp;"."&amp;$C208,Inputs_prices!$A$5:$A$16,0))</f>
        <v/>
      </c>
      <c r="G208" s="39" t="n"/>
      <c r="H208" s="5">
        <f>INDEX(Variables!$B$5:$B$105,MATCH($A208,Variables!$A$5:$A$105,0))&amp;IF($C208="",""," | "&amp;INDEX(Mapping!$B$5:$B$26,MATCH($C208,Mapping!$A$5:$A$26,0))&amp;" | "&amp;INDEX(Mapping!$B$30:$B$41,MATCH($B208,Mapping!$A$30:$A$41,0)))</f>
        <v/>
      </c>
      <c r="I208" s="5">
        <f>INDEX(Variables!$C$5:$C$105,MATCH($A208,Variables!$A$5:$A$105,0))</f>
        <v/>
      </c>
      <c r="J208" s="5">
        <f>INDEX(Variables!$E$5:$E$105,MATCH($A208,Variables!$A$5:$A$105,0))</f>
        <v/>
      </c>
      <c r="K208" s="25">
        <f>LOWER(Settings!$C$4)&amp;".mit."&amp;$A208&amp;IF($C208="","","."&amp;$C208&amp;"."&amp;$B208)&amp;IF(INDEX(Variables!$D$5:$D$105,MATCH($A208,Variables!$A$5:$A$105,0))="","","."&amp;INDEX(Variables!$D$5:$D$105,MATCH($A208,Variables!$A$5:$A$105,0)))&amp;"."&amp;K$5</f>
        <v/>
      </c>
      <c r="L208" s="41">
        <f>INDEX(Inputs_prices!$T$5:$W$16,$F208,MATCH(L$4,Inputs_prices!$T$4:$W$4,0))</f>
        <v/>
      </c>
      <c r="M208" s="40">
        <f>INDEX(Inputs_prices!$T$5:$W$16,$F208,MATCH(M$4,Inputs_prices!$T$4:$W$4,0))</f>
        <v/>
      </c>
      <c r="N208" s="40">
        <f>INDEX(Inputs_prices!$T$5:$W$16,$F208,MATCH(N$4,Inputs_prices!$T$4:$W$4,0))</f>
        <v/>
      </c>
      <c r="O208" s="40">
        <f>$D208+(N208-$D208)*INDEX(O$201:O$204,$E208)/INDEX(N$201:N$204,$E208)</f>
        <v/>
      </c>
      <c r="P208" s="40">
        <f>$D208+(O208-$D208)*INDEX(P$201:P$204,$E208)/INDEX(O$201:O$204,$E208)</f>
        <v/>
      </c>
      <c r="Q208" s="40">
        <f>$D208+(P208-$D208)*INDEX(Q$201:Q$204,$E208)/INDEX(P$201:P$204,$E208)</f>
        <v/>
      </c>
      <c r="R208" s="40">
        <f>$D208+(Q208-$D208)*INDEX(R$201:R$204,$E208)/INDEX(Q$201:Q$204,$E208)</f>
        <v/>
      </c>
      <c r="S208" s="40">
        <f>$D208+(R208-$D208)*INDEX(S$201:S$204,$E208)/INDEX(R$201:R$204,$E208)</f>
        <v/>
      </c>
      <c r="T208" s="40">
        <f>$D208+(S208-$D208)*INDEX(T$201:T$204,$E208)/INDEX(S$201:S$204,$E208)</f>
        <v/>
      </c>
      <c r="U208" s="40">
        <f>$D208+(T208-$D208)*INDEX(U$201:U$204,$E208)/INDEX(T$201:T$204,$E208)</f>
        <v/>
      </c>
      <c r="V208" s="40">
        <f>$D208+(U208-$D208)*INDEX(V$201:V$204,$E208)/INDEX(U$201:U$204,$E208)</f>
        <v/>
      </c>
      <c r="W208" s="40">
        <f>$D208+(V208-$D208)*INDEX(W$201:W$204,$E208)/INDEX(V$201:V$204,$E208)</f>
        <v/>
      </c>
      <c r="X208" s="40">
        <f>$D208+(W208-$D208)*INDEX(X$201:X$204,$E208)/INDEX(W$201:W$204,$E208)</f>
        <v/>
      </c>
      <c r="Y208" s="40">
        <f>$D208+(X208-$D208)*INDEX(Y$201:Y$204,$E208)/INDEX(X$201:X$204,$E208)</f>
        <v/>
      </c>
      <c r="Z208" s="40">
        <f>$D208+(Y208-$D208)*INDEX(Z$201:Z$204,$E208)/INDEX(Y$201:Y$204,$E208)</f>
        <v/>
      </c>
      <c r="AA208" s="40">
        <f>$D208+(Z208-$D208)*INDEX(AA$201:AA$204,$E208)/INDEX(Z$201:Z$204,$E208)</f>
        <v/>
      </c>
      <c r="AB208" s="40">
        <f>$D208+(AA208-$D208)*INDEX(AB$201:AB$204,$E208)/INDEX(AA$201:AA$204,$E208)</f>
        <v/>
      </c>
      <c r="AC208" s="40">
        <f>$D208+(AB208-$D208)*INDEX(AC$201:AC$204,$E208)/INDEX(AB$201:AB$204,$E208)</f>
        <v/>
      </c>
      <c r="AD208" s="42">
        <f>SUPPLYCOST(AD$4,Settings!$C$10,IFERROR(INDEX(Inputs_prices!$T$5:$W$16,$F208,MATCH(AD$4,Inputs_prices!$T$4:$W$4,0)),0),$D208,AC208,INDEX(AD$201:AD$204,$E208),INDEX(AC$201:AC$204,$E208))</f>
        <v/>
      </c>
      <c r="AE208" s="25">
        <f>LOWER(Settings!$C$4)&amp;".mit."&amp;$A208&amp;IF($C208="","","."&amp;$C208&amp;"."&amp;$B208)&amp;IF(INDEX(Variables!$D$5:$D$105,MATCH($A208,Variables!$A$5:$A$105,0))="","","."&amp;INDEX(Variables!$D$5:$D$105,MATCH($A208,Variables!$A$5:$A$105,0)))&amp;"."&amp;AE$5</f>
        <v/>
      </c>
      <c r="AF208" s="41">
        <f>INDEX(Inputs_prices!$T$5:$W$16,$F208,MATCH(AF$4,Inputs_prices!$T$4:$W$4,0))</f>
        <v/>
      </c>
      <c r="AG208" s="40">
        <f>INDEX(Inputs_prices!$T$5:$W$16,$F208,MATCH(AG$4,Inputs_prices!$T$4:$W$4,0))</f>
        <v/>
      </c>
      <c r="AH208" s="40">
        <f>INDEX(Inputs_prices!$T$5:$W$16,$F208,MATCH(AH$4,Inputs_prices!$T$4:$W$4,0))</f>
        <v/>
      </c>
      <c r="AI208" s="40">
        <f>$D208+(AH208-$D208)*INDEX(AI$201:AI$204,$E208)/INDEX(AH$201:AH$204,$E208)</f>
        <v/>
      </c>
      <c r="AJ208" s="40">
        <f>$D208+(AI208-$D208)*INDEX(AJ$201:AJ$204,$E208)/INDEX(AI$201:AI$204,$E208)</f>
        <v/>
      </c>
      <c r="AK208" s="40">
        <f>$D208+(AJ208-$D208)*INDEX(AK$201:AK$204,$E208)/INDEX(AJ$201:AJ$204,$E208)</f>
        <v/>
      </c>
      <c r="AL208" s="40">
        <f>$D208+(AK208-$D208)*INDEX(AL$201:AL$204,$E208)/INDEX(AK$201:AK$204,$E208)</f>
        <v/>
      </c>
      <c r="AM208" s="40">
        <f>$D208+(AL208-$D208)*INDEX(AM$201:AM$204,$E208)/INDEX(AL$201:AL$204,$E208)</f>
        <v/>
      </c>
      <c r="AN208" s="40">
        <f>$D208+(AM208-$D208)*INDEX(AN$201:AN$204,$E208)/INDEX(AM$201:AM$204,$E208)</f>
        <v/>
      </c>
      <c r="AO208" s="40">
        <f>$D208+(AN208-$D208)*INDEX(AO$201:AO$204,$E208)/INDEX(AN$201:AN$204,$E208)</f>
        <v/>
      </c>
      <c r="AP208" s="40">
        <f>$D208+(AO208-$D208)*INDEX(AP$201:AP$204,$E208)/INDEX(AO$201:AO$204,$E208)</f>
        <v/>
      </c>
      <c r="AQ208" s="40">
        <f>$D208+(AP208-$D208)*INDEX(AQ$201:AQ$204,$E208)/INDEX(AP$201:AP$204,$E208)</f>
        <v/>
      </c>
      <c r="AR208" s="40">
        <f>$D208+(AQ208-$D208)*INDEX(AR$201:AR$204,$E208)/INDEX(AQ$201:AQ$204,$E208)</f>
        <v/>
      </c>
      <c r="AS208" s="40">
        <f>$D208+(AR208-$D208)*INDEX(AS$201:AS$204,$E208)/INDEX(AR$201:AR$204,$E208)</f>
        <v/>
      </c>
      <c r="AT208" s="40">
        <f>$D208+(AS208-$D208)*INDEX(AT$201:AT$204,$E208)/INDEX(AS$201:AS$204,$E208)</f>
        <v/>
      </c>
      <c r="AU208" s="40">
        <f>$D208+(AT208-$D208)*INDEX(AU$201:AU$204,$E208)/INDEX(AT$201:AT$204,$E208)</f>
        <v/>
      </c>
      <c r="AV208" s="40">
        <f>$D208+(AU208-$D208)*INDEX(AV$201:AV$204,$E208)/INDEX(AU$201:AU$204,$E208)</f>
        <v/>
      </c>
      <c r="AW208" s="40">
        <f>$D208+(AV208-$D208)*INDEX(AW$201:AW$204,$E208)/INDEX(AV$201:AV$204,$E208)</f>
        <v/>
      </c>
      <c r="AX208" s="42">
        <f>SUPPLYCOST(AX$4,Settings!$C$10,IFERROR(INDEX(Inputs_prices!$T$5:$W$16,$F208,MATCH(AX$4,Inputs_prices!$T$4:$W$4,0)),0),$D208,AW208,INDEX(AX$201:AX$204,$E208),INDEX(AW$201:AW$204,$E208))</f>
        <v/>
      </c>
    </row>
    <row r="209" hidden="1" outlineLevel="1">
      <c r="A209" s="5" t="inlineStr">
        <is>
          <t>sp</t>
        </is>
      </c>
      <c r="B209" s="5" t="inlineStr">
        <is>
          <t>nga</t>
        </is>
      </c>
      <c r="C209" s="5" t="inlineStr">
        <is>
          <t>pow</t>
        </is>
      </c>
      <c r="D209" s="40">
        <f>INDEX(Inputs_prices!$N$5:$N$16,MATCH($B209&amp;"."&amp;$C209,Inputs_prices!$A$5:$A$16,0))</f>
        <v/>
      </c>
      <c r="E209" s="40">
        <f>INDEX(Inputs_prices!$F$5:$F$16,MATCH($B209&amp;"."&amp;$C209,Inputs_prices!$A$5:$A$16,0))</f>
        <v/>
      </c>
      <c r="F209" s="40">
        <f>INDEX(Inputs_prices!$E$5:$E$16,MATCH($B209&amp;"."&amp;$C209,Inputs_prices!$A$5:$A$16,0))</f>
        <v/>
      </c>
      <c r="G209" s="39" t="n"/>
      <c r="H209" s="5">
        <f>INDEX(Variables!$B$5:$B$105,MATCH($A209,Variables!$A$5:$A$105,0))&amp;IF($C209="",""," | "&amp;INDEX(Mapping!$B$5:$B$26,MATCH($C209,Mapping!$A$5:$A$26,0))&amp;" | "&amp;INDEX(Mapping!$B$30:$B$41,MATCH($B209,Mapping!$A$30:$A$41,0)))</f>
        <v/>
      </c>
      <c r="I209" s="5">
        <f>INDEX(Variables!$C$5:$C$105,MATCH($A209,Variables!$A$5:$A$105,0))</f>
        <v/>
      </c>
      <c r="J209" s="5">
        <f>INDEX(Variables!$E$5:$E$105,MATCH($A209,Variables!$A$5:$A$105,0))</f>
        <v/>
      </c>
      <c r="K209" s="25">
        <f>LOWER(Settings!$C$4)&amp;".mit."&amp;$A209&amp;IF($C209="","","."&amp;$C209&amp;"."&amp;$B209)&amp;IF(INDEX(Variables!$D$5:$D$105,MATCH($A209,Variables!$A$5:$A$105,0))="","","."&amp;INDEX(Variables!$D$5:$D$105,MATCH($A209,Variables!$A$5:$A$105,0)))&amp;"."&amp;K$5</f>
        <v/>
      </c>
      <c r="L209" s="41">
        <f>INDEX(Inputs_prices!$T$5:$W$16,$F209,MATCH(L$4,Inputs_prices!$T$4:$W$4,0))</f>
        <v/>
      </c>
      <c r="M209" s="40">
        <f>INDEX(Inputs_prices!$T$5:$W$16,$F209,MATCH(M$4,Inputs_prices!$T$4:$W$4,0))</f>
        <v/>
      </c>
      <c r="N209" s="40">
        <f>INDEX(Inputs_prices!$T$5:$W$16,$F209,MATCH(N$4,Inputs_prices!$T$4:$W$4,0))</f>
        <v/>
      </c>
      <c r="O209" s="40">
        <f>$D209+(N209-$D209)*INDEX(O$201:O$204,$E209)/INDEX(N$201:N$204,$E209)</f>
        <v/>
      </c>
      <c r="P209" s="40">
        <f>$D209+(O209-$D209)*INDEX(P$201:P$204,$E209)/INDEX(O$201:O$204,$E209)</f>
        <v/>
      </c>
      <c r="Q209" s="40">
        <f>$D209+(P209-$D209)*INDEX(Q$201:Q$204,$E209)/INDEX(P$201:P$204,$E209)</f>
        <v/>
      </c>
      <c r="R209" s="40">
        <f>$D209+(Q209-$D209)*INDEX(R$201:R$204,$E209)/INDEX(Q$201:Q$204,$E209)</f>
        <v/>
      </c>
      <c r="S209" s="40">
        <f>$D209+(R209-$D209)*INDEX(S$201:S$204,$E209)/INDEX(R$201:R$204,$E209)</f>
        <v/>
      </c>
      <c r="T209" s="40">
        <f>$D209+(S209-$D209)*INDEX(T$201:T$204,$E209)/INDEX(S$201:S$204,$E209)</f>
        <v/>
      </c>
      <c r="U209" s="40">
        <f>$D209+(T209-$D209)*INDEX(U$201:U$204,$E209)/INDEX(T$201:T$204,$E209)</f>
        <v/>
      </c>
      <c r="V209" s="40">
        <f>$D209+(U209-$D209)*INDEX(V$201:V$204,$E209)/INDEX(U$201:U$204,$E209)</f>
        <v/>
      </c>
      <c r="W209" s="40">
        <f>$D209+(V209-$D209)*INDEX(W$201:W$204,$E209)/INDEX(V$201:V$204,$E209)</f>
        <v/>
      </c>
      <c r="X209" s="40">
        <f>$D209+(W209-$D209)*INDEX(X$201:X$204,$E209)/INDEX(W$201:W$204,$E209)</f>
        <v/>
      </c>
      <c r="Y209" s="40">
        <f>$D209+(X209-$D209)*INDEX(Y$201:Y$204,$E209)/INDEX(X$201:X$204,$E209)</f>
        <v/>
      </c>
      <c r="Z209" s="40">
        <f>$D209+(Y209-$D209)*INDEX(Z$201:Z$204,$E209)/INDEX(Y$201:Y$204,$E209)</f>
        <v/>
      </c>
      <c r="AA209" s="40">
        <f>$D209+(Z209-$D209)*INDEX(AA$201:AA$204,$E209)/INDEX(Z$201:Z$204,$E209)</f>
        <v/>
      </c>
      <c r="AB209" s="40">
        <f>$D209+(AA209-$D209)*INDEX(AB$201:AB$204,$E209)/INDEX(AA$201:AA$204,$E209)</f>
        <v/>
      </c>
      <c r="AC209" s="40">
        <f>$D209+(AB209-$D209)*INDEX(AC$201:AC$204,$E209)/INDEX(AB$201:AB$204,$E209)</f>
        <v/>
      </c>
      <c r="AD209" s="42">
        <f>SUPPLYCOST(AD$4,Settings!$C$10,IFERROR(INDEX(Inputs_prices!$T$5:$W$16,$F209,MATCH(AD$4,Inputs_prices!$T$4:$W$4,0)),0),$D209,AC209,INDEX(AD$201:AD$204,$E209),INDEX(AC$201:AC$204,$E209))</f>
        <v/>
      </c>
      <c r="AE209" s="25">
        <f>LOWER(Settings!$C$4)&amp;".mit."&amp;$A209&amp;IF($C209="","","."&amp;$C209&amp;"."&amp;$B209)&amp;IF(INDEX(Variables!$D$5:$D$105,MATCH($A209,Variables!$A$5:$A$105,0))="","","."&amp;INDEX(Variables!$D$5:$D$105,MATCH($A209,Variables!$A$5:$A$105,0)))&amp;"."&amp;AE$5</f>
        <v/>
      </c>
      <c r="AF209" s="41">
        <f>INDEX(Inputs_prices!$T$5:$W$16,$F209,MATCH(AF$4,Inputs_prices!$T$4:$W$4,0))</f>
        <v/>
      </c>
      <c r="AG209" s="40">
        <f>INDEX(Inputs_prices!$T$5:$W$16,$F209,MATCH(AG$4,Inputs_prices!$T$4:$W$4,0))</f>
        <v/>
      </c>
      <c r="AH209" s="40">
        <f>INDEX(Inputs_prices!$T$5:$W$16,$F209,MATCH(AH$4,Inputs_prices!$T$4:$W$4,0))</f>
        <v/>
      </c>
      <c r="AI209" s="40">
        <f>$D209+(AH209-$D209)*INDEX(AI$201:AI$204,$E209)/INDEX(AH$201:AH$204,$E209)</f>
        <v/>
      </c>
      <c r="AJ209" s="40">
        <f>$D209+(AI209-$D209)*INDEX(AJ$201:AJ$204,$E209)/INDEX(AI$201:AI$204,$E209)</f>
        <v/>
      </c>
      <c r="AK209" s="40">
        <f>$D209+(AJ209-$D209)*INDEX(AK$201:AK$204,$E209)/INDEX(AJ$201:AJ$204,$E209)</f>
        <v/>
      </c>
      <c r="AL209" s="40">
        <f>$D209+(AK209-$D209)*INDEX(AL$201:AL$204,$E209)/INDEX(AK$201:AK$204,$E209)</f>
        <v/>
      </c>
      <c r="AM209" s="40">
        <f>$D209+(AL209-$D209)*INDEX(AM$201:AM$204,$E209)/INDEX(AL$201:AL$204,$E209)</f>
        <v/>
      </c>
      <c r="AN209" s="40">
        <f>$D209+(AM209-$D209)*INDEX(AN$201:AN$204,$E209)/INDEX(AM$201:AM$204,$E209)</f>
        <v/>
      </c>
      <c r="AO209" s="40">
        <f>$D209+(AN209-$D209)*INDEX(AO$201:AO$204,$E209)/INDEX(AN$201:AN$204,$E209)</f>
        <v/>
      </c>
      <c r="AP209" s="40">
        <f>$D209+(AO209-$D209)*INDEX(AP$201:AP$204,$E209)/INDEX(AO$201:AO$204,$E209)</f>
        <v/>
      </c>
      <c r="AQ209" s="40">
        <f>$D209+(AP209-$D209)*INDEX(AQ$201:AQ$204,$E209)/INDEX(AP$201:AP$204,$E209)</f>
        <v/>
      </c>
      <c r="AR209" s="40">
        <f>$D209+(AQ209-$D209)*INDEX(AR$201:AR$204,$E209)/INDEX(AQ$201:AQ$204,$E209)</f>
        <v/>
      </c>
      <c r="AS209" s="40">
        <f>$D209+(AR209-$D209)*INDEX(AS$201:AS$204,$E209)/INDEX(AR$201:AR$204,$E209)</f>
        <v/>
      </c>
      <c r="AT209" s="40">
        <f>$D209+(AS209-$D209)*INDEX(AT$201:AT$204,$E209)/INDEX(AS$201:AS$204,$E209)</f>
        <v/>
      </c>
      <c r="AU209" s="40">
        <f>$D209+(AT209-$D209)*INDEX(AU$201:AU$204,$E209)/INDEX(AT$201:AT$204,$E209)</f>
        <v/>
      </c>
      <c r="AV209" s="40">
        <f>$D209+(AU209-$D209)*INDEX(AV$201:AV$204,$E209)/INDEX(AU$201:AU$204,$E209)</f>
        <v/>
      </c>
      <c r="AW209" s="40">
        <f>$D209+(AV209-$D209)*INDEX(AW$201:AW$204,$E209)/INDEX(AV$201:AV$204,$E209)</f>
        <v/>
      </c>
      <c r="AX209" s="42">
        <f>SUPPLYCOST(AX$4,Settings!$C$10,IFERROR(INDEX(Inputs_prices!$T$5:$W$16,$F209,MATCH(AX$4,Inputs_prices!$T$4:$W$4,0)),0),$D209,AW209,INDEX(AX$201:AX$204,$E209),INDEX(AW$201:AW$204,$E209))</f>
        <v/>
      </c>
    </row>
    <row r="210" hidden="1" outlineLevel="1">
      <c r="A210" s="5" t="inlineStr">
        <is>
          <t>sp</t>
        </is>
      </c>
      <c r="B210" s="5" t="inlineStr">
        <is>
          <t>nga</t>
        </is>
      </c>
      <c r="C210" s="5" t="inlineStr">
        <is>
          <t>res</t>
        </is>
      </c>
      <c r="D210" s="40">
        <f>INDEX(Inputs_prices!$N$5:$N$16,MATCH($B210&amp;"."&amp;$C210,Inputs_prices!$A$5:$A$16,0))</f>
        <v/>
      </c>
      <c r="E210" s="40">
        <f>INDEX(Inputs_prices!$F$5:$F$16,MATCH($B210&amp;"."&amp;$C210,Inputs_prices!$A$5:$A$16,0))</f>
        <v/>
      </c>
      <c r="F210" s="40">
        <f>INDEX(Inputs_prices!$E$5:$E$16,MATCH($B210&amp;"."&amp;$C210,Inputs_prices!$A$5:$A$16,0))</f>
        <v/>
      </c>
      <c r="G210" s="39" t="n"/>
      <c r="H210" s="5">
        <f>INDEX(Variables!$B$5:$B$105,MATCH($A210,Variables!$A$5:$A$105,0))&amp;IF($C210="",""," | "&amp;INDEX(Mapping!$B$5:$B$26,MATCH($C210,Mapping!$A$5:$A$26,0))&amp;" | "&amp;INDEX(Mapping!$B$30:$B$41,MATCH($B210,Mapping!$A$30:$A$41,0)))</f>
        <v/>
      </c>
      <c r="I210" s="5">
        <f>INDEX(Variables!$C$5:$C$105,MATCH($A210,Variables!$A$5:$A$105,0))</f>
        <v/>
      </c>
      <c r="J210" s="5">
        <f>INDEX(Variables!$E$5:$E$105,MATCH($A210,Variables!$A$5:$A$105,0))</f>
        <v/>
      </c>
      <c r="K210" s="25">
        <f>LOWER(Settings!$C$4)&amp;".mit."&amp;$A210&amp;IF($C210="","","."&amp;$C210&amp;"."&amp;$B210)&amp;IF(INDEX(Variables!$D$5:$D$105,MATCH($A210,Variables!$A$5:$A$105,0))="","","."&amp;INDEX(Variables!$D$5:$D$105,MATCH($A210,Variables!$A$5:$A$105,0)))&amp;"."&amp;K$5</f>
        <v/>
      </c>
      <c r="L210" s="41">
        <f>INDEX(Inputs_prices!$T$5:$W$16,$F210,MATCH(L$4,Inputs_prices!$T$4:$W$4,0))</f>
        <v/>
      </c>
      <c r="M210" s="40">
        <f>INDEX(Inputs_prices!$T$5:$W$16,$F210,MATCH(M$4,Inputs_prices!$T$4:$W$4,0))</f>
        <v/>
      </c>
      <c r="N210" s="40">
        <f>INDEX(Inputs_prices!$T$5:$W$16,$F210,MATCH(N$4,Inputs_prices!$T$4:$W$4,0))</f>
        <v/>
      </c>
      <c r="O210" s="40">
        <f>$D210+(N210-$D210)*INDEX(O$201:O$204,$E210)/INDEX(N$201:N$204,$E210)</f>
        <v/>
      </c>
      <c r="P210" s="40">
        <f>$D210+(O210-$D210)*INDEX(P$201:P$204,$E210)/INDEX(O$201:O$204,$E210)</f>
        <v/>
      </c>
      <c r="Q210" s="40">
        <f>$D210+(P210-$D210)*INDEX(Q$201:Q$204,$E210)/INDEX(P$201:P$204,$E210)</f>
        <v/>
      </c>
      <c r="R210" s="40">
        <f>$D210+(Q210-$D210)*INDEX(R$201:R$204,$E210)/INDEX(Q$201:Q$204,$E210)</f>
        <v/>
      </c>
      <c r="S210" s="40">
        <f>$D210+(R210-$D210)*INDEX(S$201:S$204,$E210)/INDEX(R$201:R$204,$E210)</f>
        <v/>
      </c>
      <c r="T210" s="40">
        <f>$D210+(S210-$D210)*INDEX(T$201:T$204,$E210)/INDEX(S$201:S$204,$E210)</f>
        <v/>
      </c>
      <c r="U210" s="40">
        <f>$D210+(T210-$D210)*INDEX(U$201:U$204,$E210)/INDEX(T$201:T$204,$E210)</f>
        <v/>
      </c>
      <c r="V210" s="40">
        <f>$D210+(U210-$D210)*INDEX(V$201:V$204,$E210)/INDEX(U$201:U$204,$E210)</f>
        <v/>
      </c>
      <c r="W210" s="40">
        <f>$D210+(V210-$D210)*INDEX(W$201:W$204,$E210)/INDEX(V$201:V$204,$E210)</f>
        <v/>
      </c>
      <c r="X210" s="40">
        <f>$D210+(W210-$D210)*INDEX(X$201:X$204,$E210)/INDEX(W$201:W$204,$E210)</f>
        <v/>
      </c>
      <c r="Y210" s="40">
        <f>$D210+(X210-$D210)*INDEX(Y$201:Y$204,$E210)/INDEX(X$201:X$204,$E210)</f>
        <v/>
      </c>
      <c r="Z210" s="40">
        <f>$D210+(Y210-$D210)*INDEX(Z$201:Z$204,$E210)/INDEX(Y$201:Y$204,$E210)</f>
        <v/>
      </c>
      <c r="AA210" s="40">
        <f>$D210+(Z210-$D210)*INDEX(AA$201:AA$204,$E210)/INDEX(Z$201:Z$204,$E210)</f>
        <v/>
      </c>
      <c r="AB210" s="40">
        <f>$D210+(AA210-$D210)*INDEX(AB$201:AB$204,$E210)/INDEX(AA$201:AA$204,$E210)</f>
        <v/>
      </c>
      <c r="AC210" s="40">
        <f>$D210+(AB210-$D210)*INDEX(AC$201:AC$204,$E210)/INDEX(AB$201:AB$204,$E210)</f>
        <v/>
      </c>
      <c r="AD210" s="42">
        <f>SUPPLYCOST(AD$4,Settings!$C$10,IFERROR(INDEX(Inputs_prices!$T$5:$W$16,$F210,MATCH(AD$4,Inputs_prices!$T$4:$W$4,0)),0),$D210,AC210,INDEX(AD$201:AD$204,$E210),INDEX(AC$201:AC$204,$E210))</f>
        <v/>
      </c>
      <c r="AE210" s="25">
        <f>LOWER(Settings!$C$4)&amp;".mit."&amp;$A210&amp;IF($C210="","","."&amp;$C210&amp;"."&amp;$B210)&amp;IF(INDEX(Variables!$D$5:$D$105,MATCH($A210,Variables!$A$5:$A$105,0))="","","."&amp;INDEX(Variables!$D$5:$D$105,MATCH($A210,Variables!$A$5:$A$105,0)))&amp;"."&amp;AE$5</f>
        <v/>
      </c>
      <c r="AF210" s="41">
        <f>INDEX(Inputs_prices!$T$5:$W$16,$F210,MATCH(AF$4,Inputs_prices!$T$4:$W$4,0))</f>
        <v/>
      </c>
      <c r="AG210" s="40">
        <f>INDEX(Inputs_prices!$T$5:$W$16,$F210,MATCH(AG$4,Inputs_prices!$T$4:$W$4,0))</f>
        <v/>
      </c>
      <c r="AH210" s="40">
        <f>INDEX(Inputs_prices!$T$5:$W$16,$F210,MATCH(AH$4,Inputs_prices!$T$4:$W$4,0))</f>
        <v/>
      </c>
      <c r="AI210" s="40">
        <f>$D210+(AH210-$D210)*INDEX(AI$201:AI$204,$E210)/INDEX(AH$201:AH$204,$E210)</f>
        <v/>
      </c>
      <c r="AJ210" s="40">
        <f>$D210+(AI210-$D210)*INDEX(AJ$201:AJ$204,$E210)/INDEX(AI$201:AI$204,$E210)</f>
        <v/>
      </c>
      <c r="AK210" s="40">
        <f>$D210+(AJ210-$D210)*INDEX(AK$201:AK$204,$E210)/INDEX(AJ$201:AJ$204,$E210)</f>
        <v/>
      </c>
      <c r="AL210" s="40">
        <f>$D210+(AK210-$D210)*INDEX(AL$201:AL$204,$E210)/INDEX(AK$201:AK$204,$E210)</f>
        <v/>
      </c>
      <c r="AM210" s="40">
        <f>$D210+(AL210-$D210)*INDEX(AM$201:AM$204,$E210)/INDEX(AL$201:AL$204,$E210)</f>
        <v/>
      </c>
      <c r="AN210" s="40">
        <f>$D210+(AM210-$D210)*INDEX(AN$201:AN$204,$E210)/INDEX(AM$201:AM$204,$E210)</f>
        <v/>
      </c>
      <c r="AO210" s="40">
        <f>$D210+(AN210-$D210)*INDEX(AO$201:AO$204,$E210)/INDEX(AN$201:AN$204,$E210)</f>
        <v/>
      </c>
      <c r="AP210" s="40">
        <f>$D210+(AO210-$D210)*INDEX(AP$201:AP$204,$E210)/INDEX(AO$201:AO$204,$E210)</f>
        <v/>
      </c>
      <c r="AQ210" s="40">
        <f>$D210+(AP210-$D210)*INDEX(AQ$201:AQ$204,$E210)/INDEX(AP$201:AP$204,$E210)</f>
        <v/>
      </c>
      <c r="AR210" s="40">
        <f>$D210+(AQ210-$D210)*INDEX(AR$201:AR$204,$E210)/INDEX(AQ$201:AQ$204,$E210)</f>
        <v/>
      </c>
      <c r="AS210" s="40">
        <f>$D210+(AR210-$D210)*INDEX(AS$201:AS$204,$E210)/INDEX(AR$201:AR$204,$E210)</f>
        <v/>
      </c>
      <c r="AT210" s="40">
        <f>$D210+(AS210-$D210)*INDEX(AT$201:AT$204,$E210)/INDEX(AS$201:AS$204,$E210)</f>
        <v/>
      </c>
      <c r="AU210" s="40">
        <f>$D210+(AT210-$D210)*INDEX(AU$201:AU$204,$E210)/INDEX(AT$201:AT$204,$E210)</f>
        <v/>
      </c>
      <c r="AV210" s="40">
        <f>$D210+(AU210-$D210)*INDEX(AV$201:AV$204,$E210)/INDEX(AU$201:AU$204,$E210)</f>
        <v/>
      </c>
      <c r="AW210" s="40">
        <f>$D210+(AV210-$D210)*INDEX(AW$201:AW$204,$E210)/INDEX(AV$201:AV$204,$E210)</f>
        <v/>
      </c>
      <c r="AX210" s="42">
        <f>SUPPLYCOST(AX$4,Settings!$C$10,IFERROR(INDEX(Inputs_prices!$T$5:$W$16,$F210,MATCH(AX$4,Inputs_prices!$T$4:$W$4,0)),0),$D210,AW210,INDEX(AX$201:AX$204,$E210),INDEX(AW$201:AW$204,$E210))</f>
        <v/>
      </c>
    </row>
    <row r="211" hidden="1" outlineLevel="1">
      <c r="A211" s="5" t="inlineStr">
        <is>
          <t>sp</t>
        </is>
      </c>
      <c r="B211" s="5" t="inlineStr">
        <is>
          <t>nga</t>
        </is>
      </c>
      <c r="C211" s="5" t="inlineStr">
        <is>
          <t>ind</t>
        </is>
      </c>
      <c r="D211" s="40">
        <f>INDEX(Inputs_prices!$N$5:$N$16,MATCH($B211&amp;"."&amp;$C211,Inputs_prices!$A$5:$A$16,0))</f>
        <v/>
      </c>
      <c r="E211" s="40">
        <f>INDEX(Inputs_prices!$F$5:$F$16,MATCH($B211&amp;"."&amp;$C211,Inputs_prices!$A$5:$A$16,0))</f>
        <v/>
      </c>
      <c r="F211" s="40">
        <f>INDEX(Inputs_prices!$E$5:$E$16,MATCH($B211&amp;"."&amp;$C211,Inputs_prices!$A$5:$A$16,0))</f>
        <v/>
      </c>
      <c r="G211" s="39" t="n"/>
      <c r="H211" s="5">
        <f>INDEX(Variables!$B$5:$B$105,MATCH($A211,Variables!$A$5:$A$105,0))&amp;IF($C211="",""," | "&amp;INDEX(Mapping!$B$5:$B$26,MATCH($C211,Mapping!$A$5:$A$26,0))&amp;" | "&amp;INDEX(Mapping!$B$30:$B$41,MATCH($B211,Mapping!$A$30:$A$41,0)))</f>
        <v/>
      </c>
      <c r="I211" s="5">
        <f>INDEX(Variables!$C$5:$C$105,MATCH($A211,Variables!$A$5:$A$105,0))</f>
        <v/>
      </c>
      <c r="J211" s="5">
        <f>INDEX(Variables!$E$5:$E$105,MATCH($A211,Variables!$A$5:$A$105,0))</f>
        <v/>
      </c>
      <c r="K211" s="25">
        <f>LOWER(Settings!$C$4)&amp;".mit."&amp;$A211&amp;IF($C211="","","."&amp;$C211&amp;"."&amp;$B211)&amp;IF(INDEX(Variables!$D$5:$D$105,MATCH($A211,Variables!$A$5:$A$105,0))="","","."&amp;INDEX(Variables!$D$5:$D$105,MATCH($A211,Variables!$A$5:$A$105,0)))&amp;"."&amp;K$5</f>
        <v/>
      </c>
      <c r="L211" s="41">
        <f>INDEX(Inputs_prices!$T$5:$W$16,$F211,MATCH(L$4,Inputs_prices!$T$4:$W$4,0))</f>
        <v/>
      </c>
      <c r="M211" s="40">
        <f>INDEX(Inputs_prices!$T$5:$W$16,$F211,MATCH(M$4,Inputs_prices!$T$4:$W$4,0))</f>
        <v/>
      </c>
      <c r="N211" s="40">
        <f>INDEX(Inputs_prices!$T$5:$W$16,$F211,MATCH(N$4,Inputs_prices!$T$4:$W$4,0))</f>
        <v/>
      </c>
      <c r="O211" s="40">
        <f>$D211+(N211-$D211)*INDEX(O$201:O$204,$E211)/INDEX(N$201:N$204,$E211)</f>
        <v/>
      </c>
      <c r="P211" s="40">
        <f>$D211+(O211-$D211)*INDEX(P$201:P$204,$E211)/INDEX(O$201:O$204,$E211)</f>
        <v/>
      </c>
      <c r="Q211" s="40">
        <f>$D211+(P211-$D211)*INDEX(Q$201:Q$204,$E211)/INDEX(P$201:P$204,$E211)</f>
        <v/>
      </c>
      <c r="R211" s="40">
        <f>$D211+(Q211-$D211)*INDEX(R$201:R$204,$E211)/INDEX(Q$201:Q$204,$E211)</f>
        <v/>
      </c>
      <c r="S211" s="40">
        <f>$D211+(R211-$D211)*INDEX(S$201:S$204,$E211)/INDEX(R$201:R$204,$E211)</f>
        <v/>
      </c>
      <c r="T211" s="40">
        <f>$D211+(S211-$D211)*INDEX(T$201:T$204,$E211)/INDEX(S$201:S$204,$E211)</f>
        <v/>
      </c>
      <c r="U211" s="40">
        <f>$D211+(T211-$D211)*INDEX(U$201:U$204,$E211)/INDEX(T$201:T$204,$E211)</f>
        <v/>
      </c>
      <c r="V211" s="40">
        <f>$D211+(U211-$D211)*INDEX(V$201:V$204,$E211)/INDEX(U$201:U$204,$E211)</f>
        <v/>
      </c>
      <c r="W211" s="40">
        <f>$D211+(V211-$D211)*INDEX(W$201:W$204,$E211)/INDEX(V$201:V$204,$E211)</f>
        <v/>
      </c>
      <c r="X211" s="40">
        <f>$D211+(W211-$D211)*INDEX(X$201:X$204,$E211)/INDEX(W$201:W$204,$E211)</f>
        <v/>
      </c>
      <c r="Y211" s="40">
        <f>$D211+(X211-$D211)*INDEX(Y$201:Y$204,$E211)/INDEX(X$201:X$204,$E211)</f>
        <v/>
      </c>
      <c r="Z211" s="40">
        <f>$D211+(Y211-$D211)*INDEX(Z$201:Z$204,$E211)/INDEX(Y$201:Y$204,$E211)</f>
        <v/>
      </c>
      <c r="AA211" s="40">
        <f>$D211+(Z211-$D211)*INDEX(AA$201:AA$204,$E211)/INDEX(Z$201:Z$204,$E211)</f>
        <v/>
      </c>
      <c r="AB211" s="40">
        <f>$D211+(AA211-$D211)*INDEX(AB$201:AB$204,$E211)/INDEX(AA$201:AA$204,$E211)</f>
        <v/>
      </c>
      <c r="AC211" s="40">
        <f>$D211+(AB211-$D211)*INDEX(AC$201:AC$204,$E211)/INDEX(AB$201:AB$204,$E211)</f>
        <v/>
      </c>
      <c r="AD211" s="42">
        <f>SUPPLYCOST(AD$4,Settings!$C$10,IFERROR(INDEX(Inputs_prices!$T$5:$W$16,$F211,MATCH(AD$4,Inputs_prices!$T$4:$W$4,0)),0),$D211,AC211,INDEX(AD$201:AD$204,$E211),INDEX(AC$201:AC$204,$E211))</f>
        <v/>
      </c>
      <c r="AE211" s="25">
        <f>LOWER(Settings!$C$4)&amp;".mit."&amp;$A211&amp;IF($C211="","","."&amp;$C211&amp;"."&amp;$B211)&amp;IF(INDEX(Variables!$D$5:$D$105,MATCH($A211,Variables!$A$5:$A$105,0))="","","."&amp;INDEX(Variables!$D$5:$D$105,MATCH($A211,Variables!$A$5:$A$105,0)))&amp;"."&amp;AE$5</f>
        <v/>
      </c>
      <c r="AF211" s="41">
        <f>INDEX(Inputs_prices!$T$5:$W$16,$F211,MATCH(AF$4,Inputs_prices!$T$4:$W$4,0))</f>
        <v/>
      </c>
      <c r="AG211" s="40">
        <f>INDEX(Inputs_prices!$T$5:$W$16,$F211,MATCH(AG$4,Inputs_prices!$T$4:$W$4,0))</f>
        <v/>
      </c>
      <c r="AH211" s="40">
        <f>INDEX(Inputs_prices!$T$5:$W$16,$F211,MATCH(AH$4,Inputs_prices!$T$4:$W$4,0))</f>
        <v/>
      </c>
      <c r="AI211" s="40">
        <f>$D211+(AH211-$D211)*INDEX(AI$201:AI$204,$E211)/INDEX(AH$201:AH$204,$E211)</f>
        <v/>
      </c>
      <c r="AJ211" s="40">
        <f>$D211+(AI211-$D211)*INDEX(AJ$201:AJ$204,$E211)/INDEX(AI$201:AI$204,$E211)</f>
        <v/>
      </c>
      <c r="AK211" s="40">
        <f>$D211+(AJ211-$D211)*INDEX(AK$201:AK$204,$E211)/INDEX(AJ$201:AJ$204,$E211)</f>
        <v/>
      </c>
      <c r="AL211" s="40">
        <f>$D211+(AK211-$D211)*INDEX(AL$201:AL$204,$E211)/INDEX(AK$201:AK$204,$E211)</f>
        <v/>
      </c>
      <c r="AM211" s="40">
        <f>$D211+(AL211-$D211)*INDEX(AM$201:AM$204,$E211)/INDEX(AL$201:AL$204,$E211)</f>
        <v/>
      </c>
      <c r="AN211" s="40">
        <f>$D211+(AM211-$D211)*INDEX(AN$201:AN$204,$E211)/INDEX(AM$201:AM$204,$E211)</f>
        <v/>
      </c>
      <c r="AO211" s="40">
        <f>$D211+(AN211-$D211)*INDEX(AO$201:AO$204,$E211)/INDEX(AN$201:AN$204,$E211)</f>
        <v/>
      </c>
      <c r="AP211" s="40">
        <f>$D211+(AO211-$D211)*INDEX(AP$201:AP$204,$E211)/INDEX(AO$201:AO$204,$E211)</f>
        <v/>
      </c>
      <c r="AQ211" s="40">
        <f>$D211+(AP211-$D211)*INDEX(AQ$201:AQ$204,$E211)/INDEX(AP$201:AP$204,$E211)</f>
        <v/>
      </c>
      <c r="AR211" s="40">
        <f>$D211+(AQ211-$D211)*INDEX(AR$201:AR$204,$E211)/INDEX(AQ$201:AQ$204,$E211)</f>
        <v/>
      </c>
      <c r="AS211" s="40">
        <f>$D211+(AR211-$D211)*INDEX(AS$201:AS$204,$E211)/INDEX(AR$201:AR$204,$E211)</f>
        <v/>
      </c>
      <c r="AT211" s="40">
        <f>$D211+(AS211-$D211)*INDEX(AT$201:AT$204,$E211)/INDEX(AS$201:AS$204,$E211)</f>
        <v/>
      </c>
      <c r="AU211" s="40">
        <f>$D211+(AT211-$D211)*INDEX(AU$201:AU$204,$E211)/INDEX(AT$201:AT$204,$E211)</f>
        <v/>
      </c>
      <c r="AV211" s="40">
        <f>$D211+(AU211-$D211)*INDEX(AV$201:AV$204,$E211)/INDEX(AU$201:AU$204,$E211)</f>
        <v/>
      </c>
      <c r="AW211" s="40">
        <f>$D211+(AV211-$D211)*INDEX(AW$201:AW$204,$E211)/INDEX(AV$201:AV$204,$E211)</f>
        <v/>
      </c>
      <c r="AX211" s="42">
        <f>SUPPLYCOST(AX$4,Settings!$C$10,IFERROR(INDEX(Inputs_prices!$T$5:$W$16,$F211,MATCH(AX$4,Inputs_prices!$T$4:$W$4,0)),0),$D211,AW211,INDEX(AX$201:AX$204,$E211),INDEX(AW$201:AW$204,$E211))</f>
        <v/>
      </c>
    </row>
    <row r="212" hidden="1" outlineLevel="1">
      <c r="A212" s="5" t="inlineStr">
        <is>
          <t>sp</t>
        </is>
      </c>
      <c r="B212" s="5" t="inlineStr">
        <is>
          <t>gso</t>
        </is>
      </c>
      <c r="C212" s="5" t="inlineStr">
        <is>
          <t>all</t>
        </is>
      </c>
      <c r="D212" s="40">
        <f>INDEX(Inputs_prices!$N$5:$N$16,MATCH($B212&amp;"."&amp;$C212,Inputs_prices!$A$5:$A$16,0))</f>
        <v/>
      </c>
      <c r="E212" s="40">
        <f>INDEX(Inputs_prices!$F$5:$F$16,MATCH($B212&amp;"."&amp;$C212,Inputs_prices!$A$5:$A$16,0))</f>
        <v/>
      </c>
      <c r="F212" s="40">
        <f>INDEX(Inputs_prices!$E$5:$E$16,MATCH($B212&amp;"."&amp;$C212,Inputs_prices!$A$5:$A$16,0))</f>
        <v/>
      </c>
      <c r="G212" s="39" t="n"/>
      <c r="H212" s="5">
        <f>INDEX(Variables!$B$5:$B$105,MATCH($A212,Variables!$A$5:$A$105,0))&amp;IF($C212="",""," | "&amp;INDEX(Mapping!$B$5:$B$26,MATCH($C212,Mapping!$A$5:$A$26,0))&amp;" | "&amp;INDEX(Mapping!$B$30:$B$41,MATCH($B212,Mapping!$A$30:$A$41,0)))</f>
        <v/>
      </c>
      <c r="I212" s="5">
        <f>INDEX(Variables!$C$5:$C$105,MATCH($A212,Variables!$A$5:$A$105,0))</f>
        <v/>
      </c>
      <c r="J212" s="5">
        <f>INDEX(Variables!$E$5:$E$105,MATCH($A212,Variables!$A$5:$A$105,0))</f>
        <v/>
      </c>
      <c r="K212" s="25">
        <f>LOWER(Settings!$C$4)&amp;".mit."&amp;$A212&amp;IF($C212="","","."&amp;$C212&amp;"."&amp;$B212)&amp;IF(INDEX(Variables!$D$5:$D$105,MATCH($A212,Variables!$A$5:$A$105,0))="","","."&amp;INDEX(Variables!$D$5:$D$105,MATCH($A212,Variables!$A$5:$A$105,0)))&amp;"."&amp;K$5</f>
        <v/>
      </c>
      <c r="L212" s="41">
        <f>INDEX(Inputs_prices!$T$5:$W$16,$F212,MATCH(L$4,Inputs_prices!$T$4:$W$4,0))</f>
        <v/>
      </c>
      <c r="M212" s="40">
        <f>INDEX(Inputs_prices!$T$5:$W$16,$F212,MATCH(M$4,Inputs_prices!$T$4:$W$4,0))</f>
        <v/>
      </c>
      <c r="N212" s="40">
        <f>INDEX(Inputs_prices!$T$5:$W$16,$F212,MATCH(N$4,Inputs_prices!$T$4:$W$4,0))</f>
        <v/>
      </c>
      <c r="O212" s="40">
        <f>$D212+(N212-$D212)*INDEX(O$201:O$204,$E212)/INDEX(N$201:N$204,$E212)</f>
        <v/>
      </c>
      <c r="P212" s="40">
        <f>$D212+(O212-$D212)*INDEX(P$201:P$204,$E212)/INDEX(O$201:O$204,$E212)</f>
        <v/>
      </c>
      <c r="Q212" s="40">
        <f>$D212+(P212-$D212)*INDEX(Q$201:Q$204,$E212)/INDEX(P$201:P$204,$E212)</f>
        <v/>
      </c>
      <c r="R212" s="40">
        <f>$D212+(Q212-$D212)*INDEX(R$201:R$204,$E212)/INDEX(Q$201:Q$204,$E212)</f>
        <v/>
      </c>
      <c r="S212" s="40">
        <f>$D212+(R212-$D212)*INDEX(S$201:S$204,$E212)/INDEX(R$201:R$204,$E212)</f>
        <v/>
      </c>
      <c r="T212" s="40">
        <f>$D212+(S212-$D212)*INDEX(T$201:T$204,$E212)/INDEX(S$201:S$204,$E212)</f>
        <v/>
      </c>
      <c r="U212" s="40">
        <f>$D212+(T212-$D212)*INDEX(U$201:U$204,$E212)/INDEX(T$201:T$204,$E212)</f>
        <v/>
      </c>
      <c r="V212" s="40">
        <f>$D212+(U212-$D212)*INDEX(V$201:V$204,$E212)/INDEX(U$201:U$204,$E212)</f>
        <v/>
      </c>
      <c r="W212" s="40">
        <f>$D212+(V212-$D212)*INDEX(W$201:W$204,$E212)/INDEX(V$201:V$204,$E212)</f>
        <v/>
      </c>
      <c r="X212" s="40">
        <f>$D212+(W212-$D212)*INDEX(X$201:X$204,$E212)/INDEX(W$201:W$204,$E212)</f>
        <v/>
      </c>
      <c r="Y212" s="40">
        <f>$D212+(X212-$D212)*INDEX(Y$201:Y$204,$E212)/INDEX(X$201:X$204,$E212)</f>
        <v/>
      </c>
      <c r="Z212" s="40">
        <f>$D212+(Y212-$D212)*INDEX(Z$201:Z$204,$E212)/INDEX(Y$201:Y$204,$E212)</f>
        <v/>
      </c>
      <c r="AA212" s="40">
        <f>$D212+(Z212-$D212)*INDEX(AA$201:AA$204,$E212)/INDEX(Z$201:Z$204,$E212)</f>
        <v/>
      </c>
      <c r="AB212" s="40">
        <f>$D212+(AA212-$D212)*INDEX(AB$201:AB$204,$E212)/INDEX(AA$201:AA$204,$E212)</f>
        <v/>
      </c>
      <c r="AC212" s="40">
        <f>$D212+(AB212-$D212)*INDEX(AC$201:AC$204,$E212)/INDEX(AB$201:AB$204,$E212)</f>
        <v/>
      </c>
      <c r="AD212" s="42">
        <f>SUPPLYCOST(AD$4,Settings!$C$10,IFERROR(INDEX(Inputs_prices!$T$5:$W$16,$F212,MATCH(AD$4,Inputs_prices!$T$4:$W$4,0)),0),$D212,AC212,INDEX(AD$201:AD$204,$E212),INDEX(AC$201:AC$204,$E212))</f>
        <v/>
      </c>
      <c r="AE212" s="25">
        <f>LOWER(Settings!$C$4)&amp;".mit."&amp;$A212&amp;IF($C212="","","."&amp;$C212&amp;"."&amp;$B212)&amp;IF(INDEX(Variables!$D$5:$D$105,MATCH($A212,Variables!$A$5:$A$105,0))="","","."&amp;INDEX(Variables!$D$5:$D$105,MATCH($A212,Variables!$A$5:$A$105,0)))&amp;"."&amp;AE$5</f>
        <v/>
      </c>
      <c r="AF212" s="41">
        <f>INDEX(Inputs_prices!$T$5:$W$16,$F212,MATCH(AF$4,Inputs_prices!$T$4:$W$4,0))</f>
        <v/>
      </c>
      <c r="AG212" s="40">
        <f>INDEX(Inputs_prices!$T$5:$W$16,$F212,MATCH(AG$4,Inputs_prices!$T$4:$W$4,0))</f>
        <v/>
      </c>
      <c r="AH212" s="40">
        <f>INDEX(Inputs_prices!$T$5:$W$16,$F212,MATCH(AH$4,Inputs_prices!$T$4:$W$4,0))</f>
        <v/>
      </c>
      <c r="AI212" s="40">
        <f>$D212+(AH212-$D212)*INDEX(AI$201:AI$204,$E212)/INDEX(AH$201:AH$204,$E212)</f>
        <v/>
      </c>
      <c r="AJ212" s="40">
        <f>$D212+(AI212-$D212)*INDEX(AJ$201:AJ$204,$E212)/INDEX(AI$201:AI$204,$E212)</f>
        <v/>
      </c>
      <c r="AK212" s="40">
        <f>$D212+(AJ212-$D212)*INDEX(AK$201:AK$204,$E212)/INDEX(AJ$201:AJ$204,$E212)</f>
        <v/>
      </c>
      <c r="AL212" s="40">
        <f>$D212+(AK212-$D212)*INDEX(AL$201:AL$204,$E212)/INDEX(AK$201:AK$204,$E212)</f>
        <v/>
      </c>
      <c r="AM212" s="40">
        <f>$D212+(AL212-$D212)*INDEX(AM$201:AM$204,$E212)/INDEX(AL$201:AL$204,$E212)</f>
        <v/>
      </c>
      <c r="AN212" s="40">
        <f>$D212+(AM212-$D212)*INDEX(AN$201:AN$204,$E212)/INDEX(AM$201:AM$204,$E212)</f>
        <v/>
      </c>
      <c r="AO212" s="40">
        <f>$D212+(AN212-$D212)*INDEX(AO$201:AO$204,$E212)/INDEX(AN$201:AN$204,$E212)</f>
        <v/>
      </c>
      <c r="AP212" s="40">
        <f>$D212+(AO212-$D212)*INDEX(AP$201:AP$204,$E212)/INDEX(AO$201:AO$204,$E212)</f>
        <v/>
      </c>
      <c r="AQ212" s="40">
        <f>$D212+(AP212-$D212)*INDEX(AQ$201:AQ$204,$E212)/INDEX(AP$201:AP$204,$E212)</f>
        <v/>
      </c>
      <c r="AR212" s="40">
        <f>$D212+(AQ212-$D212)*INDEX(AR$201:AR$204,$E212)/INDEX(AQ$201:AQ$204,$E212)</f>
        <v/>
      </c>
      <c r="AS212" s="40">
        <f>$D212+(AR212-$D212)*INDEX(AS$201:AS$204,$E212)/INDEX(AR$201:AR$204,$E212)</f>
        <v/>
      </c>
      <c r="AT212" s="40">
        <f>$D212+(AS212-$D212)*INDEX(AT$201:AT$204,$E212)/INDEX(AS$201:AS$204,$E212)</f>
        <v/>
      </c>
      <c r="AU212" s="40">
        <f>$D212+(AT212-$D212)*INDEX(AU$201:AU$204,$E212)/INDEX(AT$201:AT$204,$E212)</f>
        <v/>
      </c>
      <c r="AV212" s="40">
        <f>$D212+(AU212-$D212)*INDEX(AV$201:AV$204,$E212)/INDEX(AU$201:AU$204,$E212)</f>
        <v/>
      </c>
      <c r="AW212" s="40">
        <f>$D212+(AV212-$D212)*INDEX(AW$201:AW$204,$E212)/INDEX(AV$201:AV$204,$E212)</f>
        <v/>
      </c>
      <c r="AX212" s="42">
        <f>SUPPLYCOST(AX$4,Settings!$C$10,IFERROR(INDEX(Inputs_prices!$T$5:$W$16,$F212,MATCH(AX$4,Inputs_prices!$T$4:$W$4,0)),0),$D212,AW212,INDEX(AX$201:AX$204,$E212),INDEX(AW$201:AW$204,$E212))</f>
        <v/>
      </c>
    </row>
    <row r="213" hidden="1" outlineLevel="1">
      <c r="A213" s="5" t="inlineStr">
        <is>
          <t>sp</t>
        </is>
      </c>
      <c r="B213" s="5" t="inlineStr">
        <is>
          <t>die</t>
        </is>
      </c>
      <c r="C213" s="5" t="inlineStr">
        <is>
          <t>all</t>
        </is>
      </c>
      <c r="D213" s="40">
        <f>INDEX(Inputs_prices!$N$5:$N$16,MATCH($B213&amp;"."&amp;$C213,Inputs_prices!$A$5:$A$16,0))</f>
        <v/>
      </c>
      <c r="E213" s="40">
        <f>INDEX(Inputs_prices!$F$5:$F$16,MATCH($B213&amp;"."&amp;$C213,Inputs_prices!$A$5:$A$16,0))</f>
        <v/>
      </c>
      <c r="F213" s="40">
        <f>INDEX(Inputs_prices!$E$5:$E$16,MATCH($B213&amp;"."&amp;$C213,Inputs_prices!$A$5:$A$16,0))</f>
        <v/>
      </c>
      <c r="G213" s="39" t="n"/>
      <c r="H213" s="5">
        <f>INDEX(Variables!$B$5:$B$105,MATCH($A213,Variables!$A$5:$A$105,0))&amp;IF($C213="",""," | "&amp;INDEX(Mapping!$B$5:$B$26,MATCH($C213,Mapping!$A$5:$A$26,0))&amp;" | "&amp;INDEX(Mapping!$B$30:$B$41,MATCH($B213,Mapping!$A$30:$A$41,0)))</f>
        <v/>
      </c>
      <c r="I213" s="5">
        <f>INDEX(Variables!$C$5:$C$105,MATCH($A213,Variables!$A$5:$A$105,0))</f>
        <v/>
      </c>
      <c r="J213" s="5">
        <f>INDEX(Variables!$E$5:$E$105,MATCH($A213,Variables!$A$5:$A$105,0))</f>
        <v/>
      </c>
      <c r="K213" s="25">
        <f>LOWER(Settings!$C$4)&amp;".mit."&amp;$A213&amp;IF($C213="","","."&amp;$C213&amp;"."&amp;$B213)&amp;IF(INDEX(Variables!$D$5:$D$105,MATCH($A213,Variables!$A$5:$A$105,0))="","","."&amp;INDEX(Variables!$D$5:$D$105,MATCH($A213,Variables!$A$5:$A$105,0)))&amp;"."&amp;K$5</f>
        <v/>
      </c>
      <c r="L213" s="41">
        <f>INDEX(Inputs_prices!$T$5:$W$16,$F213,MATCH(L$4,Inputs_prices!$T$4:$W$4,0))</f>
        <v/>
      </c>
      <c r="M213" s="40">
        <f>INDEX(Inputs_prices!$T$5:$W$16,$F213,MATCH(M$4,Inputs_prices!$T$4:$W$4,0))</f>
        <v/>
      </c>
      <c r="N213" s="40">
        <f>INDEX(Inputs_prices!$T$5:$W$16,$F213,MATCH(N$4,Inputs_prices!$T$4:$W$4,0))</f>
        <v/>
      </c>
      <c r="O213" s="40">
        <f>$D213+(N213-$D213)*INDEX(O$201:O$204,$E213)/INDEX(N$201:N$204,$E213)</f>
        <v/>
      </c>
      <c r="P213" s="40">
        <f>$D213+(O213-$D213)*INDEX(P$201:P$204,$E213)/INDEX(O$201:O$204,$E213)</f>
        <v/>
      </c>
      <c r="Q213" s="40">
        <f>$D213+(P213-$D213)*INDEX(Q$201:Q$204,$E213)/INDEX(P$201:P$204,$E213)</f>
        <v/>
      </c>
      <c r="R213" s="40">
        <f>$D213+(Q213-$D213)*INDEX(R$201:R$204,$E213)/INDEX(Q$201:Q$204,$E213)</f>
        <v/>
      </c>
      <c r="S213" s="40">
        <f>$D213+(R213-$D213)*INDEX(S$201:S$204,$E213)/INDEX(R$201:R$204,$E213)</f>
        <v/>
      </c>
      <c r="T213" s="40">
        <f>$D213+(S213-$D213)*INDEX(T$201:T$204,$E213)/INDEX(S$201:S$204,$E213)</f>
        <v/>
      </c>
      <c r="U213" s="40">
        <f>$D213+(T213-$D213)*INDEX(U$201:U$204,$E213)/INDEX(T$201:T$204,$E213)</f>
        <v/>
      </c>
      <c r="V213" s="40">
        <f>$D213+(U213-$D213)*INDEX(V$201:V$204,$E213)/INDEX(U$201:U$204,$E213)</f>
        <v/>
      </c>
      <c r="W213" s="40">
        <f>$D213+(V213-$D213)*INDEX(W$201:W$204,$E213)/INDEX(V$201:V$204,$E213)</f>
        <v/>
      </c>
      <c r="X213" s="40">
        <f>$D213+(W213-$D213)*INDEX(X$201:X$204,$E213)/INDEX(W$201:W$204,$E213)</f>
        <v/>
      </c>
      <c r="Y213" s="40">
        <f>$D213+(X213-$D213)*INDEX(Y$201:Y$204,$E213)/INDEX(X$201:X$204,$E213)</f>
        <v/>
      </c>
      <c r="Z213" s="40">
        <f>$D213+(Y213-$D213)*INDEX(Z$201:Z$204,$E213)/INDEX(Y$201:Y$204,$E213)</f>
        <v/>
      </c>
      <c r="AA213" s="40">
        <f>$D213+(Z213-$D213)*INDEX(AA$201:AA$204,$E213)/INDEX(Z$201:Z$204,$E213)</f>
        <v/>
      </c>
      <c r="AB213" s="40">
        <f>$D213+(AA213-$D213)*INDEX(AB$201:AB$204,$E213)/INDEX(AA$201:AA$204,$E213)</f>
        <v/>
      </c>
      <c r="AC213" s="40">
        <f>$D213+(AB213-$D213)*INDEX(AC$201:AC$204,$E213)/INDEX(AB$201:AB$204,$E213)</f>
        <v/>
      </c>
      <c r="AD213" s="42">
        <f>SUPPLYCOST(AD$4,Settings!$C$10,IFERROR(INDEX(Inputs_prices!$T$5:$W$16,$F213,MATCH(AD$4,Inputs_prices!$T$4:$W$4,0)),0),$D213,AC213,INDEX(AD$201:AD$204,$E213),INDEX(AC$201:AC$204,$E213))</f>
        <v/>
      </c>
      <c r="AE213" s="25">
        <f>LOWER(Settings!$C$4)&amp;".mit."&amp;$A213&amp;IF($C213="","","."&amp;$C213&amp;"."&amp;$B213)&amp;IF(INDEX(Variables!$D$5:$D$105,MATCH($A213,Variables!$A$5:$A$105,0))="","","."&amp;INDEX(Variables!$D$5:$D$105,MATCH($A213,Variables!$A$5:$A$105,0)))&amp;"."&amp;AE$5</f>
        <v/>
      </c>
      <c r="AF213" s="41">
        <f>INDEX(Inputs_prices!$T$5:$W$16,$F213,MATCH(AF$4,Inputs_prices!$T$4:$W$4,0))</f>
        <v/>
      </c>
      <c r="AG213" s="40">
        <f>INDEX(Inputs_prices!$T$5:$W$16,$F213,MATCH(AG$4,Inputs_prices!$T$4:$W$4,0))</f>
        <v/>
      </c>
      <c r="AH213" s="40">
        <f>INDEX(Inputs_prices!$T$5:$W$16,$F213,MATCH(AH$4,Inputs_prices!$T$4:$W$4,0))</f>
        <v/>
      </c>
      <c r="AI213" s="40">
        <f>$D213+(AH213-$D213)*INDEX(AI$201:AI$204,$E213)/INDEX(AH$201:AH$204,$E213)</f>
        <v/>
      </c>
      <c r="AJ213" s="40">
        <f>$D213+(AI213-$D213)*INDEX(AJ$201:AJ$204,$E213)/INDEX(AI$201:AI$204,$E213)</f>
        <v/>
      </c>
      <c r="AK213" s="40">
        <f>$D213+(AJ213-$D213)*INDEX(AK$201:AK$204,$E213)/INDEX(AJ$201:AJ$204,$E213)</f>
        <v/>
      </c>
      <c r="AL213" s="40">
        <f>$D213+(AK213-$D213)*INDEX(AL$201:AL$204,$E213)/INDEX(AK$201:AK$204,$E213)</f>
        <v/>
      </c>
      <c r="AM213" s="40">
        <f>$D213+(AL213-$D213)*INDEX(AM$201:AM$204,$E213)/INDEX(AL$201:AL$204,$E213)</f>
        <v/>
      </c>
      <c r="AN213" s="40">
        <f>$D213+(AM213-$D213)*INDEX(AN$201:AN$204,$E213)/INDEX(AM$201:AM$204,$E213)</f>
        <v/>
      </c>
      <c r="AO213" s="40">
        <f>$D213+(AN213-$D213)*INDEX(AO$201:AO$204,$E213)/INDEX(AN$201:AN$204,$E213)</f>
        <v/>
      </c>
      <c r="AP213" s="40">
        <f>$D213+(AO213-$D213)*INDEX(AP$201:AP$204,$E213)/INDEX(AO$201:AO$204,$E213)</f>
        <v/>
      </c>
      <c r="AQ213" s="40">
        <f>$D213+(AP213-$D213)*INDEX(AQ$201:AQ$204,$E213)/INDEX(AP$201:AP$204,$E213)</f>
        <v/>
      </c>
      <c r="AR213" s="40">
        <f>$D213+(AQ213-$D213)*INDEX(AR$201:AR$204,$E213)/INDEX(AQ$201:AQ$204,$E213)</f>
        <v/>
      </c>
      <c r="AS213" s="40">
        <f>$D213+(AR213-$D213)*INDEX(AS$201:AS$204,$E213)/INDEX(AR$201:AR$204,$E213)</f>
        <v/>
      </c>
      <c r="AT213" s="40">
        <f>$D213+(AS213-$D213)*INDEX(AT$201:AT$204,$E213)/INDEX(AS$201:AS$204,$E213)</f>
        <v/>
      </c>
      <c r="AU213" s="40">
        <f>$D213+(AT213-$D213)*INDEX(AU$201:AU$204,$E213)/INDEX(AT$201:AT$204,$E213)</f>
        <v/>
      </c>
      <c r="AV213" s="40">
        <f>$D213+(AU213-$D213)*INDEX(AV$201:AV$204,$E213)/INDEX(AU$201:AU$204,$E213)</f>
        <v/>
      </c>
      <c r="AW213" s="40">
        <f>$D213+(AV213-$D213)*INDEX(AW$201:AW$204,$E213)/INDEX(AV$201:AV$204,$E213)</f>
        <v/>
      </c>
      <c r="AX213" s="42">
        <f>SUPPLYCOST(AX$4,Settings!$C$10,IFERROR(INDEX(Inputs_prices!$T$5:$W$16,$F213,MATCH(AX$4,Inputs_prices!$T$4:$W$4,0)),0),$D213,AW213,INDEX(AX$201:AX$204,$E213),INDEX(AW$201:AW$204,$E213))</f>
        <v/>
      </c>
    </row>
    <row r="214" hidden="1" outlineLevel="1">
      <c r="A214" s="5" t="inlineStr">
        <is>
          <t>sp</t>
        </is>
      </c>
      <c r="B214" s="5" t="inlineStr">
        <is>
          <t>lpg</t>
        </is>
      </c>
      <c r="C214" s="5" t="inlineStr">
        <is>
          <t>all</t>
        </is>
      </c>
      <c r="D214" s="40">
        <f>INDEX(Inputs_prices!$N$5:$N$16,MATCH($B214&amp;"."&amp;$C214,Inputs_prices!$A$5:$A$16,0))</f>
        <v/>
      </c>
      <c r="E214" s="40">
        <f>INDEX(Inputs_prices!$F$5:$F$16,MATCH($B214&amp;"."&amp;$C214,Inputs_prices!$A$5:$A$16,0))</f>
        <v/>
      </c>
      <c r="F214" s="40">
        <f>INDEX(Inputs_prices!$E$5:$E$16,MATCH($B214&amp;"."&amp;$C214,Inputs_prices!$A$5:$A$16,0))</f>
        <v/>
      </c>
      <c r="G214" s="39" t="n"/>
      <c r="H214" s="5">
        <f>INDEX(Variables!$B$5:$B$105,MATCH($A214,Variables!$A$5:$A$105,0))&amp;IF($C214="",""," | "&amp;INDEX(Mapping!$B$5:$B$26,MATCH($C214,Mapping!$A$5:$A$26,0))&amp;" | "&amp;INDEX(Mapping!$B$30:$B$41,MATCH($B214,Mapping!$A$30:$A$41,0)))</f>
        <v/>
      </c>
      <c r="I214" s="5">
        <f>INDEX(Variables!$C$5:$C$105,MATCH($A214,Variables!$A$5:$A$105,0))</f>
        <v/>
      </c>
      <c r="J214" s="5">
        <f>INDEX(Variables!$E$5:$E$105,MATCH($A214,Variables!$A$5:$A$105,0))</f>
        <v/>
      </c>
      <c r="K214" s="25">
        <f>LOWER(Settings!$C$4)&amp;".mit."&amp;$A214&amp;IF($C214="","","."&amp;$C214&amp;"."&amp;$B214)&amp;IF(INDEX(Variables!$D$5:$D$105,MATCH($A214,Variables!$A$5:$A$105,0))="","","."&amp;INDEX(Variables!$D$5:$D$105,MATCH($A214,Variables!$A$5:$A$105,0)))&amp;"."&amp;K$5</f>
        <v/>
      </c>
      <c r="L214" s="41">
        <f>INDEX(Inputs_prices!$T$5:$W$16,$F214,MATCH(L$4,Inputs_prices!$T$4:$W$4,0))</f>
        <v/>
      </c>
      <c r="M214" s="40">
        <f>INDEX(Inputs_prices!$T$5:$W$16,$F214,MATCH(M$4,Inputs_prices!$T$4:$W$4,0))</f>
        <v/>
      </c>
      <c r="N214" s="40">
        <f>INDEX(Inputs_prices!$T$5:$W$16,$F214,MATCH(N$4,Inputs_prices!$T$4:$W$4,0))</f>
        <v/>
      </c>
      <c r="O214" s="40">
        <f>$D214+(N214-$D214)*INDEX(O$201:O$204,$E214)/INDEX(N$201:N$204,$E214)</f>
        <v/>
      </c>
      <c r="P214" s="40">
        <f>$D214+(O214-$D214)*INDEX(P$201:P$204,$E214)/INDEX(O$201:O$204,$E214)</f>
        <v/>
      </c>
      <c r="Q214" s="40">
        <f>$D214+(P214-$D214)*INDEX(Q$201:Q$204,$E214)/INDEX(P$201:P$204,$E214)</f>
        <v/>
      </c>
      <c r="R214" s="40">
        <f>$D214+(Q214-$D214)*INDEX(R$201:R$204,$E214)/INDEX(Q$201:Q$204,$E214)</f>
        <v/>
      </c>
      <c r="S214" s="40">
        <f>$D214+(R214-$D214)*INDEX(S$201:S$204,$E214)/INDEX(R$201:R$204,$E214)</f>
        <v/>
      </c>
      <c r="T214" s="40">
        <f>$D214+(S214-$D214)*INDEX(T$201:T$204,$E214)/INDEX(S$201:S$204,$E214)</f>
        <v/>
      </c>
      <c r="U214" s="40">
        <f>$D214+(T214-$D214)*INDEX(U$201:U$204,$E214)/INDEX(T$201:T$204,$E214)</f>
        <v/>
      </c>
      <c r="V214" s="40">
        <f>$D214+(U214-$D214)*INDEX(V$201:V$204,$E214)/INDEX(U$201:U$204,$E214)</f>
        <v/>
      </c>
      <c r="W214" s="40">
        <f>$D214+(V214-$D214)*INDEX(W$201:W$204,$E214)/INDEX(V$201:V$204,$E214)</f>
        <v/>
      </c>
      <c r="X214" s="40">
        <f>$D214+(W214-$D214)*INDEX(X$201:X$204,$E214)/INDEX(W$201:W$204,$E214)</f>
        <v/>
      </c>
      <c r="Y214" s="40">
        <f>$D214+(X214-$D214)*INDEX(Y$201:Y$204,$E214)/INDEX(X$201:X$204,$E214)</f>
        <v/>
      </c>
      <c r="Z214" s="40">
        <f>$D214+(Y214-$D214)*INDEX(Z$201:Z$204,$E214)/INDEX(Y$201:Y$204,$E214)</f>
        <v/>
      </c>
      <c r="AA214" s="40">
        <f>$D214+(Z214-$D214)*INDEX(AA$201:AA$204,$E214)/INDEX(Z$201:Z$204,$E214)</f>
        <v/>
      </c>
      <c r="AB214" s="40">
        <f>$D214+(AA214-$D214)*INDEX(AB$201:AB$204,$E214)/INDEX(AA$201:AA$204,$E214)</f>
        <v/>
      </c>
      <c r="AC214" s="40">
        <f>$D214+(AB214-$D214)*INDEX(AC$201:AC$204,$E214)/INDEX(AB$201:AB$204,$E214)</f>
        <v/>
      </c>
      <c r="AD214" s="42">
        <f>SUPPLYCOST(AD$4,Settings!$C$10,IFERROR(INDEX(Inputs_prices!$T$5:$W$16,$F214,MATCH(AD$4,Inputs_prices!$T$4:$W$4,0)),0),$D214,AC214,INDEX(AD$201:AD$204,$E214),INDEX(AC$201:AC$204,$E214))</f>
        <v/>
      </c>
      <c r="AE214" s="25">
        <f>LOWER(Settings!$C$4)&amp;".mit."&amp;$A214&amp;IF($C214="","","."&amp;$C214&amp;"."&amp;$B214)&amp;IF(INDEX(Variables!$D$5:$D$105,MATCH($A214,Variables!$A$5:$A$105,0))="","","."&amp;INDEX(Variables!$D$5:$D$105,MATCH($A214,Variables!$A$5:$A$105,0)))&amp;"."&amp;AE$5</f>
        <v/>
      </c>
      <c r="AF214" s="41">
        <f>INDEX(Inputs_prices!$T$5:$W$16,$F214,MATCH(AF$4,Inputs_prices!$T$4:$W$4,0))</f>
        <v/>
      </c>
      <c r="AG214" s="40">
        <f>INDEX(Inputs_prices!$T$5:$W$16,$F214,MATCH(AG$4,Inputs_prices!$T$4:$W$4,0))</f>
        <v/>
      </c>
      <c r="AH214" s="40">
        <f>INDEX(Inputs_prices!$T$5:$W$16,$F214,MATCH(AH$4,Inputs_prices!$T$4:$W$4,0))</f>
        <v/>
      </c>
      <c r="AI214" s="40">
        <f>$D214+(AH214-$D214)*INDEX(AI$201:AI$204,$E214)/INDEX(AH$201:AH$204,$E214)</f>
        <v/>
      </c>
      <c r="AJ214" s="40">
        <f>$D214+(AI214-$D214)*INDEX(AJ$201:AJ$204,$E214)/INDEX(AI$201:AI$204,$E214)</f>
        <v/>
      </c>
      <c r="AK214" s="40">
        <f>$D214+(AJ214-$D214)*INDEX(AK$201:AK$204,$E214)/INDEX(AJ$201:AJ$204,$E214)</f>
        <v/>
      </c>
      <c r="AL214" s="40">
        <f>$D214+(AK214-$D214)*INDEX(AL$201:AL$204,$E214)/INDEX(AK$201:AK$204,$E214)</f>
        <v/>
      </c>
      <c r="AM214" s="40">
        <f>$D214+(AL214-$D214)*INDEX(AM$201:AM$204,$E214)/INDEX(AL$201:AL$204,$E214)</f>
        <v/>
      </c>
      <c r="AN214" s="40">
        <f>$D214+(AM214-$D214)*INDEX(AN$201:AN$204,$E214)/INDEX(AM$201:AM$204,$E214)</f>
        <v/>
      </c>
      <c r="AO214" s="40">
        <f>$D214+(AN214-$D214)*INDEX(AO$201:AO$204,$E214)/INDEX(AN$201:AN$204,$E214)</f>
        <v/>
      </c>
      <c r="AP214" s="40">
        <f>$D214+(AO214-$D214)*INDEX(AP$201:AP$204,$E214)/INDEX(AO$201:AO$204,$E214)</f>
        <v/>
      </c>
      <c r="AQ214" s="40">
        <f>$D214+(AP214-$D214)*INDEX(AQ$201:AQ$204,$E214)/INDEX(AP$201:AP$204,$E214)</f>
        <v/>
      </c>
      <c r="AR214" s="40">
        <f>$D214+(AQ214-$D214)*INDEX(AR$201:AR$204,$E214)/INDEX(AQ$201:AQ$204,$E214)</f>
        <v/>
      </c>
      <c r="AS214" s="40">
        <f>$D214+(AR214-$D214)*INDEX(AS$201:AS$204,$E214)/INDEX(AR$201:AR$204,$E214)</f>
        <v/>
      </c>
      <c r="AT214" s="40">
        <f>$D214+(AS214-$D214)*INDEX(AT$201:AT$204,$E214)/INDEX(AS$201:AS$204,$E214)</f>
        <v/>
      </c>
      <c r="AU214" s="40">
        <f>$D214+(AT214-$D214)*INDEX(AU$201:AU$204,$E214)/INDEX(AT$201:AT$204,$E214)</f>
        <v/>
      </c>
      <c r="AV214" s="40">
        <f>$D214+(AU214-$D214)*INDEX(AV$201:AV$204,$E214)/INDEX(AU$201:AU$204,$E214)</f>
        <v/>
      </c>
      <c r="AW214" s="40">
        <f>$D214+(AV214-$D214)*INDEX(AW$201:AW$204,$E214)/INDEX(AV$201:AV$204,$E214)</f>
        <v/>
      </c>
      <c r="AX214" s="42">
        <f>SUPPLYCOST(AX$4,Settings!$C$10,IFERROR(INDEX(Inputs_prices!$T$5:$W$16,$F214,MATCH(AX$4,Inputs_prices!$T$4:$W$4,0)),0),$D214,AW214,INDEX(AX$201:AX$204,$E214),INDEX(AW$201:AW$204,$E214))</f>
        <v/>
      </c>
    </row>
    <row r="215" hidden="1" outlineLevel="1">
      <c r="A215" s="5" t="inlineStr">
        <is>
          <t>sp</t>
        </is>
      </c>
      <c r="B215" s="5" t="inlineStr">
        <is>
          <t>ker</t>
        </is>
      </c>
      <c r="C215" s="5" t="inlineStr">
        <is>
          <t>all</t>
        </is>
      </c>
      <c r="D215" s="40">
        <f>INDEX(Inputs_prices!$N$5:$N$16,MATCH($B215&amp;"."&amp;$C215,Inputs_prices!$A$5:$A$16,0))</f>
        <v/>
      </c>
      <c r="E215" s="40">
        <f>INDEX(Inputs_prices!$F$5:$F$16,MATCH($B215&amp;"."&amp;$C215,Inputs_prices!$A$5:$A$16,0))</f>
        <v/>
      </c>
      <c r="F215" s="40">
        <f>INDEX(Inputs_prices!$E$5:$E$16,MATCH($B215&amp;"."&amp;$C215,Inputs_prices!$A$5:$A$16,0))</f>
        <v/>
      </c>
      <c r="G215" s="39" t="n"/>
      <c r="H215" s="5">
        <f>INDEX(Variables!$B$5:$B$105,MATCH($A215,Variables!$A$5:$A$105,0))&amp;IF($C215="",""," | "&amp;INDEX(Mapping!$B$5:$B$26,MATCH($C215,Mapping!$A$5:$A$26,0))&amp;" | "&amp;INDEX(Mapping!$B$30:$B$41,MATCH($B215,Mapping!$A$30:$A$41,0)))</f>
        <v/>
      </c>
      <c r="I215" s="5">
        <f>INDEX(Variables!$C$5:$C$105,MATCH($A215,Variables!$A$5:$A$105,0))</f>
        <v/>
      </c>
      <c r="J215" s="5">
        <f>INDEX(Variables!$E$5:$E$105,MATCH($A215,Variables!$A$5:$A$105,0))</f>
        <v/>
      </c>
      <c r="K215" s="25">
        <f>LOWER(Settings!$C$4)&amp;".mit."&amp;$A215&amp;IF($C215="","","."&amp;$C215&amp;"."&amp;$B215)&amp;IF(INDEX(Variables!$D$5:$D$105,MATCH($A215,Variables!$A$5:$A$105,0))="","","."&amp;INDEX(Variables!$D$5:$D$105,MATCH($A215,Variables!$A$5:$A$105,0)))&amp;"."&amp;K$5</f>
        <v/>
      </c>
      <c r="L215" s="41">
        <f>INDEX(Inputs_prices!$T$5:$W$16,$F215,MATCH(L$4,Inputs_prices!$T$4:$W$4,0))</f>
        <v/>
      </c>
      <c r="M215" s="40">
        <f>INDEX(Inputs_prices!$T$5:$W$16,$F215,MATCH(M$4,Inputs_prices!$T$4:$W$4,0))</f>
        <v/>
      </c>
      <c r="N215" s="40">
        <f>INDEX(Inputs_prices!$T$5:$W$16,$F215,MATCH(N$4,Inputs_prices!$T$4:$W$4,0))</f>
        <v/>
      </c>
      <c r="O215" s="40">
        <f>$D215+(N215-$D215)*INDEX(O$201:O$204,$E215)/INDEX(N$201:N$204,$E215)</f>
        <v/>
      </c>
      <c r="P215" s="40">
        <f>$D215+(O215-$D215)*INDEX(P$201:P$204,$E215)/INDEX(O$201:O$204,$E215)</f>
        <v/>
      </c>
      <c r="Q215" s="40">
        <f>$D215+(P215-$D215)*INDEX(Q$201:Q$204,$E215)/INDEX(P$201:P$204,$E215)</f>
        <v/>
      </c>
      <c r="R215" s="40">
        <f>$D215+(Q215-$D215)*INDEX(R$201:R$204,$E215)/INDEX(Q$201:Q$204,$E215)</f>
        <v/>
      </c>
      <c r="S215" s="40">
        <f>$D215+(R215-$D215)*INDEX(S$201:S$204,$E215)/INDEX(R$201:R$204,$E215)</f>
        <v/>
      </c>
      <c r="T215" s="40">
        <f>$D215+(S215-$D215)*INDEX(T$201:T$204,$E215)/INDEX(S$201:S$204,$E215)</f>
        <v/>
      </c>
      <c r="U215" s="40">
        <f>$D215+(T215-$D215)*INDEX(U$201:U$204,$E215)/INDEX(T$201:T$204,$E215)</f>
        <v/>
      </c>
      <c r="V215" s="40">
        <f>$D215+(U215-$D215)*INDEX(V$201:V$204,$E215)/INDEX(U$201:U$204,$E215)</f>
        <v/>
      </c>
      <c r="W215" s="40">
        <f>$D215+(V215-$D215)*INDEX(W$201:W$204,$E215)/INDEX(V$201:V$204,$E215)</f>
        <v/>
      </c>
      <c r="X215" s="40">
        <f>$D215+(W215-$D215)*INDEX(X$201:X$204,$E215)/INDEX(W$201:W$204,$E215)</f>
        <v/>
      </c>
      <c r="Y215" s="40">
        <f>$D215+(X215-$D215)*INDEX(Y$201:Y$204,$E215)/INDEX(X$201:X$204,$E215)</f>
        <v/>
      </c>
      <c r="Z215" s="40">
        <f>$D215+(Y215-$D215)*INDEX(Z$201:Z$204,$E215)/INDEX(Y$201:Y$204,$E215)</f>
        <v/>
      </c>
      <c r="AA215" s="40">
        <f>$D215+(Z215-$D215)*INDEX(AA$201:AA$204,$E215)/INDEX(Z$201:Z$204,$E215)</f>
        <v/>
      </c>
      <c r="AB215" s="40">
        <f>$D215+(AA215-$D215)*INDEX(AB$201:AB$204,$E215)/INDEX(AA$201:AA$204,$E215)</f>
        <v/>
      </c>
      <c r="AC215" s="40">
        <f>$D215+(AB215-$D215)*INDEX(AC$201:AC$204,$E215)/INDEX(AB$201:AB$204,$E215)</f>
        <v/>
      </c>
      <c r="AD215" s="42">
        <f>SUPPLYCOST(AD$4,Settings!$C$10,IFERROR(INDEX(Inputs_prices!$T$5:$W$16,$F215,MATCH(AD$4,Inputs_prices!$T$4:$W$4,0)),0),$D215,AC215,INDEX(AD$201:AD$204,$E215),INDEX(AC$201:AC$204,$E215))</f>
        <v/>
      </c>
      <c r="AE215" s="25">
        <f>LOWER(Settings!$C$4)&amp;".mit."&amp;$A215&amp;IF($C215="","","."&amp;$C215&amp;"."&amp;$B215)&amp;IF(INDEX(Variables!$D$5:$D$105,MATCH($A215,Variables!$A$5:$A$105,0))="","","."&amp;INDEX(Variables!$D$5:$D$105,MATCH($A215,Variables!$A$5:$A$105,0)))&amp;"."&amp;AE$5</f>
        <v/>
      </c>
      <c r="AF215" s="41">
        <f>INDEX(Inputs_prices!$T$5:$W$16,$F215,MATCH(AF$4,Inputs_prices!$T$4:$W$4,0))</f>
        <v/>
      </c>
      <c r="AG215" s="40">
        <f>INDEX(Inputs_prices!$T$5:$W$16,$F215,MATCH(AG$4,Inputs_prices!$T$4:$W$4,0))</f>
        <v/>
      </c>
      <c r="AH215" s="40">
        <f>INDEX(Inputs_prices!$T$5:$W$16,$F215,MATCH(AH$4,Inputs_prices!$T$4:$W$4,0))</f>
        <v/>
      </c>
      <c r="AI215" s="40">
        <f>$D215+(AH215-$D215)*INDEX(AI$201:AI$204,$E215)/INDEX(AH$201:AH$204,$E215)</f>
        <v/>
      </c>
      <c r="AJ215" s="40">
        <f>$D215+(AI215-$D215)*INDEX(AJ$201:AJ$204,$E215)/INDEX(AI$201:AI$204,$E215)</f>
        <v/>
      </c>
      <c r="AK215" s="40">
        <f>$D215+(AJ215-$D215)*INDEX(AK$201:AK$204,$E215)/INDEX(AJ$201:AJ$204,$E215)</f>
        <v/>
      </c>
      <c r="AL215" s="40">
        <f>$D215+(AK215-$D215)*INDEX(AL$201:AL$204,$E215)/INDEX(AK$201:AK$204,$E215)</f>
        <v/>
      </c>
      <c r="AM215" s="40">
        <f>$D215+(AL215-$D215)*INDEX(AM$201:AM$204,$E215)/INDEX(AL$201:AL$204,$E215)</f>
        <v/>
      </c>
      <c r="AN215" s="40">
        <f>$D215+(AM215-$D215)*INDEX(AN$201:AN$204,$E215)/INDEX(AM$201:AM$204,$E215)</f>
        <v/>
      </c>
      <c r="AO215" s="40">
        <f>$D215+(AN215-$D215)*INDEX(AO$201:AO$204,$E215)/INDEX(AN$201:AN$204,$E215)</f>
        <v/>
      </c>
      <c r="AP215" s="40">
        <f>$D215+(AO215-$D215)*INDEX(AP$201:AP$204,$E215)/INDEX(AO$201:AO$204,$E215)</f>
        <v/>
      </c>
      <c r="AQ215" s="40">
        <f>$D215+(AP215-$D215)*INDEX(AQ$201:AQ$204,$E215)/INDEX(AP$201:AP$204,$E215)</f>
        <v/>
      </c>
      <c r="AR215" s="40">
        <f>$D215+(AQ215-$D215)*INDEX(AR$201:AR$204,$E215)/INDEX(AQ$201:AQ$204,$E215)</f>
        <v/>
      </c>
      <c r="AS215" s="40">
        <f>$D215+(AR215-$D215)*INDEX(AS$201:AS$204,$E215)/INDEX(AR$201:AR$204,$E215)</f>
        <v/>
      </c>
      <c r="AT215" s="40">
        <f>$D215+(AS215-$D215)*INDEX(AT$201:AT$204,$E215)/INDEX(AS$201:AS$204,$E215)</f>
        <v/>
      </c>
      <c r="AU215" s="40">
        <f>$D215+(AT215-$D215)*INDEX(AU$201:AU$204,$E215)/INDEX(AT$201:AT$204,$E215)</f>
        <v/>
      </c>
      <c r="AV215" s="40">
        <f>$D215+(AU215-$D215)*INDEX(AV$201:AV$204,$E215)/INDEX(AU$201:AU$204,$E215)</f>
        <v/>
      </c>
      <c r="AW215" s="40">
        <f>$D215+(AV215-$D215)*INDEX(AW$201:AW$204,$E215)/INDEX(AV$201:AV$204,$E215)</f>
        <v/>
      </c>
      <c r="AX215" s="42">
        <f>SUPPLYCOST(AX$4,Settings!$C$10,IFERROR(INDEX(Inputs_prices!$T$5:$W$16,$F215,MATCH(AX$4,Inputs_prices!$T$4:$W$4,0)),0),$D215,AW215,INDEX(AX$201:AX$204,$E215),INDEX(AW$201:AW$204,$E215))</f>
        <v/>
      </c>
    </row>
    <row r="216" hidden="1" outlineLevel="1">
      <c r="A216" s="5" t="inlineStr">
        <is>
          <t>sp</t>
        </is>
      </c>
      <c r="B216" s="5" t="inlineStr">
        <is>
          <t>oop</t>
        </is>
      </c>
      <c r="C216" s="5" t="inlineStr">
        <is>
          <t>all</t>
        </is>
      </c>
      <c r="D216" s="40">
        <f>INDEX(Inputs_prices!$N$5:$N$16,MATCH($B216&amp;"."&amp;$C216,Inputs_prices!$A$5:$A$16,0))</f>
        <v/>
      </c>
      <c r="E216" s="40">
        <f>INDEX(Inputs_prices!$F$5:$F$16,MATCH($B216&amp;"."&amp;$C216,Inputs_prices!$A$5:$A$16,0))</f>
        <v/>
      </c>
      <c r="F216" s="40">
        <f>INDEX(Inputs_prices!$E$5:$E$16,MATCH($B216&amp;"."&amp;$C216,Inputs_prices!$A$5:$A$16,0))</f>
        <v/>
      </c>
      <c r="G216" s="39" t="n"/>
      <c r="H216" s="5">
        <f>INDEX(Variables!$B$5:$B$105,MATCH($A216,Variables!$A$5:$A$105,0))&amp;IF($C216="",""," | "&amp;INDEX(Mapping!$B$5:$B$26,MATCH($C216,Mapping!$A$5:$A$26,0))&amp;" | "&amp;INDEX(Mapping!$B$30:$B$41,MATCH($B216,Mapping!$A$30:$A$41,0)))</f>
        <v/>
      </c>
      <c r="I216" s="5">
        <f>INDEX(Variables!$C$5:$C$105,MATCH($A216,Variables!$A$5:$A$105,0))</f>
        <v/>
      </c>
      <c r="J216" s="5">
        <f>INDEX(Variables!$E$5:$E$105,MATCH($A216,Variables!$A$5:$A$105,0))</f>
        <v/>
      </c>
      <c r="K216" s="25">
        <f>LOWER(Settings!$C$4)&amp;".mit."&amp;$A216&amp;IF($C216="","","."&amp;$C216&amp;"."&amp;$B216)&amp;IF(INDEX(Variables!$D$5:$D$105,MATCH($A216,Variables!$A$5:$A$105,0))="","","."&amp;INDEX(Variables!$D$5:$D$105,MATCH($A216,Variables!$A$5:$A$105,0)))&amp;"."&amp;K$5</f>
        <v/>
      </c>
      <c r="L216" s="41">
        <f>INDEX(Inputs_prices!$T$5:$W$16,$F216,MATCH(L$4,Inputs_prices!$T$4:$W$4,0))</f>
        <v/>
      </c>
      <c r="M216" s="40">
        <f>INDEX(Inputs_prices!$T$5:$W$16,$F216,MATCH(M$4,Inputs_prices!$T$4:$W$4,0))</f>
        <v/>
      </c>
      <c r="N216" s="40">
        <f>INDEX(Inputs_prices!$T$5:$W$16,$F216,MATCH(N$4,Inputs_prices!$T$4:$W$4,0))</f>
        <v/>
      </c>
      <c r="O216" s="40">
        <f>$D216+(N216-$D216)*INDEX(O$201:O$204,$E216)/INDEX(N$201:N$204,$E216)</f>
        <v/>
      </c>
      <c r="P216" s="40">
        <f>$D216+(O216-$D216)*INDEX(P$201:P$204,$E216)/INDEX(O$201:O$204,$E216)</f>
        <v/>
      </c>
      <c r="Q216" s="40">
        <f>$D216+(P216-$D216)*INDEX(Q$201:Q$204,$E216)/INDEX(P$201:P$204,$E216)</f>
        <v/>
      </c>
      <c r="R216" s="40">
        <f>$D216+(Q216-$D216)*INDEX(R$201:R$204,$E216)/INDEX(Q$201:Q$204,$E216)</f>
        <v/>
      </c>
      <c r="S216" s="40">
        <f>$D216+(R216-$D216)*INDEX(S$201:S$204,$E216)/INDEX(R$201:R$204,$E216)</f>
        <v/>
      </c>
      <c r="T216" s="40">
        <f>$D216+(S216-$D216)*INDEX(T$201:T$204,$E216)/INDEX(S$201:S$204,$E216)</f>
        <v/>
      </c>
      <c r="U216" s="40">
        <f>$D216+(T216-$D216)*INDEX(U$201:U$204,$E216)/INDEX(T$201:T$204,$E216)</f>
        <v/>
      </c>
      <c r="V216" s="40">
        <f>$D216+(U216-$D216)*INDEX(V$201:V$204,$E216)/INDEX(U$201:U$204,$E216)</f>
        <v/>
      </c>
      <c r="W216" s="40">
        <f>$D216+(V216-$D216)*INDEX(W$201:W$204,$E216)/INDEX(V$201:V$204,$E216)</f>
        <v/>
      </c>
      <c r="X216" s="40">
        <f>$D216+(W216-$D216)*INDEX(X$201:X$204,$E216)/INDEX(W$201:W$204,$E216)</f>
        <v/>
      </c>
      <c r="Y216" s="40">
        <f>$D216+(X216-$D216)*INDEX(Y$201:Y$204,$E216)/INDEX(X$201:X$204,$E216)</f>
        <v/>
      </c>
      <c r="Z216" s="40">
        <f>$D216+(Y216-$D216)*INDEX(Z$201:Z$204,$E216)/INDEX(Y$201:Y$204,$E216)</f>
        <v/>
      </c>
      <c r="AA216" s="40">
        <f>$D216+(Z216-$D216)*INDEX(AA$201:AA$204,$E216)/INDEX(Z$201:Z$204,$E216)</f>
        <v/>
      </c>
      <c r="AB216" s="40">
        <f>$D216+(AA216-$D216)*INDEX(AB$201:AB$204,$E216)/INDEX(AA$201:AA$204,$E216)</f>
        <v/>
      </c>
      <c r="AC216" s="40">
        <f>$D216+(AB216-$D216)*INDEX(AC$201:AC$204,$E216)/INDEX(AB$201:AB$204,$E216)</f>
        <v/>
      </c>
      <c r="AD216" s="42">
        <f>SUPPLYCOST(AD$4,Settings!$C$10,IFERROR(INDEX(Inputs_prices!$T$5:$W$16,$F216,MATCH(AD$4,Inputs_prices!$T$4:$W$4,0)),0),$D216,AC216,INDEX(AD$201:AD$204,$E216),INDEX(AC$201:AC$204,$E216))</f>
        <v/>
      </c>
      <c r="AE216" s="25">
        <f>LOWER(Settings!$C$4)&amp;".mit."&amp;$A216&amp;IF($C216="","","."&amp;$C216&amp;"."&amp;$B216)&amp;IF(INDEX(Variables!$D$5:$D$105,MATCH($A216,Variables!$A$5:$A$105,0))="","","."&amp;INDEX(Variables!$D$5:$D$105,MATCH($A216,Variables!$A$5:$A$105,0)))&amp;"."&amp;AE$5</f>
        <v/>
      </c>
      <c r="AF216" s="41">
        <f>INDEX(Inputs_prices!$T$5:$W$16,$F216,MATCH(AF$4,Inputs_prices!$T$4:$W$4,0))</f>
        <v/>
      </c>
      <c r="AG216" s="40">
        <f>INDEX(Inputs_prices!$T$5:$W$16,$F216,MATCH(AG$4,Inputs_prices!$T$4:$W$4,0))</f>
        <v/>
      </c>
      <c r="AH216" s="40">
        <f>INDEX(Inputs_prices!$T$5:$W$16,$F216,MATCH(AH$4,Inputs_prices!$T$4:$W$4,0))</f>
        <v/>
      </c>
      <c r="AI216" s="40">
        <f>$D216+(AH216-$D216)*INDEX(AI$201:AI$204,$E216)/INDEX(AH$201:AH$204,$E216)</f>
        <v/>
      </c>
      <c r="AJ216" s="40">
        <f>$D216+(AI216-$D216)*INDEX(AJ$201:AJ$204,$E216)/INDEX(AI$201:AI$204,$E216)</f>
        <v/>
      </c>
      <c r="AK216" s="40">
        <f>$D216+(AJ216-$D216)*INDEX(AK$201:AK$204,$E216)/INDEX(AJ$201:AJ$204,$E216)</f>
        <v/>
      </c>
      <c r="AL216" s="40">
        <f>$D216+(AK216-$D216)*INDEX(AL$201:AL$204,$E216)/INDEX(AK$201:AK$204,$E216)</f>
        <v/>
      </c>
      <c r="AM216" s="40">
        <f>$D216+(AL216-$D216)*INDEX(AM$201:AM$204,$E216)/INDEX(AL$201:AL$204,$E216)</f>
        <v/>
      </c>
      <c r="AN216" s="40">
        <f>$D216+(AM216-$D216)*INDEX(AN$201:AN$204,$E216)/INDEX(AM$201:AM$204,$E216)</f>
        <v/>
      </c>
      <c r="AO216" s="40">
        <f>$D216+(AN216-$D216)*INDEX(AO$201:AO$204,$E216)/INDEX(AN$201:AN$204,$E216)</f>
        <v/>
      </c>
      <c r="AP216" s="40">
        <f>$D216+(AO216-$D216)*INDEX(AP$201:AP$204,$E216)/INDEX(AO$201:AO$204,$E216)</f>
        <v/>
      </c>
      <c r="AQ216" s="40">
        <f>$D216+(AP216-$D216)*INDEX(AQ$201:AQ$204,$E216)/INDEX(AP$201:AP$204,$E216)</f>
        <v/>
      </c>
      <c r="AR216" s="40">
        <f>$D216+(AQ216-$D216)*INDEX(AR$201:AR$204,$E216)/INDEX(AQ$201:AQ$204,$E216)</f>
        <v/>
      </c>
      <c r="AS216" s="40">
        <f>$D216+(AR216-$D216)*INDEX(AS$201:AS$204,$E216)/INDEX(AR$201:AR$204,$E216)</f>
        <v/>
      </c>
      <c r="AT216" s="40">
        <f>$D216+(AS216-$D216)*INDEX(AT$201:AT$204,$E216)/INDEX(AS$201:AS$204,$E216)</f>
        <v/>
      </c>
      <c r="AU216" s="40">
        <f>$D216+(AT216-$D216)*INDEX(AU$201:AU$204,$E216)/INDEX(AT$201:AT$204,$E216)</f>
        <v/>
      </c>
      <c r="AV216" s="40">
        <f>$D216+(AU216-$D216)*INDEX(AV$201:AV$204,$E216)/INDEX(AU$201:AU$204,$E216)</f>
        <v/>
      </c>
      <c r="AW216" s="40">
        <f>$D216+(AV216-$D216)*INDEX(AW$201:AW$204,$E216)/INDEX(AV$201:AV$204,$E216)</f>
        <v/>
      </c>
      <c r="AX216" s="42">
        <f>SUPPLYCOST(AX$4,Settings!$C$10,IFERROR(INDEX(Inputs_prices!$T$5:$W$16,$F216,MATCH(AX$4,Inputs_prices!$T$4:$W$4,0)),0),$D216,AW216,INDEX(AX$201:AX$204,$E216),INDEX(AW$201:AW$204,$E216))</f>
        <v/>
      </c>
    </row>
    <row r="217" hidden="1" outlineLevel="1">
      <c r="A217" s="5" t="inlineStr">
        <is>
          <t>sp</t>
        </is>
      </c>
      <c r="B217" s="5" t="inlineStr">
        <is>
          <t>bio</t>
        </is>
      </c>
      <c r="C217" s="5" t="inlineStr">
        <is>
          <t>all</t>
        </is>
      </c>
      <c r="D217" s="40">
        <f>INDEX(Inputs_prices!$N$5:$N$16,MATCH($B217&amp;"."&amp;$C217,Inputs_prices!$A$5:$A$16,0))</f>
        <v/>
      </c>
      <c r="E217" s="40">
        <f>INDEX(Inputs_prices!$F$5:$F$16,MATCH($B217&amp;"."&amp;$C217,Inputs_prices!$A$5:$A$16,0))</f>
        <v/>
      </c>
      <c r="F217" s="40">
        <f>INDEX(Inputs_prices!$E$5:$E$16,MATCH($B217&amp;"."&amp;$C217,Inputs_prices!$A$5:$A$16,0))</f>
        <v/>
      </c>
      <c r="G217" s="39" t="n"/>
      <c r="H217" s="5">
        <f>INDEX(Variables!$B$5:$B$105,MATCH($A217,Variables!$A$5:$A$105,0))&amp;IF($C217="",""," | "&amp;INDEX(Mapping!$B$5:$B$26,MATCH($C217,Mapping!$A$5:$A$26,0))&amp;" | "&amp;INDEX(Mapping!$B$30:$B$41,MATCH($B217,Mapping!$A$30:$A$41,0)))</f>
        <v/>
      </c>
      <c r="I217" s="5">
        <f>INDEX(Variables!$C$5:$C$105,MATCH($A217,Variables!$A$5:$A$105,0))</f>
        <v/>
      </c>
      <c r="J217" s="5">
        <f>INDEX(Variables!$E$5:$E$105,MATCH($A217,Variables!$A$5:$A$105,0))</f>
        <v/>
      </c>
      <c r="K217" s="25">
        <f>LOWER(Settings!$C$4)&amp;".mit."&amp;$A217&amp;IF($C217="","","."&amp;$C217&amp;"."&amp;$B217)&amp;IF(INDEX(Variables!$D$5:$D$105,MATCH($A217,Variables!$A$5:$A$105,0))="","","."&amp;INDEX(Variables!$D$5:$D$105,MATCH($A217,Variables!$A$5:$A$105,0)))&amp;"."&amp;K$5</f>
        <v/>
      </c>
      <c r="L217" s="41">
        <f>INDEX(Inputs_prices!$T$5:$W$16,$F217,MATCH(L$4,Inputs_prices!$T$4:$W$4,0))</f>
        <v/>
      </c>
      <c r="M217" s="40">
        <f>INDEX(Inputs_prices!$T$5:$W$16,$F217,MATCH(M$4,Inputs_prices!$T$4:$W$4,0))</f>
        <v/>
      </c>
      <c r="N217" s="40">
        <f>INDEX(Inputs_prices!$T$5:$W$16,$F217,MATCH(N$4,Inputs_prices!$T$4:$W$4,0))</f>
        <v/>
      </c>
      <c r="O217" s="40">
        <f>$D217+(N217-$D217)*INDEX(O$201:O$204,$E217)/INDEX(N$201:N$204,$E217)</f>
        <v/>
      </c>
      <c r="P217" s="40">
        <f>$D217+(O217-$D217)*INDEX(P$201:P$204,$E217)/INDEX(O$201:O$204,$E217)</f>
        <v/>
      </c>
      <c r="Q217" s="40">
        <f>$D217+(P217-$D217)*INDEX(Q$201:Q$204,$E217)/INDEX(P$201:P$204,$E217)</f>
        <v/>
      </c>
      <c r="R217" s="40">
        <f>$D217+(Q217-$D217)*INDEX(R$201:R$204,$E217)/INDEX(Q$201:Q$204,$E217)</f>
        <v/>
      </c>
      <c r="S217" s="40">
        <f>$D217+(R217-$D217)*INDEX(S$201:S$204,$E217)/INDEX(R$201:R$204,$E217)</f>
        <v/>
      </c>
      <c r="T217" s="40">
        <f>$D217+(S217-$D217)*INDEX(T$201:T$204,$E217)/INDEX(S$201:S$204,$E217)</f>
        <v/>
      </c>
      <c r="U217" s="40">
        <f>$D217+(T217-$D217)*INDEX(U$201:U$204,$E217)/INDEX(T$201:T$204,$E217)</f>
        <v/>
      </c>
      <c r="V217" s="40">
        <f>$D217+(U217-$D217)*INDEX(V$201:V$204,$E217)/INDEX(U$201:U$204,$E217)</f>
        <v/>
      </c>
      <c r="W217" s="40">
        <f>$D217+(V217-$D217)*INDEX(W$201:W$204,$E217)/INDEX(V$201:V$204,$E217)</f>
        <v/>
      </c>
      <c r="X217" s="40">
        <f>$D217+(W217-$D217)*INDEX(X$201:X$204,$E217)/INDEX(W$201:W$204,$E217)</f>
        <v/>
      </c>
      <c r="Y217" s="40">
        <f>$D217+(X217-$D217)*INDEX(Y$201:Y$204,$E217)/INDEX(X$201:X$204,$E217)</f>
        <v/>
      </c>
      <c r="Z217" s="40">
        <f>$D217+(Y217-$D217)*INDEX(Z$201:Z$204,$E217)/INDEX(Y$201:Y$204,$E217)</f>
        <v/>
      </c>
      <c r="AA217" s="40">
        <f>$D217+(Z217-$D217)*INDEX(AA$201:AA$204,$E217)/INDEX(Z$201:Z$204,$E217)</f>
        <v/>
      </c>
      <c r="AB217" s="40">
        <f>$D217+(AA217-$D217)*INDEX(AB$201:AB$204,$E217)/INDEX(AA$201:AA$204,$E217)</f>
        <v/>
      </c>
      <c r="AC217" s="40">
        <f>$D217+(AB217-$D217)*INDEX(AC$201:AC$204,$E217)/INDEX(AB$201:AB$204,$E217)</f>
        <v/>
      </c>
      <c r="AD217" s="42">
        <f>SUPPLYCOST(AD$4,Settings!$C$10,IFERROR(INDEX(Inputs_prices!$T$5:$W$16,$F217,MATCH(AD$4,Inputs_prices!$T$4:$W$4,0)),0),$D217,AC217,INDEX(AD$201:AD$204,$E217),INDEX(AC$201:AC$204,$E217))</f>
        <v/>
      </c>
      <c r="AE217" s="25">
        <f>LOWER(Settings!$C$4)&amp;".mit."&amp;$A217&amp;IF($C217="","","."&amp;$C217&amp;"."&amp;$B217)&amp;IF(INDEX(Variables!$D$5:$D$105,MATCH($A217,Variables!$A$5:$A$105,0))="","","."&amp;INDEX(Variables!$D$5:$D$105,MATCH($A217,Variables!$A$5:$A$105,0)))&amp;"."&amp;AE$5</f>
        <v/>
      </c>
      <c r="AF217" s="41">
        <f>INDEX(Inputs_prices!$T$5:$W$16,$F217,MATCH(AF$4,Inputs_prices!$T$4:$W$4,0))</f>
        <v/>
      </c>
      <c r="AG217" s="40">
        <f>INDEX(Inputs_prices!$T$5:$W$16,$F217,MATCH(AG$4,Inputs_prices!$T$4:$W$4,0))</f>
        <v/>
      </c>
      <c r="AH217" s="40">
        <f>INDEX(Inputs_prices!$T$5:$W$16,$F217,MATCH(AH$4,Inputs_prices!$T$4:$W$4,0))</f>
        <v/>
      </c>
      <c r="AI217" s="40">
        <f>$D217+(AH217-$D217)*INDEX(AI$201:AI$204,$E217)/INDEX(AH$201:AH$204,$E217)</f>
        <v/>
      </c>
      <c r="AJ217" s="40">
        <f>$D217+(AI217-$D217)*INDEX(AJ$201:AJ$204,$E217)/INDEX(AI$201:AI$204,$E217)</f>
        <v/>
      </c>
      <c r="AK217" s="40">
        <f>$D217+(AJ217-$D217)*INDEX(AK$201:AK$204,$E217)/INDEX(AJ$201:AJ$204,$E217)</f>
        <v/>
      </c>
      <c r="AL217" s="40">
        <f>$D217+(AK217-$D217)*INDEX(AL$201:AL$204,$E217)/INDEX(AK$201:AK$204,$E217)</f>
        <v/>
      </c>
      <c r="AM217" s="40">
        <f>$D217+(AL217-$D217)*INDEX(AM$201:AM$204,$E217)/INDEX(AL$201:AL$204,$E217)</f>
        <v/>
      </c>
      <c r="AN217" s="40">
        <f>$D217+(AM217-$D217)*INDEX(AN$201:AN$204,$E217)/INDEX(AM$201:AM$204,$E217)</f>
        <v/>
      </c>
      <c r="AO217" s="40">
        <f>$D217+(AN217-$D217)*INDEX(AO$201:AO$204,$E217)/INDEX(AN$201:AN$204,$E217)</f>
        <v/>
      </c>
      <c r="AP217" s="40">
        <f>$D217+(AO217-$D217)*INDEX(AP$201:AP$204,$E217)/INDEX(AO$201:AO$204,$E217)</f>
        <v/>
      </c>
      <c r="AQ217" s="40">
        <f>$D217+(AP217-$D217)*INDEX(AQ$201:AQ$204,$E217)/INDEX(AP$201:AP$204,$E217)</f>
        <v/>
      </c>
      <c r="AR217" s="40">
        <f>$D217+(AQ217-$D217)*INDEX(AR$201:AR$204,$E217)/INDEX(AQ$201:AQ$204,$E217)</f>
        <v/>
      </c>
      <c r="AS217" s="40">
        <f>$D217+(AR217-$D217)*INDEX(AS$201:AS$204,$E217)/INDEX(AR$201:AR$204,$E217)</f>
        <v/>
      </c>
      <c r="AT217" s="40">
        <f>$D217+(AS217-$D217)*INDEX(AT$201:AT$204,$E217)/INDEX(AS$201:AS$204,$E217)</f>
        <v/>
      </c>
      <c r="AU217" s="40">
        <f>$D217+(AT217-$D217)*INDEX(AU$201:AU$204,$E217)/INDEX(AT$201:AT$204,$E217)</f>
        <v/>
      </c>
      <c r="AV217" s="40">
        <f>$D217+(AU217-$D217)*INDEX(AV$201:AV$204,$E217)/INDEX(AU$201:AU$204,$E217)</f>
        <v/>
      </c>
      <c r="AW217" s="40">
        <f>$D217+(AV217-$D217)*INDEX(AW$201:AW$204,$E217)/INDEX(AV$201:AV$204,$E217)</f>
        <v/>
      </c>
      <c r="AX217" s="42">
        <f>SUPPLYCOST(AX$4,Settings!$C$10,IFERROR(INDEX(Inputs_prices!$T$5:$W$16,$F217,MATCH(AX$4,Inputs_prices!$T$4:$W$4,0)),0),$D217,AW217,INDEX(AX$201:AX$204,$E217),INDEX(AW$201:AW$204,$E217))</f>
        <v/>
      </c>
    </row>
    <row r="218" hidden="1" outlineLevel="1"/>
    <row r="219" hidden="1" outlineLevel="1">
      <c r="A219" s="5" t="inlineStr">
        <is>
          <t>txo</t>
        </is>
      </c>
      <c r="B219" s="5" t="inlineStr">
        <is>
          <t>coa</t>
        </is>
      </c>
      <c r="C219" s="5" t="inlineStr">
        <is>
          <t>pow</t>
        </is>
      </c>
      <c r="D219" s="40">
        <f>INDEX(Inputs_prices!$S$5:$S$16,MATCH($B219&amp;"."&amp;$C219,Inputs_prices!$A$5:$A$16,0))</f>
        <v/>
      </c>
      <c r="E219" s="40">
        <f>INDEX(Inputs_prices!$R$5:$R$16,MATCH($B219&amp;"."&amp;$C219,Inputs_prices!$A$5:$A$16,0))</f>
        <v/>
      </c>
      <c r="F219" s="40">
        <f>INDEX(Inputs_prices!$K$5:$K$16,MATCH($B219&amp;"."&amp;$C219,Inputs_prices!$A$5:$A$16,0))</f>
        <v/>
      </c>
      <c r="G219" s="40">
        <f>INDEX(Inputs_prices!$E$5:$E$16,MATCH($B219&amp;"."&amp;$C219,Inputs_prices!$A$5:$A$16,0))</f>
        <v/>
      </c>
      <c r="H219" s="5">
        <f>INDEX(Variables!$B$5:$B$105,MATCH($A219,Variables!$A$5:$A$105,0))&amp;IF($C219="",""," | "&amp;INDEX(Mapping!$B$5:$B$26,MATCH($C219,Mapping!$A$5:$A$26,0))&amp;" | "&amp;INDEX(Mapping!$B$30:$B$41,MATCH($B219,Mapping!$A$30:$A$41,0)))</f>
        <v/>
      </c>
      <c r="I219" s="5">
        <f>INDEX(Variables!$C$5:$C$105,MATCH($A219,Variables!$A$5:$A$105,0))</f>
        <v/>
      </c>
      <c r="J219" s="5">
        <f>INDEX(Variables!$E$5:$E$105,MATCH($A219,Variables!$A$5:$A$105,0))</f>
        <v/>
      </c>
      <c r="K219" s="25">
        <f>LOWER(Settings!$C$4)&amp;".mit."&amp;$A219&amp;IF($C219="","","."&amp;$C219&amp;"."&amp;$B219)&amp;IF(INDEX(Variables!$D$5:$D$105,MATCH($A219,Variables!$A$5:$A$105,0))="","","."&amp;INDEX(Variables!$D$5:$D$105,MATCH($A219,Variables!$A$5:$A$105,0)))&amp;"."&amp;K$5</f>
        <v/>
      </c>
      <c r="L219" s="41">
        <f>INDEX(Inputs_prices!$X$5:$AA$16,$G219,MATCH(L$4,Inputs_prices!$X$4:$AA$4,0))</f>
        <v/>
      </c>
      <c r="M219" s="40">
        <f>INDEX(Inputs_prices!$X$5:$AA$16,$G219,MATCH(M$4,Inputs_prices!$X$4:$AA$4,0))</f>
        <v/>
      </c>
      <c r="N219" s="40">
        <f>INDEX(Inputs_prices!$X$5:$AA$16,$G219,MATCH(N$4,Inputs_prices!$X$4:$AA$4,0))</f>
        <v/>
      </c>
      <c r="O219" s="40">
        <f>$D219*$F219+IF($D219*(1-$F219)&gt;=0,MAX($D219*(1-$F219),($E219-O206+$D219*(1-$F219))*(1-$F219)),($E219-O206+$D219*(1-$F219))*(1-$F219))</f>
        <v/>
      </c>
      <c r="P219" s="40">
        <f>$D219*$F219+IF($D219*(1-$F219)&gt;=0,MAX($D219*(1-$F219),($E219-P206+$D219*(1-$F219))*(1-$F219)),($E219-P206+$D219*(1-$F219))*(1-$F219))</f>
        <v/>
      </c>
      <c r="Q219" s="40">
        <f>$D219*$F219+IF($D219*(1-$F219)&gt;=0,MAX($D219*(1-$F219),($E219-Q206+$D219*(1-$F219))*(1-$F219)),($E219-Q206+$D219*(1-$F219))*(1-$F219))</f>
        <v/>
      </c>
      <c r="R219" s="40">
        <f>$D219*$F219+IF($D219*(1-$F219)&gt;=0,MAX($D219*(1-$F219),($E219-R206+$D219*(1-$F219))*(1-$F219)),($E219-R206+$D219*(1-$F219))*(1-$F219))</f>
        <v/>
      </c>
      <c r="S219" s="40">
        <f>$D219*$F219+IF($D219*(1-$F219)&gt;=0,MAX($D219*(1-$F219),($E219-S206+$D219*(1-$F219))*(1-$F219)),($E219-S206+$D219*(1-$F219))*(1-$F219))</f>
        <v/>
      </c>
      <c r="T219" s="40">
        <f>$D219*$F219+IF($D219*(1-$F219)&gt;=0,MAX($D219*(1-$F219),($E219-T206+$D219*(1-$F219))*(1-$F219)),($E219-T206+$D219*(1-$F219))*(1-$F219))</f>
        <v/>
      </c>
      <c r="U219" s="40">
        <f>$D219*$F219+IF($D219*(1-$F219)&gt;=0,MAX($D219*(1-$F219),($E219-U206+$D219*(1-$F219))*(1-$F219)),($E219-U206+$D219*(1-$F219))*(1-$F219))</f>
        <v/>
      </c>
      <c r="V219" s="40">
        <f>$D219*$F219+IF($D219*(1-$F219)&gt;=0,MAX($D219*(1-$F219),($E219-V206+$D219*(1-$F219))*(1-$F219)),($E219-V206+$D219*(1-$F219))*(1-$F219))</f>
        <v/>
      </c>
      <c r="W219" s="40">
        <f>$D219*$F219+IF($D219*(1-$F219)&gt;=0,MAX($D219*(1-$F219),($E219-W206+$D219*(1-$F219))*(1-$F219)),($E219-W206+$D219*(1-$F219))*(1-$F219))</f>
        <v/>
      </c>
      <c r="X219" s="40">
        <f>$D219*$F219+IF($D219*(1-$F219)&gt;=0,MAX($D219*(1-$F219),($E219-X206+$D219*(1-$F219))*(1-$F219)),($E219-X206+$D219*(1-$F219))*(1-$F219))</f>
        <v/>
      </c>
      <c r="Y219" s="40">
        <f>$D219*$F219+IF($D219*(1-$F219)&gt;=0,MAX($D219*(1-$F219),($E219-Y206+$D219*(1-$F219))*(1-$F219)),($E219-Y206+$D219*(1-$F219))*(1-$F219))</f>
        <v/>
      </c>
      <c r="Z219" s="40">
        <f>$D219*$F219+IF($D219*(1-$F219)&gt;=0,MAX($D219*(1-$F219),($E219-Z206+$D219*(1-$F219))*(1-$F219)),($E219-Z206+$D219*(1-$F219))*(1-$F219))</f>
        <v/>
      </c>
      <c r="AA219" s="40">
        <f>$D219*$F219+IF($D219*(1-$F219)&gt;=0,MAX($D219*(1-$F219),($E219-AA206+$D219*(1-$F219))*(1-$F219)),($E219-AA206+$D219*(1-$F219))*(1-$F219))</f>
        <v/>
      </c>
      <c r="AB219" s="40">
        <f>$D219*$F219+IF($D219*(1-$F219)&gt;=0,MAX($D219*(1-$F219),($E219-AB206+$D219*(1-$F219))*(1-$F219)),($E219-AB206+$D219*(1-$F219))*(1-$F219))</f>
        <v/>
      </c>
      <c r="AC219" s="40">
        <f>$D219*$F219+IF($D219*(1-$F219)&gt;=0,MAX($D219*(1-$F219),($E219-AC206+$D219*(1-$F219))*(1-$F219)),($E219-AC206+$D219*(1-$F219))*(1-$F219))</f>
        <v/>
      </c>
      <c r="AD219" s="42">
        <f>OTHERTAX(AD$4,Settings!$C$10,IFERROR(INDEX(Inputs_prices!$X$5:$AA$16,$G219,MATCH(AD$4,Inputs_prices!$X$4:$AA$4,0)),0),$D219,$E219,AD206,$F219)</f>
        <v/>
      </c>
      <c r="AE219" s="25">
        <f>LOWER(Settings!$C$4)&amp;".mit."&amp;$A219&amp;IF($C219="","","."&amp;$C219&amp;"."&amp;$B219)&amp;IF(INDEX(Variables!$D$5:$D$105,MATCH($A219,Variables!$A$5:$A$105,0))="","","."&amp;INDEX(Variables!$D$5:$D$105,MATCH($A219,Variables!$A$5:$A$105,0)))&amp;"."&amp;AE$5</f>
        <v/>
      </c>
      <c r="AF219" s="41">
        <f>INDEX(Inputs_prices!$X$5:$AA$16,$G219,MATCH(AF$4,Inputs_prices!$X$4:$AA$4,0))</f>
        <v/>
      </c>
      <c r="AG219" s="40">
        <f>INDEX(Inputs_prices!$X$5:$AA$16,$G219,MATCH(AG$4,Inputs_prices!$X$4:$AA$4,0))</f>
        <v/>
      </c>
      <c r="AH219" s="40">
        <f>INDEX(Inputs_prices!$X$5:$AA$16,$G219,MATCH(AH$4,Inputs_prices!$X$4:$AA$4,0))</f>
        <v/>
      </c>
      <c r="AI219" s="40">
        <f>$D219*$F219+IF($D219*(1-$F219)&gt;=0,MAX($D219*(1-$F219),($E219-AI206+$D219*(1-$F219))*(1-$F219)),($E219-AI206+$D219*(1-$F219))*(1-$F219))</f>
        <v/>
      </c>
      <c r="AJ219" s="40">
        <f>$D219*$F219+IF($D219*(1-$F219)&gt;=0,MAX($D219*(1-$F219),($E219-AJ206+$D219*(1-$F219))*(1-$F219)),($E219-AJ206+$D219*(1-$F219))*(1-$F219))</f>
        <v/>
      </c>
      <c r="AK219" s="40">
        <f>$D219*$F219+IF($D219*(1-$F219)&gt;=0,MAX($D219*(1-$F219),($E219-AK206+$D219*(1-$F219))*(1-$F219)),($E219-AK206+$D219*(1-$F219))*(1-$F219))</f>
        <v/>
      </c>
      <c r="AL219" s="40">
        <f>$D219*$F219+IF($D219*(1-$F219)&gt;=0,MAX($D219*(1-$F219),($E219-AL206+$D219*(1-$F219))*(1-$F219)),($E219-AL206+$D219*(1-$F219))*(1-$F219))</f>
        <v/>
      </c>
      <c r="AM219" s="40">
        <f>$D219*$F219+IF($D219*(1-$F219)&gt;=0,MAX($D219*(1-$F219),($E219-AM206+$D219*(1-$F219))*(1-$F219)),($E219-AM206+$D219*(1-$F219))*(1-$F219))</f>
        <v/>
      </c>
      <c r="AN219" s="40">
        <f>$D219*$F219+IF($D219*(1-$F219)&gt;=0,MAX($D219*(1-$F219),($E219-AN206+$D219*(1-$F219))*(1-$F219)),($E219-AN206+$D219*(1-$F219))*(1-$F219))</f>
        <v/>
      </c>
      <c r="AO219" s="40">
        <f>$D219*$F219+IF($D219*(1-$F219)&gt;=0,MAX($D219*(1-$F219),($E219-AO206+$D219*(1-$F219))*(1-$F219)),($E219-AO206+$D219*(1-$F219))*(1-$F219))</f>
        <v/>
      </c>
      <c r="AP219" s="40">
        <f>$D219*$F219+IF($D219*(1-$F219)&gt;=0,MAX($D219*(1-$F219),($E219-AP206+$D219*(1-$F219))*(1-$F219)),($E219-AP206+$D219*(1-$F219))*(1-$F219))</f>
        <v/>
      </c>
      <c r="AQ219" s="40">
        <f>$D219*$F219+IF($D219*(1-$F219)&gt;=0,MAX($D219*(1-$F219),($E219-AQ206+$D219*(1-$F219))*(1-$F219)),($E219-AQ206+$D219*(1-$F219))*(1-$F219))</f>
        <v/>
      </c>
      <c r="AR219" s="40">
        <f>$D219*$F219+IF($D219*(1-$F219)&gt;=0,MAX($D219*(1-$F219),($E219-AR206+$D219*(1-$F219))*(1-$F219)),($E219-AR206+$D219*(1-$F219))*(1-$F219))</f>
        <v/>
      </c>
      <c r="AS219" s="40">
        <f>$D219*$F219+IF($D219*(1-$F219)&gt;=0,MAX($D219*(1-$F219),($E219-AS206+$D219*(1-$F219))*(1-$F219)),($E219-AS206+$D219*(1-$F219))*(1-$F219))</f>
        <v/>
      </c>
      <c r="AT219" s="40">
        <f>$D219*$F219+IF($D219*(1-$F219)&gt;=0,MAX($D219*(1-$F219),($E219-AT206+$D219*(1-$F219))*(1-$F219)),($E219-AT206+$D219*(1-$F219))*(1-$F219))</f>
        <v/>
      </c>
      <c r="AU219" s="40">
        <f>$D219*$F219+IF($D219*(1-$F219)&gt;=0,MAX($D219*(1-$F219),($E219-AU206+$D219*(1-$F219))*(1-$F219)),($E219-AU206+$D219*(1-$F219))*(1-$F219))</f>
        <v/>
      </c>
      <c r="AV219" s="40">
        <f>$D219*$F219+IF($D219*(1-$F219)&gt;=0,MAX($D219*(1-$F219),($E219-AV206+$D219*(1-$F219))*(1-$F219)),($E219-AV206+$D219*(1-$F219))*(1-$F219))</f>
        <v/>
      </c>
      <c r="AW219" s="40">
        <f>$D219*$F219+IF($D219*(1-$F219)&gt;=0,MAX($D219*(1-$F219),($E219-AW206+$D219*(1-$F219))*(1-$F219)),($E219-AW206+$D219*(1-$F219))*(1-$F219))</f>
        <v/>
      </c>
      <c r="AX219" s="42">
        <f>OTHERTAX(AX$4,Settings!$C$10,IFERROR(INDEX(Inputs_prices!$X$5:$AA$16,$G219,MATCH(AX$4,Inputs_prices!$X$4:$AA$4,0)),0),$D219,$E219,AX206,$F219)</f>
        <v/>
      </c>
    </row>
    <row r="220" hidden="1" outlineLevel="1">
      <c r="A220" s="5" t="inlineStr">
        <is>
          <t>txo</t>
        </is>
      </c>
      <c r="B220" s="5" t="inlineStr">
        <is>
          <t>coa</t>
        </is>
      </c>
      <c r="C220" s="5" t="inlineStr">
        <is>
          <t>res</t>
        </is>
      </c>
      <c r="D220" s="40">
        <f>INDEX(Inputs_prices!$S$5:$S$16,MATCH($B220&amp;"."&amp;$C220,Inputs_prices!$A$5:$A$16,0))</f>
        <v/>
      </c>
      <c r="E220" s="40">
        <f>INDEX(Inputs_prices!$R$5:$R$16,MATCH($B220&amp;"."&amp;$C220,Inputs_prices!$A$5:$A$16,0))</f>
        <v/>
      </c>
      <c r="F220" s="40">
        <f>INDEX(Inputs_prices!$K$5:$K$16,MATCH($B220&amp;"."&amp;$C220,Inputs_prices!$A$5:$A$16,0))</f>
        <v/>
      </c>
      <c r="G220" s="40">
        <f>INDEX(Inputs_prices!$E$5:$E$16,MATCH($B220&amp;"."&amp;$C220,Inputs_prices!$A$5:$A$16,0))</f>
        <v/>
      </c>
      <c r="H220" s="5">
        <f>INDEX(Variables!$B$5:$B$105,MATCH($A220,Variables!$A$5:$A$105,0))&amp;IF($C220="",""," | "&amp;INDEX(Mapping!$B$5:$B$26,MATCH($C220,Mapping!$A$5:$A$26,0))&amp;" | "&amp;INDEX(Mapping!$B$30:$B$41,MATCH($B220,Mapping!$A$30:$A$41,0)))</f>
        <v/>
      </c>
      <c r="I220" s="5">
        <f>INDEX(Variables!$C$5:$C$105,MATCH($A220,Variables!$A$5:$A$105,0))</f>
        <v/>
      </c>
      <c r="J220" s="5">
        <f>INDEX(Variables!$E$5:$E$105,MATCH($A220,Variables!$A$5:$A$105,0))</f>
        <v/>
      </c>
      <c r="K220" s="25">
        <f>LOWER(Settings!$C$4)&amp;".mit."&amp;$A220&amp;IF($C220="","","."&amp;$C220&amp;"."&amp;$B220)&amp;IF(INDEX(Variables!$D$5:$D$105,MATCH($A220,Variables!$A$5:$A$105,0))="","","."&amp;INDEX(Variables!$D$5:$D$105,MATCH($A220,Variables!$A$5:$A$105,0)))&amp;"."&amp;K$5</f>
        <v/>
      </c>
      <c r="L220" s="41">
        <f>INDEX(Inputs_prices!$X$5:$AA$16,$G220,MATCH(L$4,Inputs_prices!$X$4:$AA$4,0))</f>
        <v/>
      </c>
      <c r="M220" s="40">
        <f>INDEX(Inputs_prices!$X$5:$AA$16,$G220,MATCH(M$4,Inputs_prices!$X$4:$AA$4,0))</f>
        <v/>
      </c>
      <c r="N220" s="40">
        <f>INDEX(Inputs_prices!$X$5:$AA$16,$G220,MATCH(N$4,Inputs_prices!$X$4:$AA$4,0))</f>
        <v/>
      </c>
      <c r="O220" s="40">
        <f>$D220*$F220+IF($D220*(1-$F220)&gt;=0,MAX($D220*(1-$F220),($E220-O207+$D220*(1-$F220))*(1-$F220)),($E220-O207+$D220*(1-$F220))*(1-$F220))</f>
        <v/>
      </c>
      <c r="P220" s="40">
        <f>$D220*$F220+IF($D220*(1-$F220)&gt;=0,MAX($D220*(1-$F220),($E220-P207+$D220*(1-$F220))*(1-$F220)),($E220-P207+$D220*(1-$F220))*(1-$F220))</f>
        <v/>
      </c>
      <c r="Q220" s="40">
        <f>$D220*$F220+IF($D220*(1-$F220)&gt;=0,MAX($D220*(1-$F220),($E220-Q207+$D220*(1-$F220))*(1-$F220)),($E220-Q207+$D220*(1-$F220))*(1-$F220))</f>
        <v/>
      </c>
      <c r="R220" s="40">
        <f>$D220*$F220+IF($D220*(1-$F220)&gt;=0,MAX($D220*(1-$F220),($E220-R207+$D220*(1-$F220))*(1-$F220)),($E220-R207+$D220*(1-$F220))*(1-$F220))</f>
        <v/>
      </c>
      <c r="S220" s="40">
        <f>$D220*$F220+IF($D220*(1-$F220)&gt;=0,MAX($D220*(1-$F220),($E220-S207+$D220*(1-$F220))*(1-$F220)),($E220-S207+$D220*(1-$F220))*(1-$F220))</f>
        <v/>
      </c>
      <c r="T220" s="40">
        <f>$D220*$F220+IF($D220*(1-$F220)&gt;=0,MAX($D220*(1-$F220),($E220-T207+$D220*(1-$F220))*(1-$F220)),($E220-T207+$D220*(1-$F220))*(1-$F220))</f>
        <v/>
      </c>
      <c r="U220" s="40">
        <f>$D220*$F220+IF($D220*(1-$F220)&gt;=0,MAX($D220*(1-$F220),($E220-U207+$D220*(1-$F220))*(1-$F220)),($E220-U207+$D220*(1-$F220))*(1-$F220))</f>
        <v/>
      </c>
      <c r="V220" s="40">
        <f>$D220*$F220+IF($D220*(1-$F220)&gt;=0,MAX($D220*(1-$F220),($E220-V207+$D220*(1-$F220))*(1-$F220)),($E220-V207+$D220*(1-$F220))*(1-$F220))</f>
        <v/>
      </c>
      <c r="W220" s="40">
        <f>$D220*$F220+IF($D220*(1-$F220)&gt;=0,MAX($D220*(1-$F220),($E220-W207+$D220*(1-$F220))*(1-$F220)),($E220-W207+$D220*(1-$F220))*(1-$F220))</f>
        <v/>
      </c>
      <c r="X220" s="40">
        <f>$D220*$F220+IF($D220*(1-$F220)&gt;=0,MAX($D220*(1-$F220),($E220-X207+$D220*(1-$F220))*(1-$F220)),($E220-X207+$D220*(1-$F220))*(1-$F220))</f>
        <v/>
      </c>
      <c r="Y220" s="40">
        <f>$D220*$F220+IF($D220*(1-$F220)&gt;=0,MAX($D220*(1-$F220),($E220-Y207+$D220*(1-$F220))*(1-$F220)),($E220-Y207+$D220*(1-$F220))*(1-$F220))</f>
        <v/>
      </c>
      <c r="Z220" s="40">
        <f>$D220*$F220+IF($D220*(1-$F220)&gt;=0,MAX($D220*(1-$F220),($E220-Z207+$D220*(1-$F220))*(1-$F220)),($E220-Z207+$D220*(1-$F220))*(1-$F220))</f>
        <v/>
      </c>
      <c r="AA220" s="40">
        <f>$D220*$F220+IF($D220*(1-$F220)&gt;=0,MAX($D220*(1-$F220),($E220-AA207+$D220*(1-$F220))*(1-$F220)),($E220-AA207+$D220*(1-$F220))*(1-$F220))</f>
        <v/>
      </c>
      <c r="AB220" s="40">
        <f>$D220*$F220+IF($D220*(1-$F220)&gt;=0,MAX($D220*(1-$F220),($E220-AB207+$D220*(1-$F220))*(1-$F220)),($E220-AB207+$D220*(1-$F220))*(1-$F220))</f>
        <v/>
      </c>
      <c r="AC220" s="40">
        <f>$D220*$F220+IF($D220*(1-$F220)&gt;=0,MAX($D220*(1-$F220),($E220-AC207+$D220*(1-$F220))*(1-$F220)),($E220-AC207+$D220*(1-$F220))*(1-$F220))</f>
        <v/>
      </c>
      <c r="AD220" s="42">
        <f>OTHERTAX(AD$4,Settings!$C$10,IFERROR(INDEX(Inputs_prices!$X$5:$AA$16,$G220,MATCH(AD$4,Inputs_prices!$X$4:$AA$4,0)),0),$D220,$E220,AD207,$F220)</f>
        <v/>
      </c>
      <c r="AE220" s="25">
        <f>LOWER(Settings!$C$4)&amp;".mit."&amp;$A220&amp;IF($C220="","","."&amp;$C220&amp;"."&amp;$B220)&amp;IF(INDEX(Variables!$D$5:$D$105,MATCH($A220,Variables!$A$5:$A$105,0))="","","."&amp;INDEX(Variables!$D$5:$D$105,MATCH($A220,Variables!$A$5:$A$105,0)))&amp;"."&amp;AE$5</f>
        <v/>
      </c>
      <c r="AF220" s="41">
        <f>INDEX(Inputs_prices!$X$5:$AA$16,$G220,MATCH(AF$4,Inputs_prices!$X$4:$AA$4,0))</f>
        <v/>
      </c>
      <c r="AG220" s="40">
        <f>INDEX(Inputs_prices!$X$5:$AA$16,$G220,MATCH(AG$4,Inputs_prices!$X$4:$AA$4,0))</f>
        <v/>
      </c>
      <c r="AH220" s="40">
        <f>INDEX(Inputs_prices!$X$5:$AA$16,$G220,MATCH(AH$4,Inputs_prices!$X$4:$AA$4,0))</f>
        <v/>
      </c>
      <c r="AI220" s="40">
        <f>$D220*$F220+IF($D220*(1-$F220)&gt;=0,MAX($D220*(1-$F220),($E220-AI207+$D220*(1-$F220))*(1-$F220)),($E220-AI207+$D220*(1-$F220))*(1-$F220))</f>
        <v/>
      </c>
      <c r="AJ220" s="40">
        <f>$D220*$F220+IF($D220*(1-$F220)&gt;=0,MAX($D220*(1-$F220),($E220-AJ207+$D220*(1-$F220))*(1-$F220)),($E220-AJ207+$D220*(1-$F220))*(1-$F220))</f>
        <v/>
      </c>
      <c r="AK220" s="40">
        <f>$D220*$F220+IF($D220*(1-$F220)&gt;=0,MAX($D220*(1-$F220),($E220-AK207+$D220*(1-$F220))*(1-$F220)),($E220-AK207+$D220*(1-$F220))*(1-$F220))</f>
        <v/>
      </c>
      <c r="AL220" s="40">
        <f>$D220*$F220+IF($D220*(1-$F220)&gt;=0,MAX($D220*(1-$F220),($E220-AL207+$D220*(1-$F220))*(1-$F220)),($E220-AL207+$D220*(1-$F220))*(1-$F220))</f>
        <v/>
      </c>
      <c r="AM220" s="40">
        <f>$D220*$F220+IF($D220*(1-$F220)&gt;=0,MAX($D220*(1-$F220),($E220-AM207+$D220*(1-$F220))*(1-$F220)),($E220-AM207+$D220*(1-$F220))*(1-$F220))</f>
        <v/>
      </c>
      <c r="AN220" s="40">
        <f>$D220*$F220+IF($D220*(1-$F220)&gt;=0,MAX($D220*(1-$F220),($E220-AN207+$D220*(1-$F220))*(1-$F220)),($E220-AN207+$D220*(1-$F220))*(1-$F220))</f>
        <v/>
      </c>
      <c r="AO220" s="40">
        <f>$D220*$F220+IF($D220*(1-$F220)&gt;=0,MAX($D220*(1-$F220),($E220-AO207+$D220*(1-$F220))*(1-$F220)),($E220-AO207+$D220*(1-$F220))*(1-$F220))</f>
        <v/>
      </c>
      <c r="AP220" s="40">
        <f>$D220*$F220+IF($D220*(1-$F220)&gt;=0,MAX($D220*(1-$F220),($E220-AP207+$D220*(1-$F220))*(1-$F220)),($E220-AP207+$D220*(1-$F220))*(1-$F220))</f>
        <v/>
      </c>
      <c r="AQ220" s="40">
        <f>$D220*$F220+IF($D220*(1-$F220)&gt;=0,MAX($D220*(1-$F220),($E220-AQ207+$D220*(1-$F220))*(1-$F220)),($E220-AQ207+$D220*(1-$F220))*(1-$F220))</f>
        <v/>
      </c>
      <c r="AR220" s="40">
        <f>$D220*$F220+IF($D220*(1-$F220)&gt;=0,MAX($D220*(1-$F220),($E220-AR207+$D220*(1-$F220))*(1-$F220)),($E220-AR207+$D220*(1-$F220))*(1-$F220))</f>
        <v/>
      </c>
      <c r="AS220" s="40">
        <f>$D220*$F220+IF($D220*(1-$F220)&gt;=0,MAX($D220*(1-$F220),($E220-AS207+$D220*(1-$F220))*(1-$F220)),($E220-AS207+$D220*(1-$F220))*(1-$F220))</f>
        <v/>
      </c>
      <c r="AT220" s="40">
        <f>$D220*$F220+IF($D220*(1-$F220)&gt;=0,MAX($D220*(1-$F220),($E220-AT207+$D220*(1-$F220))*(1-$F220)),($E220-AT207+$D220*(1-$F220))*(1-$F220))</f>
        <v/>
      </c>
      <c r="AU220" s="40">
        <f>$D220*$F220+IF($D220*(1-$F220)&gt;=0,MAX($D220*(1-$F220),($E220-AU207+$D220*(1-$F220))*(1-$F220)),($E220-AU207+$D220*(1-$F220))*(1-$F220))</f>
        <v/>
      </c>
      <c r="AV220" s="40">
        <f>$D220*$F220+IF($D220*(1-$F220)&gt;=0,MAX($D220*(1-$F220),($E220-AV207+$D220*(1-$F220))*(1-$F220)),($E220-AV207+$D220*(1-$F220))*(1-$F220))</f>
        <v/>
      </c>
      <c r="AW220" s="40">
        <f>$D220*$F220+IF($D220*(1-$F220)&gt;=0,MAX($D220*(1-$F220),($E220-AW207+$D220*(1-$F220))*(1-$F220)),($E220-AW207+$D220*(1-$F220))*(1-$F220))</f>
        <v/>
      </c>
      <c r="AX220" s="42">
        <f>OTHERTAX(AX$4,Settings!$C$10,IFERROR(INDEX(Inputs_prices!$X$5:$AA$16,$G220,MATCH(AX$4,Inputs_prices!$X$4:$AA$4,0)),0),$D220,$E220,AX207,$F220)</f>
        <v/>
      </c>
    </row>
    <row r="221" hidden="1" outlineLevel="1">
      <c r="A221" s="5" t="inlineStr">
        <is>
          <t>txo</t>
        </is>
      </c>
      <c r="B221" s="5" t="inlineStr">
        <is>
          <t>coa</t>
        </is>
      </c>
      <c r="C221" s="5" t="inlineStr">
        <is>
          <t>ind</t>
        </is>
      </c>
      <c r="D221" s="40">
        <f>INDEX(Inputs_prices!$S$5:$S$16,MATCH($B221&amp;"."&amp;$C221,Inputs_prices!$A$5:$A$16,0))</f>
        <v/>
      </c>
      <c r="E221" s="40">
        <f>INDEX(Inputs_prices!$R$5:$R$16,MATCH($B221&amp;"."&amp;$C221,Inputs_prices!$A$5:$A$16,0))</f>
        <v/>
      </c>
      <c r="F221" s="40">
        <f>INDEX(Inputs_prices!$K$5:$K$16,MATCH($B221&amp;"."&amp;$C221,Inputs_prices!$A$5:$A$16,0))</f>
        <v/>
      </c>
      <c r="G221" s="40">
        <f>INDEX(Inputs_prices!$E$5:$E$16,MATCH($B221&amp;"."&amp;$C221,Inputs_prices!$A$5:$A$16,0))</f>
        <v/>
      </c>
      <c r="H221" s="5">
        <f>INDEX(Variables!$B$5:$B$105,MATCH($A221,Variables!$A$5:$A$105,0))&amp;IF($C221="",""," | "&amp;INDEX(Mapping!$B$5:$B$26,MATCH($C221,Mapping!$A$5:$A$26,0))&amp;" | "&amp;INDEX(Mapping!$B$30:$B$41,MATCH($B221,Mapping!$A$30:$A$41,0)))</f>
        <v/>
      </c>
      <c r="I221" s="5">
        <f>INDEX(Variables!$C$5:$C$105,MATCH($A221,Variables!$A$5:$A$105,0))</f>
        <v/>
      </c>
      <c r="J221" s="5">
        <f>INDEX(Variables!$E$5:$E$105,MATCH($A221,Variables!$A$5:$A$105,0))</f>
        <v/>
      </c>
      <c r="K221" s="25">
        <f>LOWER(Settings!$C$4)&amp;".mit."&amp;$A221&amp;IF($C221="","","."&amp;$C221&amp;"."&amp;$B221)&amp;IF(INDEX(Variables!$D$5:$D$105,MATCH($A221,Variables!$A$5:$A$105,0))="","","."&amp;INDEX(Variables!$D$5:$D$105,MATCH($A221,Variables!$A$5:$A$105,0)))&amp;"."&amp;K$5</f>
        <v/>
      </c>
      <c r="L221" s="41">
        <f>INDEX(Inputs_prices!$X$5:$AA$16,$G221,MATCH(L$4,Inputs_prices!$X$4:$AA$4,0))</f>
        <v/>
      </c>
      <c r="M221" s="40">
        <f>INDEX(Inputs_prices!$X$5:$AA$16,$G221,MATCH(M$4,Inputs_prices!$X$4:$AA$4,0))</f>
        <v/>
      </c>
      <c r="N221" s="40">
        <f>INDEX(Inputs_prices!$X$5:$AA$16,$G221,MATCH(N$4,Inputs_prices!$X$4:$AA$4,0))</f>
        <v/>
      </c>
      <c r="O221" s="40">
        <f>$D221*$F221+IF($D221*(1-$F221)&gt;=0,MAX($D221*(1-$F221),($E221-O208+$D221*(1-$F221))*(1-$F221)),($E221-O208+$D221*(1-$F221))*(1-$F221))</f>
        <v/>
      </c>
      <c r="P221" s="40">
        <f>$D221*$F221+IF($D221*(1-$F221)&gt;=0,MAX($D221*(1-$F221),($E221-P208+$D221*(1-$F221))*(1-$F221)),($E221-P208+$D221*(1-$F221))*(1-$F221))</f>
        <v/>
      </c>
      <c r="Q221" s="40">
        <f>$D221*$F221+IF($D221*(1-$F221)&gt;=0,MAX($D221*(1-$F221),($E221-Q208+$D221*(1-$F221))*(1-$F221)),($E221-Q208+$D221*(1-$F221))*(1-$F221))</f>
        <v/>
      </c>
      <c r="R221" s="40">
        <f>$D221*$F221+IF($D221*(1-$F221)&gt;=0,MAX($D221*(1-$F221),($E221-R208+$D221*(1-$F221))*(1-$F221)),($E221-R208+$D221*(1-$F221))*(1-$F221))</f>
        <v/>
      </c>
      <c r="S221" s="40">
        <f>$D221*$F221+IF($D221*(1-$F221)&gt;=0,MAX($D221*(1-$F221),($E221-S208+$D221*(1-$F221))*(1-$F221)),($E221-S208+$D221*(1-$F221))*(1-$F221))</f>
        <v/>
      </c>
      <c r="T221" s="40">
        <f>$D221*$F221+IF($D221*(1-$F221)&gt;=0,MAX($D221*(1-$F221),($E221-T208+$D221*(1-$F221))*(1-$F221)),($E221-T208+$D221*(1-$F221))*(1-$F221))</f>
        <v/>
      </c>
      <c r="U221" s="40">
        <f>$D221*$F221+IF($D221*(1-$F221)&gt;=0,MAX($D221*(1-$F221),($E221-U208+$D221*(1-$F221))*(1-$F221)),($E221-U208+$D221*(1-$F221))*(1-$F221))</f>
        <v/>
      </c>
      <c r="V221" s="40">
        <f>$D221*$F221+IF($D221*(1-$F221)&gt;=0,MAX($D221*(1-$F221),($E221-V208+$D221*(1-$F221))*(1-$F221)),($E221-V208+$D221*(1-$F221))*(1-$F221))</f>
        <v/>
      </c>
      <c r="W221" s="40">
        <f>$D221*$F221+IF($D221*(1-$F221)&gt;=0,MAX($D221*(1-$F221),($E221-W208+$D221*(1-$F221))*(1-$F221)),($E221-W208+$D221*(1-$F221))*(1-$F221))</f>
        <v/>
      </c>
      <c r="X221" s="40">
        <f>$D221*$F221+IF($D221*(1-$F221)&gt;=0,MAX($D221*(1-$F221),($E221-X208+$D221*(1-$F221))*(1-$F221)),($E221-X208+$D221*(1-$F221))*(1-$F221))</f>
        <v/>
      </c>
      <c r="Y221" s="40">
        <f>$D221*$F221+IF($D221*(1-$F221)&gt;=0,MAX($D221*(1-$F221),($E221-Y208+$D221*(1-$F221))*(1-$F221)),($E221-Y208+$D221*(1-$F221))*(1-$F221))</f>
        <v/>
      </c>
      <c r="Z221" s="40">
        <f>$D221*$F221+IF($D221*(1-$F221)&gt;=0,MAX($D221*(1-$F221),($E221-Z208+$D221*(1-$F221))*(1-$F221)),($E221-Z208+$D221*(1-$F221))*(1-$F221))</f>
        <v/>
      </c>
      <c r="AA221" s="40">
        <f>$D221*$F221+IF($D221*(1-$F221)&gt;=0,MAX($D221*(1-$F221),($E221-AA208+$D221*(1-$F221))*(1-$F221)),($E221-AA208+$D221*(1-$F221))*(1-$F221))</f>
        <v/>
      </c>
      <c r="AB221" s="40">
        <f>$D221*$F221+IF($D221*(1-$F221)&gt;=0,MAX($D221*(1-$F221),($E221-AB208+$D221*(1-$F221))*(1-$F221)),($E221-AB208+$D221*(1-$F221))*(1-$F221))</f>
        <v/>
      </c>
      <c r="AC221" s="40">
        <f>$D221*$F221+IF($D221*(1-$F221)&gt;=0,MAX($D221*(1-$F221),($E221-AC208+$D221*(1-$F221))*(1-$F221)),($E221-AC208+$D221*(1-$F221))*(1-$F221))</f>
        <v/>
      </c>
      <c r="AD221" s="42">
        <f>OTHERTAX(AD$4,Settings!$C$10,IFERROR(INDEX(Inputs_prices!$X$5:$AA$16,$G221,MATCH(AD$4,Inputs_prices!$X$4:$AA$4,0)),0),$D221,$E221,AD208,$F221)</f>
        <v/>
      </c>
      <c r="AE221" s="25">
        <f>LOWER(Settings!$C$4)&amp;".mit."&amp;$A221&amp;IF($C221="","","."&amp;$C221&amp;"."&amp;$B221)&amp;IF(INDEX(Variables!$D$5:$D$105,MATCH($A221,Variables!$A$5:$A$105,0))="","","."&amp;INDEX(Variables!$D$5:$D$105,MATCH($A221,Variables!$A$5:$A$105,0)))&amp;"."&amp;AE$5</f>
        <v/>
      </c>
      <c r="AF221" s="41">
        <f>INDEX(Inputs_prices!$X$5:$AA$16,$G221,MATCH(AF$4,Inputs_prices!$X$4:$AA$4,0))</f>
        <v/>
      </c>
      <c r="AG221" s="40">
        <f>INDEX(Inputs_prices!$X$5:$AA$16,$G221,MATCH(AG$4,Inputs_prices!$X$4:$AA$4,0))</f>
        <v/>
      </c>
      <c r="AH221" s="40">
        <f>INDEX(Inputs_prices!$X$5:$AA$16,$G221,MATCH(AH$4,Inputs_prices!$X$4:$AA$4,0))</f>
        <v/>
      </c>
      <c r="AI221" s="40">
        <f>$D221*$F221+IF($D221*(1-$F221)&gt;=0,MAX($D221*(1-$F221),($E221-AI208+$D221*(1-$F221))*(1-$F221)),($E221-AI208+$D221*(1-$F221))*(1-$F221))</f>
        <v/>
      </c>
      <c r="AJ221" s="40">
        <f>$D221*$F221+IF($D221*(1-$F221)&gt;=0,MAX($D221*(1-$F221),($E221-AJ208+$D221*(1-$F221))*(1-$F221)),($E221-AJ208+$D221*(1-$F221))*(1-$F221))</f>
        <v/>
      </c>
      <c r="AK221" s="40">
        <f>$D221*$F221+IF($D221*(1-$F221)&gt;=0,MAX($D221*(1-$F221),($E221-AK208+$D221*(1-$F221))*(1-$F221)),($E221-AK208+$D221*(1-$F221))*(1-$F221))</f>
        <v/>
      </c>
      <c r="AL221" s="40">
        <f>$D221*$F221+IF($D221*(1-$F221)&gt;=0,MAX($D221*(1-$F221),($E221-AL208+$D221*(1-$F221))*(1-$F221)),($E221-AL208+$D221*(1-$F221))*(1-$F221))</f>
        <v/>
      </c>
      <c r="AM221" s="40">
        <f>$D221*$F221+IF($D221*(1-$F221)&gt;=0,MAX($D221*(1-$F221),($E221-AM208+$D221*(1-$F221))*(1-$F221)),($E221-AM208+$D221*(1-$F221))*(1-$F221))</f>
        <v/>
      </c>
      <c r="AN221" s="40">
        <f>$D221*$F221+IF($D221*(1-$F221)&gt;=0,MAX($D221*(1-$F221),($E221-AN208+$D221*(1-$F221))*(1-$F221)),($E221-AN208+$D221*(1-$F221))*(1-$F221))</f>
        <v/>
      </c>
      <c r="AO221" s="40">
        <f>$D221*$F221+IF($D221*(1-$F221)&gt;=0,MAX($D221*(1-$F221),($E221-AO208+$D221*(1-$F221))*(1-$F221)),($E221-AO208+$D221*(1-$F221))*(1-$F221))</f>
        <v/>
      </c>
      <c r="AP221" s="40">
        <f>$D221*$F221+IF($D221*(1-$F221)&gt;=0,MAX($D221*(1-$F221),($E221-AP208+$D221*(1-$F221))*(1-$F221)),($E221-AP208+$D221*(1-$F221))*(1-$F221))</f>
        <v/>
      </c>
      <c r="AQ221" s="40">
        <f>$D221*$F221+IF($D221*(1-$F221)&gt;=0,MAX($D221*(1-$F221),($E221-AQ208+$D221*(1-$F221))*(1-$F221)),($E221-AQ208+$D221*(1-$F221))*(1-$F221))</f>
        <v/>
      </c>
      <c r="AR221" s="40">
        <f>$D221*$F221+IF($D221*(1-$F221)&gt;=0,MAX($D221*(1-$F221),($E221-AR208+$D221*(1-$F221))*(1-$F221)),($E221-AR208+$D221*(1-$F221))*(1-$F221))</f>
        <v/>
      </c>
      <c r="AS221" s="40">
        <f>$D221*$F221+IF($D221*(1-$F221)&gt;=0,MAX($D221*(1-$F221),($E221-AS208+$D221*(1-$F221))*(1-$F221)),($E221-AS208+$D221*(1-$F221))*(1-$F221))</f>
        <v/>
      </c>
      <c r="AT221" s="40">
        <f>$D221*$F221+IF($D221*(1-$F221)&gt;=0,MAX($D221*(1-$F221),($E221-AT208+$D221*(1-$F221))*(1-$F221)),($E221-AT208+$D221*(1-$F221))*(1-$F221))</f>
        <v/>
      </c>
      <c r="AU221" s="40">
        <f>$D221*$F221+IF($D221*(1-$F221)&gt;=0,MAX($D221*(1-$F221),($E221-AU208+$D221*(1-$F221))*(1-$F221)),($E221-AU208+$D221*(1-$F221))*(1-$F221))</f>
        <v/>
      </c>
      <c r="AV221" s="40">
        <f>$D221*$F221+IF($D221*(1-$F221)&gt;=0,MAX($D221*(1-$F221),($E221-AV208+$D221*(1-$F221))*(1-$F221)),($E221-AV208+$D221*(1-$F221))*(1-$F221))</f>
        <v/>
      </c>
      <c r="AW221" s="40">
        <f>$D221*$F221+IF($D221*(1-$F221)&gt;=0,MAX($D221*(1-$F221),($E221-AW208+$D221*(1-$F221))*(1-$F221)),($E221-AW208+$D221*(1-$F221))*(1-$F221))</f>
        <v/>
      </c>
      <c r="AX221" s="42">
        <f>OTHERTAX(AX$4,Settings!$C$10,IFERROR(INDEX(Inputs_prices!$X$5:$AA$16,$G221,MATCH(AX$4,Inputs_prices!$X$4:$AA$4,0)),0),$D221,$E221,AX208,$F221)</f>
        <v/>
      </c>
    </row>
    <row r="222" hidden="1" outlineLevel="1">
      <c r="A222" s="5" t="inlineStr">
        <is>
          <t>txo</t>
        </is>
      </c>
      <c r="B222" s="5" t="inlineStr">
        <is>
          <t>nga</t>
        </is>
      </c>
      <c r="C222" s="5" t="inlineStr">
        <is>
          <t>pow</t>
        </is>
      </c>
      <c r="D222" s="40">
        <f>INDEX(Inputs_prices!$S$5:$S$16,MATCH($B222&amp;"."&amp;$C222,Inputs_prices!$A$5:$A$16,0))</f>
        <v/>
      </c>
      <c r="E222" s="40">
        <f>INDEX(Inputs_prices!$R$5:$R$16,MATCH($B222&amp;"."&amp;$C222,Inputs_prices!$A$5:$A$16,0))</f>
        <v/>
      </c>
      <c r="F222" s="40">
        <f>INDEX(Inputs_prices!$K$5:$K$16,MATCH($B222&amp;"."&amp;$C222,Inputs_prices!$A$5:$A$16,0))</f>
        <v/>
      </c>
      <c r="G222" s="40">
        <f>INDEX(Inputs_prices!$E$5:$E$16,MATCH($B222&amp;"."&amp;$C222,Inputs_prices!$A$5:$A$16,0))</f>
        <v/>
      </c>
      <c r="H222" s="5">
        <f>INDEX(Variables!$B$5:$B$105,MATCH($A222,Variables!$A$5:$A$105,0))&amp;IF($C222="",""," | "&amp;INDEX(Mapping!$B$5:$B$26,MATCH($C222,Mapping!$A$5:$A$26,0))&amp;" | "&amp;INDEX(Mapping!$B$30:$B$41,MATCH($B222,Mapping!$A$30:$A$41,0)))</f>
        <v/>
      </c>
      <c r="I222" s="5">
        <f>INDEX(Variables!$C$5:$C$105,MATCH($A222,Variables!$A$5:$A$105,0))</f>
        <v/>
      </c>
      <c r="J222" s="5">
        <f>INDEX(Variables!$E$5:$E$105,MATCH($A222,Variables!$A$5:$A$105,0))</f>
        <v/>
      </c>
      <c r="K222" s="25">
        <f>LOWER(Settings!$C$4)&amp;".mit."&amp;$A222&amp;IF($C222="","","."&amp;$C222&amp;"."&amp;$B222)&amp;IF(INDEX(Variables!$D$5:$D$105,MATCH($A222,Variables!$A$5:$A$105,0))="","","."&amp;INDEX(Variables!$D$5:$D$105,MATCH($A222,Variables!$A$5:$A$105,0)))&amp;"."&amp;K$5</f>
        <v/>
      </c>
      <c r="L222" s="41">
        <f>INDEX(Inputs_prices!$X$5:$AA$16,$G222,MATCH(L$4,Inputs_prices!$X$4:$AA$4,0))</f>
        <v/>
      </c>
      <c r="M222" s="40">
        <f>INDEX(Inputs_prices!$X$5:$AA$16,$G222,MATCH(M$4,Inputs_prices!$X$4:$AA$4,0))</f>
        <v/>
      </c>
      <c r="N222" s="40">
        <f>INDEX(Inputs_prices!$X$5:$AA$16,$G222,MATCH(N$4,Inputs_prices!$X$4:$AA$4,0))</f>
        <v/>
      </c>
      <c r="O222" s="40">
        <f>$D222*$F222+IF($D222*(1-$F222)&gt;=0,MAX($D222*(1-$F222),($E222-O209+$D222*(1-$F222))*(1-$F222)),($E222-O209+$D222*(1-$F222))*(1-$F222))</f>
        <v/>
      </c>
      <c r="P222" s="40">
        <f>$D222*$F222+IF($D222*(1-$F222)&gt;=0,MAX($D222*(1-$F222),($E222-P209+$D222*(1-$F222))*(1-$F222)),($E222-P209+$D222*(1-$F222))*(1-$F222))</f>
        <v/>
      </c>
      <c r="Q222" s="40">
        <f>$D222*$F222+IF($D222*(1-$F222)&gt;=0,MAX($D222*(1-$F222),($E222-Q209+$D222*(1-$F222))*(1-$F222)),($E222-Q209+$D222*(1-$F222))*(1-$F222))</f>
        <v/>
      </c>
      <c r="R222" s="40">
        <f>$D222*$F222+IF($D222*(1-$F222)&gt;=0,MAX($D222*(1-$F222),($E222-R209+$D222*(1-$F222))*(1-$F222)),($E222-R209+$D222*(1-$F222))*(1-$F222))</f>
        <v/>
      </c>
      <c r="S222" s="40">
        <f>$D222*$F222+IF($D222*(1-$F222)&gt;=0,MAX($D222*(1-$F222),($E222-S209+$D222*(1-$F222))*(1-$F222)),($E222-S209+$D222*(1-$F222))*(1-$F222))</f>
        <v/>
      </c>
      <c r="T222" s="40">
        <f>$D222*$F222+IF($D222*(1-$F222)&gt;=0,MAX($D222*(1-$F222),($E222-T209+$D222*(1-$F222))*(1-$F222)),($E222-T209+$D222*(1-$F222))*(1-$F222))</f>
        <v/>
      </c>
      <c r="U222" s="40">
        <f>$D222*$F222+IF($D222*(1-$F222)&gt;=0,MAX($D222*(1-$F222),($E222-U209+$D222*(1-$F222))*(1-$F222)),($E222-U209+$D222*(1-$F222))*(1-$F222))</f>
        <v/>
      </c>
      <c r="V222" s="40">
        <f>$D222*$F222+IF($D222*(1-$F222)&gt;=0,MAX($D222*(1-$F222),($E222-V209+$D222*(1-$F222))*(1-$F222)),($E222-V209+$D222*(1-$F222))*(1-$F222))</f>
        <v/>
      </c>
      <c r="W222" s="40">
        <f>$D222*$F222+IF($D222*(1-$F222)&gt;=0,MAX($D222*(1-$F222),($E222-W209+$D222*(1-$F222))*(1-$F222)),($E222-W209+$D222*(1-$F222))*(1-$F222))</f>
        <v/>
      </c>
      <c r="X222" s="40">
        <f>$D222*$F222+IF($D222*(1-$F222)&gt;=0,MAX($D222*(1-$F222),($E222-X209+$D222*(1-$F222))*(1-$F222)),($E222-X209+$D222*(1-$F222))*(1-$F222))</f>
        <v/>
      </c>
      <c r="Y222" s="40">
        <f>$D222*$F222+IF($D222*(1-$F222)&gt;=0,MAX($D222*(1-$F222),($E222-Y209+$D222*(1-$F222))*(1-$F222)),($E222-Y209+$D222*(1-$F222))*(1-$F222))</f>
        <v/>
      </c>
      <c r="Z222" s="40">
        <f>$D222*$F222+IF($D222*(1-$F222)&gt;=0,MAX($D222*(1-$F222),($E222-Z209+$D222*(1-$F222))*(1-$F222)),($E222-Z209+$D222*(1-$F222))*(1-$F222))</f>
        <v/>
      </c>
      <c r="AA222" s="40">
        <f>$D222*$F222+IF($D222*(1-$F222)&gt;=0,MAX($D222*(1-$F222),($E222-AA209+$D222*(1-$F222))*(1-$F222)),($E222-AA209+$D222*(1-$F222))*(1-$F222))</f>
        <v/>
      </c>
      <c r="AB222" s="40">
        <f>$D222*$F222+IF($D222*(1-$F222)&gt;=0,MAX($D222*(1-$F222),($E222-AB209+$D222*(1-$F222))*(1-$F222)),($E222-AB209+$D222*(1-$F222))*(1-$F222))</f>
        <v/>
      </c>
      <c r="AC222" s="40">
        <f>$D222*$F222+IF($D222*(1-$F222)&gt;=0,MAX($D222*(1-$F222),($E222-AC209+$D222*(1-$F222))*(1-$F222)),($E222-AC209+$D222*(1-$F222))*(1-$F222))</f>
        <v/>
      </c>
      <c r="AD222" s="42">
        <f>OTHERTAX(AD$4,Settings!$C$10,IFERROR(INDEX(Inputs_prices!$X$5:$AA$16,$G222,MATCH(AD$4,Inputs_prices!$X$4:$AA$4,0)),0),$D222,$E222,AD209,$F222)</f>
        <v/>
      </c>
      <c r="AE222" s="25">
        <f>LOWER(Settings!$C$4)&amp;".mit."&amp;$A222&amp;IF($C222="","","."&amp;$C222&amp;"."&amp;$B222)&amp;IF(INDEX(Variables!$D$5:$D$105,MATCH($A222,Variables!$A$5:$A$105,0))="","","."&amp;INDEX(Variables!$D$5:$D$105,MATCH($A222,Variables!$A$5:$A$105,0)))&amp;"."&amp;AE$5</f>
        <v/>
      </c>
      <c r="AF222" s="41">
        <f>INDEX(Inputs_prices!$X$5:$AA$16,$G222,MATCH(AF$4,Inputs_prices!$X$4:$AA$4,0))</f>
        <v/>
      </c>
      <c r="AG222" s="40">
        <f>INDEX(Inputs_prices!$X$5:$AA$16,$G222,MATCH(AG$4,Inputs_prices!$X$4:$AA$4,0))</f>
        <v/>
      </c>
      <c r="AH222" s="40">
        <f>INDEX(Inputs_prices!$X$5:$AA$16,$G222,MATCH(AH$4,Inputs_prices!$X$4:$AA$4,0))</f>
        <v/>
      </c>
      <c r="AI222" s="40">
        <f>$D222*$F222+IF($D222*(1-$F222)&gt;=0,MAX($D222*(1-$F222),($E222-AI209+$D222*(1-$F222))*(1-$F222)),($E222-AI209+$D222*(1-$F222))*(1-$F222))</f>
        <v/>
      </c>
      <c r="AJ222" s="40">
        <f>$D222*$F222+IF($D222*(1-$F222)&gt;=0,MAX($D222*(1-$F222),($E222-AJ209+$D222*(1-$F222))*(1-$F222)),($E222-AJ209+$D222*(1-$F222))*(1-$F222))</f>
        <v/>
      </c>
      <c r="AK222" s="40">
        <f>$D222*$F222+IF($D222*(1-$F222)&gt;=0,MAX($D222*(1-$F222),($E222-AK209+$D222*(1-$F222))*(1-$F222)),($E222-AK209+$D222*(1-$F222))*(1-$F222))</f>
        <v/>
      </c>
      <c r="AL222" s="40">
        <f>$D222*$F222+IF($D222*(1-$F222)&gt;=0,MAX($D222*(1-$F222),($E222-AL209+$D222*(1-$F222))*(1-$F222)),($E222-AL209+$D222*(1-$F222))*(1-$F222))</f>
        <v/>
      </c>
      <c r="AM222" s="40">
        <f>$D222*$F222+IF($D222*(1-$F222)&gt;=0,MAX($D222*(1-$F222),($E222-AM209+$D222*(1-$F222))*(1-$F222)),($E222-AM209+$D222*(1-$F222))*(1-$F222))</f>
        <v/>
      </c>
      <c r="AN222" s="40">
        <f>$D222*$F222+IF($D222*(1-$F222)&gt;=0,MAX($D222*(1-$F222),($E222-AN209+$D222*(1-$F222))*(1-$F222)),($E222-AN209+$D222*(1-$F222))*(1-$F222))</f>
        <v/>
      </c>
      <c r="AO222" s="40">
        <f>$D222*$F222+IF($D222*(1-$F222)&gt;=0,MAX($D222*(1-$F222),($E222-AO209+$D222*(1-$F222))*(1-$F222)),($E222-AO209+$D222*(1-$F222))*(1-$F222))</f>
        <v/>
      </c>
      <c r="AP222" s="40">
        <f>$D222*$F222+IF($D222*(1-$F222)&gt;=0,MAX($D222*(1-$F222),($E222-AP209+$D222*(1-$F222))*(1-$F222)),($E222-AP209+$D222*(1-$F222))*(1-$F222))</f>
        <v/>
      </c>
      <c r="AQ222" s="40">
        <f>$D222*$F222+IF($D222*(1-$F222)&gt;=0,MAX($D222*(1-$F222),($E222-AQ209+$D222*(1-$F222))*(1-$F222)),($E222-AQ209+$D222*(1-$F222))*(1-$F222))</f>
        <v/>
      </c>
      <c r="AR222" s="40">
        <f>$D222*$F222+IF($D222*(1-$F222)&gt;=0,MAX($D222*(1-$F222),($E222-AR209+$D222*(1-$F222))*(1-$F222)),($E222-AR209+$D222*(1-$F222))*(1-$F222))</f>
        <v/>
      </c>
      <c r="AS222" s="40">
        <f>$D222*$F222+IF($D222*(1-$F222)&gt;=0,MAX($D222*(1-$F222),($E222-AS209+$D222*(1-$F222))*(1-$F222)),($E222-AS209+$D222*(1-$F222))*(1-$F222))</f>
        <v/>
      </c>
      <c r="AT222" s="40">
        <f>$D222*$F222+IF($D222*(1-$F222)&gt;=0,MAX($D222*(1-$F222),($E222-AT209+$D222*(1-$F222))*(1-$F222)),($E222-AT209+$D222*(1-$F222))*(1-$F222))</f>
        <v/>
      </c>
      <c r="AU222" s="40">
        <f>$D222*$F222+IF($D222*(1-$F222)&gt;=0,MAX($D222*(1-$F222),($E222-AU209+$D222*(1-$F222))*(1-$F222)),($E222-AU209+$D222*(1-$F222))*(1-$F222))</f>
        <v/>
      </c>
      <c r="AV222" s="40">
        <f>$D222*$F222+IF($D222*(1-$F222)&gt;=0,MAX($D222*(1-$F222),($E222-AV209+$D222*(1-$F222))*(1-$F222)),($E222-AV209+$D222*(1-$F222))*(1-$F222))</f>
        <v/>
      </c>
      <c r="AW222" s="40">
        <f>$D222*$F222+IF($D222*(1-$F222)&gt;=0,MAX($D222*(1-$F222),($E222-AW209+$D222*(1-$F222))*(1-$F222)),($E222-AW209+$D222*(1-$F222))*(1-$F222))</f>
        <v/>
      </c>
      <c r="AX222" s="42">
        <f>OTHERTAX(AX$4,Settings!$C$10,IFERROR(INDEX(Inputs_prices!$X$5:$AA$16,$G222,MATCH(AX$4,Inputs_prices!$X$4:$AA$4,0)),0),$D222,$E222,AX209,$F222)</f>
        <v/>
      </c>
    </row>
    <row r="223" hidden="1" outlineLevel="1">
      <c r="A223" s="5" t="inlineStr">
        <is>
          <t>txo</t>
        </is>
      </c>
      <c r="B223" s="5" t="inlineStr">
        <is>
          <t>nga</t>
        </is>
      </c>
      <c r="C223" s="5" t="inlineStr">
        <is>
          <t>res</t>
        </is>
      </c>
      <c r="D223" s="40">
        <f>INDEX(Inputs_prices!$S$5:$S$16,MATCH($B223&amp;"."&amp;$C223,Inputs_prices!$A$5:$A$16,0))</f>
        <v/>
      </c>
      <c r="E223" s="40">
        <f>INDEX(Inputs_prices!$R$5:$R$16,MATCH($B223&amp;"."&amp;$C223,Inputs_prices!$A$5:$A$16,0))</f>
        <v/>
      </c>
      <c r="F223" s="40">
        <f>INDEX(Inputs_prices!$K$5:$K$16,MATCH($B223&amp;"."&amp;$C223,Inputs_prices!$A$5:$A$16,0))</f>
        <v/>
      </c>
      <c r="G223" s="40">
        <f>INDEX(Inputs_prices!$E$5:$E$16,MATCH($B223&amp;"."&amp;$C223,Inputs_prices!$A$5:$A$16,0))</f>
        <v/>
      </c>
      <c r="H223" s="5">
        <f>INDEX(Variables!$B$5:$B$105,MATCH($A223,Variables!$A$5:$A$105,0))&amp;IF($C223="",""," | "&amp;INDEX(Mapping!$B$5:$B$26,MATCH($C223,Mapping!$A$5:$A$26,0))&amp;" | "&amp;INDEX(Mapping!$B$30:$B$41,MATCH($B223,Mapping!$A$30:$A$41,0)))</f>
        <v/>
      </c>
      <c r="I223" s="5">
        <f>INDEX(Variables!$C$5:$C$105,MATCH($A223,Variables!$A$5:$A$105,0))</f>
        <v/>
      </c>
      <c r="J223" s="5">
        <f>INDEX(Variables!$E$5:$E$105,MATCH($A223,Variables!$A$5:$A$105,0))</f>
        <v/>
      </c>
      <c r="K223" s="25">
        <f>LOWER(Settings!$C$4)&amp;".mit."&amp;$A223&amp;IF($C223="","","."&amp;$C223&amp;"."&amp;$B223)&amp;IF(INDEX(Variables!$D$5:$D$105,MATCH($A223,Variables!$A$5:$A$105,0))="","","."&amp;INDEX(Variables!$D$5:$D$105,MATCH($A223,Variables!$A$5:$A$105,0)))&amp;"."&amp;K$5</f>
        <v/>
      </c>
      <c r="L223" s="41">
        <f>INDEX(Inputs_prices!$X$5:$AA$16,$G223,MATCH(L$4,Inputs_prices!$X$4:$AA$4,0))</f>
        <v/>
      </c>
      <c r="M223" s="40">
        <f>INDEX(Inputs_prices!$X$5:$AA$16,$G223,MATCH(M$4,Inputs_prices!$X$4:$AA$4,0))</f>
        <v/>
      </c>
      <c r="N223" s="40">
        <f>INDEX(Inputs_prices!$X$5:$AA$16,$G223,MATCH(N$4,Inputs_prices!$X$4:$AA$4,0))</f>
        <v/>
      </c>
      <c r="O223" s="40">
        <f>$D223*$F223+IF($D223*(1-$F223)&gt;=0,MAX($D223*(1-$F223),($E223-O210+$D223*(1-$F223))*(1-$F223)),($E223-O210+$D223*(1-$F223))*(1-$F223))</f>
        <v/>
      </c>
      <c r="P223" s="40">
        <f>$D223*$F223+IF($D223*(1-$F223)&gt;=0,MAX($D223*(1-$F223),($E223-P210+$D223*(1-$F223))*(1-$F223)),($E223-P210+$D223*(1-$F223))*(1-$F223))</f>
        <v/>
      </c>
      <c r="Q223" s="40">
        <f>$D223*$F223+IF($D223*(1-$F223)&gt;=0,MAX($D223*(1-$F223),($E223-Q210+$D223*(1-$F223))*(1-$F223)),($E223-Q210+$D223*(1-$F223))*(1-$F223))</f>
        <v/>
      </c>
      <c r="R223" s="40">
        <f>$D223*$F223+IF($D223*(1-$F223)&gt;=0,MAX($D223*(1-$F223),($E223-R210+$D223*(1-$F223))*(1-$F223)),($E223-R210+$D223*(1-$F223))*(1-$F223))</f>
        <v/>
      </c>
      <c r="S223" s="40">
        <f>$D223*$F223+IF($D223*(1-$F223)&gt;=0,MAX($D223*(1-$F223),($E223-S210+$D223*(1-$F223))*(1-$F223)),($E223-S210+$D223*(1-$F223))*(1-$F223))</f>
        <v/>
      </c>
      <c r="T223" s="40">
        <f>$D223*$F223+IF($D223*(1-$F223)&gt;=0,MAX($D223*(1-$F223),($E223-T210+$D223*(1-$F223))*(1-$F223)),($E223-T210+$D223*(1-$F223))*(1-$F223))</f>
        <v/>
      </c>
      <c r="U223" s="40">
        <f>$D223*$F223+IF($D223*(1-$F223)&gt;=0,MAX($D223*(1-$F223),($E223-U210+$D223*(1-$F223))*(1-$F223)),($E223-U210+$D223*(1-$F223))*(1-$F223))</f>
        <v/>
      </c>
      <c r="V223" s="40">
        <f>$D223*$F223+IF($D223*(1-$F223)&gt;=0,MAX($D223*(1-$F223),($E223-V210+$D223*(1-$F223))*(1-$F223)),($E223-V210+$D223*(1-$F223))*(1-$F223))</f>
        <v/>
      </c>
      <c r="W223" s="40">
        <f>$D223*$F223+IF($D223*(1-$F223)&gt;=0,MAX($D223*(1-$F223),($E223-W210+$D223*(1-$F223))*(1-$F223)),($E223-W210+$D223*(1-$F223))*(1-$F223))</f>
        <v/>
      </c>
      <c r="X223" s="40">
        <f>$D223*$F223+IF($D223*(1-$F223)&gt;=0,MAX($D223*(1-$F223),($E223-X210+$D223*(1-$F223))*(1-$F223)),($E223-X210+$D223*(1-$F223))*(1-$F223))</f>
        <v/>
      </c>
      <c r="Y223" s="40">
        <f>$D223*$F223+IF($D223*(1-$F223)&gt;=0,MAX($D223*(1-$F223),($E223-Y210+$D223*(1-$F223))*(1-$F223)),($E223-Y210+$D223*(1-$F223))*(1-$F223))</f>
        <v/>
      </c>
      <c r="Z223" s="40">
        <f>$D223*$F223+IF($D223*(1-$F223)&gt;=0,MAX($D223*(1-$F223),($E223-Z210+$D223*(1-$F223))*(1-$F223)),($E223-Z210+$D223*(1-$F223))*(1-$F223))</f>
        <v/>
      </c>
      <c r="AA223" s="40">
        <f>$D223*$F223+IF($D223*(1-$F223)&gt;=0,MAX($D223*(1-$F223),($E223-AA210+$D223*(1-$F223))*(1-$F223)),($E223-AA210+$D223*(1-$F223))*(1-$F223))</f>
        <v/>
      </c>
      <c r="AB223" s="40">
        <f>$D223*$F223+IF($D223*(1-$F223)&gt;=0,MAX($D223*(1-$F223),($E223-AB210+$D223*(1-$F223))*(1-$F223)),($E223-AB210+$D223*(1-$F223))*(1-$F223))</f>
        <v/>
      </c>
      <c r="AC223" s="40">
        <f>$D223*$F223+IF($D223*(1-$F223)&gt;=0,MAX($D223*(1-$F223),($E223-AC210+$D223*(1-$F223))*(1-$F223)),($E223-AC210+$D223*(1-$F223))*(1-$F223))</f>
        <v/>
      </c>
      <c r="AD223" s="42">
        <f>OTHERTAX(AD$4,Settings!$C$10,IFERROR(INDEX(Inputs_prices!$X$5:$AA$16,$G223,MATCH(AD$4,Inputs_prices!$X$4:$AA$4,0)),0),$D223,$E223,AD210,$F223)</f>
        <v/>
      </c>
      <c r="AE223" s="25">
        <f>LOWER(Settings!$C$4)&amp;".mit."&amp;$A223&amp;IF($C223="","","."&amp;$C223&amp;"."&amp;$B223)&amp;IF(INDEX(Variables!$D$5:$D$105,MATCH($A223,Variables!$A$5:$A$105,0))="","","."&amp;INDEX(Variables!$D$5:$D$105,MATCH($A223,Variables!$A$5:$A$105,0)))&amp;"."&amp;AE$5</f>
        <v/>
      </c>
      <c r="AF223" s="41">
        <f>INDEX(Inputs_prices!$X$5:$AA$16,$G223,MATCH(AF$4,Inputs_prices!$X$4:$AA$4,0))</f>
        <v/>
      </c>
      <c r="AG223" s="40">
        <f>INDEX(Inputs_prices!$X$5:$AA$16,$G223,MATCH(AG$4,Inputs_prices!$X$4:$AA$4,0))</f>
        <v/>
      </c>
      <c r="AH223" s="40">
        <f>INDEX(Inputs_prices!$X$5:$AA$16,$G223,MATCH(AH$4,Inputs_prices!$X$4:$AA$4,0))</f>
        <v/>
      </c>
      <c r="AI223" s="40">
        <f>$D223*$F223+IF($D223*(1-$F223)&gt;=0,MAX($D223*(1-$F223),($E223-AI210+$D223*(1-$F223))*(1-$F223)),($E223-AI210+$D223*(1-$F223))*(1-$F223))</f>
        <v/>
      </c>
      <c r="AJ223" s="40">
        <f>$D223*$F223+IF($D223*(1-$F223)&gt;=0,MAX($D223*(1-$F223),($E223-AJ210+$D223*(1-$F223))*(1-$F223)),($E223-AJ210+$D223*(1-$F223))*(1-$F223))</f>
        <v/>
      </c>
      <c r="AK223" s="40">
        <f>$D223*$F223+IF($D223*(1-$F223)&gt;=0,MAX($D223*(1-$F223),($E223-AK210+$D223*(1-$F223))*(1-$F223)),($E223-AK210+$D223*(1-$F223))*(1-$F223))</f>
        <v/>
      </c>
      <c r="AL223" s="40">
        <f>$D223*$F223+IF($D223*(1-$F223)&gt;=0,MAX($D223*(1-$F223),($E223-AL210+$D223*(1-$F223))*(1-$F223)),($E223-AL210+$D223*(1-$F223))*(1-$F223))</f>
        <v/>
      </c>
      <c r="AM223" s="40">
        <f>$D223*$F223+IF($D223*(1-$F223)&gt;=0,MAX($D223*(1-$F223),($E223-AM210+$D223*(1-$F223))*(1-$F223)),($E223-AM210+$D223*(1-$F223))*(1-$F223))</f>
        <v/>
      </c>
      <c r="AN223" s="40">
        <f>$D223*$F223+IF($D223*(1-$F223)&gt;=0,MAX($D223*(1-$F223),($E223-AN210+$D223*(1-$F223))*(1-$F223)),($E223-AN210+$D223*(1-$F223))*(1-$F223))</f>
        <v/>
      </c>
      <c r="AO223" s="40">
        <f>$D223*$F223+IF($D223*(1-$F223)&gt;=0,MAX($D223*(1-$F223),($E223-AO210+$D223*(1-$F223))*(1-$F223)),($E223-AO210+$D223*(1-$F223))*(1-$F223))</f>
        <v/>
      </c>
      <c r="AP223" s="40">
        <f>$D223*$F223+IF($D223*(1-$F223)&gt;=0,MAX($D223*(1-$F223),($E223-AP210+$D223*(1-$F223))*(1-$F223)),($E223-AP210+$D223*(1-$F223))*(1-$F223))</f>
        <v/>
      </c>
      <c r="AQ223" s="40">
        <f>$D223*$F223+IF($D223*(1-$F223)&gt;=0,MAX($D223*(1-$F223),($E223-AQ210+$D223*(1-$F223))*(1-$F223)),($E223-AQ210+$D223*(1-$F223))*(1-$F223))</f>
        <v/>
      </c>
      <c r="AR223" s="40">
        <f>$D223*$F223+IF($D223*(1-$F223)&gt;=0,MAX($D223*(1-$F223),($E223-AR210+$D223*(1-$F223))*(1-$F223)),($E223-AR210+$D223*(1-$F223))*(1-$F223))</f>
        <v/>
      </c>
      <c r="AS223" s="40">
        <f>$D223*$F223+IF($D223*(1-$F223)&gt;=0,MAX($D223*(1-$F223),($E223-AS210+$D223*(1-$F223))*(1-$F223)),($E223-AS210+$D223*(1-$F223))*(1-$F223))</f>
        <v/>
      </c>
      <c r="AT223" s="40">
        <f>$D223*$F223+IF($D223*(1-$F223)&gt;=0,MAX($D223*(1-$F223),($E223-AT210+$D223*(1-$F223))*(1-$F223)),($E223-AT210+$D223*(1-$F223))*(1-$F223))</f>
        <v/>
      </c>
      <c r="AU223" s="40">
        <f>$D223*$F223+IF($D223*(1-$F223)&gt;=0,MAX($D223*(1-$F223),($E223-AU210+$D223*(1-$F223))*(1-$F223)),($E223-AU210+$D223*(1-$F223))*(1-$F223))</f>
        <v/>
      </c>
      <c r="AV223" s="40">
        <f>$D223*$F223+IF($D223*(1-$F223)&gt;=0,MAX($D223*(1-$F223),($E223-AV210+$D223*(1-$F223))*(1-$F223)),($E223-AV210+$D223*(1-$F223))*(1-$F223))</f>
        <v/>
      </c>
      <c r="AW223" s="40">
        <f>$D223*$F223+IF($D223*(1-$F223)&gt;=0,MAX($D223*(1-$F223),($E223-AW210+$D223*(1-$F223))*(1-$F223)),($E223-AW210+$D223*(1-$F223))*(1-$F223))</f>
        <v/>
      </c>
      <c r="AX223" s="42">
        <f>OTHERTAX(AX$4,Settings!$C$10,IFERROR(INDEX(Inputs_prices!$X$5:$AA$16,$G223,MATCH(AX$4,Inputs_prices!$X$4:$AA$4,0)),0),$D223,$E223,AX210,$F223)</f>
        <v/>
      </c>
    </row>
    <row r="224" hidden="1" outlineLevel="1">
      <c r="A224" s="5" t="inlineStr">
        <is>
          <t>txo</t>
        </is>
      </c>
      <c r="B224" s="5" t="inlineStr">
        <is>
          <t>nga</t>
        </is>
      </c>
      <c r="C224" s="5" t="inlineStr">
        <is>
          <t>ind</t>
        </is>
      </c>
      <c r="D224" s="40">
        <f>INDEX(Inputs_prices!$S$5:$S$16,MATCH($B224&amp;"."&amp;$C224,Inputs_prices!$A$5:$A$16,0))</f>
        <v/>
      </c>
      <c r="E224" s="40">
        <f>INDEX(Inputs_prices!$R$5:$R$16,MATCH($B224&amp;"."&amp;$C224,Inputs_prices!$A$5:$A$16,0))</f>
        <v/>
      </c>
      <c r="F224" s="40">
        <f>INDEX(Inputs_prices!$K$5:$K$16,MATCH($B224&amp;"."&amp;$C224,Inputs_prices!$A$5:$A$16,0))</f>
        <v/>
      </c>
      <c r="G224" s="40">
        <f>INDEX(Inputs_prices!$E$5:$E$16,MATCH($B224&amp;"."&amp;$C224,Inputs_prices!$A$5:$A$16,0))</f>
        <v/>
      </c>
      <c r="H224" s="5">
        <f>INDEX(Variables!$B$5:$B$105,MATCH($A224,Variables!$A$5:$A$105,0))&amp;IF($C224="",""," | "&amp;INDEX(Mapping!$B$5:$B$26,MATCH($C224,Mapping!$A$5:$A$26,0))&amp;" | "&amp;INDEX(Mapping!$B$30:$B$41,MATCH($B224,Mapping!$A$30:$A$41,0)))</f>
        <v/>
      </c>
      <c r="I224" s="5">
        <f>INDEX(Variables!$C$5:$C$105,MATCH($A224,Variables!$A$5:$A$105,0))</f>
        <v/>
      </c>
      <c r="J224" s="5">
        <f>INDEX(Variables!$E$5:$E$105,MATCH($A224,Variables!$A$5:$A$105,0))</f>
        <v/>
      </c>
      <c r="K224" s="25">
        <f>LOWER(Settings!$C$4)&amp;".mit."&amp;$A224&amp;IF($C224="","","."&amp;$C224&amp;"."&amp;$B224)&amp;IF(INDEX(Variables!$D$5:$D$105,MATCH($A224,Variables!$A$5:$A$105,0))="","","."&amp;INDEX(Variables!$D$5:$D$105,MATCH($A224,Variables!$A$5:$A$105,0)))&amp;"."&amp;K$5</f>
        <v/>
      </c>
      <c r="L224" s="41">
        <f>INDEX(Inputs_prices!$X$5:$AA$16,$G224,MATCH(L$4,Inputs_prices!$X$4:$AA$4,0))</f>
        <v/>
      </c>
      <c r="M224" s="40">
        <f>INDEX(Inputs_prices!$X$5:$AA$16,$G224,MATCH(M$4,Inputs_prices!$X$4:$AA$4,0))</f>
        <v/>
      </c>
      <c r="N224" s="40">
        <f>INDEX(Inputs_prices!$X$5:$AA$16,$G224,MATCH(N$4,Inputs_prices!$X$4:$AA$4,0))</f>
        <v/>
      </c>
      <c r="O224" s="40">
        <f>$D224*$F224+IF($D224*(1-$F224)&gt;=0,MAX($D224*(1-$F224),($E224-O211+$D224*(1-$F224))*(1-$F224)),($E224-O211+$D224*(1-$F224))*(1-$F224))</f>
        <v/>
      </c>
      <c r="P224" s="40">
        <f>$D224*$F224+IF($D224*(1-$F224)&gt;=0,MAX($D224*(1-$F224),($E224-P211+$D224*(1-$F224))*(1-$F224)),($E224-P211+$D224*(1-$F224))*(1-$F224))</f>
        <v/>
      </c>
      <c r="Q224" s="40">
        <f>$D224*$F224+IF($D224*(1-$F224)&gt;=0,MAX($D224*(1-$F224),($E224-Q211+$D224*(1-$F224))*(1-$F224)),($E224-Q211+$D224*(1-$F224))*(1-$F224))</f>
        <v/>
      </c>
      <c r="R224" s="40">
        <f>$D224*$F224+IF($D224*(1-$F224)&gt;=0,MAX($D224*(1-$F224),($E224-R211+$D224*(1-$F224))*(1-$F224)),($E224-R211+$D224*(1-$F224))*(1-$F224))</f>
        <v/>
      </c>
      <c r="S224" s="40">
        <f>$D224*$F224+IF($D224*(1-$F224)&gt;=0,MAX($D224*(1-$F224),($E224-S211+$D224*(1-$F224))*(1-$F224)),($E224-S211+$D224*(1-$F224))*(1-$F224))</f>
        <v/>
      </c>
      <c r="T224" s="40">
        <f>$D224*$F224+IF($D224*(1-$F224)&gt;=0,MAX($D224*(1-$F224),($E224-T211+$D224*(1-$F224))*(1-$F224)),($E224-T211+$D224*(1-$F224))*(1-$F224))</f>
        <v/>
      </c>
      <c r="U224" s="40">
        <f>$D224*$F224+IF($D224*(1-$F224)&gt;=0,MAX($D224*(1-$F224),($E224-U211+$D224*(1-$F224))*(1-$F224)),($E224-U211+$D224*(1-$F224))*(1-$F224))</f>
        <v/>
      </c>
      <c r="V224" s="40">
        <f>$D224*$F224+IF($D224*(1-$F224)&gt;=0,MAX($D224*(1-$F224),($E224-V211+$D224*(1-$F224))*(1-$F224)),($E224-V211+$D224*(1-$F224))*(1-$F224))</f>
        <v/>
      </c>
      <c r="W224" s="40">
        <f>$D224*$F224+IF($D224*(1-$F224)&gt;=0,MAX($D224*(1-$F224),($E224-W211+$D224*(1-$F224))*(1-$F224)),($E224-W211+$D224*(1-$F224))*(1-$F224))</f>
        <v/>
      </c>
      <c r="X224" s="40">
        <f>$D224*$F224+IF($D224*(1-$F224)&gt;=0,MAX($D224*(1-$F224),($E224-X211+$D224*(1-$F224))*(1-$F224)),($E224-X211+$D224*(1-$F224))*(1-$F224))</f>
        <v/>
      </c>
      <c r="Y224" s="40">
        <f>$D224*$F224+IF($D224*(1-$F224)&gt;=0,MAX($D224*(1-$F224),($E224-Y211+$D224*(1-$F224))*(1-$F224)),($E224-Y211+$D224*(1-$F224))*(1-$F224))</f>
        <v/>
      </c>
      <c r="Z224" s="40">
        <f>$D224*$F224+IF($D224*(1-$F224)&gt;=0,MAX($D224*(1-$F224),($E224-Z211+$D224*(1-$F224))*(1-$F224)),($E224-Z211+$D224*(1-$F224))*(1-$F224))</f>
        <v/>
      </c>
      <c r="AA224" s="40">
        <f>$D224*$F224+IF($D224*(1-$F224)&gt;=0,MAX($D224*(1-$F224),($E224-AA211+$D224*(1-$F224))*(1-$F224)),($E224-AA211+$D224*(1-$F224))*(1-$F224))</f>
        <v/>
      </c>
      <c r="AB224" s="40">
        <f>$D224*$F224+IF($D224*(1-$F224)&gt;=0,MAX($D224*(1-$F224),($E224-AB211+$D224*(1-$F224))*(1-$F224)),($E224-AB211+$D224*(1-$F224))*(1-$F224))</f>
        <v/>
      </c>
      <c r="AC224" s="40">
        <f>$D224*$F224+IF($D224*(1-$F224)&gt;=0,MAX($D224*(1-$F224),($E224-AC211+$D224*(1-$F224))*(1-$F224)),($E224-AC211+$D224*(1-$F224))*(1-$F224))</f>
        <v/>
      </c>
      <c r="AD224" s="42">
        <f>OTHERTAX(AD$4,Settings!$C$10,IFERROR(INDEX(Inputs_prices!$X$5:$AA$16,$G224,MATCH(AD$4,Inputs_prices!$X$4:$AA$4,0)),0),$D224,$E224,AD211,$F224)</f>
        <v/>
      </c>
      <c r="AE224" s="25">
        <f>LOWER(Settings!$C$4)&amp;".mit."&amp;$A224&amp;IF($C224="","","."&amp;$C224&amp;"."&amp;$B224)&amp;IF(INDEX(Variables!$D$5:$D$105,MATCH($A224,Variables!$A$5:$A$105,0))="","","."&amp;INDEX(Variables!$D$5:$D$105,MATCH($A224,Variables!$A$5:$A$105,0)))&amp;"."&amp;AE$5</f>
        <v/>
      </c>
      <c r="AF224" s="41">
        <f>INDEX(Inputs_prices!$X$5:$AA$16,$G224,MATCH(AF$4,Inputs_prices!$X$4:$AA$4,0))</f>
        <v/>
      </c>
      <c r="AG224" s="40">
        <f>INDEX(Inputs_prices!$X$5:$AA$16,$G224,MATCH(AG$4,Inputs_prices!$X$4:$AA$4,0))</f>
        <v/>
      </c>
      <c r="AH224" s="40">
        <f>INDEX(Inputs_prices!$X$5:$AA$16,$G224,MATCH(AH$4,Inputs_prices!$X$4:$AA$4,0))</f>
        <v/>
      </c>
      <c r="AI224" s="40">
        <f>$D224*$F224+IF($D224*(1-$F224)&gt;=0,MAX($D224*(1-$F224),($E224-AI211+$D224*(1-$F224))*(1-$F224)),($E224-AI211+$D224*(1-$F224))*(1-$F224))</f>
        <v/>
      </c>
      <c r="AJ224" s="40">
        <f>$D224*$F224+IF($D224*(1-$F224)&gt;=0,MAX($D224*(1-$F224),($E224-AJ211+$D224*(1-$F224))*(1-$F224)),($E224-AJ211+$D224*(1-$F224))*(1-$F224))</f>
        <v/>
      </c>
      <c r="AK224" s="40">
        <f>$D224*$F224+IF($D224*(1-$F224)&gt;=0,MAX($D224*(1-$F224),($E224-AK211+$D224*(1-$F224))*(1-$F224)),($E224-AK211+$D224*(1-$F224))*(1-$F224))</f>
        <v/>
      </c>
      <c r="AL224" s="40">
        <f>$D224*$F224+IF($D224*(1-$F224)&gt;=0,MAX($D224*(1-$F224),($E224-AL211+$D224*(1-$F224))*(1-$F224)),($E224-AL211+$D224*(1-$F224))*(1-$F224))</f>
        <v/>
      </c>
      <c r="AM224" s="40">
        <f>$D224*$F224+IF($D224*(1-$F224)&gt;=0,MAX($D224*(1-$F224),($E224-AM211+$D224*(1-$F224))*(1-$F224)),($E224-AM211+$D224*(1-$F224))*(1-$F224))</f>
        <v/>
      </c>
      <c r="AN224" s="40">
        <f>$D224*$F224+IF($D224*(1-$F224)&gt;=0,MAX($D224*(1-$F224),($E224-AN211+$D224*(1-$F224))*(1-$F224)),($E224-AN211+$D224*(1-$F224))*(1-$F224))</f>
        <v/>
      </c>
      <c r="AO224" s="40">
        <f>$D224*$F224+IF($D224*(1-$F224)&gt;=0,MAX($D224*(1-$F224),($E224-AO211+$D224*(1-$F224))*(1-$F224)),($E224-AO211+$D224*(1-$F224))*(1-$F224))</f>
        <v/>
      </c>
      <c r="AP224" s="40">
        <f>$D224*$F224+IF($D224*(1-$F224)&gt;=0,MAX($D224*(1-$F224),($E224-AP211+$D224*(1-$F224))*(1-$F224)),($E224-AP211+$D224*(1-$F224))*(1-$F224))</f>
        <v/>
      </c>
      <c r="AQ224" s="40">
        <f>$D224*$F224+IF($D224*(1-$F224)&gt;=0,MAX($D224*(1-$F224),($E224-AQ211+$D224*(1-$F224))*(1-$F224)),($E224-AQ211+$D224*(1-$F224))*(1-$F224))</f>
        <v/>
      </c>
      <c r="AR224" s="40">
        <f>$D224*$F224+IF($D224*(1-$F224)&gt;=0,MAX($D224*(1-$F224),($E224-AR211+$D224*(1-$F224))*(1-$F224)),($E224-AR211+$D224*(1-$F224))*(1-$F224))</f>
        <v/>
      </c>
      <c r="AS224" s="40">
        <f>$D224*$F224+IF($D224*(1-$F224)&gt;=0,MAX($D224*(1-$F224),($E224-AS211+$D224*(1-$F224))*(1-$F224)),($E224-AS211+$D224*(1-$F224))*(1-$F224))</f>
        <v/>
      </c>
      <c r="AT224" s="40">
        <f>$D224*$F224+IF($D224*(1-$F224)&gt;=0,MAX($D224*(1-$F224),($E224-AT211+$D224*(1-$F224))*(1-$F224)),($E224-AT211+$D224*(1-$F224))*(1-$F224))</f>
        <v/>
      </c>
      <c r="AU224" s="40">
        <f>$D224*$F224+IF($D224*(1-$F224)&gt;=0,MAX($D224*(1-$F224),($E224-AU211+$D224*(1-$F224))*(1-$F224)),($E224-AU211+$D224*(1-$F224))*(1-$F224))</f>
        <v/>
      </c>
      <c r="AV224" s="40">
        <f>$D224*$F224+IF($D224*(1-$F224)&gt;=0,MAX($D224*(1-$F224),($E224-AV211+$D224*(1-$F224))*(1-$F224)),($E224-AV211+$D224*(1-$F224))*(1-$F224))</f>
        <v/>
      </c>
      <c r="AW224" s="40">
        <f>$D224*$F224+IF($D224*(1-$F224)&gt;=0,MAX($D224*(1-$F224),($E224-AW211+$D224*(1-$F224))*(1-$F224)),($E224-AW211+$D224*(1-$F224))*(1-$F224))</f>
        <v/>
      </c>
      <c r="AX224" s="42">
        <f>OTHERTAX(AX$4,Settings!$C$10,IFERROR(INDEX(Inputs_prices!$X$5:$AA$16,$G224,MATCH(AX$4,Inputs_prices!$X$4:$AA$4,0)),0),$D224,$E224,AX211,$F224)</f>
        <v/>
      </c>
    </row>
    <row r="225" hidden="1" outlineLevel="1">
      <c r="A225" s="5" t="inlineStr">
        <is>
          <t>txo</t>
        </is>
      </c>
      <c r="B225" s="5" t="inlineStr">
        <is>
          <t>gso</t>
        </is>
      </c>
      <c r="C225" s="5" t="inlineStr">
        <is>
          <t>all</t>
        </is>
      </c>
      <c r="D225" s="40">
        <f>INDEX(Inputs_prices!$S$5:$S$16,MATCH($B225&amp;"."&amp;$C225,Inputs_prices!$A$5:$A$16,0))</f>
        <v/>
      </c>
      <c r="E225" s="40">
        <f>INDEX(Inputs_prices!$R$5:$R$16,MATCH($B225&amp;"."&amp;$C225,Inputs_prices!$A$5:$A$16,0))</f>
        <v/>
      </c>
      <c r="F225" s="40">
        <f>INDEX(Inputs_prices!$K$5:$K$16,MATCH($B225&amp;"."&amp;$C225,Inputs_prices!$A$5:$A$16,0))</f>
        <v/>
      </c>
      <c r="G225" s="40">
        <f>INDEX(Inputs_prices!$E$5:$E$16,MATCH($B225&amp;"."&amp;$C225,Inputs_prices!$A$5:$A$16,0))</f>
        <v/>
      </c>
      <c r="H225" s="5">
        <f>INDEX(Variables!$B$5:$B$105,MATCH($A225,Variables!$A$5:$A$105,0))&amp;IF($C225="",""," | "&amp;INDEX(Mapping!$B$5:$B$26,MATCH($C225,Mapping!$A$5:$A$26,0))&amp;" | "&amp;INDEX(Mapping!$B$30:$B$41,MATCH($B225,Mapping!$A$30:$A$41,0)))</f>
        <v/>
      </c>
      <c r="I225" s="5">
        <f>INDEX(Variables!$C$5:$C$105,MATCH($A225,Variables!$A$5:$A$105,0))</f>
        <v/>
      </c>
      <c r="J225" s="5">
        <f>INDEX(Variables!$E$5:$E$105,MATCH($A225,Variables!$A$5:$A$105,0))</f>
        <v/>
      </c>
      <c r="K225" s="25">
        <f>LOWER(Settings!$C$4)&amp;".mit."&amp;$A225&amp;IF($C225="","","."&amp;$C225&amp;"."&amp;$B225)&amp;IF(INDEX(Variables!$D$5:$D$105,MATCH($A225,Variables!$A$5:$A$105,0))="","","."&amp;INDEX(Variables!$D$5:$D$105,MATCH($A225,Variables!$A$5:$A$105,0)))&amp;"."&amp;K$5</f>
        <v/>
      </c>
      <c r="L225" s="41">
        <f>INDEX(Inputs_prices!$X$5:$AA$16,$G225,MATCH(L$4,Inputs_prices!$X$4:$AA$4,0))</f>
        <v/>
      </c>
      <c r="M225" s="40">
        <f>INDEX(Inputs_prices!$X$5:$AA$16,$G225,MATCH(M$4,Inputs_prices!$X$4:$AA$4,0))</f>
        <v/>
      </c>
      <c r="N225" s="40">
        <f>INDEX(Inputs_prices!$X$5:$AA$16,$G225,MATCH(N$4,Inputs_prices!$X$4:$AA$4,0))</f>
        <v/>
      </c>
      <c r="O225" s="40">
        <f>$D225*$F225+IF($D225*(1-$F225)&gt;=0,MAX($D225*(1-$F225),($E225-O212+$D225*(1-$F225))*(1-$F225)),($E225-O212+$D225*(1-$F225))*(1-$F225))</f>
        <v/>
      </c>
      <c r="P225" s="40">
        <f>$D225*$F225+IF($D225*(1-$F225)&gt;=0,MAX($D225*(1-$F225),($E225-P212+$D225*(1-$F225))*(1-$F225)),($E225-P212+$D225*(1-$F225))*(1-$F225))</f>
        <v/>
      </c>
      <c r="Q225" s="40">
        <f>$D225*$F225+IF($D225*(1-$F225)&gt;=0,MAX($D225*(1-$F225),($E225-Q212+$D225*(1-$F225))*(1-$F225)),($E225-Q212+$D225*(1-$F225))*(1-$F225))</f>
        <v/>
      </c>
      <c r="R225" s="40">
        <f>$D225*$F225+IF($D225*(1-$F225)&gt;=0,MAX($D225*(1-$F225),($E225-R212+$D225*(1-$F225))*(1-$F225)),($E225-R212+$D225*(1-$F225))*(1-$F225))</f>
        <v/>
      </c>
      <c r="S225" s="40">
        <f>$D225*$F225+IF($D225*(1-$F225)&gt;=0,MAX($D225*(1-$F225),($E225-S212+$D225*(1-$F225))*(1-$F225)),($E225-S212+$D225*(1-$F225))*(1-$F225))</f>
        <v/>
      </c>
      <c r="T225" s="40">
        <f>$D225*$F225+IF($D225*(1-$F225)&gt;=0,MAX($D225*(1-$F225),($E225-T212+$D225*(1-$F225))*(1-$F225)),($E225-T212+$D225*(1-$F225))*(1-$F225))</f>
        <v/>
      </c>
      <c r="U225" s="40">
        <f>$D225*$F225+IF($D225*(1-$F225)&gt;=0,MAX($D225*(1-$F225),($E225-U212+$D225*(1-$F225))*(1-$F225)),($E225-U212+$D225*(1-$F225))*(1-$F225))</f>
        <v/>
      </c>
      <c r="V225" s="40">
        <f>$D225*$F225+IF($D225*(1-$F225)&gt;=0,MAX($D225*(1-$F225),($E225-V212+$D225*(1-$F225))*(1-$F225)),($E225-V212+$D225*(1-$F225))*(1-$F225))</f>
        <v/>
      </c>
      <c r="W225" s="40">
        <f>$D225*$F225+IF($D225*(1-$F225)&gt;=0,MAX($D225*(1-$F225),($E225-W212+$D225*(1-$F225))*(1-$F225)),($E225-W212+$D225*(1-$F225))*(1-$F225))</f>
        <v/>
      </c>
      <c r="X225" s="40">
        <f>$D225*$F225+IF($D225*(1-$F225)&gt;=0,MAX($D225*(1-$F225),($E225-X212+$D225*(1-$F225))*(1-$F225)),($E225-X212+$D225*(1-$F225))*(1-$F225))</f>
        <v/>
      </c>
      <c r="Y225" s="40">
        <f>$D225*$F225+IF($D225*(1-$F225)&gt;=0,MAX($D225*(1-$F225),($E225-Y212+$D225*(1-$F225))*(1-$F225)),($E225-Y212+$D225*(1-$F225))*(1-$F225))</f>
        <v/>
      </c>
      <c r="Z225" s="40">
        <f>$D225*$F225+IF($D225*(1-$F225)&gt;=0,MAX($D225*(1-$F225),($E225-Z212+$D225*(1-$F225))*(1-$F225)),($E225-Z212+$D225*(1-$F225))*(1-$F225))</f>
        <v/>
      </c>
      <c r="AA225" s="40">
        <f>$D225*$F225+IF($D225*(1-$F225)&gt;=0,MAX($D225*(1-$F225),($E225-AA212+$D225*(1-$F225))*(1-$F225)),($E225-AA212+$D225*(1-$F225))*(1-$F225))</f>
        <v/>
      </c>
      <c r="AB225" s="40">
        <f>$D225*$F225+IF($D225*(1-$F225)&gt;=0,MAX($D225*(1-$F225),($E225-AB212+$D225*(1-$F225))*(1-$F225)),($E225-AB212+$D225*(1-$F225))*(1-$F225))</f>
        <v/>
      </c>
      <c r="AC225" s="40">
        <f>$D225*$F225+IF($D225*(1-$F225)&gt;=0,MAX($D225*(1-$F225),($E225-AC212+$D225*(1-$F225))*(1-$F225)),($E225-AC212+$D225*(1-$F225))*(1-$F225))</f>
        <v/>
      </c>
      <c r="AD225" s="42">
        <f>OTHERTAX(AD$4,Settings!$C$10,IFERROR(INDEX(Inputs_prices!$X$5:$AA$16,$G225,MATCH(AD$4,Inputs_prices!$X$4:$AA$4,0)),0),$D225,$E225,AD212,$F225)</f>
        <v/>
      </c>
      <c r="AE225" s="25">
        <f>LOWER(Settings!$C$4)&amp;".mit."&amp;$A225&amp;IF($C225="","","."&amp;$C225&amp;"."&amp;$B225)&amp;IF(INDEX(Variables!$D$5:$D$105,MATCH($A225,Variables!$A$5:$A$105,0))="","","."&amp;INDEX(Variables!$D$5:$D$105,MATCH($A225,Variables!$A$5:$A$105,0)))&amp;"."&amp;AE$5</f>
        <v/>
      </c>
      <c r="AF225" s="41">
        <f>INDEX(Inputs_prices!$X$5:$AA$16,$G225,MATCH(AF$4,Inputs_prices!$X$4:$AA$4,0))</f>
        <v/>
      </c>
      <c r="AG225" s="40">
        <f>INDEX(Inputs_prices!$X$5:$AA$16,$G225,MATCH(AG$4,Inputs_prices!$X$4:$AA$4,0))</f>
        <v/>
      </c>
      <c r="AH225" s="40">
        <f>INDEX(Inputs_prices!$X$5:$AA$16,$G225,MATCH(AH$4,Inputs_prices!$X$4:$AA$4,0))</f>
        <v/>
      </c>
      <c r="AI225" s="40">
        <f>$D225*$F225+IF($D225*(1-$F225)&gt;=0,MAX($D225*(1-$F225),($E225-AI212+$D225*(1-$F225))*(1-$F225)),($E225-AI212+$D225*(1-$F225))*(1-$F225))</f>
        <v/>
      </c>
      <c r="AJ225" s="40">
        <f>$D225*$F225+IF($D225*(1-$F225)&gt;=0,MAX($D225*(1-$F225),($E225-AJ212+$D225*(1-$F225))*(1-$F225)),($E225-AJ212+$D225*(1-$F225))*(1-$F225))</f>
        <v/>
      </c>
      <c r="AK225" s="40">
        <f>$D225*$F225+IF($D225*(1-$F225)&gt;=0,MAX($D225*(1-$F225),($E225-AK212+$D225*(1-$F225))*(1-$F225)),($E225-AK212+$D225*(1-$F225))*(1-$F225))</f>
        <v/>
      </c>
      <c r="AL225" s="40">
        <f>$D225*$F225+IF($D225*(1-$F225)&gt;=0,MAX($D225*(1-$F225),($E225-AL212+$D225*(1-$F225))*(1-$F225)),($E225-AL212+$D225*(1-$F225))*(1-$F225))</f>
        <v/>
      </c>
      <c r="AM225" s="40">
        <f>$D225*$F225+IF($D225*(1-$F225)&gt;=0,MAX($D225*(1-$F225),($E225-AM212+$D225*(1-$F225))*(1-$F225)),($E225-AM212+$D225*(1-$F225))*(1-$F225))</f>
        <v/>
      </c>
      <c r="AN225" s="40">
        <f>$D225*$F225+IF($D225*(1-$F225)&gt;=0,MAX($D225*(1-$F225),($E225-AN212+$D225*(1-$F225))*(1-$F225)),($E225-AN212+$D225*(1-$F225))*(1-$F225))</f>
        <v/>
      </c>
      <c r="AO225" s="40">
        <f>$D225*$F225+IF($D225*(1-$F225)&gt;=0,MAX($D225*(1-$F225),($E225-AO212+$D225*(1-$F225))*(1-$F225)),($E225-AO212+$D225*(1-$F225))*(1-$F225))</f>
        <v/>
      </c>
      <c r="AP225" s="40">
        <f>$D225*$F225+IF($D225*(1-$F225)&gt;=0,MAX($D225*(1-$F225),($E225-AP212+$D225*(1-$F225))*(1-$F225)),($E225-AP212+$D225*(1-$F225))*(1-$F225))</f>
        <v/>
      </c>
      <c r="AQ225" s="40">
        <f>$D225*$F225+IF($D225*(1-$F225)&gt;=0,MAX($D225*(1-$F225),($E225-AQ212+$D225*(1-$F225))*(1-$F225)),($E225-AQ212+$D225*(1-$F225))*(1-$F225))</f>
        <v/>
      </c>
      <c r="AR225" s="40">
        <f>$D225*$F225+IF($D225*(1-$F225)&gt;=0,MAX($D225*(1-$F225),($E225-AR212+$D225*(1-$F225))*(1-$F225)),($E225-AR212+$D225*(1-$F225))*(1-$F225))</f>
        <v/>
      </c>
      <c r="AS225" s="40">
        <f>$D225*$F225+IF($D225*(1-$F225)&gt;=0,MAX($D225*(1-$F225),($E225-AS212+$D225*(1-$F225))*(1-$F225)),($E225-AS212+$D225*(1-$F225))*(1-$F225))</f>
        <v/>
      </c>
      <c r="AT225" s="40">
        <f>$D225*$F225+IF($D225*(1-$F225)&gt;=0,MAX($D225*(1-$F225),($E225-AT212+$D225*(1-$F225))*(1-$F225)),($E225-AT212+$D225*(1-$F225))*(1-$F225))</f>
        <v/>
      </c>
      <c r="AU225" s="40">
        <f>$D225*$F225+IF($D225*(1-$F225)&gt;=0,MAX($D225*(1-$F225),($E225-AU212+$D225*(1-$F225))*(1-$F225)),($E225-AU212+$D225*(1-$F225))*(1-$F225))</f>
        <v/>
      </c>
      <c r="AV225" s="40">
        <f>$D225*$F225+IF($D225*(1-$F225)&gt;=0,MAX($D225*(1-$F225),($E225-AV212+$D225*(1-$F225))*(1-$F225)),($E225-AV212+$D225*(1-$F225))*(1-$F225))</f>
        <v/>
      </c>
      <c r="AW225" s="40">
        <f>$D225*$F225+IF($D225*(1-$F225)&gt;=0,MAX($D225*(1-$F225),($E225-AW212+$D225*(1-$F225))*(1-$F225)),($E225-AW212+$D225*(1-$F225))*(1-$F225))</f>
        <v/>
      </c>
      <c r="AX225" s="42">
        <f>OTHERTAX(AX$4,Settings!$C$10,IFERROR(INDEX(Inputs_prices!$X$5:$AA$16,$G225,MATCH(AX$4,Inputs_prices!$X$4:$AA$4,0)),0),$D225,$E225,AX212,$F225)</f>
        <v/>
      </c>
    </row>
    <row r="226" hidden="1" outlineLevel="1">
      <c r="A226" s="5" t="inlineStr">
        <is>
          <t>txo</t>
        </is>
      </c>
      <c r="B226" s="5" t="inlineStr">
        <is>
          <t>die</t>
        </is>
      </c>
      <c r="C226" s="5" t="inlineStr">
        <is>
          <t>all</t>
        </is>
      </c>
      <c r="D226" s="40">
        <f>INDEX(Inputs_prices!$S$5:$S$16,MATCH($B226&amp;"."&amp;$C226,Inputs_prices!$A$5:$A$16,0))</f>
        <v/>
      </c>
      <c r="E226" s="40">
        <f>INDEX(Inputs_prices!$R$5:$R$16,MATCH($B226&amp;"."&amp;$C226,Inputs_prices!$A$5:$A$16,0))</f>
        <v/>
      </c>
      <c r="F226" s="40">
        <f>INDEX(Inputs_prices!$K$5:$K$16,MATCH($B226&amp;"."&amp;$C226,Inputs_prices!$A$5:$A$16,0))</f>
        <v/>
      </c>
      <c r="G226" s="40">
        <f>INDEX(Inputs_prices!$E$5:$E$16,MATCH($B226&amp;"."&amp;$C226,Inputs_prices!$A$5:$A$16,0))</f>
        <v/>
      </c>
      <c r="H226" s="5">
        <f>INDEX(Variables!$B$5:$B$105,MATCH($A226,Variables!$A$5:$A$105,0))&amp;IF($C226="",""," | "&amp;INDEX(Mapping!$B$5:$B$26,MATCH($C226,Mapping!$A$5:$A$26,0))&amp;" | "&amp;INDEX(Mapping!$B$30:$B$41,MATCH($B226,Mapping!$A$30:$A$41,0)))</f>
        <v/>
      </c>
      <c r="I226" s="5">
        <f>INDEX(Variables!$C$5:$C$105,MATCH($A226,Variables!$A$5:$A$105,0))</f>
        <v/>
      </c>
      <c r="J226" s="5">
        <f>INDEX(Variables!$E$5:$E$105,MATCH($A226,Variables!$A$5:$A$105,0))</f>
        <v/>
      </c>
      <c r="K226" s="25">
        <f>LOWER(Settings!$C$4)&amp;".mit."&amp;$A226&amp;IF($C226="","","."&amp;$C226&amp;"."&amp;$B226)&amp;IF(INDEX(Variables!$D$5:$D$105,MATCH($A226,Variables!$A$5:$A$105,0))="","","."&amp;INDEX(Variables!$D$5:$D$105,MATCH($A226,Variables!$A$5:$A$105,0)))&amp;"."&amp;K$5</f>
        <v/>
      </c>
      <c r="L226" s="41">
        <f>INDEX(Inputs_prices!$X$5:$AA$16,$G226,MATCH(L$4,Inputs_prices!$X$4:$AA$4,0))</f>
        <v/>
      </c>
      <c r="M226" s="40">
        <f>INDEX(Inputs_prices!$X$5:$AA$16,$G226,MATCH(M$4,Inputs_prices!$X$4:$AA$4,0))</f>
        <v/>
      </c>
      <c r="N226" s="40">
        <f>INDEX(Inputs_prices!$X$5:$AA$16,$G226,MATCH(N$4,Inputs_prices!$X$4:$AA$4,0))</f>
        <v/>
      </c>
      <c r="O226" s="40">
        <f>$D226*$F226+IF($D226*(1-$F226)&gt;=0,MAX($D226*(1-$F226),($E226-O213+$D226*(1-$F226))*(1-$F226)),($E226-O213+$D226*(1-$F226))*(1-$F226))</f>
        <v/>
      </c>
      <c r="P226" s="40">
        <f>$D226*$F226+IF($D226*(1-$F226)&gt;=0,MAX($D226*(1-$F226),($E226-P213+$D226*(1-$F226))*(1-$F226)),($E226-P213+$D226*(1-$F226))*(1-$F226))</f>
        <v/>
      </c>
      <c r="Q226" s="40">
        <f>$D226*$F226+IF($D226*(1-$F226)&gt;=0,MAX($D226*(1-$F226),($E226-Q213+$D226*(1-$F226))*(1-$F226)),($E226-Q213+$D226*(1-$F226))*(1-$F226))</f>
        <v/>
      </c>
      <c r="R226" s="40">
        <f>$D226*$F226+IF($D226*(1-$F226)&gt;=0,MAX($D226*(1-$F226),($E226-R213+$D226*(1-$F226))*(1-$F226)),($E226-R213+$D226*(1-$F226))*(1-$F226))</f>
        <v/>
      </c>
      <c r="S226" s="40">
        <f>$D226*$F226+IF($D226*(1-$F226)&gt;=0,MAX($D226*(1-$F226),($E226-S213+$D226*(1-$F226))*(1-$F226)),($E226-S213+$D226*(1-$F226))*(1-$F226))</f>
        <v/>
      </c>
      <c r="T226" s="40">
        <f>$D226*$F226+IF($D226*(1-$F226)&gt;=0,MAX($D226*(1-$F226),($E226-T213+$D226*(1-$F226))*(1-$F226)),($E226-T213+$D226*(1-$F226))*(1-$F226))</f>
        <v/>
      </c>
      <c r="U226" s="40">
        <f>$D226*$F226+IF($D226*(1-$F226)&gt;=0,MAX($D226*(1-$F226),($E226-U213+$D226*(1-$F226))*(1-$F226)),($E226-U213+$D226*(1-$F226))*(1-$F226))</f>
        <v/>
      </c>
      <c r="V226" s="40">
        <f>$D226*$F226+IF($D226*(1-$F226)&gt;=0,MAX($D226*(1-$F226),($E226-V213+$D226*(1-$F226))*(1-$F226)),($E226-V213+$D226*(1-$F226))*(1-$F226))</f>
        <v/>
      </c>
      <c r="W226" s="40">
        <f>$D226*$F226+IF($D226*(1-$F226)&gt;=0,MAX($D226*(1-$F226),($E226-W213+$D226*(1-$F226))*(1-$F226)),($E226-W213+$D226*(1-$F226))*(1-$F226))</f>
        <v/>
      </c>
      <c r="X226" s="40">
        <f>$D226*$F226+IF($D226*(1-$F226)&gt;=0,MAX($D226*(1-$F226),($E226-X213+$D226*(1-$F226))*(1-$F226)),($E226-X213+$D226*(1-$F226))*(1-$F226))</f>
        <v/>
      </c>
      <c r="Y226" s="40">
        <f>$D226*$F226+IF($D226*(1-$F226)&gt;=0,MAX($D226*(1-$F226),($E226-Y213+$D226*(1-$F226))*(1-$F226)),($E226-Y213+$D226*(1-$F226))*(1-$F226))</f>
        <v/>
      </c>
      <c r="Z226" s="40">
        <f>$D226*$F226+IF($D226*(1-$F226)&gt;=0,MAX($D226*(1-$F226),($E226-Z213+$D226*(1-$F226))*(1-$F226)),($E226-Z213+$D226*(1-$F226))*(1-$F226))</f>
        <v/>
      </c>
      <c r="AA226" s="40">
        <f>$D226*$F226+IF($D226*(1-$F226)&gt;=0,MAX($D226*(1-$F226),($E226-AA213+$D226*(1-$F226))*(1-$F226)),($E226-AA213+$D226*(1-$F226))*(1-$F226))</f>
        <v/>
      </c>
      <c r="AB226" s="40">
        <f>$D226*$F226+IF($D226*(1-$F226)&gt;=0,MAX($D226*(1-$F226),($E226-AB213+$D226*(1-$F226))*(1-$F226)),($E226-AB213+$D226*(1-$F226))*(1-$F226))</f>
        <v/>
      </c>
      <c r="AC226" s="40">
        <f>$D226*$F226+IF($D226*(1-$F226)&gt;=0,MAX($D226*(1-$F226),($E226-AC213+$D226*(1-$F226))*(1-$F226)),($E226-AC213+$D226*(1-$F226))*(1-$F226))</f>
        <v/>
      </c>
      <c r="AD226" s="42">
        <f>OTHERTAX(AD$4,Settings!$C$10,IFERROR(INDEX(Inputs_prices!$X$5:$AA$16,$G226,MATCH(AD$4,Inputs_prices!$X$4:$AA$4,0)),0),$D226,$E226,AD213,$F226)</f>
        <v/>
      </c>
      <c r="AE226" s="25">
        <f>LOWER(Settings!$C$4)&amp;".mit."&amp;$A226&amp;IF($C226="","","."&amp;$C226&amp;"."&amp;$B226)&amp;IF(INDEX(Variables!$D$5:$D$105,MATCH($A226,Variables!$A$5:$A$105,0))="","","."&amp;INDEX(Variables!$D$5:$D$105,MATCH($A226,Variables!$A$5:$A$105,0)))&amp;"."&amp;AE$5</f>
        <v/>
      </c>
      <c r="AF226" s="41">
        <f>INDEX(Inputs_prices!$X$5:$AA$16,$G226,MATCH(AF$4,Inputs_prices!$X$4:$AA$4,0))</f>
        <v/>
      </c>
      <c r="AG226" s="40">
        <f>INDEX(Inputs_prices!$X$5:$AA$16,$G226,MATCH(AG$4,Inputs_prices!$X$4:$AA$4,0))</f>
        <v/>
      </c>
      <c r="AH226" s="40">
        <f>INDEX(Inputs_prices!$X$5:$AA$16,$G226,MATCH(AH$4,Inputs_prices!$X$4:$AA$4,0))</f>
        <v/>
      </c>
      <c r="AI226" s="40">
        <f>$D226*$F226+IF($D226*(1-$F226)&gt;=0,MAX($D226*(1-$F226),($E226-AI213+$D226*(1-$F226))*(1-$F226)),($E226-AI213+$D226*(1-$F226))*(1-$F226))</f>
        <v/>
      </c>
      <c r="AJ226" s="40">
        <f>$D226*$F226+IF($D226*(1-$F226)&gt;=0,MAX($D226*(1-$F226),($E226-AJ213+$D226*(1-$F226))*(1-$F226)),($E226-AJ213+$D226*(1-$F226))*(1-$F226))</f>
        <v/>
      </c>
      <c r="AK226" s="40">
        <f>$D226*$F226+IF($D226*(1-$F226)&gt;=0,MAX($D226*(1-$F226),($E226-AK213+$D226*(1-$F226))*(1-$F226)),($E226-AK213+$D226*(1-$F226))*(1-$F226))</f>
        <v/>
      </c>
      <c r="AL226" s="40">
        <f>$D226*$F226+IF($D226*(1-$F226)&gt;=0,MAX($D226*(1-$F226),($E226-AL213+$D226*(1-$F226))*(1-$F226)),($E226-AL213+$D226*(1-$F226))*(1-$F226))</f>
        <v/>
      </c>
      <c r="AM226" s="40">
        <f>$D226*$F226+IF($D226*(1-$F226)&gt;=0,MAX($D226*(1-$F226),($E226-AM213+$D226*(1-$F226))*(1-$F226)),($E226-AM213+$D226*(1-$F226))*(1-$F226))</f>
        <v/>
      </c>
      <c r="AN226" s="40">
        <f>$D226*$F226+IF($D226*(1-$F226)&gt;=0,MAX($D226*(1-$F226),($E226-AN213+$D226*(1-$F226))*(1-$F226)),($E226-AN213+$D226*(1-$F226))*(1-$F226))</f>
        <v/>
      </c>
      <c r="AO226" s="40">
        <f>$D226*$F226+IF($D226*(1-$F226)&gt;=0,MAX($D226*(1-$F226),($E226-AO213+$D226*(1-$F226))*(1-$F226)),($E226-AO213+$D226*(1-$F226))*(1-$F226))</f>
        <v/>
      </c>
      <c r="AP226" s="40">
        <f>$D226*$F226+IF($D226*(1-$F226)&gt;=0,MAX($D226*(1-$F226),($E226-AP213+$D226*(1-$F226))*(1-$F226)),($E226-AP213+$D226*(1-$F226))*(1-$F226))</f>
        <v/>
      </c>
      <c r="AQ226" s="40">
        <f>$D226*$F226+IF($D226*(1-$F226)&gt;=0,MAX($D226*(1-$F226),($E226-AQ213+$D226*(1-$F226))*(1-$F226)),($E226-AQ213+$D226*(1-$F226))*(1-$F226))</f>
        <v/>
      </c>
      <c r="AR226" s="40">
        <f>$D226*$F226+IF($D226*(1-$F226)&gt;=0,MAX($D226*(1-$F226),($E226-AR213+$D226*(1-$F226))*(1-$F226)),($E226-AR213+$D226*(1-$F226))*(1-$F226))</f>
        <v/>
      </c>
      <c r="AS226" s="40">
        <f>$D226*$F226+IF($D226*(1-$F226)&gt;=0,MAX($D226*(1-$F226),($E226-AS213+$D226*(1-$F226))*(1-$F226)),($E226-AS213+$D226*(1-$F226))*(1-$F226))</f>
        <v/>
      </c>
      <c r="AT226" s="40">
        <f>$D226*$F226+IF($D226*(1-$F226)&gt;=0,MAX($D226*(1-$F226),($E226-AT213+$D226*(1-$F226))*(1-$F226)),($E226-AT213+$D226*(1-$F226))*(1-$F226))</f>
        <v/>
      </c>
      <c r="AU226" s="40">
        <f>$D226*$F226+IF($D226*(1-$F226)&gt;=0,MAX($D226*(1-$F226),($E226-AU213+$D226*(1-$F226))*(1-$F226)),($E226-AU213+$D226*(1-$F226))*(1-$F226))</f>
        <v/>
      </c>
      <c r="AV226" s="40">
        <f>$D226*$F226+IF($D226*(1-$F226)&gt;=0,MAX($D226*(1-$F226),($E226-AV213+$D226*(1-$F226))*(1-$F226)),($E226-AV213+$D226*(1-$F226))*(1-$F226))</f>
        <v/>
      </c>
      <c r="AW226" s="40">
        <f>$D226*$F226+IF($D226*(1-$F226)&gt;=0,MAX($D226*(1-$F226),($E226-AW213+$D226*(1-$F226))*(1-$F226)),($E226-AW213+$D226*(1-$F226))*(1-$F226))</f>
        <v/>
      </c>
      <c r="AX226" s="42">
        <f>OTHERTAX(AX$4,Settings!$C$10,IFERROR(INDEX(Inputs_prices!$X$5:$AA$16,$G226,MATCH(AX$4,Inputs_prices!$X$4:$AA$4,0)),0),$D226,$E226,AX213,$F226)</f>
        <v/>
      </c>
    </row>
    <row r="227" hidden="1" outlineLevel="1">
      <c r="A227" s="5" t="inlineStr">
        <is>
          <t>txo</t>
        </is>
      </c>
      <c r="B227" s="5" t="inlineStr">
        <is>
          <t>lpg</t>
        </is>
      </c>
      <c r="C227" s="5" t="inlineStr">
        <is>
          <t>all</t>
        </is>
      </c>
      <c r="D227" s="40">
        <f>INDEX(Inputs_prices!$S$5:$S$16,MATCH($B227&amp;"."&amp;$C227,Inputs_prices!$A$5:$A$16,0))</f>
        <v/>
      </c>
      <c r="E227" s="40">
        <f>INDEX(Inputs_prices!$R$5:$R$16,MATCH($B227&amp;"."&amp;$C227,Inputs_prices!$A$5:$A$16,0))</f>
        <v/>
      </c>
      <c r="F227" s="40">
        <f>INDEX(Inputs_prices!$K$5:$K$16,MATCH($B227&amp;"."&amp;$C227,Inputs_prices!$A$5:$A$16,0))</f>
        <v/>
      </c>
      <c r="G227" s="40">
        <f>INDEX(Inputs_prices!$E$5:$E$16,MATCH($B227&amp;"."&amp;$C227,Inputs_prices!$A$5:$A$16,0))</f>
        <v/>
      </c>
      <c r="H227" s="5">
        <f>INDEX(Variables!$B$5:$B$105,MATCH($A227,Variables!$A$5:$A$105,0))&amp;IF($C227="",""," | "&amp;INDEX(Mapping!$B$5:$B$26,MATCH($C227,Mapping!$A$5:$A$26,0))&amp;" | "&amp;INDEX(Mapping!$B$30:$B$41,MATCH($B227,Mapping!$A$30:$A$41,0)))</f>
        <v/>
      </c>
      <c r="I227" s="5">
        <f>INDEX(Variables!$C$5:$C$105,MATCH($A227,Variables!$A$5:$A$105,0))</f>
        <v/>
      </c>
      <c r="J227" s="5">
        <f>INDEX(Variables!$E$5:$E$105,MATCH($A227,Variables!$A$5:$A$105,0))</f>
        <v/>
      </c>
      <c r="K227" s="25">
        <f>LOWER(Settings!$C$4)&amp;".mit."&amp;$A227&amp;IF($C227="","","."&amp;$C227&amp;"."&amp;$B227)&amp;IF(INDEX(Variables!$D$5:$D$105,MATCH($A227,Variables!$A$5:$A$105,0))="","","."&amp;INDEX(Variables!$D$5:$D$105,MATCH($A227,Variables!$A$5:$A$105,0)))&amp;"."&amp;K$5</f>
        <v/>
      </c>
      <c r="L227" s="41">
        <f>INDEX(Inputs_prices!$X$5:$AA$16,$G227,MATCH(L$4,Inputs_prices!$X$4:$AA$4,0))</f>
        <v/>
      </c>
      <c r="M227" s="40">
        <f>INDEX(Inputs_prices!$X$5:$AA$16,$G227,MATCH(M$4,Inputs_prices!$X$4:$AA$4,0))</f>
        <v/>
      </c>
      <c r="N227" s="40">
        <f>INDEX(Inputs_prices!$X$5:$AA$16,$G227,MATCH(N$4,Inputs_prices!$X$4:$AA$4,0))</f>
        <v/>
      </c>
      <c r="O227" s="40">
        <f>$D227*$F227+IF($D227*(1-$F227)&gt;=0,MAX($D227*(1-$F227),($E227-O214+$D227*(1-$F227))*(1-$F227)),($E227-O214+$D227*(1-$F227))*(1-$F227))</f>
        <v/>
      </c>
      <c r="P227" s="40">
        <f>$D227*$F227+IF($D227*(1-$F227)&gt;=0,MAX($D227*(1-$F227),($E227-P214+$D227*(1-$F227))*(1-$F227)),($E227-P214+$D227*(1-$F227))*(1-$F227))</f>
        <v/>
      </c>
      <c r="Q227" s="40">
        <f>$D227*$F227+IF($D227*(1-$F227)&gt;=0,MAX($D227*(1-$F227),($E227-Q214+$D227*(1-$F227))*(1-$F227)),($E227-Q214+$D227*(1-$F227))*(1-$F227))</f>
        <v/>
      </c>
      <c r="R227" s="40">
        <f>$D227*$F227+IF($D227*(1-$F227)&gt;=0,MAX($D227*(1-$F227),($E227-R214+$D227*(1-$F227))*(1-$F227)),($E227-R214+$D227*(1-$F227))*(1-$F227))</f>
        <v/>
      </c>
      <c r="S227" s="40">
        <f>$D227*$F227+IF($D227*(1-$F227)&gt;=0,MAX($D227*(1-$F227),($E227-S214+$D227*(1-$F227))*(1-$F227)),($E227-S214+$D227*(1-$F227))*(1-$F227))</f>
        <v/>
      </c>
      <c r="T227" s="40">
        <f>$D227*$F227+IF($D227*(1-$F227)&gt;=0,MAX($D227*(1-$F227),($E227-T214+$D227*(1-$F227))*(1-$F227)),($E227-T214+$D227*(1-$F227))*(1-$F227))</f>
        <v/>
      </c>
      <c r="U227" s="40">
        <f>$D227*$F227+IF($D227*(1-$F227)&gt;=0,MAX($D227*(1-$F227),($E227-U214+$D227*(1-$F227))*(1-$F227)),($E227-U214+$D227*(1-$F227))*(1-$F227))</f>
        <v/>
      </c>
      <c r="V227" s="40">
        <f>$D227*$F227+IF($D227*(1-$F227)&gt;=0,MAX($D227*(1-$F227),($E227-V214+$D227*(1-$F227))*(1-$F227)),($E227-V214+$D227*(1-$F227))*(1-$F227))</f>
        <v/>
      </c>
      <c r="W227" s="40">
        <f>$D227*$F227+IF($D227*(1-$F227)&gt;=0,MAX($D227*(1-$F227),($E227-W214+$D227*(1-$F227))*(1-$F227)),($E227-W214+$D227*(1-$F227))*(1-$F227))</f>
        <v/>
      </c>
      <c r="X227" s="40">
        <f>$D227*$F227+IF($D227*(1-$F227)&gt;=0,MAX($D227*(1-$F227),($E227-X214+$D227*(1-$F227))*(1-$F227)),($E227-X214+$D227*(1-$F227))*(1-$F227))</f>
        <v/>
      </c>
      <c r="Y227" s="40">
        <f>$D227*$F227+IF($D227*(1-$F227)&gt;=0,MAX($D227*(1-$F227),($E227-Y214+$D227*(1-$F227))*(1-$F227)),($E227-Y214+$D227*(1-$F227))*(1-$F227))</f>
        <v/>
      </c>
      <c r="Z227" s="40">
        <f>$D227*$F227+IF($D227*(1-$F227)&gt;=0,MAX($D227*(1-$F227),($E227-Z214+$D227*(1-$F227))*(1-$F227)),($E227-Z214+$D227*(1-$F227))*(1-$F227))</f>
        <v/>
      </c>
      <c r="AA227" s="40">
        <f>$D227*$F227+IF($D227*(1-$F227)&gt;=0,MAX($D227*(1-$F227),($E227-AA214+$D227*(1-$F227))*(1-$F227)),($E227-AA214+$D227*(1-$F227))*(1-$F227))</f>
        <v/>
      </c>
      <c r="AB227" s="40">
        <f>$D227*$F227+IF($D227*(1-$F227)&gt;=0,MAX($D227*(1-$F227),($E227-AB214+$D227*(1-$F227))*(1-$F227)),($E227-AB214+$D227*(1-$F227))*(1-$F227))</f>
        <v/>
      </c>
      <c r="AC227" s="40">
        <f>$D227*$F227+IF($D227*(1-$F227)&gt;=0,MAX($D227*(1-$F227),($E227-AC214+$D227*(1-$F227))*(1-$F227)),($E227-AC214+$D227*(1-$F227))*(1-$F227))</f>
        <v/>
      </c>
      <c r="AD227" s="42">
        <f>OTHERTAX(AD$4,Settings!$C$10,IFERROR(INDEX(Inputs_prices!$X$5:$AA$16,$G227,MATCH(AD$4,Inputs_prices!$X$4:$AA$4,0)),0),$D227,$E227,AD214,$F227)</f>
        <v/>
      </c>
      <c r="AE227" s="25">
        <f>LOWER(Settings!$C$4)&amp;".mit."&amp;$A227&amp;IF($C227="","","."&amp;$C227&amp;"."&amp;$B227)&amp;IF(INDEX(Variables!$D$5:$D$105,MATCH($A227,Variables!$A$5:$A$105,0))="","","."&amp;INDEX(Variables!$D$5:$D$105,MATCH($A227,Variables!$A$5:$A$105,0)))&amp;"."&amp;AE$5</f>
        <v/>
      </c>
      <c r="AF227" s="41">
        <f>INDEX(Inputs_prices!$X$5:$AA$16,$G227,MATCH(AF$4,Inputs_prices!$X$4:$AA$4,0))</f>
        <v/>
      </c>
      <c r="AG227" s="40">
        <f>INDEX(Inputs_prices!$X$5:$AA$16,$G227,MATCH(AG$4,Inputs_prices!$X$4:$AA$4,0))</f>
        <v/>
      </c>
      <c r="AH227" s="40">
        <f>INDEX(Inputs_prices!$X$5:$AA$16,$G227,MATCH(AH$4,Inputs_prices!$X$4:$AA$4,0))</f>
        <v/>
      </c>
      <c r="AI227" s="40">
        <f>$D227*$F227+IF($D227*(1-$F227)&gt;=0,MAX($D227*(1-$F227),($E227-AI214+$D227*(1-$F227))*(1-$F227)),($E227-AI214+$D227*(1-$F227))*(1-$F227))</f>
        <v/>
      </c>
      <c r="AJ227" s="40">
        <f>$D227*$F227+IF($D227*(1-$F227)&gt;=0,MAX($D227*(1-$F227),($E227-AJ214+$D227*(1-$F227))*(1-$F227)),($E227-AJ214+$D227*(1-$F227))*(1-$F227))</f>
        <v/>
      </c>
      <c r="AK227" s="40">
        <f>$D227*$F227+IF($D227*(1-$F227)&gt;=0,MAX($D227*(1-$F227),($E227-AK214+$D227*(1-$F227))*(1-$F227)),($E227-AK214+$D227*(1-$F227))*(1-$F227))</f>
        <v/>
      </c>
      <c r="AL227" s="40">
        <f>$D227*$F227+IF($D227*(1-$F227)&gt;=0,MAX($D227*(1-$F227),($E227-AL214+$D227*(1-$F227))*(1-$F227)),($E227-AL214+$D227*(1-$F227))*(1-$F227))</f>
        <v/>
      </c>
      <c r="AM227" s="40">
        <f>$D227*$F227+IF($D227*(1-$F227)&gt;=0,MAX($D227*(1-$F227),($E227-AM214+$D227*(1-$F227))*(1-$F227)),($E227-AM214+$D227*(1-$F227))*(1-$F227))</f>
        <v/>
      </c>
      <c r="AN227" s="40">
        <f>$D227*$F227+IF($D227*(1-$F227)&gt;=0,MAX($D227*(1-$F227),($E227-AN214+$D227*(1-$F227))*(1-$F227)),($E227-AN214+$D227*(1-$F227))*(1-$F227))</f>
        <v/>
      </c>
      <c r="AO227" s="40">
        <f>$D227*$F227+IF($D227*(1-$F227)&gt;=0,MAX($D227*(1-$F227),($E227-AO214+$D227*(1-$F227))*(1-$F227)),($E227-AO214+$D227*(1-$F227))*(1-$F227))</f>
        <v/>
      </c>
      <c r="AP227" s="40">
        <f>$D227*$F227+IF($D227*(1-$F227)&gt;=0,MAX($D227*(1-$F227),($E227-AP214+$D227*(1-$F227))*(1-$F227)),($E227-AP214+$D227*(1-$F227))*(1-$F227))</f>
        <v/>
      </c>
      <c r="AQ227" s="40">
        <f>$D227*$F227+IF($D227*(1-$F227)&gt;=0,MAX($D227*(1-$F227),($E227-AQ214+$D227*(1-$F227))*(1-$F227)),($E227-AQ214+$D227*(1-$F227))*(1-$F227))</f>
        <v/>
      </c>
      <c r="AR227" s="40">
        <f>$D227*$F227+IF($D227*(1-$F227)&gt;=0,MAX($D227*(1-$F227),($E227-AR214+$D227*(1-$F227))*(1-$F227)),($E227-AR214+$D227*(1-$F227))*(1-$F227))</f>
        <v/>
      </c>
      <c r="AS227" s="40">
        <f>$D227*$F227+IF($D227*(1-$F227)&gt;=0,MAX($D227*(1-$F227),($E227-AS214+$D227*(1-$F227))*(1-$F227)),($E227-AS214+$D227*(1-$F227))*(1-$F227))</f>
        <v/>
      </c>
      <c r="AT227" s="40">
        <f>$D227*$F227+IF($D227*(1-$F227)&gt;=0,MAX($D227*(1-$F227),($E227-AT214+$D227*(1-$F227))*(1-$F227)),($E227-AT214+$D227*(1-$F227))*(1-$F227))</f>
        <v/>
      </c>
      <c r="AU227" s="40">
        <f>$D227*$F227+IF($D227*(1-$F227)&gt;=0,MAX($D227*(1-$F227),($E227-AU214+$D227*(1-$F227))*(1-$F227)),($E227-AU214+$D227*(1-$F227))*(1-$F227))</f>
        <v/>
      </c>
      <c r="AV227" s="40">
        <f>$D227*$F227+IF($D227*(1-$F227)&gt;=0,MAX($D227*(1-$F227),($E227-AV214+$D227*(1-$F227))*(1-$F227)),($E227-AV214+$D227*(1-$F227))*(1-$F227))</f>
        <v/>
      </c>
      <c r="AW227" s="40">
        <f>$D227*$F227+IF($D227*(1-$F227)&gt;=0,MAX($D227*(1-$F227),($E227-AW214+$D227*(1-$F227))*(1-$F227)),($E227-AW214+$D227*(1-$F227))*(1-$F227))</f>
        <v/>
      </c>
      <c r="AX227" s="42">
        <f>OTHERTAX(AX$4,Settings!$C$10,IFERROR(INDEX(Inputs_prices!$X$5:$AA$16,$G227,MATCH(AX$4,Inputs_prices!$X$4:$AA$4,0)),0),$D227,$E227,AX214,$F227)</f>
        <v/>
      </c>
    </row>
    <row r="228" hidden="1" outlineLevel="1">
      <c r="A228" s="5" t="inlineStr">
        <is>
          <t>txo</t>
        </is>
      </c>
      <c r="B228" s="5" t="inlineStr">
        <is>
          <t>ker</t>
        </is>
      </c>
      <c r="C228" s="5" t="inlineStr">
        <is>
          <t>all</t>
        </is>
      </c>
      <c r="D228" s="40">
        <f>INDEX(Inputs_prices!$S$5:$S$16,MATCH($B228&amp;"."&amp;$C228,Inputs_prices!$A$5:$A$16,0))</f>
        <v/>
      </c>
      <c r="E228" s="40">
        <f>INDEX(Inputs_prices!$R$5:$R$16,MATCH($B228&amp;"."&amp;$C228,Inputs_prices!$A$5:$A$16,0))</f>
        <v/>
      </c>
      <c r="F228" s="40">
        <f>INDEX(Inputs_prices!$K$5:$K$16,MATCH($B228&amp;"."&amp;$C228,Inputs_prices!$A$5:$A$16,0))</f>
        <v/>
      </c>
      <c r="G228" s="40">
        <f>INDEX(Inputs_prices!$E$5:$E$16,MATCH($B228&amp;"."&amp;$C228,Inputs_prices!$A$5:$A$16,0))</f>
        <v/>
      </c>
      <c r="H228" s="5">
        <f>INDEX(Variables!$B$5:$B$105,MATCH($A228,Variables!$A$5:$A$105,0))&amp;IF($C228="",""," | "&amp;INDEX(Mapping!$B$5:$B$26,MATCH($C228,Mapping!$A$5:$A$26,0))&amp;" | "&amp;INDEX(Mapping!$B$30:$B$41,MATCH($B228,Mapping!$A$30:$A$41,0)))</f>
        <v/>
      </c>
      <c r="I228" s="5">
        <f>INDEX(Variables!$C$5:$C$105,MATCH($A228,Variables!$A$5:$A$105,0))</f>
        <v/>
      </c>
      <c r="J228" s="5">
        <f>INDEX(Variables!$E$5:$E$105,MATCH($A228,Variables!$A$5:$A$105,0))</f>
        <v/>
      </c>
      <c r="K228" s="25">
        <f>LOWER(Settings!$C$4)&amp;".mit."&amp;$A228&amp;IF($C228="","","."&amp;$C228&amp;"."&amp;$B228)&amp;IF(INDEX(Variables!$D$5:$D$105,MATCH($A228,Variables!$A$5:$A$105,0))="","","."&amp;INDEX(Variables!$D$5:$D$105,MATCH($A228,Variables!$A$5:$A$105,0)))&amp;"."&amp;K$5</f>
        <v/>
      </c>
      <c r="L228" s="41">
        <f>INDEX(Inputs_prices!$X$5:$AA$16,$G228,MATCH(L$4,Inputs_prices!$X$4:$AA$4,0))</f>
        <v/>
      </c>
      <c r="M228" s="40">
        <f>INDEX(Inputs_prices!$X$5:$AA$16,$G228,MATCH(M$4,Inputs_prices!$X$4:$AA$4,0))</f>
        <v/>
      </c>
      <c r="N228" s="40">
        <f>INDEX(Inputs_prices!$X$5:$AA$16,$G228,MATCH(N$4,Inputs_prices!$X$4:$AA$4,0))</f>
        <v/>
      </c>
      <c r="O228" s="40">
        <f>$D228*$F228+IF($D228*(1-$F228)&gt;=0,MAX($D228*(1-$F228),($E228-O215+$D228*(1-$F228))*(1-$F228)),($E228-O215+$D228*(1-$F228))*(1-$F228))</f>
        <v/>
      </c>
      <c r="P228" s="40">
        <f>$D228*$F228+IF($D228*(1-$F228)&gt;=0,MAX($D228*(1-$F228),($E228-P215+$D228*(1-$F228))*(1-$F228)),($E228-P215+$D228*(1-$F228))*(1-$F228))</f>
        <v/>
      </c>
      <c r="Q228" s="40">
        <f>$D228*$F228+IF($D228*(1-$F228)&gt;=0,MAX($D228*(1-$F228),($E228-Q215+$D228*(1-$F228))*(1-$F228)),($E228-Q215+$D228*(1-$F228))*(1-$F228))</f>
        <v/>
      </c>
      <c r="R228" s="40">
        <f>$D228*$F228+IF($D228*(1-$F228)&gt;=0,MAX($D228*(1-$F228),($E228-R215+$D228*(1-$F228))*(1-$F228)),($E228-R215+$D228*(1-$F228))*(1-$F228))</f>
        <v/>
      </c>
      <c r="S228" s="40">
        <f>$D228*$F228+IF($D228*(1-$F228)&gt;=0,MAX($D228*(1-$F228),($E228-S215+$D228*(1-$F228))*(1-$F228)),($E228-S215+$D228*(1-$F228))*(1-$F228))</f>
        <v/>
      </c>
      <c r="T228" s="40">
        <f>$D228*$F228+IF($D228*(1-$F228)&gt;=0,MAX($D228*(1-$F228),($E228-T215+$D228*(1-$F228))*(1-$F228)),($E228-T215+$D228*(1-$F228))*(1-$F228))</f>
        <v/>
      </c>
      <c r="U228" s="40">
        <f>$D228*$F228+IF($D228*(1-$F228)&gt;=0,MAX($D228*(1-$F228),($E228-U215+$D228*(1-$F228))*(1-$F228)),($E228-U215+$D228*(1-$F228))*(1-$F228))</f>
        <v/>
      </c>
      <c r="V228" s="40">
        <f>$D228*$F228+IF($D228*(1-$F228)&gt;=0,MAX($D228*(1-$F228),($E228-V215+$D228*(1-$F228))*(1-$F228)),($E228-V215+$D228*(1-$F228))*(1-$F228))</f>
        <v/>
      </c>
      <c r="W228" s="40">
        <f>$D228*$F228+IF($D228*(1-$F228)&gt;=0,MAX($D228*(1-$F228),($E228-W215+$D228*(1-$F228))*(1-$F228)),($E228-W215+$D228*(1-$F228))*(1-$F228))</f>
        <v/>
      </c>
      <c r="X228" s="40">
        <f>$D228*$F228+IF($D228*(1-$F228)&gt;=0,MAX($D228*(1-$F228),($E228-X215+$D228*(1-$F228))*(1-$F228)),($E228-X215+$D228*(1-$F228))*(1-$F228))</f>
        <v/>
      </c>
      <c r="Y228" s="40">
        <f>$D228*$F228+IF($D228*(1-$F228)&gt;=0,MAX($D228*(1-$F228),($E228-Y215+$D228*(1-$F228))*(1-$F228)),($E228-Y215+$D228*(1-$F228))*(1-$F228))</f>
        <v/>
      </c>
      <c r="Z228" s="40">
        <f>$D228*$F228+IF($D228*(1-$F228)&gt;=0,MAX($D228*(1-$F228),($E228-Z215+$D228*(1-$F228))*(1-$F228)),($E228-Z215+$D228*(1-$F228))*(1-$F228))</f>
        <v/>
      </c>
      <c r="AA228" s="40">
        <f>$D228*$F228+IF($D228*(1-$F228)&gt;=0,MAX($D228*(1-$F228),($E228-AA215+$D228*(1-$F228))*(1-$F228)),($E228-AA215+$D228*(1-$F228))*(1-$F228))</f>
        <v/>
      </c>
      <c r="AB228" s="40">
        <f>$D228*$F228+IF($D228*(1-$F228)&gt;=0,MAX($D228*(1-$F228),($E228-AB215+$D228*(1-$F228))*(1-$F228)),($E228-AB215+$D228*(1-$F228))*(1-$F228))</f>
        <v/>
      </c>
      <c r="AC228" s="40">
        <f>$D228*$F228+IF($D228*(1-$F228)&gt;=0,MAX($D228*(1-$F228),($E228-AC215+$D228*(1-$F228))*(1-$F228)),($E228-AC215+$D228*(1-$F228))*(1-$F228))</f>
        <v/>
      </c>
      <c r="AD228" s="42">
        <f>OTHERTAX(AD$4,Settings!$C$10,IFERROR(INDEX(Inputs_prices!$X$5:$AA$16,$G228,MATCH(AD$4,Inputs_prices!$X$4:$AA$4,0)),0),$D228,$E228,AD215,$F228)</f>
        <v/>
      </c>
      <c r="AE228" s="25">
        <f>LOWER(Settings!$C$4)&amp;".mit."&amp;$A228&amp;IF($C228="","","."&amp;$C228&amp;"."&amp;$B228)&amp;IF(INDEX(Variables!$D$5:$D$105,MATCH($A228,Variables!$A$5:$A$105,0))="","","."&amp;INDEX(Variables!$D$5:$D$105,MATCH($A228,Variables!$A$5:$A$105,0)))&amp;"."&amp;AE$5</f>
        <v/>
      </c>
      <c r="AF228" s="41">
        <f>INDEX(Inputs_prices!$X$5:$AA$16,$G228,MATCH(AF$4,Inputs_prices!$X$4:$AA$4,0))</f>
        <v/>
      </c>
      <c r="AG228" s="40">
        <f>INDEX(Inputs_prices!$X$5:$AA$16,$G228,MATCH(AG$4,Inputs_prices!$X$4:$AA$4,0))</f>
        <v/>
      </c>
      <c r="AH228" s="40">
        <f>INDEX(Inputs_prices!$X$5:$AA$16,$G228,MATCH(AH$4,Inputs_prices!$X$4:$AA$4,0))</f>
        <v/>
      </c>
      <c r="AI228" s="40">
        <f>$D228*$F228+IF($D228*(1-$F228)&gt;=0,MAX($D228*(1-$F228),($E228-AI215+$D228*(1-$F228))*(1-$F228)),($E228-AI215+$D228*(1-$F228))*(1-$F228))</f>
        <v/>
      </c>
      <c r="AJ228" s="40">
        <f>$D228*$F228+IF($D228*(1-$F228)&gt;=0,MAX($D228*(1-$F228),($E228-AJ215+$D228*(1-$F228))*(1-$F228)),($E228-AJ215+$D228*(1-$F228))*(1-$F228))</f>
        <v/>
      </c>
      <c r="AK228" s="40">
        <f>$D228*$F228+IF($D228*(1-$F228)&gt;=0,MAX($D228*(1-$F228),($E228-AK215+$D228*(1-$F228))*(1-$F228)),($E228-AK215+$D228*(1-$F228))*(1-$F228))</f>
        <v/>
      </c>
      <c r="AL228" s="40">
        <f>$D228*$F228+IF($D228*(1-$F228)&gt;=0,MAX($D228*(1-$F228),($E228-AL215+$D228*(1-$F228))*(1-$F228)),($E228-AL215+$D228*(1-$F228))*(1-$F228))</f>
        <v/>
      </c>
      <c r="AM228" s="40">
        <f>$D228*$F228+IF($D228*(1-$F228)&gt;=0,MAX($D228*(1-$F228),($E228-AM215+$D228*(1-$F228))*(1-$F228)),($E228-AM215+$D228*(1-$F228))*(1-$F228))</f>
        <v/>
      </c>
      <c r="AN228" s="40">
        <f>$D228*$F228+IF($D228*(1-$F228)&gt;=0,MAX($D228*(1-$F228),($E228-AN215+$D228*(1-$F228))*(1-$F228)),($E228-AN215+$D228*(1-$F228))*(1-$F228))</f>
        <v/>
      </c>
      <c r="AO228" s="40">
        <f>$D228*$F228+IF($D228*(1-$F228)&gt;=0,MAX($D228*(1-$F228),($E228-AO215+$D228*(1-$F228))*(1-$F228)),($E228-AO215+$D228*(1-$F228))*(1-$F228))</f>
        <v/>
      </c>
      <c r="AP228" s="40">
        <f>$D228*$F228+IF($D228*(1-$F228)&gt;=0,MAX($D228*(1-$F228),($E228-AP215+$D228*(1-$F228))*(1-$F228)),($E228-AP215+$D228*(1-$F228))*(1-$F228))</f>
        <v/>
      </c>
      <c r="AQ228" s="40">
        <f>$D228*$F228+IF($D228*(1-$F228)&gt;=0,MAX($D228*(1-$F228),($E228-AQ215+$D228*(1-$F228))*(1-$F228)),($E228-AQ215+$D228*(1-$F228))*(1-$F228))</f>
        <v/>
      </c>
      <c r="AR228" s="40">
        <f>$D228*$F228+IF($D228*(1-$F228)&gt;=0,MAX($D228*(1-$F228),($E228-AR215+$D228*(1-$F228))*(1-$F228)),($E228-AR215+$D228*(1-$F228))*(1-$F228))</f>
        <v/>
      </c>
      <c r="AS228" s="40">
        <f>$D228*$F228+IF($D228*(1-$F228)&gt;=0,MAX($D228*(1-$F228),($E228-AS215+$D228*(1-$F228))*(1-$F228)),($E228-AS215+$D228*(1-$F228))*(1-$F228))</f>
        <v/>
      </c>
      <c r="AT228" s="40">
        <f>$D228*$F228+IF($D228*(1-$F228)&gt;=0,MAX($D228*(1-$F228),($E228-AT215+$D228*(1-$F228))*(1-$F228)),($E228-AT215+$D228*(1-$F228))*(1-$F228))</f>
        <v/>
      </c>
      <c r="AU228" s="40">
        <f>$D228*$F228+IF($D228*(1-$F228)&gt;=0,MAX($D228*(1-$F228),($E228-AU215+$D228*(1-$F228))*(1-$F228)),($E228-AU215+$D228*(1-$F228))*(1-$F228))</f>
        <v/>
      </c>
      <c r="AV228" s="40">
        <f>$D228*$F228+IF($D228*(1-$F228)&gt;=0,MAX($D228*(1-$F228),($E228-AV215+$D228*(1-$F228))*(1-$F228)),($E228-AV215+$D228*(1-$F228))*(1-$F228))</f>
        <v/>
      </c>
      <c r="AW228" s="40">
        <f>$D228*$F228+IF($D228*(1-$F228)&gt;=0,MAX($D228*(1-$F228),($E228-AW215+$D228*(1-$F228))*(1-$F228)),($E228-AW215+$D228*(1-$F228))*(1-$F228))</f>
        <v/>
      </c>
      <c r="AX228" s="42">
        <f>OTHERTAX(AX$4,Settings!$C$10,IFERROR(INDEX(Inputs_prices!$X$5:$AA$16,$G228,MATCH(AX$4,Inputs_prices!$X$4:$AA$4,0)),0),$D228,$E228,AX215,$F228)</f>
        <v/>
      </c>
    </row>
    <row r="229" hidden="1" outlineLevel="1">
      <c r="A229" s="5" t="inlineStr">
        <is>
          <t>txo</t>
        </is>
      </c>
      <c r="B229" s="5" t="inlineStr">
        <is>
          <t>oop</t>
        </is>
      </c>
      <c r="C229" s="5" t="inlineStr">
        <is>
          <t>all</t>
        </is>
      </c>
      <c r="D229" s="40">
        <f>INDEX(Inputs_prices!$S$5:$S$16,MATCH($B229&amp;"."&amp;$C229,Inputs_prices!$A$5:$A$16,0))</f>
        <v/>
      </c>
      <c r="E229" s="40">
        <f>INDEX(Inputs_prices!$R$5:$R$16,MATCH($B229&amp;"."&amp;$C229,Inputs_prices!$A$5:$A$16,0))</f>
        <v/>
      </c>
      <c r="F229" s="40">
        <f>INDEX(Inputs_prices!$K$5:$K$16,MATCH($B229&amp;"."&amp;$C229,Inputs_prices!$A$5:$A$16,0))</f>
        <v/>
      </c>
      <c r="G229" s="40">
        <f>INDEX(Inputs_prices!$E$5:$E$16,MATCH($B229&amp;"."&amp;$C229,Inputs_prices!$A$5:$A$16,0))</f>
        <v/>
      </c>
      <c r="H229" s="5">
        <f>INDEX(Variables!$B$5:$B$105,MATCH($A229,Variables!$A$5:$A$105,0))&amp;IF($C229="",""," | "&amp;INDEX(Mapping!$B$5:$B$26,MATCH($C229,Mapping!$A$5:$A$26,0))&amp;" | "&amp;INDEX(Mapping!$B$30:$B$41,MATCH($B229,Mapping!$A$30:$A$41,0)))</f>
        <v/>
      </c>
      <c r="I229" s="5">
        <f>INDEX(Variables!$C$5:$C$105,MATCH($A229,Variables!$A$5:$A$105,0))</f>
        <v/>
      </c>
      <c r="J229" s="5">
        <f>INDEX(Variables!$E$5:$E$105,MATCH($A229,Variables!$A$5:$A$105,0))</f>
        <v/>
      </c>
      <c r="K229" s="25">
        <f>LOWER(Settings!$C$4)&amp;".mit."&amp;$A229&amp;IF($C229="","","."&amp;$C229&amp;"."&amp;$B229)&amp;IF(INDEX(Variables!$D$5:$D$105,MATCH($A229,Variables!$A$5:$A$105,0))="","","."&amp;INDEX(Variables!$D$5:$D$105,MATCH($A229,Variables!$A$5:$A$105,0)))&amp;"."&amp;K$5</f>
        <v/>
      </c>
      <c r="L229" s="41">
        <f>INDEX(Inputs_prices!$X$5:$AA$16,$G229,MATCH(L$4,Inputs_prices!$X$4:$AA$4,0))</f>
        <v/>
      </c>
      <c r="M229" s="40">
        <f>INDEX(Inputs_prices!$X$5:$AA$16,$G229,MATCH(M$4,Inputs_prices!$X$4:$AA$4,0))</f>
        <v/>
      </c>
      <c r="N229" s="40">
        <f>INDEX(Inputs_prices!$X$5:$AA$16,$G229,MATCH(N$4,Inputs_prices!$X$4:$AA$4,0))</f>
        <v/>
      </c>
      <c r="O229" s="40">
        <f>$D229*$F229+IF($D229*(1-$F229)&gt;=0,MAX($D229*(1-$F229),($E229-O216+$D229*(1-$F229))*(1-$F229)),($E229-O216+$D229*(1-$F229))*(1-$F229))</f>
        <v/>
      </c>
      <c r="P229" s="40">
        <f>$D229*$F229+IF($D229*(1-$F229)&gt;=0,MAX($D229*(1-$F229),($E229-P216+$D229*(1-$F229))*(1-$F229)),($E229-P216+$D229*(1-$F229))*(1-$F229))</f>
        <v/>
      </c>
      <c r="Q229" s="40">
        <f>$D229*$F229+IF($D229*(1-$F229)&gt;=0,MAX($D229*(1-$F229),($E229-Q216+$D229*(1-$F229))*(1-$F229)),($E229-Q216+$D229*(1-$F229))*(1-$F229))</f>
        <v/>
      </c>
      <c r="R229" s="40">
        <f>$D229*$F229+IF($D229*(1-$F229)&gt;=0,MAX($D229*(1-$F229),($E229-R216+$D229*(1-$F229))*(1-$F229)),($E229-R216+$D229*(1-$F229))*(1-$F229))</f>
        <v/>
      </c>
      <c r="S229" s="40">
        <f>$D229*$F229+IF($D229*(1-$F229)&gt;=0,MAX($D229*(1-$F229),($E229-S216+$D229*(1-$F229))*(1-$F229)),($E229-S216+$D229*(1-$F229))*(1-$F229))</f>
        <v/>
      </c>
      <c r="T229" s="40">
        <f>$D229*$F229+IF($D229*(1-$F229)&gt;=0,MAX($D229*(1-$F229),($E229-T216+$D229*(1-$F229))*(1-$F229)),($E229-T216+$D229*(1-$F229))*(1-$F229))</f>
        <v/>
      </c>
      <c r="U229" s="40">
        <f>$D229*$F229+IF($D229*(1-$F229)&gt;=0,MAX($D229*(1-$F229),($E229-U216+$D229*(1-$F229))*(1-$F229)),($E229-U216+$D229*(1-$F229))*(1-$F229))</f>
        <v/>
      </c>
      <c r="V229" s="40">
        <f>$D229*$F229+IF($D229*(1-$F229)&gt;=0,MAX($D229*(1-$F229),($E229-V216+$D229*(1-$F229))*(1-$F229)),($E229-V216+$D229*(1-$F229))*(1-$F229))</f>
        <v/>
      </c>
      <c r="W229" s="40">
        <f>$D229*$F229+IF($D229*(1-$F229)&gt;=0,MAX($D229*(1-$F229),($E229-W216+$D229*(1-$F229))*(1-$F229)),($E229-W216+$D229*(1-$F229))*(1-$F229))</f>
        <v/>
      </c>
      <c r="X229" s="40">
        <f>$D229*$F229+IF($D229*(1-$F229)&gt;=0,MAX($D229*(1-$F229),($E229-X216+$D229*(1-$F229))*(1-$F229)),($E229-X216+$D229*(1-$F229))*(1-$F229))</f>
        <v/>
      </c>
      <c r="Y229" s="40">
        <f>$D229*$F229+IF($D229*(1-$F229)&gt;=0,MAX($D229*(1-$F229),($E229-Y216+$D229*(1-$F229))*(1-$F229)),($E229-Y216+$D229*(1-$F229))*(1-$F229))</f>
        <v/>
      </c>
      <c r="Z229" s="40">
        <f>$D229*$F229+IF($D229*(1-$F229)&gt;=0,MAX($D229*(1-$F229),($E229-Z216+$D229*(1-$F229))*(1-$F229)),($E229-Z216+$D229*(1-$F229))*(1-$F229))</f>
        <v/>
      </c>
      <c r="AA229" s="40">
        <f>$D229*$F229+IF($D229*(1-$F229)&gt;=0,MAX($D229*(1-$F229),($E229-AA216+$D229*(1-$F229))*(1-$F229)),($E229-AA216+$D229*(1-$F229))*(1-$F229))</f>
        <v/>
      </c>
      <c r="AB229" s="40">
        <f>$D229*$F229+IF($D229*(1-$F229)&gt;=0,MAX($D229*(1-$F229),($E229-AB216+$D229*(1-$F229))*(1-$F229)),($E229-AB216+$D229*(1-$F229))*(1-$F229))</f>
        <v/>
      </c>
      <c r="AC229" s="40">
        <f>$D229*$F229+IF($D229*(1-$F229)&gt;=0,MAX($D229*(1-$F229),($E229-AC216+$D229*(1-$F229))*(1-$F229)),($E229-AC216+$D229*(1-$F229))*(1-$F229))</f>
        <v/>
      </c>
      <c r="AD229" s="42">
        <f>OTHERTAX(AD$4,Settings!$C$10,IFERROR(INDEX(Inputs_prices!$X$5:$AA$16,$G229,MATCH(AD$4,Inputs_prices!$X$4:$AA$4,0)),0),$D229,$E229,AD216,$F229)</f>
        <v/>
      </c>
      <c r="AE229" s="25">
        <f>LOWER(Settings!$C$4)&amp;".mit."&amp;$A229&amp;IF($C229="","","."&amp;$C229&amp;"."&amp;$B229)&amp;IF(INDEX(Variables!$D$5:$D$105,MATCH($A229,Variables!$A$5:$A$105,0))="","","."&amp;INDEX(Variables!$D$5:$D$105,MATCH($A229,Variables!$A$5:$A$105,0)))&amp;"."&amp;AE$5</f>
        <v/>
      </c>
      <c r="AF229" s="41">
        <f>INDEX(Inputs_prices!$X$5:$AA$16,$G229,MATCH(AF$4,Inputs_prices!$X$4:$AA$4,0))</f>
        <v/>
      </c>
      <c r="AG229" s="40">
        <f>INDEX(Inputs_prices!$X$5:$AA$16,$G229,MATCH(AG$4,Inputs_prices!$X$4:$AA$4,0))</f>
        <v/>
      </c>
      <c r="AH229" s="40">
        <f>INDEX(Inputs_prices!$X$5:$AA$16,$G229,MATCH(AH$4,Inputs_prices!$X$4:$AA$4,0))</f>
        <v/>
      </c>
      <c r="AI229" s="40">
        <f>$D229*$F229+IF($D229*(1-$F229)&gt;=0,MAX($D229*(1-$F229),($E229-AI216+$D229*(1-$F229))*(1-$F229)),($E229-AI216+$D229*(1-$F229))*(1-$F229))</f>
        <v/>
      </c>
      <c r="AJ229" s="40">
        <f>$D229*$F229+IF($D229*(1-$F229)&gt;=0,MAX($D229*(1-$F229),($E229-AJ216+$D229*(1-$F229))*(1-$F229)),($E229-AJ216+$D229*(1-$F229))*(1-$F229))</f>
        <v/>
      </c>
      <c r="AK229" s="40">
        <f>$D229*$F229+IF($D229*(1-$F229)&gt;=0,MAX($D229*(1-$F229),($E229-AK216+$D229*(1-$F229))*(1-$F229)),($E229-AK216+$D229*(1-$F229))*(1-$F229))</f>
        <v/>
      </c>
      <c r="AL229" s="40">
        <f>$D229*$F229+IF($D229*(1-$F229)&gt;=0,MAX($D229*(1-$F229),($E229-AL216+$D229*(1-$F229))*(1-$F229)),($E229-AL216+$D229*(1-$F229))*(1-$F229))</f>
        <v/>
      </c>
      <c r="AM229" s="40">
        <f>$D229*$F229+IF($D229*(1-$F229)&gt;=0,MAX($D229*(1-$F229),($E229-AM216+$D229*(1-$F229))*(1-$F229)),($E229-AM216+$D229*(1-$F229))*(1-$F229))</f>
        <v/>
      </c>
      <c r="AN229" s="40">
        <f>$D229*$F229+IF($D229*(1-$F229)&gt;=0,MAX($D229*(1-$F229),($E229-AN216+$D229*(1-$F229))*(1-$F229)),($E229-AN216+$D229*(1-$F229))*(1-$F229))</f>
        <v/>
      </c>
      <c r="AO229" s="40">
        <f>$D229*$F229+IF($D229*(1-$F229)&gt;=0,MAX($D229*(1-$F229),($E229-AO216+$D229*(1-$F229))*(1-$F229)),($E229-AO216+$D229*(1-$F229))*(1-$F229))</f>
        <v/>
      </c>
      <c r="AP229" s="40">
        <f>$D229*$F229+IF($D229*(1-$F229)&gt;=0,MAX($D229*(1-$F229),($E229-AP216+$D229*(1-$F229))*(1-$F229)),($E229-AP216+$D229*(1-$F229))*(1-$F229))</f>
        <v/>
      </c>
      <c r="AQ229" s="40">
        <f>$D229*$F229+IF($D229*(1-$F229)&gt;=0,MAX($D229*(1-$F229),($E229-AQ216+$D229*(1-$F229))*(1-$F229)),($E229-AQ216+$D229*(1-$F229))*(1-$F229))</f>
        <v/>
      </c>
      <c r="AR229" s="40">
        <f>$D229*$F229+IF($D229*(1-$F229)&gt;=0,MAX($D229*(1-$F229),($E229-AR216+$D229*(1-$F229))*(1-$F229)),($E229-AR216+$D229*(1-$F229))*(1-$F229))</f>
        <v/>
      </c>
      <c r="AS229" s="40">
        <f>$D229*$F229+IF($D229*(1-$F229)&gt;=0,MAX($D229*(1-$F229),($E229-AS216+$D229*(1-$F229))*(1-$F229)),($E229-AS216+$D229*(1-$F229))*(1-$F229))</f>
        <v/>
      </c>
      <c r="AT229" s="40">
        <f>$D229*$F229+IF($D229*(1-$F229)&gt;=0,MAX($D229*(1-$F229),($E229-AT216+$D229*(1-$F229))*(1-$F229)),($E229-AT216+$D229*(1-$F229))*(1-$F229))</f>
        <v/>
      </c>
      <c r="AU229" s="40">
        <f>$D229*$F229+IF($D229*(1-$F229)&gt;=0,MAX($D229*(1-$F229),($E229-AU216+$D229*(1-$F229))*(1-$F229)),($E229-AU216+$D229*(1-$F229))*(1-$F229))</f>
        <v/>
      </c>
      <c r="AV229" s="40">
        <f>$D229*$F229+IF($D229*(1-$F229)&gt;=0,MAX($D229*(1-$F229),($E229-AV216+$D229*(1-$F229))*(1-$F229)),($E229-AV216+$D229*(1-$F229))*(1-$F229))</f>
        <v/>
      </c>
      <c r="AW229" s="40">
        <f>$D229*$F229+IF($D229*(1-$F229)&gt;=0,MAX($D229*(1-$F229),($E229-AW216+$D229*(1-$F229))*(1-$F229)),($E229-AW216+$D229*(1-$F229))*(1-$F229))</f>
        <v/>
      </c>
      <c r="AX229" s="42">
        <f>OTHERTAX(AX$4,Settings!$C$10,IFERROR(INDEX(Inputs_prices!$X$5:$AA$16,$G229,MATCH(AX$4,Inputs_prices!$X$4:$AA$4,0)),0),$D229,$E229,AX216,$F229)</f>
        <v/>
      </c>
    </row>
    <row r="230" hidden="1" outlineLevel="1">
      <c r="A230" s="5" t="inlineStr">
        <is>
          <t>txo</t>
        </is>
      </c>
      <c r="B230" s="5" t="inlineStr">
        <is>
          <t>bio</t>
        </is>
      </c>
      <c r="C230" s="5" t="inlineStr">
        <is>
          <t>all</t>
        </is>
      </c>
      <c r="D230" s="40">
        <f>INDEX(Inputs_prices!$S$5:$S$16,MATCH($B230&amp;"."&amp;$C230,Inputs_prices!$A$5:$A$16,0))</f>
        <v/>
      </c>
      <c r="E230" s="40">
        <f>INDEX(Inputs_prices!$R$5:$R$16,MATCH($B230&amp;"."&amp;$C230,Inputs_prices!$A$5:$A$16,0))</f>
        <v/>
      </c>
      <c r="F230" s="40">
        <f>INDEX(Inputs_prices!$K$5:$K$16,MATCH($B230&amp;"."&amp;$C230,Inputs_prices!$A$5:$A$16,0))</f>
        <v/>
      </c>
      <c r="G230" s="40">
        <f>INDEX(Inputs_prices!$E$5:$E$16,MATCH($B230&amp;"."&amp;$C230,Inputs_prices!$A$5:$A$16,0))</f>
        <v/>
      </c>
      <c r="H230" s="5">
        <f>INDEX(Variables!$B$5:$B$105,MATCH($A230,Variables!$A$5:$A$105,0))&amp;IF($C230="",""," | "&amp;INDEX(Mapping!$B$5:$B$26,MATCH($C230,Mapping!$A$5:$A$26,0))&amp;" | "&amp;INDEX(Mapping!$B$30:$B$41,MATCH($B230,Mapping!$A$30:$A$41,0)))</f>
        <v/>
      </c>
      <c r="I230" s="5">
        <f>INDEX(Variables!$C$5:$C$105,MATCH($A230,Variables!$A$5:$A$105,0))</f>
        <v/>
      </c>
      <c r="J230" s="5">
        <f>INDEX(Variables!$E$5:$E$105,MATCH($A230,Variables!$A$5:$A$105,0))</f>
        <v/>
      </c>
      <c r="K230" s="25">
        <f>LOWER(Settings!$C$4)&amp;".mit."&amp;$A230&amp;IF($C230="","","."&amp;$C230&amp;"."&amp;$B230)&amp;IF(INDEX(Variables!$D$5:$D$105,MATCH($A230,Variables!$A$5:$A$105,0))="","","."&amp;INDEX(Variables!$D$5:$D$105,MATCH($A230,Variables!$A$5:$A$105,0)))&amp;"."&amp;K$5</f>
        <v/>
      </c>
      <c r="L230" s="41">
        <f>INDEX(Inputs_prices!$X$5:$AA$16,$G230,MATCH(L$4,Inputs_prices!$X$4:$AA$4,0))</f>
        <v/>
      </c>
      <c r="M230" s="40">
        <f>INDEX(Inputs_prices!$X$5:$AA$16,$G230,MATCH(M$4,Inputs_prices!$X$4:$AA$4,0))</f>
        <v/>
      </c>
      <c r="N230" s="40">
        <f>INDEX(Inputs_prices!$X$5:$AA$16,$G230,MATCH(N$4,Inputs_prices!$X$4:$AA$4,0))</f>
        <v/>
      </c>
      <c r="O230" s="40">
        <f>$D230*$F230+IF($D230*(1-$F230)&gt;=0,MAX($D230*(1-$F230),($E230-O217+$D230*(1-$F230))*(1-$F230)),($E230-O217+$D230*(1-$F230))*(1-$F230))</f>
        <v/>
      </c>
      <c r="P230" s="40">
        <f>$D230*$F230+IF($D230*(1-$F230)&gt;=0,MAX($D230*(1-$F230),($E230-P217+$D230*(1-$F230))*(1-$F230)),($E230-P217+$D230*(1-$F230))*(1-$F230))</f>
        <v/>
      </c>
      <c r="Q230" s="40">
        <f>$D230*$F230+IF($D230*(1-$F230)&gt;=0,MAX($D230*(1-$F230),($E230-Q217+$D230*(1-$F230))*(1-$F230)),($E230-Q217+$D230*(1-$F230))*(1-$F230))</f>
        <v/>
      </c>
      <c r="R230" s="40">
        <f>$D230*$F230+IF($D230*(1-$F230)&gt;=0,MAX($D230*(1-$F230),($E230-R217+$D230*(1-$F230))*(1-$F230)),($E230-R217+$D230*(1-$F230))*(1-$F230))</f>
        <v/>
      </c>
      <c r="S230" s="40">
        <f>$D230*$F230+IF($D230*(1-$F230)&gt;=0,MAX($D230*(1-$F230),($E230-S217+$D230*(1-$F230))*(1-$F230)),($E230-S217+$D230*(1-$F230))*(1-$F230))</f>
        <v/>
      </c>
      <c r="T230" s="40">
        <f>$D230*$F230+IF($D230*(1-$F230)&gt;=0,MAX($D230*(1-$F230),($E230-T217+$D230*(1-$F230))*(1-$F230)),($E230-T217+$D230*(1-$F230))*(1-$F230))</f>
        <v/>
      </c>
      <c r="U230" s="40">
        <f>$D230*$F230+IF($D230*(1-$F230)&gt;=0,MAX($D230*(1-$F230),($E230-U217+$D230*(1-$F230))*(1-$F230)),($E230-U217+$D230*(1-$F230))*(1-$F230))</f>
        <v/>
      </c>
      <c r="V230" s="40">
        <f>$D230*$F230+IF($D230*(1-$F230)&gt;=0,MAX($D230*(1-$F230),($E230-V217+$D230*(1-$F230))*(1-$F230)),($E230-V217+$D230*(1-$F230))*(1-$F230))</f>
        <v/>
      </c>
      <c r="W230" s="40">
        <f>$D230*$F230+IF($D230*(1-$F230)&gt;=0,MAX($D230*(1-$F230),($E230-W217+$D230*(1-$F230))*(1-$F230)),($E230-W217+$D230*(1-$F230))*(1-$F230))</f>
        <v/>
      </c>
      <c r="X230" s="40">
        <f>$D230*$F230+IF($D230*(1-$F230)&gt;=0,MAX($D230*(1-$F230),($E230-X217+$D230*(1-$F230))*(1-$F230)),($E230-X217+$D230*(1-$F230))*(1-$F230))</f>
        <v/>
      </c>
      <c r="Y230" s="40">
        <f>$D230*$F230+IF($D230*(1-$F230)&gt;=0,MAX($D230*(1-$F230),($E230-Y217+$D230*(1-$F230))*(1-$F230)),($E230-Y217+$D230*(1-$F230))*(1-$F230))</f>
        <v/>
      </c>
      <c r="Z230" s="40">
        <f>$D230*$F230+IF($D230*(1-$F230)&gt;=0,MAX($D230*(1-$F230),($E230-Z217+$D230*(1-$F230))*(1-$F230)),($E230-Z217+$D230*(1-$F230))*(1-$F230))</f>
        <v/>
      </c>
      <c r="AA230" s="40">
        <f>$D230*$F230+IF($D230*(1-$F230)&gt;=0,MAX($D230*(1-$F230),($E230-AA217+$D230*(1-$F230))*(1-$F230)),($E230-AA217+$D230*(1-$F230))*(1-$F230))</f>
        <v/>
      </c>
      <c r="AB230" s="40">
        <f>$D230*$F230+IF($D230*(1-$F230)&gt;=0,MAX($D230*(1-$F230),($E230-AB217+$D230*(1-$F230))*(1-$F230)),($E230-AB217+$D230*(1-$F230))*(1-$F230))</f>
        <v/>
      </c>
      <c r="AC230" s="40">
        <f>$D230*$F230+IF($D230*(1-$F230)&gt;=0,MAX($D230*(1-$F230),($E230-AC217+$D230*(1-$F230))*(1-$F230)),($E230-AC217+$D230*(1-$F230))*(1-$F230))</f>
        <v/>
      </c>
      <c r="AD230" s="42">
        <f>OTHERTAX(AD$4,Settings!$C$10,IFERROR(INDEX(Inputs_prices!$X$5:$AA$16,$G230,MATCH(AD$4,Inputs_prices!$X$4:$AA$4,0)),0),$D230,$E230,AD217,$F230)</f>
        <v/>
      </c>
      <c r="AE230" s="25">
        <f>LOWER(Settings!$C$4)&amp;".mit."&amp;$A230&amp;IF($C230="","","."&amp;$C230&amp;"."&amp;$B230)&amp;IF(INDEX(Variables!$D$5:$D$105,MATCH($A230,Variables!$A$5:$A$105,0))="","","."&amp;INDEX(Variables!$D$5:$D$105,MATCH($A230,Variables!$A$5:$A$105,0)))&amp;"."&amp;AE$5</f>
        <v/>
      </c>
      <c r="AF230" s="41">
        <f>INDEX(Inputs_prices!$X$5:$AA$16,$G230,MATCH(AF$4,Inputs_prices!$X$4:$AA$4,0))</f>
        <v/>
      </c>
      <c r="AG230" s="40">
        <f>INDEX(Inputs_prices!$X$5:$AA$16,$G230,MATCH(AG$4,Inputs_prices!$X$4:$AA$4,0))</f>
        <v/>
      </c>
      <c r="AH230" s="40">
        <f>INDEX(Inputs_prices!$X$5:$AA$16,$G230,MATCH(AH$4,Inputs_prices!$X$4:$AA$4,0))</f>
        <v/>
      </c>
      <c r="AI230" s="40">
        <f>$D230*$F230+IF($D230*(1-$F230)&gt;=0,MAX($D230*(1-$F230),($E230-AI217+$D230*(1-$F230))*(1-$F230)),($E230-AI217+$D230*(1-$F230))*(1-$F230))</f>
        <v/>
      </c>
      <c r="AJ230" s="40">
        <f>$D230*$F230+IF($D230*(1-$F230)&gt;=0,MAX($D230*(1-$F230),($E230-AJ217+$D230*(1-$F230))*(1-$F230)),($E230-AJ217+$D230*(1-$F230))*(1-$F230))</f>
        <v/>
      </c>
      <c r="AK230" s="40">
        <f>$D230*$F230+IF($D230*(1-$F230)&gt;=0,MAX($D230*(1-$F230),($E230-AK217+$D230*(1-$F230))*(1-$F230)),($E230-AK217+$D230*(1-$F230))*(1-$F230))</f>
        <v/>
      </c>
      <c r="AL230" s="40">
        <f>$D230*$F230+IF($D230*(1-$F230)&gt;=0,MAX($D230*(1-$F230),($E230-AL217+$D230*(1-$F230))*(1-$F230)),($E230-AL217+$D230*(1-$F230))*(1-$F230))</f>
        <v/>
      </c>
      <c r="AM230" s="40">
        <f>$D230*$F230+IF($D230*(1-$F230)&gt;=0,MAX($D230*(1-$F230),($E230-AM217+$D230*(1-$F230))*(1-$F230)),($E230-AM217+$D230*(1-$F230))*(1-$F230))</f>
        <v/>
      </c>
      <c r="AN230" s="40">
        <f>$D230*$F230+IF($D230*(1-$F230)&gt;=0,MAX($D230*(1-$F230),($E230-AN217+$D230*(1-$F230))*(1-$F230)),($E230-AN217+$D230*(1-$F230))*(1-$F230))</f>
        <v/>
      </c>
      <c r="AO230" s="40">
        <f>$D230*$F230+IF($D230*(1-$F230)&gt;=0,MAX($D230*(1-$F230),($E230-AO217+$D230*(1-$F230))*(1-$F230)),($E230-AO217+$D230*(1-$F230))*(1-$F230))</f>
        <v/>
      </c>
      <c r="AP230" s="40">
        <f>$D230*$F230+IF($D230*(1-$F230)&gt;=0,MAX($D230*(1-$F230),($E230-AP217+$D230*(1-$F230))*(1-$F230)),($E230-AP217+$D230*(1-$F230))*(1-$F230))</f>
        <v/>
      </c>
      <c r="AQ230" s="40">
        <f>$D230*$F230+IF($D230*(1-$F230)&gt;=0,MAX($D230*(1-$F230),($E230-AQ217+$D230*(1-$F230))*(1-$F230)),($E230-AQ217+$D230*(1-$F230))*(1-$F230))</f>
        <v/>
      </c>
      <c r="AR230" s="40">
        <f>$D230*$F230+IF($D230*(1-$F230)&gt;=0,MAX($D230*(1-$F230),($E230-AR217+$D230*(1-$F230))*(1-$F230)),($E230-AR217+$D230*(1-$F230))*(1-$F230))</f>
        <v/>
      </c>
      <c r="AS230" s="40">
        <f>$D230*$F230+IF($D230*(1-$F230)&gt;=0,MAX($D230*(1-$F230),($E230-AS217+$D230*(1-$F230))*(1-$F230)),($E230-AS217+$D230*(1-$F230))*(1-$F230))</f>
        <v/>
      </c>
      <c r="AT230" s="40">
        <f>$D230*$F230+IF($D230*(1-$F230)&gt;=0,MAX($D230*(1-$F230),($E230-AT217+$D230*(1-$F230))*(1-$F230)),($E230-AT217+$D230*(1-$F230))*(1-$F230))</f>
        <v/>
      </c>
      <c r="AU230" s="40">
        <f>$D230*$F230+IF($D230*(1-$F230)&gt;=0,MAX($D230*(1-$F230),($E230-AU217+$D230*(1-$F230))*(1-$F230)),($E230-AU217+$D230*(1-$F230))*(1-$F230))</f>
        <v/>
      </c>
      <c r="AV230" s="40">
        <f>$D230*$F230+IF($D230*(1-$F230)&gt;=0,MAX($D230*(1-$F230),($E230-AV217+$D230*(1-$F230))*(1-$F230)),($E230-AV217+$D230*(1-$F230))*(1-$F230))</f>
        <v/>
      </c>
      <c r="AW230" s="40">
        <f>$D230*$F230+IF($D230*(1-$F230)&gt;=0,MAX($D230*(1-$F230),($E230-AW217+$D230*(1-$F230))*(1-$F230)),($E230-AW217+$D230*(1-$F230))*(1-$F230))</f>
        <v/>
      </c>
      <c r="AX230" s="42">
        <f>OTHERTAX(AX$4,Settings!$C$10,IFERROR(INDEX(Inputs_prices!$X$5:$AA$16,$G230,MATCH(AX$4,Inputs_prices!$X$4:$AA$4,0)),0),$D230,$E230,AX217,$F230)</f>
        <v/>
      </c>
    </row>
    <row r="231" hidden="1" outlineLevel="1"/>
    <row r="232">
      <c r="A232" s="5" t="inlineStr">
        <is>
          <t>rpb</t>
        </is>
      </c>
      <c r="B232" s="5" t="inlineStr">
        <is>
          <t>coa</t>
        </is>
      </c>
      <c r="C232" s="5" t="inlineStr">
        <is>
          <t>pow</t>
        </is>
      </c>
      <c r="D232" s="40">
        <f>INDEX(Inputs_prices!$Q$5:$Q$16,MATCH($B232&amp;"."&amp;$C232,Inputs_prices!$A$5:$A$16,0))</f>
        <v/>
      </c>
      <c r="E232" s="39" t="n"/>
      <c r="F232" s="39" t="n"/>
      <c r="G232" s="39" t="n"/>
      <c r="H232" s="5">
        <f>INDEX(Variables!$B$5:$B$105,MATCH($A232,Variables!$A$5:$A$105,0))&amp;IF($C232="",""," | "&amp;INDEX(Mapping!$B$5:$B$26,MATCH($C232,Mapping!$A$5:$A$26,0))&amp;" | "&amp;INDEX(Mapping!$B$30:$B$41,MATCH($B232,Mapping!$A$30:$A$41,0)))</f>
        <v/>
      </c>
      <c r="I232" s="5">
        <f>INDEX(Variables!$C$5:$C$105,MATCH($A232,Variables!$A$5:$A$105,0))</f>
        <v/>
      </c>
      <c r="J232" s="5">
        <f>INDEX(Variables!$E$5:$E$105,MATCH($A232,Variables!$A$5:$A$105,0))</f>
        <v/>
      </c>
      <c r="K232" s="25">
        <f>LOWER(Settings!$C$4)&amp;".mit."&amp;$A232&amp;IF($C232="","","."&amp;$C232&amp;"."&amp;$B232)&amp;IF(INDEX(Variables!$D$5:$D$105,MATCH($A232,Variables!$A$5:$A$105,0))="","","."&amp;INDEX(Variables!$D$5:$D$105,MATCH($A232,Variables!$A$5:$A$105,0)))&amp;"."&amp;K$5</f>
        <v/>
      </c>
      <c r="L232" s="41">
        <f>(L206+L219)*(1+$D232)</f>
        <v/>
      </c>
      <c r="M232" s="40">
        <f>(M206+M219)*(1+$D232)</f>
        <v/>
      </c>
      <c r="N232" s="40">
        <f>(N206+N219)*(1+$D232)</f>
        <v/>
      </c>
      <c r="O232" s="40">
        <f>(O206+O219)*(1+$D232)</f>
        <v/>
      </c>
      <c r="P232" s="40">
        <f>(P206+P219)*(1+$D232)</f>
        <v/>
      </c>
      <c r="Q232" s="40">
        <f>(Q206+Q219)*(1+$D232)</f>
        <v/>
      </c>
      <c r="R232" s="40">
        <f>(R206+R219)*(1+$D232)</f>
        <v/>
      </c>
      <c r="S232" s="40">
        <f>(S206+S219)*(1+$D232)</f>
        <v/>
      </c>
      <c r="T232" s="40">
        <f>(T206+T219)*(1+$D232)</f>
        <v/>
      </c>
      <c r="U232" s="40">
        <f>(U206+U219)*(1+$D232)</f>
        <v/>
      </c>
      <c r="V232" s="40">
        <f>(V206+V219)*(1+$D232)</f>
        <v/>
      </c>
      <c r="W232" s="40">
        <f>(W206+W219)*(1+$D232)</f>
        <v/>
      </c>
      <c r="X232" s="40">
        <f>(X206+X219)*(1+$D232)</f>
        <v/>
      </c>
      <c r="Y232" s="40">
        <f>(Y206+Y219)*(1+$D232)</f>
        <v/>
      </c>
      <c r="Z232" s="40">
        <f>(Z206+Z219)*(1+$D232)</f>
        <v/>
      </c>
      <c r="AA232" s="40">
        <f>(AA206+AA219)*(1+$D232)</f>
        <v/>
      </c>
      <c r="AB232" s="40">
        <f>(AB206+AB219)*(1+$D232)</f>
        <v/>
      </c>
      <c r="AC232" s="40">
        <f>(AC206+AC219)*(1+$D232)</f>
        <v/>
      </c>
      <c r="AD232" s="42">
        <f>RETAILPRICE(AD206,AD219,$D232)</f>
        <v/>
      </c>
      <c r="AE232" s="25">
        <f>LOWER(Settings!$C$4)&amp;".mit."&amp;$A232&amp;IF($C232="","","."&amp;$C232&amp;"."&amp;$B232)&amp;IF(INDEX(Variables!$D$5:$D$105,MATCH($A232,Variables!$A$5:$A$105,0))="","","."&amp;INDEX(Variables!$D$5:$D$105,MATCH($A232,Variables!$A$5:$A$105,0)))&amp;"."&amp;AE$5</f>
        <v/>
      </c>
      <c r="AF232" s="41">
        <f>(AF206+AF219)*(1+$D232)</f>
        <v/>
      </c>
      <c r="AG232" s="40">
        <f>(AG206+AG219)*(1+$D232)</f>
        <v/>
      </c>
      <c r="AH232" s="40">
        <f>(AH206+AH219)*(1+$D232)</f>
        <v/>
      </c>
      <c r="AI232" s="40">
        <f>(AI206+AI219)*(1+$D232)</f>
        <v/>
      </c>
      <c r="AJ232" s="40">
        <f>(AJ206+AJ219)*(1+$D232)</f>
        <v/>
      </c>
      <c r="AK232" s="40">
        <f>(AK206+AK219)*(1+$D232)</f>
        <v/>
      </c>
      <c r="AL232" s="40">
        <f>(AL206+AL219)*(1+$D232)</f>
        <v/>
      </c>
      <c r="AM232" s="40">
        <f>(AM206+AM219)*(1+$D232)</f>
        <v/>
      </c>
      <c r="AN232" s="40">
        <f>(AN206+AN219)*(1+$D232)</f>
        <v/>
      </c>
      <c r="AO232" s="40">
        <f>(AO206+AO219)*(1+$D232)</f>
        <v/>
      </c>
      <c r="AP232" s="40">
        <f>(AP206+AP219)*(1+$D232)</f>
        <v/>
      </c>
      <c r="AQ232" s="40">
        <f>(AQ206+AQ219)*(1+$D232)</f>
        <v/>
      </c>
      <c r="AR232" s="40">
        <f>(AR206+AR219)*(1+$D232)</f>
        <v/>
      </c>
      <c r="AS232" s="40">
        <f>(AS206+AS219)*(1+$D232)</f>
        <v/>
      </c>
      <c r="AT232" s="40">
        <f>(AT206+AT219)*(1+$D232)</f>
        <v/>
      </c>
      <c r="AU232" s="40">
        <f>(AU206+AU219)*(1+$D232)</f>
        <v/>
      </c>
      <c r="AV232" s="40">
        <f>(AV206+AV219)*(1+$D232)</f>
        <v/>
      </c>
      <c r="AW232" s="40">
        <f>(AW206+AW219)*(1+$D232)</f>
        <v/>
      </c>
      <c r="AX232" s="42">
        <f>RETAILPRICE(AX206,AX219,$D232)</f>
        <v/>
      </c>
    </row>
    <row r="233">
      <c r="A233" s="5" t="inlineStr">
        <is>
          <t>rpb</t>
        </is>
      </c>
      <c r="B233" s="5" t="inlineStr">
        <is>
          <t>coa</t>
        </is>
      </c>
      <c r="C233" s="5" t="inlineStr">
        <is>
          <t>res</t>
        </is>
      </c>
      <c r="D233" s="40">
        <f>INDEX(Inputs_prices!$Q$5:$Q$16,MATCH($B233&amp;"."&amp;$C233,Inputs_prices!$A$5:$A$16,0))</f>
        <v/>
      </c>
      <c r="E233" s="39" t="n"/>
      <c r="F233" s="39" t="n"/>
      <c r="G233" s="39" t="n"/>
      <c r="H233" s="5">
        <f>INDEX(Variables!$B$5:$B$105,MATCH($A233,Variables!$A$5:$A$105,0))&amp;IF($C233="",""," | "&amp;INDEX(Mapping!$B$5:$B$26,MATCH($C233,Mapping!$A$5:$A$26,0))&amp;" | "&amp;INDEX(Mapping!$B$30:$B$41,MATCH($B233,Mapping!$A$30:$A$41,0)))</f>
        <v/>
      </c>
      <c r="I233" s="5">
        <f>INDEX(Variables!$C$5:$C$105,MATCH($A233,Variables!$A$5:$A$105,0))</f>
        <v/>
      </c>
      <c r="J233" s="5">
        <f>INDEX(Variables!$E$5:$E$105,MATCH($A233,Variables!$A$5:$A$105,0))</f>
        <v/>
      </c>
      <c r="K233" s="25">
        <f>LOWER(Settings!$C$4)&amp;".mit."&amp;$A233&amp;IF($C233="","","."&amp;$C233&amp;"."&amp;$B233)&amp;IF(INDEX(Variables!$D$5:$D$105,MATCH($A233,Variables!$A$5:$A$105,0))="","","."&amp;INDEX(Variables!$D$5:$D$105,MATCH($A233,Variables!$A$5:$A$105,0)))&amp;"."&amp;K$5</f>
        <v/>
      </c>
      <c r="L233" s="41">
        <f>(L207+L220)*(1+$D233)</f>
        <v/>
      </c>
      <c r="M233" s="40">
        <f>(M207+M220)*(1+$D233)</f>
        <v/>
      </c>
      <c r="N233" s="40">
        <f>(N207+N220)*(1+$D233)</f>
        <v/>
      </c>
      <c r="O233" s="40">
        <f>(O207+O220)*(1+$D233)</f>
        <v/>
      </c>
      <c r="P233" s="40">
        <f>(P207+P220)*(1+$D233)</f>
        <v/>
      </c>
      <c r="Q233" s="40">
        <f>(Q207+Q220)*(1+$D233)</f>
        <v/>
      </c>
      <c r="R233" s="40">
        <f>(R207+R220)*(1+$D233)</f>
        <v/>
      </c>
      <c r="S233" s="40">
        <f>(S207+S220)*(1+$D233)</f>
        <v/>
      </c>
      <c r="T233" s="40">
        <f>(T207+T220)*(1+$D233)</f>
        <v/>
      </c>
      <c r="U233" s="40">
        <f>(U207+U220)*(1+$D233)</f>
        <v/>
      </c>
      <c r="V233" s="40">
        <f>(V207+V220)*(1+$D233)</f>
        <v/>
      </c>
      <c r="W233" s="40">
        <f>(W207+W220)*(1+$D233)</f>
        <v/>
      </c>
      <c r="X233" s="40">
        <f>(X207+X220)*(1+$D233)</f>
        <v/>
      </c>
      <c r="Y233" s="40">
        <f>(Y207+Y220)*(1+$D233)</f>
        <v/>
      </c>
      <c r="Z233" s="40">
        <f>(Z207+Z220)*(1+$D233)</f>
        <v/>
      </c>
      <c r="AA233" s="40">
        <f>(AA207+AA220)*(1+$D233)</f>
        <v/>
      </c>
      <c r="AB233" s="40">
        <f>(AB207+AB220)*(1+$D233)</f>
        <v/>
      </c>
      <c r="AC233" s="40">
        <f>(AC207+AC220)*(1+$D233)</f>
        <v/>
      </c>
      <c r="AD233" s="42">
        <f>RETAILPRICE(AD207,AD220,$D233)</f>
        <v/>
      </c>
      <c r="AE233" s="25">
        <f>LOWER(Settings!$C$4)&amp;".mit."&amp;$A233&amp;IF($C233="","","."&amp;$C233&amp;"."&amp;$B233)&amp;IF(INDEX(Variables!$D$5:$D$105,MATCH($A233,Variables!$A$5:$A$105,0))="","","."&amp;INDEX(Variables!$D$5:$D$105,MATCH($A233,Variables!$A$5:$A$105,0)))&amp;"."&amp;AE$5</f>
        <v/>
      </c>
      <c r="AF233" s="41">
        <f>(AF207+AF220)*(1+$D233)</f>
        <v/>
      </c>
      <c r="AG233" s="40">
        <f>(AG207+AG220)*(1+$D233)</f>
        <v/>
      </c>
      <c r="AH233" s="40">
        <f>(AH207+AH220)*(1+$D233)</f>
        <v/>
      </c>
      <c r="AI233" s="40">
        <f>(AI207+AI220)*(1+$D233)</f>
        <v/>
      </c>
      <c r="AJ233" s="40">
        <f>(AJ207+AJ220)*(1+$D233)</f>
        <v/>
      </c>
      <c r="AK233" s="40">
        <f>(AK207+AK220)*(1+$D233)</f>
        <v/>
      </c>
      <c r="AL233" s="40">
        <f>(AL207+AL220)*(1+$D233)</f>
        <v/>
      </c>
      <c r="AM233" s="40">
        <f>(AM207+AM220)*(1+$D233)</f>
        <v/>
      </c>
      <c r="AN233" s="40">
        <f>(AN207+AN220)*(1+$D233)</f>
        <v/>
      </c>
      <c r="AO233" s="40">
        <f>(AO207+AO220)*(1+$D233)</f>
        <v/>
      </c>
      <c r="AP233" s="40">
        <f>(AP207+AP220)*(1+$D233)</f>
        <v/>
      </c>
      <c r="AQ233" s="40">
        <f>(AQ207+AQ220)*(1+$D233)</f>
        <v/>
      </c>
      <c r="AR233" s="40">
        <f>(AR207+AR220)*(1+$D233)</f>
        <v/>
      </c>
      <c r="AS233" s="40">
        <f>(AS207+AS220)*(1+$D233)</f>
        <v/>
      </c>
      <c r="AT233" s="40">
        <f>(AT207+AT220)*(1+$D233)</f>
        <v/>
      </c>
      <c r="AU233" s="40">
        <f>(AU207+AU220)*(1+$D233)</f>
        <v/>
      </c>
      <c r="AV233" s="40">
        <f>(AV207+AV220)*(1+$D233)</f>
        <v/>
      </c>
      <c r="AW233" s="40">
        <f>(AW207+AW220)*(1+$D233)</f>
        <v/>
      </c>
      <c r="AX233" s="42">
        <f>RETAILPRICE(AX207,AX220,$D233)</f>
        <v/>
      </c>
    </row>
    <row r="234">
      <c r="A234" s="5" t="inlineStr">
        <is>
          <t>rpb</t>
        </is>
      </c>
      <c r="B234" s="5" t="inlineStr">
        <is>
          <t>coa</t>
        </is>
      </c>
      <c r="C234" s="5" t="inlineStr">
        <is>
          <t>ind</t>
        </is>
      </c>
      <c r="D234" s="40">
        <f>INDEX(Inputs_prices!$Q$5:$Q$16,MATCH($B234&amp;"."&amp;$C234,Inputs_prices!$A$5:$A$16,0))</f>
        <v/>
      </c>
      <c r="E234" s="39" t="n"/>
      <c r="F234" s="39" t="n"/>
      <c r="G234" s="39" t="n"/>
      <c r="H234" s="5">
        <f>INDEX(Variables!$B$5:$B$105,MATCH($A234,Variables!$A$5:$A$105,0))&amp;IF($C234="",""," | "&amp;INDEX(Mapping!$B$5:$B$26,MATCH($C234,Mapping!$A$5:$A$26,0))&amp;" | "&amp;INDEX(Mapping!$B$30:$B$41,MATCH($B234,Mapping!$A$30:$A$41,0)))</f>
        <v/>
      </c>
      <c r="I234" s="5">
        <f>INDEX(Variables!$C$5:$C$105,MATCH($A234,Variables!$A$5:$A$105,0))</f>
        <v/>
      </c>
      <c r="J234" s="5">
        <f>INDEX(Variables!$E$5:$E$105,MATCH($A234,Variables!$A$5:$A$105,0))</f>
        <v/>
      </c>
      <c r="K234" s="25">
        <f>LOWER(Settings!$C$4)&amp;".mit."&amp;$A234&amp;IF($C234="","","."&amp;$C234&amp;"."&amp;$B234)&amp;IF(INDEX(Variables!$D$5:$D$105,MATCH($A234,Variables!$A$5:$A$105,0))="","","."&amp;INDEX(Variables!$D$5:$D$105,MATCH($A234,Variables!$A$5:$A$105,0)))&amp;"."&amp;K$5</f>
        <v/>
      </c>
      <c r="L234" s="41">
        <f>(L208+L221)*(1+$D234)</f>
        <v/>
      </c>
      <c r="M234" s="40">
        <f>(M208+M221)*(1+$D234)</f>
        <v/>
      </c>
      <c r="N234" s="40">
        <f>(N208+N221)*(1+$D234)</f>
        <v/>
      </c>
      <c r="O234" s="40">
        <f>(O208+O221)*(1+$D234)</f>
        <v/>
      </c>
      <c r="P234" s="40">
        <f>(P208+P221)*(1+$D234)</f>
        <v/>
      </c>
      <c r="Q234" s="40">
        <f>(Q208+Q221)*(1+$D234)</f>
        <v/>
      </c>
      <c r="R234" s="40">
        <f>(R208+R221)*(1+$D234)</f>
        <v/>
      </c>
      <c r="S234" s="40">
        <f>(S208+S221)*(1+$D234)</f>
        <v/>
      </c>
      <c r="T234" s="40">
        <f>(T208+T221)*(1+$D234)</f>
        <v/>
      </c>
      <c r="U234" s="40">
        <f>(U208+U221)*(1+$D234)</f>
        <v/>
      </c>
      <c r="V234" s="40">
        <f>(V208+V221)*(1+$D234)</f>
        <v/>
      </c>
      <c r="W234" s="40">
        <f>(W208+W221)*(1+$D234)</f>
        <v/>
      </c>
      <c r="X234" s="40">
        <f>(X208+X221)*(1+$D234)</f>
        <v/>
      </c>
      <c r="Y234" s="40">
        <f>(Y208+Y221)*(1+$D234)</f>
        <v/>
      </c>
      <c r="Z234" s="40">
        <f>(Z208+Z221)*(1+$D234)</f>
        <v/>
      </c>
      <c r="AA234" s="40">
        <f>(AA208+AA221)*(1+$D234)</f>
        <v/>
      </c>
      <c r="AB234" s="40">
        <f>(AB208+AB221)*(1+$D234)</f>
        <v/>
      </c>
      <c r="AC234" s="40">
        <f>(AC208+AC221)*(1+$D234)</f>
        <v/>
      </c>
      <c r="AD234" s="42">
        <f>RETAILPRICE(AD208,AD221,$D234)</f>
        <v/>
      </c>
      <c r="AE234" s="25">
        <f>LOWER(Settings!$C$4)&amp;".mit."&amp;$A234&amp;IF($C234="","","."&amp;$C234&amp;"."&amp;$B234)&amp;IF(INDEX(Variables!$D$5:$D$105,MATCH($A234,Variables!$A$5:$A$105,0))="","","."&amp;INDEX(Variables!$D$5:$D$105,MATCH($A234,Variables!$A$5:$A$105,0)))&amp;"."&amp;AE$5</f>
        <v/>
      </c>
      <c r="AF234" s="41">
        <f>(AF208+AF221)*(1+$D234)</f>
        <v/>
      </c>
      <c r="AG234" s="40">
        <f>(AG208+AG221)*(1+$D234)</f>
        <v/>
      </c>
      <c r="AH234" s="40">
        <f>(AH208+AH221)*(1+$D234)</f>
        <v/>
      </c>
      <c r="AI234" s="40">
        <f>(AI208+AI221)*(1+$D234)</f>
        <v/>
      </c>
      <c r="AJ234" s="40">
        <f>(AJ208+AJ221)*(1+$D234)</f>
        <v/>
      </c>
      <c r="AK234" s="40">
        <f>(AK208+AK221)*(1+$D234)</f>
        <v/>
      </c>
      <c r="AL234" s="40">
        <f>(AL208+AL221)*(1+$D234)</f>
        <v/>
      </c>
      <c r="AM234" s="40">
        <f>(AM208+AM221)*(1+$D234)</f>
        <v/>
      </c>
      <c r="AN234" s="40">
        <f>(AN208+AN221)*(1+$D234)</f>
        <v/>
      </c>
      <c r="AO234" s="40">
        <f>(AO208+AO221)*(1+$D234)</f>
        <v/>
      </c>
      <c r="AP234" s="40">
        <f>(AP208+AP221)*(1+$D234)</f>
        <v/>
      </c>
      <c r="AQ234" s="40">
        <f>(AQ208+AQ221)*(1+$D234)</f>
        <v/>
      </c>
      <c r="AR234" s="40">
        <f>(AR208+AR221)*(1+$D234)</f>
        <v/>
      </c>
      <c r="AS234" s="40">
        <f>(AS208+AS221)*(1+$D234)</f>
        <v/>
      </c>
      <c r="AT234" s="40">
        <f>(AT208+AT221)*(1+$D234)</f>
        <v/>
      </c>
      <c r="AU234" s="40">
        <f>(AU208+AU221)*(1+$D234)</f>
        <v/>
      </c>
      <c r="AV234" s="40">
        <f>(AV208+AV221)*(1+$D234)</f>
        <v/>
      </c>
      <c r="AW234" s="40">
        <f>(AW208+AW221)*(1+$D234)</f>
        <v/>
      </c>
      <c r="AX234" s="42">
        <f>RETAILPRICE(AX208,AX221,$D234)</f>
        <v/>
      </c>
    </row>
    <row r="235">
      <c r="A235" s="5" t="inlineStr">
        <is>
          <t>rpb</t>
        </is>
      </c>
      <c r="B235" s="5" t="inlineStr">
        <is>
          <t>nga</t>
        </is>
      </c>
      <c r="C235" s="5" t="inlineStr">
        <is>
          <t>pow</t>
        </is>
      </c>
      <c r="D235" s="40">
        <f>INDEX(Inputs_prices!$Q$5:$Q$16,MATCH($B235&amp;"."&amp;$C235,Inputs_prices!$A$5:$A$16,0))</f>
        <v/>
      </c>
      <c r="E235" s="39" t="n"/>
      <c r="F235" s="39" t="n"/>
      <c r="G235" s="39" t="n"/>
      <c r="H235" s="5">
        <f>INDEX(Variables!$B$5:$B$105,MATCH($A235,Variables!$A$5:$A$105,0))&amp;IF($C235="",""," | "&amp;INDEX(Mapping!$B$5:$B$26,MATCH($C235,Mapping!$A$5:$A$26,0))&amp;" | "&amp;INDEX(Mapping!$B$30:$B$41,MATCH($B235,Mapping!$A$30:$A$41,0)))</f>
        <v/>
      </c>
      <c r="I235" s="5">
        <f>INDEX(Variables!$C$5:$C$105,MATCH($A235,Variables!$A$5:$A$105,0))</f>
        <v/>
      </c>
      <c r="J235" s="5">
        <f>INDEX(Variables!$E$5:$E$105,MATCH($A235,Variables!$A$5:$A$105,0))</f>
        <v/>
      </c>
      <c r="K235" s="25">
        <f>LOWER(Settings!$C$4)&amp;".mit."&amp;$A235&amp;IF($C235="","","."&amp;$C235&amp;"."&amp;$B235)&amp;IF(INDEX(Variables!$D$5:$D$105,MATCH($A235,Variables!$A$5:$A$105,0))="","","."&amp;INDEX(Variables!$D$5:$D$105,MATCH($A235,Variables!$A$5:$A$105,0)))&amp;"."&amp;K$5</f>
        <v/>
      </c>
      <c r="L235" s="41">
        <f>(L209+L222)*(1+$D235)</f>
        <v/>
      </c>
      <c r="M235" s="40">
        <f>(M209+M222)*(1+$D235)</f>
        <v/>
      </c>
      <c r="N235" s="40">
        <f>(N209+N222)*(1+$D235)</f>
        <v/>
      </c>
      <c r="O235" s="40">
        <f>(O209+O222)*(1+$D235)</f>
        <v/>
      </c>
      <c r="P235" s="40">
        <f>(P209+P222)*(1+$D235)</f>
        <v/>
      </c>
      <c r="Q235" s="40">
        <f>(Q209+Q222)*(1+$D235)</f>
        <v/>
      </c>
      <c r="R235" s="40">
        <f>(R209+R222)*(1+$D235)</f>
        <v/>
      </c>
      <c r="S235" s="40">
        <f>(S209+S222)*(1+$D235)</f>
        <v/>
      </c>
      <c r="T235" s="40">
        <f>(T209+T222)*(1+$D235)</f>
        <v/>
      </c>
      <c r="U235" s="40">
        <f>(U209+U222)*(1+$D235)</f>
        <v/>
      </c>
      <c r="V235" s="40">
        <f>(V209+V222)*(1+$D235)</f>
        <v/>
      </c>
      <c r="W235" s="40">
        <f>(W209+W222)*(1+$D235)</f>
        <v/>
      </c>
      <c r="X235" s="40">
        <f>(X209+X222)*(1+$D235)</f>
        <v/>
      </c>
      <c r="Y235" s="40">
        <f>(Y209+Y222)*(1+$D235)</f>
        <v/>
      </c>
      <c r="Z235" s="40">
        <f>(Z209+Z222)*(1+$D235)</f>
        <v/>
      </c>
      <c r="AA235" s="40">
        <f>(AA209+AA222)*(1+$D235)</f>
        <v/>
      </c>
      <c r="AB235" s="40">
        <f>(AB209+AB222)*(1+$D235)</f>
        <v/>
      </c>
      <c r="AC235" s="40">
        <f>(AC209+AC222)*(1+$D235)</f>
        <v/>
      </c>
      <c r="AD235" s="42">
        <f>RETAILPRICE(AD209,AD222,$D235)</f>
        <v/>
      </c>
      <c r="AE235" s="25">
        <f>LOWER(Settings!$C$4)&amp;".mit."&amp;$A235&amp;IF($C235="","","."&amp;$C235&amp;"."&amp;$B235)&amp;IF(INDEX(Variables!$D$5:$D$105,MATCH($A235,Variables!$A$5:$A$105,0))="","","."&amp;INDEX(Variables!$D$5:$D$105,MATCH($A235,Variables!$A$5:$A$105,0)))&amp;"."&amp;AE$5</f>
        <v/>
      </c>
      <c r="AF235" s="41">
        <f>(AF209+AF222)*(1+$D235)</f>
        <v/>
      </c>
      <c r="AG235" s="40">
        <f>(AG209+AG222)*(1+$D235)</f>
        <v/>
      </c>
      <c r="AH235" s="40">
        <f>(AH209+AH222)*(1+$D235)</f>
        <v/>
      </c>
      <c r="AI235" s="40">
        <f>(AI209+AI222)*(1+$D235)</f>
        <v/>
      </c>
      <c r="AJ235" s="40">
        <f>(AJ209+AJ222)*(1+$D235)</f>
        <v/>
      </c>
      <c r="AK235" s="40">
        <f>(AK209+AK222)*(1+$D235)</f>
        <v/>
      </c>
      <c r="AL235" s="40">
        <f>(AL209+AL222)*(1+$D235)</f>
        <v/>
      </c>
      <c r="AM235" s="40">
        <f>(AM209+AM222)*(1+$D235)</f>
        <v/>
      </c>
      <c r="AN235" s="40">
        <f>(AN209+AN222)*(1+$D235)</f>
        <v/>
      </c>
      <c r="AO235" s="40">
        <f>(AO209+AO222)*(1+$D235)</f>
        <v/>
      </c>
      <c r="AP235" s="40">
        <f>(AP209+AP222)*(1+$D235)</f>
        <v/>
      </c>
      <c r="AQ235" s="40">
        <f>(AQ209+AQ222)*(1+$D235)</f>
        <v/>
      </c>
      <c r="AR235" s="40">
        <f>(AR209+AR222)*(1+$D235)</f>
        <v/>
      </c>
      <c r="AS235" s="40">
        <f>(AS209+AS222)*(1+$D235)</f>
        <v/>
      </c>
      <c r="AT235" s="40">
        <f>(AT209+AT222)*(1+$D235)</f>
        <v/>
      </c>
      <c r="AU235" s="40">
        <f>(AU209+AU222)*(1+$D235)</f>
        <v/>
      </c>
      <c r="AV235" s="40">
        <f>(AV209+AV222)*(1+$D235)</f>
        <v/>
      </c>
      <c r="AW235" s="40">
        <f>(AW209+AW222)*(1+$D235)</f>
        <v/>
      </c>
      <c r="AX235" s="42">
        <f>RETAILPRICE(AX209,AX222,$D235)</f>
        <v/>
      </c>
    </row>
    <row r="236">
      <c r="A236" s="5" t="inlineStr">
        <is>
          <t>rpb</t>
        </is>
      </c>
      <c r="B236" s="5" t="inlineStr">
        <is>
          <t>nga</t>
        </is>
      </c>
      <c r="C236" s="5" t="inlineStr">
        <is>
          <t>res</t>
        </is>
      </c>
      <c r="D236" s="40">
        <f>INDEX(Inputs_prices!$Q$5:$Q$16,MATCH($B236&amp;"."&amp;$C236,Inputs_prices!$A$5:$A$16,0))</f>
        <v/>
      </c>
      <c r="E236" s="39" t="n"/>
      <c r="F236" s="39" t="n"/>
      <c r="G236" s="39" t="n"/>
      <c r="H236" s="5">
        <f>INDEX(Variables!$B$5:$B$105,MATCH($A236,Variables!$A$5:$A$105,0))&amp;IF($C236="",""," | "&amp;INDEX(Mapping!$B$5:$B$26,MATCH($C236,Mapping!$A$5:$A$26,0))&amp;" | "&amp;INDEX(Mapping!$B$30:$B$41,MATCH($B236,Mapping!$A$30:$A$41,0)))</f>
        <v/>
      </c>
      <c r="I236" s="5">
        <f>INDEX(Variables!$C$5:$C$105,MATCH($A236,Variables!$A$5:$A$105,0))</f>
        <v/>
      </c>
      <c r="J236" s="5">
        <f>INDEX(Variables!$E$5:$E$105,MATCH($A236,Variables!$A$5:$A$105,0))</f>
        <v/>
      </c>
      <c r="K236" s="25">
        <f>LOWER(Settings!$C$4)&amp;".mit."&amp;$A236&amp;IF($C236="","","."&amp;$C236&amp;"."&amp;$B236)&amp;IF(INDEX(Variables!$D$5:$D$105,MATCH($A236,Variables!$A$5:$A$105,0))="","","."&amp;INDEX(Variables!$D$5:$D$105,MATCH($A236,Variables!$A$5:$A$105,0)))&amp;"."&amp;K$5</f>
        <v/>
      </c>
      <c r="L236" s="41">
        <f>(L210+L223)*(1+$D236)</f>
        <v/>
      </c>
      <c r="M236" s="40">
        <f>(M210+M223)*(1+$D236)</f>
        <v/>
      </c>
      <c r="N236" s="40">
        <f>(N210+N223)*(1+$D236)</f>
        <v/>
      </c>
      <c r="O236" s="40">
        <f>(O210+O223)*(1+$D236)</f>
        <v/>
      </c>
      <c r="P236" s="40">
        <f>(P210+P223)*(1+$D236)</f>
        <v/>
      </c>
      <c r="Q236" s="40">
        <f>(Q210+Q223)*(1+$D236)</f>
        <v/>
      </c>
      <c r="R236" s="40">
        <f>(R210+R223)*(1+$D236)</f>
        <v/>
      </c>
      <c r="S236" s="40">
        <f>(S210+S223)*(1+$D236)</f>
        <v/>
      </c>
      <c r="T236" s="40">
        <f>(T210+T223)*(1+$D236)</f>
        <v/>
      </c>
      <c r="U236" s="40">
        <f>(U210+U223)*(1+$D236)</f>
        <v/>
      </c>
      <c r="V236" s="40">
        <f>(V210+V223)*(1+$D236)</f>
        <v/>
      </c>
      <c r="W236" s="40">
        <f>(W210+W223)*(1+$D236)</f>
        <v/>
      </c>
      <c r="X236" s="40">
        <f>(X210+X223)*(1+$D236)</f>
        <v/>
      </c>
      <c r="Y236" s="40">
        <f>(Y210+Y223)*(1+$D236)</f>
        <v/>
      </c>
      <c r="Z236" s="40">
        <f>(Z210+Z223)*(1+$D236)</f>
        <v/>
      </c>
      <c r="AA236" s="40">
        <f>(AA210+AA223)*(1+$D236)</f>
        <v/>
      </c>
      <c r="AB236" s="40">
        <f>(AB210+AB223)*(1+$D236)</f>
        <v/>
      </c>
      <c r="AC236" s="40">
        <f>(AC210+AC223)*(1+$D236)</f>
        <v/>
      </c>
      <c r="AD236" s="42">
        <f>RETAILPRICE(AD210,AD223,$D236)</f>
        <v/>
      </c>
      <c r="AE236" s="25">
        <f>LOWER(Settings!$C$4)&amp;".mit."&amp;$A236&amp;IF($C236="","","."&amp;$C236&amp;"."&amp;$B236)&amp;IF(INDEX(Variables!$D$5:$D$105,MATCH($A236,Variables!$A$5:$A$105,0))="","","."&amp;INDEX(Variables!$D$5:$D$105,MATCH($A236,Variables!$A$5:$A$105,0)))&amp;"."&amp;AE$5</f>
        <v/>
      </c>
      <c r="AF236" s="41">
        <f>(AF210+AF223)*(1+$D236)</f>
        <v/>
      </c>
      <c r="AG236" s="40">
        <f>(AG210+AG223)*(1+$D236)</f>
        <v/>
      </c>
      <c r="AH236" s="40">
        <f>(AH210+AH223)*(1+$D236)</f>
        <v/>
      </c>
      <c r="AI236" s="40">
        <f>(AI210+AI223)*(1+$D236)</f>
        <v/>
      </c>
      <c r="AJ236" s="40">
        <f>(AJ210+AJ223)*(1+$D236)</f>
        <v/>
      </c>
      <c r="AK236" s="40">
        <f>(AK210+AK223)*(1+$D236)</f>
        <v/>
      </c>
      <c r="AL236" s="40">
        <f>(AL210+AL223)*(1+$D236)</f>
        <v/>
      </c>
      <c r="AM236" s="40">
        <f>(AM210+AM223)*(1+$D236)</f>
        <v/>
      </c>
      <c r="AN236" s="40">
        <f>(AN210+AN223)*(1+$D236)</f>
        <v/>
      </c>
      <c r="AO236" s="40">
        <f>(AO210+AO223)*(1+$D236)</f>
        <v/>
      </c>
      <c r="AP236" s="40">
        <f>(AP210+AP223)*(1+$D236)</f>
        <v/>
      </c>
      <c r="AQ236" s="40">
        <f>(AQ210+AQ223)*(1+$D236)</f>
        <v/>
      </c>
      <c r="AR236" s="40">
        <f>(AR210+AR223)*(1+$D236)</f>
        <v/>
      </c>
      <c r="AS236" s="40">
        <f>(AS210+AS223)*(1+$D236)</f>
        <v/>
      </c>
      <c r="AT236" s="40">
        <f>(AT210+AT223)*(1+$D236)</f>
        <v/>
      </c>
      <c r="AU236" s="40">
        <f>(AU210+AU223)*(1+$D236)</f>
        <v/>
      </c>
      <c r="AV236" s="40">
        <f>(AV210+AV223)*(1+$D236)</f>
        <v/>
      </c>
      <c r="AW236" s="40">
        <f>(AW210+AW223)*(1+$D236)</f>
        <v/>
      </c>
      <c r="AX236" s="42">
        <f>RETAILPRICE(AX210,AX223,$D236)</f>
        <v/>
      </c>
    </row>
    <row r="237">
      <c r="A237" s="5" t="inlineStr">
        <is>
          <t>rpb</t>
        </is>
      </c>
      <c r="B237" s="5" t="inlineStr">
        <is>
          <t>nga</t>
        </is>
      </c>
      <c r="C237" s="5" t="inlineStr">
        <is>
          <t>ind</t>
        </is>
      </c>
      <c r="D237" s="40">
        <f>INDEX(Inputs_prices!$Q$5:$Q$16,MATCH($B237&amp;"."&amp;$C237,Inputs_prices!$A$5:$A$16,0))</f>
        <v/>
      </c>
      <c r="E237" s="39" t="n"/>
      <c r="F237" s="39" t="n"/>
      <c r="G237" s="39" t="n"/>
      <c r="H237" s="5">
        <f>INDEX(Variables!$B$5:$B$105,MATCH($A237,Variables!$A$5:$A$105,0))&amp;IF($C237="",""," | "&amp;INDEX(Mapping!$B$5:$B$26,MATCH($C237,Mapping!$A$5:$A$26,0))&amp;" | "&amp;INDEX(Mapping!$B$30:$B$41,MATCH($B237,Mapping!$A$30:$A$41,0)))</f>
        <v/>
      </c>
      <c r="I237" s="5">
        <f>INDEX(Variables!$C$5:$C$105,MATCH($A237,Variables!$A$5:$A$105,0))</f>
        <v/>
      </c>
      <c r="J237" s="5">
        <f>INDEX(Variables!$E$5:$E$105,MATCH($A237,Variables!$A$5:$A$105,0))</f>
        <v/>
      </c>
      <c r="K237" s="25">
        <f>LOWER(Settings!$C$4)&amp;".mit."&amp;$A237&amp;IF($C237="","","."&amp;$C237&amp;"."&amp;$B237)&amp;IF(INDEX(Variables!$D$5:$D$105,MATCH($A237,Variables!$A$5:$A$105,0))="","","."&amp;INDEX(Variables!$D$5:$D$105,MATCH($A237,Variables!$A$5:$A$105,0)))&amp;"."&amp;K$5</f>
        <v/>
      </c>
      <c r="L237" s="41">
        <f>(L211+L224)*(1+$D237)</f>
        <v/>
      </c>
      <c r="M237" s="40">
        <f>(M211+M224)*(1+$D237)</f>
        <v/>
      </c>
      <c r="N237" s="40">
        <f>(N211+N224)*(1+$D237)</f>
        <v/>
      </c>
      <c r="O237" s="40">
        <f>(O211+O224)*(1+$D237)</f>
        <v/>
      </c>
      <c r="P237" s="40">
        <f>(P211+P224)*(1+$D237)</f>
        <v/>
      </c>
      <c r="Q237" s="40">
        <f>(Q211+Q224)*(1+$D237)</f>
        <v/>
      </c>
      <c r="R237" s="40">
        <f>(R211+R224)*(1+$D237)</f>
        <v/>
      </c>
      <c r="S237" s="40">
        <f>(S211+S224)*(1+$D237)</f>
        <v/>
      </c>
      <c r="T237" s="40">
        <f>(T211+T224)*(1+$D237)</f>
        <v/>
      </c>
      <c r="U237" s="40">
        <f>(U211+U224)*(1+$D237)</f>
        <v/>
      </c>
      <c r="V237" s="40">
        <f>(V211+V224)*(1+$D237)</f>
        <v/>
      </c>
      <c r="W237" s="40">
        <f>(W211+W224)*(1+$D237)</f>
        <v/>
      </c>
      <c r="X237" s="40">
        <f>(X211+X224)*(1+$D237)</f>
        <v/>
      </c>
      <c r="Y237" s="40">
        <f>(Y211+Y224)*(1+$D237)</f>
        <v/>
      </c>
      <c r="Z237" s="40">
        <f>(Z211+Z224)*(1+$D237)</f>
        <v/>
      </c>
      <c r="AA237" s="40">
        <f>(AA211+AA224)*(1+$D237)</f>
        <v/>
      </c>
      <c r="AB237" s="40">
        <f>(AB211+AB224)*(1+$D237)</f>
        <v/>
      </c>
      <c r="AC237" s="40">
        <f>(AC211+AC224)*(1+$D237)</f>
        <v/>
      </c>
      <c r="AD237" s="42">
        <f>RETAILPRICE(AD211,AD224,$D237)</f>
        <v/>
      </c>
      <c r="AE237" s="25">
        <f>LOWER(Settings!$C$4)&amp;".mit."&amp;$A237&amp;IF($C237="","","."&amp;$C237&amp;"."&amp;$B237)&amp;IF(INDEX(Variables!$D$5:$D$105,MATCH($A237,Variables!$A$5:$A$105,0))="","","."&amp;INDEX(Variables!$D$5:$D$105,MATCH($A237,Variables!$A$5:$A$105,0)))&amp;"."&amp;AE$5</f>
        <v/>
      </c>
      <c r="AF237" s="41">
        <f>(AF211+AF224)*(1+$D237)</f>
        <v/>
      </c>
      <c r="AG237" s="40">
        <f>(AG211+AG224)*(1+$D237)</f>
        <v/>
      </c>
      <c r="AH237" s="40">
        <f>(AH211+AH224)*(1+$D237)</f>
        <v/>
      </c>
      <c r="AI237" s="40">
        <f>(AI211+AI224)*(1+$D237)</f>
        <v/>
      </c>
      <c r="AJ237" s="40">
        <f>(AJ211+AJ224)*(1+$D237)</f>
        <v/>
      </c>
      <c r="AK237" s="40">
        <f>(AK211+AK224)*(1+$D237)</f>
        <v/>
      </c>
      <c r="AL237" s="40">
        <f>(AL211+AL224)*(1+$D237)</f>
        <v/>
      </c>
      <c r="AM237" s="40">
        <f>(AM211+AM224)*(1+$D237)</f>
        <v/>
      </c>
      <c r="AN237" s="40">
        <f>(AN211+AN224)*(1+$D237)</f>
        <v/>
      </c>
      <c r="AO237" s="40">
        <f>(AO211+AO224)*(1+$D237)</f>
        <v/>
      </c>
      <c r="AP237" s="40">
        <f>(AP211+AP224)*(1+$D237)</f>
        <v/>
      </c>
      <c r="AQ237" s="40">
        <f>(AQ211+AQ224)*(1+$D237)</f>
        <v/>
      </c>
      <c r="AR237" s="40">
        <f>(AR211+AR224)*(1+$D237)</f>
        <v/>
      </c>
      <c r="AS237" s="40">
        <f>(AS211+AS224)*(1+$D237)</f>
        <v/>
      </c>
      <c r="AT237" s="40">
        <f>(AT211+AT224)*(1+$D237)</f>
        <v/>
      </c>
      <c r="AU237" s="40">
        <f>(AU211+AU224)*(1+$D237)</f>
        <v/>
      </c>
      <c r="AV237" s="40">
        <f>(AV211+AV224)*(1+$D237)</f>
        <v/>
      </c>
      <c r="AW237" s="40">
        <f>(AW211+AW224)*(1+$D237)</f>
        <v/>
      </c>
      <c r="AX237" s="42">
        <f>RETAILPRICE(AX211,AX224,$D237)</f>
        <v/>
      </c>
    </row>
    <row r="238">
      <c r="A238" s="5" t="inlineStr">
        <is>
          <t>rpb</t>
        </is>
      </c>
      <c r="B238" s="5" t="inlineStr">
        <is>
          <t>gso</t>
        </is>
      </c>
      <c r="C238" s="5" t="inlineStr">
        <is>
          <t>all</t>
        </is>
      </c>
      <c r="D238" s="40">
        <f>INDEX(Inputs_prices!$Q$5:$Q$16,MATCH($B238&amp;"."&amp;$C238,Inputs_prices!$A$5:$A$16,0))</f>
        <v/>
      </c>
      <c r="E238" s="39" t="n"/>
      <c r="F238" s="39" t="n"/>
      <c r="G238" s="39" t="n"/>
      <c r="H238" s="5">
        <f>INDEX(Variables!$B$5:$B$105,MATCH($A238,Variables!$A$5:$A$105,0))&amp;IF($C238="",""," | "&amp;INDEX(Mapping!$B$5:$B$26,MATCH($C238,Mapping!$A$5:$A$26,0))&amp;" | "&amp;INDEX(Mapping!$B$30:$B$41,MATCH($B238,Mapping!$A$30:$A$41,0)))</f>
        <v/>
      </c>
      <c r="I238" s="5">
        <f>INDEX(Variables!$C$5:$C$105,MATCH($A238,Variables!$A$5:$A$105,0))</f>
        <v/>
      </c>
      <c r="J238" s="5">
        <f>INDEX(Variables!$E$5:$E$105,MATCH($A238,Variables!$A$5:$A$105,0))</f>
        <v/>
      </c>
      <c r="K238" s="25">
        <f>LOWER(Settings!$C$4)&amp;".mit."&amp;$A238&amp;IF($C238="","","."&amp;$C238&amp;"."&amp;$B238)&amp;IF(INDEX(Variables!$D$5:$D$105,MATCH($A238,Variables!$A$5:$A$105,0))="","","."&amp;INDEX(Variables!$D$5:$D$105,MATCH($A238,Variables!$A$5:$A$105,0)))&amp;"."&amp;K$5</f>
        <v/>
      </c>
      <c r="L238" s="41">
        <f>(L212+L225)*(1+$D238)</f>
        <v/>
      </c>
      <c r="M238" s="40">
        <f>(M212+M225)*(1+$D238)</f>
        <v/>
      </c>
      <c r="N238" s="40">
        <f>(N212+N225)*(1+$D238)</f>
        <v/>
      </c>
      <c r="O238" s="40">
        <f>(O212+O225)*(1+$D238)</f>
        <v/>
      </c>
      <c r="P238" s="40">
        <f>(P212+P225)*(1+$D238)</f>
        <v/>
      </c>
      <c r="Q238" s="40">
        <f>(Q212+Q225)*(1+$D238)</f>
        <v/>
      </c>
      <c r="R238" s="40">
        <f>(R212+R225)*(1+$D238)</f>
        <v/>
      </c>
      <c r="S238" s="40">
        <f>(S212+S225)*(1+$D238)</f>
        <v/>
      </c>
      <c r="T238" s="40">
        <f>(T212+T225)*(1+$D238)</f>
        <v/>
      </c>
      <c r="U238" s="40">
        <f>(U212+U225)*(1+$D238)</f>
        <v/>
      </c>
      <c r="V238" s="40">
        <f>(V212+V225)*(1+$D238)</f>
        <v/>
      </c>
      <c r="W238" s="40">
        <f>(W212+W225)*(1+$D238)</f>
        <v/>
      </c>
      <c r="X238" s="40">
        <f>(X212+X225)*(1+$D238)</f>
        <v/>
      </c>
      <c r="Y238" s="40">
        <f>(Y212+Y225)*(1+$D238)</f>
        <v/>
      </c>
      <c r="Z238" s="40">
        <f>(Z212+Z225)*(1+$D238)</f>
        <v/>
      </c>
      <c r="AA238" s="40">
        <f>(AA212+AA225)*(1+$D238)</f>
        <v/>
      </c>
      <c r="AB238" s="40">
        <f>(AB212+AB225)*(1+$D238)</f>
        <v/>
      </c>
      <c r="AC238" s="40">
        <f>(AC212+AC225)*(1+$D238)</f>
        <v/>
      </c>
      <c r="AD238" s="42">
        <f>RETAILPRICE(AD212,AD225,$D238)</f>
        <v/>
      </c>
      <c r="AE238" s="25">
        <f>LOWER(Settings!$C$4)&amp;".mit."&amp;$A238&amp;IF($C238="","","."&amp;$C238&amp;"."&amp;$B238)&amp;IF(INDEX(Variables!$D$5:$D$105,MATCH($A238,Variables!$A$5:$A$105,0))="","","."&amp;INDEX(Variables!$D$5:$D$105,MATCH($A238,Variables!$A$5:$A$105,0)))&amp;"."&amp;AE$5</f>
        <v/>
      </c>
      <c r="AF238" s="41">
        <f>(AF212+AF225)*(1+$D238)</f>
        <v/>
      </c>
      <c r="AG238" s="40">
        <f>(AG212+AG225)*(1+$D238)</f>
        <v/>
      </c>
      <c r="AH238" s="40">
        <f>(AH212+AH225)*(1+$D238)</f>
        <v/>
      </c>
      <c r="AI238" s="40">
        <f>(AI212+AI225)*(1+$D238)</f>
        <v/>
      </c>
      <c r="AJ238" s="40">
        <f>(AJ212+AJ225)*(1+$D238)</f>
        <v/>
      </c>
      <c r="AK238" s="40">
        <f>(AK212+AK225)*(1+$D238)</f>
        <v/>
      </c>
      <c r="AL238" s="40">
        <f>(AL212+AL225)*(1+$D238)</f>
        <v/>
      </c>
      <c r="AM238" s="40">
        <f>(AM212+AM225)*(1+$D238)</f>
        <v/>
      </c>
      <c r="AN238" s="40">
        <f>(AN212+AN225)*(1+$D238)</f>
        <v/>
      </c>
      <c r="AO238" s="40">
        <f>(AO212+AO225)*(1+$D238)</f>
        <v/>
      </c>
      <c r="AP238" s="40">
        <f>(AP212+AP225)*(1+$D238)</f>
        <v/>
      </c>
      <c r="AQ238" s="40">
        <f>(AQ212+AQ225)*(1+$D238)</f>
        <v/>
      </c>
      <c r="AR238" s="40">
        <f>(AR212+AR225)*(1+$D238)</f>
        <v/>
      </c>
      <c r="AS238" s="40">
        <f>(AS212+AS225)*(1+$D238)</f>
        <v/>
      </c>
      <c r="AT238" s="40">
        <f>(AT212+AT225)*(1+$D238)</f>
        <v/>
      </c>
      <c r="AU238" s="40">
        <f>(AU212+AU225)*(1+$D238)</f>
        <v/>
      </c>
      <c r="AV238" s="40">
        <f>(AV212+AV225)*(1+$D238)</f>
        <v/>
      </c>
      <c r="AW238" s="40">
        <f>(AW212+AW225)*(1+$D238)</f>
        <v/>
      </c>
      <c r="AX238" s="42">
        <f>RETAILPRICE(AX212,AX225,$D238)</f>
        <v/>
      </c>
    </row>
    <row r="239">
      <c r="A239" s="5" t="inlineStr">
        <is>
          <t>rpb</t>
        </is>
      </c>
      <c r="B239" s="5" t="inlineStr">
        <is>
          <t>die</t>
        </is>
      </c>
      <c r="C239" s="5" t="inlineStr">
        <is>
          <t>all</t>
        </is>
      </c>
      <c r="D239" s="40">
        <f>INDEX(Inputs_prices!$Q$5:$Q$16,MATCH($B239&amp;"."&amp;$C239,Inputs_prices!$A$5:$A$16,0))</f>
        <v/>
      </c>
      <c r="E239" s="39" t="n"/>
      <c r="F239" s="39" t="n"/>
      <c r="G239" s="39" t="n"/>
      <c r="H239" s="5">
        <f>INDEX(Variables!$B$5:$B$105,MATCH($A239,Variables!$A$5:$A$105,0))&amp;IF($C239="",""," | "&amp;INDEX(Mapping!$B$5:$B$26,MATCH($C239,Mapping!$A$5:$A$26,0))&amp;" | "&amp;INDEX(Mapping!$B$30:$B$41,MATCH($B239,Mapping!$A$30:$A$41,0)))</f>
        <v/>
      </c>
      <c r="I239" s="5">
        <f>INDEX(Variables!$C$5:$C$105,MATCH($A239,Variables!$A$5:$A$105,0))</f>
        <v/>
      </c>
      <c r="J239" s="5">
        <f>INDEX(Variables!$E$5:$E$105,MATCH($A239,Variables!$A$5:$A$105,0))</f>
        <v/>
      </c>
      <c r="K239" s="25">
        <f>LOWER(Settings!$C$4)&amp;".mit."&amp;$A239&amp;IF($C239="","","."&amp;$C239&amp;"."&amp;$B239)&amp;IF(INDEX(Variables!$D$5:$D$105,MATCH($A239,Variables!$A$5:$A$105,0))="","","."&amp;INDEX(Variables!$D$5:$D$105,MATCH($A239,Variables!$A$5:$A$105,0)))&amp;"."&amp;K$5</f>
        <v/>
      </c>
      <c r="L239" s="41">
        <f>(L213+L226)*(1+$D239)</f>
        <v/>
      </c>
      <c r="M239" s="40">
        <f>(M213+M226)*(1+$D239)</f>
        <v/>
      </c>
      <c r="N239" s="40">
        <f>(N213+N226)*(1+$D239)</f>
        <v/>
      </c>
      <c r="O239" s="40">
        <f>(O213+O226)*(1+$D239)</f>
        <v/>
      </c>
      <c r="P239" s="40">
        <f>(P213+P226)*(1+$D239)</f>
        <v/>
      </c>
      <c r="Q239" s="40">
        <f>(Q213+Q226)*(1+$D239)</f>
        <v/>
      </c>
      <c r="R239" s="40">
        <f>(R213+R226)*(1+$D239)</f>
        <v/>
      </c>
      <c r="S239" s="40">
        <f>(S213+S226)*(1+$D239)</f>
        <v/>
      </c>
      <c r="T239" s="40">
        <f>(T213+T226)*(1+$D239)</f>
        <v/>
      </c>
      <c r="U239" s="40">
        <f>(U213+U226)*(1+$D239)</f>
        <v/>
      </c>
      <c r="V239" s="40">
        <f>(V213+V226)*(1+$D239)</f>
        <v/>
      </c>
      <c r="W239" s="40">
        <f>(W213+W226)*(1+$D239)</f>
        <v/>
      </c>
      <c r="X239" s="40">
        <f>(X213+X226)*(1+$D239)</f>
        <v/>
      </c>
      <c r="Y239" s="40">
        <f>(Y213+Y226)*(1+$D239)</f>
        <v/>
      </c>
      <c r="Z239" s="40">
        <f>(Z213+Z226)*(1+$D239)</f>
        <v/>
      </c>
      <c r="AA239" s="40">
        <f>(AA213+AA226)*(1+$D239)</f>
        <v/>
      </c>
      <c r="AB239" s="40">
        <f>(AB213+AB226)*(1+$D239)</f>
        <v/>
      </c>
      <c r="AC239" s="40">
        <f>(AC213+AC226)*(1+$D239)</f>
        <v/>
      </c>
      <c r="AD239" s="42">
        <f>RETAILPRICE(AD213,AD226,$D239)</f>
        <v/>
      </c>
      <c r="AE239" s="25">
        <f>LOWER(Settings!$C$4)&amp;".mit."&amp;$A239&amp;IF($C239="","","."&amp;$C239&amp;"."&amp;$B239)&amp;IF(INDEX(Variables!$D$5:$D$105,MATCH($A239,Variables!$A$5:$A$105,0))="","","."&amp;INDEX(Variables!$D$5:$D$105,MATCH($A239,Variables!$A$5:$A$105,0)))&amp;"."&amp;AE$5</f>
        <v/>
      </c>
      <c r="AF239" s="41">
        <f>(AF213+AF226)*(1+$D239)</f>
        <v/>
      </c>
      <c r="AG239" s="40">
        <f>(AG213+AG226)*(1+$D239)</f>
        <v/>
      </c>
      <c r="AH239" s="40">
        <f>(AH213+AH226)*(1+$D239)</f>
        <v/>
      </c>
      <c r="AI239" s="40">
        <f>(AI213+AI226)*(1+$D239)</f>
        <v/>
      </c>
      <c r="AJ239" s="40">
        <f>(AJ213+AJ226)*(1+$D239)</f>
        <v/>
      </c>
      <c r="AK239" s="40">
        <f>(AK213+AK226)*(1+$D239)</f>
        <v/>
      </c>
      <c r="AL239" s="40">
        <f>(AL213+AL226)*(1+$D239)</f>
        <v/>
      </c>
      <c r="AM239" s="40">
        <f>(AM213+AM226)*(1+$D239)</f>
        <v/>
      </c>
      <c r="AN239" s="40">
        <f>(AN213+AN226)*(1+$D239)</f>
        <v/>
      </c>
      <c r="AO239" s="40">
        <f>(AO213+AO226)*(1+$D239)</f>
        <v/>
      </c>
      <c r="AP239" s="40">
        <f>(AP213+AP226)*(1+$D239)</f>
        <v/>
      </c>
      <c r="AQ239" s="40">
        <f>(AQ213+AQ226)*(1+$D239)</f>
        <v/>
      </c>
      <c r="AR239" s="40">
        <f>(AR213+AR226)*(1+$D239)</f>
        <v/>
      </c>
      <c r="AS239" s="40">
        <f>(AS213+AS226)*(1+$D239)</f>
        <v/>
      </c>
      <c r="AT239" s="40">
        <f>(AT213+AT226)*(1+$D239)</f>
        <v/>
      </c>
      <c r="AU239" s="40">
        <f>(AU213+AU226)*(1+$D239)</f>
        <v/>
      </c>
      <c r="AV239" s="40">
        <f>(AV213+AV226)*(1+$D239)</f>
        <v/>
      </c>
      <c r="AW239" s="40">
        <f>(AW213+AW226)*(1+$D239)</f>
        <v/>
      </c>
      <c r="AX239" s="42">
        <f>RETAILPRICE(AX213,AX226,$D239)</f>
        <v/>
      </c>
    </row>
    <row r="240">
      <c r="A240" s="5" t="inlineStr">
        <is>
          <t>rpb</t>
        </is>
      </c>
      <c r="B240" s="5" t="inlineStr">
        <is>
          <t>lpg</t>
        </is>
      </c>
      <c r="C240" s="5" t="inlineStr">
        <is>
          <t>all</t>
        </is>
      </c>
      <c r="D240" s="40">
        <f>INDEX(Inputs_prices!$Q$5:$Q$16,MATCH($B240&amp;"."&amp;$C240,Inputs_prices!$A$5:$A$16,0))</f>
        <v/>
      </c>
      <c r="E240" s="39" t="n"/>
      <c r="F240" s="39" t="n"/>
      <c r="G240" s="39" t="n"/>
      <c r="H240" s="5">
        <f>INDEX(Variables!$B$5:$B$105,MATCH($A240,Variables!$A$5:$A$105,0))&amp;IF($C240="",""," | "&amp;INDEX(Mapping!$B$5:$B$26,MATCH($C240,Mapping!$A$5:$A$26,0))&amp;" | "&amp;INDEX(Mapping!$B$30:$B$41,MATCH($B240,Mapping!$A$30:$A$41,0)))</f>
        <v/>
      </c>
      <c r="I240" s="5">
        <f>INDEX(Variables!$C$5:$C$105,MATCH($A240,Variables!$A$5:$A$105,0))</f>
        <v/>
      </c>
      <c r="J240" s="5">
        <f>INDEX(Variables!$E$5:$E$105,MATCH($A240,Variables!$A$5:$A$105,0))</f>
        <v/>
      </c>
      <c r="K240" s="25">
        <f>LOWER(Settings!$C$4)&amp;".mit."&amp;$A240&amp;IF($C240="","","."&amp;$C240&amp;"."&amp;$B240)&amp;IF(INDEX(Variables!$D$5:$D$105,MATCH($A240,Variables!$A$5:$A$105,0))="","","."&amp;INDEX(Variables!$D$5:$D$105,MATCH($A240,Variables!$A$5:$A$105,0)))&amp;"."&amp;K$5</f>
        <v/>
      </c>
      <c r="L240" s="41">
        <f>(L214+L227)*(1+$D240)</f>
        <v/>
      </c>
      <c r="M240" s="40">
        <f>(M214+M227)*(1+$D240)</f>
        <v/>
      </c>
      <c r="N240" s="40">
        <f>(N214+N227)*(1+$D240)</f>
        <v/>
      </c>
      <c r="O240" s="40">
        <f>(O214+O227)*(1+$D240)</f>
        <v/>
      </c>
      <c r="P240" s="40">
        <f>(P214+P227)*(1+$D240)</f>
        <v/>
      </c>
      <c r="Q240" s="40">
        <f>(Q214+Q227)*(1+$D240)</f>
        <v/>
      </c>
      <c r="R240" s="40">
        <f>(R214+R227)*(1+$D240)</f>
        <v/>
      </c>
      <c r="S240" s="40">
        <f>(S214+S227)*(1+$D240)</f>
        <v/>
      </c>
      <c r="T240" s="40">
        <f>(T214+T227)*(1+$D240)</f>
        <v/>
      </c>
      <c r="U240" s="40">
        <f>(U214+U227)*(1+$D240)</f>
        <v/>
      </c>
      <c r="V240" s="40">
        <f>(V214+V227)*(1+$D240)</f>
        <v/>
      </c>
      <c r="W240" s="40">
        <f>(W214+W227)*(1+$D240)</f>
        <v/>
      </c>
      <c r="X240" s="40">
        <f>(X214+X227)*(1+$D240)</f>
        <v/>
      </c>
      <c r="Y240" s="40">
        <f>(Y214+Y227)*(1+$D240)</f>
        <v/>
      </c>
      <c r="Z240" s="40">
        <f>(Z214+Z227)*(1+$D240)</f>
        <v/>
      </c>
      <c r="AA240" s="40">
        <f>(AA214+AA227)*(1+$D240)</f>
        <v/>
      </c>
      <c r="AB240" s="40">
        <f>(AB214+AB227)*(1+$D240)</f>
        <v/>
      </c>
      <c r="AC240" s="40">
        <f>(AC214+AC227)*(1+$D240)</f>
        <v/>
      </c>
      <c r="AD240" s="42">
        <f>RETAILPRICE(AD214,AD227,$D240)</f>
        <v/>
      </c>
      <c r="AE240" s="25">
        <f>LOWER(Settings!$C$4)&amp;".mit."&amp;$A240&amp;IF($C240="","","."&amp;$C240&amp;"."&amp;$B240)&amp;IF(INDEX(Variables!$D$5:$D$105,MATCH($A240,Variables!$A$5:$A$105,0))="","","."&amp;INDEX(Variables!$D$5:$D$105,MATCH($A240,Variables!$A$5:$A$105,0)))&amp;"."&amp;AE$5</f>
        <v/>
      </c>
      <c r="AF240" s="41">
        <f>(AF214+AF227)*(1+$D240)</f>
        <v/>
      </c>
      <c r="AG240" s="40">
        <f>(AG214+AG227)*(1+$D240)</f>
        <v/>
      </c>
      <c r="AH240" s="40">
        <f>(AH214+AH227)*(1+$D240)</f>
        <v/>
      </c>
      <c r="AI240" s="40">
        <f>(AI214+AI227)*(1+$D240)</f>
        <v/>
      </c>
      <c r="AJ240" s="40">
        <f>(AJ214+AJ227)*(1+$D240)</f>
        <v/>
      </c>
      <c r="AK240" s="40">
        <f>(AK214+AK227)*(1+$D240)</f>
        <v/>
      </c>
      <c r="AL240" s="40">
        <f>(AL214+AL227)*(1+$D240)</f>
        <v/>
      </c>
      <c r="AM240" s="40">
        <f>(AM214+AM227)*(1+$D240)</f>
        <v/>
      </c>
      <c r="AN240" s="40">
        <f>(AN214+AN227)*(1+$D240)</f>
        <v/>
      </c>
      <c r="AO240" s="40">
        <f>(AO214+AO227)*(1+$D240)</f>
        <v/>
      </c>
      <c r="AP240" s="40">
        <f>(AP214+AP227)*(1+$D240)</f>
        <v/>
      </c>
      <c r="AQ240" s="40">
        <f>(AQ214+AQ227)*(1+$D240)</f>
        <v/>
      </c>
      <c r="AR240" s="40">
        <f>(AR214+AR227)*(1+$D240)</f>
        <v/>
      </c>
      <c r="AS240" s="40">
        <f>(AS214+AS227)*(1+$D240)</f>
        <v/>
      </c>
      <c r="AT240" s="40">
        <f>(AT214+AT227)*(1+$D240)</f>
        <v/>
      </c>
      <c r="AU240" s="40">
        <f>(AU214+AU227)*(1+$D240)</f>
        <v/>
      </c>
      <c r="AV240" s="40">
        <f>(AV214+AV227)*(1+$D240)</f>
        <v/>
      </c>
      <c r="AW240" s="40">
        <f>(AW214+AW227)*(1+$D240)</f>
        <v/>
      </c>
      <c r="AX240" s="42">
        <f>RETAILPRICE(AX214,AX227,$D240)</f>
        <v/>
      </c>
    </row>
    <row r="241">
      <c r="A241" s="5" t="inlineStr">
        <is>
          <t>rpb</t>
        </is>
      </c>
      <c r="B241" s="5" t="inlineStr">
        <is>
          <t>ker</t>
        </is>
      </c>
      <c r="C241" s="5" t="inlineStr">
        <is>
          <t>all</t>
        </is>
      </c>
      <c r="D241" s="40">
        <f>INDEX(Inputs_prices!$Q$5:$Q$16,MATCH($B241&amp;"."&amp;$C241,Inputs_prices!$A$5:$A$16,0))</f>
        <v/>
      </c>
      <c r="E241" s="39" t="n"/>
      <c r="F241" s="39" t="n"/>
      <c r="G241" s="39" t="n"/>
      <c r="H241" s="5">
        <f>INDEX(Variables!$B$5:$B$105,MATCH($A241,Variables!$A$5:$A$105,0))&amp;IF($C241="",""," | "&amp;INDEX(Mapping!$B$5:$B$26,MATCH($C241,Mapping!$A$5:$A$26,0))&amp;" | "&amp;INDEX(Mapping!$B$30:$B$41,MATCH($B241,Mapping!$A$30:$A$41,0)))</f>
        <v/>
      </c>
      <c r="I241" s="5">
        <f>INDEX(Variables!$C$5:$C$105,MATCH($A241,Variables!$A$5:$A$105,0))</f>
        <v/>
      </c>
      <c r="J241" s="5">
        <f>INDEX(Variables!$E$5:$E$105,MATCH($A241,Variables!$A$5:$A$105,0))</f>
        <v/>
      </c>
      <c r="K241" s="25">
        <f>LOWER(Settings!$C$4)&amp;".mit."&amp;$A241&amp;IF($C241="","","."&amp;$C241&amp;"."&amp;$B241)&amp;IF(INDEX(Variables!$D$5:$D$105,MATCH($A241,Variables!$A$5:$A$105,0))="","","."&amp;INDEX(Variables!$D$5:$D$105,MATCH($A241,Variables!$A$5:$A$105,0)))&amp;"."&amp;K$5</f>
        <v/>
      </c>
      <c r="L241" s="41">
        <f>(L215+L228)*(1+$D241)</f>
        <v/>
      </c>
      <c r="M241" s="40">
        <f>(M215+M228)*(1+$D241)</f>
        <v/>
      </c>
      <c r="N241" s="40">
        <f>(N215+N228)*(1+$D241)</f>
        <v/>
      </c>
      <c r="O241" s="40">
        <f>(O215+O228)*(1+$D241)</f>
        <v/>
      </c>
      <c r="P241" s="40">
        <f>(P215+P228)*(1+$D241)</f>
        <v/>
      </c>
      <c r="Q241" s="40">
        <f>(Q215+Q228)*(1+$D241)</f>
        <v/>
      </c>
      <c r="R241" s="40">
        <f>(R215+R228)*(1+$D241)</f>
        <v/>
      </c>
      <c r="S241" s="40">
        <f>(S215+S228)*(1+$D241)</f>
        <v/>
      </c>
      <c r="T241" s="40">
        <f>(T215+T228)*(1+$D241)</f>
        <v/>
      </c>
      <c r="U241" s="40">
        <f>(U215+U228)*(1+$D241)</f>
        <v/>
      </c>
      <c r="V241" s="40">
        <f>(V215+V228)*(1+$D241)</f>
        <v/>
      </c>
      <c r="W241" s="40">
        <f>(W215+W228)*(1+$D241)</f>
        <v/>
      </c>
      <c r="X241" s="40">
        <f>(X215+X228)*(1+$D241)</f>
        <v/>
      </c>
      <c r="Y241" s="40">
        <f>(Y215+Y228)*(1+$D241)</f>
        <v/>
      </c>
      <c r="Z241" s="40">
        <f>(Z215+Z228)*(1+$D241)</f>
        <v/>
      </c>
      <c r="AA241" s="40">
        <f>(AA215+AA228)*(1+$D241)</f>
        <v/>
      </c>
      <c r="AB241" s="40">
        <f>(AB215+AB228)*(1+$D241)</f>
        <v/>
      </c>
      <c r="AC241" s="40">
        <f>(AC215+AC228)*(1+$D241)</f>
        <v/>
      </c>
      <c r="AD241" s="42">
        <f>RETAILPRICE(AD215,AD228,$D241)</f>
        <v/>
      </c>
      <c r="AE241" s="25">
        <f>LOWER(Settings!$C$4)&amp;".mit."&amp;$A241&amp;IF($C241="","","."&amp;$C241&amp;"."&amp;$B241)&amp;IF(INDEX(Variables!$D$5:$D$105,MATCH($A241,Variables!$A$5:$A$105,0))="","","."&amp;INDEX(Variables!$D$5:$D$105,MATCH($A241,Variables!$A$5:$A$105,0)))&amp;"."&amp;AE$5</f>
        <v/>
      </c>
      <c r="AF241" s="41">
        <f>(AF215+AF228)*(1+$D241)</f>
        <v/>
      </c>
      <c r="AG241" s="40">
        <f>(AG215+AG228)*(1+$D241)</f>
        <v/>
      </c>
      <c r="AH241" s="40">
        <f>(AH215+AH228)*(1+$D241)</f>
        <v/>
      </c>
      <c r="AI241" s="40">
        <f>(AI215+AI228)*(1+$D241)</f>
        <v/>
      </c>
      <c r="AJ241" s="40">
        <f>(AJ215+AJ228)*(1+$D241)</f>
        <v/>
      </c>
      <c r="AK241" s="40">
        <f>(AK215+AK228)*(1+$D241)</f>
        <v/>
      </c>
      <c r="AL241" s="40">
        <f>(AL215+AL228)*(1+$D241)</f>
        <v/>
      </c>
      <c r="AM241" s="40">
        <f>(AM215+AM228)*(1+$D241)</f>
        <v/>
      </c>
      <c r="AN241" s="40">
        <f>(AN215+AN228)*(1+$D241)</f>
        <v/>
      </c>
      <c r="AO241" s="40">
        <f>(AO215+AO228)*(1+$D241)</f>
        <v/>
      </c>
      <c r="AP241" s="40">
        <f>(AP215+AP228)*(1+$D241)</f>
        <v/>
      </c>
      <c r="AQ241" s="40">
        <f>(AQ215+AQ228)*(1+$D241)</f>
        <v/>
      </c>
      <c r="AR241" s="40">
        <f>(AR215+AR228)*(1+$D241)</f>
        <v/>
      </c>
      <c r="AS241" s="40">
        <f>(AS215+AS228)*(1+$D241)</f>
        <v/>
      </c>
      <c r="AT241" s="40">
        <f>(AT215+AT228)*(1+$D241)</f>
        <v/>
      </c>
      <c r="AU241" s="40">
        <f>(AU215+AU228)*(1+$D241)</f>
        <v/>
      </c>
      <c r="AV241" s="40">
        <f>(AV215+AV228)*(1+$D241)</f>
        <v/>
      </c>
      <c r="AW241" s="40">
        <f>(AW215+AW228)*(1+$D241)</f>
        <v/>
      </c>
      <c r="AX241" s="42">
        <f>RETAILPRICE(AX215,AX228,$D241)</f>
        <v/>
      </c>
    </row>
    <row r="242">
      <c r="A242" s="5" t="inlineStr">
        <is>
          <t>rpb</t>
        </is>
      </c>
      <c r="B242" s="5" t="inlineStr">
        <is>
          <t>oop</t>
        </is>
      </c>
      <c r="C242" s="5" t="inlineStr">
        <is>
          <t>all</t>
        </is>
      </c>
      <c r="D242" s="40">
        <f>INDEX(Inputs_prices!$Q$5:$Q$16,MATCH($B242&amp;"."&amp;$C242,Inputs_prices!$A$5:$A$16,0))</f>
        <v/>
      </c>
      <c r="E242" s="39" t="n"/>
      <c r="F242" s="39" t="n"/>
      <c r="G242" s="39" t="n"/>
      <c r="H242" s="5">
        <f>INDEX(Variables!$B$5:$B$105,MATCH($A242,Variables!$A$5:$A$105,0))&amp;IF($C242="",""," | "&amp;INDEX(Mapping!$B$5:$B$26,MATCH($C242,Mapping!$A$5:$A$26,0))&amp;" | "&amp;INDEX(Mapping!$B$30:$B$41,MATCH($B242,Mapping!$A$30:$A$41,0)))</f>
        <v/>
      </c>
      <c r="I242" s="5">
        <f>INDEX(Variables!$C$5:$C$105,MATCH($A242,Variables!$A$5:$A$105,0))</f>
        <v/>
      </c>
      <c r="J242" s="5">
        <f>INDEX(Variables!$E$5:$E$105,MATCH($A242,Variables!$A$5:$A$105,0))</f>
        <v/>
      </c>
      <c r="K242" s="25">
        <f>LOWER(Settings!$C$4)&amp;".mit."&amp;$A242&amp;IF($C242="","","."&amp;$C242&amp;"."&amp;$B242)&amp;IF(INDEX(Variables!$D$5:$D$105,MATCH($A242,Variables!$A$5:$A$105,0))="","","."&amp;INDEX(Variables!$D$5:$D$105,MATCH($A242,Variables!$A$5:$A$105,0)))&amp;"."&amp;K$5</f>
        <v/>
      </c>
      <c r="L242" s="41">
        <f>(L216+L229)*(1+$D242)</f>
        <v/>
      </c>
      <c r="M242" s="40">
        <f>(M216+M229)*(1+$D242)</f>
        <v/>
      </c>
      <c r="N242" s="40">
        <f>(N216+N229)*(1+$D242)</f>
        <v/>
      </c>
      <c r="O242" s="40">
        <f>(O216+O229)*(1+$D242)</f>
        <v/>
      </c>
      <c r="P242" s="40">
        <f>(P216+P229)*(1+$D242)</f>
        <v/>
      </c>
      <c r="Q242" s="40">
        <f>(Q216+Q229)*(1+$D242)</f>
        <v/>
      </c>
      <c r="R242" s="40">
        <f>(R216+R229)*(1+$D242)</f>
        <v/>
      </c>
      <c r="S242" s="40">
        <f>(S216+S229)*(1+$D242)</f>
        <v/>
      </c>
      <c r="T242" s="40">
        <f>(T216+T229)*(1+$D242)</f>
        <v/>
      </c>
      <c r="U242" s="40">
        <f>(U216+U229)*(1+$D242)</f>
        <v/>
      </c>
      <c r="V242" s="40">
        <f>(V216+V229)*(1+$D242)</f>
        <v/>
      </c>
      <c r="W242" s="40">
        <f>(W216+W229)*(1+$D242)</f>
        <v/>
      </c>
      <c r="X242" s="40">
        <f>(X216+X229)*(1+$D242)</f>
        <v/>
      </c>
      <c r="Y242" s="40">
        <f>(Y216+Y229)*(1+$D242)</f>
        <v/>
      </c>
      <c r="Z242" s="40">
        <f>(Z216+Z229)*(1+$D242)</f>
        <v/>
      </c>
      <c r="AA242" s="40">
        <f>(AA216+AA229)*(1+$D242)</f>
        <v/>
      </c>
      <c r="AB242" s="40">
        <f>(AB216+AB229)*(1+$D242)</f>
        <v/>
      </c>
      <c r="AC242" s="40">
        <f>(AC216+AC229)*(1+$D242)</f>
        <v/>
      </c>
      <c r="AD242" s="42">
        <f>RETAILPRICE(AD216,AD229,$D242)</f>
        <v/>
      </c>
      <c r="AE242" s="25">
        <f>LOWER(Settings!$C$4)&amp;".mit."&amp;$A242&amp;IF($C242="","","."&amp;$C242&amp;"."&amp;$B242)&amp;IF(INDEX(Variables!$D$5:$D$105,MATCH($A242,Variables!$A$5:$A$105,0))="","","."&amp;INDEX(Variables!$D$5:$D$105,MATCH($A242,Variables!$A$5:$A$105,0)))&amp;"."&amp;AE$5</f>
        <v/>
      </c>
      <c r="AF242" s="41">
        <f>(AF216+AF229)*(1+$D242)</f>
        <v/>
      </c>
      <c r="AG242" s="40">
        <f>(AG216+AG229)*(1+$D242)</f>
        <v/>
      </c>
      <c r="AH242" s="40">
        <f>(AH216+AH229)*(1+$D242)</f>
        <v/>
      </c>
      <c r="AI242" s="40">
        <f>(AI216+AI229)*(1+$D242)</f>
        <v/>
      </c>
      <c r="AJ242" s="40">
        <f>(AJ216+AJ229)*(1+$D242)</f>
        <v/>
      </c>
      <c r="AK242" s="40">
        <f>(AK216+AK229)*(1+$D242)</f>
        <v/>
      </c>
      <c r="AL242" s="40">
        <f>(AL216+AL229)*(1+$D242)</f>
        <v/>
      </c>
      <c r="AM242" s="40">
        <f>(AM216+AM229)*(1+$D242)</f>
        <v/>
      </c>
      <c r="AN242" s="40">
        <f>(AN216+AN229)*(1+$D242)</f>
        <v/>
      </c>
      <c r="AO242" s="40">
        <f>(AO216+AO229)*(1+$D242)</f>
        <v/>
      </c>
      <c r="AP242" s="40">
        <f>(AP216+AP229)*(1+$D242)</f>
        <v/>
      </c>
      <c r="AQ242" s="40">
        <f>(AQ216+AQ229)*(1+$D242)</f>
        <v/>
      </c>
      <c r="AR242" s="40">
        <f>(AR216+AR229)*(1+$D242)</f>
        <v/>
      </c>
      <c r="AS242" s="40">
        <f>(AS216+AS229)*(1+$D242)</f>
        <v/>
      </c>
      <c r="AT242" s="40">
        <f>(AT216+AT229)*(1+$D242)</f>
        <v/>
      </c>
      <c r="AU242" s="40">
        <f>(AU216+AU229)*(1+$D242)</f>
        <v/>
      </c>
      <c r="AV242" s="40">
        <f>(AV216+AV229)*(1+$D242)</f>
        <v/>
      </c>
      <c r="AW242" s="40">
        <f>(AW216+AW229)*(1+$D242)</f>
        <v/>
      </c>
      <c r="AX242" s="42">
        <f>RETAILPRICE(AX216,AX229,$D242)</f>
        <v/>
      </c>
    </row>
    <row r="243">
      <c r="A243" s="5" t="inlineStr">
        <is>
          <t>rpb</t>
        </is>
      </c>
      <c r="B243" s="5" t="inlineStr">
        <is>
          <t>bio</t>
        </is>
      </c>
      <c r="C243" s="5" t="inlineStr">
        <is>
          <t>all</t>
        </is>
      </c>
      <c r="D243" s="40">
        <f>INDEX(Inputs_prices!$Q$5:$Q$16,MATCH($B243&amp;"."&amp;$C243,Inputs_prices!$A$5:$A$16,0))</f>
        <v/>
      </c>
      <c r="E243" s="39" t="n"/>
      <c r="F243" s="39" t="n"/>
      <c r="G243" s="39" t="n"/>
      <c r="H243" s="5">
        <f>INDEX(Variables!$B$5:$B$105,MATCH($A243,Variables!$A$5:$A$105,0))&amp;IF($C243="",""," | "&amp;INDEX(Mapping!$B$5:$B$26,MATCH($C243,Mapping!$A$5:$A$26,0))&amp;" | "&amp;INDEX(Mapping!$B$30:$B$41,MATCH($B243,Mapping!$A$30:$A$41,0)))</f>
        <v/>
      </c>
      <c r="I243" s="5">
        <f>INDEX(Variables!$C$5:$C$105,MATCH($A243,Variables!$A$5:$A$105,0))</f>
        <v/>
      </c>
      <c r="J243" s="5">
        <f>INDEX(Variables!$E$5:$E$105,MATCH($A243,Variables!$A$5:$A$105,0))</f>
        <v/>
      </c>
      <c r="K243" s="25">
        <f>LOWER(Settings!$C$4)&amp;".mit."&amp;$A243&amp;IF($C243="","","."&amp;$C243&amp;"."&amp;$B243)&amp;IF(INDEX(Variables!$D$5:$D$105,MATCH($A243,Variables!$A$5:$A$105,0))="","","."&amp;INDEX(Variables!$D$5:$D$105,MATCH($A243,Variables!$A$5:$A$105,0)))&amp;"."&amp;K$5</f>
        <v/>
      </c>
      <c r="L243" s="41">
        <f>(L217+L230)*(1+$D243)</f>
        <v/>
      </c>
      <c r="M243" s="40">
        <f>(M217+M230)*(1+$D243)</f>
        <v/>
      </c>
      <c r="N243" s="40">
        <f>(N217+N230)*(1+$D243)</f>
        <v/>
      </c>
      <c r="O243" s="40">
        <f>(O217+O230)*(1+$D243)</f>
        <v/>
      </c>
      <c r="P243" s="40">
        <f>(P217+P230)*(1+$D243)</f>
        <v/>
      </c>
      <c r="Q243" s="40">
        <f>(Q217+Q230)*(1+$D243)</f>
        <v/>
      </c>
      <c r="R243" s="40">
        <f>(R217+R230)*(1+$D243)</f>
        <v/>
      </c>
      <c r="S243" s="40">
        <f>(S217+S230)*(1+$D243)</f>
        <v/>
      </c>
      <c r="T243" s="40">
        <f>(T217+T230)*(1+$D243)</f>
        <v/>
      </c>
      <c r="U243" s="40">
        <f>(U217+U230)*(1+$D243)</f>
        <v/>
      </c>
      <c r="V243" s="40">
        <f>(V217+V230)*(1+$D243)</f>
        <v/>
      </c>
      <c r="W243" s="40">
        <f>(W217+W230)*(1+$D243)</f>
        <v/>
      </c>
      <c r="X243" s="40">
        <f>(X217+X230)*(1+$D243)</f>
        <v/>
      </c>
      <c r="Y243" s="40">
        <f>(Y217+Y230)*(1+$D243)</f>
        <v/>
      </c>
      <c r="Z243" s="40">
        <f>(Z217+Z230)*(1+$D243)</f>
        <v/>
      </c>
      <c r="AA243" s="40">
        <f>(AA217+AA230)*(1+$D243)</f>
        <v/>
      </c>
      <c r="AB243" s="40">
        <f>(AB217+AB230)*(1+$D243)</f>
        <v/>
      </c>
      <c r="AC243" s="40">
        <f>(AC217+AC230)*(1+$D243)</f>
        <v/>
      </c>
      <c r="AD243" s="42">
        <f>RETAILPRICE(AD217,AD230,$D243)</f>
        <v/>
      </c>
      <c r="AE243" s="25">
        <f>LOWER(Settings!$C$4)&amp;".mit."&amp;$A243&amp;IF($C243="","","."&amp;$C243&amp;"."&amp;$B243)&amp;IF(INDEX(Variables!$D$5:$D$105,MATCH($A243,Variables!$A$5:$A$105,0))="","","."&amp;INDEX(Variables!$D$5:$D$105,MATCH($A243,Variables!$A$5:$A$105,0)))&amp;"."&amp;AE$5</f>
        <v/>
      </c>
      <c r="AF243" s="41">
        <f>(AF217+AF230)*(1+$D243)</f>
        <v/>
      </c>
      <c r="AG243" s="40">
        <f>(AG217+AG230)*(1+$D243)</f>
        <v/>
      </c>
      <c r="AH243" s="40">
        <f>(AH217+AH230)*(1+$D243)</f>
        <v/>
      </c>
      <c r="AI243" s="40">
        <f>(AI217+AI230)*(1+$D243)</f>
        <v/>
      </c>
      <c r="AJ243" s="40">
        <f>(AJ217+AJ230)*(1+$D243)</f>
        <v/>
      </c>
      <c r="AK243" s="40">
        <f>(AK217+AK230)*(1+$D243)</f>
        <v/>
      </c>
      <c r="AL243" s="40">
        <f>(AL217+AL230)*(1+$D243)</f>
        <v/>
      </c>
      <c r="AM243" s="40">
        <f>(AM217+AM230)*(1+$D243)</f>
        <v/>
      </c>
      <c r="AN243" s="40">
        <f>(AN217+AN230)*(1+$D243)</f>
        <v/>
      </c>
      <c r="AO243" s="40">
        <f>(AO217+AO230)*(1+$D243)</f>
        <v/>
      </c>
      <c r="AP243" s="40">
        <f>(AP217+AP230)*(1+$D243)</f>
        <v/>
      </c>
      <c r="AQ243" s="40">
        <f>(AQ217+AQ230)*(1+$D243)</f>
        <v/>
      </c>
      <c r="AR243" s="40">
        <f>(AR217+AR230)*(1+$D243)</f>
        <v/>
      </c>
      <c r="AS243" s="40">
        <f>(AS217+AS230)*(1+$D243)</f>
        <v/>
      </c>
      <c r="AT243" s="40">
        <f>(AT217+AT230)*(1+$D243)</f>
        <v/>
      </c>
      <c r="AU243" s="40">
        <f>(AU217+AU230)*(1+$D243)</f>
        <v/>
      </c>
      <c r="AV243" s="40">
        <f>(AV217+AV230)*(1+$D243)</f>
        <v/>
      </c>
      <c r="AW243" s="40">
        <f>(AW217+AW230)*(1+$D243)</f>
        <v/>
      </c>
      <c r="AX243" s="42">
        <f>RETAILPRICE(AX217,AX230,$D243)</f>
        <v/>
      </c>
    </row>
    <row r="244" hidden="1" outlineLevel="1"/>
    <row r="245" hidden="1" outlineLevel="1">
      <c r="A245" s="5" t="inlineStr">
        <is>
          <t>vat</t>
        </is>
      </c>
      <c r="B245" s="5" t="inlineStr">
        <is>
          <t>coa</t>
        </is>
      </c>
      <c r="C245" s="5" t="inlineStr">
        <is>
          <t>pow</t>
        </is>
      </c>
      <c r="D245" s="40">
        <f>INDEX(Inputs_prices!$Q$5:$Q$16,MATCH($B245&amp;"."&amp;$C245,Inputs_prices!$A$5:$A$16,0))</f>
        <v/>
      </c>
      <c r="E245" s="39" t="n"/>
      <c r="F245" s="39" t="n"/>
      <c r="G245" s="39" t="n"/>
      <c r="H245" s="5">
        <f>INDEX(Variables!$B$5:$B$105,MATCH($A245,Variables!$A$5:$A$105,0))&amp;IF($C245="",""," | "&amp;INDEX(Mapping!$B$5:$B$26,MATCH($C245,Mapping!$A$5:$A$26,0))&amp;" | "&amp;INDEX(Mapping!$B$30:$B$41,MATCH($B245,Mapping!$A$30:$A$41,0)))</f>
        <v/>
      </c>
      <c r="I245" s="5">
        <f>INDEX(Variables!$C$5:$C$105,MATCH($A245,Variables!$A$5:$A$105,0))</f>
        <v/>
      </c>
      <c r="J245" s="5">
        <f>INDEX(Variables!$E$5:$E$105,MATCH($A245,Variables!$A$5:$A$105,0))</f>
        <v/>
      </c>
      <c r="K245" s="25">
        <f>LOWER(Settings!$C$4)&amp;".mit."&amp;$A245&amp;IF($C245="","","."&amp;$C245&amp;"."&amp;$B245)&amp;IF(INDEX(Variables!$D$5:$D$105,MATCH($A245,Variables!$A$5:$A$105,0))="","","."&amp;INDEX(Variables!$D$5:$D$105,MATCH($A245,Variables!$A$5:$A$105,0)))&amp;"."&amp;K$5</f>
        <v/>
      </c>
      <c r="L245" s="41">
        <f>(L206+L219)*$D245</f>
        <v/>
      </c>
      <c r="M245" s="40">
        <f>(M206+M219)*$D245</f>
        <v/>
      </c>
      <c r="N245" s="40">
        <f>(N206+N219)*$D245</f>
        <v/>
      </c>
      <c r="O245" s="40">
        <f>(O206+O219)*$D245</f>
        <v/>
      </c>
      <c r="P245" s="40">
        <f>(P206+P219)*$D245</f>
        <v/>
      </c>
      <c r="Q245" s="40">
        <f>(Q206+Q219)*$D245</f>
        <v/>
      </c>
      <c r="R245" s="40">
        <f>(R206+R219)*$D245</f>
        <v/>
      </c>
      <c r="S245" s="40">
        <f>(S206+S219)*$D245</f>
        <v/>
      </c>
      <c r="T245" s="40">
        <f>(T206+T219)*$D245</f>
        <v/>
      </c>
      <c r="U245" s="40">
        <f>(U206+U219)*$D245</f>
        <v/>
      </c>
      <c r="V245" s="40">
        <f>(V206+V219)*$D245</f>
        <v/>
      </c>
      <c r="W245" s="40">
        <f>(W206+W219)*$D245</f>
        <v/>
      </c>
      <c r="X245" s="40">
        <f>(X206+X219)*$D245</f>
        <v/>
      </c>
      <c r="Y245" s="40">
        <f>(Y206+Y219)*$D245</f>
        <v/>
      </c>
      <c r="Z245" s="40">
        <f>(Z206+Z219)*$D245</f>
        <v/>
      </c>
      <c r="AA245" s="40">
        <f>(AA206+AA219)*$D245</f>
        <v/>
      </c>
      <c r="AB245" s="40">
        <f>(AB206+AB219)*$D245</f>
        <v/>
      </c>
      <c r="AC245" s="40">
        <f>(AC206+AC219)*$D245</f>
        <v/>
      </c>
      <c r="AD245" s="42">
        <f>VATPAY(AD206,AD219,$D245)</f>
        <v/>
      </c>
      <c r="AE245" s="25">
        <f>LOWER(Settings!$C$4)&amp;".mit."&amp;$A245&amp;IF($C245="","","."&amp;$C245&amp;"."&amp;$B245)&amp;IF(INDEX(Variables!$D$5:$D$105,MATCH($A245,Variables!$A$5:$A$105,0))="","","."&amp;INDEX(Variables!$D$5:$D$105,MATCH($A245,Variables!$A$5:$A$105,0)))&amp;"."&amp;AE$5</f>
        <v/>
      </c>
      <c r="AF245" s="41">
        <f>(AF206+AF219)*$D245</f>
        <v/>
      </c>
      <c r="AG245" s="40">
        <f>(AG206+AG219)*$D245</f>
        <v/>
      </c>
      <c r="AH245" s="40">
        <f>(AH206+AH219)*$D245</f>
        <v/>
      </c>
      <c r="AI245" s="40">
        <f>(AI206+AI219)*$D245</f>
        <v/>
      </c>
      <c r="AJ245" s="40">
        <f>(AJ206+AJ219)*$D245</f>
        <v/>
      </c>
      <c r="AK245" s="40">
        <f>(AK206+AK219)*$D245</f>
        <v/>
      </c>
      <c r="AL245" s="40">
        <f>(AL206+AL219)*$D245</f>
        <v/>
      </c>
      <c r="AM245" s="40">
        <f>(AM206+AM219)*$D245</f>
        <v/>
      </c>
      <c r="AN245" s="40">
        <f>(AN206+AN219)*$D245</f>
        <v/>
      </c>
      <c r="AO245" s="40">
        <f>(AO206+AO219)*$D245</f>
        <v/>
      </c>
      <c r="AP245" s="40">
        <f>(AP206+AP219)*$D245</f>
        <v/>
      </c>
      <c r="AQ245" s="40">
        <f>(AQ206+AQ219)*$D245</f>
        <v/>
      </c>
      <c r="AR245" s="40">
        <f>(AR206+AR219)*$D245</f>
        <v/>
      </c>
      <c r="AS245" s="40">
        <f>(AS206+AS219)*$D245</f>
        <v/>
      </c>
      <c r="AT245" s="40">
        <f>(AT206+AT219)*$D245</f>
        <v/>
      </c>
      <c r="AU245" s="40">
        <f>(AU206+AU219)*$D245</f>
        <v/>
      </c>
      <c r="AV245" s="40">
        <f>(AV206+AV219)*$D245</f>
        <v/>
      </c>
      <c r="AW245" s="40">
        <f>(AW206+AW219)*$D245</f>
        <v/>
      </c>
      <c r="AX245" s="42">
        <f>VATPAY(AX206,AX219,$D245)</f>
        <v/>
      </c>
    </row>
    <row r="246" hidden="1" outlineLevel="1">
      <c r="A246" s="5" t="inlineStr">
        <is>
          <t>vat</t>
        </is>
      </c>
      <c r="B246" s="5" t="inlineStr">
        <is>
          <t>coa</t>
        </is>
      </c>
      <c r="C246" s="5" t="inlineStr">
        <is>
          <t>res</t>
        </is>
      </c>
      <c r="D246" s="40">
        <f>INDEX(Inputs_prices!$Q$5:$Q$16,MATCH($B246&amp;"."&amp;$C246,Inputs_prices!$A$5:$A$16,0))</f>
        <v/>
      </c>
      <c r="E246" s="39" t="n"/>
      <c r="F246" s="39" t="n"/>
      <c r="G246" s="39" t="n"/>
      <c r="H246" s="5">
        <f>INDEX(Variables!$B$5:$B$105,MATCH($A246,Variables!$A$5:$A$105,0))&amp;IF($C246="",""," | "&amp;INDEX(Mapping!$B$5:$B$26,MATCH($C246,Mapping!$A$5:$A$26,0))&amp;" | "&amp;INDEX(Mapping!$B$30:$B$41,MATCH($B246,Mapping!$A$30:$A$41,0)))</f>
        <v/>
      </c>
      <c r="I246" s="5">
        <f>INDEX(Variables!$C$5:$C$105,MATCH($A246,Variables!$A$5:$A$105,0))</f>
        <v/>
      </c>
      <c r="J246" s="5">
        <f>INDEX(Variables!$E$5:$E$105,MATCH($A246,Variables!$A$5:$A$105,0))</f>
        <v/>
      </c>
      <c r="K246" s="25">
        <f>LOWER(Settings!$C$4)&amp;".mit."&amp;$A246&amp;IF($C246="","","."&amp;$C246&amp;"."&amp;$B246)&amp;IF(INDEX(Variables!$D$5:$D$105,MATCH($A246,Variables!$A$5:$A$105,0))="","","."&amp;INDEX(Variables!$D$5:$D$105,MATCH($A246,Variables!$A$5:$A$105,0)))&amp;"."&amp;K$5</f>
        <v/>
      </c>
      <c r="L246" s="41">
        <f>(L207+L220)*$D246</f>
        <v/>
      </c>
      <c r="M246" s="40">
        <f>(M207+M220)*$D246</f>
        <v/>
      </c>
      <c r="N246" s="40">
        <f>(N207+N220)*$D246</f>
        <v/>
      </c>
      <c r="O246" s="40">
        <f>(O207+O220)*$D246</f>
        <v/>
      </c>
      <c r="P246" s="40">
        <f>(P207+P220)*$D246</f>
        <v/>
      </c>
      <c r="Q246" s="40">
        <f>(Q207+Q220)*$D246</f>
        <v/>
      </c>
      <c r="R246" s="40">
        <f>(R207+R220)*$D246</f>
        <v/>
      </c>
      <c r="S246" s="40">
        <f>(S207+S220)*$D246</f>
        <v/>
      </c>
      <c r="T246" s="40">
        <f>(T207+T220)*$D246</f>
        <v/>
      </c>
      <c r="U246" s="40">
        <f>(U207+U220)*$D246</f>
        <v/>
      </c>
      <c r="V246" s="40">
        <f>(V207+V220)*$D246</f>
        <v/>
      </c>
      <c r="W246" s="40">
        <f>(W207+W220)*$D246</f>
        <v/>
      </c>
      <c r="X246" s="40">
        <f>(X207+X220)*$D246</f>
        <v/>
      </c>
      <c r="Y246" s="40">
        <f>(Y207+Y220)*$D246</f>
        <v/>
      </c>
      <c r="Z246" s="40">
        <f>(Z207+Z220)*$D246</f>
        <v/>
      </c>
      <c r="AA246" s="40">
        <f>(AA207+AA220)*$D246</f>
        <v/>
      </c>
      <c r="AB246" s="40">
        <f>(AB207+AB220)*$D246</f>
        <v/>
      </c>
      <c r="AC246" s="40">
        <f>(AC207+AC220)*$D246</f>
        <v/>
      </c>
      <c r="AD246" s="42">
        <f>VATPAY(AD207,AD220,$D246)</f>
        <v/>
      </c>
      <c r="AE246" s="25">
        <f>LOWER(Settings!$C$4)&amp;".mit."&amp;$A246&amp;IF($C246="","","."&amp;$C246&amp;"."&amp;$B246)&amp;IF(INDEX(Variables!$D$5:$D$105,MATCH($A246,Variables!$A$5:$A$105,0))="","","."&amp;INDEX(Variables!$D$5:$D$105,MATCH($A246,Variables!$A$5:$A$105,0)))&amp;"."&amp;AE$5</f>
        <v/>
      </c>
      <c r="AF246" s="41">
        <f>(AF207+AF220)*$D246</f>
        <v/>
      </c>
      <c r="AG246" s="40">
        <f>(AG207+AG220)*$D246</f>
        <v/>
      </c>
      <c r="AH246" s="40">
        <f>(AH207+AH220)*$D246</f>
        <v/>
      </c>
      <c r="AI246" s="40">
        <f>(AI207+AI220)*$D246</f>
        <v/>
      </c>
      <c r="AJ246" s="40">
        <f>(AJ207+AJ220)*$D246</f>
        <v/>
      </c>
      <c r="AK246" s="40">
        <f>(AK207+AK220)*$D246</f>
        <v/>
      </c>
      <c r="AL246" s="40">
        <f>(AL207+AL220)*$D246</f>
        <v/>
      </c>
      <c r="AM246" s="40">
        <f>(AM207+AM220)*$D246</f>
        <v/>
      </c>
      <c r="AN246" s="40">
        <f>(AN207+AN220)*$D246</f>
        <v/>
      </c>
      <c r="AO246" s="40">
        <f>(AO207+AO220)*$D246</f>
        <v/>
      </c>
      <c r="AP246" s="40">
        <f>(AP207+AP220)*$D246</f>
        <v/>
      </c>
      <c r="AQ246" s="40">
        <f>(AQ207+AQ220)*$D246</f>
        <v/>
      </c>
      <c r="AR246" s="40">
        <f>(AR207+AR220)*$D246</f>
        <v/>
      </c>
      <c r="AS246" s="40">
        <f>(AS207+AS220)*$D246</f>
        <v/>
      </c>
      <c r="AT246" s="40">
        <f>(AT207+AT220)*$D246</f>
        <v/>
      </c>
      <c r="AU246" s="40">
        <f>(AU207+AU220)*$D246</f>
        <v/>
      </c>
      <c r="AV246" s="40">
        <f>(AV207+AV220)*$D246</f>
        <v/>
      </c>
      <c r="AW246" s="40">
        <f>(AW207+AW220)*$D246</f>
        <v/>
      </c>
      <c r="AX246" s="42">
        <f>VATPAY(AX207,AX220,$D246)</f>
        <v/>
      </c>
    </row>
    <row r="247" hidden="1" outlineLevel="1">
      <c r="A247" s="5" t="inlineStr">
        <is>
          <t>vat</t>
        </is>
      </c>
      <c r="B247" s="5" t="inlineStr">
        <is>
          <t>coa</t>
        </is>
      </c>
      <c r="C247" s="5" t="inlineStr">
        <is>
          <t>ind</t>
        </is>
      </c>
      <c r="D247" s="40">
        <f>INDEX(Inputs_prices!$Q$5:$Q$16,MATCH($B247&amp;"."&amp;$C247,Inputs_prices!$A$5:$A$16,0))</f>
        <v/>
      </c>
      <c r="E247" s="39" t="n"/>
      <c r="F247" s="39" t="n"/>
      <c r="G247" s="39" t="n"/>
      <c r="H247" s="5">
        <f>INDEX(Variables!$B$5:$B$105,MATCH($A247,Variables!$A$5:$A$105,0))&amp;IF($C247="",""," | "&amp;INDEX(Mapping!$B$5:$B$26,MATCH($C247,Mapping!$A$5:$A$26,0))&amp;" | "&amp;INDEX(Mapping!$B$30:$B$41,MATCH($B247,Mapping!$A$30:$A$41,0)))</f>
        <v/>
      </c>
      <c r="I247" s="5">
        <f>INDEX(Variables!$C$5:$C$105,MATCH($A247,Variables!$A$5:$A$105,0))</f>
        <v/>
      </c>
      <c r="J247" s="5">
        <f>INDEX(Variables!$E$5:$E$105,MATCH($A247,Variables!$A$5:$A$105,0))</f>
        <v/>
      </c>
      <c r="K247" s="25">
        <f>LOWER(Settings!$C$4)&amp;".mit."&amp;$A247&amp;IF($C247="","","."&amp;$C247&amp;"."&amp;$B247)&amp;IF(INDEX(Variables!$D$5:$D$105,MATCH($A247,Variables!$A$5:$A$105,0))="","","."&amp;INDEX(Variables!$D$5:$D$105,MATCH($A247,Variables!$A$5:$A$105,0)))&amp;"."&amp;K$5</f>
        <v/>
      </c>
      <c r="L247" s="41">
        <f>(L208+L221)*$D247</f>
        <v/>
      </c>
      <c r="M247" s="40">
        <f>(M208+M221)*$D247</f>
        <v/>
      </c>
      <c r="N247" s="40">
        <f>(N208+N221)*$D247</f>
        <v/>
      </c>
      <c r="O247" s="40">
        <f>(O208+O221)*$D247</f>
        <v/>
      </c>
      <c r="P247" s="40">
        <f>(P208+P221)*$D247</f>
        <v/>
      </c>
      <c r="Q247" s="40">
        <f>(Q208+Q221)*$D247</f>
        <v/>
      </c>
      <c r="R247" s="40">
        <f>(R208+R221)*$D247</f>
        <v/>
      </c>
      <c r="S247" s="40">
        <f>(S208+S221)*$D247</f>
        <v/>
      </c>
      <c r="T247" s="40">
        <f>(T208+T221)*$D247</f>
        <v/>
      </c>
      <c r="U247" s="40">
        <f>(U208+U221)*$D247</f>
        <v/>
      </c>
      <c r="V247" s="40">
        <f>(V208+V221)*$D247</f>
        <v/>
      </c>
      <c r="W247" s="40">
        <f>(W208+W221)*$D247</f>
        <v/>
      </c>
      <c r="X247" s="40">
        <f>(X208+X221)*$D247</f>
        <v/>
      </c>
      <c r="Y247" s="40">
        <f>(Y208+Y221)*$D247</f>
        <v/>
      </c>
      <c r="Z247" s="40">
        <f>(Z208+Z221)*$D247</f>
        <v/>
      </c>
      <c r="AA247" s="40">
        <f>(AA208+AA221)*$D247</f>
        <v/>
      </c>
      <c r="AB247" s="40">
        <f>(AB208+AB221)*$D247</f>
        <v/>
      </c>
      <c r="AC247" s="40">
        <f>(AC208+AC221)*$D247</f>
        <v/>
      </c>
      <c r="AD247" s="42">
        <f>VATPAY(AD208,AD221,$D247)</f>
        <v/>
      </c>
      <c r="AE247" s="25">
        <f>LOWER(Settings!$C$4)&amp;".mit."&amp;$A247&amp;IF($C247="","","."&amp;$C247&amp;"."&amp;$B247)&amp;IF(INDEX(Variables!$D$5:$D$105,MATCH($A247,Variables!$A$5:$A$105,0))="","","."&amp;INDEX(Variables!$D$5:$D$105,MATCH($A247,Variables!$A$5:$A$105,0)))&amp;"."&amp;AE$5</f>
        <v/>
      </c>
      <c r="AF247" s="41">
        <f>(AF208+AF221)*$D247</f>
        <v/>
      </c>
      <c r="AG247" s="40">
        <f>(AG208+AG221)*$D247</f>
        <v/>
      </c>
      <c r="AH247" s="40">
        <f>(AH208+AH221)*$D247</f>
        <v/>
      </c>
      <c r="AI247" s="40">
        <f>(AI208+AI221)*$D247</f>
        <v/>
      </c>
      <c r="AJ247" s="40">
        <f>(AJ208+AJ221)*$D247</f>
        <v/>
      </c>
      <c r="AK247" s="40">
        <f>(AK208+AK221)*$D247</f>
        <v/>
      </c>
      <c r="AL247" s="40">
        <f>(AL208+AL221)*$D247</f>
        <v/>
      </c>
      <c r="AM247" s="40">
        <f>(AM208+AM221)*$D247</f>
        <v/>
      </c>
      <c r="AN247" s="40">
        <f>(AN208+AN221)*$D247</f>
        <v/>
      </c>
      <c r="AO247" s="40">
        <f>(AO208+AO221)*$D247</f>
        <v/>
      </c>
      <c r="AP247" s="40">
        <f>(AP208+AP221)*$D247</f>
        <v/>
      </c>
      <c r="AQ247" s="40">
        <f>(AQ208+AQ221)*$D247</f>
        <v/>
      </c>
      <c r="AR247" s="40">
        <f>(AR208+AR221)*$D247</f>
        <v/>
      </c>
      <c r="AS247" s="40">
        <f>(AS208+AS221)*$D247</f>
        <v/>
      </c>
      <c r="AT247" s="40">
        <f>(AT208+AT221)*$D247</f>
        <v/>
      </c>
      <c r="AU247" s="40">
        <f>(AU208+AU221)*$D247</f>
        <v/>
      </c>
      <c r="AV247" s="40">
        <f>(AV208+AV221)*$D247</f>
        <v/>
      </c>
      <c r="AW247" s="40">
        <f>(AW208+AW221)*$D247</f>
        <v/>
      </c>
      <c r="AX247" s="42">
        <f>VATPAY(AX208,AX221,$D247)</f>
        <v/>
      </c>
    </row>
    <row r="248" hidden="1" outlineLevel="1">
      <c r="A248" s="5" t="inlineStr">
        <is>
          <t>vat</t>
        </is>
      </c>
      <c r="B248" s="5" t="inlineStr">
        <is>
          <t>nga</t>
        </is>
      </c>
      <c r="C248" s="5" t="inlineStr">
        <is>
          <t>pow</t>
        </is>
      </c>
      <c r="D248" s="40">
        <f>INDEX(Inputs_prices!$Q$5:$Q$16,MATCH($B248&amp;"."&amp;$C248,Inputs_prices!$A$5:$A$16,0))</f>
        <v/>
      </c>
      <c r="E248" s="39" t="n"/>
      <c r="F248" s="39" t="n"/>
      <c r="G248" s="39" t="n"/>
      <c r="H248" s="5">
        <f>INDEX(Variables!$B$5:$B$105,MATCH($A248,Variables!$A$5:$A$105,0))&amp;IF($C248="",""," | "&amp;INDEX(Mapping!$B$5:$B$26,MATCH($C248,Mapping!$A$5:$A$26,0))&amp;" | "&amp;INDEX(Mapping!$B$30:$B$41,MATCH($B248,Mapping!$A$30:$A$41,0)))</f>
        <v/>
      </c>
      <c r="I248" s="5">
        <f>INDEX(Variables!$C$5:$C$105,MATCH($A248,Variables!$A$5:$A$105,0))</f>
        <v/>
      </c>
      <c r="J248" s="5">
        <f>INDEX(Variables!$E$5:$E$105,MATCH($A248,Variables!$A$5:$A$105,0))</f>
        <v/>
      </c>
      <c r="K248" s="25">
        <f>LOWER(Settings!$C$4)&amp;".mit."&amp;$A248&amp;IF($C248="","","."&amp;$C248&amp;"."&amp;$B248)&amp;IF(INDEX(Variables!$D$5:$D$105,MATCH($A248,Variables!$A$5:$A$105,0))="","","."&amp;INDEX(Variables!$D$5:$D$105,MATCH($A248,Variables!$A$5:$A$105,0)))&amp;"."&amp;K$5</f>
        <v/>
      </c>
      <c r="L248" s="41">
        <f>(L209+L222)*$D248</f>
        <v/>
      </c>
      <c r="M248" s="40">
        <f>(M209+M222)*$D248</f>
        <v/>
      </c>
      <c r="N248" s="40">
        <f>(N209+N222)*$D248</f>
        <v/>
      </c>
      <c r="O248" s="40">
        <f>(O209+O222)*$D248</f>
        <v/>
      </c>
      <c r="P248" s="40">
        <f>(P209+P222)*$D248</f>
        <v/>
      </c>
      <c r="Q248" s="40">
        <f>(Q209+Q222)*$D248</f>
        <v/>
      </c>
      <c r="R248" s="40">
        <f>(R209+R222)*$D248</f>
        <v/>
      </c>
      <c r="S248" s="40">
        <f>(S209+S222)*$D248</f>
        <v/>
      </c>
      <c r="T248" s="40">
        <f>(T209+T222)*$D248</f>
        <v/>
      </c>
      <c r="U248" s="40">
        <f>(U209+U222)*$D248</f>
        <v/>
      </c>
      <c r="V248" s="40">
        <f>(V209+V222)*$D248</f>
        <v/>
      </c>
      <c r="W248" s="40">
        <f>(W209+W222)*$D248</f>
        <v/>
      </c>
      <c r="X248" s="40">
        <f>(X209+X222)*$D248</f>
        <v/>
      </c>
      <c r="Y248" s="40">
        <f>(Y209+Y222)*$D248</f>
        <v/>
      </c>
      <c r="Z248" s="40">
        <f>(Z209+Z222)*$D248</f>
        <v/>
      </c>
      <c r="AA248" s="40">
        <f>(AA209+AA222)*$D248</f>
        <v/>
      </c>
      <c r="AB248" s="40">
        <f>(AB209+AB222)*$D248</f>
        <v/>
      </c>
      <c r="AC248" s="40">
        <f>(AC209+AC222)*$D248</f>
        <v/>
      </c>
      <c r="AD248" s="42">
        <f>VATPAY(AD209,AD222,$D248)</f>
        <v/>
      </c>
      <c r="AE248" s="25">
        <f>LOWER(Settings!$C$4)&amp;".mit."&amp;$A248&amp;IF($C248="","","."&amp;$C248&amp;"."&amp;$B248)&amp;IF(INDEX(Variables!$D$5:$D$105,MATCH($A248,Variables!$A$5:$A$105,0))="","","."&amp;INDEX(Variables!$D$5:$D$105,MATCH($A248,Variables!$A$5:$A$105,0)))&amp;"."&amp;AE$5</f>
        <v/>
      </c>
      <c r="AF248" s="41">
        <f>(AF209+AF222)*$D248</f>
        <v/>
      </c>
      <c r="AG248" s="40">
        <f>(AG209+AG222)*$D248</f>
        <v/>
      </c>
      <c r="AH248" s="40">
        <f>(AH209+AH222)*$D248</f>
        <v/>
      </c>
      <c r="AI248" s="40">
        <f>(AI209+AI222)*$D248</f>
        <v/>
      </c>
      <c r="AJ248" s="40">
        <f>(AJ209+AJ222)*$D248</f>
        <v/>
      </c>
      <c r="AK248" s="40">
        <f>(AK209+AK222)*$D248</f>
        <v/>
      </c>
      <c r="AL248" s="40">
        <f>(AL209+AL222)*$D248</f>
        <v/>
      </c>
      <c r="AM248" s="40">
        <f>(AM209+AM222)*$D248</f>
        <v/>
      </c>
      <c r="AN248" s="40">
        <f>(AN209+AN222)*$D248</f>
        <v/>
      </c>
      <c r="AO248" s="40">
        <f>(AO209+AO222)*$D248</f>
        <v/>
      </c>
      <c r="AP248" s="40">
        <f>(AP209+AP222)*$D248</f>
        <v/>
      </c>
      <c r="AQ248" s="40">
        <f>(AQ209+AQ222)*$D248</f>
        <v/>
      </c>
      <c r="AR248" s="40">
        <f>(AR209+AR222)*$D248</f>
        <v/>
      </c>
      <c r="AS248" s="40">
        <f>(AS209+AS222)*$D248</f>
        <v/>
      </c>
      <c r="AT248" s="40">
        <f>(AT209+AT222)*$D248</f>
        <v/>
      </c>
      <c r="AU248" s="40">
        <f>(AU209+AU222)*$D248</f>
        <v/>
      </c>
      <c r="AV248" s="40">
        <f>(AV209+AV222)*$D248</f>
        <v/>
      </c>
      <c r="AW248" s="40">
        <f>(AW209+AW222)*$D248</f>
        <v/>
      </c>
      <c r="AX248" s="42">
        <f>VATPAY(AX209,AX222,$D248)</f>
        <v/>
      </c>
    </row>
    <row r="249" hidden="1" outlineLevel="1">
      <c r="A249" s="5" t="inlineStr">
        <is>
          <t>vat</t>
        </is>
      </c>
      <c r="B249" s="5" t="inlineStr">
        <is>
          <t>nga</t>
        </is>
      </c>
      <c r="C249" s="5" t="inlineStr">
        <is>
          <t>res</t>
        </is>
      </c>
      <c r="D249" s="40">
        <f>INDEX(Inputs_prices!$Q$5:$Q$16,MATCH($B249&amp;"."&amp;$C249,Inputs_prices!$A$5:$A$16,0))</f>
        <v/>
      </c>
      <c r="E249" s="39" t="n"/>
      <c r="F249" s="39" t="n"/>
      <c r="G249" s="39" t="n"/>
      <c r="H249" s="5">
        <f>INDEX(Variables!$B$5:$B$105,MATCH($A249,Variables!$A$5:$A$105,0))&amp;IF($C249="",""," | "&amp;INDEX(Mapping!$B$5:$B$26,MATCH($C249,Mapping!$A$5:$A$26,0))&amp;" | "&amp;INDEX(Mapping!$B$30:$B$41,MATCH($B249,Mapping!$A$30:$A$41,0)))</f>
        <v/>
      </c>
      <c r="I249" s="5">
        <f>INDEX(Variables!$C$5:$C$105,MATCH($A249,Variables!$A$5:$A$105,0))</f>
        <v/>
      </c>
      <c r="J249" s="5">
        <f>INDEX(Variables!$E$5:$E$105,MATCH($A249,Variables!$A$5:$A$105,0))</f>
        <v/>
      </c>
      <c r="K249" s="25">
        <f>LOWER(Settings!$C$4)&amp;".mit."&amp;$A249&amp;IF($C249="","","."&amp;$C249&amp;"."&amp;$B249)&amp;IF(INDEX(Variables!$D$5:$D$105,MATCH($A249,Variables!$A$5:$A$105,0))="","","."&amp;INDEX(Variables!$D$5:$D$105,MATCH($A249,Variables!$A$5:$A$105,0)))&amp;"."&amp;K$5</f>
        <v/>
      </c>
      <c r="L249" s="41">
        <f>(L210+L223)*$D249</f>
        <v/>
      </c>
      <c r="M249" s="40">
        <f>(M210+M223)*$D249</f>
        <v/>
      </c>
      <c r="N249" s="40">
        <f>(N210+N223)*$D249</f>
        <v/>
      </c>
      <c r="O249" s="40">
        <f>(O210+O223)*$D249</f>
        <v/>
      </c>
      <c r="P249" s="40">
        <f>(P210+P223)*$D249</f>
        <v/>
      </c>
      <c r="Q249" s="40">
        <f>(Q210+Q223)*$D249</f>
        <v/>
      </c>
      <c r="R249" s="40">
        <f>(R210+R223)*$D249</f>
        <v/>
      </c>
      <c r="S249" s="40">
        <f>(S210+S223)*$D249</f>
        <v/>
      </c>
      <c r="T249" s="40">
        <f>(T210+T223)*$D249</f>
        <v/>
      </c>
      <c r="U249" s="40">
        <f>(U210+U223)*$D249</f>
        <v/>
      </c>
      <c r="V249" s="40">
        <f>(V210+V223)*$D249</f>
        <v/>
      </c>
      <c r="W249" s="40">
        <f>(W210+W223)*$D249</f>
        <v/>
      </c>
      <c r="X249" s="40">
        <f>(X210+X223)*$D249</f>
        <v/>
      </c>
      <c r="Y249" s="40">
        <f>(Y210+Y223)*$D249</f>
        <v/>
      </c>
      <c r="Z249" s="40">
        <f>(Z210+Z223)*$D249</f>
        <v/>
      </c>
      <c r="AA249" s="40">
        <f>(AA210+AA223)*$D249</f>
        <v/>
      </c>
      <c r="AB249" s="40">
        <f>(AB210+AB223)*$D249</f>
        <v/>
      </c>
      <c r="AC249" s="40">
        <f>(AC210+AC223)*$D249</f>
        <v/>
      </c>
      <c r="AD249" s="42">
        <f>VATPAY(AD210,AD223,$D249)</f>
        <v/>
      </c>
      <c r="AE249" s="25">
        <f>LOWER(Settings!$C$4)&amp;".mit."&amp;$A249&amp;IF($C249="","","."&amp;$C249&amp;"."&amp;$B249)&amp;IF(INDEX(Variables!$D$5:$D$105,MATCH($A249,Variables!$A$5:$A$105,0))="","","."&amp;INDEX(Variables!$D$5:$D$105,MATCH($A249,Variables!$A$5:$A$105,0)))&amp;"."&amp;AE$5</f>
        <v/>
      </c>
      <c r="AF249" s="41">
        <f>(AF210+AF223)*$D249</f>
        <v/>
      </c>
      <c r="AG249" s="40">
        <f>(AG210+AG223)*$D249</f>
        <v/>
      </c>
      <c r="AH249" s="40">
        <f>(AH210+AH223)*$D249</f>
        <v/>
      </c>
      <c r="AI249" s="40">
        <f>(AI210+AI223)*$D249</f>
        <v/>
      </c>
      <c r="AJ249" s="40">
        <f>(AJ210+AJ223)*$D249</f>
        <v/>
      </c>
      <c r="AK249" s="40">
        <f>(AK210+AK223)*$D249</f>
        <v/>
      </c>
      <c r="AL249" s="40">
        <f>(AL210+AL223)*$D249</f>
        <v/>
      </c>
      <c r="AM249" s="40">
        <f>(AM210+AM223)*$D249</f>
        <v/>
      </c>
      <c r="AN249" s="40">
        <f>(AN210+AN223)*$D249</f>
        <v/>
      </c>
      <c r="AO249" s="40">
        <f>(AO210+AO223)*$D249</f>
        <v/>
      </c>
      <c r="AP249" s="40">
        <f>(AP210+AP223)*$D249</f>
        <v/>
      </c>
      <c r="AQ249" s="40">
        <f>(AQ210+AQ223)*$D249</f>
        <v/>
      </c>
      <c r="AR249" s="40">
        <f>(AR210+AR223)*$D249</f>
        <v/>
      </c>
      <c r="AS249" s="40">
        <f>(AS210+AS223)*$D249</f>
        <v/>
      </c>
      <c r="AT249" s="40">
        <f>(AT210+AT223)*$D249</f>
        <v/>
      </c>
      <c r="AU249" s="40">
        <f>(AU210+AU223)*$D249</f>
        <v/>
      </c>
      <c r="AV249" s="40">
        <f>(AV210+AV223)*$D249</f>
        <v/>
      </c>
      <c r="AW249" s="40">
        <f>(AW210+AW223)*$D249</f>
        <v/>
      </c>
      <c r="AX249" s="42">
        <f>VATPAY(AX210,AX223,$D249)</f>
        <v/>
      </c>
    </row>
    <row r="250" hidden="1" outlineLevel="1">
      <c r="A250" s="5" t="inlineStr">
        <is>
          <t>vat</t>
        </is>
      </c>
      <c r="B250" s="5" t="inlineStr">
        <is>
          <t>nga</t>
        </is>
      </c>
      <c r="C250" s="5" t="inlineStr">
        <is>
          <t>ind</t>
        </is>
      </c>
      <c r="D250" s="40">
        <f>INDEX(Inputs_prices!$Q$5:$Q$16,MATCH($B250&amp;"."&amp;$C250,Inputs_prices!$A$5:$A$16,0))</f>
        <v/>
      </c>
      <c r="E250" s="39" t="n"/>
      <c r="F250" s="39" t="n"/>
      <c r="G250" s="39" t="n"/>
      <c r="H250" s="5">
        <f>INDEX(Variables!$B$5:$B$105,MATCH($A250,Variables!$A$5:$A$105,0))&amp;IF($C250="",""," | "&amp;INDEX(Mapping!$B$5:$B$26,MATCH($C250,Mapping!$A$5:$A$26,0))&amp;" | "&amp;INDEX(Mapping!$B$30:$B$41,MATCH($B250,Mapping!$A$30:$A$41,0)))</f>
        <v/>
      </c>
      <c r="I250" s="5">
        <f>INDEX(Variables!$C$5:$C$105,MATCH($A250,Variables!$A$5:$A$105,0))</f>
        <v/>
      </c>
      <c r="J250" s="5">
        <f>INDEX(Variables!$E$5:$E$105,MATCH($A250,Variables!$A$5:$A$105,0))</f>
        <v/>
      </c>
      <c r="K250" s="25">
        <f>LOWER(Settings!$C$4)&amp;".mit."&amp;$A250&amp;IF($C250="","","."&amp;$C250&amp;"."&amp;$B250)&amp;IF(INDEX(Variables!$D$5:$D$105,MATCH($A250,Variables!$A$5:$A$105,0))="","","."&amp;INDEX(Variables!$D$5:$D$105,MATCH($A250,Variables!$A$5:$A$105,0)))&amp;"."&amp;K$5</f>
        <v/>
      </c>
      <c r="L250" s="41">
        <f>(L211+L224)*$D250</f>
        <v/>
      </c>
      <c r="M250" s="40">
        <f>(M211+M224)*$D250</f>
        <v/>
      </c>
      <c r="N250" s="40">
        <f>(N211+N224)*$D250</f>
        <v/>
      </c>
      <c r="O250" s="40">
        <f>(O211+O224)*$D250</f>
        <v/>
      </c>
      <c r="P250" s="40">
        <f>(P211+P224)*$D250</f>
        <v/>
      </c>
      <c r="Q250" s="40">
        <f>(Q211+Q224)*$D250</f>
        <v/>
      </c>
      <c r="R250" s="40">
        <f>(R211+R224)*$D250</f>
        <v/>
      </c>
      <c r="S250" s="40">
        <f>(S211+S224)*$D250</f>
        <v/>
      </c>
      <c r="T250" s="40">
        <f>(T211+T224)*$D250</f>
        <v/>
      </c>
      <c r="U250" s="40">
        <f>(U211+U224)*$D250</f>
        <v/>
      </c>
      <c r="V250" s="40">
        <f>(V211+V224)*$D250</f>
        <v/>
      </c>
      <c r="W250" s="40">
        <f>(W211+W224)*$D250</f>
        <v/>
      </c>
      <c r="X250" s="40">
        <f>(X211+X224)*$D250</f>
        <v/>
      </c>
      <c r="Y250" s="40">
        <f>(Y211+Y224)*$D250</f>
        <v/>
      </c>
      <c r="Z250" s="40">
        <f>(Z211+Z224)*$D250</f>
        <v/>
      </c>
      <c r="AA250" s="40">
        <f>(AA211+AA224)*$D250</f>
        <v/>
      </c>
      <c r="AB250" s="40">
        <f>(AB211+AB224)*$D250</f>
        <v/>
      </c>
      <c r="AC250" s="40">
        <f>(AC211+AC224)*$D250</f>
        <v/>
      </c>
      <c r="AD250" s="42">
        <f>VATPAY(AD211,AD224,$D250)</f>
        <v/>
      </c>
      <c r="AE250" s="25">
        <f>LOWER(Settings!$C$4)&amp;".mit."&amp;$A250&amp;IF($C250="","","."&amp;$C250&amp;"."&amp;$B250)&amp;IF(INDEX(Variables!$D$5:$D$105,MATCH($A250,Variables!$A$5:$A$105,0))="","","."&amp;INDEX(Variables!$D$5:$D$105,MATCH($A250,Variables!$A$5:$A$105,0)))&amp;"."&amp;AE$5</f>
        <v/>
      </c>
      <c r="AF250" s="41">
        <f>(AF211+AF224)*$D250</f>
        <v/>
      </c>
      <c r="AG250" s="40">
        <f>(AG211+AG224)*$D250</f>
        <v/>
      </c>
      <c r="AH250" s="40">
        <f>(AH211+AH224)*$D250</f>
        <v/>
      </c>
      <c r="AI250" s="40">
        <f>(AI211+AI224)*$D250</f>
        <v/>
      </c>
      <c r="AJ250" s="40">
        <f>(AJ211+AJ224)*$D250</f>
        <v/>
      </c>
      <c r="AK250" s="40">
        <f>(AK211+AK224)*$D250</f>
        <v/>
      </c>
      <c r="AL250" s="40">
        <f>(AL211+AL224)*$D250</f>
        <v/>
      </c>
      <c r="AM250" s="40">
        <f>(AM211+AM224)*$D250</f>
        <v/>
      </c>
      <c r="AN250" s="40">
        <f>(AN211+AN224)*$D250</f>
        <v/>
      </c>
      <c r="AO250" s="40">
        <f>(AO211+AO224)*$D250</f>
        <v/>
      </c>
      <c r="AP250" s="40">
        <f>(AP211+AP224)*$D250</f>
        <v/>
      </c>
      <c r="AQ250" s="40">
        <f>(AQ211+AQ224)*$D250</f>
        <v/>
      </c>
      <c r="AR250" s="40">
        <f>(AR211+AR224)*$D250</f>
        <v/>
      </c>
      <c r="AS250" s="40">
        <f>(AS211+AS224)*$D250</f>
        <v/>
      </c>
      <c r="AT250" s="40">
        <f>(AT211+AT224)*$D250</f>
        <v/>
      </c>
      <c r="AU250" s="40">
        <f>(AU211+AU224)*$D250</f>
        <v/>
      </c>
      <c r="AV250" s="40">
        <f>(AV211+AV224)*$D250</f>
        <v/>
      </c>
      <c r="AW250" s="40">
        <f>(AW211+AW224)*$D250</f>
        <v/>
      </c>
      <c r="AX250" s="42">
        <f>VATPAY(AX211,AX224,$D250)</f>
        <v/>
      </c>
    </row>
    <row r="251" hidden="1" outlineLevel="1">
      <c r="A251" s="5" t="inlineStr">
        <is>
          <t>vat</t>
        </is>
      </c>
      <c r="B251" s="5" t="inlineStr">
        <is>
          <t>gso</t>
        </is>
      </c>
      <c r="C251" s="5" t="inlineStr">
        <is>
          <t>all</t>
        </is>
      </c>
      <c r="D251" s="40">
        <f>INDEX(Inputs_prices!$Q$5:$Q$16,MATCH($B251&amp;"."&amp;$C251,Inputs_prices!$A$5:$A$16,0))</f>
        <v/>
      </c>
      <c r="E251" s="39" t="n"/>
      <c r="F251" s="39" t="n"/>
      <c r="G251" s="39" t="n"/>
      <c r="H251" s="5">
        <f>INDEX(Variables!$B$5:$B$105,MATCH($A251,Variables!$A$5:$A$105,0))&amp;IF($C251="",""," | "&amp;INDEX(Mapping!$B$5:$B$26,MATCH($C251,Mapping!$A$5:$A$26,0))&amp;" | "&amp;INDEX(Mapping!$B$30:$B$41,MATCH($B251,Mapping!$A$30:$A$41,0)))</f>
        <v/>
      </c>
      <c r="I251" s="5">
        <f>INDEX(Variables!$C$5:$C$105,MATCH($A251,Variables!$A$5:$A$105,0))</f>
        <v/>
      </c>
      <c r="J251" s="5">
        <f>INDEX(Variables!$E$5:$E$105,MATCH($A251,Variables!$A$5:$A$105,0))</f>
        <v/>
      </c>
      <c r="K251" s="25">
        <f>LOWER(Settings!$C$4)&amp;".mit."&amp;$A251&amp;IF($C251="","","."&amp;$C251&amp;"."&amp;$B251)&amp;IF(INDEX(Variables!$D$5:$D$105,MATCH($A251,Variables!$A$5:$A$105,0))="","","."&amp;INDEX(Variables!$D$5:$D$105,MATCH($A251,Variables!$A$5:$A$105,0)))&amp;"."&amp;K$5</f>
        <v/>
      </c>
      <c r="L251" s="41">
        <f>(L212+L225)*$D251</f>
        <v/>
      </c>
      <c r="M251" s="40">
        <f>(M212+M225)*$D251</f>
        <v/>
      </c>
      <c r="N251" s="40">
        <f>(N212+N225)*$D251</f>
        <v/>
      </c>
      <c r="O251" s="40">
        <f>(O212+O225)*$D251</f>
        <v/>
      </c>
      <c r="P251" s="40">
        <f>(P212+P225)*$D251</f>
        <v/>
      </c>
      <c r="Q251" s="40">
        <f>(Q212+Q225)*$D251</f>
        <v/>
      </c>
      <c r="R251" s="40">
        <f>(R212+R225)*$D251</f>
        <v/>
      </c>
      <c r="S251" s="40">
        <f>(S212+S225)*$D251</f>
        <v/>
      </c>
      <c r="T251" s="40">
        <f>(T212+T225)*$D251</f>
        <v/>
      </c>
      <c r="U251" s="40">
        <f>(U212+U225)*$D251</f>
        <v/>
      </c>
      <c r="V251" s="40">
        <f>(V212+V225)*$D251</f>
        <v/>
      </c>
      <c r="W251" s="40">
        <f>(W212+W225)*$D251</f>
        <v/>
      </c>
      <c r="X251" s="40">
        <f>(X212+X225)*$D251</f>
        <v/>
      </c>
      <c r="Y251" s="40">
        <f>(Y212+Y225)*$D251</f>
        <v/>
      </c>
      <c r="Z251" s="40">
        <f>(Z212+Z225)*$D251</f>
        <v/>
      </c>
      <c r="AA251" s="40">
        <f>(AA212+AA225)*$D251</f>
        <v/>
      </c>
      <c r="AB251" s="40">
        <f>(AB212+AB225)*$D251</f>
        <v/>
      </c>
      <c r="AC251" s="40">
        <f>(AC212+AC225)*$D251</f>
        <v/>
      </c>
      <c r="AD251" s="42">
        <f>VATPAY(AD212,AD225,$D251)</f>
        <v/>
      </c>
      <c r="AE251" s="25">
        <f>LOWER(Settings!$C$4)&amp;".mit."&amp;$A251&amp;IF($C251="","","."&amp;$C251&amp;"."&amp;$B251)&amp;IF(INDEX(Variables!$D$5:$D$105,MATCH($A251,Variables!$A$5:$A$105,0))="","","."&amp;INDEX(Variables!$D$5:$D$105,MATCH($A251,Variables!$A$5:$A$105,0)))&amp;"."&amp;AE$5</f>
        <v/>
      </c>
      <c r="AF251" s="41">
        <f>(AF212+AF225)*$D251</f>
        <v/>
      </c>
      <c r="AG251" s="40">
        <f>(AG212+AG225)*$D251</f>
        <v/>
      </c>
      <c r="AH251" s="40">
        <f>(AH212+AH225)*$D251</f>
        <v/>
      </c>
      <c r="AI251" s="40">
        <f>(AI212+AI225)*$D251</f>
        <v/>
      </c>
      <c r="AJ251" s="40">
        <f>(AJ212+AJ225)*$D251</f>
        <v/>
      </c>
      <c r="AK251" s="40">
        <f>(AK212+AK225)*$D251</f>
        <v/>
      </c>
      <c r="AL251" s="40">
        <f>(AL212+AL225)*$D251</f>
        <v/>
      </c>
      <c r="AM251" s="40">
        <f>(AM212+AM225)*$D251</f>
        <v/>
      </c>
      <c r="AN251" s="40">
        <f>(AN212+AN225)*$D251</f>
        <v/>
      </c>
      <c r="AO251" s="40">
        <f>(AO212+AO225)*$D251</f>
        <v/>
      </c>
      <c r="AP251" s="40">
        <f>(AP212+AP225)*$D251</f>
        <v/>
      </c>
      <c r="AQ251" s="40">
        <f>(AQ212+AQ225)*$D251</f>
        <v/>
      </c>
      <c r="AR251" s="40">
        <f>(AR212+AR225)*$D251</f>
        <v/>
      </c>
      <c r="AS251" s="40">
        <f>(AS212+AS225)*$D251</f>
        <v/>
      </c>
      <c r="AT251" s="40">
        <f>(AT212+AT225)*$D251</f>
        <v/>
      </c>
      <c r="AU251" s="40">
        <f>(AU212+AU225)*$D251</f>
        <v/>
      </c>
      <c r="AV251" s="40">
        <f>(AV212+AV225)*$D251</f>
        <v/>
      </c>
      <c r="AW251" s="40">
        <f>(AW212+AW225)*$D251</f>
        <v/>
      </c>
      <c r="AX251" s="42">
        <f>VATPAY(AX212,AX225,$D251)</f>
        <v/>
      </c>
    </row>
    <row r="252" hidden="1" outlineLevel="1">
      <c r="A252" s="5" t="inlineStr">
        <is>
          <t>vat</t>
        </is>
      </c>
      <c r="B252" s="5" t="inlineStr">
        <is>
          <t>die</t>
        </is>
      </c>
      <c r="C252" s="5" t="inlineStr">
        <is>
          <t>all</t>
        </is>
      </c>
      <c r="D252" s="40">
        <f>INDEX(Inputs_prices!$Q$5:$Q$16,MATCH($B252&amp;"."&amp;$C252,Inputs_prices!$A$5:$A$16,0))</f>
        <v/>
      </c>
      <c r="E252" s="39" t="n"/>
      <c r="F252" s="39" t="n"/>
      <c r="G252" s="39" t="n"/>
      <c r="H252" s="5">
        <f>INDEX(Variables!$B$5:$B$105,MATCH($A252,Variables!$A$5:$A$105,0))&amp;IF($C252="",""," | "&amp;INDEX(Mapping!$B$5:$B$26,MATCH($C252,Mapping!$A$5:$A$26,0))&amp;" | "&amp;INDEX(Mapping!$B$30:$B$41,MATCH($B252,Mapping!$A$30:$A$41,0)))</f>
        <v/>
      </c>
      <c r="I252" s="5">
        <f>INDEX(Variables!$C$5:$C$105,MATCH($A252,Variables!$A$5:$A$105,0))</f>
        <v/>
      </c>
      <c r="J252" s="5">
        <f>INDEX(Variables!$E$5:$E$105,MATCH($A252,Variables!$A$5:$A$105,0))</f>
        <v/>
      </c>
      <c r="K252" s="25">
        <f>LOWER(Settings!$C$4)&amp;".mit."&amp;$A252&amp;IF($C252="","","."&amp;$C252&amp;"."&amp;$B252)&amp;IF(INDEX(Variables!$D$5:$D$105,MATCH($A252,Variables!$A$5:$A$105,0))="","","."&amp;INDEX(Variables!$D$5:$D$105,MATCH($A252,Variables!$A$5:$A$105,0)))&amp;"."&amp;K$5</f>
        <v/>
      </c>
      <c r="L252" s="41">
        <f>(L213+L226)*$D252</f>
        <v/>
      </c>
      <c r="M252" s="40">
        <f>(M213+M226)*$D252</f>
        <v/>
      </c>
      <c r="N252" s="40">
        <f>(N213+N226)*$D252</f>
        <v/>
      </c>
      <c r="O252" s="40">
        <f>(O213+O226)*$D252</f>
        <v/>
      </c>
      <c r="P252" s="40">
        <f>(P213+P226)*$D252</f>
        <v/>
      </c>
      <c r="Q252" s="40">
        <f>(Q213+Q226)*$D252</f>
        <v/>
      </c>
      <c r="R252" s="40">
        <f>(R213+R226)*$D252</f>
        <v/>
      </c>
      <c r="S252" s="40">
        <f>(S213+S226)*$D252</f>
        <v/>
      </c>
      <c r="T252" s="40">
        <f>(T213+T226)*$D252</f>
        <v/>
      </c>
      <c r="U252" s="40">
        <f>(U213+U226)*$D252</f>
        <v/>
      </c>
      <c r="V252" s="40">
        <f>(V213+V226)*$D252</f>
        <v/>
      </c>
      <c r="W252" s="40">
        <f>(W213+W226)*$D252</f>
        <v/>
      </c>
      <c r="X252" s="40">
        <f>(X213+X226)*$D252</f>
        <v/>
      </c>
      <c r="Y252" s="40">
        <f>(Y213+Y226)*$D252</f>
        <v/>
      </c>
      <c r="Z252" s="40">
        <f>(Z213+Z226)*$D252</f>
        <v/>
      </c>
      <c r="AA252" s="40">
        <f>(AA213+AA226)*$D252</f>
        <v/>
      </c>
      <c r="AB252" s="40">
        <f>(AB213+AB226)*$D252</f>
        <v/>
      </c>
      <c r="AC252" s="40">
        <f>(AC213+AC226)*$D252</f>
        <v/>
      </c>
      <c r="AD252" s="42">
        <f>VATPAY(AD213,AD226,$D252)</f>
        <v/>
      </c>
      <c r="AE252" s="25">
        <f>LOWER(Settings!$C$4)&amp;".mit."&amp;$A252&amp;IF($C252="","","."&amp;$C252&amp;"."&amp;$B252)&amp;IF(INDEX(Variables!$D$5:$D$105,MATCH($A252,Variables!$A$5:$A$105,0))="","","."&amp;INDEX(Variables!$D$5:$D$105,MATCH($A252,Variables!$A$5:$A$105,0)))&amp;"."&amp;AE$5</f>
        <v/>
      </c>
      <c r="AF252" s="41">
        <f>(AF213+AF226)*$D252</f>
        <v/>
      </c>
      <c r="AG252" s="40">
        <f>(AG213+AG226)*$D252</f>
        <v/>
      </c>
      <c r="AH252" s="40">
        <f>(AH213+AH226)*$D252</f>
        <v/>
      </c>
      <c r="AI252" s="40">
        <f>(AI213+AI226)*$D252</f>
        <v/>
      </c>
      <c r="AJ252" s="40">
        <f>(AJ213+AJ226)*$D252</f>
        <v/>
      </c>
      <c r="AK252" s="40">
        <f>(AK213+AK226)*$D252</f>
        <v/>
      </c>
      <c r="AL252" s="40">
        <f>(AL213+AL226)*$D252</f>
        <v/>
      </c>
      <c r="AM252" s="40">
        <f>(AM213+AM226)*$D252</f>
        <v/>
      </c>
      <c r="AN252" s="40">
        <f>(AN213+AN226)*$D252</f>
        <v/>
      </c>
      <c r="AO252" s="40">
        <f>(AO213+AO226)*$D252</f>
        <v/>
      </c>
      <c r="AP252" s="40">
        <f>(AP213+AP226)*$D252</f>
        <v/>
      </c>
      <c r="AQ252" s="40">
        <f>(AQ213+AQ226)*$D252</f>
        <v/>
      </c>
      <c r="AR252" s="40">
        <f>(AR213+AR226)*$D252</f>
        <v/>
      </c>
      <c r="AS252" s="40">
        <f>(AS213+AS226)*$D252</f>
        <v/>
      </c>
      <c r="AT252" s="40">
        <f>(AT213+AT226)*$D252</f>
        <v/>
      </c>
      <c r="AU252" s="40">
        <f>(AU213+AU226)*$D252</f>
        <v/>
      </c>
      <c r="AV252" s="40">
        <f>(AV213+AV226)*$D252</f>
        <v/>
      </c>
      <c r="AW252" s="40">
        <f>(AW213+AW226)*$D252</f>
        <v/>
      </c>
      <c r="AX252" s="42">
        <f>VATPAY(AX213,AX226,$D252)</f>
        <v/>
      </c>
    </row>
    <row r="253" hidden="1" outlineLevel="1">
      <c r="A253" s="5" t="inlineStr">
        <is>
          <t>vat</t>
        </is>
      </c>
      <c r="B253" s="5" t="inlineStr">
        <is>
          <t>lpg</t>
        </is>
      </c>
      <c r="C253" s="5" t="inlineStr">
        <is>
          <t>all</t>
        </is>
      </c>
      <c r="D253" s="40">
        <f>INDEX(Inputs_prices!$Q$5:$Q$16,MATCH($B253&amp;"."&amp;$C253,Inputs_prices!$A$5:$A$16,0))</f>
        <v/>
      </c>
      <c r="E253" s="39" t="n"/>
      <c r="F253" s="39" t="n"/>
      <c r="G253" s="39" t="n"/>
      <c r="H253" s="5">
        <f>INDEX(Variables!$B$5:$B$105,MATCH($A253,Variables!$A$5:$A$105,0))&amp;IF($C253="",""," | "&amp;INDEX(Mapping!$B$5:$B$26,MATCH($C253,Mapping!$A$5:$A$26,0))&amp;" | "&amp;INDEX(Mapping!$B$30:$B$41,MATCH($B253,Mapping!$A$30:$A$41,0)))</f>
        <v/>
      </c>
      <c r="I253" s="5">
        <f>INDEX(Variables!$C$5:$C$105,MATCH($A253,Variables!$A$5:$A$105,0))</f>
        <v/>
      </c>
      <c r="J253" s="5">
        <f>INDEX(Variables!$E$5:$E$105,MATCH($A253,Variables!$A$5:$A$105,0))</f>
        <v/>
      </c>
      <c r="K253" s="25">
        <f>LOWER(Settings!$C$4)&amp;".mit."&amp;$A253&amp;IF($C253="","","."&amp;$C253&amp;"."&amp;$B253)&amp;IF(INDEX(Variables!$D$5:$D$105,MATCH($A253,Variables!$A$5:$A$105,0))="","","."&amp;INDEX(Variables!$D$5:$D$105,MATCH($A253,Variables!$A$5:$A$105,0)))&amp;"."&amp;K$5</f>
        <v/>
      </c>
      <c r="L253" s="41">
        <f>(L214+L227)*$D253</f>
        <v/>
      </c>
      <c r="M253" s="40">
        <f>(M214+M227)*$D253</f>
        <v/>
      </c>
      <c r="N253" s="40">
        <f>(N214+N227)*$D253</f>
        <v/>
      </c>
      <c r="O253" s="40">
        <f>(O214+O227)*$D253</f>
        <v/>
      </c>
      <c r="P253" s="40">
        <f>(P214+P227)*$D253</f>
        <v/>
      </c>
      <c r="Q253" s="40">
        <f>(Q214+Q227)*$D253</f>
        <v/>
      </c>
      <c r="R253" s="40">
        <f>(R214+R227)*$D253</f>
        <v/>
      </c>
      <c r="S253" s="40">
        <f>(S214+S227)*$D253</f>
        <v/>
      </c>
      <c r="T253" s="40">
        <f>(T214+T227)*$D253</f>
        <v/>
      </c>
      <c r="U253" s="40">
        <f>(U214+U227)*$D253</f>
        <v/>
      </c>
      <c r="V253" s="40">
        <f>(V214+V227)*$D253</f>
        <v/>
      </c>
      <c r="W253" s="40">
        <f>(W214+W227)*$D253</f>
        <v/>
      </c>
      <c r="X253" s="40">
        <f>(X214+X227)*$D253</f>
        <v/>
      </c>
      <c r="Y253" s="40">
        <f>(Y214+Y227)*$D253</f>
        <v/>
      </c>
      <c r="Z253" s="40">
        <f>(Z214+Z227)*$D253</f>
        <v/>
      </c>
      <c r="AA253" s="40">
        <f>(AA214+AA227)*$D253</f>
        <v/>
      </c>
      <c r="AB253" s="40">
        <f>(AB214+AB227)*$D253</f>
        <v/>
      </c>
      <c r="AC253" s="40">
        <f>(AC214+AC227)*$D253</f>
        <v/>
      </c>
      <c r="AD253" s="42">
        <f>VATPAY(AD214,AD227,$D253)</f>
        <v/>
      </c>
      <c r="AE253" s="25">
        <f>LOWER(Settings!$C$4)&amp;".mit."&amp;$A253&amp;IF($C253="","","."&amp;$C253&amp;"."&amp;$B253)&amp;IF(INDEX(Variables!$D$5:$D$105,MATCH($A253,Variables!$A$5:$A$105,0))="","","."&amp;INDEX(Variables!$D$5:$D$105,MATCH($A253,Variables!$A$5:$A$105,0)))&amp;"."&amp;AE$5</f>
        <v/>
      </c>
      <c r="AF253" s="41">
        <f>(AF214+AF227)*$D253</f>
        <v/>
      </c>
      <c r="AG253" s="40">
        <f>(AG214+AG227)*$D253</f>
        <v/>
      </c>
      <c r="AH253" s="40">
        <f>(AH214+AH227)*$D253</f>
        <v/>
      </c>
      <c r="AI253" s="40">
        <f>(AI214+AI227)*$D253</f>
        <v/>
      </c>
      <c r="AJ253" s="40">
        <f>(AJ214+AJ227)*$D253</f>
        <v/>
      </c>
      <c r="AK253" s="40">
        <f>(AK214+AK227)*$D253</f>
        <v/>
      </c>
      <c r="AL253" s="40">
        <f>(AL214+AL227)*$D253</f>
        <v/>
      </c>
      <c r="AM253" s="40">
        <f>(AM214+AM227)*$D253</f>
        <v/>
      </c>
      <c r="AN253" s="40">
        <f>(AN214+AN227)*$D253</f>
        <v/>
      </c>
      <c r="AO253" s="40">
        <f>(AO214+AO227)*$D253</f>
        <v/>
      </c>
      <c r="AP253" s="40">
        <f>(AP214+AP227)*$D253</f>
        <v/>
      </c>
      <c r="AQ253" s="40">
        <f>(AQ214+AQ227)*$D253</f>
        <v/>
      </c>
      <c r="AR253" s="40">
        <f>(AR214+AR227)*$D253</f>
        <v/>
      </c>
      <c r="AS253" s="40">
        <f>(AS214+AS227)*$D253</f>
        <v/>
      </c>
      <c r="AT253" s="40">
        <f>(AT214+AT227)*$D253</f>
        <v/>
      </c>
      <c r="AU253" s="40">
        <f>(AU214+AU227)*$D253</f>
        <v/>
      </c>
      <c r="AV253" s="40">
        <f>(AV214+AV227)*$D253</f>
        <v/>
      </c>
      <c r="AW253" s="40">
        <f>(AW214+AW227)*$D253</f>
        <v/>
      </c>
      <c r="AX253" s="42">
        <f>VATPAY(AX214,AX227,$D253)</f>
        <v/>
      </c>
    </row>
    <row r="254" hidden="1" outlineLevel="1">
      <c r="A254" s="5" t="inlineStr">
        <is>
          <t>vat</t>
        </is>
      </c>
      <c r="B254" s="5" t="inlineStr">
        <is>
          <t>ker</t>
        </is>
      </c>
      <c r="C254" s="5" t="inlineStr">
        <is>
          <t>all</t>
        </is>
      </c>
      <c r="D254" s="40">
        <f>INDEX(Inputs_prices!$Q$5:$Q$16,MATCH($B254&amp;"."&amp;$C254,Inputs_prices!$A$5:$A$16,0))</f>
        <v/>
      </c>
      <c r="E254" s="39" t="n"/>
      <c r="F254" s="39" t="n"/>
      <c r="G254" s="39" t="n"/>
      <c r="H254" s="5">
        <f>INDEX(Variables!$B$5:$B$105,MATCH($A254,Variables!$A$5:$A$105,0))&amp;IF($C254="",""," | "&amp;INDEX(Mapping!$B$5:$B$26,MATCH($C254,Mapping!$A$5:$A$26,0))&amp;" | "&amp;INDEX(Mapping!$B$30:$B$41,MATCH($B254,Mapping!$A$30:$A$41,0)))</f>
        <v/>
      </c>
      <c r="I254" s="5">
        <f>INDEX(Variables!$C$5:$C$105,MATCH($A254,Variables!$A$5:$A$105,0))</f>
        <v/>
      </c>
      <c r="J254" s="5">
        <f>INDEX(Variables!$E$5:$E$105,MATCH($A254,Variables!$A$5:$A$105,0))</f>
        <v/>
      </c>
      <c r="K254" s="25">
        <f>LOWER(Settings!$C$4)&amp;".mit."&amp;$A254&amp;IF($C254="","","."&amp;$C254&amp;"."&amp;$B254)&amp;IF(INDEX(Variables!$D$5:$D$105,MATCH($A254,Variables!$A$5:$A$105,0))="","","."&amp;INDEX(Variables!$D$5:$D$105,MATCH($A254,Variables!$A$5:$A$105,0)))&amp;"."&amp;K$5</f>
        <v/>
      </c>
      <c r="L254" s="41">
        <f>(L215+L228)*$D254</f>
        <v/>
      </c>
      <c r="M254" s="40">
        <f>(M215+M228)*$D254</f>
        <v/>
      </c>
      <c r="N254" s="40">
        <f>(N215+N228)*$D254</f>
        <v/>
      </c>
      <c r="O254" s="40">
        <f>(O215+O228)*$D254</f>
        <v/>
      </c>
      <c r="P254" s="40">
        <f>(P215+P228)*$D254</f>
        <v/>
      </c>
      <c r="Q254" s="40">
        <f>(Q215+Q228)*$D254</f>
        <v/>
      </c>
      <c r="R254" s="40">
        <f>(R215+R228)*$D254</f>
        <v/>
      </c>
      <c r="S254" s="40">
        <f>(S215+S228)*$D254</f>
        <v/>
      </c>
      <c r="T254" s="40">
        <f>(T215+T228)*$D254</f>
        <v/>
      </c>
      <c r="U254" s="40">
        <f>(U215+U228)*$D254</f>
        <v/>
      </c>
      <c r="V254" s="40">
        <f>(V215+V228)*$D254</f>
        <v/>
      </c>
      <c r="W254" s="40">
        <f>(W215+W228)*$D254</f>
        <v/>
      </c>
      <c r="X254" s="40">
        <f>(X215+X228)*$D254</f>
        <v/>
      </c>
      <c r="Y254" s="40">
        <f>(Y215+Y228)*$D254</f>
        <v/>
      </c>
      <c r="Z254" s="40">
        <f>(Z215+Z228)*$D254</f>
        <v/>
      </c>
      <c r="AA254" s="40">
        <f>(AA215+AA228)*$D254</f>
        <v/>
      </c>
      <c r="AB254" s="40">
        <f>(AB215+AB228)*$D254</f>
        <v/>
      </c>
      <c r="AC254" s="40">
        <f>(AC215+AC228)*$D254</f>
        <v/>
      </c>
      <c r="AD254" s="42">
        <f>VATPAY(AD215,AD228,$D254)</f>
        <v/>
      </c>
      <c r="AE254" s="25">
        <f>LOWER(Settings!$C$4)&amp;".mit."&amp;$A254&amp;IF($C254="","","."&amp;$C254&amp;"."&amp;$B254)&amp;IF(INDEX(Variables!$D$5:$D$105,MATCH($A254,Variables!$A$5:$A$105,0))="","","."&amp;INDEX(Variables!$D$5:$D$105,MATCH($A254,Variables!$A$5:$A$105,0)))&amp;"."&amp;AE$5</f>
        <v/>
      </c>
      <c r="AF254" s="41">
        <f>(AF215+AF228)*$D254</f>
        <v/>
      </c>
      <c r="AG254" s="40">
        <f>(AG215+AG228)*$D254</f>
        <v/>
      </c>
      <c r="AH254" s="40">
        <f>(AH215+AH228)*$D254</f>
        <v/>
      </c>
      <c r="AI254" s="40">
        <f>(AI215+AI228)*$D254</f>
        <v/>
      </c>
      <c r="AJ254" s="40">
        <f>(AJ215+AJ228)*$D254</f>
        <v/>
      </c>
      <c r="AK254" s="40">
        <f>(AK215+AK228)*$D254</f>
        <v/>
      </c>
      <c r="AL254" s="40">
        <f>(AL215+AL228)*$D254</f>
        <v/>
      </c>
      <c r="AM254" s="40">
        <f>(AM215+AM228)*$D254</f>
        <v/>
      </c>
      <c r="AN254" s="40">
        <f>(AN215+AN228)*$D254</f>
        <v/>
      </c>
      <c r="AO254" s="40">
        <f>(AO215+AO228)*$D254</f>
        <v/>
      </c>
      <c r="AP254" s="40">
        <f>(AP215+AP228)*$D254</f>
        <v/>
      </c>
      <c r="AQ254" s="40">
        <f>(AQ215+AQ228)*$D254</f>
        <v/>
      </c>
      <c r="AR254" s="40">
        <f>(AR215+AR228)*$D254</f>
        <v/>
      </c>
      <c r="AS254" s="40">
        <f>(AS215+AS228)*$D254</f>
        <v/>
      </c>
      <c r="AT254" s="40">
        <f>(AT215+AT228)*$D254</f>
        <v/>
      </c>
      <c r="AU254" s="40">
        <f>(AU215+AU228)*$D254</f>
        <v/>
      </c>
      <c r="AV254" s="40">
        <f>(AV215+AV228)*$D254</f>
        <v/>
      </c>
      <c r="AW254" s="40">
        <f>(AW215+AW228)*$D254</f>
        <v/>
      </c>
      <c r="AX254" s="42">
        <f>VATPAY(AX215,AX228,$D254)</f>
        <v/>
      </c>
    </row>
    <row r="255" hidden="1" outlineLevel="1">
      <c r="A255" s="5" t="inlineStr">
        <is>
          <t>vat</t>
        </is>
      </c>
      <c r="B255" s="5" t="inlineStr">
        <is>
          <t>oop</t>
        </is>
      </c>
      <c r="C255" s="5" t="inlineStr">
        <is>
          <t>all</t>
        </is>
      </c>
      <c r="D255" s="40">
        <f>INDEX(Inputs_prices!$Q$5:$Q$16,MATCH($B255&amp;"."&amp;$C255,Inputs_prices!$A$5:$A$16,0))</f>
        <v/>
      </c>
      <c r="E255" s="39" t="n"/>
      <c r="F255" s="39" t="n"/>
      <c r="G255" s="39" t="n"/>
      <c r="H255" s="5">
        <f>INDEX(Variables!$B$5:$B$105,MATCH($A255,Variables!$A$5:$A$105,0))&amp;IF($C255="",""," | "&amp;INDEX(Mapping!$B$5:$B$26,MATCH($C255,Mapping!$A$5:$A$26,0))&amp;" | "&amp;INDEX(Mapping!$B$30:$B$41,MATCH($B255,Mapping!$A$30:$A$41,0)))</f>
        <v/>
      </c>
      <c r="I255" s="5">
        <f>INDEX(Variables!$C$5:$C$105,MATCH($A255,Variables!$A$5:$A$105,0))</f>
        <v/>
      </c>
      <c r="J255" s="5">
        <f>INDEX(Variables!$E$5:$E$105,MATCH($A255,Variables!$A$5:$A$105,0))</f>
        <v/>
      </c>
      <c r="K255" s="25">
        <f>LOWER(Settings!$C$4)&amp;".mit."&amp;$A255&amp;IF($C255="","","."&amp;$C255&amp;"."&amp;$B255)&amp;IF(INDEX(Variables!$D$5:$D$105,MATCH($A255,Variables!$A$5:$A$105,0))="","","."&amp;INDEX(Variables!$D$5:$D$105,MATCH($A255,Variables!$A$5:$A$105,0)))&amp;"."&amp;K$5</f>
        <v/>
      </c>
      <c r="L255" s="41">
        <f>(L216+L229)*$D255</f>
        <v/>
      </c>
      <c r="M255" s="40">
        <f>(M216+M229)*$D255</f>
        <v/>
      </c>
      <c r="N255" s="40">
        <f>(N216+N229)*$D255</f>
        <v/>
      </c>
      <c r="O255" s="40">
        <f>(O216+O229)*$D255</f>
        <v/>
      </c>
      <c r="P255" s="40">
        <f>(P216+P229)*$D255</f>
        <v/>
      </c>
      <c r="Q255" s="40">
        <f>(Q216+Q229)*$D255</f>
        <v/>
      </c>
      <c r="R255" s="40">
        <f>(R216+R229)*$D255</f>
        <v/>
      </c>
      <c r="S255" s="40">
        <f>(S216+S229)*$D255</f>
        <v/>
      </c>
      <c r="T255" s="40">
        <f>(T216+T229)*$D255</f>
        <v/>
      </c>
      <c r="U255" s="40">
        <f>(U216+U229)*$D255</f>
        <v/>
      </c>
      <c r="V255" s="40">
        <f>(V216+V229)*$D255</f>
        <v/>
      </c>
      <c r="W255" s="40">
        <f>(W216+W229)*$D255</f>
        <v/>
      </c>
      <c r="X255" s="40">
        <f>(X216+X229)*$D255</f>
        <v/>
      </c>
      <c r="Y255" s="40">
        <f>(Y216+Y229)*$D255</f>
        <v/>
      </c>
      <c r="Z255" s="40">
        <f>(Z216+Z229)*$D255</f>
        <v/>
      </c>
      <c r="AA255" s="40">
        <f>(AA216+AA229)*$D255</f>
        <v/>
      </c>
      <c r="AB255" s="40">
        <f>(AB216+AB229)*$D255</f>
        <v/>
      </c>
      <c r="AC255" s="40">
        <f>(AC216+AC229)*$D255</f>
        <v/>
      </c>
      <c r="AD255" s="42">
        <f>VATPAY(AD216,AD229,$D255)</f>
        <v/>
      </c>
      <c r="AE255" s="25">
        <f>LOWER(Settings!$C$4)&amp;".mit."&amp;$A255&amp;IF($C255="","","."&amp;$C255&amp;"."&amp;$B255)&amp;IF(INDEX(Variables!$D$5:$D$105,MATCH($A255,Variables!$A$5:$A$105,0))="","","."&amp;INDEX(Variables!$D$5:$D$105,MATCH($A255,Variables!$A$5:$A$105,0)))&amp;"."&amp;AE$5</f>
        <v/>
      </c>
      <c r="AF255" s="41">
        <f>(AF216+AF229)*$D255</f>
        <v/>
      </c>
      <c r="AG255" s="40">
        <f>(AG216+AG229)*$D255</f>
        <v/>
      </c>
      <c r="AH255" s="40">
        <f>(AH216+AH229)*$D255</f>
        <v/>
      </c>
      <c r="AI255" s="40">
        <f>(AI216+AI229)*$D255</f>
        <v/>
      </c>
      <c r="AJ255" s="40">
        <f>(AJ216+AJ229)*$D255</f>
        <v/>
      </c>
      <c r="AK255" s="40">
        <f>(AK216+AK229)*$D255</f>
        <v/>
      </c>
      <c r="AL255" s="40">
        <f>(AL216+AL229)*$D255</f>
        <v/>
      </c>
      <c r="AM255" s="40">
        <f>(AM216+AM229)*$D255</f>
        <v/>
      </c>
      <c r="AN255" s="40">
        <f>(AN216+AN229)*$D255</f>
        <v/>
      </c>
      <c r="AO255" s="40">
        <f>(AO216+AO229)*$D255</f>
        <v/>
      </c>
      <c r="AP255" s="40">
        <f>(AP216+AP229)*$D255</f>
        <v/>
      </c>
      <c r="AQ255" s="40">
        <f>(AQ216+AQ229)*$D255</f>
        <v/>
      </c>
      <c r="AR255" s="40">
        <f>(AR216+AR229)*$D255</f>
        <v/>
      </c>
      <c r="AS255" s="40">
        <f>(AS216+AS229)*$D255</f>
        <v/>
      </c>
      <c r="AT255" s="40">
        <f>(AT216+AT229)*$D255</f>
        <v/>
      </c>
      <c r="AU255" s="40">
        <f>(AU216+AU229)*$D255</f>
        <v/>
      </c>
      <c r="AV255" s="40">
        <f>(AV216+AV229)*$D255</f>
        <v/>
      </c>
      <c r="AW255" s="40">
        <f>(AW216+AW229)*$D255</f>
        <v/>
      </c>
      <c r="AX255" s="42">
        <f>VATPAY(AX216,AX229,$D255)</f>
        <v/>
      </c>
    </row>
    <row r="256" hidden="1" outlineLevel="1">
      <c r="A256" s="5" t="inlineStr">
        <is>
          <t>vat</t>
        </is>
      </c>
      <c r="B256" s="5" t="inlineStr">
        <is>
          <t>bio</t>
        </is>
      </c>
      <c r="C256" s="5" t="inlineStr">
        <is>
          <t>all</t>
        </is>
      </c>
      <c r="D256" s="40">
        <f>INDEX(Inputs_prices!$Q$5:$Q$16,MATCH($B256&amp;"."&amp;$C256,Inputs_prices!$A$5:$A$16,0))</f>
        <v/>
      </c>
      <c r="E256" s="39" t="n"/>
      <c r="F256" s="39" t="n"/>
      <c r="G256" s="39" t="n"/>
      <c r="H256" s="5">
        <f>INDEX(Variables!$B$5:$B$105,MATCH($A256,Variables!$A$5:$A$105,0))&amp;IF($C256="",""," | "&amp;INDEX(Mapping!$B$5:$B$26,MATCH($C256,Mapping!$A$5:$A$26,0))&amp;" | "&amp;INDEX(Mapping!$B$30:$B$41,MATCH($B256,Mapping!$A$30:$A$41,0)))</f>
        <v/>
      </c>
      <c r="I256" s="5">
        <f>INDEX(Variables!$C$5:$C$105,MATCH($A256,Variables!$A$5:$A$105,0))</f>
        <v/>
      </c>
      <c r="J256" s="5">
        <f>INDEX(Variables!$E$5:$E$105,MATCH($A256,Variables!$A$5:$A$105,0))</f>
        <v/>
      </c>
      <c r="K256" s="25">
        <f>LOWER(Settings!$C$4)&amp;".mit."&amp;$A256&amp;IF($C256="","","."&amp;$C256&amp;"."&amp;$B256)&amp;IF(INDEX(Variables!$D$5:$D$105,MATCH($A256,Variables!$A$5:$A$105,0))="","","."&amp;INDEX(Variables!$D$5:$D$105,MATCH($A256,Variables!$A$5:$A$105,0)))&amp;"."&amp;K$5</f>
        <v/>
      </c>
      <c r="L256" s="41">
        <f>(L217+L230)*$D256</f>
        <v/>
      </c>
      <c r="M256" s="40">
        <f>(M217+M230)*$D256</f>
        <v/>
      </c>
      <c r="N256" s="40">
        <f>(N217+N230)*$D256</f>
        <v/>
      </c>
      <c r="O256" s="40">
        <f>(O217+O230)*$D256</f>
        <v/>
      </c>
      <c r="P256" s="40">
        <f>(P217+P230)*$D256</f>
        <v/>
      </c>
      <c r="Q256" s="40">
        <f>(Q217+Q230)*$D256</f>
        <v/>
      </c>
      <c r="R256" s="40">
        <f>(R217+R230)*$D256</f>
        <v/>
      </c>
      <c r="S256" s="40">
        <f>(S217+S230)*$D256</f>
        <v/>
      </c>
      <c r="T256" s="40">
        <f>(T217+T230)*$D256</f>
        <v/>
      </c>
      <c r="U256" s="40">
        <f>(U217+U230)*$D256</f>
        <v/>
      </c>
      <c r="V256" s="40">
        <f>(V217+V230)*$D256</f>
        <v/>
      </c>
      <c r="W256" s="40">
        <f>(W217+W230)*$D256</f>
        <v/>
      </c>
      <c r="X256" s="40">
        <f>(X217+X230)*$D256</f>
        <v/>
      </c>
      <c r="Y256" s="40">
        <f>(Y217+Y230)*$D256</f>
        <v/>
      </c>
      <c r="Z256" s="40">
        <f>(Z217+Z230)*$D256</f>
        <v/>
      </c>
      <c r="AA256" s="40">
        <f>(AA217+AA230)*$D256</f>
        <v/>
      </c>
      <c r="AB256" s="40">
        <f>(AB217+AB230)*$D256</f>
        <v/>
      </c>
      <c r="AC256" s="40">
        <f>(AC217+AC230)*$D256</f>
        <v/>
      </c>
      <c r="AD256" s="42">
        <f>VATPAY(AD217,AD230,$D256)</f>
        <v/>
      </c>
      <c r="AE256" s="25">
        <f>LOWER(Settings!$C$4)&amp;".mit."&amp;$A256&amp;IF($C256="","","."&amp;$C256&amp;"."&amp;$B256)&amp;IF(INDEX(Variables!$D$5:$D$105,MATCH($A256,Variables!$A$5:$A$105,0))="","","."&amp;INDEX(Variables!$D$5:$D$105,MATCH($A256,Variables!$A$5:$A$105,0)))&amp;"."&amp;AE$5</f>
        <v/>
      </c>
      <c r="AF256" s="41">
        <f>(AF217+AF230)*$D256</f>
        <v/>
      </c>
      <c r="AG256" s="40">
        <f>(AG217+AG230)*$D256</f>
        <v/>
      </c>
      <c r="AH256" s="40">
        <f>(AH217+AH230)*$D256</f>
        <v/>
      </c>
      <c r="AI256" s="40">
        <f>(AI217+AI230)*$D256</f>
        <v/>
      </c>
      <c r="AJ256" s="40">
        <f>(AJ217+AJ230)*$D256</f>
        <v/>
      </c>
      <c r="AK256" s="40">
        <f>(AK217+AK230)*$D256</f>
        <v/>
      </c>
      <c r="AL256" s="40">
        <f>(AL217+AL230)*$D256</f>
        <v/>
      </c>
      <c r="AM256" s="40">
        <f>(AM217+AM230)*$D256</f>
        <v/>
      </c>
      <c r="AN256" s="40">
        <f>(AN217+AN230)*$D256</f>
        <v/>
      </c>
      <c r="AO256" s="40">
        <f>(AO217+AO230)*$D256</f>
        <v/>
      </c>
      <c r="AP256" s="40">
        <f>(AP217+AP230)*$D256</f>
        <v/>
      </c>
      <c r="AQ256" s="40">
        <f>(AQ217+AQ230)*$D256</f>
        <v/>
      </c>
      <c r="AR256" s="40">
        <f>(AR217+AR230)*$D256</f>
        <v/>
      </c>
      <c r="AS256" s="40">
        <f>(AS217+AS230)*$D256</f>
        <v/>
      </c>
      <c r="AT256" s="40">
        <f>(AT217+AT230)*$D256</f>
        <v/>
      </c>
      <c r="AU256" s="40">
        <f>(AU217+AU230)*$D256</f>
        <v/>
      </c>
      <c r="AV256" s="40">
        <f>(AV217+AV230)*$D256</f>
        <v/>
      </c>
      <c r="AW256" s="40">
        <f>(AW217+AW230)*$D256</f>
        <v/>
      </c>
      <c r="AX256" s="42">
        <f>VATPAY(AX217,AX230,$D256)</f>
        <v/>
      </c>
    </row>
    <row r="257" hidden="1" outlineLevel="1"/>
    <row r="258" hidden="1" outlineLevel="1">
      <c r="A258" s="5" t="inlineStr">
        <is>
          <t>etx</t>
        </is>
      </c>
      <c r="B258" s="5" t="inlineStr">
        <is>
          <t>coa</t>
        </is>
      </c>
      <c r="C258" s="5" t="inlineStr">
        <is>
          <t>pow</t>
        </is>
      </c>
      <c r="D258" s="39" t="n"/>
      <c r="E258" s="39" t="n"/>
      <c r="F258" s="39" t="n"/>
      <c r="G258" s="39" t="n"/>
      <c r="H258" s="5">
        <f>INDEX(Variables!$B$5:$B$105,MATCH($A258,Variables!$A$5:$A$105,0))&amp;IF($C258="",""," | "&amp;INDEX(Mapping!$B$5:$B$26,MATCH($C258,Mapping!$A$5:$A$26,0))&amp;" | "&amp;INDEX(Mapping!$B$30:$B$41,MATCH($B258,Mapping!$A$30:$A$41,0)))</f>
        <v/>
      </c>
      <c r="I258" s="5">
        <f>INDEX(Variables!$C$5:$C$105,MATCH($A258,Variables!$A$5:$A$105,0))</f>
        <v/>
      </c>
      <c r="J258" s="5">
        <f>INDEX(Variables!$E$5:$E$105,MATCH($A258,Variables!$A$5:$A$105,0))</f>
        <v/>
      </c>
      <c r="K258" s="25">
        <f>LOWER(Settings!$C$4)&amp;".mit."&amp;$A258&amp;IF($C258="","","."&amp;$C258&amp;"."&amp;$B258)&amp;IF(INDEX(Variables!$D$5:$D$105,MATCH($A258,Variables!$A$5:$A$105,0))="","","."&amp;INDEX(Variables!$D$5:$D$105,MATCH($A258,Variables!$A$5:$A$105,0)))&amp;"."&amp;K$5</f>
        <v/>
      </c>
      <c r="L258" s="41">
        <f>MAX(L219,0)</f>
        <v/>
      </c>
      <c r="M258" s="40">
        <f>MAX(M219,0)</f>
        <v/>
      </c>
      <c r="N258" s="40">
        <f>MAX(N219,0)</f>
        <v/>
      </c>
      <c r="O258" s="40">
        <f>MAX(O219,0)</f>
        <v/>
      </c>
      <c r="P258" s="40">
        <f>MAX(P219,0)</f>
        <v/>
      </c>
      <c r="Q258" s="40">
        <f>MAX(Q219,0)</f>
        <v/>
      </c>
      <c r="R258" s="40">
        <f>MAX(R219,0)</f>
        <v/>
      </c>
      <c r="S258" s="40">
        <f>MAX(S219,0)</f>
        <v/>
      </c>
      <c r="T258" s="40">
        <f>MAX(T219,0)</f>
        <v/>
      </c>
      <c r="U258" s="40">
        <f>MAX(U219,0)</f>
        <v/>
      </c>
      <c r="V258" s="40">
        <f>MAX(V219,0)</f>
        <v/>
      </c>
      <c r="W258" s="40">
        <f>MAX(W219,0)</f>
        <v/>
      </c>
      <c r="X258" s="40">
        <f>MAX(X219,0)</f>
        <v/>
      </c>
      <c r="Y258" s="40">
        <f>MAX(Y219,0)</f>
        <v/>
      </c>
      <c r="Z258" s="40">
        <f>MAX(Z219,0)</f>
        <v/>
      </c>
      <c r="AA258" s="40">
        <f>MAX(AA219,0)</f>
        <v/>
      </c>
      <c r="AB258" s="40">
        <f>MAX(AB219,0)</f>
        <v/>
      </c>
      <c r="AC258" s="40">
        <f>MAX(AC219,0)</f>
        <v/>
      </c>
      <c r="AD258" s="42">
        <f>TAXPART(AD219)</f>
        <v/>
      </c>
      <c r="AE258" s="25">
        <f>LOWER(Settings!$C$4)&amp;".mit."&amp;$A258&amp;IF($C258="","","."&amp;$C258&amp;"."&amp;$B258)&amp;IF(INDEX(Variables!$D$5:$D$105,MATCH($A258,Variables!$A$5:$A$105,0))="","","."&amp;INDEX(Variables!$D$5:$D$105,MATCH($A258,Variables!$A$5:$A$105,0)))&amp;"."&amp;AE$5</f>
        <v/>
      </c>
      <c r="AF258" s="41">
        <f>MAX(AF219,0)</f>
        <v/>
      </c>
      <c r="AG258" s="40">
        <f>MAX(AG219,0)</f>
        <v/>
      </c>
      <c r="AH258" s="40">
        <f>MAX(AH219,0)</f>
        <v/>
      </c>
      <c r="AI258" s="40">
        <f>MAX(AI219,0)</f>
        <v/>
      </c>
      <c r="AJ258" s="40">
        <f>MAX(AJ219,0)</f>
        <v/>
      </c>
      <c r="AK258" s="40">
        <f>MAX(AK219,0)</f>
        <v/>
      </c>
      <c r="AL258" s="40">
        <f>MAX(AL219,0)</f>
        <v/>
      </c>
      <c r="AM258" s="40">
        <f>MAX(AM219,0)</f>
        <v/>
      </c>
      <c r="AN258" s="40">
        <f>MAX(AN219,0)</f>
        <v/>
      </c>
      <c r="AO258" s="40">
        <f>MAX(AO219,0)</f>
        <v/>
      </c>
      <c r="AP258" s="40">
        <f>MAX(AP219,0)</f>
        <v/>
      </c>
      <c r="AQ258" s="40">
        <f>MAX(AQ219,0)</f>
        <v/>
      </c>
      <c r="AR258" s="40">
        <f>MAX(AR219,0)</f>
        <v/>
      </c>
      <c r="AS258" s="40">
        <f>MAX(AS219,0)</f>
        <v/>
      </c>
      <c r="AT258" s="40">
        <f>MAX(AT219,0)</f>
        <v/>
      </c>
      <c r="AU258" s="40">
        <f>MAX(AU219,0)</f>
        <v/>
      </c>
      <c r="AV258" s="40">
        <f>MAX(AV219,0)</f>
        <v/>
      </c>
      <c r="AW258" s="40">
        <f>MAX(AW219,0)</f>
        <v/>
      </c>
      <c r="AX258" s="42">
        <f>TAXPART(AX219)</f>
        <v/>
      </c>
    </row>
    <row r="259" hidden="1" outlineLevel="1">
      <c r="A259" s="5" t="inlineStr">
        <is>
          <t>etx</t>
        </is>
      </c>
      <c r="B259" s="5" t="inlineStr">
        <is>
          <t>coa</t>
        </is>
      </c>
      <c r="C259" s="5" t="inlineStr">
        <is>
          <t>res</t>
        </is>
      </c>
      <c r="D259" s="39" t="n"/>
      <c r="E259" s="39" t="n"/>
      <c r="F259" s="39" t="n"/>
      <c r="G259" s="39" t="n"/>
      <c r="H259" s="5">
        <f>INDEX(Variables!$B$5:$B$105,MATCH($A259,Variables!$A$5:$A$105,0))&amp;IF($C259="",""," | "&amp;INDEX(Mapping!$B$5:$B$26,MATCH($C259,Mapping!$A$5:$A$26,0))&amp;" | "&amp;INDEX(Mapping!$B$30:$B$41,MATCH($B259,Mapping!$A$30:$A$41,0)))</f>
        <v/>
      </c>
      <c r="I259" s="5">
        <f>INDEX(Variables!$C$5:$C$105,MATCH($A259,Variables!$A$5:$A$105,0))</f>
        <v/>
      </c>
      <c r="J259" s="5">
        <f>INDEX(Variables!$E$5:$E$105,MATCH($A259,Variables!$A$5:$A$105,0))</f>
        <v/>
      </c>
      <c r="K259" s="25">
        <f>LOWER(Settings!$C$4)&amp;".mit."&amp;$A259&amp;IF($C259="","","."&amp;$C259&amp;"."&amp;$B259)&amp;IF(INDEX(Variables!$D$5:$D$105,MATCH($A259,Variables!$A$5:$A$105,0))="","","."&amp;INDEX(Variables!$D$5:$D$105,MATCH($A259,Variables!$A$5:$A$105,0)))&amp;"."&amp;K$5</f>
        <v/>
      </c>
      <c r="L259" s="41">
        <f>MAX(L220,0)</f>
        <v/>
      </c>
      <c r="M259" s="40">
        <f>MAX(M220,0)</f>
        <v/>
      </c>
      <c r="N259" s="40">
        <f>MAX(N220,0)</f>
        <v/>
      </c>
      <c r="O259" s="40">
        <f>MAX(O220,0)</f>
        <v/>
      </c>
      <c r="P259" s="40">
        <f>MAX(P220,0)</f>
        <v/>
      </c>
      <c r="Q259" s="40">
        <f>MAX(Q220,0)</f>
        <v/>
      </c>
      <c r="R259" s="40">
        <f>MAX(R220,0)</f>
        <v/>
      </c>
      <c r="S259" s="40">
        <f>MAX(S220,0)</f>
        <v/>
      </c>
      <c r="T259" s="40">
        <f>MAX(T220,0)</f>
        <v/>
      </c>
      <c r="U259" s="40">
        <f>MAX(U220,0)</f>
        <v/>
      </c>
      <c r="V259" s="40">
        <f>MAX(V220,0)</f>
        <v/>
      </c>
      <c r="W259" s="40">
        <f>MAX(W220,0)</f>
        <v/>
      </c>
      <c r="X259" s="40">
        <f>MAX(X220,0)</f>
        <v/>
      </c>
      <c r="Y259" s="40">
        <f>MAX(Y220,0)</f>
        <v/>
      </c>
      <c r="Z259" s="40">
        <f>MAX(Z220,0)</f>
        <v/>
      </c>
      <c r="AA259" s="40">
        <f>MAX(AA220,0)</f>
        <v/>
      </c>
      <c r="AB259" s="40">
        <f>MAX(AB220,0)</f>
        <v/>
      </c>
      <c r="AC259" s="40">
        <f>MAX(AC220,0)</f>
        <v/>
      </c>
      <c r="AD259" s="42">
        <f>TAXPART(AD220)</f>
        <v/>
      </c>
      <c r="AE259" s="25">
        <f>LOWER(Settings!$C$4)&amp;".mit."&amp;$A259&amp;IF($C259="","","."&amp;$C259&amp;"."&amp;$B259)&amp;IF(INDEX(Variables!$D$5:$D$105,MATCH($A259,Variables!$A$5:$A$105,0))="","","."&amp;INDEX(Variables!$D$5:$D$105,MATCH($A259,Variables!$A$5:$A$105,0)))&amp;"."&amp;AE$5</f>
        <v/>
      </c>
      <c r="AF259" s="41">
        <f>MAX(AF220,0)</f>
        <v/>
      </c>
      <c r="AG259" s="40">
        <f>MAX(AG220,0)</f>
        <v/>
      </c>
      <c r="AH259" s="40">
        <f>MAX(AH220,0)</f>
        <v/>
      </c>
      <c r="AI259" s="40">
        <f>MAX(AI220,0)</f>
        <v/>
      </c>
      <c r="AJ259" s="40">
        <f>MAX(AJ220,0)</f>
        <v/>
      </c>
      <c r="AK259" s="40">
        <f>MAX(AK220,0)</f>
        <v/>
      </c>
      <c r="AL259" s="40">
        <f>MAX(AL220,0)</f>
        <v/>
      </c>
      <c r="AM259" s="40">
        <f>MAX(AM220,0)</f>
        <v/>
      </c>
      <c r="AN259" s="40">
        <f>MAX(AN220,0)</f>
        <v/>
      </c>
      <c r="AO259" s="40">
        <f>MAX(AO220,0)</f>
        <v/>
      </c>
      <c r="AP259" s="40">
        <f>MAX(AP220,0)</f>
        <v/>
      </c>
      <c r="AQ259" s="40">
        <f>MAX(AQ220,0)</f>
        <v/>
      </c>
      <c r="AR259" s="40">
        <f>MAX(AR220,0)</f>
        <v/>
      </c>
      <c r="AS259" s="40">
        <f>MAX(AS220,0)</f>
        <v/>
      </c>
      <c r="AT259" s="40">
        <f>MAX(AT220,0)</f>
        <v/>
      </c>
      <c r="AU259" s="40">
        <f>MAX(AU220,0)</f>
        <v/>
      </c>
      <c r="AV259" s="40">
        <f>MAX(AV220,0)</f>
        <v/>
      </c>
      <c r="AW259" s="40">
        <f>MAX(AW220,0)</f>
        <v/>
      </c>
      <c r="AX259" s="42">
        <f>TAXPART(AX220)</f>
        <v/>
      </c>
    </row>
    <row r="260" hidden="1" outlineLevel="1">
      <c r="A260" s="5" t="inlineStr">
        <is>
          <t>etx</t>
        </is>
      </c>
      <c r="B260" s="5" t="inlineStr">
        <is>
          <t>coa</t>
        </is>
      </c>
      <c r="C260" s="5" t="inlineStr">
        <is>
          <t>ind</t>
        </is>
      </c>
      <c r="D260" s="39" t="n"/>
      <c r="E260" s="39" t="n"/>
      <c r="F260" s="39" t="n"/>
      <c r="G260" s="39" t="n"/>
      <c r="H260" s="5">
        <f>INDEX(Variables!$B$5:$B$105,MATCH($A260,Variables!$A$5:$A$105,0))&amp;IF($C260="",""," | "&amp;INDEX(Mapping!$B$5:$B$26,MATCH($C260,Mapping!$A$5:$A$26,0))&amp;" | "&amp;INDEX(Mapping!$B$30:$B$41,MATCH($B260,Mapping!$A$30:$A$41,0)))</f>
        <v/>
      </c>
      <c r="I260" s="5">
        <f>INDEX(Variables!$C$5:$C$105,MATCH($A260,Variables!$A$5:$A$105,0))</f>
        <v/>
      </c>
      <c r="J260" s="5">
        <f>INDEX(Variables!$E$5:$E$105,MATCH($A260,Variables!$A$5:$A$105,0))</f>
        <v/>
      </c>
      <c r="K260" s="25">
        <f>LOWER(Settings!$C$4)&amp;".mit."&amp;$A260&amp;IF($C260="","","."&amp;$C260&amp;"."&amp;$B260)&amp;IF(INDEX(Variables!$D$5:$D$105,MATCH($A260,Variables!$A$5:$A$105,0))="","","."&amp;INDEX(Variables!$D$5:$D$105,MATCH($A260,Variables!$A$5:$A$105,0)))&amp;"."&amp;K$5</f>
        <v/>
      </c>
      <c r="L260" s="41">
        <f>MAX(L221,0)</f>
        <v/>
      </c>
      <c r="M260" s="40">
        <f>MAX(M221,0)</f>
        <v/>
      </c>
      <c r="N260" s="40">
        <f>MAX(N221,0)</f>
        <v/>
      </c>
      <c r="O260" s="40">
        <f>MAX(O221,0)</f>
        <v/>
      </c>
      <c r="P260" s="40">
        <f>MAX(P221,0)</f>
        <v/>
      </c>
      <c r="Q260" s="40">
        <f>MAX(Q221,0)</f>
        <v/>
      </c>
      <c r="R260" s="40">
        <f>MAX(R221,0)</f>
        <v/>
      </c>
      <c r="S260" s="40">
        <f>MAX(S221,0)</f>
        <v/>
      </c>
      <c r="T260" s="40">
        <f>MAX(T221,0)</f>
        <v/>
      </c>
      <c r="U260" s="40">
        <f>MAX(U221,0)</f>
        <v/>
      </c>
      <c r="V260" s="40">
        <f>MAX(V221,0)</f>
        <v/>
      </c>
      <c r="W260" s="40">
        <f>MAX(W221,0)</f>
        <v/>
      </c>
      <c r="X260" s="40">
        <f>MAX(X221,0)</f>
        <v/>
      </c>
      <c r="Y260" s="40">
        <f>MAX(Y221,0)</f>
        <v/>
      </c>
      <c r="Z260" s="40">
        <f>MAX(Z221,0)</f>
        <v/>
      </c>
      <c r="AA260" s="40">
        <f>MAX(AA221,0)</f>
        <v/>
      </c>
      <c r="AB260" s="40">
        <f>MAX(AB221,0)</f>
        <v/>
      </c>
      <c r="AC260" s="40">
        <f>MAX(AC221,0)</f>
        <v/>
      </c>
      <c r="AD260" s="42">
        <f>TAXPART(AD221)</f>
        <v/>
      </c>
      <c r="AE260" s="25">
        <f>LOWER(Settings!$C$4)&amp;".mit."&amp;$A260&amp;IF($C260="","","."&amp;$C260&amp;"."&amp;$B260)&amp;IF(INDEX(Variables!$D$5:$D$105,MATCH($A260,Variables!$A$5:$A$105,0))="","","."&amp;INDEX(Variables!$D$5:$D$105,MATCH($A260,Variables!$A$5:$A$105,0)))&amp;"."&amp;AE$5</f>
        <v/>
      </c>
      <c r="AF260" s="41">
        <f>MAX(AF221,0)</f>
        <v/>
      </c>
      <c r="AG260" s="40">
        <f>MAX(AG221,0)</f>
        <v/>
      </c>
      <c r="AH260" s="40">
        <f>MAX(AH221,0)</f>
        <v/>
      </c>
      <c r="AI260" s="40">
        <f>MAX(AI221,0)</f>
        <v/>
      </c>
      <c r="AJ260" s="40">
        <f>MAX(AJ221,0)</f>
        <v/>
      </c>
      <c r="AK260" s="40">
        <f>MAX(AK221,0)</f>
        <v/>
      </c>
      <c r="AL260" s="40">
        <f>MAX(AL221,0)</f>
        <v/>
      </c>
      <c r="AM260" s="40">
        <f>MAX(AM221,0)</f>
        <v/>
      </c>
      <c r="AN260" s="40">
        <f>MAX(AN221,0)</f>
        <v/>
      </c>
      <c r="AO260" s="40">
        <f>MAX(AO221,0)</f>
        <v/>
      </c>
      <c r="AP260" s="40">
        <f>MAX(AP221,0)</f>
        <v/>
      </c>
      <c r="AQ260" s="40">
        <f>MAX(AQ221,0)</f>
        <v/>
      </c>
      <c r="AR260" s="40">
        <f>MAX(AR221,0)</f>
        <v/>
      </c>
      <c r="AS260" s="40">
        <f>MAX(AS221,0)</f>
        <v/>
      </c>
      <c r="AT260" s="40">
        <f>MAX(AT221,0)</f>
        <v/>
      </c>
      <c r="AU260" s="40">
        <f>MAX(AU221,0)</f>
        <v/>
      </c>
      <c r="AV260" s="40">
        <f>MAX(AV221,0)</f>
        <v/>
      </c>
      <c r="AW260" s="40">
        <f>MAX(AW221,0)</f>
        <v/>
      </c>
      <c r="AX260" s="42">
        <f>TAXPART(AX221)</f>
        <v/>
      </c>
    </row>
    <row r="261" hidden="1" outlineLevel="1">
      <c r="A261" s="5" t="inlineStr">
        <is>
          <t>etx</t>
        </is>
      </c>
      <c r="B261" s="5" t="inlineStr">
        <is>
          <t>nga</t>
        </is>
      </c>
      <c r="C261" s="5" t="inlineStr">
        <is>
          <t>pow</t>
        </is>
      </c>
      <c r="D261" s="39" t="n"/>
      <c r="E261" s="39" t="n"/>
      <c r="F261" s="39" t="n"/>
      <c r="G261" s="39" t="n"/>
      <c r="H261" s="5">
        <f>INDEX(Variables!$B$5:$B$105,MATCH($A261,Variables!$A$5:$A$105,0))&amp;IF($C261="",""," | "&amp;INDEX(Mapping!$B$5:$B$26,MATCH($C261,Mapping!$A$5:$A$26,0))&amp;" | "&amp;INDEX(Mapping!$B$30:$B$41,MATCH($B261,Mapping!$A$30:$A$41,0)))</f>
        <v/>
      </c>
      <c r="I261" s="5">
        <f>INDEX(Variables!$C$5:$C$105,MATCH($A261,Variables!$A$5:$A$105,0))</f>
        <v/>
      </c>
      <c r="J261" s="5">
        <f>INDEX(Variables!$E$5:$E$105,MATCH($A261,Variables!$A$5:$A$105,0))</f>
        <v/>
      </c>
      <c r="K261" s="25">
        <f>LOWER(Settings!$C$4)&amp;".mit."&amp;$A261&amp;IF($C261="","","."&amp;$C261&amp;"."&amp;$B261)&amp;IF(INDEX(Variables!$D$5:$D$105,MATCH($A261,Variables!$A$5:$A$105,0))="","","."&amp;INDEX(Variables!$D$5:$D$105,MATCH($A261,Variables!$A$5:$A$105,0)))&amp;"."&amp;K$5</f>
        <v/>
      </c>
      <c r="L261" s="41">
        <f>MAX(L222,0)</f>
        <v/>
      </c>
      <c r="M261" s="40">
        <f>MAX(M222,0)</f>
        <v/>
      </c>
      <c r="N261" s="40">
        <f>MAX(N222,0)</f>
        <v/>
      </c>
      <c r="O261" s="40">
        <f>MAX(O222,0)</f>
        <v/>
      </c>
      <c r="P261" s="40">
        <f>MAX(P222,0)</f>
        <v/>
      </c>
      <c r="Q261" s="40">
        <f>MAX(Q222,0)</f>
        <v/>
      </c>
      <c r="R261" s="40">
        <f>MAX(R222,0)</f>
        <v/>
      </c>
      <c r="S261" s="40">
        <f>MAX(S222,0)</f>
        <v/>
      </c>
      <c r="T261" s="40">
        <f>MAX(T222,0)</f>
        <v/>
      </c>
      <c r="U261" s="40">
        <f>MAX(U222,0)</f>
        <v/>
      </c>
      <c r="V261" s="40">
        <f>MAX(V222,0)</f>
        <v/>
      </c>
      <c r="W261" s="40">
        <f>MAX(W222,0)</f>
        <v/>
      </c>
      <c r="X261" s="40">
        <f>MAX(X222,0)</f>
        <v/>
      </c>
      <c r="Y261" s="40">
        <f>MAX(Y222,0)</f>
        <v/>
      </c>
      <c r="Z261" s="40">
        <f>MAX(Z222,0)</f>
        <v/>
      </c>
      <c r="AA261" s="40">
        <f>MAX(AA222,0)</f>
        <v/>
      </c>
      <c r="AB261" s="40">
        <f>MAX(AB222,0)</f>
        <v/>
      </c>
      <c r="AC261" s="40">
        <f>MAX(AC222,0)</f>
        <v/>
      </c>
      <c r="AD261" s="42">
        <f>TAXPART(AD222)</f>
        <v/>
      </c>
      <c r="AE261" s="25">
        <f>LOWER(Settings!$C$4)&amp;".mit."&amp;$A261&amp;IF($C261="","","."&amp;$C261&amp;"."&amp;$B261)&amp;IF(INDEX(Variables!$D$5:$D$105,MATCH($A261,Variables!$A$5:$A$105,0))="","","."&amp;INDEX(Variables!$D$5:$D$105,MATCH($A261,Variables!$A$5:$A$105,0)))&amp;"."&amp;AE$5</f>
        <v/>
      </c>
      <c r="AF261" s="41">
        <f>MAX(AF222,0)</f>
        <v/>
      </c>
      <c r="AG261" s="40">
        <f>MAX(AG222,0)</f>
        <v/>
      </c>
      <c r="AH261" s="40">
        <f>MAX(AH222,0)</f>
        <v/>
      </c>
      <c r="AI261" s="40">
        <f>MAX(AI222,0)</f>
        <v/>
      </c>
      <c r="AJ261" s="40">
        <f>MAX(AJ222,0)</f>
        <v/>
      </c>
      <c r="AK261" s="40">
        <f>MAX(AK222,0)</f>
        <v/>
      </c>
      <c r="AL261" s="40">
        <f>MAX(AL222,0)</f>
        <v/>
      </c>
      <c r="AM261" s="40">
        <f>MAX(AM222,0)</f>
        <v/>
      </c>
      <c r="AN261" s="40">
        <f>MAX(AN222,0)</f>
        <v/>
      </c>
      <c r="AO261" s="40">
        <f>MAX(AO222,0)</f>
        <v/>
      </c>
      <c r="AP261" s="40">
        <f>MAX(AP222,0)</f>
        <v/>
      </c>
      <c r="AQ261" s="40">
        <f>MAX(AQ222,0)</f>
        <v/>
      </c>
      <c r="AR261" s="40">
        <f>MAX(AR222,0)</f>
        <v/>
      </c>
      <c r="AS261" s="40">
        <f>MAX(AS222,0)</f>
        <v/>
      </c>
      <c r="AT261" s="40">
        <f>MAX(AT222,0)</f>
        <v/>
      </c>
      <c r="AU261" s="40">
        <f>MAX(AU222,0)</f>
        <v/>
      </c>
      <c r="AV261" s="40">
        <f>MAX(AV222,0)</f>
        <v/>
      </c>
      <c r="AW261" s="40">
        <f>MAX(AW222,0)</f>
        <v/>
      </c>
      <c r="AX261" s="42">
        <f>TAXPART(AX222)</f>
        <v/>
      </c>
    </row>
    <row r="262" hidden="1" outlineLevel="1">
      <c r="A262" s="5" t="inlineStr">
        <is>
          <t>etx</t>
        </is>
      </c>
      <c r="B262" s="5" t="inlineStr">
        <is>
          <t>nga</t>
        </is>
      </c>
      <c r="C262" s="5" t="inlineStr">
        <is>
          <t>res</t>
        </is>
      </c>
      <c r="D262" s="39" t="n"/>
      <c r="E262" s="39" t="n"/>
      <c r="F262" s="39" t="n"/>
      <c r="G262" s="39" t="n"/>
      <c r="H262" s="5">
        <f>INDEX(Variables!$B$5:$B$105,MATCH($A262,Variables!$A$5:$A$105,0))&amp;IF($C262="",""," | "&amp;INDEX(Mapping!$B$5:$B$26,MATCH($C262,Mapping!$A$5:$A$26,0))&amp;" | "&amp;INDEX(Mapping!$B$30:$B$41,MATCH($B262,Mapping!$A$30:$A$41,0)))</f>
        <v/>
      </c>
      <c r="I262" s="5">
        <f>INDEX(Variables!$C$5:$C$105,MATCH($A262,Variables!$A$5:$A$105,0))</f>
        <v/>
      </c>
      <c r="J262" s="5">
        <f>INDEX(Variables!$E$5:$E$105,MATCH($A262,Variables!$A$5:$A$105,0))</f>
        <v/>
      </c>
      <c r="K262" s="25">
        <f>LOWER(Settings!$C$4)&amp;".mit."&amp;$A262&amp;IF($C262="","","."&amp;$C262&amp;"."&amp;$B262)&amp;IF(INDEX(Variables!$D$5:$D$105,MATCH($A262,Variables!$A$5:$A$105,0))="","","."&amp;INDEX(Variables!$D$5:$D$105,MATCH($A262,Variables!$A$5:$A$105,0)))&amp;"."&amp;K$5</f>
        <v/>
      </c>
      <c r="L262" s="41">
        <f>MAX(L223,0)</f>
        <v/>
      </c>
      <c r="M262" s="40">
        <f>MAX(M223,0)</f>
        <v/>
      </c>
      <c r="N262" s="40">
        <f>MAX(N223,0)</f>
        <v/>
      </c>
      <c r="O262" s="40">
        <f>MAX(O223,0)</f>
        <v/>
      </c>
      <c r="P262" s="40">
        <f>MAX(P223,0)</f>
        <v/>
      </c>
      <c r="Q262" s="40">
        <f>MAX(Q223,0)</f>
        <v/>
      </c>
      <c r="R262" s="40">
        <f>MAX(R223,0)</f>
        <v/>
      </c>
      <c r="S262" s="40">
        <f>MAX(S223,0)</f>
        <v/>
      </c>
      <c r="T262" s="40">
        <f>MAX(T223,0)</f>
        <v/>
      </c>
      <c r="U262" s="40">
        <f>MAX(U223,0)</f>
        <v/>
      </c>
      <c r="V262" s="40">
        <f>MAX(V223,0)</f>
        <v/>
      </c>
      <c r="W262" s="40">
        <f>MAX(W223,0)</f>
        <v/>
      </c>
      <c r="X262" s="40">
        <f>MAX(X223,0)</f>
        <v/>
      </c>
      <c r="Y262" s="40">
        <f>MAX(Y223,0)</f>
        <v/>
      </c>
      <c r="Z262" s="40">
        <f>MAX(Z223,0)</f>
        <v/>
      </c>
      <c r="AA262" s="40">
        <f>MAX(AA223,0)</f>
        <v/>
      </c>
      <c r="AB262" s="40">
        <f>MAX(AB223,0)</f>
        <v/>
      </c>
      <c r="AC262" s="40">
        <f>MAX(AC223,0)</f>
        <v/>
      </c>
      <c r="AD262" s="42">
        <f>TAXPART(AD223)</f>
        <v/>
      </c>
      <c r="AE262" s="25">
        <f>LOWER(Settings!$C$4)&amp;".mit."&amp;$A262&amp;IF($C262="","","."&amp;$C262&amp;"."&amp;$B262)&amp;IF(INDEX(Variables!$D$5:$D$105,MATCH($A262,Variables!$A$5:$A$105,0))="","","."&amp;INDEX(Variables!$D$5:$D$105,MATCH($A262,Variables!$A$5:$A$105,0)))&amp;"."&amp;AE$5</f>
        <v/>
      </c>
      <c r="AF262" s="41">
        <f>MAX(AF223,0)</f>
        <v/>
      </c>
      <c r="AG262" s="40">
        <f>MAX(AG223,0)</f>
        <v/>
      </c>
      <c r="AH262" s="40">
        <f>MAX(AH223,0)</f>
        <v/>
      </c>
      <c r="AI262" s="40">
        <f>MAX(AI223,0)</f>
        <v/>
      </c>
      <c r="AJ262" s="40">
        <f>MAX(AJ223,0)</f>
        <v/>
      </c>
      <c r="AK262" s="40">
        <f>MAX(AK223,0)</f>
        <v/>
      </c>
      <c r="AL262" s="40">
        <f>MAX(AL223,0)</f>
        <v/>
      </c>
      <c r="AM262" s="40">
        <f>MAX(AM223,0)</f>
        <v/>
      </c>
      <c r="AN262" s="40">
        <f>MAX(AN223,0)</f>
        <v/>
      </c>
      <c r="AO262" s="40">
        <f>MAX(AO223,0)</f>
        <v/>
      </c>
      <c r="AP262" s="40">
        <f>MAX(AP223,0)</f>
        <v/>
      </c>
      <c r="AQ262" s="40">
        <f>MAX(AQ223,0)</f>
        <v/>
      </c>
      <c r="AR262" s="40">
        <f>MAX(AR223,0)</f>
        <v/>
      </c>
      <c r="AS262" s="40">
        <f>MAX(AS223,0)</f>
        <v/>
      </c>
      <c r="AT262" s="40">
        <f>MAX(AT223,0)</f>
        <v/>
      </c>
      <c r="AU262" s="40">
        <f>MAX(AU223,0)</f>
        <v/>
      </c>
      <c r="AV262" s="40">
        <f>MAX(AV223,0)</f>
        <v/>
      </c>
      <c r="AW262" s="40">
        <f>MAX(AW223,0)</f>
        <v/>
      </c>
      <c r="AX262" s="42">
        <f>TAXPART(AX223)</f>
        <v/>
      </c>
    </row>
    <row r="263" hidden="1" outlineLevel="1">
      <c r="A263" s="5" t="inlineStr">
        <is>
          <t>etx</t>
        </is>
      </c>
      <c r="B263" s="5" t="inlineStr">
        <is>
          <t>nga</t>
        </is>
      </c>
      <c r="C263" s="5" t="inlineStr">
        <is>
          <t>ind</t>
        </is>
      </c>
      <c r="D263" s="39" t="n"/>
      <c r="E263" s="39" t="n"/>
      <c r="F263" s="39" t="n"/>
      <c r="G263" s="39" t="n"/>
      <c r="H263" s="5">
        <f>INDEX(Variables!$B$5:$B$105,MATCH($A263,Variables!$A$5:$A$105,0))&amp;IF($C263="",""," | "&amp;INDEX(Mapping!$B$5:$B$26,MATCH($C263,Mapping!$A$5:$A$26,0))&amp;" | "&amp;INDEX(Mapping!$B$30:$B$41,MATCH($B263,Mapping!$A$30:$A$41,0)))</f>
        <v/>
      </c>
      <c r="I263" s="5">
        <f>INDEX(Variables!$C$5:$C$105,MATCH($A263,Variables!$A$5:$A$105,0))</f>
        <v/>
      </c>
      <c r="J263" s="5">
        <f>INDEX(Variables!$E$5:$E$105,MATCH($A263,Variables!$A$5:$A$105,0))</f>
        <v/>
      </c>
      <c r="K263" s="25">
        <f>LOWER(Settings!$C$4)&amp;".mit."&amp;$A263&amp;IF($C263="","","."&amp;$C263&amp;"."&amp;$B263)&amp;IF(INDEX(Variables!$D$5:$D$105,MATCH($A263,Variables!$A$5:$A$105,0))="","","."&amp;INDEX(Variables!$D$5:$D$105,MATCH($A263,Variables!$A$5:$A$105,0)))&amp;"."&amp;K$5</f>
        <v/>
      </c>
      <c r="L263" s="41">
        <f>MAX(L224,0)</f>
        <v/>
      </c>
      <c r="M263" s="40">
        <f>MAX(M224,0)</f>
        <v/>
      </c>
      <c r="N263" s="40">
        <f>MAX(N224,0)</f>
        <v/>
      </c>
      <c r="O263" s="40">
        <f>MAX(O224,0)</f>
        <v/>
      </c>
      <c r="P263" s="40">
        <f>MAX(P224,0)</f>
        <v/>
      </c>
      <c r="Q263" s="40">
        <f>MAX(Q224,0)</f>
        <v/>
      </c>
      <c r="R263" s="40">
        <f>MAX(R224,0)</f>
        <v/>
      </c>
      <c r="S263" s="40">
        <f>MAX(S224,0)</f>
        <v/>
      </c>
      <c r="T263" s="40">
        <f>MAX(T224,0)</f>
        <v/>
      </c>
      <c r="U263" s="40">
        <f>MAX(U224,0)</f>
        <v/>
      </c>
      <c r="V263" s="40">
        <f>MAX(V224,0)</f>
        <v/>
      </c>
      <c r="W263" s="40">
        <f>MAX(W224,0)</f>
        <v/>
      </c>
      <c r="X263" s="40">
        <f>MAX(X224,0)</f>
        <v/>
      </c>
      <c r="Y263" s="40">
        <f>MAX(Y224,0)</f>
        <v/>
      </c>
      <c r="Z263" s="40">
        <f>MAX(Z224,0)</f>
        <v/>
      </c>
      <c r="AA263" s="40">
        <f>MAX(AA224,0)</f>
        <v/>
      </c>
      <c r="AB263" s="40">
        <f>MAX(AB224,0)</f>
        <v/>
      </c>
      <c r="AC263" s="40">
        <f>MAX(AC224,0)</f>
        <v/>
      </c>
      <c r="AD263" s="42">
        <f>TAXPART(AD224)</f>
        <v/>
      </c>
      <c r="AE263" s="25">
        <f>LOWER(Settings!$C$4)&amp;".mit."&amp;$A263&amp;IF($C263="","","."&amp;$C263&amp;"."&amp;$B263)&amp;IF(INDEX(Variables!$D$5:$D$105,MATCH($A263,Variables!$A$5:$A$105,0))="","","."&amp;INDEX(Variables!$D$5:$D$105,MATCH($A263,Variables!$A$5:$A$105,0)))&amp;"."&amp;AE$5</f>
        <v/>
      </c>
      <c r="AF263" s="41">
        <f>MAX(AF224,0)</f>
        <v/>
      </c>
      <c r="AG263" s="40">
        <f>MAX(AG224,0)</f>
        <v/>
      </c>
      <c r="AH263" s="40">
        <f>MAX(AH224,0)</f>
        <v/>
      </c>
      <c r="AI263" s="40">
        <f>MAX(AI224,0)</f>
        <v/>
      </c>
      <c r="AJ263" s="40">
        <f>MAX(AJ224,0)</f>
        <v/>
      </c>
      <c r="AK263" s="40">
        <f>MAX(AK224,0)</f>
        <v/>
      </c>
      <c r="AL263" s="40">
        <f>MAX(AL224,0)</f>
        <v/>
      </c>
      <c r="AM263" s="40">
        <f>MAX(AM224,0)</f>
        <v/>
      </c>
      <c r="AN263" s="40">
        <f>MAX(AN224,0)</f>
        <v/>
      </c>
      <c r="AO263" s="40">
        <f>MAX(AO224,0)</f>
        <v/>
      </c>
      <c r="AP263" s="40">
        <f>MAX(AP224,0)</f>
        <v/>
      </c>
      <c r="AQ263" s="40">
        <f>MAX(AQ224,0)</f>
        <v/>
      </c>
      <c r="AR263" s="40">
        <f>MAX(AR224,0)</f>
        <v/>
      </c>
      <c r="AS263" s="40">
        <f>MAX(AS224,0)</f>
        <v/>
      </c>
      <c r="AT263" s="40">
        <f>MAX(AT224,0)</f>
        <v/>
      </c>
      <c r="AU263" s="40">
        <f>MAX(AU224,0)</f>
        <v/>
      </c>
      <c r="AV263" s="40">
        <f>MAX(AV224,0)</f>
        <v/>
      </c>
      <c r="AW263" s="40">
        <f>MAX(AW224,0)</f>
        <v/>
      </c>
      <c r="AX263" s="42">
        <f>TAXPART(AX224)</f>
        <v/>
      </c>
    </row>
    <row r="264" hidden="1" outlineLevel="1">
      <c r="A264" s="5" t="inlineStr">
        <is>
          <t>etx</t>
        </is>
      </c>
      <c r="B264" s="5" t="inlineStr">
        <is>
          <t>gso</t>
        </is>
      </c>
      <c r="C264" s="5" t="inlineStr">
        <is>
          <t>all</t>
        </is>
      </c>
      <c r="D264" s="39" t="n"/>
      <c r="E264" s="39" t="n"/>
      <c r="F264" s="39" t="n"/>
      <c r="G264" s="39" t="n"/>
      <c r="H264" s="5">
        <f>INDEX(Variables!$B$5:$B$105,MATCH($A264,Variables!$A$5:$A$105,0))&amp;IF($C264="",""," | "&amp;INDEX(Mapping!$B$5:$B$26,MATCH($C264,Mapping!$A$5:$A$26,0))&amp;" | "&amp;INDEX(Mapping!$B$30:$B$41,MATCH($B264,Mapping!$A$30:$A$41,0)))</f>
        <v/>
      </c>
      <c r="I264" s="5">
        <f>INDEX(Variables!$C$5:$C$105,MATCH($A264,Variables!$A$5:$A$105,0))</f>
        <v/>
      </c>
      <c r="J264" s="5">
        <f>INDEX(Variables!$E$5:$E$105,MATCH($A264,Variables!$A$5:$A$105,0))</f>
        <v/>
      </c>
      <c r="K264" s="25">
        <f>LOWER(Settings!$C$4)&amp;".mit."&amp;$A264&amp;IF($C264="","","."&amp;$C264&amp;"."&amp;$B264)&amp;IF(INDEX(Variables!$D$5:$D$105,MATCH($A264,Variables!$A$5:$A$105,0))="","","."&amp;INDEX(Variables!$D$5:$D$105,MATCH($A264,Variables!$A$5:$A$105,0)))&amp;"."&amp;K$5</f>
        <v/>
      </c>
      <c r="L264" s="41">
        <f>MAX(L225,0)</f>
        <v/>
      </c>
      <c r="M264" s="40">
        <f>MAX(M225,0)</f>
        <v/>
      </c>
      <c r="N264" s="40">
        <f>MAX(N225,0)</f>
        <v/>
      </c>
      <c r="O264" s="40">
        <f>MAX(O225,0)</f>
        <v/>
      </c>
      <c r="P264" s="40">
        <f>MAX(P225,0)</f>
        <v/>
      </c>
      <c r="Q264" s="40">
        <f>MAX(Q225,0)</f>
        <v/>
      </c>
      <c r="R264" s="40">
        <f>MAX(R225,0)</f>
        <v/>
      </c>
      <c r="S264" s="40">
        <f>MAX(S225,0)</f>
        <v/>
      </c>
      <c r="T264" s="40">
        <f>MAX(T225,0)</f>
        <v/>
      </c>
      <c r="U264" s="40">
        <f>MAX(U225,0)</f>
        <v/>
      </c>
      <c r="V264" s="40">
        <f>MAX(V225,0)</f>
        <v/>
      </c>
      <c r="W264" s="40">
        <f>MAX(W225,0)</f>
        <v/>
      </c>
      <c r="X264" s="40">
        <f>MAX(X225,0)</f>
        <v/>
      </c>
      <c r="Y264" s="40">
        <f>MAX(Y225,0)</f>
        <v/>
      </c>
      <c r="Z264" s="40">
        <f>MAX(Z225,0)</f>
        <v/>
      </c>
      <c r="AA264" s="40">
        <f>MAX(AA225,0)</f>
        <v/>
      </c>
      <c r="AB264" s="40">
        <f>MAX(AB225,0)</f>
        <v/>
      </c>
      <c r="AC264" s="40">
        <f>MAX(AC225,0)</f>
        <v/>
      </c>
      <c r="AD264" s="42">
        <f>TAXPART(AD225)</f>
        <v/>
      </c>
      <c r="AE264" s="25">
        <f>LOWER(Settings!$C$4)&amp;".mit."&amp;$A264&amp;IF($C264="","","."&amp;$C264&amp;"."&amp;$B264)&amp;IF(INDEX(Variables!$D$5:$D$105,MATCH($A264,Variables!$A$5:$A$105,0))="","","."&amp;INDEX(Variables!$D$5:$D$105,MATCH($A264,Variables!$A$5:$A$105,0)))&amp;"."&amp;AE$5</f>
        <v/>
      </c>
      <c r="AF264" s="41">
        <f>MAX(AF225,0)</f>
        <v/>
      </c>
      <c r="AG264" s="40">
        <f>MAX(AG225,0)</f>
        <v/>
      </c>
      <c r="AH264" s="40">
        <f>MAX(AH225,0)</f>
        <v/>
      </c>
      <c r="AI264" s="40">
        <f>MAX(AI225,0)</f>
        <v/>
      </c>
      <c r="AJ264" s="40">
        <f>MAX(AJ225,0)</f>
        <v/>
      </c>
      <c r="AK264" s="40">
        <f>MAX(AK225,0)</f>
        <v/>
      </c>
      <c r="AL264" s="40">
        <f>MAX(AL225,0)</f>
        <v/>
      </c>
      <c r="AM264" s="40">
        <f>MAX(AM225,0)</f>
        <v/>
      </c>
      <c r="AN264" s="40">
        <f>MAX(AN225,0)</f>
        <v/>
      </c>
      <c r="AO264" s="40">
        <f>MAX(AO225,0)</f>
        <v/>
      </c>
      <c r="AP264" s="40">
        <f>MAX(AP225,0)</f>
        <v/>
      </c>
      <c r="AQ264" s="40">
        <f>MAX(AQ225,0)</f>
        <v/>
      </c>
      <c r="AR264" s="40">
        <f>MAX(AR225,0)</f>
        <v/>
      </c>
      <c r="AS264" s="40">
        <f>MAX(AS225,0)</f>
        <v/>
      </c>
      <c r="AT264" s="40">
        <f>MAX(AT225,0)</f>
        <v/>
      </c>
      <c r="AU264" s="40">
        <f>MAX(AU225,0)</f>
        <v/>
      </c>
      <c r="AV264" s="40">
        <f>MAX(AV225,0)</f>
        <v/>
      </c>
      <c r="AW264" s="40">
        <f>MAX(AW225,0)</f>
        <v/>
      </c>
      <c r="AX264" s="42">
        <f>TAXPART(AX225)</f>
        <v/>
      </c>
    </row>
    <row r="265" hidden="1" outlineLevel="1">
      <c r="A265" s="5" t="inlineStr">
        <is>
          <t>etx</t>
        </is>
      </c>
      <c r="B265" s="5" t="inlineStr">
        <is>
          <t>die</t>
        </is>
      </c>
      <c r="C265" s="5" t="inlineStr">
        <is>
          <t>all</t>
        </is>
      </c>
      <c r="D265" s="39" t="n"/>
      <c r="E265" s="39" t="n"/>
      <c r="F265" s="39" t="n"/>
      <c r="G265" s="39" t="n"/>
      <c r="H265" s="5">
        <f>INDEX(Variables!$B$5:$B$105,MATCH($A265,Variables!$A$5:$A$105,0))&amp;IF($C265="",""," | "&amp;INDEX(Mapping!$B$5:$B$26,MATCH($C265,Mapping!$A$5:$A$26,0))&amp;" | "&amp;INDEX(Mapping!$B$30:$B$41,MATCH($B265,Mapping!$A$30:$A$41,0)))</f>
        <v/>
      </c>
      <c r="I265" s="5">
        <f>INDEX(Variables!$C$5:$C$105,MATCH($A265,Variables!$A$5:$A$105,0))</f>
        <v/>
      </c>
      <c r="J265" s="5">
        <f>INDEX(Variables!$E$5:$E$105,MATCH($A265,Variables!$A$5:$A$105,0))</f>
        <v/>
      </c>
      <c r="K265" s="25">
        <f>LOWER(Settings!$C$4)&amp;".mit."&amp;$A265&amp;IF($C265="","","."&amp;$C265&amp;"."&amp;$B265)&amp;IF(INDEX(Variables!$D$5:$D$105,MATCH($A265,Variables!$A$5:$A$105,0))="","","."&amp;INDEX(Variables!$D$5:$D$105,MATCH($A265,Variables!$A$5:$A$105,0)))&amp;"."&amp;K$5</f>
        <v/>
      </c>
      <c r="L265" s="41">
        <f>MAX(L226,0)</f>
        <v/>
      </c>
      <c r="M265" s="40">
        <f>MAX(M226,0)</f>
        <v/>
      </c>
      <c r="N265" s="40">
        <f>MAX(N226,0)</f>
        <v/>
      </c>
      <c r="O265" s="40">
        <f>MAX(O226,0)</f>
        <v/>
      </c>
      <c r="P265" s="40">
        <f>MAX(P226,0)</f>
        <v/>
      </c>
      <c r="Q265" s="40">
        <f>MAX(Q226,0)</f>
        <v/>
      </c>
      <c r="R265" s="40">
        <f>MAX(R226,0)</f>
        <v/>
      </c>
      <c r="S265" s="40">
        <f>MAX(S226,0)</f>
        <v/>
      </c>
      <c r="T265" s="40">
        <f>MAX(T226,0)</f>
        <v/>
      </c>
      <c r="U265" s="40">
        <f>MAX(U226,0)</f>
        <v/>
      </c>
      <c r="V265" s="40">
        <f>MAX(V226,0)</f>
        <v/>
      </c>
      <c r="W265" s="40">
        <f>MAX(W226,0)</f>
        <v/>
      </c>
      <c r="X265" s="40">
        <f>MAX(X226,0)</f>
        <v/>
      </c>
      <c r="Y265" s="40">
        <f>MAX(Y226,0)</f>
        <v/>
      </c>
      <c r="Z265" s="40">
        <f>MAX(Z226,0)</f>
        <v/>
      </c>
      <c r="AA265" s="40">
        <f>MAX(AA226,0)</f>
        <v/>
      </c>
      <c r="AB265" s="40">
        <f>MAX(AB226,0)</f>
        <v/>
      </c>
      <c r="AC265" s="40">
        <f>MAX(AC226,0)</f>
        <v/>
      </c>
      <c r="AD265" s="42">
        <f>TAXPART(AD226)</f>
        <v/>
      </c>
      <c r="AE265" s="25">
        <f>LOWER(Settings!$C$4)&amp;".mit."&amp;$A265&amp;IF($C265="","","."&amp;$C265&amp;"."&amp;$B265)&amp;IF(INDEX(Variables!$D$5:$D$105,MATCH($A265,Variables!$A$5:$A$105,0))="","","."&amp;INDEX(Variables!$D$5:$D$105,MATCH($A265,Variables!$A$5:$A$105,0)))&amp;"."&amp;AE$5</f>
        <v/>
      </c>
      <c r="AF265" s="41">
        <f>MAX(AF226,0)</f>
        <v/>
      </c>
      <c r="AG265" s="40">
        <f>MAX(AG226,0)</f>
        <v/>
      </c>
      <c r="AH265" s="40">
        <f>MAX(AH226,0)</f>
        <v/>
      </c>
      <c r="AI265" s="40">
        <f>MAX(AI226,0)</f>
        <v/>
      </c>
      <c r="AJ265" s="40">
        <f>MAX(AJ226,0)</f>
        <v/>
      </c>
      <c r="AK265" s="40">
        <f>MAX(AK226,0)</f>
        <v/>
      </c>
      <c r="AL265" s="40">
        <f>MAX(AL226,0)</f>
        <v/>
      </c>
      <c r="AM265" s="40">
        <f>MAX(AM226,0)</f>
        <v/>
      </c>
      <c r="AN265" s="40">
        <f>MAX(AN226,0)</f>
        <v/>
      </c>
      <c r="AO265" s="40">
        <f>MAX(AO226,0)</f>
        <v/>
      </c>
      <c r="AP265" s="40">
        <f>MAX(AP226,0)</f>
        <v/>
      </c>
      <c r="AQ265" s="40">
        <f>MAX(AQ226,0)</f>
        <v/>
      </c>
      <c r="AR265" s="40">
        <f>MAX(AR226,0)</f>
        <v/>
      </c>
      <c r="AS265" s="40">
        <f>MAX(AS226,0)</f>
        <v/>
      </c>
      <c r="AT265" s="40">
        <f>MAX(AT226,0)</f>
        <v/>
      </c>
      <c r="AU265" s="40">
        <f>MAX(AU226,0)</f>
        <v/>
      </c>
      <c r="AV265" s="40">
        <f>MAX(AV226,0)</f>
        <v/>
      </c>
      <c r="AW265" s="40">
        <f>MAX(AW226,0)</f>
        <v/>
      </c>
      <c r="AX265" s="42">
        <f>TAXPART(AX226)</f>
        <v/>
      </c>
    </row>
    <row r="266" hidden="1" outlineLevel="1">
      <c r="A266" s="5" t="inlineStr">
        <is>
          <t>etx</t>
        </is>
      </c>
      <c r="B266" s="5" t="inlineStr">
        <is>
          <t>lpg</t>
        </is>
      </c>
      <c r="C266" s="5" t="inlineStr">
        <is>
          <t>all</t>
        </is>
      </c>
      <c r="D266" s="39" t="n"/>
      <c r="E266" s="39" t="n"/>
      <c r="F266" s="39" t="n"/>
      <c r="G266" s="39" t="n"/>
      <c r="H266" s="5">
        <f>INDEX(Variables!$B$5:$B$105,MATCH($A266,Variables!$A$5:$A$105,0))&amp;IF($C266="",""," | "&amp;INDEX(Mapping!$B$5:$B$26,MATCH($C266,Mapping!$A$5:$A$26,0))&amp;" | "&amp;INDEX(Mapping!$B$30:$B$41,MATCH($B266,Mapping!$A$30:$A$41,0)))</f>
        <v/>
      </c>
      <c r="I266" s="5">
        <f>INDEX(Variables!$C$5:$C$105,MATCH($A266,Variables!$A$5:$A$105,0))</f>
        <v/>
      </c>
      <c r="J266" s="5">
        <f>INDEX(Variables!$E$5:$E$105,MATCH($A266,Variables!$A$5:$A$105,0))</f>
        <v/>
      </c>
      <c r="K266" s="25">
        <f>LOWER(Settings!$C$4)&amp;".mit."&amp;$A266&amp;IF($C266="","","."&amp;$C266&amp;"."&amp;$B266)&amp;IF(INDEX(Variables!$D$5:$D$105,MATCH($A266,Variables!$A$5:$A$105,0))="","","."&amp;INDEX(Variables!$D$5:$D$105,MATCH($A266,Variables!$A$5:$A$105,0)))&amp;"."&amp;K$5</f>
        <v/>
      </c>
      <c r="L266" s="41">
        <f>MAX(L227,0)</f>
        <v/>
      </c>
      <c r="M266" s="40">
        <f>MAX(M227,0)</f>
        <v/>
      </c>
      <c r="N266" s="40">
        <f>MAX(N227,0)</f>
        <v/>
      </c>
      <c r="O266" s="40">
        <f>MAX(O227,0)</f>
        <v/>
      </c>
      <c r="P266" s="40">
        <f>MAX(P227,0)</f>
        <v/>
      </c>
      <c r="Q266" s="40">
        <f>MAX(Q227,0)</f>
        <v/>
      </c>
      <c r="R266" s="40">
        <f>MAX(R227,0)</f>
        <v/>
      </c>
      <c r="S266" s="40">
        <f>MAX(S227,0)</f>
        <v/>
      </c>
      <c r="T266" s="40">
        <f>MAX(T227,0)</f>
        <v/>
      </c>
      <c r="U266" s="40">
        <f>MAX(U227,0)</f>
        <v/>
      </c>
      <c r="V266" s="40">
        <f>MAX(V227,0)</f>
        <v/>
      </c>
      <c r="W266" s="40">
        <f>MAX(W227,0)</f>
        <v/>
      </c>
      <c r="X266" s="40">
        <f>MAX(X227,0)</f>
        <v/>
      </c>
      <c r="Y266" s="40">
        <f>MAX(Y227,0)</f>
        <v/>
      </c>
      <c r="Z266" s="40">
        <f>MAX(Z227,0)</f>
        <v/>
      </c>
      <c r="AA266" s="40">
        <f>MAX(AA227,0)</f>
        <v/>
      </c>
      <c r="AB266" s="40">
        <f>MAX(AB227,0)</f>
        <v/>
      </c>
      <c r="AC266" s="40">
        <f>MAX(AC227,0)</f>
        <v/>
      </c>
      <c r="AD266" s="42">
        <f>TAXPART(AD227)</f>
        <v/>
      </c>
      <c r="AE266" s="25">
        <f>LOWER(Settings!$C$4)&amp;".mit."&amp;$A266&amp;IF($C266="","","."&amp;$C266&amp;"."&amp;$B266)&amp;IF(INDEX(Variables!$D$5:$D$105,MATCH($A266,Variables!$A$5:$A$105,0))="","","."&amp;INDEX(Variables!$D$5:$D$105,MATCH($A266,Variables!$A$5:$A$105,0)))&amp;"."&amp;AE$5</f>
        <v/>
      </c>
      <c r="AF266" s="41">
        <f>MAX(AF227,0)</f>
        <v/>
      </c>
      <c r="AG266" s="40">
        <f>MAX(AG227,0)</f>
        <v/>
      </c>
      <c r="AH266" s="40">
        <f>MAX(AH227,0)</f>
        <v/>
      </c>
      <c r="AI266" s="40">
        <f>MAX(AI227,0)</f>
        <v/>
      </c>
      <c r="AJ266" s="40">
        <f>MAX(AJ227,0)</f>
        <v/>
      </c>
      <c r="AK266" s="40">
        <f>MAX(AK227,0)</f>
        <v/>
      </c>
      <c r="AL266" s="40">
        <f>MAX(AL227,0)</f>
        <v/>
      </c>
      <c r="AM266" s="40">
        <f>MAX(AM227,0)</f>
        <v/>
      </c>
      <c r="AN266" s="40">
        <f>MAX(AN227,0)</f>
        <v/>
      </c>
      <c r="AO266" s="40">
        <f>MAX(AO227,0)</f>
        <v/>
      </c>
      <c r="AP266" s="40">
        <f>MAX(AP227,0)</f>
        <v/>
      </c>
      <c r="AQ266" s="40">
        <f>MAX(AQ227,0)</f>
        <v/>
      </c>
      <c r="AR266" s="40">
        <f>MAX(AR227,0)</f>
        <v/>
      </c>
      <c r="AS266" s="40">
        <f>MAX(AS227,0)</f>
        <v/>
      </c>
      <c r="AT266" s="40">
        <f>MAX(AT227,0)</f>
        <v/>
      </c>
      <c r="AU266" s="40">
        <f>MAX(AU227,0)</f>
        <v/>
      </c>
      <c r="AV266" s="40">
        <f>MAX(AV227,0)</f>
        <v/>
      </c>
      <c r="AW266" s="40">
        <f>MAX(AW227,0)</f>
        <v/>
      </c>
      <c r="AX266" s="42">
        <f>TAXPART(AX227)</f>
        <v/>
      </c>
    </row>
    <row r="267" hidden="1" outlineLevel="1">
      <c r="A267" s="5" t="inlineStr">
        <is>
          <t>etx</t>
        </is>
      </c>
      <c r="B267" s="5" t="inlineStr">
        <is>
          <t>ker</t>
        </is>
      </c>
      <c r="C267" s="5" t="inlineStr">
        <is>
          <t>all</t>
        </is>
      </c>
      <c r="D267" s="39" t="n"/>
      <c r="E267" s="39" t="n"/>
      <c r="F267" s="39" t="n"/>
      <c r="G267" s="39" t="n"/>
      <c r="H267" s="5">
        <f>INDEX(Variables!$B$5:$B$105,MATCH($A267,Variables!$A$5:$A$105,0))&amp;IF($C267="",""," | "&amp;INDEX(Mapping!$B$5:$B$26,MATCH($C267,Mapping!$A$5:$A$26,0))&amp;" | "&amp;INDEX(Mapping!$B$30:$B$41,MATCH($B267,Mapping!$A$30:$A$41,0)))</f>
        <v/>
      </c>
      <c r="I267" s="5">
        <f>INDEX(Variables!$C$5:$C$105,MATCH($A267,Variables!$A$5:$A$105,0))</f>
        <v/>
      </c>
      <c r="J267" s="5">
        <f>INDEX(Variables!$E$5:$E$105,MATCH($A267,Variables!$A$5:$A$105,0))</f>
        <v/>
      </c>
      <c r="K267" s="25">
        <f>LOWER(Settings!$C$4)&amp;".mit."&amp;$A267&amp;IF($C267="","","."&amp;$C267&amp;"."&amp;$B267)&amp;IF(INDEX(Variables!$D$5:$D$105,MATCH($A267,Variables!$A$5:$A$105,0))="","","."&amp;INDEX(Variables!$D$5:$D$105,MATCH($A267,Variables!$A$5:$A$105,0)))&amp;"."&amp;K$5</f>
        <v/>
      </c>
      <c r="L267" s="41">
        <f>MAX(L228,0)</f>
        <v/>
      </c>
      <c r="M267" s="40">
        <f>MAX(M228,0)</f>
        <v/>
      </c>
      <c r="N267" s="40">
        <f>MAX(N228,0)</f>
        <v/>
      </c>
      <c r="O267" s="40">
        <f>MAX(O228,0)</f>
        <v/>
      </c>
      <c r="P267" s="40">
        <f>MAX(P228,0)</f>
        <v/>
      </c>
      <c r="Q267" s="40">
        <f>MAX(Q228,0)</f>
        <v/>
      </c>
      <c r="R267" s="40">
        <f>MAX(R228,0)</f>
        <v/>
      </c>
      <c r="S267" s="40">
        <f>MAX(S228,0)</f>
        <v/>
      </c>
      <c r="T267" s="40">
        <f>MAX(T228,0)</f>
        <v/>
      </c>
      <c r="U267" s="40">
        <f>MAX(U228,0)</f>
        <v/>
      </c>
      <c r="V267" s="40">
        <f>MAX(V228,0)</f>
        <v/>
      </c>
      <c r="W267" s="40">
        <f>MAX(W228,0)</f>
        <v/>
      </c>
      <c r="X267" s="40">
        <f>MAX(X228,0)</f>
        <v/>
      </c>
      <c r="Y267" s="40">
        <f>MAX(Y228,0)</f>
        <v/>
      </c>
      <c r="Z267" s="40">
        <f>MAX(Z228,0)</f>
        <v/>
      </c>
      <c r="AA267" s="40">
        <f>MAX(AA228,0)</f>
        <v/>
      </c>
      <c r="AB267" s="40">
        <f>MAX(AB228,0)</f>
        <v/>
      </c>
      <c r="AC267" s="40">
        <f>MAX(AC228,0)</f>
        <v/>
      </c>
      <c r="AD267" s="42">
        <f>TAXPART(AD228)</f>
        <v/>
      </c>
      <c r="AE267" s="25">
        <f>LOWER(Settings!$C$4)&amp;".mit."&amp;$A267&amp;IF($C267="","","."&amp;$C267&amp;"."&amp;$B267)&amp;IF(INDEX(Variables!$D$5:$D$105,MATCH($A267,Variables!$A$5:$A$105,0))="","","."&amp;INDEX(Variables!$D$5:$D$105,MATCH($A267,Variables!$A$5:$A$105,0)))&amp;"."&amp;AE$5</f>
        <v/>
      </c>
      <c r="AF267" s="41">
        <f>MAX(AF228,0)</f>
        <v/>
      </c>
      <c r="AG267" s="40">
        <f>MAX(AG228,0)</f>
        <v/>
      </c>
      <c r="AH267" s="40">
        <f>MAX(AH228,0)</f>
        <v/>
      </c>
      <c r="AI267" s="40">
        <f>MAX(AI228,0)</f>
        <v/>
      </c>
      <c r="AJ267" s="40">
        <f>MAX(AJ228,0)</f>
        <v/>
      </c>
      <c r="AK267" s="40">
        <f>MAX(AK228,0)</f>
        <v/>
      </c>
      <c r="AL267" s="40">
        <f>MAX(AL228,0)</f>
        <v/>
      </c>
      <c r="AM267" s="40">
        <f>MAX(AM228,0)</f>
        <v/>
      </c>
      <c r="AN267" s="40">
        <f>MAX(AN228,0)</f>
        <v/>
      </c>
      <c r="AO267" s="40">
        <f>MAX(AO228,0)</f>
        <v/>
      </c>
      <c r="AP267" s="40">
        <f>MAX(AP228,0)</f>
        <v/>
      </c>
      <c r="AQ267" s="40">
        <f>MAX(AQ228,0)</f>
        <v/>
      </c>
      <c r="AR267" s="40">
        <f>MAX(AR228,0)</f>
        <v/>
      </c>
      <c r="AS267" s="40">
        <f>MAX(AS228,0)</f>
        <v/>
      </c>
      <c r="AT267" s="40">
        <f>MAX(AT228,0)</f>
        <v/>
      </c>
      <c r="AU267" s="40">
        <f>MAX(AU228,0)</f>
        <v/>
      </c>
      <c r="AV267" s="40">
        <f>MAX(AV228,0)</f>
        <v/>
      </c>
      <c r="AW267" s="40">
        <f>MAX(AW228,0)</f>
        <v/>
      </c>
      <c r="AX267" s="42">
        <f>TAXPART(AX228)</f>
        <v/>
      </c>
    </row>
    <row r="268" hidden="1" outlineLevel="1">
      <c r="A268" s="5" t="inlineStr">
        <is>
          <t>etx</t>
        </is>
      </c>
      <c r="B268" s="5" t="inlineStr">
        <is>
          <t>oop</t>
        </is>
      </c>
      <c r="C268" s="5" t="inlineStr">
        <is>
          <t>all</t>
        </is>
      </c>
      <c r="D268" s="39" t="n"/>
      <c r="E268" s="39" t="n"/>
      <c r="F268" s="39" t="n"/>
      <c r="G268" s="39" t="n"/>
      <c r="H268" s="5">
        <f>INDEX(Variables!$B$5:$B$105,MATCH($A268,Variables!$A$5:$A$105,0))&amp;IF($C268="",""," | "&amp;INDEX(Mapping!$B$5:$B$26,MATCH($C268,Mapping!$A$5:$A$26,0))&amp;" | "&amp;INDEX(Mapping!$B$30:$B$41,MATCH($B268,Mapping!$A$30:$A$41,0)))</f>
        <v/>
      </c>
      <c r="I268" s="5">
        <f>INDEX(Variables!$C$5:$C$105,MATCH($A268,Variables!$A$5:$A$105,0))</f>
        <v/>
      </c>
      <c r="J268" s="5">
        <f>INDEX(Variables!$E$5:$E$105,MATCH($A268,Variables!$A$5:$A$105,0))</f>
        <v/>
      </c>
      <c r="K268" s="25">
        <f>LOWER(Settings!$C$4)&amp;".mit."&amp;$A268&amp;IF($C268="","","."&amp;$C268&amp;"."&amp;$B268)&amp;IF(INDEX(Variables!$D$5:$D$105,MATCH($A268,Variables!$A$5:$A$105,0))="","","."&amp;INDEX(Variables!$D$5:$D$105,MATCH($A268,Variables!$A$5:$A$105,0)))&amp;"."&amp;K$5</f>
        <v/>
      </c>
      <c r="L268" s="41">
        <f>MAX(L229,0)</f>
        <v/>
      </c>
      <c r="M268" s="40">
        <f>MAX(M229,0)</f>
        <v/>
      </c>
      <c r="N268" s="40">
        <f>MAX(N229,0)</f>
        <v/>
      </c>
      <c r="O268" s="40">
        <f>MAX(O229,0)</f>
        <v/>
      </c>
      <c r="P268" s="40">
        <f>MAX(P229,0)</f>
        <v/>
      </c>
      <c r="Q268" s="40">
        <f>MAX(Q229,0)</f>
        <v/>
      </c>
      <c r="R268" s="40">
        <f>MAX(R229,0)</f>
        <v/>
      </c>
      <c r="S268" s="40">
        <f>MAX(S229,0)</f>
        <v/>
      </c>
      <c r="T268" s="40">
        <f>MAX(T229,0)</f>
        <v/>
      </c>
      <c r="U268" s="40">
        <f>MAX(U229,0)</f>
        <v/>
      </c>
      <c r="V268" s="40">
        <f>MAX(V229,0)</f>
        <v/>
      </c>
      <c r="W268" s="40">
        <f>MAX(W229,0)</f>
        <v/>
      </c>
      <c r="X268" s="40">
        <f>MAX(X229,0)</f>
        <v/>
      </c>
      <c r="Y268" s="40">
        <f>MAX(Y229,0)</f>
        <v/>
      </c>
      <c r="Z268" s="40">
        <f>MAX(Z229,0)</f>
        <v/>
      </c>
      <c r="AA268" s="40">
        <f>MAX(AA229,0)</f>
        <v/>
      </c>
      <c r="AB268" s="40">
        <f>MAX(AB229,0)</f>
        <v/>
      </c>
      <c r="AC268" s="40">
        <f>MAX(AC229,0)</f>
        <v/>
      </c>
      <c r="AD268" s="42">
        <f>TAXPART(AD229)</f>
        <v/>
      </c>
      <c r="AE268" s="25">
        <f>LOWER(Settings!$C$4)&amp;".mit."&amp;$A268&amp;IF($C268="","","."&amp;$C268&amp;"."&amp;$B268)&amp;IF(INDEX(Variables!$D$5:$D$105,MATCH($A268,Variables!$A$5:$A$105,0))="","","."&amp;INDEX(Variables!$D$5:$D$105,MATCH($A268,Variables!$A$5:$A$105,0)))&amp;"."&amp;AE$5</f>
        <v/>
      </c>
      <c r="AF268" s="41">
        <f>MAX(AF229,0)</f>
        <v/>
      </c>
      <c r="AG268" s="40">
        <f>MAX(AG229,0)</f>
        <v/>
      </c>
      <c r="AH268" s="40">
        <f>MAX(AH229,0)</f>
        <v/>
      </c>
      <c r="AI268" s="40">
        <f>MAX(AI229,0)</f>
        <v/>
      </c>
      <c r="AJ268" s="40">
        <f>MAX(AJ229,0)</f>
        <v/>
      </c>
      <c r="AK268" s="40">
        <f>MAX(AK229,0)</f>
        <v/>
      </c>
      <c r="AL268" s="40">
        <f>MAX(AL229,0)</f>
        <v/>
      </c>
      <c r="AM268" s="40">
        <f>MAX(AM229,0)</f>
        <v/>
      </c>
      <c r="AN268" s="40">
        <f>MAX(AN229,0)</f>
        <v/>
      </c>
      <c r="AO268" s="40">
        <f>MAX(AO229,0)</f>
        <v/>
      </c>
      <c r="AP268" s="40">
        <f>MAX(AP229,0)</f>
        <v/>
      </c>
      <c r="AQ268" s="40">
        <f>MAX(AQ229,0)</f>
        <v/>
      </c>
      <c r="AR268" s="40">
        <f>MAX(AR229,0)</f>
        <v/>
      </c>
      <c r="AS268" s="40">
        <f>MAX(AS229,0)</f>
        <v/>
      </c>
      <c r="AT268" s="40">
        <f>MAX(AT229,0)</f>
        <v/>
      </c>
      <c r="AU268" s="40">
        <f>MAX(AU229,0)</f>
        <v/>
      </c>
      <c r="AV268" s="40">
        <f>MAX(AV229,0)</f>
        <v/>
      </c>
      <c r="AW268" s="40">
        <f>MAX(AW229,0)</f>
        <v/>
      </c>
      <c r="AX268" s="42">
        <f>TAXPART(AX229)</f>
        <v/>
      </c>
    </row>
    <row r="269" hidden="1" outlineLevel="1">
      <c r="A269" s="5" t="inlineStr">
        <is>
          <t>etx</t>
        </is>
      </c>
      <c r="B269" s="5" t="inlineStr">
        <is>
          <t>bio</t>
        </is>
      </c>
      <c r="C269" s="5" t="inlineStr">
        <is>
          <t>all</t>
        </is>
      </c>
      <c r="D269" s="39" t="n"/>
      <c r="E269" s="39" t="n"/>
      <c r="F269" s="39" t="n"/>
      <c r="G269" s="39" t="n"/>
      <c r="H269" s="5">
        <f>INDEX(Variables!$B$5:$B$105,MATCH($A269,Variables!$A$5:$A$105,0))&amp;IF($C269="",""," | "&amp;INDEX(Mapping!$B$5:$B$26,MATCH($C269,Mapping!$A$5:$A$26,0))&amp;" | "&amp;INDEX(Mapping!$B$30:$B$41,MATCH($B269,Mapping!$A$30:$A$41,0)))</f>
        <v/>
      </c>
      <c r="I269" s="5">
        <f>INDEX(Variables!$C$5:$C$105,MATCH($A269,Variables!$A$5:$A$105,0))</f>
        <v/>
      </c>
      <c r="J269" s="5">
        <f>INDEX(Variables!$E$5:$E$105,MATCH($A269,Variables!$A$5:$A$105,0))</f>
        <v/>
      </c>
      <c r="K269" s="25">
        <f>LOWER(Settings!$C$4)&amp;".mit."&amp;$A269&amp;IF($C269="","","."&amp;$C269&amp;"."&amp;$B269)&amp;IF(INDEX(Variables!$D$5:$D$105,MATCH($A269,Variables!$A$5:$A$105,0))="","","."&amp;INDEX(Variables!$D$5:$D$105,MATCH($A269,Variables!$A$5:$A$105,0)))&amp;"."&amp;K$5</f>
        <v/>
      </c>
      <c r="L269" s="41">
        <f>MAX(L230,0)</f>
        <v/>
      </c>
      <c r="M269" s="40">
        <f>MAX(M230,0)</f>
        <v/>
      </c>
      <c r="N269" s="40">
        <f>MAX(N230,0)</f>
        <v/>
      </c>
      <c r="O269" s="40">
        <f>MAX(O230,0)</f>
        <v/>
      </c>
      <c r="P269" s="40">
        <f>MAX(P230,0)</f>
        <v/>
      </c>
      <c r="Q269" s="40">
        <f>MAX(Q230,0)</f>
        <v/>
      </c>
      <c r="R269" s="40">
        <f>MAX(R230,0)</f>
        <v/>
      </c>
      <c r="S269" s="40">
        <f>MAX(S230,0)</f>
        <v/>
      </c>
      <c r="T269" s="40">
        <f>MAX(T230,0)</f>
        <v/>
      </c>
      <c r="U269" s="40">
        <f>MAX(U230,0)</f>
        <v/>
      </c>
      <c r="V269" s="40">
        <f>MAX(V230,0)</f>
        <v/>
      </c>
      <c r="W269" s="40">
        <f>MAX(W230,0)</f>
        <v/>
      </c>
      <c r="X269" s="40">
        <f>MAX(X230,0)</f>
        <v/>
      </c>
      <c r="Y269" s="40">
        <f>MAX(Y230,0)</f>
        <v/>
      </c>
      <c r="Z269" s="40">
        <f>MAX(Z230,0)</f>
        <v/>
      </c>
      <c r="AA269" s="40">
        <f>MAX(AA230,0)</f>
        <v/>
      </c>
      <c r="AB269" s="40">
        <f>MAX(AB230,0)</f>
        <v/>
      </c>
      <c r="AC269" s="40">
        <f>MAX(AC230,0)</f>
        <v/>
      </c>
      <c r="AD269" s="42">
        <f>TAXPART(AD230)</f>
        <v/>
      </c>
      <c r="AE269" s="25">
        <f>LOWER(Settings!$C$4)&amp;".mit."&amp;$A269&amp;IF($C269="","","."&amp;$C269&amp;"."&amp;$B269)&amp;IF(INDEX(Variables!$D$5:$D$105,MATCH($A269,Variables!$A$5:$A$105,0))="","","."&amp;INDEX(Variables!$D$5:$D$105,MATCH($A269,Variables!$A$5:$A$105,0)))&amp;"."&amp;AE$5</f>
        <v/>
      </c>
      <c r="AF269" s="41">
        <f>MAX(AF230,0)</f>
        <v/>
      </c>
      <c r="AG269" s="40">
        <f>MAX(AG230,0)</f>
        <v/>
      </c>
      <c r="AH269" s="40">
        <f>MAX(AH230,0)</f>
        <v/>
      </c>
      <c r="AI269" s="40">
        <f>MAX(AI230,0)</f>
        <v/>
      </c>
      <c r="AJ269" s="40">
        <f>MAX(AJ230,0)</f>
        <v/>
      </c>
      <c r="AK269" s="40">
        <f>MAX(AK230,0)</f>
        <v/>
      </c>
      <c r="AL269" s="40">
        <f>MAX(AL230,0)</f>
        <v/>
      </c>
      <c r="AM269" s="40">
        <f>MAX(AM230,0)</f>
        <v/>
      </c>
      <c r="AN269" s="40">
        <f>MAX(AN230,0)</f>
        <v/>
      </c>
      <c r="AO269" s="40">
        <f>MAX(AO230,0)</f>
        <v/>
      </c>
      <c r="AP269" s="40">
        <f>MAX(AP230,0)</f>
        <v/>
      </c>
      <c r="AQ269" s="40">
        <f>MAX(AQ230,0)</f>
        <v/>
      </c>
      <c r="AR269" s="40">
        <f>MAX(AR230,0)</f>
        <v/>
      </c>
      <c r="AS269" s="40">
        <f>MAX(AS230,0)</f>
        <v/>
      </c>
      <c r="AT269" s="40">
        <f>MAX(AT230,0)</f>
        <v/>
      </c>
      <c r="AU269" s="40">
        <f>MAX(AU230,0)</f>
        <v/>
      </c>
      <c r="AV269" s="40">
        <f>MAX(AV230,0)</f>
        <v/>
      </c>
      <c r="AW269" s="40">
        <f>MAX(AW230,0)</f>
        <v/>
      </c>
      <c r="AX269" s="42">
        <f>TAXPART(AX230)</f>
        <v/>
      </c>
    </row>
    <row r="270" hidden="1" outlineLevel="1"/>
    <row r="271" hidden="1" outlineLevel="1">
      <c r="A271" s="5" t="inlineStr">
        <is>
          <t>esub</t>
        </is>
      </c>
      <c r="B271" s="5" t="inlineStr">
        <is>
          <t>coa</t>
        </is>
      </c>
      <c r="C271" s="5" t="inlineStr">
        <is>
          <t>pow</t>
        </is>
      </c>
      <c r="D271" s="39" t="n"/>
      <c r="E271" s="39" t="n"/>
      <c r="F271" s="39" t="n"/>
      <c r="G271" s="39" t="n"/>
      <c r="H271" s="5">
        <f>INDEX(Variables!$B$5:$B$105,MATCH($A271,Variables!$A$5:$A$105,0))&amp;IF($C271="",""," | "&amp;INDEX(Mapping!$B$5:$B$26,MATCH($C271,Mapping!$A$5:$A$26,0))&amp;" | "&amp;INDEX(Mapping!$B$30:$B$41,MATCH($B271,Mapping!$A$30:$A$41,0)))</f>
        <v/>
      </c>
      <c r="I271" s="5">
        <f>INDEX(Variables!$C$5:$C$105,MATCH($A271,Variables!$A$5:$A$105,0))</f>
        <v/>
      </c>
      <c r="J271" s="5">
        <f>INDEX(Variables!$E$5:$E$105,MATCH($A271,Variables!$A$5:$A$105,0))</f>
        <v/>
      </c>
      <c r="K271" s="25">
        <f>LOWER(Settings!$C$4)&amp;".mit."&amp;$A271&amp;IF($C271="","","."&amp;$C271&amp;"."&amp;$B271)&amp;IF(INDEX(Variables!$D$5:$D$105,MATCH($A271,Variables!$A$5:$A$105,0))="","","."&amp;INDEX(Variables!$D$5:$D$105,MATCH($A271,Variables!$A$5:$A$105,0)))&amp;"."&amp;K$5</f>
        <v/>
      </c>
      <c r="L271" s="41">
        <f>MAX(-L219,0)</f>
        <v/>
      </c>
      <c r="M271" s="40">
        <f>MAX(-M219,0)</f>
        <v/>
      </c>
      <c r="N271" s="40">
        <f>MAX(-N219,0)</f>
        <v/>
      </c>
      <c r="O271" s="40">
        <f>MAX(-O219,0)</f>
        <v/>
      </c>
      <c r="P271" s="40">
        <f>MAX(-P219,0)</f>
        <v/>
      </c>
      <c r="Q271" s="40">
        <f>MAX(-Q219,0)</f>
        <v/>
      </c>
      <c r="R271" s="40">
        <f>MAX(-R219,0)</f>
        <v/>
      </c>
      <c r="S271" s="40">
        <f>MAX(-S219,0)</f>
        <v/>
      </c>
      <c r="T271" s="40">
        <f>MAX(-T219,0)</f>
        <v/>
      </c>
      <c r="U271" s="40">
        <f>MAX(-U219,0)</f>
        <v/>
      </c>
      <c r="V271" s="40">
        <f>MAX(-V219,0)</f>
        <v/>
      </c>
      <c r="W271" s="40">
        <f>MAX(-W219,0)</f>
        <v/>
      </c>
      <c r="X271" s="40">
        <f>MAX(-X219,0)</f>
        <v/>
      </c>
      <c r="Y271" s="40">
        <f>MAX(-Y219,0)</f>
        <v/>
      </c>
      <c r="Z271" s="40">
        <f>MAX(-Z219,0)</f>
        <v/>
      </c>
      <c r="AA271" s="40">
        <f>MAX(-AA219,0)</f>
        <v/>
      </c>
      <c r="AB271" s="40">
        <f>MAX(-AB219,0)</f>
        <v/>
      </c>
      <c r="AC271" s="40">
        <f>MAX(-AC219,0)</f>
        <v/>
      </c>
      <c r="AD271" s="42">
        <f>SUBSIDYPART(AD219)</f>
        <v/>
      </c>
      <c r="AE271" s="25">
        <f>LOWER(Settings!$C$4)&amp;".mit."&amp;$A271&amp;IF($C271="","","."&amp;$C271&amp;"."&amp;$B271)&amp;IF(INDEX(Variables!$D$5:$D$105,MATCH($A271,Variables!$A$5:$A$105,0))="","","."&amp;INDEX(Variables!$D$5:$D$105,MATCH($A271,Variables!$A$5:$A$105,0)))&amp;"."&amp;AE$5</f>
        <v/>
      </c>
      <c r="AF271" s="41">
        <f>MAX(-AF219,0)</f>
        <v/>
      </c>
      <c r="AG271" s="40">
        <f>MAX(-AG219,0)</f>
        <v/>
      </c>
      <c r="AH271" s="40">
        <f>MAX(-AH219,0)</f>
        <v/>
      </c>
      <c r="AI271" s="40">
        <f>MAX(-AI219,0)</f>
        <v/>
      </c>
      <c r="AJ271" s="40">
        <f>MAX(-AJ219,0)</f>
        <v/>
      </c>
      <c r="AK271" s="40">
        <f>MAX(-AK219,0)</f>
        <v/>
      </c>
      <c r="AL271" s="40">
        <f>MAX(-AL219,0)</f>
        <v/>
      </c>
      <c r="AM271" s="40">
        <f>MAX(-AM219,0)</f>
        <v/>
      </c>
      <c r="AN271" s="40">
        <f>MAX(-AN219,0)</f>
        <v/>
      </c>
      <c r="AO271" s="40">
        <f>MAX(-AO219,0)</f>
        <v/>
      </c>
      <c r="AP271" s="40">
        <f>MAX(-AP219,0)</f>
        <v/>
      </c>
      <c r="AQ271" s="40">
        <f>MAX(-AQ219,0)</f>
        <v/>
      </c>
      <c r="AR271" s="40">
        <f>MAX(-AR219,0)</f>
        <v/>
      </c>
      <c r="AS271" s="40">
        <f>MAX(-AS219,0)</f>
        <v/>
      </c>
      <c r="AT271" s="40">
        <f>MAX(-AT219,0)</f>
        <v/>
      </c>
      <c r="AU271" s="40">
        <f>MAX(-AU219,0)</f>
        <v/>
      </c>
      <c r="AV271" s="40">
        <f>MAX(-AV219,0)</f>
        <v/>
      </c>
      <c r="AW271" s="40">
        <f>MAX(-AW219,0)</f>
        <v/>
      </c>
      <c r="AX271" s="42">
        <f>SUBSIDYPART(AX219)</f>
        <v/>
      </c>
    </row>
    <row r="272" hidden="1" outlineLevel="1">
      <c r="A272" s="5" t="inlineStr">
        <is>
          <t>esub</t>
        </is>
      </c>
      <c r="B272" s="5" t="inlineStr">
        <is>
          <t>coa</t>
        </is>
      </c>
      <c r="C272" s="5" t="inlineStr">
        <is>
          <t>res</t>
        </is>
      </c>
      <c r="D272" s="39" t="n"/>
      <c r="E272" s="39" t="n"/>
      <c r="F272" s="39" t="n"/>
      <c r="G272" s="39" t="n"/>
      <c r="H272" s="5">
        <f>INDEX(Variables!$B$5:$B$105,MATCH($A272,Variables!$A$5:$A$105,0))&amp;IF($C272="",""," | "&amp;INDEX(Mapping!$B$5:$B$26,MATCH($C272,Mapping!$A$5:$A$26,0))&amp;" | "&amp;INDEX(Mapping!$B$30:$B$41,MATCH($B272,Mapping!$A$30:$A$41,0)))</f>
        <v/>
      </c>
      <c r="I272" s="5">
        <f>INDEX(Variables!$C$5:$C$105,MATCH($A272,Variables!$A$5:$A$105,0))</f>
        <v/>
      </c>
      <c r="J272" s="5">
        <f>INDEX(Variables!$E$5:$E$105,MATCH($A272,Variables!$A$5:$A$105,0))</f>
        <v/>
      </c>
      <c r="K272" s="25">
        <f>LOWER(Settings!$C$4)&amp;".mit."&amp;$A272&amp;IF($C272="","","."&amp;$C272&amp;"."&amp;$B272)&amp;IF(INDEX(Variables!$D$5:$D$105,MATCH($A272,Variables!$A$5:$A$105,0))="","","."&amp;INDEX(Variables!$D$5:$D$105,MATCH($A272,Variables!$A$5:$A$105,0)))&amp;"."&amp;K$5</f>
        <v/>
      </c>
      <c r="L272" s="41">
        <f>MAX(-L220,0)</f>
        <v/>
      </c>
      <c r="M272" s="40">
        <f>MAX(-M220,0)</f>
        <v/>
      </c>
      <c r="N272" s="40">
        <f>MAX(-N220,0)</f>
        <v/>
      </c>
      <c r="O272" s="40">
        <f>MAX(-O220,0)</f>
        <v/>
      </c>
      <c r="P272" s="40">
        <f>MAX(-P220,0)</f>
        <v/>
      </c>
      <c r="Q272" s="40">
        <f>MAX(-Q220,0)</f>
        <v/>
      </c>
      <c r="R272" s="40">
        <f>MAX(-R220,0)</f>
        <v/>
      </c>
      <c r="S272" s="40">
        <f>MAX(-S220,0)</f>
        <v/>
      </c>
      <c r="T272" s="40">
        <f>MAX(-T220,0)</f>
        <v/>
      </c>
      <c r="U272" s="40">
        <f>MAX(-U220,0)</f>
        <v/>
      </c>
      <c r="V272" s="40">
        <f>MAX(-V220,0)</f>
        <v/>
      </c>
      <c r="W272" s="40">
        <f>MAX(-W220,0)</f>
        <v/>
      </c>
      <c r="X272" s="40">
        <f>MAX(-X220,0)</f>
        <v/>
      </c>
      <c r="Y272" s="40">
        <f>MAX(-Y220,0)</f>
        <v/>
      </c>
      <c r="Z272" s="40">
        <f>MAX(-Z220,0)</f>
        <v/>
      </c>
      <c r="AA272" s="40">
        <f>MAX(-AA220,0)</f>
        <v/>
      </c>
      <c r="AB272" s="40">
        <f>MAX(-AB220,0)</f>
        <v/>
      </c>
      <c r="AC272" s="40">
        <f>MAX(-AC220,0)</f>
        <v/>
      </c>
      <c r="AD272" s="42">
        <f>SUBSIDYPART(AD220)</f>
        <v/>
      </c>
      <c r="AE272" s="25">
        <f>LOWER(Settings!$C$4)&amp;".mit."&amp;$A272&amp;IF($C272="","","."&amp;$C272&amp;"."&amp;$B272)&amp;IF(INDEX(Variables!$D$5:$D$105,MATCH($A272,Variables!$A$5:$A$105,0))="","","."&amp;INDEX(Variables!$D$5:$D$105,MATCH($A272,Variables!$A$5:$A$105,0)))&amp;"."&amp;AE$5</f>
        <v/>
      </c>
      <c r="AF272" s="41">
        <f>MAX(-AF220,0)</f>
        <v/>
      </c>
      <c r="AG272" s="40">
        <f>MAX(-AG220,0)</f>
        <v/>
      </c>
      <c r="AH272" s="40">
        <f>MAX(-AH220,0)</f>
        <v/>
      </c>
      <c r="AI272" s="40">
        <f>MAX(-AI220,0)</f>
        <v/>
      </c>
      <c r="AJ272" s="40">
        <f>MAX(-AJ220,0)</f>
        <v/>
      </c>
      <c r="AK272" s="40">
        <f>MAX(-AK220,0)</f>
        <v/>
      </c>
      <c r="AL272" s="40">
        <f>MAX(-AL220,0)</f>
        <v/>
      </c>
      <c r="AM272" s="40">
        <f>MAX(-AM220,0)</f>
        <v/>
      </c>
      <c r="AN272" s="40">
        <f>MAX(-AN220,0)</f>
        <v/>
      </c>
      <c r="AO272" s="40">
        <f>MAX(-AO220,0)</f>
        <v/>
      </c>
      <c r="AP272" s="40">
        <f>MAX(-AP220,0)</f>
        <v/>
      </c>
      <c r="AQ272" s="40">
        <f>MAX(-AQ220,0)</f>
        <v/>
      </c>
      <c r="AR272" s="40">
        <f>MAX(-AR220,0)</f>
        <v/>
      </c>
      <c r="AS272" s="40">
        <f>MAX(-AS220,0)</f>
        <v/>
      </c>
      <c r="AT272" s="40">
        <f>MAX(-AT220,0)</f>
        <v/>
      </c>
      <c r="AU272" s="40">
        <f>MAX(-AU220,0)</f>
        <v/>
      </c>
      <c r="AV272" s="40">
        <f>MAX(-AV220,0)</f>
        <v/>
      </c>
      <c r="AW272" s="40">
        <f>MAX(-AW220,0)</f>
        <v/>
      </c>
      <c r="AX272" s="42">
        <f>SUBSIDYPART(AX220)</f>
        <v/>
      </c>
    </row>
    <row r="273" hidden="1" outlineLevel="1">
      <c r="A273" s="5" t="inlineStr">
        <is>
          <t>esub</t>
        </is>
      </c>
      <c r="B273" s="5" t="inlineStr">
        <is>
          <t>coa</t>
        </is>
      </c>
      <c r="C273" s="5" t="inlineStr">
        <is>
          <t>ind</t>
        </is>
      </c>
      <c r="D273" s="39" t="n"/>
      <c r="E273" s="39" t="n"/>
      <c r="F273" s="39" t="n"/>
      <c r="G273" s="39" t="n"/>
      <c r="H273" s="5">
        <f>INDEX(Variables!$B$5:$B$105,MATCH($A273,Variables!$A$5:$A$105,0))&amp;IF($C273="",""," | "&amp;INDEX(Mapping!$B$5:$B$26,MATCH($C273,Mapping!$A$5:$A$26,0))&amp;" | "&amp;INDEX(Mapping!$B$30:$B$41,MATCH($B273,Mapping!$A$30:$A$41,0)))</f>
        <v/>
      </c>
      <c r="I273" s="5">
        <f>INDEX(Variables!$C$5:$C$105,MATCH($A273,Variables!$A$5:$A$105,0))</f>
        <v/>
      </c>
      <c r="J273" s="5">
        <f>INDEX(Variables!$E$5:$E$105,MATCH($A273,Variables!$A$5:$A$105,0))</f>
        <v/>
      </c>
      <c r="K273" s="25">
        <f>LOWER(Settings!$C$4)&amp;".mit."&amp;$A273&amp;IF($C273="","","."&amp;$C273&amp;"."&amp;$B273)&amp;IF(INDEX(Variables!$D$5:$D$105,MATCH($A273,Variables!$A$5:$A$105,0))="","","."&amp;INDEX(Variables!$D$5:$D$105,MATCH($A273,Variables!$A$5:$A$105,0)))&amp;"."&amp;K$5</f>
        <v/>
      </c>
      <c r="L273" s="41">
        <f>MAX(-L221,0)</f>
        <v/>
      </c>
      <c r="M273" s="40">
        <f>MAX(-M221,0)</f>
        <v/>
      </c>
      <c r="N273" s="40">
        <f>MAX(-N221,0)</f>
        <v/>
      </c>
      <c r="O273" s="40">
        <f>MAX(-O221,0)</f>
        <v/>
      </c>
      <c r="P273" s="40">
        <f>MAX(-P221,0)</f>
        <v/>
      </c>
      <c r="Q273" s="40">
        <f>MAX(-Q221,0)</f>
        <v/>
      </c>
      <c r="R273" s="40">
        <f>MAX(-R221,0)</f>
        <v/>
      </c>
      <c r="S273" s="40">
        <f>MAX(-S221,0)</f>
        <v/>
      </c>
      <c r="T273" s="40">
        <f>MAX(-T221,0)</f>
        <v/>
      </c>
      <c r="U273" s="40">
        <f>MAX(-U221,0)</f>
        <v/>
      </c>
      <c r="V273" s="40">
        <f>MAX(-V221,0)</f>
        <v/>
      </c>
      <c r="W273" s="40">
        <f>MAX(-W221,0)</f>
        <v/>
      </c>
      <c r="X273" s="40">
        <f>MAX(-X221,0)</f>
        <v/>
      </c>
      <c r="Y273" s="40">
        <f>MAX(-Y221,0)</f>
        <v/>
      </c>
      <c r="Z273" s="40">
        <f>MAX(-Z221,0)</f>
        <v/>
      </c>
      <c r="AA273" s="40">
        <f>MAX(-AA221,0)</f>
        <v/>
      </c>
      <c r="AB273" s="40">
        <f>MAX(-AB221,0)</f>
        <v/>
      </c>
      <c r="AC273" s="40">
        <f>MAX(-AC221,0)</f>
        <v/>
      </c>
      <c r="AD273" s="42">
        <f>SUBSIDYPART(AD221)</f>
        <v/>
      </c>
      <c r="AE273" s="25">
        <f>LOWER(Settings!$C$4)&amp;".mit."&amp;$A273&amp;IF($C273="","","."&amp;$C273&amp;"."&amp;$B273)&amp;IF(INDEX(Variables!$D$5:$D$105,MATCH($A273,Variables!$A$5:$A$105,0))="","","."&amp;INDEX(Variables!$D$5:$D$105,MATCH($A273,Variables!$A$5:$A$105,0)))&amp;"."&amp;AE$5</f>
        <v/>
      </c>
      <c r="AF273" s="41">
        <f>MAX(-AF221,0)</f>
        <v/>
      </c>
      <c r="AG273" s="40">
        <f>MAX(-AG221,0)</f>
        <v/>
      </c>
      <c r="AH273" s="40">
        <f>MAX(-AH221,0)</f>
        <v/>
      </c>
      <c r="AI273" s="40">
        <f>MAX(-AI221,0)</f>
        <v/>
      </c>
      <c r="AJ273" s="40">
        <f>MAX(-AJ221,0)</f>
        <v/>
      </c>
      <c r="AK273" s="40">
        <f>MAX(-AK221,0)</f>
        <v/>
      </c>
      <c r="AL273" s="40">
        <f>MAX(-AL221,0)</f>
        <v/>
      </c>
      <c r="AM273" s="40">
        <f>MAX(-AM221,0)</f>
        <v/>
      </c>
      <c r="AN273" s="40">
        <f>MAX(-AN221,0)</f>
        <v/>
      </c>
      <c r="AO273" s="40">
        <f>MAX(-AO221,0)</f>
        <v/>
      </c>
      <c r="AP273" s="40">
        <f>MAX(-AP221,0)</f>
        <v/>
      </c>
      <c r="AQ273" s="40">
        <f>MAX(-AQ221,0)</f>
        <v/>
      </c>
      <c r="AR273" s="40">
        <f>MAX(-AR221,0)</f>
        <v/>
      </c>
      <c r="AS273" s="40">
        <f>MAX(-AS221,0)</f>
        <v/>
      </c>
      <c r="AT273" s="40">
        <f>MAX(-AT221,0)</f>
        <v/>
      </c>
      <c r="AU273" s="40">
        <f>MAX(-AU221,0)</f>
        <v/>
      </c>
      <c r="AV273" s="40">
        <f>MAX(-AV221,0)</f>
        <v/>
      </c>
      <c r="AW273" s="40">
        <f>MAX(-AW221,0)</f>
        <v/>
      </c>
      <c r="AX273" s="42">
        <f>SUBSIDYPART(AX221)</f>
        <v/>
      </c>
    </row>
    <row r="274" hidden="1" outlineLevel="1">
      <c r="A274" s="5" t="inlineStr">
        <is>
          <t>esub</t>
        </is>
      </c>
      <c r="B274" s="5" t="inlineStr">
        <is>
          <t>nga</t>
        </is>
      </c>
      <c r="C274" s="5" t="inlineStr">
        <is>
          <t>pow</t>
        </is>
      </c>
      <c r="D274" s="39" t="n"/>
      <c r="E274" s="39" t="n"/>
      <c r="F274" s="39" t="n"/>
      <c r="G274" s="39" t="n"/>
      <c r="H274" s="5">
        <f>INDEX(Variables!$B$5:$B$105,MATCH($A274,Variables!$A$5:$A$105,0))&amp;IF($C274="",""," | "&amp;INDEX(Mapping!$B$5:$B$26,MATCH($C274,Mapping!$A$5:$A$26,0))&amp;" | "&amp;INDEX(Mapping!$B$30:$B$41,MATCH($B274,Mapping!$A$30:$A$41,0)))</f>
        <v/>
      </c>
      <c r="I274" s="5">
        <f>INDEX(Variables!$C$5:$C$105,MATCH($A274,Variables!$A$5:$A$105,0))</f>
        <v/>
      </c>
      <c r="J274" s="5">
        <f>INDEX(Variables!$E$5:$E$105,MATCH($A274,Variables!$A$5:$A$105,0))</f>
        <v/>
      </c>
      <c r="K274" s="25">
        <f>LOWER(Settings!$C$4)&amp;".mit."&amp;$A274&amp;IF($C274="","","."&amp;$C274&amp;"."&amp;$B274)&amp;IF(INDEX(Variables!$D$5:$D$105,MATCH($A274,Variables!$A$5:$A$105,0))="","","."&amp;INDEX(Variables!$D$5:$D$105,MATCH($A274,Variables!$A$5:$A$105,0)))&amp;"."&amp;K$5</f>
        <v/>
      </c>
      <c r="L274" s="41">
        <f>MAX(-L222,0)</f>
        <v/>
      </c>
      <c r="M274" s="40">
        <f>MAX(-M222,0)</f>
        <v/>
      </c>
      <c r="N274" s="40">
        <f>MAX(-N222,0)</f>
        <v/>
      </c>
      <c r="O274" s="40">
        <f>MAX(-O222,0)</f>
        <v/>
      </c>
      <c r="P274" s="40">
        <f>MAX(-P222,0)</f>
        <v/>
      </c>
      <c r="Q274" s="40">
        <f>MAX(-Q222,0)</f>
        <v/>
      </c>
      <c r="R274" s="40">
        <f>MAX(-R222,0)</f>
        <v/>
      </c>
      <c r="S274" s="40">
        <f>MAX(-S222,0)</f>
        <v/>
      </c>
      <c r="T274" s="40">
        <f>MAX(-T222,0)</f>
        <v/>
      </c>
      <c r="U274" s="40">
        <f>MAX(-U222,0)</f>
        <v/>
      </c>
      <c r="V274" s="40">
        <f>MAX(-V222,0)</f>
        <v/>
      </c>
      <c r="W274" s="40">
        <f>MAX(-W222,0)</f>
        <v/>
      </c>
      <c r="X274" s="40">
        <f>MAX(-X222,0)</f>
        <v/>
      </c>
      <c r="Y274" s="40">
        <f>MAX(-Y222,0)</f>
        <v/>
      </c>
      <c r="Z274" s="40">
        <f>MAX(-Z222,0)</f>
        <v/>
      </c>
      <c r="AA274" s="40">
        <f>MAX(-AA222,0)</f>
        <v/>
      </c>
      <c r="AB274" s="40">
        <f>MAX(-AB222,0)</f>
        <v/>
      </c>
      <c r="AC274" s="40">
        <f>MAX(-AC222,0)</f>
        <v/>
      </c>
      <c r="AD274" s="42">
        <f>SUBSIDYPART(AD222)</f>
        <v/>
      </c>
      <c r="AE274" s="25">
        <f>LOWER(Settings!$C$4)&amp;".mit."&amp;$A274&amp;IF($C274="","","."&amp;$C274&amp;"."&amp;$B274)&amp;IF(INDEX(Variables!$D$5:$D$105,MATCH($A274,Variables!$A$5:$A$105,0))="","","."&amp;INDEX(Variables!$D$5:$D$105,MATCH($A274,Variables!$A$5:$A$105,0)))&amp;"."&amp;AE$5</f>
        <v/>
      </c>
      <c r="AF274" s="41">
        <f>MAX(-AF222,0)</f>
        <v/>
      </c>
      <c r="AG274" s="40">
        <f>MAX(-AG222,0)</f>
        <v/>
      </c>
      <c r="AH274" s="40">
        <f>MAX(-AH222,0)</f>
        <v/>
      </c>
      <c r="AI274" s="40">
        <f>MAX(-AI222,0)</f>
        <v/>
      </c>
      <c r="AJ274" s="40">
        <f>MAX(-AJ222,0)</f>
        <v/>
      </c>
      <c r="AK274" s="40">
        <f>MAX(-AK222,0)</f>
        <v/>
      </c>
      <c r="AL274" s="40">
        <f>MAX(-AL222,0)</f>
        <v/>
      </c>
      <c r="AM274" s="40">
        <f>MAX(-AM222,0)</f>
        <v/>
      </c>
      <c r="AN274" s="40">
        <f>MAX(-AN222,0)</f>
        <v/>
      </c>
      <c r="AO274" s="40">
        <f>MAX(-AO222,0)</f>
        <v/>
      </c>
      <c r="AP274" s="40">
        <f>MAX(-AP222,0)</f>
        <v/>
      </c>
      <c r="AQ274" s="40">
        <f>MAX(-AQ222,0)</f>
        <v/>
      </c>
      <c r="AR274" s="40">
        <f>MAX(-AR222,0)</f>
        <v/>
      </c>
      <c r="AS274" s="40">
        <f>MAX(-AS222,0)</f>
        <v/>
      </c>
      <c r="AT274" s="40">
        <f>MAX(-AT222,0)</f>
        <v/>
      </c>
      <c r="AU274" s="40">
        <f>MAX(-AU222,0)</f>
        <v/>
      </c>
      <c r="AV274" s="40">
        <f>MAX(-AV222,0)</f>
        <v/>
      </c>
      <c r="AW274" s="40">
        <f>MAX(-AW222,0)</f>
        <v/>
      </c>
      <c r="AX274" s="42">
        <f>SUBSIDYPART(AX222)</f>
        <v/>
      </c>
    </row>
    <row r="275" hidden="1" outlineLevel="1">
      <c r="A275" s="5" t="inlineStr">
        <is>
          <t>esub</t>
        </is>
      </c>
      <c r="B275" s="5" t="inlineStr">
        <is>
          <t>nga</t>
        </is>
      </c>
      <c r="C275" s="5" t="inlineStr">
        <is>
          <t>res</t>
        </is>
      </c>
      <c r="D275" s="39" t="n"/>
      <c r="E275" s="39" t="n"/>
      <c r="F275" s="39" t="n"/>
      <c r="G275" s="39" t="n"/>
      <c r="H275" s="5">
        <f>INDEX(Variables!$B$5:$B$105,MATCH($A275,Variables!$A$5:$A$105,0))&amp;IF($C275="",""," | "&amp;INDEX(Mapping!$B$5:$B$26,MATCH($C275,Mapping!$A$5:$A$26,0))&amp;" | "&amp;INDEX(Mapping!$B$30:$B$41,MATCH($B275,Mapping!$A$30:$A$41,0)))</f>
        <v/>
      </c>
      <c r="I275" s="5">
        <f>INDEX(Variables!$C$5:$C$105,MATCH($A275,Variables!$A$5:$A$105,0))</f>
        <v/>
      </c>
      <c r="J275" s="5">
        <f>INDEX(Variables!$E$5:$E$105,MATCH($A275,Variables!$A$5:$A$105,0))</f>
        <v/>
      </c>
      <c r="K275" s="25">
        <f>LOWER(Settings!$C$4)&amp;".mit."&amp;$A275&amp;IF($C275="","","."&amp;$C275&amp;"."&amp;$B275)&amp;IF(INDEX(Variables!$D$5:$D$105,MATCH($A275,Variables!$A$5:$A$105,0))="","","."&amp;INDEX(Variables!$D$5:$D$105,MATCH($A275,Variables!$A$5:$A$105,0)))&amp;"."&amp;K$5</f>
        <v/>
      </c>
      <c r="L275" s="41">
        <f>MAX(-L223,0)</f>
        <v/>
      </c>
      <c r="M275" s="40">
        <f>MAX(-M223,0)</f>
        <v/>
      </c>
      <c r="N275" s="40">
        <f>MAX(-N223,0)</f>
        <v/>
      </c>
      <c r="O275" s="40">
        <f>MAX(-O223,0)</f>
        <v/>
      </c>
      <c r="P275" s="40">
        <f>MAX(-P223,0)</f>
        <v/>
      </c>
      <c r="Q275" s="40">
        <f>MAX(-Q223,0)</f>
        <v/>
      </c>
      <c r="R275" s="40">
        <f>MAX(-R223,0)</f>
        <v/>
      </c>
      <c r="S275" s="40">
        <f>MAX(-S223,0)</f>
        <v/>
      </c>
      <c r="T275" s="40">
        <f>MAX(-T223,0)</f>
        <v/>
      </c>
      <c r="U275" s="40">
        <f>MAX(-U223,0)</f>
        <v/>
      </c>
      <c r="V275" s="40">
        <f>MAX(-V223,0)</f>
        <v/>
      </c>
      <c r="W275" s="40">
        <f>MAX(-W223,0)</f>
        <v/>
      </c>
      <c r="X275" s="40">
        <f>MAX(-X223,0)</f>
        <v/>
      </c>
      <c r="Y275" s="40">
        <f>MAX(-Y223,0)</f>
        <v/>
      </c>
      <c r="Z275" s="40">
        <f>MAX(-Z223,0)</f>
        <v/>
      </c>
      <c r="AA275" s="40">
        <f>MAX(-AA223,0)</f>
        <v/>
      </c>
      <c r="AB275" s="40">
        <f>MAX(-AB223,0)</f>
        <v/>
      </c>
      <c r="AC275" s="40">
        <f>MAX(-AC223,0)</f>
        <v/>
      </c>
      <c r="AD275" s="42">
        <f>SUBSIDYPART(AD223)</f>
        <v/>
      </c>
      <c r="AE275" s="25">
        <f>LOWER(Settings!$C$4)&amp;".mit."&amp;$A275&amp;IF($C275="","","."&amp;$C275&amp;"."&amp;$B275)&amp;IF(INDEX(Variables!$D$5:$D$105,MATCH($A275,Variables!$A$5:$A$105,0))="","","."&amp;INDEX(Variables!$D$5:$D$105,MATCH($A275,Variables!$A$5:$A$105,0)))&amp;"."&amp;AE$5</f>
        <v/>
      </c>
      <c r="AF275" s="41">
        <f>MAX(-AF223,0)</f>
        <v/>
      </c>
      <c r="AG275" s="40">
        <f>MAX(-AG223,0)</f>
        <v/>
      </c>
      <c r="AH275" s="40">
        <f>MAX(-AH223,0)</f>
        <v/>
      </c>
      <c r="AI275" s="40">
        <f>MAX(-AI223,0)</f>
        <v/>
      </c>
      <c r="AJ275" s="40">
        <f>MAX(-AJ223,0)</f>
        <v/>
      </c>
      <c r="AK275" s="40">
        <f>MAX(-AK223,0)</f>
        <v/>
      </c>
      <c r="AL275" s="40">
        <f>MAX(-AL223,0)</f>
        <v/>
      </c>
      <c r="AM275" s="40">
        <f>MAX(-AM223,0)</f>
        <v/>
      </c>
      <c r="AN275" s="40">
        <f>MAX(-AN223,0)</f>
        <v/>
      </c>
      <c r="AO275" s="40">
        <f>MAX(-AO223,0)</f>
        <v/>
      </c>
      <c r="AP275" s="40">
        <f>MAX(-AP223,0)</f>
        <v/>
      </c>
      <c r="AQ275" s="40">
        <f>MAX(-AQ223,0)</f>
        <v/>
      </c>
      <c r="AR275" s="40">
        <f>MAX(-AR223,0)</f>
        <v/>
      </c>
      <c r="AS275" s="40">
        <f>MAX(-AS223,0)</f>
        <v/>
      </c>
      <c r="AT275" s="40">
        <f>MAX(-AT223,0)</f>
        <v/>
      </c>
      <c r="AU275" s="40">
        <f>MAX(-AU223,0)</f>
        <v/>
      </c>
      <c r="AV275" s="40">
        <f>MAX(-AV223,0)</f>
        <v/>
      </c>
      <c r="AW275" s="40">
        <f>MAX(-AW223,0)</f>
        <v/>
      </c>
      <c r="AX275" s="42">
        <f>SUBSIDYPART(AX223)</f>
        <v/>
      </c>
    </row>
    <row r="276" hidden="1" outlineLevel="1">
      <c r="A276" s="5" t="inlineStr">
        <is>
          <t>esub</t>
        </is>
      </c>
      <c r="B276" s="5" t="inlineStr">
        <is>
          <t>nga</t>
        </is>
      </c>
      <c r="C276" s="5" t="inlineStr">
        <is>
          <t>ind</t>
        </is>
      </c>
      <c r="D276" s="39" t="n"/>
      <c r="E276" s="39" t="n"/>
      <c r="F276" s="39" t="n"/>
      <c r="G276" s="39" t="n"/>
      <c r="H276" s="5">
        <f>INDEX(Variables!$B$5:$B$105,MATCH($A276,Variables!$A$5:$A$105,0))&amp;IF($C276="",""," | "&amp;INDEX(Mapping!$B$5:$B$26,MATCH($C276,Mapping!$A$5:$A$26,0))&amp;" | "&amp;INDEX(Mapping!$B$30:$B$41,MATCH($B276,Mapping!$A$30:$A$41,0)))</f>
        <v/>
      </c>
      <c r="I276" s="5">
        <f>INDEX(Variables!$C$5:$C$105,MATCH($A276,Variables!$A$5:$A$105,0))</f>
        <v/>
      </c>
      <c r="J276" s="5">
        <f>INDEX(Variables!$E$5:$E$105,MATCH($A276,Variables!$A$5:$A$105,0))</f>
        <v/>
      </c>
      <c r="K276" s="25">
        <f>LOWER(Settings!$C$4)&amp;".mit."&amp;$A276&amp;IF($C276="","","."&amp;$C276&amp;"."&amp;$B276)&amp;IF(INDEX(Variables!$D$5:$D$105,MATCH($A276,Variables!$A$5:$A$105,0))="","","."&amp;INDEX(Variables!$D$5:$D$105,MATCH($A276,Variables!$A$5:$A$105,0)))&amp;"."&amp;K$5</f>
        <v/>
      </c>
      <c r="L276" s="41">
        <f>MAX(-L224,0)</f>
        <v/>
      </c>
      <c r="M276" s="40">
        <f>MAX(-M224,0)</f>
        <v/>
      </c>
      <c r="N276" s="40">
        <f>MAX(-N224,0)</f>
        <v/>
      </c>
      <c r="O276" s="40">
        <f>MAX(-O224,0)</f>
        <v/>
      </c>
      <c r="P276" s="40">
        <f>MAX(-P224,0)</f>
        <v/>
      </c>
      <c r="Q276" s="40">
        <f>MAX(-Q224,0)</f>
        <v/>
      </c>
      <c r="R276" s="40">
        <f>MAX(-R224,0)</f>
        <v/>
      </c>
      <c r="S276" s="40">
        <f>MAX(-S224,0)</f>
        <v/>
      </c>
      <c r="T276" s="40">
        <f>MAX(-T224,0)</f>
        <v/>
      </c>
      <c r="U276" s="40">
        <f>MAX(-U224,0)</f>
        <v/>
      </c>
      <c r="V276" s="40">
        <f>MAX(-V224,0)</f>
        <v/>
      </c>
      <c r="W276" s="40">
        <f>MAX(-W224,0)</f>
        <v/>
      </c>
      <c r="X276" s="40">
        <f>MAX(-X224,0)</f>
        <v/>
      </c>
      <c r="Y276" s="40">
        <f>MAX(-Y224,0)</f>
        <v/>
      </c>
      <c r="Z276" s="40">
        <f>MAX(-Z224,0)</f>
        <v/>
      </c>
      <c r="AA276" s="40">
        <f>MAX(-AA224,0)</f>
        <v/>
      </c>
      <c r="AB276" s="40">
        <f>MAX(-AB224,0)</f>
        <v/>
      </c>
      <c r="AC276" s="40">
        <f>MAX(-AC224,0)</f>
        <v/>
      </c>
      <c r="AD276" s="42">
        <f>SUBSIDYPART(AD224)</f>
        <v/>
      </c>
      <c r="AE276" s="25">
        <f>LOWER(Settings!$C$4)&amp;".mit."&amp;$A276&amp;IF($C276="","","."&amp;$C276&amp;"."&amp;$B276)&amp;IF(INDEX(Variables!$D$5:$D$105,MATCH($A276,Variables!$A$5:$A$105,0))="","","."&amp;INDEX(Variables!$D$5:$D$105,MATCH($A276,Variables!$A$5:$A$105,0)))&amp;"."&amp;AE$5</f>
        <v/>
      </c>
      <c r="AF276" s="41">
        <f>MAX(-AF224,0)</f>
        <v/>
      </c>
      <c r="AG276" s="40">
        <f>MAX(-AG224,0)</f>
        <v/>
      </c>
      <c r="AH276" s="40">
        <f>MAX(-AH224,0)</f>
        <v/>
      </c>
      <c r="AI276" s="40">
        <f>MAX(-AI224,0)</f>
        <v/>
      </c>
      <c r="AJ276" s="40">
        <f>MAX(-AJ224,0)</f>
        <v/>
      </c>
      <c r="AK276" s="40">
        <f>MAX(-AK224,0)</f>
        <v/>
      </c>
      <c r="AL276" s="40">
        <f>MAX(-AL224,0)</f>
        <v/>
      </c>
      <c r="AM276" s="40">
        <f>MAX(-AM224,0)</f>
        <v/>
      </c>
      <c r="AN276" s="40">
        <f>MAX(-AN224,0)</f>
        <v/>
      </c>
      <c r="AO276" s="40">
        <f>MAX(-AO224,0)</f>
        <v/>
      </c>
      <c r="AP276" s="40">
        <f>MAX(-AP224,0)</f>
        <v/>
      </c>
      <c r="AQ276" s="40">
        <f>MAX(-AQ224,0)</f>
        <v/>
      </c>
      <c r="AR276" s="40">
        <f>MAX(-AR224,0)</f>
        <v/>
      </c>
      <c r="AS276" s="40">
        <f>MAX(-AS224,0)</f>
        <v/>
      </c>
      <c r="AT276" s="40">
        <f>MAX(-AT224,0)</f>
        <v/>
      </c>
      <c r="AU276" s="40">
        <f>MAX(-AU224,0)</f>
        <v/>
      </c>
      <c r="AV276" s="40">
        <f>MAX(-AV224,0)</f>
        <v/>
      </c>
      <c r="AW276" s="40">
        <f>MAX(-AW224,0)</f>
        <v/>
      </c>
      <c r="AX276" s="42">
        <f>SUBSIDYPART(AX224)</f>
        <v/>
      </c>
    </row>
    <row r="277" hidden="1" outlineLevel="1">
      <c r="A277" s="5" t="inlineStr">
        <is>
          <t>esub</t>
        </is>
      </c>
      <c r="B277" s="5" t="inlineStr">
        <is>
          <t>gso</t>
        </is>
      </c>
      <c r="C277" s="5" t="inlineStr">
        <is>
          <t>all</t>
        </is>
      </c>
      <c r="D277" s="39" t="n"/>
      <c r="E277" s="39" t="n"/>
      <c r="F277" s="39" t="n"/>
      <c r="G277" s="39" t="n"/>
      <c r="H277" s="5">
        <f>INDEX(Variables!$B$5:$B$105,MATCH($A277,Variables!$A$5:$A$105,0))&amp;IF($C277="",""," | "&amp;INDEX(Mapping!$B$5:$B$26,MATCH($C277,Mapping!$A$5:$A$26,0))&amp;" | "&amp;INDEX(Mapping!$B$30:$B$41,MATCH($B277,Mapping!$A$30:$A$41,0)))</f>
        <v/>
      </c>
      <c r="I277" s="5">
        <f>INDEX(Variables!$C$5:$C$105,MATCH($A277,Variables!$A$5:$A$105,0))</f>
        <v/>
      </c>
      <c r="J277" s="5">
        <f>INDEX(Variables!$E$5:$E$105,MATCH($A277,Variables!$A$5:$A$105,0))</f>
        <v/>
      </c>
      <c r="K277" s="25">
        <f>LOWER(Settings!$C$4)&amp;".mit."&amp;$A277&amp;IF($C277="","","."&amp;$C277&amp;"."&amp;$B277)&amp;IF(INDEX(Variables!$D$5:$D$105,MATCH($A277,Variables!$A$5:$A$105,0))="","","."&amp;INDEX(Variables!$D$5:$D$105,MATCH($A277,Variables!$A$5:$A$105,0)))&amp;"."&amp;K$5</f>
        <v/>
      </c>
      <c r="L277" s="41">
        <f>MAX(-L225,0)</f>
        <v/>
      </c>
      <c r="M277" s="40">
        <f>MAX(-M225,0)</f>
        <v/>
      </c>
      <c r="N277" s="40">
        <f>MAX(-N225,0)</f>
        <v/>
      </c>
      <c r="O277" s="40">
        <f>MAX(-O225,0)</f>
        <v/>
      </c>
      <c r="P277" s="40">
        <f>MAX(-P225,0)</f>
        <v/>
      </c>
      <c r="Q277" s="40">
        <f>MAX(-Q225,0)</f>
        <v/>
      </c>
      <c r="R277" s="40">
        <f>MAX(-R225,0)</f>
        <v/>
      </c>
      <c r="S277" s="40">
        <f>MAX(-S225,0)</f>
        <v/>
      </c>
      <c r="T277" s="40">
        <f>MAX(-T225,0)</f>
        <v/>
      </c>
      <c r="U277" s="40">
        <f>MAX(-U225,0)</f>
        <v/>
      </c>
      <c r="V277" s="40">
        <f>MAX(-V225,0)</f>
        <v/>
      </c>
      <c r="W277" s="40">
        <f>MAX(-W225,0)</f>
        <v/>
      </c>
      <c r="X277" s="40">
        <f>MAX(-X225,0)</f>
        <v/>
      </c>
      <c r="Y277" s="40">
        <f>MAX(-Y225,0)</f>
        <v/>
      </c>
      <c r="Z277" s="40">
        <f>MAX(-Z225,0)</f>
        <v/>
      </c>
      <c r="AA277" s="40">
        <f>MAX(-AA225,0)</f>
        <v/>
      </c>
      <c r="AB277" s="40">
        <f>MAX(-AB225,0)</f>
        <v/>
      </c>
      <c r="AC277" s="40">
        <f>MAX(-AC225,0)</f>
        <v/>
      </c>
      <c r="AD277" s="42">
        <f>SUBSIDYPART(AD225)</f>
        <v/>
      </c>
      <c r="AE277" s="25">
        <f>LOWER(Settings!$C$4)&amp;".mit."&amp;$A277&amp;IF($C277="","","."&amp;$C277&amp;"."&amp;$B277)&amp;IF(INDEX(Variables!$D$5:$D$105,MATCH($A277,Variables!$A$5:$A$105,0))="","","."&amp;INDEX(Variables!$D$5:$D$105,MATCH($A277,Variables!$A$5:$A$105,0)))&amp;"."&amp;AE$5</f>
        <v/>
      </c>
      <c r="AF277" s="41">
        <f>MAX(-AF225,0)</f>
        <v/>
      </c>
      <c r="AG277" s="40">
        <f>MAX(-AG225,0)</f>
        <v/>
      </c>
      <c r="AH277" s="40">
        <f>MAX(-AH225,0)</f>
        <v/>
      </c>
      <c r="AI277" s="40">
        <f>MAX(-AI225,0)</f>
        <v/>
      </c>
      <c r="AJ277" s="40">
        <f>MAX(-AJ225,0)</f>
        <v/>
      </c>
      <c r="AK277" s="40">
        <f>MAX(-AK225,0)</f>
        <v/>
      </c>
      <c r="AL277" s="40">
        <f>MAX(-AL225,0)</f>
        <v/>
      </c>
      <c r="AM277" s="40">
        <f>MAX(-AM225,0)</f>
        <v/>
      </c>
      <c r="AN277" s="40">
        <f>MAX(-AN225,0)</f>
        <v/>
      </c>
      <c r="AO277" s="40">
        <f>MAX(-AO225,0)</f>
        <v/>
      </c>
      <c r="AP277" s="40">
        <f>MAX(-AP225,0)</f>
        <v/>
      </c>
      <c r="AQ277" s="40">
        <f>MAX(-AQ225,0)</f>
        <v/>
      </c>
      <c r="AR277" s="40">
        <f>MAX(-AR225,0)</f>
        <v/>
      </c>
      <c r="AS277" s="40">
        <f>MAX(-AS225,0)</f>
        <v/>
      </c>
      <c r="AT277" s="40">
        <f>MAX(-AT225,0)</f>
        <v/>
      </c>
      <c r="AU277" s="40">
        <f>MAX(-AU225,0)</f>
        <v/>
      </c>
      <c r="AV277" s="40">
        <f>MAX(-AV225,0)</f>
        <v/>
      </c>
      <c r="AW277" s="40">
        <f>MAX(-AW225,0)</f>
        <v/>
      </c>
      <c r="AX277" s="42">
        <f>SUBSIDYPART(AX225)</f>
        <v/>
      </c>
    </row>
    <row r="278" hidden="1" outlineLevel="1">
      <c r="A278" s="5" t="inlineStr">
        <is>
          <t>esub</t>
        </is>
      </c>
      <c r="B278" s="5" t="inlineStr">
        <is>
          <t>die</t>
        </is>
      </c>
      <c r="C278" s="5" t="inlineStr">
        <is>
          <t>all</t>
        </is>
      </c>
      <c r="D278" s="39" t="n"/>
      <c r="E278" s="39" t="n"/>
      <c r="F278" s="39" t="n"/>
      <c r="G278" s="39" t="n"/>
      <c r="H278" s="5">
        <f>INDEX(Variables!$B$5:$B$105,MATCH($A278,Variables!$A$5:$A$105,0))&amp;IF($C278="",""," | "&amp;INDEX(Mapping!$B$5:$B$26,MATCH($C278,Mapping!$A$5:$A$26,0))&amp;" | "&amp;INDEX(Mapping!$B$30:$B$41,MATCH($B278,Mapping!$A$30:$A$41,0)))</f>
        <v/>
      </c>
      <c r="I278" s="5">
        <f>INDEX(Variables!$C$5:$C$105,MATCH($A278,Variables!$A$5:$A$105,0))</f>
        <v/>
      </c>
      <c r="J278" s="5">
        <f>INDEX(Variables!$E$5:$E$105,MATCH($A278,Variables!$A$5:$A$105,0))</f>
        <v/>
      </c>
      <c r="K278" s="25">
        <f>LOWER(Settings!$C$4)&amp;".mit."&amp;$A278&amp;IF($C278="","","."&amp;$C278&amp;"."&amp;$B278)&amp;IF(INDEX(Variables!$D$5:$D$105,MATCH($A278,Variables!$A$5:$A$105,0))="","","."&amp;INDEX(Variables!$D$5:$D$105,MATCH($A278,Variables!$A$5:$A$105,0)))&amp;"."&amp;K$5</f>
        <v/>
      </c>
      <c r="L278" s="41">
        <f>MAX(-L226,0)</f>
        <v/>
      </c>
      <c r="M278" s="40">
        <f>MAX(-M226,0)</f>
        <v/>
      </c>
      <c r="N278" s="40">
        <f>MAX(-N226,0)</f>
        <v/>
      </c>
      <c r="O278" s="40">
        <f>MAX(-O226,0)</f>
        <v/>
      </c>
      <c r="P278" s="40">
        <f>MAX(-P226,0)</f>
        <v/>
      </c>
      <c r="Q278" s="40">
        <f>MAX(-Q226,0)</f>
        <v/>
      </c>
      <c r="R278" s="40">
        <f>MAX(-R226,0)</f>
        <v/>
      </c>
      <c r="S278" s="40">
        <f>MAX(-S226,0)</f>
        <v/>
      </c>
      <c r="T278" s="40">
        <f>MAX(-T226,0)</f>
        <v/>
      </c>
      <c r="U278" s="40">
        <f>MAX(-U226,0)</f>
        <v/>
      </c>
      <c r="V278" s="40">
        <f>MAX(-V226,0)</f>
        <v/>
      </c>
      <c r="W278" s="40">
        <f>MAX(-W226,0)</f>
        <v/>
      </c>
      <c r="X278" s="40">
        <f>MAX(-X226,0)</f>
        <v/>
      </c>
      <c r="Y278" s="40">
        <f>MAX(-Y226,0)</f>
        <v/>
      </c>
      <c r="Z278" s="40">
        <f>MAX(-Z226,0)</f>
        <v/>
      </c>
      <c r="AA278" s="40">
        <f>MAX(-AA226,0)</f>
        <v/>
      </c>
      <c r="AB278" s="40">
        <f>MAX(-AB226,0)</f>
        <v/>
      </c>
      <c r="AC278" s="40">
        <f>MAX(-AC226,0)</f>
        <v/>
      </c>
      <c r="AD278" s="42">
        <f>SUBSIDYPART(AD226)</f>
        <v/>
      </c>
      <c r="AE278" s="25">
        <f>LOWER(Settings!$C$4)&amp;".mit."&amp;$A278&amp;IF($C278="","","."&amp;$C278&amp;"."&amp;$B278)&amp;IF(INDEX(Variables!$D$5:$D$105,MATCH($A278,Variables!$A$5:$A$105,0))="","","."&amp;INDEX(Variables!$D$5:$D$105,MATCH($A278,Variables!$A$5:$A$105,0)))&amp;"."&amp;AE$5</f>
        <v/>
      </c>
      <c r="AF278" s="41">
        <f>MAX(-AF226,0)</f>
        <v/>
      </c>
      <c r="AG278" s="40">
        <f>MAX(-AG226,0)</f>
        <v/>
      </c>
      <c r="AH278" s="40">
        <f>MAX(-AH226,0)</f>
        <v/>
      </c>
      <c r="AI278" s="40">
        <f>MAX(-AI226,0)</f>
        <v/>
      </c>
      <c r="AJ278" s="40">
        <f>MAX(-AJ226,0)</f>
        <v/>
      </c>
      <c r="AK278" s="40">
        <f>MAX(-AK226,0)</f>
        <v/>
      </c>
      <c r="AL278" s="40">
        <f>MAX(-AL226,0)</f>
        <v/>
      </c>
      <c r="AM278" s="40">
        <f>MAX(-AM226,0)</f>
        <v/>
      </c>
      <c r="AN278" s="40">
        <f>MAX(-AN226,0)</f>
        <v/>
      </c>
      <c r="AO278" s="40">
        <f>MAX(-AO226,0)</f>
        <v/>
      </c>
      <c r="AP278" s="40">
        <f>MAX(-AP226,0)</f>
        <v/>
      </c>
      <c r="AQ278" s="40">
        <f>MAX(-AQ226,0)</f>
        <v/>
      </c>
      <c r="AR278" s="40">
        <f>MAX(-AR226,0)</f>
        <v/>
      </c>
      <c r="AS278" s="40">
        <f>MAX(-AS226,0)</f>
        <v/>
      </c>
      <c r="AT278" s="40">
        <f>MAX(-AT226,0)</f>
        <v/>
      </c>
      <c r="AU278" s="40">
        <f>MAX(-AU226,0)</f>
        <v/>
      </c>
      <c r="AV278" s="40">
        <f>MAX(-AV226,0)</f>
        <v/>
      </c>
      <c r="AW278" s="40">
        <f>MAX(-AW226,0)</f>
        <v/>
      </c>
      <c r="AX278" s="42">
        <f>SUBSIDYPART(AX226)</f>
        <v/>
      </c>
    </row>
    <row r="279" hidden="1" outlineLevel="1">
      <c r="A279" s="5" t="inlineStr">
        <is>
          <t>esub</t>
        </is>
      </c>
      <c r="B279" s="5" t="inlineStr">
        <is>
          <t>lpg</t>
        </is>
      </c>
      <c r="C279" s="5" t="inlineStr">
        <is>
          <t>all</t>
        </is>
      </c>
      <c r="D279" s="39" t="n"/>
      <c r="E279" s="39" t="n"/>
      <c r="F279" s="39" t="n"/>
      <c r="G279" s="39" t="n"/>
      <c r="H279" s="5">
        <f>INDEX(Variables!$B$5:$B$105,MATCH($A279,Variables!$A$5:$A$105,0))&amp;IF($C279="",""," | "&amp;INDEX(Mapping!$B$5:$B$26,MATCH($C279,Mapping!$A$5:$A$26,0))&amp;" | "&amp;INDEX(Mapping!$B$30:$B$41,MATCH($B279,Mapping!$A$30:$A$41,0)))</f>
        <v/>
      </c>
      <c r="I279" s="5">
        <f>INDEX(Variables!$C$5:$C$105,MATCH($A279,Variables!$A$5:$A$105,0))</f>
        <v/>
      </c>
      <c r="J279" s="5">
        <f>INDEX(Variables!$E$5:$E$105,MATCH($A279,Variables!$A$5:$A$105,0))</f>
        <v/>
      </c>
      <c r="K279" s="25">
        <f>LOWER(Settings!$C$4)&amp;".mit."&amp;$A279&amp;IF($C279="","","."&amp;$C279&amp;"."&amp;$B279)&amp;IF(INDEX(Variables!$D$5:$D$105,MATCH($A279,Variables!$A$5:$A$105,0))="","","."&amp;INDEX(Variables!$D$5:$D$105,MATCH($A279,Variables!$A$5:$A$105,0)))&amp;"."&amp;K$5</f>
        <v/>
      </c>
      <c r="L279" s="41">
        <f>MAX(-L227,0)</f>
        <v/>
      </c>
      <c r="M279" s="40">
        <f>MAX(-M227,0)</f>
        <v/>
      </c>
      <c r="N279" s="40">
        <f>MAX(-N227,0)</f>
        <v/>
      </c>
      <c r="O279" s="40">
        <f>MAX(-O227,0)</f>
        <v/>
      </c>
      <c r="P279" s="40">
        <f>MAX(-P227,0)</f>
        <v/>
      </c>
      <c r="Q279" s="40">
        <f>MAX(-Q227,0)</f>
        <v/>
      </c>
      <c r="R279" s="40">
        <f>MAX(-R227,0)</f>
        <v/>
      </c>
      <c r="S279" s="40">
        <f>MAX(-S227,0)</f>
        <v/>
      </c>
      <c r="T279" s="40">
        <f>MAX(-T227,0)</f>
        <v/>
      </c>
      <c r="U279" s="40">
        <f>MAX(-U227,0)</f>
        <v/>
      </c>
      <c r="V279" s="40">
        <f>MAX(-V227,0)</f>
        <v/>
      </c>
      <c r="W279" s="40">
        <f>MAX(-W227,0)</f>
        <v/>
      </c>
      <c r="X279" s="40">
        <f>MAX(-X227,0)</f>
        <v/>
      </c>
      <c r="Y279" s="40">
        <f>MAX(-Y227,0)</f>
        <v/>
      </c>
      <c r="Z279" s="40">
        <f>MAX(-Z227,0)</f>
        <v/>
      </c>
      <c r="AA279" s="40">
        <f>MAX(-AA227,0)</f>
        <v/>
      </c>
      <c r="AB279" s="40">
        <f>MAX(-AB227,0)</f>
        <v/>
      </c>
      <c r="AC279" s="40">
        <f>MAX(-AC227,0)</f>
        <v/>
      </c>
      <c r="AD279" s="42">
        <f>SUBSIDYPART(AD227)</f>
        <v/>
      </c>
      <c r="AE279" s="25">
        <f>LOWER(Settings!$C$4)&amp;".mit."&amp;$A279&amp;IF($C279="","","."&amp;$C279&amp;"."&amp;$B279)&amp;IF(INDEX(Variables!$D$5:$D$105,MATCH($A279,Variables!$A$5:$A$105,0))="","","."&amp;INDEX(Variables!$D$5:$D$105,MATCH($A279,Variables!$A$5:$A$105,0)))&amp;"."&amp;AE$5</f>
        <v/>
      </c>
      <c r="AF279" s="41">
        <f>MAX(-AF227,0)</f>
        <v/>
      </c>
      <c r="AG279" s="40">
        <f>MAX(-AG227,0)</f>
        <v/>
      </c>
      <c r="AH279" s="40">
        <f>MAX(-AH227,0)</f>
        <v/>
      </c>
      <c r="AI279" s="40">
        <f>MAX(-AI227,0)</f>
        <v/>
      </c>
      <c r="AJ279" s="40">
        <f>MAX(-AJ227,0)</f>
        <v/>
      </c>
      <c r="AK279" s="40">
        <f>MAX(-AK227,0)</f>
        <v/>
      </c>
      <c r="AL279" s="40">
        <f>MAX(-AL227,0)</f>
        <v/>
      </c>
      <c r="AM279" s="40">
        <f>MAX(-AM227,0)</f>
        <v/>
      </c>
      <c r="AN279" s="40">
        <f>MAX(-AN227,0)</f>
        <v/>
      </c>
      <c r="AO279" s="40">
        <f>MAX(-AO227,0)</f>
        <v/>
      </c>
      <c r="AP279" s="40">
        <f>MAX(-AP227,0)</f>
        <v/>
      </c>
      <c r="AQ279" s="40">
        <f>MAX(-AQ227,0)</f>
        <v/>
      </c>
      <c r="AR279" s="40">
        <f>MAX(-AR227,0)</f>
        <v/>
      </c>
      <c r="AS279" s="40">
        <f>MAX(-AS227,0)</f>
        <v/>
      </c>
      <c r="AT279" s="40">
        <f>MAX(-AT227,0)</f>
        <v/>
      </c>
      <c r="AU279" s="40">
        <f>MAX(-AU227,0)</f>
        <v/>
      </c>
      <c r="AV279" s="40">
        <f>MAX(-AV227,0)</f>
        <v/>
      </c>
      <c r="AW279" s="40">
        <f>MAX(-AW227,0)</f>
        <v/>
      </c>
      <c r="AX279" s="42">
        <f>SUBSIDYPART(AX227)</f>
        <v/>
      </c>
    </row>
    <row r="280" hidden="1" outlineLevel="1">
      <c r="A280" s="5" t="inlineStr">
        <is>
          <t>esub</t>
        </is>
      </c>
      <c r="B280" s="5" t="inlineStr">
        <is>
          <t>ker</t>
        </is>
      </c>
      <c r="C280" s="5" t="inlineStr">
        <is>
          <t>all</t>
        </is>
      </c>
      <c r="D280" s="39" t="n"/>
      <c r="E280" s="39" t="n"/>
      <c r="F280" s="39" t="n"/>
      <c r="G280" s="39" t="n"/>
      <c r="H280" s="5">
        <f>INDEX(Variables!$B$5:$B$105,MATCH($A280,Variables!$A$5:$A$105,0))&amp;IF($C280="",""," | "&amp;INDEX(Mapping!$B$5:$B$26,MATCH($C280,Mapping!$A$5:$A$26,0))&amp;" | "&amp;INDEX(Mapping!$B$30:$B$41,MATCH($B280,Mapping!$A$30:$A$41,0)))</f>
        <v/>
      </c>
      <c r="I280" s="5">
        <f>INDEX(Variables!$C$5:$C$105,MATCH($A280,Variables!$A$5:$A$105,0))</f>
        <v/>
      </c>
      <c r="J280" s="5">
        <f>INDEX(Variables!$E$5:$E$105,MATCH($A280,Variables!$A$5:$A$105,0))</f>
        <v/>
      </c>
      <c r="K280" s="25">
        <f>LOWER(Settings!$C$4)&amp;".mit."&amp;$A280&amp;IF($C280="","","."&amp;$C280&amp;"."&amp;$B280)&amp;IF(INDEX(Variables!$D$5:$D$105,MATCH($A280,Variables!$A$5:$A$105,0))="","","."&amp;INDEX(Variables!$D$5:$D$105,MATCH($A280,Variables!$A$5:$A$105,0)))&amp;"."&amp;K$5</f>
        <v/>
      </c>
      <c r="L280" s="41">
        <f>MAX(-L228,0)</f>
        <v/>
      </c>
      <c r="M280" s="40">
        <f>MAX(-M228,0)</f>
        <v/>
      </c>
      <c r="N280" s="40">
        <f>MAX(-N228,0)</f>
        <v/>
      </c>
      <c r="O280" s="40">
        <f>MAX(-O228,0)</f>
        <v/>
      </c>
      <c r="P280" s="40">
        <f>MAX(-P228,0)</f>
        <v/>
      </c>
      <c r="Q280" s="40">
        <f>MAX(-Q228,0)</f>
        <v/>
      </c>
      <c r="R280" s="40">
        <f>MAX(-R228,0)</f>
        <v/>
      </c>
      <c r="S280" s="40">
        <f>MAX(-S228,0)</f>
        <v/>
      </c>
      <c r="T280" s="40">
        <f>MAX(-T228,0)</f>
        <v/>
      </c>
      <c r="U280" s="40">
        <f>MAX(-U228,0)</f>
        <v/>
      </c>
      <c r="V280" s="40">
        <f>MAX(-V228,0)</f>
        <v/>
      </c>
      <c r="W280" s="40">
        <f>MAX(-W228,0)</f>
        <v/>
      </c>
      <c r="X280" s="40">
        <f>MAX(-X228,0)</f>
        <v/>
      </c>
      <c r="Y280" s="40">
        <f>MAX(-Y228,0)</f>
        <v/>
      </c>
      <c r="Z280" s="40">
        <f>MAX(-Z228,0)</f>
        <v/>
      </c>
      <c r="AA280" s="40">
        <f>MAX(-AA228,0)</f>
        <v/>
      </c>
      <c r="AB280" s="40">
        <f>MAX(-AB228,0)</f>
        <v/>
      </c>
      <c r="AC280" s="40">
        <f>MAX(-AC228,0)</f>
        <v/>
      </c>
      <c r="AD280" s="42">
        <f>SUBSIDYPART(AD228)</f>
        <v/>
      </c>
      <c r="AE280" s="25">
        <f>LOWER(Settings!$C$4)&amp;".mit."&amp;$A280&amp;IF($C280="","","."&amp;$C280&amp;"."&amp;$B280)&amp;IF(INDEX(Variables!$D$5:$D$105,MATCH($A280,Variables!$A$5:$A$105,0))="","","."&amp;INDEX(Variables!$D$5:$D$105,MATCH($A280,Variables!$A$5:$A$105,0)))&amp;"."&amp;AE$5</f>
        <v/>
      </c>
      <c r="AF280" s="41">
        <f>MAX(-AF228,0)</f>
        <v/>
      </c>
      <c r="AG280" s="40">
        <f>MAX(-AG228,0)</f>
        <v/>
      </c>
      <c r="AH280" s="40">
        <f>MAX(-AH228,0)</f>
        <v/>
      </c>
      <c r="AI280" s="40">
        <f>MAX(-AI228,0)</f>
        <v/>
      </c>
      <c r="AJ280" s="40">
        <f>MAX(-AJ228,0)</f>
        <v/>
      </c>
      <c r="AK280" s="40">
        <f>MAX(-AK228,0)</f>
        <v/>
      </c>
      <c r="AL280" s="40">
        <f>MAX(-AL228,0)</f>
        <v/>
      </c>
      <c r="AM280" s="40">
        <f>MAX(-AM228,0)</f>
        <v/>
      </c>
      <c r="AN280" s="40">
        <f>MAX(-AN228,0)</f>
        <v/>
      </c>
      <c r="AO280" s="40">
        <f>MAX(-AO228,0)</f>
        <v/>
      </c>
      <c r="AP280" s="40">
        <f>MAX(-AP228,0)</f>
        <v/>
      </c>
      <c r="AQ280" s="40">
        <f>MAX(-AQ228,0)</f>
        <v/>
      </c>
      <c r="AR280" s="40">
        <f>MAX(-AR228,0)</f>
        <v/>
      </c>
      <c r="AS280" s="40">
        <f>MAX(-AS228,0)</f>
        <v/>
      </c>
      <c r="AT280" s="40">
        <f>MAX(-AT228,0)</f>
        <v/>
      </c>
      <c r="AU280" s="40">
        <f>MAX(-AU228,0)</f>
        <v/>
      </c>
      <c r="AV280" s="40">
        <f>MAX(-AV228,0)</f>
        <v/>
      </c>
      <c r="AW280" s="40">
        <f>MAX(-AW228,0)</f>
        <v/>
      </c>
      <c r="AX280" s="42">
        <f>SUBSIDYPART(AX228)</f>
        <v/>
      </c>
    </row>
    <row r="281" hidden="1" outlineLevel="1">
      <c r="A281" s="5" t="inlineStr">
        <is>
          <t>esub</t>
        </is>
      </c>
      <c r="B281" s="5" t="inlineStr">
        <is>
          <t>oop</t>
        </is>
      </c>
      <c r="C281" s="5" t="inlineStr">
        <is>
          <t>all</t>
        </is>
      </c>
      <c r="D281" s="39" t="n"/>
      <c r="E281" s="39" t="n"/>
      <c r="F281" s="39" t="n"/>
      <c r="G281" s="39" t="n"/>
      <c r="H281" s="5">
        <f>INDEX(Variables!$B$5:$B$105,MATCH($A281,Variables!$A$5:$A$105,0))&amp;IF($C281="",""," | "&amp;INDEX(Mapping!$B$5:$B$26,MATCH($C281,Mapping!$A$5:$A$26,0))&amp;" | "&amp;INDEX(Mapping!$B$30:$B$41,MATCH($B281,Mapping!$A$30:$A$41,0)))</f>
        <v/>
      </c>
      <c r="I281" s="5">
        <f>INDEX(Variables!$C$5:$C$105,MATCH($A281,Variables!$A$5:$A$105,0))</f>
        <v/>
      </c>
      <c r="J281" s="5">
        <f>INDEX(Variables!$E$5:$E$105,MATCH($A281,Variables!$A$5:$A$105,0))</f>
        <v/>
      </c>
      <c r="K281" s="25">
        <f>LOWER(Settings!$C$4)&amp;".mit."&amp;$A281&amp;IF($C281="","","."&amp;$C281&amp;"."&amp;$B281)&amp;IF(INDEX(Variables!$D$5:$D$105,MATCH($A281,Variables!$A$5:$A$105,0))="","","."&amp;INDEX(Variables!$D$5:$D$105,MATCH($A281,Variables!$A$5:$A$105,0)))&amp;"."&amp;K$5</f>
        <v/>
      </c>
      <c r="L281" s="41">
        <f>MAX(-L229,0)</f>
        <v/>
      </c>
      <c r="M281" s="40">
        <f>MAX(-M229,0)</f>
        <v/>
      </c>
      <c r="N281" s="40">
        <f>MAX(-N229,0)</f>
        <v/>
      </c>
      <c r="O281" s="40">
        <f>MAX(-O229,0)</f>
        <v/>
      </c>
      <c r="P281" s="40">
        <f>MAX(-P229,0)</f>
        <v/>
      </c>
      <c r="Q281" s="40">
        <f>MAX(-Q229,0)</f>
        <v/>
      </c>
      <c r="R281" s="40">
        <f>MAX(-R229,0)</f>
        <v/>
      </c>
      <c r="S281" s="40">
        <f>MAX(-S229,0)</f>
        <v/>
      </c>
      <c r="T281" s="40">
        <f>MAX(-T229,0)</f>
        <v/>
      </c>
      <c r="U281" s="40">
        <f>MAX(-U229,0)</f>
        <v/>
      </c>
      <c r="V281" s="40">
        <f>MAX(-V229,0)</f>
        <v/>
      </c>
      <c r="W281" s="40">
        <f>MAX(-W229,0)</f>
        <v/>
      </c>
      <c r="X281" s="40">
        <f>MAX(-X229,0)</f>
        <v/>
      </c>
      <c r="Y281" s="40">
        <f>MAX(-Y229,0)</f>
        <v/>
      </c>
      <c r="Z281" s="40">
        <f>MAX(-Z229,0)</f>
        <v/>
      </c>
      <c r="AA281" s="40">
        <f>MAX(-AA229,0)</f>
        <v/>
      </c>
      <c r="AB281" s="40">
        <f>MAX(-AB229,0)</f>
        <v/>
      </c>
      <c r="AC281" s="40">
        <f>MAX(-AC229,0)</f>
        <v/>
      </c>
      <c r="AD281" s="42">
        <f>SUBSIDYPART(AD229)</f>
        <v/>
      </c>
      <c r="AE281" s="25">
        <f>LOWER(Settings!$C$4)&amp;".mit."&amp;$A281&amp;IF($C281="","","."&amp;$C281&amp;"."&amp;$B281)&amp;IF(INDEX(Variables!$D$5:$D$105,MATCH($A281,Variables!$A$5:$A$105,0))="","","."&amp;INDEX(Variables!$D$5:$D$105,MATCH($A281,Variables!$A$5:$A$105,0)))&amp;"."&amp;AE$5</f>
        <v/>
      </c>
      <c r="AF281" s="41">
        <f>MAX(-AF229,0)</f>
        <v/>
      </c>
      <c r="AG281" s="40">
        <f>MAX(-AG229,0)</f>
        <v/>
      </c>
      <c r="AH281" s="40">
        <f>MAX(-AH229,0)</f>
        <v/>
      </c>
      <c r="AI281" s="40">
        <f>MAX(-AI229,0)</f>
        <v/>
      </c>
      <c r="AJ281" s="40">
        <f>MAX(-AJ229,0)</f>
        <v/>
      </c>
      <c r="AK281" s="40">
        <f>MAX(-AK229,0)</f>
        <v/>
      </c>
      <c r="AL281" s="40">
        <f>MAX(-AL229,0)</f>
        <v/>
      </c>
      <c r="AM281" s="40">
        <f>MAX(-AM229,0)</f>
        <v/>
      </c>
      <c r="AN281" s="40">
        <f>MAX(-AN229,0)</f>
        <v/>
      </c>
      <c r="AO281" s="40">
        <f>MAX(-AO229,0)</f>
        <v/>
      </c>
      <c r="AP281" s="40">
        <f>MAX(-AP229,0)</f>
        <v/>
      </c>
      <c r="AQ281" s="40">
        <f>MAX(-AQ229,0)</f>
        <v/>
      </c>
      <c r="AR281" s="40">
        <f>MAX(-AR229,0)</f>
        <v/>
      </c>
      <c r="AS281" s="40">
        <f>MAX(-AS229,0)</f>
        <v/>
      </c>
      <c r="AT281" s="40">
        <f>MAX(-AT229,0)</f>
        <v/>
      </c>
      <c r="AU281" s="40">
        <f>MAX(-AU229,0)</f>
        <v/>
      </c>
      <c r="AV281" s="40">
        <f>MAX(-AV229,0)</f>
        <v/>
      </c>
      <c r="AW281" s="40">
        <f>MAX(-AW229,0)</f>
        <v/>
      </c>
      <c r="AX281" s="42">
        <f>SUBSIDYPART(AX229)</f>
        <v/>
      </c>
    </row>
    <row r="282" hidden="1" outlineLevel="1">
      <c r="A282" s="5" t="inlineStr">
        <is>
          <t>esub</t>
        </is>
      </c>
      <c r="B282" s="5" t="inlineStr">
        <is>
          <t>bio</t>
        </is>
      </c>
      <c r="C282" s="5" t="inlineStr">
        <is>
          <t>all</t>
        </is>
      </c>
      <c r="D282" s="39" t="n"/>
      <c r="E282" s="39" t="n"/>
      <c r="F282" s="39" t="n"/>
      <c r="G282" s="39" t="n"/>
      <c r="H282" s="5">
        <f>INDEX(Variables!$B$5:$B$105,MATCH($A282,Variables!$A$5:$A$105,0))&amp;IF($C282="",""," | "&amp;INDEX(Mapping!$B$5:$B$26,MATCH($C282,Mapping!$A$5:$A$26,0))&amp;" | "&amp;INDEX(Mapping!$B$30:$B$41,MATCH($B282,Mapping!$A$30:$A$41,0)))</f>
        <v/>
      </c>
      <c r="I282" s="5">
        <f>INDEX(Variables!$C$5:$C$105,MATCH($A282,Variables!$A$5:$A$105,0))</f>
        <v/>
      </c>
      <c r="J282" s="5">
        <f>INDEX(Variables!$E$5:$E$105,MATCH($A282,Variables!$A$5:$A$105,0))</f>
        <v/>
      </c>
      <c r="K282" s="25">
        <f>LOWER(Settings!$C$4)&amp;".mit."&amp;$A282&amp;IF($C282="","","."&amp;$C282&amp;"."&amp;$B282)&amp;IF(INDEX(Variables!$D$5:$D$105,MATCH($A282,Variables!$A$5:$A$105,0))="","","."&amp;INDEX(Variables!$D$5:$D$105,MATCH($A282,Variables!$A$5:$A$105,0)))&amp;"."&amp;K$5</f>
        <v/>
      </c>
      <c r="L282" s="41">
        <f>MAX(-L230,0)</f>
        <v/>
      </c>
      <c r="M282" s="40">
        <f>MAX(-M230,0)</f>
        <v/>
      </c>
      <c r="N282" s="40">
        <f>MAX(-N230,0)</f>
        <v/>
      </c>
      <c r="O282" s="40">
        <f>MAX(-O230,0)</f>
        <v/>
      </c>
      <c r="P282" s="40">
        <f>MAX(-P230,0)</f>
        <v/>
      </c>
      <c r="Q282" s="40">
        <f>MAX(-Q230,0)</f>
        <v/>
      </c>
      <c r="R282" s="40">
        <f>MAX(-R230,0)</f>
        <v/>
      </c>
      <c r="S282" s="40">
        <f>MAX(-S230,0)</f>
        <v/>
      </c>
      <c r="T282" s="40">
        <f>MAX(-T230,0)</f>
        <v/>
      </c>
      <c r="U282" s="40">
        <f>MAX(-U230,0)</f>
        <v/>
      </c>
      <c r="V282" s="40">
        <f>MAX(-V230,0)</f>
        <v/>
      </c>
      <c r="W282" s="40">
        <f>MAX(-W230,0)</f>
        <v/>
      </c>
      <c r="X282" s="40">
        <f>MAX(-X230,0)</f>
        <v/>
      </c>
      <c r="Y282" s="40">
        <f>MAX(-Y230,0)</f>
        <v/>
      </c>
      <c r="Z282" s="40">
        <f>MAX(-Z230,0)</f>
        <v/>
      </c>
      <c r="AA282" s="40">
        <f>MAX(-AA230,0)</f>
        <v/>
      </c>
      <c r="AB282" s="40">
        <f>MAX(-AB230,0)</f>
        <v/>
      </c>
      <c r="AC282" s="40">
        <f>MAX(-AC230,0)</f>
        <v/>
      </c>
      <c r="AD282" s="42">
        <f>SUBSIDYPART(AD230)</f>
        <v/>
      </c>
      <c r="AE282" s="25">
        <f>LOWER(Settings!$C$4)&amp;".mit."&amp;$A282&amp;IF($C282="","","."&amp;$C282&amp;"."&amp;$B282)&amp;IF(INDEX(Variables!$D$5:$D$105,MATCH($A282,Variables!$A$5:$A$105,0))="","","."&amp;INDEX(Variables!$D$5:$D$105,MATCH($A282,Variables!$A$5:$A$105,0)))&amp;"."&amp;AE$5</f>
        <v/>
      </c>
      <c r="AF282" s="41">
        <f>MAX(-AF230,0)</f>
        <v/>
      </c>
      <c r="AG282" s="40">
        <f>MAX(-AG230,0)</f>
        <v/>
      </c>
      <c r="AH282" s="40">
        <f>MAX(-AH230,0)</f>
        <v/>
      </c>
      <c r="AI282" s="40">
        <f>MAX(-AI230,0)</f>
        <v/>
      </c>
      <c r="AJ282" s="40">
        <f>MAX(-AJ230,0)</f>
        <v/>
      </c>
      <c r="AK282" s="40">
        <f>MAX(-AK230,0)</f>
        <v/>
      </c>
      <c r="AL282" s="40">
        <f>MAX(-AL230,0)</f>
        <v/>
      </c>
      <c r="AM282" s="40">
        <f>MAX(-AM230,0)</f>
        <v/>
      </c>
      <c r="AN282" s="40">
        <f>MAX(-AN230,0)</f>
        <v/>
      </c>
      <c r="AO282" s="40">
        <f>MAX(-AO230,0)</f>
        <v/>
      </c>
      <c r="AP282" s="40">
        <f>MAX(-AP230,0)</f>
        <v/>
      </c>
      <c r="AQ282" s="40">
        <f>MAX(-AQ230,0)</f>
        <v/>
      </c>
      <c r="AR282" s="40">
        <f>MAX(-AR230,0)</f>
        <v/>
      </c>
      <c r="AS282" s="40">
        <f>MAX(-AS230,0)</f>
        <v/>
      </c>
      <c r="AT282" s="40">
        <f>MAX(-AT230,0)</f>
        <v/>
      </c>
      <c r="AU282" s="40">
        <f>MAX(-AU230,0)</f>
        <v/>
      </c>
      <c r="AV282" s="40">
        <f>MAX(-AV230,0)</f>
        <v/>
      </c>
      <c r="AW282" s="40">
        <f>MAX(-AW230,0)</f>
        <v/>
      </c>
      <c r="AX282" s="42">
        <f>SUBSIDYPART(AX230)</f>
        <v/>
      </c>
    </row>
    <row r="283" hidden="1" outlineLevel="1"/>
    <row r="284" hidden="1" outlineLevel="1">
      <c r="A284" s="5" t="inlineStr">
        <is>
          <t>esubpu</t>
        </is>
      </c>
      <c r="B284" s="5" t="inlineStr">
        <is>
          <t>coa</t>
        </is>
      </c>
      <c r="C284" s="5" t="inlineStr">
        <is>
          <t>pow</t>
        </is>
      </c>
      <c r="D284" s="40">
        <f>INDEX(Inputs_prices!$G$5:$G$16,MATCH($B284&amp;"."&amp;$C284,Inputs_prices!$A$5:$A$16,0))</f>
        <v/>
      </c>
      <c r="E284" s="39" t="n"/>
      <c r="F284" s="39" t="n"/>
      <c r="G284" s="39" t="n"/>
      <c r="H284" s="5">
        <f>INDEX(Variables!$B$5:$B$105,MATCH($A284,Variables!$A$5:$A$105,0))&amp;IF($C284="",""," | "&amp;INDEX(Mapping!$B$5:$B$26,MATCH($C284,Mapping!$A$5:$A$26,0))&amp;" | "&amp;INDEX(Mapping!$B$30:$B$41,MATCH($B284,Mapping!$A$30:$A$41,0)))</f>
        <v/>
      </c>
      <c r="I284" s="5">
        <f>INDEX(Variables!$C$5:$C$105,MATCH($A284,Variables!$A$5:$A$105,0))</f>
        <v/>
      </c>
      <c r="J284" s="5">
        <f>INDEX(Variables!$E$5:$E$105,MATCH($A284,Variables!$A$5:$A$105,0))</f>
        <v/>
      </c>
      <c r="K284" s="25">
        <f>LOWER(Settings!$C$4)&amp;".mit."&amp;$A284&amp;IF($C284="","","."&amp;$C284&amp;"."&amp;$B284)&amp;IF(INDEX(Variables!$D$5:$D$105,MATCH($A284,Variables!$A$5:$A$105,0))="","","."&amp;INDEX(Variables!$D$5:$D$105,MATCH($A284,Variables!$A$5:$A$105,0)))&amp;"."&amp;K$5</f>
        <v/>
      </c>
      <c r="L284" s="41">
        <f>L271*$D284</f>
        <v/>
      </c>
      <c r="M284" s="40">
        <f>M271*$D284</f>
        <v/>
      </c>
      <c r="N284" s="40">
        <f>N271*$D284</f>
        <v/>
      </c>
      <c r="O284" s="40">
        <f>O271*$D284</f>
        <v/>
      </c>
      <c r="P284" s="40">
        <f>P271*$D284</f>
        <v/>
      </c>
      <c r="Q284" s="40">
        <f>Q271*$D284</f>
        <v/>
      </c>
      <c r="R284" s="40">
        <f>R271*$D284</f>
        <v/>
      </c>
      <c r="S284" s="40">
        <f>S271*$D284</f>
        <v/>
      </c>
      <c r="T284" s="40">
        <f>T271*$D284</f>
        <v/>
      </c>
      <c r="U284" s="40">
        <f>U271*$D284</f>
        <v/>
      </c>
      <c r="V284" s="40">
        <f>V271*$D284</f>
        <v/>
      </c>
      <c r="W284" s="40">
        <f>W271*$D284</f>
        <v/>
      </c>
      <c r="X284" s="40">
        <f>X271*$D284</f>
        <v/>
      </c>
      <c r="Y284" s="40">
        <f>Y271*$D284</f>
        <v/>
      </c>
      <c r="Z284" s="40">
        <f>Z271*$D284</f>
        <v/>
      </c>
      <c r="AA284" s="40">
        <f>AA271*$D284</f>
        <v/>
      </c>
      <c r="AB284" s="40">
        <f>AB271*$D284</f>
        <v/>
      </c>
      <c r="AC284" s="40">
        <f>AC271*$D284</f>
        <v/>
      </c>
      <c r="AD284" s="42">
        <f>PERUNIT(AD271,$D284)</f>
        <v/>
      </c>
      <c r="AE284" s="25">
        <f>LOWER(Settings!$C$4)&amp;".mit."&amp;$A284&amp;IF($C284="","","."&amp;$C284&amp;"."&amp;$B284)&amp;IF(INDEX(Variables!$D$5:$D$105,MATCH($A284,Variables!$A$5:$A$105,0))="","","."&amp;INDEX(Variables!$D$5:$D$105,MATCH($A284,Variables!$A$5:$A$105,0)))&amp;"."&amp;AE$5</f>
        <v/>
      </c>
      <c r="AF284" s="41">
        <f>AF271*$D284</f>
        <v/>
      </c>
      <c r="AG284" s="40">
        <f>AG271*$D284</f>
        <v/>
      </c>
      <c r="AH284" s="40">
        <f>AH271*$D284</f>
        <v/>
      </c>
      <c r="AI284" s="40">
        <f>AI271*$D284</f>
        <v/>
      </c>
      <c r="AJ284" s="40">
        <f>AJ271*$D284</f>
        <v/>
      </c>
      <c r="AK284" s="40">
        <f>AK271*$D284</f>
        <v/>
      </c>
      <c r="AL284" s="40">
        <f>AL271*$D284</f>
        <v/>
      </c>
      <c r="AM284" s="40">
        <f>AM271*$D284</f>
        <v/>
      </c>
      <c r="AN284" s="40">
        <f>AN271*$D284</f>
        <v/>
      </c>
      <c r="AO284" s="40">
        <f>AO271*$D284</f>
        <v/>
      </c>
      <c r="AP284" s="40">
        <f>AP271*$D284</f>
        <v/>
      </c>
      <c r="AQ284" s="40">
        <f>AQ271*$D284</f>
        <v/>
      </c>
      <c r="AR284" s="40">
        <f>AR271*$D284</f>
        <v/>
      </c>
      <c r="AS284" s="40">
        <f>AS271*$D284</f>
        <v/>
      </c>
      <c r="AT284" s="40">
        <f>AT271*$D284</f>
        <v/>
      </c>
      <c r="AU284" s="40">
        <f>AU271*$D284</f>
        <v/>
      </c>
      <c r="AV284" s="40">
        <f>AV271*$D284</f>
        <v/>
      </c>
      <c r="AW284" s="40">
        <f>AW271*$D284</f>
        <v/>
      </c>
      <c r="AX284" s="42">
        <f>PERUNIT(AX271,$D284)</f>
        <v/>
      </c>
    </row>
    <row r="285" hidden="1" outlineLevel="1">
      <c r="A285" s="5" t="inlineStr">
        <is>
          <t>esubpu</t>
        </is>
      </c>
      <c r="B285" s="5" t="inlineStr">
        <is>
          <t>coa</t>
        </is>
      </c>
      <c r="C285" s="5" t="inlineStr">
        <is>
          <t>res</t>
        </is>
      </c>
      <c r="D285" s="40">
        <f>INDEX(Inputs_prices!$G$5:$G$16,MATCH($B285&amp;"."&amp;$C285,Inputs_prices!$A$5:$A$16,0))</f>
        <v/>
      </c>
      <c r="E285" s="39" t="n"/>
      <c r="F285" s="39" t="n"/>
      <c r="G285" s="39" t="n"/>
      <c r="H285" s="5">
        <f>INDEX(Variables!$B$5:$B$105,MATCH($A285,Variables!$A$5:$A$105,0))&amp;IF($C285="",""," | "&amp;INDEX(Mapping!$B$5:$B$26,MATCH($C285,Mapping!$A$5:$A$26,0))&amp;" | "&amp;INDEX(Mapping!$B$30:$B$41,MATCH($B285,Mapping!$A$30:$A$41,0)))</f>
        <v/>
      </c>
      <c r="I285" s="5">
        <f>INDEX(Variables!$C$5:$C$105,MATCH($A285,Variables!$A$5:$A$105,0))</f>
        <v/>
      </c>
      <c r="J285" s="5">
        <f>INDEX(Variables!$E$5:$E$105,MATCH($A285,Variables!$A$5:$A$105,0))</f>
        <v/>
      </c>
      <c r="K285" s="25">
        <f>LOWER(Settings!$C$4)&amp;".mit."&amp;$A285&amp;IF($C285="","","."&amp;$C285&amp;"."&amp;$B285)&amp;IF(INDEX(Variables!$D$5:$D$105,MATCH($A285,Variables!$A$5:$A$105,0))="","","."&amp;INDEX(Variables!$D$5:$D$105,MATCH($A285,Variables!$A$5:$A$105,0)))&amp;"."&amp;K$5</f>
        <v/>
      </c>
      <c r="L285" s="41">
        <f>L272*$D285</f>
        <v/>
      </c>
      <c r="M285" s="40">
        <f>M272*$D285</f>
        <v/>
      </c>
      <c r="N285" s="40">
        <f>N272*$D285</f>
        <v/>
      </c>
      <c r="O285" s="40">
        <f>O272*$D285</f>
        <v/>
      </c>
      <c r="P285" s="40">
        <f>P272*$D285</f>
        <v/>
      </c>
      <c r="Q285" s="40">
        <f>Q272*$D285</f>
        <v/>
      </c>
      <c r="R285" s="40">
        <f>R272*$D285</f>
        <v/>
      </c>
      <c r="S285" s="40">
        <f>S272*$D285</f>
        <v/>
      </c>
      <c r="T285" s="40">
        <f>T272*$D285</f>
        <v/>
      </c>
      <c r="U285" s="40">
        <f>U272*$D285</f>
        <v/>
      </c>
      <c r="V285" s="40">
        <f>V272*$D285</f>
        <v/>
      </c>
      <c r="W285" s="40">
        <f>W272*$D285</f>
        <v/>
      </c>
      <c r="X285" s="40">
        <f>X272*$D285</f>
        <v/>
      </c>
      <c r="Y285" s="40">
        <f>Y272*$D285</f>
        <v/>
      </c>
      <c r="Z285" s="40">
        <f>Z272*$D285</f>
        <v/>
      </c>
      <c r="AA285" s="40">
        <f>AA272*$D285</f>
        <v/>
      </c>
      <c r="AB285" s="40">
        <f>AB272*$D285</f>
        <v/>
      </c>
      <c r="AC285" s="40">
        <f>AC272*$D285</f>
        <v/>
      </c>
      <c r="AD285" s="42">
        <f>PERUNIT(AD272,$D285)</f>
        <v/>
      </c>
      <c r="AE285" s="25">
        <f>LOWER(Settings!$C$4)&amp;".mit."&amp;$A285&amp;IF($C285="","","."&amp;$C285&amp;"."&amp;$B285)&amp;IF(INDEX(Variables!$D$5:$D$105,MATCH($A285,Variables!$A$5:$A$105,0))="","","."&amp;INDEX(Variables!$D$5:$D$105,MATCH($A285,Variables!$A$5:$A$105,0)))&amp;"."&amp;AE$5</f>
        <v/>
      </c>
      <c r="AF285" s="41">
        <f>AF272*$D285</f>
        <v/>
      </c>
      <c r="AG285" s="40">
        <f>AG272*$D285</f>
        <v/>
      </c>
      <c r="AH285" s="40">
        <f>AH272*$D285</f>
        <v/>
      </c>
      <c r="AI285" s="40">
        <f>AI272*$D285</f>
        <v/>
      </c>
      <c r="AJ285" s="40">
        <f>AJ272*$D285</f>
        <v/>
      </c>
      <c r="AK285" s="40">
        <f>AK272*$D285</f>
        <v/>
      </c>
      <c r="AL285" s="40">
        <f>AL272*$D285</f>
        <v/>
      </c>
      <c r="AM285" s="40">
        <f>AM272*$D285</f>
        <v/>
      </c>
      <c r="AN285" s="40">
        <f>AN272*$D285</f>
        <v/>
      </c>
      <c r="AO285" s="40">
        <f>AO272*$D285</f>
        <v/>
      </c>
      <c r="AP285" s="40">
        <f>AP272*$D285</f>
        <v/>
      </c>
      <c r="AQ285" s="40">
        <f>AQ272*$D285</f>
        <v/>
      </c>
      <c r="AR285" s="40">
        <f>AR272*$D285</f>
        <v/>
      </c>
      <c r="AS285" s="40">
        <f>AS272*$D285</f>
        <v/>
      </c>
      <c r="AT285" s="40">
        <f>AT272*$D285</f>
        <v/>
      </c>
      <c r="AU285" s="40">
        <f>AU272*$D285</f>
        <v/>
      </c>
      <c r="AV285" s="40">
        <f>AV272*$D285</f>
        <v/>
      </c>
      <c r="AW285" s="40">
        <f>AW272*$D285</f>
        <v/>
      </c>
      <c r="AX285" s="42">
        <f>PERUNIT(AX272,$D285)</f>
        <v/>
      </c>
    </row>
    <row r="286" hidden="1" outlineLevel="1">
      <c r="A286" s="5" t="inlineStr">
        <is>
          <t>esubpu</t>
        </is>
      </c>
      <c r="B286" s="5" t="inlineStr">
        <is>
          <t>coa</t>
        </is>
      </c>
      <c r="C286" s="5" t="inlineStr">
        <is>
          <t>ind</t>
        </is>
      </c>
      <c r="D286" s="40">
        <f>INDEX(Inputs_prices!$G$5:$G$16,MATCH($B286&amp;"."&amp;$C286,Inputs_prices!$A$5:$A$16,0))</f>
        <v/>
      </c>
      <c r="E286" s="39" t="n"/>
      <c r="F286" s="39" t="n"/>
      <c r="G286" s="39" t="n"/>
      <c r="H286" s="5">
        <f>INDEX(Variables!$B$5:$B$105,MATCH($A286,Variables!$A$5:$A$105,0))&amp;IF($C286="",""," | "&amp;INDEX(Mapping!$B$5:$B$26,MATCH($C286,Mapping!$A$5:$A$26,0))&amp;" | "&amp;INDEX(Mapping!$B$30:$B$41,MATCH($B286,Mapping!$A$30:$A$41,0)))</f>
        <v/>
      </c>
      <c r="I286" s="5">
        <f>INDEX(Variables!$C$5:$C$105,MATCH($A286,Variables!$A$5:$A$105,0))</f>
        <v/>
      </c>
      <c r="J286" s="5">
        <f>INDEX(Variables!$E$5:$E$105,MATCH($A286,Variables!$A$5:$A$105,0))</f>
        <v/>
      </c>
      <c r="K286" s="25">
        <f>LOWER(Settings!$C$4)&amp;".mit."&amp;$A286&amp;IF($C286="","","."&amp;$C286&amp;"."&amp;$B286)&amp;IF(INDEX(Variables!$D$5:$D$105,MATCH($A286,Variables!$A$5:$A$105,0))="","","."&amp;INDEX(Variables!$D$5:$D$105,MATCH($A286,Variables!$A$5:$A$105,0)))&amp;"."&amp;K$5</f>
        <v/>
      </c>
      <c r="L286" s="41">
        <f>L273*$D286</f>
        <v/>
      </c>
      <c r="M286" s="40">
        <f>M273*$D286</f>
        <v/>
      </c>
      <c r="N286" s="40">
        <f>N273*$D286</f>
        <v/>
      </c>
      <c r="O286" s="40">
        <f>O273*$D286</f>
        <v/>
      </c>
      <c r="P286" s="40">
        <f>P273*$D286</f>
        <v/>
      </c>
      <c r="Q286" s="40">
        <f>Q273*$D286</f>
        <v/>
      </c>
      <c r="R286" s="40">
        <f>R273*$D286</f>
        <v/>
      </c>
      <c r="S286" s="40">
        <f>S273*$D286</f>
        <v/>
      </c>
      <c r="T286" s="40">
        <f>T273*$D286</f>
        <v/>
      </c>
      <c r="U286" s="40">
        <f>U273*$D286</f>
        <v/>
      </c>
      <c r="V286" s="40">
        <f>V273*$D286</f>
        <v/>
      </c>
      <c r="W286" s="40">
        <f>W273*$D286</f>
        <v/>
      </c>
      <c r="X286" s="40">
        <f>X273*$D286</f>
        <v/>
      </c>
      <c r="Y286" s="40">
        <f>Y273*$D286</f>
        <v/>
      </c>
      <c r="Z286" s="40">
        <f>Z273*$D286</f>
        <v/>
      </c>
      <c r="AA286" s="40">
        <f>AA273*$D286</f>
        <v/>
      </c>
      <c r="AB286" s="40">
        <f>AB273*$D286</f>
        <v/>
      </c>
      <c r="AC286" s="40">
        <f>AC273*$D286</f>
        <v/>
      </c>
      <c r="AD286" s="42">
        <f>PERUNIT(AD273,$D286)</f>
        <v/>
      </c>
      <c r="AE286" s="25">
        <f>LOWER(Settings!$C$4)&amp;".mit."&amp;$A286&amp;IF($C286="","","."&amp;$C286&amp;"."&amp;$B286)&amp;IF(INDEX(Variables!$D$5:$D$105,MATCH($A286,Variables!$A$5:$A$105,0))="","","."&amp;INDEX(Variables!$D$5:$D$105,MATCH($A286,Variables!$A$5:$A$105,0)))&amp;"."&amp;AE$5</f>
        <v/>
      </c>
      <c r="AF286" s="41">
        <f>AF273*$D286</f>
        <v/>
      </c>
      <c r="AG286" s="40">
        <f>AG273*$D286</f>
        <v/>
      </c>
      <c r="AH286" s="40">
        <f>AH273*$D286</f>
        <v/>
      </c>
      <c r="AI286" s="40">
        <f>AI273*$D286</f>
        <v/>
      </c>
      <c r="AJ286" s="40">
        <f>AJ273*$D286</f>
        <v/>
      </c>
      <c r="AK286" s="40">
        <f>AK273*$D286</f>
        <v/>
      </c>
      <c r="AL286" s="40">
        <f>AL273*$D286</f>
        <v/>
      </c>
      <c r="AM286" s="40">
        <f>AM273*$D286</f>
        <v/>
      </c>
      <c r="AN286" s="40">
        <f>AN273*$D286</f>
        <v/>
      </c>
      <c r="AO286" s="40">
        <f>AO273*$D286</f>
        <v/>
      </c>
      <c r="AP286" s="40">
        <f>AP273*$D286</f>
        <v/>
      </c>
      <c r="AQ286" s="40">
        <f>AQ273*$D286</f>
        <v/>
      </c>
      <c r="AR286" s="40">
        <f>AR273*$D286</f>
        <v/>
      </c>
      <c r="AS286" s="40">
        <f>AS273*$D286</f>
        <v/>
      </c>
      <c r="AT286" s="40">
        <f>AT273*$D286</f>
        <v/>
      </c>
      <c r="AU286" s="40">
        <f>AU273*$D286</f>
        <v/>
      </c>
      <c r="AV286" s="40">
        <f>AV273*$D286</f>
        <v/>
      </c>
      <c r="AW286" s="40">
        <f>AW273*$D286</f>
        <v/>
      </c>
      <c r="AX286" s="42">
        <f>PERUNIT(AX273,$D286)</f>
        <v/>
      </c>
    </row>
    <row r="287" hidden="1" outlineLevel="1">
      <c r="A287" s="5" t="inlineStr">
        <is>
          <t>esubpu</t>
        </is>
      </c>
      <c r="B287" s="5" t="inlineStr">
        <is>
          <t>nga</t>
        </is>
      </c>
      <c r="C287" s="5" t="inlineStr">
        <is>
          <t>pow</t>
        </is>
      </c>
      <c r="D287" s="40">
        <f>INDEX(Inputs_prices!$G$5:$G$16,MATCH($B287&amp;"."&amp;$C287,Inputs_prices!$A$5:$A$16,0))</f>
        <v/>
      </c>
      <c r="E287" s="39" t="n"/>
      <c r="F287" s="39" t="n"/>
      <c r="G287" s="39" t="n"/>
      <c r="H287" s="5">
        <f>INDEX(Variables!$B$5:$B$105,MATCH($A287,Variables!$A$5:$A$105,0))&amp;IF($C287="",""," | "&amp;INDEX(Mapping!$B$5:$B$26,MATCH($C287,Mapping!$A$5:$A$26,0))&amp;" | "&amp;INDEX(Mapping!$B$30:$B$41,MATCH($B287,Mapping!$A$30:$A$41,0)))</f>
        <v/>
      </c>
      <c r="I287" s="5">
        <f>INDEX(Variables!$C$5:$C$105,MATCH($A287,Variables!$A$5:$A$105,0))</f>
        <v/>
      </c>
      <c r="J287" s="5">
        <f>INDEX(Variables!$E$5:$E$105,MATCH($A287,Variables!$A$5:$A$105,0))</f>
        <v/>
      </c>
      <c r="K287" s="25">
        <f>LOWER(Settings!$C$4)&amp;".mit."&amp;$A287&amp;IF($C287="","","."&amp;$C287&amp;"."&amp;$B287)&amp;IF(INDEX(Variables!$D$5:$D$105,MATCH($A287,Variables!$A$5:$A$105,0))="","","."&amp;INDEX(Variables!$D$5:$D$105,MATCH($A287,Variables!$A$5:$A$105,0)))&amp;"."&amp;K$5</f>
        <v/>
      </c>
      <c r="L287" s="41">
        <f>L274*$D287</f>
        <v/>
      </c>
      <c r="M287" s="40">
        <f>M274*$D287</f>
        <v/>
      </c>
      <c r="N287" s="40">
        <f>N274*$D287</f>
        <v/>
      </c>
      <c r="O287" s="40">
        <f>O274*$D287</f>
        <v/>
      </c>
      <c r="P287" s="40">
        <f>P274*$D287</f>
        <v/>
      </c>
      <c r="Q287" s="40">
        <f>Q274*$D287</f>
        <v/>
      </c>
      <c r="R287" s="40">
        <f>R274*$D287</f>
        <v/>
      </c>
      <c r="S287" s="40">
        <f>S274*$D287</f>
        <v/>
      </c>
      <c r="T287" s="40">
        <f>T274*$D287</f>
        <v/>
      </c>
      <c r="U287" s="40">
        <f>U274*$D287</f>
        <v/>
      </c>
      <c r="V287" s="40">
        <f>V274*$D287</f>
        <v/>
      </c>
      <c r="W287" s="40">
        <f>W274*$D287</f>
        <v/>
      </c>
      <c r="X287" s="40">
        <f>X274*$D287</f>
        <v/>
      </c>
      <c r="Y287" s="40">
        <f>Y274*$D287</f>
        <v/>
      </c>
      <c r="Z287" s="40">
        <f>Z274*$D287</f>
        <v/>
      </c>
      <c r="AA287" s="40">
        <f>AA274*$D287</f>
        <v/>
      </c>
      <c r="AB287" s="40">
        <f>AB274*$D287</f>
        <v/>
      </c>
      <c r="AC287" s="40">
        <f>AC274*$D287</f>
        <v/>
      </c>
      <c r="AD287" s="42">
        <f>PERUNIT(AD274,$D287)</f>
        <v/>
      </c>
      <c r="AE287" s="25">
        <f>LOWER(Settings!$C$4)&amp;".mit."&amp;$A287&amp;IF($C287="","","."&amp;$C287&amp;"."&amp;$B287)&amp;IF(INDEX(Variables!$D$5:$D$105,MATCH($A287,Variables!$A$5:$A$105,0))="","","."&amp;INDEX(Variables!$D$5:$D$105,MATCH($A287,Variables!$A$5:$A$105,0)))&amp;"."&amp;AE$5</f>
        <v/>
      </c>
      <c r="AF287" s="41">
        <f>AF274*$D287</f>
        <v/>
      </c>
      <c r="AG287" s="40">
        <f>AG274*$D287</f>
        <v/>
      </c>
      <c r="AH287" s="40">
        <f>AH274*$D287</f>
        <v/>
      </c>
      <c r="AI287" s="40">
        <f>AI274*$D287</f>
        <v/>
      </c>
      <c r="AJ287" s="40">
        <f>AJ274*$D287</f>
        <v/>
      </c>
      <c r="AK287" s="40">
        <f>AK274*$D287</f>
        <v/>
      </c>
      <c r="AL287" s="40">
        <f>AL274*$D287</f>
        <v/>
      </c>
      <c r="AM287" s="40">
        <f>AM274*$D287</f>
        <v/>
      </c>
      <c r="AN287" s="40">
        <f>AN274*$D287</f>
        <v/>
      </c>
      <c r="AO287" s="40">
        <f>AO274*$D287</f>
        <v/>
      </c>
      <c r="AP287" s="40">
        <f>AP274*$D287</f>
        <v/>
      </c>
      <c r="AQ287" s="40">
        <f>AQ274*$D287</f>
        <v/>
      </c>
      <c r="AR287" s="40">
        <f>AR274*$D287</f>
        <v/>
      </c>
      <c r="AS287" s="40">
        <f>AS274*$D287</f>
        <v/>
      </c>
      <c r="AT287" s="40">
        <f>AT274*$D287</f>
        <v/>
      </c>
      <c r="AU287" s="40">
        <f>AU274*$D287</f>
        <v/>
      </c>
      <c r="AV287" s="40">
        <f>AV274*$D287</f>
        <v/>
      </c>
      <c r="AW287" s="40">
        <f>AW274*$D287</f>
        <v/>
      </c>
      <c r="AX287" s="42">
        <f>PERUNIT(AX274,$D287)</f>
        <v/>
      </c>
    </row>
    <row r="288" hidden="1" outlineLevel="1">
      <c r="A288" s="5" t="inlineStr">
        <is>
          <t>esubpu</t>
        </is>
      </c>
      <c r="B288" s="5" t="inlineStr">
        <is>
          <t>nga</t>
        </is>
      </c>
      <c r="C288" s="5" t="inlineStr">
        <is>
          <t>res</t>
        </is>
      </c>
      <c r="D288" s="40">
        <f>INDEX(Inputs_prices!$G$5:$G$16,MATCH($B288&amp;"."&amp;$C288,Inputs_prices!$A$5:$A$16,0))</f>
        <v/>
      </c>
      <c r="E288" s="39" t="n"/>
      <c r="F288" s="39" t="n"/>
      <c r="G288" s="39" t="n"/>
      <c r="H288" s="5">
        <f>INDEX(Variables!$B$5:$B$105,MATCH($A288,Variables!$A$5:$A$105,0))&amp;IF($C288="",""," | "&amp;INDEX(Mapping!$B$5:$B$26,MATCH($C288,Mapping!$A$5:$A$26,0))&amp;" | "&amp;INDEX(Mapping!$B$30:$B$41,MATCH($B288,Mapping!$A$30:$A$41,0)))</f>
        <v/>
      </c>
      <c r="I288" s="5">
        <f>INDEX(Variables!$C$5:$C$105,MATCH($A288,Variables!$A$5:$A$105,0))</f>
        <v/>
      </c>
      <c r="J288" s="5">
        <f>INDEX(Variables!$E$5:$E$105,MATCH($A288,Variables!$A$5:$A$105,0))</f>
        <v/>
      </c>
      <c r="K288" s="25">
        <f>LOWER(Settings!$C$4)&amp;".mit."&amp;$A288&amp;IF($C288="","","."&amp;$C288&amp;"."&amp;$B288)&amp;IF(INDEX(Variables!$D$5:$D$105,MATCH($A288,Variables!$A$5:$A$105,0))="","","."&amp;INDEX(Variables!$D$5:$D$105,MATCH($A288,Variables!$A$5:$A$105,0)))&amp;"."&amp;K$5</f>
        <v/>
      </c>
      <c r="L288" s="41">
        <f>L275*$D288</f>
        <v/>
      </c>
      <c r="M288" s="40">
        <f>M275*$D288</f>
        <v/>
      </c>
      <c r="N288" s="40">
        <f>N275*$D288</f>
        <v/>
      </c>
      <c r="O288" s="40">
        <f>O275*$D288</f>
        <v/>
      </c>
      <c r="P288" s="40">
        <f>P275*$D288</f>
        <v/>
      </c>
      <c r="Q288" s="40">
        <f>Q275*$D288</f>
        <v/>
      </c>
      <c r="R288" s="40">
        <f>R275*$D288</f>
        <v/>
      </c>
      <c r="S288" s="40">
        <f>S275*$D288</f>
        <v/>
      </c>
      <c r="T288" s="40">
        <f>T275*$D288</f>
        <v/>
      </c>
      <c r="U288" s="40">
        <f>U275*$D288</f>
        <v/>
      </c>
      <c r="V288" s="40">
        <f>V275*$D288</f>
        <v/>
      </c>
      <c r="W288" s="40">
        <f>W275*$D288</f>
        <v/>
      </c>
      <c r="X288" s="40">
        <f>X275*$D288</f>
        <v/>
      </c>
      <c r="Y288" s="40">
        <f>Y275*$D288</f>
        <v/>
      </c>
      <c r="Z288" s="40">
        <f>Z275*$D288</f>
        <v/>
      </c>
      <c r="AA288" s="40">
        <f>AA275*$D288</f>
        <v/>
      </c>
      <c r="AB288" s="40">
        <f>AB275*$D288</f>
        <v/>
      </c>
      <c r="AC288" s="40">
        <f>AC275*$D288</f>
        <v/>
      </c>
      <c r="AD288" s="42">
        <f>PERUNIT(AD275,$D288)</f>
        <v/>
      </c>
      <c r="AE288" s="25">
        <f>LOWER(Settings!$C$4)&amp;".mit."&amp;$A288&amp;IF($C288="","","."&amp;$C288&amp;"."&amp;$B288)&amp;IF(INDEX(Variables!$D$5:$D$105,MATCH($A288,Variables!$A$5:$A$105,0))="","","."&amp;INDEX(Variables!$D$5:$D$105,MATCH($A288,Variables!$A$5:$A$105,0)))&amp;"."&amp;AE$5</f>
        <v/>
      </c>
      <c r="AF288" s="41">
        <f>AF275*$D288</f>
        <v/>
      </c>
      <c r="AG288" s="40">
        <f>AG275*$D288</f>
        <v/>
      </c>
      <c r="AH288" s="40">
        <f>AH275*$D288</f>
        <v/>
      </c>
      <c r="AI288" s="40">
        <f>AI275*$D288</f>
        <v/>
      </c>
      <c r="AJ288" s="40">
        <f>AJ275*$D288</f>
        <v/>
      </c>
      <c r="AK288" s="40">
        <f>AK275*$D288</f>
        <v/>
      </c>
      <c r="AL288" s="40">
        <f>AL275*$D288</f>
        <v/>
      </c>
      <c r="AM288" s="40">
        <f>AM275*$D288</f>
        <v/>
      </c>
      <c r="AN288" s="40">
        <f>AN275*$D288</f>
        <v/>
      </c>
      <c r="AO288" s="40">
        <f>AO275*$D288</f>
        <v/>
      </c>
      <c r="AP288" s="40">
        <f>AP275*$D288</f>
        <v/>
      </c>
      <c r="AQ288" s="40">
        <f>AQ275*$D288</f>
        <v/>
      </c>
      <c r="AR288" s="40">
        <f>AR275*$D288</f>
        <v/>
      </c>
      <c r="AS288" s="40">
        <f>AS275*$D288</f>
        <v/>
      </c>
      <c r="AT288" s="40">
        <f>AT275*$D288</f>
        <v/>
      </c>
      <c r="AU288" s="40">
        <f>AU275*$D288</f>
        <v/>
      </c>
      <c r="AV288" s="40">
        <f>AV275*$D288</f>
        <v/>
      </c>
      <c r="AW288" s="40">
        <f>AW275*$D288</f>
        <v/>
      </c>
      <c r="AX288" s="42">
        <f>PERUNIT(AX275,$D288)</f>
        <v/>
      </c>
    </row>
    <row r="289" hidden="1" outlineLevel="1">
      <c r="A289" s="5" t="inlineStr">
        <is>
          <t>esubpu</t>
        </is>
      </c>
      <c r="B289" s="5" t="inlineStr">
        <is>
          <t>nga</t>
        </is>
      </c>
      <c r="C289" s="5" t="inlineStr">
        <is>
          <t>ind</t>
        </is>
      </c>
      <c r="D289" s="40">
        <f>INDEX(Inputs_prices!$G$5:$G$16,MATCH($B289&amp;"."&amp;$C289,Inputs_prices!$A$5:$A$16,0))</f>
        <v/>
      </c>
      <c r="E289" s="39" t="n"/>
      <c r="F289" s="39" t="n"/>
      <c r="G289" s="39" t="n"/>
      <c r="H289" s="5">
        <f>INDEX(Variables!$B$5:$B$105,MATCH($A289,Variables!$A$5:$A$105,0))&amp;IF($C289="",""," | "&amp;INDEX(Mapping!$B$5:$B$26,MATCH($C289,Mapping!$A$5:$A$26,0))&amp;" | "&amp;INDEX(Mapping!$B$30:$B$41,MATCH($B289,Mapping!$A$30:$A$41,0)))</f>
        <v/>
      </c>
      <c r="I289" s="5">
        <f>INDEX(Variables!$C$5:$C$105,MATCH($A289,Variables!$A$5:$A$105,0))</f>
        <v/>
      </c>
      <c r="J289" s="5">
        <f>INDEX(Variables!$E$5:$E$105,MATCH($A289,Variables!$A$5:$A$105,0))</f>
        <v/>
      </c>
      <c r="K289" s="25">
        <f>LOWER(Settings!$C$4)&amp;".mit."&amp;$A289&amp;IF($C289="","","."&amp;$C289&amp;"."&amp;$B289)&amp;IF(INDEX(Variables!$D$5:$D$105,MATCH($A289,Variables!$A$5:$A$105,0))="","","."&amp;INDEX(Variables!$D$5:$D$105,MATCH($A289,Variables!$A$5:$A$105,0)))&amp;"."&amp;K$5</f>
        <v/>
      </c>
      <c r="L289" s="41">
        <f>L276*$D289</f>
        <v/>
      </c>
      <c r="M289" s="40">
        <f>M276*$D289</f>
        <v/>
      </c>
      <c r="N289" s="40">
        <f>N276*$D289</f>
        <v/>
      </c>
      <c r="O289" s="40">
        <f>O276*$D289</f>
        <v/>
      </c>
      <c r="P289" s="40">
        <f>P276*$D289</f>
        <v/>
      </c>
      <c r="Q289" s="40">
        <f>Q276*$D289</f>
        <v/>
      </c>
      <c r="R289" s="40">
        <f>R276*$D289</f>
        <v/>
      </c>
      <c r="S289" s="40">
        <f>S276*$D289</f>
        <v/>
      </c>
      <c r="T289" s="40">
        <f>T276*$D289</f>
        <v/>
      </c>
      <c r="U289" s="40">
        <f>U276*$D289</f>
        <v/>
      </c>
      <c r="V289" s="40">
        <f>V276*$D289</f>
        <v/>
      </c>
      <c r="W289" s="40">
        <f>W276*$D289</f>
        <v/>
      </c>
      <c r="X289" s="40">
        <f>X276*$D289</f>
        <v/>
      </c>
      <c r="Y289" s="40">
        <f>Y276*$D289</f>
        <v/>
      </c>
      <c r="Z289" s="40">
        <f>Z276*$D289</f>
        <v/>
      </c>
      <c r="AA289" s="40">
        <f>AA276*$D289</f>
        <v/>
      </c>
      <c r="AB289" s="40">
        <f>AB276*$D289</f>
        <v/>
      </c>
      <c r="AC289" s="40">
        <f>AC276*$D289</f>
        <v/>
      </c>
      <c r="AD289" s="42">
        <f>PERUNIT(AD276,$D289)</f>
        <v/>
      </c>
      <c r="AE289" s="25">
        <f>LOWER(Settings!$C$4)&amp;".mit."&amp;$A289&amp;IF($C289="","","."&amp;$C289&amp;"."&amp;$B289)&amp;IF(INDEX(Variables!$D$5:$D$105,MATCH($A289,Variables!$A$5:$A$105,0))="","","."&amp;INDEX(Variables!$D$5:$D$105,MATCH($A289,Variables!$A$5:$A$105,0)))&amp;"."&amp;AE$5</f>
        <v/>
      </c>
      <c r="AF289" s="41">
        <f>AF276*$D289</f>
        <v/>
      </c>
      <c r="AG289" s="40">
        <f>AG276*$D289</f>
        <v/>
      </c>
      <c r="AH289" s="40">
        <f>AH276*$D289</f>
        <v/>
      </c>
      <c r="AI289" s="40">
        <f>AI276*$D289</f>
        <v/>
      </c>
      <c r="AJ289" s="40">
        <f>AJ276*$D289</f>
        <v/>
      </c>
      <c r="AK289" s="40">
        <f>AK276*$D289</f>
        <v/>
      </c>
      <c r="AL289" s="40">
        <f>AL276*$D289</f>
        <v/>
      </c>
      <c r="AM289" s="40">
        <f>AM276*$D289</f>
        <v/>
      </c>
      <c r="AN289" s="40">
        <f>AN276*$D289</f>
        <v/>
      </c>
      <c r="AO289" s="40">
        <f>AO276*$D289</f>
        <v/>
      </c>
      <c r="AP289" s="40">
        <f>AP276*$D289</f>
        <v/>
      </c>
      <c r="AQ289" s="40">
        <f>AQ276*$D289</f>
        <v/>
      </c>
      <c r="AR289" s="40">
        <f>AR276*$D289</f>
        <v/>
      </c>
      <c r="AS289" s="40">
        <f>AS276*$D289</f>
        <v/>
      </c>
      <c r="AT289" s="40">
        <f>AT276*$D289</f>
        <v/>
      </c>
      <c r="AU289" s="40">
        <f>AU276*$D289</f>
        <v/>
      </c>
      <c r="AV289" s="40">
        <f>AV276*$D289</f>
        <v/>
      </c>
      <c r="AW289" s="40">
        <f>AW276*$D289</f>
        <v/>
      </c>
      <c r="AX289" s="42">
        <f>PERUNIT(AX276,$D289)</f>
        <v/>
      </c>
    </row>
    <row r="290" hidden="1" outlineLevel="1">
      <c r="A290" s="5" t="inlineStr">
        <is>
          <t>esubpu</t>
        </is>
      </c>
      <c r="B290" s="5" t="inlineStr">
        <is>
          <t>gso</t>
        </is>
      </c>
      <c r="C290" s="5" t="inlineStr">
        <is>
          <t>all</t>
        </is>
      </c>
      <c r="D290" s="40">
        <f>INDEX(Inputs_prices!$G$5:$G$16,MATCH($B290&amp;"."&amp;$C290,Inputs_prices!$A$5:$A$16,0))</f>
        <v/>
      </c>
      <c r="E290" s="39" t="n"/>
      <c r="F290" s="39" t="n"/>
      <c r="G290" s="39" t="n"/>
      <c r="H290" s="5">
        <f>INDEX(Variables!$B$5:$B$105,MATCH($A290,Variables!$A$5:$A$105,0))&amp;IF($C290="",""," | "&amp;INDEX(Mapping!$B$5:$B$26,MATCH($C290,Mapping!$A$5:$A$26,0))&amp;" | "&amp;INDEX(Mapping!$B$30:$B$41,MATCH($B290,Mapping!$A$30:$A$41,0)))</f>
        <v/>
      </c>
      <c r="I290" s="5">
        <f>INDEX(Variables!$C$5:$C$105,MATCH($A290,Variables!$A$5:$A$105,0))</f>
        <v/>
      </c>
      <c r="J290" s="5">
        <f>INDEX(Variables!$E$5:$E$105,MATCH($A290,Variables!$A$5:$A$105,0))</f>
        <v/>
      </c>
      <c r="K290" s="25">
        <f>LOWER(Settings!$C$4)&amp;".mit."&amp;$A290&amp;IF($C290="","","."&amp;$C290&amp;"."&amp;$B290)&amp;IF(INDEX(Variables!$D$5:$D$105,MATCH($A290,Variables!$A$5:$A$105,0))="","","."&amp;INDEX(Variables!$D$5:$D$105,MATCH($A290,Variables!$A$5:$A$105,0)))&amp;"."&amp;K$5</f>
        <v/>
      </c>
      <c r="L290" s="41">
        <f>L277*$D290</f>
        <v/>
      </c>
      <c r="M290" s="40">
        <f>M277*$D290</f>
        <v/>
      </c>
      <c r="N290" s="40">
        <f>N277*$D290</f>
        <v/>
      </c>
      <c r="O290" s="40">
        <f>O277*$D290</f>
        <v/>
      </c>
      <c r="P290" s="40">
        <f>P277*$D290</f>
        <v/>
      </c>
      <c r="Q290" s="40">
        <f>Q277*$D290</f>
        <v/>
      </c>
      <c r="R290" s="40">
        <f>R277*$D290</f>
        <v/>
      </c>
      <c r="S290" s="40">
        <f>S277*$D290</f>
        <v/>
      </c>
      <c r="T290" s="40">
        <f>T277*$D290</f>
        <v/>
      </c>
      <c r="U290" s="40">
        <f>U277*$D290</f>
        <v/>
      </c>
      <c r="V290" s="40">
        <f>V277*$D290</f>
        <v/>
      </c>
      <c r="W290" s="40">
        <f>W277*$D290</f>
        <v/>
      </c>
      <c r="X290" s="40">
        <f>X277*$D290</f>
        <v/>
      </c>
      <c r="Y290" s="40">
        <f>Y277*$D290</f>
        <v/>
      </c>
      <c r="Z290" s="40">
        <f>Z277*$D290</f>
        <v/>
      </c>
      <c r="AA290" s="40">
        <f>AA277*$D290</f>
        <v/>
      </c>
      <c r="AB290" s="40">
        <f>AB277*$D290</f>
        <v/>
      </c>
      <c r="AC290" s="40">
        <f>AC277*$D290</f>
        <v/>
      </c>
      <c r="AD290" s="42">
        <f>PERUNIT(AD277,$D290)</f>
        <v/>
      </c>
      <c r="AE290" s="25">
        <f>LOWER(Settings!$C$4)&amp;".mit."&amp;$A290&amp;IF($C290="","","."&amp;$C290&amp;"."&amp;$B290)&amp;IF(INDEX(Variables!$D$5:$D$105,MATCH($A290,Variables!$A$5:$A$105,0))="","","."&amp;INDEX(Variables!$D$5:$D$105,MATCH($A290,Variables!$A$5:$A$105,0)))&amp;"."&amp;AE$5</f>
        <v/>
      </c>
      <c r="AF290" s="41">
        <f>AF277*$D290</f>
        <v/>
      </c>
      <c r="AG290" s="40">
        <f>AG277*$D290</f>
        <v/>
      </c>
      <c r="AH290" s="40">
        <f>AH277*$D290</f>
        <v/>
      </c>
      <c r="AI290" s="40">
        <f>AI277*$D290</f>
        <v/>
      </c>
      <c r="AJ290" s="40">
        <f>AJ277*$D290</f>
        <v/>
      </c>
      <c r="AK290" s="40">
        <f>AK277*$D290</f>
        <v/>
      </c>
      <c r="AL290" s="40">
        <f>AL277*$D290</f>
        <v/>
      </c>
      <c r="AM290" s="40">
        <f>AM277*$D290</f>
        <v/>
      </c>
      <c r="AN290" s="40">
        <f>AN277*$D290</f>
        <v/>
      </c>
      <c r="AO290" s="40">
        <f>AO277*$D290</f>
        <v/>
      </c>
      <c r="AP290" s="40">
        <f>AP277*$D290</f>
        <v/>
      </c>
      <c r="AQ290" s="40">
        <f>AQ277*$D290</f>
        <v/>
      </c>
      <c r="AR290" s="40">
        <f>AR277*$D290</f>
        <v/>
      </c>
      <c r="AS290" s="40">
        <f>AS277*$D290</f>
        <v/>
      </c>
      <c r="AT290" s="40">
        <f>AT277*$D290</f>
        <v/>
      </c>
      <c r="AU290" s="40">
        <f>AU277*$D290</f>
        <v/>
      </c>
      <c r="AV290" s="40">
        <f>AV277*$D290</f>
        <v/>
      </c>
      <c r="AW290" s="40">
        <f>AW277*$D290</f>
        <v/>
      </c>
      <c r="AX290" s="42">
        <f>PERUNIT(AX277,$D290)</f>
        <v/>
      </c>
    </row>
    <row r="291" hidden="1" outlineLevel="1">
      <c r="A291" s="5" t="inlineStr">
        <is>
          <t>esubpu</t>
        </is>
      </c>
      <c r="B291" s="5" t="inlineStr">
        <is>
          <t>die</t>
        </is>
      </c>
      <c r="C291" s="5" t="inlineStr">
        <is>
          <t>all</t>
        </is>
      </c>
      <c r="D291" s="40">
        <f>INDEX(Inputs_prices!$G$5:$G$16,MATCH($B291&amp;"."&amp;$C291,Inputs_prices!$A$5:$A$16,0))</f>
        <v/>
      </c>
      <c r="E291" s="39" t="n"/>
      <c r="F291" s="39" t="n"/>
      <c r="G291" s="39" t="n"/>
      <c r="H291" s="5">
        <f>INDEX(Variables!$B$5:$B$105,MATCH($A291,Variables!$A$5:$A$105,0))&amp;IF($C291="",""," | "&amp;INDEX(Mapping!$B$5:$B$26,MATCH($C291,Mapping!$A$5:$A$26,0))&amp;" | "&amp;INDEX(Mapping!$B$30:$B$41,MATCH($B291,Mapping!$A$30:$A$41,0)))</f>
        <v/>
      </c>
      <c r="I291" s="5">
        <f>INDEX(Variables!$C$5:$C$105,MATCH($A291,Variables!$A$5:$A$105,0))</f>
        <v/>
      </c>
      <c r="J291" s="5">
        <f>INDEX(Variables!$E$5:$E$105,MATCH($A291,Variables!$A$5:$A$105,0))</f>
        <v/>
      </c>
      <c r="K291" s="25">
        <f>LOWER(Settings!$C$4)&amp;".mit."&amp;$A291&amp;IF($C291="","","."&amp;$C291&amp;"."&amp;$B291)&amp;IF(INDEX(Variables!$D$5:$D$105,MATCH($A291,Variables!$A$5:$A$105,0))="","","."&amp;INDEX(Variables!$D$5:$D$105,MATCH($A291,Variables!$A$5:$A$105,0)))&amp;"."&amp;K$5</f>
        <v/>
      </c>
      <c r="L291" s="41">
        <f>L278*$D291</f>
        <v/>
      </c>
      <c r="M291" s="40">
        <f>M278*$D291</f>
        <v/>
      </c>
      <c r="N291" s="40">
        <f>N278*$D291</f>
        <v/>
      </c>
      <c r="O291" s="40">
        <f>O278*$D291</f>
        <v/>
      </c>
      <c r="P291" s="40">
        <f>P278*$D291</f>
        <v/>
      </c>
      <c r="Q291" s="40">
        <f>Q278*$D291</f>
        <v/>
      </c>
      <c r="R291" s="40">
        <f>R278*$D291</f>
        <v/>
      </c>
      <c r="S291" s="40">
        <f>S278*$D291</f>
        <v/>
      </c>
      <c r="T291" s="40">
        <f>T278*$D291</f>
        <v/>
      </c>
      <c r="U291" s="40">
        <f>U278*$D291</f>
        <v/>
      </c>
      <c r="V291" s="40">
        <f>V278*$D291</f>
        <v/>
      </c>
      <c r="W291" s="40">
        <f>W278*$D291</f>
        <v/>
      </c>
      <c r="X291" s="40">
        <f>X278*$D291</f>
        <v/>
      </c>
      <c r="Y291" s="40">
        <f>Y278*$D291</f>
        <v/>
      </c>
      <c r="Z291" s="40">
        <f>Z278*$D291</f>
        <v/>
      </c>
      <c r="AA291" s="40">
        <f>AA278*$D291</f>
        <v/>
      </c>
      <c r="AB291" s="40">
        <f>AB278*$D291</f>
        <v/>
      </c>
      <c r="AC291" s="40">
        <f>AC278*$D291</f>
        <v/>
      </c>
      <c r="AD291" s="42">
        <f>PERUNIT(AD278,$D291)</f>
        <v/>
      </c>
      <c r="AE291" s="25">
        <f>LOWER(Settings!$C$4)&amp;".mit."&amp;$A291&amp;IF($C291="","","."&amp;$C291&amp;"."&amp;$B291)&amp;IF(INDEX(Variables!$D$5:$D$105,MATCH($A291,Variables!$A$5:$A$105,0))="","","."&amp;INDEX(Variables!$D$5:$D$105,MATCH($A291,Variables!$A$5:$A$105,0)))&amp;"."&amp;AE$5</f>
        <v/>
      </c>
      <c r="AF291" s="41">
        <f>AF278*$D291</f>
        <v/>
      </c>
      <c r="AG291" s="40">
        <f>AG278*$D291</f>
        <v/>
      </c>
      <c r="AH291" s="40">
        <f>AH278*$D291</f>
        <v/>
      </c>
      <c r="AI291" s="40">
        <f>AI278*$D291</f>
        <v/>
      </c>
      <c r="AJ291" s="40">
        <f>AJ278*$D291</f>
        <v/>
      </c>
      <c r="AK291" s="40">
        <f>AK278*$D291</f>
        <v/>
      </c>
      <c r="AL291" s="40">
        <f>AL278*$D291</f>
        <v/>
      </c>
      <c r="AM291" s="40">
        <f>AM278*$D291</f>
        <v/>
      </c>
      <c r="AN291" s="40">
        <f>AN278*$D291</f>
        <v/>
      </c>
      <c r="AO291" s="40">
        <f>AO278*$D291</f>
        <v/>
      </c>
      <c r="AP291" s="40">
        <f>AP278*$D291</f>
        <v/>
      </c>
      <c r="AQ291" s="40">
        <f>AQ278*$D291</f>
        <v/>
      </c>
      <c r="AR291" s="40">
        <f>AR278*$D291</f>
        <v/>
      </c>
      <c r="AS291" s="40">
        <f>AS278*$D291</f>
        <v/>
      </c>
      <c r="AT291" s="40">
        <f>AT278*$D291</f>
        <v/>
      </c>
      <c r="AU291" s="40">
        <f>AU278*$D291</f>
        <v/>
      </c>
      <c r="AV291" s="40">
        <f>AV278*$D291</f>
        <v/>
      </c>
      <c r="AW291" s="40">
        <f>AW278*$D291</f>
        <v/>
      </c>
      <c r="AX291" s="42">
        <f>PERUNIT(AX278,$D291)</f>
        <v/>
      </c>
    </row>
    <row r="292" hidden="1" outlineLevel="1">
      <c r="A292" s="5" t="inlineStr">
        <is>
          <t>esubpu</t>
        </is>
      </c>
      <c r="B292" s="5" t="inlineStr">
        <is>
          <t>lpg</t>
        </is>
      </c>
      <c r="C292" s="5" t="inlineStr">
        <is>
          <t>all</t>
        </is>
      </c>
      <c r="D292" s="40">
        <f>INDEX(Inputs_prices!$G$5:$G$16,MATCH($B292&amp;"."&amp;$C292,Inputs_prices!$A$5:$A$16,0))</f>
        <v/>
      </c>
      <c r="E292" s="39" t="n"/>
      <c r="F292" s="39" t="n"/>
      <c r="G292" s="39" t="n"/>
      <c r="H292" s="5">
        <f>INDEX(Variables!$B$5:$B$105,MATCH($A292,Variables!$A$5:$A$105,0))&amp;IF($C292="",""," | "&amp;INDEX(Mapping!$B$5:$B$26,MATCH($C292,Mapping!$A$5:$A$26,0))&amp;" | "&amp;INDEX(Mapping!$B$30:$B$41,MATCH($B292,Mapping!$A$30:$A$41,0)))</f>
        <v/>
      </c>
      <c r="I292" s="5">
        <f>INDEX(Variables!$C$5:$C$105,MATCH($A292,Variables!$A$5:$A$105,0))</f>
        <v/>
      </c>
      <c r="J292" s="5">
        <f>INDEX(Variables!$E$5:$E$105,MATCH($A292,Variables!$A$5:$A$105,0))</f>
        <v/>
      </c>
      <c r="K292" s="25">
        <f>LOWER(Settings!$C$4)&amp;".mit."&amp;$A292&amp;IF($C292="","","."&amp;$C292&amp;"."&amp;$B292)&amp;IF(INDEX(Variables!$D$5:$D$105,MATCH($A292,Variables!$A$5:$A$105,0))="","","."&amp;INDEX(Variables!$D$5:$D$105,MATCH($A292,Variables!$A$5:$A$105,0)))&amp;"."&amp;K$5</f>
        <v/>
      </c>
      <c r="L292" s="41">
        <f>L279*$D292</f>
        <v/>
      </c>
      <c r="M292" s="40">
        <f>M279*$D292</f>
        <v/>
      </c>
      <c r="N292" s="40">
        <f>N279*$D292</f>
        <v/>
      </c>
      <c r="O292" s="40">
        <f>O279*$D292</f>
        <v/>
      </c>
      <c r="P292" s="40">
        <f>P279*$D292</f>
        <v/>
      </c>
      <c r="Q292" s="40">
        <f>Q279*$D292</f>
        <v/>
      </c>
      <c r="R292" s="40">
        <f>R279*$D292</f>
        <v/>
      </c>
      <c r="S292" s="40">
        <f>S279*$D292</f>
        <v/>
      </c>
      <c r="T292" s="40">
        <f>T279*$D292</f>
        <v/>
      </c>
      <c r="U292" s="40">
        <f>U279*$D292</f>
        <v/>
      </c>
      <c r="V292" s="40">
        <f>V279*$D292</f>
        <v/>
      </c>
      <c r="W292" s="40">
        <f>W279*$D292</f>
        <v/>
      </c>
      <c r="X292" s="40">
        <f>X279*$D292</f>
        <v/>
      </c>
      <c r="Y292" s="40">
        <f>Y279*$D292</f>
        <v/>
      </c>
      <c r="Z292" s="40">
        <f>Z279*$D292</f>
        <v/>
      </c>
      <c r="AA292" s="40">
        <f>AA279*$D292</f>
        <v/>
      </c>
      <c r="AB292" s="40">
        <f>AB279*$D292</f>
        <v/>
      </c>
      <c r="AC292" s="40">
        <f>AC279*$D292</f>
        <v/>
      </c>
      <c r="AD292" s="42">
        <f>PERUNIT(AD279,$D292)</f>
        <v/>
      </c>
      <c r="AE292" s="25">
        <f>LOWER(Settings!$C$4)&amp;".mit."&amp;$A292&amp;IF($C292="","","."&amp;$C292&amp;"."&amp;$B292)&amp;IF(INDEX(Variables!$D$5:$D$105,MATCH($A292,Variables!$A$5:$A$105,0))="","","."&amp;INDEX(Variables!$D$5:$D$105,MATCH($A292,Variables!$A$5:$A$105,0)))&amp;"."&amp;AE$5</f>
        <v/>
      </c>
      <c r="AF292" s="41">
        <f>AF279*$D292</f>
        <v/>
      </c>
      <c r="AG292" s="40">
        <f>AG279*$D292</f>
        <v/>
      </c>
      <c r="AH292" s="40">
        <f>AH279*$D292</f>
        <v/>
      </c>
      <c r="AI292" s="40">
        <f>AI279*$D292</f>
        <v/>
      </c>
      <c r="AJ292" s="40">
        <f>AJ279*$D292</f>
        <v/>
      </c>
      <c r="AK292" s="40">
        <f>AK279*$D292</f>
        <v/>
      </c>
      <c r="AL292" s="40">
        <f>AL279*$D292</f>
        <v/>
      </c>
      <c r="AM292" s="40">
        <f>AM279*$D292</f>
        <v/>
      </c>
      <c r="AN292" s="40">
        <f>AN279*$D292</f>
        <v/>
      </c>
      <c r="AO292" s="40">
        <f>AO279*$D292</f>
        <v/>
      </c>
      <c r="AP292" s="40">
        <f>AP279*$D292</f>
        <v/>
      </c>
      <c r="AQ292" s="40">
        <f>AQ279*$D292</f>
        <v/>
      </c>
      <c r="AR292" s="40">
        <f>AR279*$D292</f>
        <v/>
      </c>
      <c r="AS292" s="40">
        <f>AS279*$D292</f>
        <v/>
      </c>
      <c r="AT292" s="40">
        <f>AT279*$D292</f>
        <v/>
      </c>
      <c r="AU292" s="40">
        <f>AU279*$D292</f>
        <v/>
      </c>
      <c r="AV292" s="40">
        <f>AV279*$D292</f>
        <v/>
      </c>
      <c r="AW292" s="40">
        <f>AW279*$D292</f>
        <v/>
      </c>
      <c r="AX292" s="42">
        <f>PERUNIT(AX279,$D292)</f>
        <v/>
      </c>
    </row>
    <row r="293" hidden="1" outlineLevel="1">
      <c r="A293" s="5" t="inlineStr">
        <is>
          <t>esubpu</t>
        </is>
      </c>
      <c r="B293" s="5" t="inlineStr">
        <is>
          <t>ker</t>
        </is>
      </c>
      <c r="C293" s="5" t="inlineStr">
        <is>
          <t>all</t>
        </is>
      </c>
      <c r="D293" s="40">
        <f>INDEX(Inputs_prices!$G$5:$G$16,MATCH($B293&amp;"."&amp;$C293,Inputs_prices!$A$5:$A$16,0))</f>
        <v/>
      </c>
      <c r="E293" s="39" t="n"/>
      <c r="F293" s="39" t="n"/>
      <c r="G293" s="39" t="n"/>
      <c r="H293" s="5">
        <f>INDEX(Variables!$B$5:$B$105,MATCH($A293,Variables!$A$5:$A$105,0))&amp;IF($C293="",""," | "&amp;INDEX(Mapping!$B$5:$B$26,MATCH($C293,Mapping!$A$5:$A$26,0))&amp;" | "&amp;INDEX(Mapping!$B$30:$B$41,MATCH($B293,Mapping!$A$30:$A$41,0)))</f>
        <v/>
      </c>
      <c r="I293" s="5">
        <f>INDEX(Variables!$C$5:$C$105,MATCH($A293,Variables!$A$5:$A$105,0))</f>
        <v/>
      </c>
      <c r="J293" s="5">
        <f>INDEX(Variables!$E$5:$E$105,MATCH($A293,Variables!$A$5:$A$105,0))</f>
        <v/>
      </c>
      <c r="K293" s="25">
        <f>LOWER(Settings!$C$4)&amp;".mit."&amp;$A293&amp;IF($C293="","","."&amp;$C293&amp;"."&amp;$B293)&amp;IF(INDEX(Variables!$D$5:$D$105,MATCH($A293,Variables!$A$5:$A$105,0))="","","."&amp;INDEX(Variables!$D$5:$D$105,MATCH($A293,Variables!$A$5:$A$105,0)))&amp;"."&amp;K$5</f>
        <v/>
      </c>
      <c r="L293" s="41">
        <f>L280*$D293</f>
        <v/>
      </c>
      <c r="M293" s="40">
        <f>M280*$D293</f>
        <v/>
      </c>
      <c r="N293" s="40">
        <f>N280*$D293</f>
        <v/>
      </c>
      <c r="O293" s="40">
        <f>O280*$D293</f>
        <v/>
      </c>
      <c r="P293" s="40">
        <f>P280*$D293</f>
        <v/>
      </c>
      <c r="Q293" s="40">
        <f>Q280*$D293</f>
        <v/>
      </c>
      <c r="R293" s="40">
        <f>R280*$D293</f>
        <v/>
      </c>
      <c r="S293" s="40">
        <f>S280*$D293</f>
        <v/>
      </c>
      <c r="T293" s="40">
        <f>T280*$D293</f>
        <v/>
      </c>
      <c r="U293" s="40">
        <f>U280*$D293</f>
        <v/>
      </c>
      <c r="V293" s="40">
        <f>V280*$D293</f>
        <v/>
      </c>
      <c r="W293" s="40">
        <f>W280*$D293</f>
        <v/>
      </c>
      <c r="X293" s="40">
        <f>X280*$D293</f>
        <v/>
      </c>
      <c r="Y293" s="40">
        <f>Y280*$D293</f>
        <v/>
      </c>
      <c r="Z293" s="40">
        <f>Z280*$D293</f>
        <v/>
      </c>
      <c r="AA293" s="40">
        <f>AA280*$D293</f>
        <v/>
      </c>
      <c r="AB293" s="40">
        <f>AB280*$D293</f>
        <v/>
      </c>
      <c r="AC293" s="40">
        <f>AC280*$D293</f>
        <v/>
      </c>
      <c r="AD293" s="42">
        <f>PERUNIT(AD280,$D293)</f>
        <v/>
      </c>
      <c r="AE293" s="25">
        <f>LOWER(Settings!$C$4)&amp;".mit."&amp;$A293&amp;IF($C293="","","."&amp;$C293&amp;"."&amp;$B293)&amp;IF(INDEX(Variables!$D$5:$D$105,MATCH($A293,Variables!$A$5:$A$105,0))="","","."&amp;INDEX(Variables!$D$5:$D$105,MATCH($A293,Variables!$A$5:$A$105,0)))&amp;"."&amp;AE$5</f>
        <v/>
      </c>
      <c r="AF293" s="41">
        <f>AF280*$D293</f>
        <v/>
      </c>
      <c r="AG293" s="40">
        <f>AG280*$D293</f>
        <v/>
      </c>
      <c r="AH293" s="40">
        <f>AH280*$D293</f>
        <v/>
      </c>
      <c r="AI293" s="40">
        <f>AI280*$D293</f>
        <v/>
      </c>
      <c r="AJ293" s="40">
        <f>AJ280*$D293</f>
        <v/>
      </c>
      <c r="AK293" s="40">
        <f>AK280*$D293</f>
        <v/>
      </c>
      <c r="AL293" s="40">
        <f>AL280*$D293</f>
        <v/>
      </c>
      <c r="AM293" s="40">
        <f>AM280*$D293</f>
        <v/>
      </c>
      <c r="AN293" s="40">
        <f>AN280*$D293</f>
        <v/>
      </c>
      <c r="AO293" s="40">
        <f>AO280*$D293</f>
        <v/>
      </c>
      <c r="AP293" s="40">
        <f>AP280*$D293</f>
        <v/>
      </c>
      <c r="AQ293" s="40">
        <f>AQ280*$D293</f>
        <v/>
      </c>
      <c r="AR293" s="40">
        <f>AR280*$D293</f>
        <v/>
      </c>
      <c r="AS293" s="40">
        <f>AS280*$D293</f>
        <v/>
      </c>
      <c r="AT293" s="40">
        <f>AT280*$D293</f>
        <v/>
      </c>
      <c r="AU293" s="40">
        <f>AU280*$D293</f>
        <v/>
      </c>
      <c r="AV293" s="40">
        <f>AV280*$D293</f>
        <v/>
      </c>
      <c r="AW293" s="40">
        <f>AW280*$D293</f>
        <v/>
      </c>
      <c r="AX293" s="42">
        <f>PERUNIT(AX280,$D293)</f>
        <v/>
      </c>
    </row>
    <row r="294" hidden="1" outlineLevel="1">
      <c r="A294" s="5" t="inlineStr">
        <is>
          <t>esubpu</t>
        </is>
      </c>
      <c r="B294" s="5" t="inlineStr">
        <is>
          <t>oop</t>
        </is>
      </c>
      <c r="C294" s="5" t="inlineStr">
        <is>
          <t>all</t>
        </is>
      </c>
      <c r="D294" s="40">
        <f>INDEX(Inputs_prices!$G$5:$G$16,MATCH($B294&amp;"."&amp;$C294,Inputs_prices!$A$5:$A$16,0))</f>
        <v/>
      </c>
      <c r="E294" s="39" t="n"/>
      <c r="F294" s="39" t="n"/>
      <c r="G294" s="39" t="n"/>
      <c r="H294" s="5">
        <f>INDEX(Variables!$B$5:$B$105,MATCH($A294,Variables!$A$5:$A$105,0))&amp;IF($C294="",""," | "&amp;INDEX(Mapping!$B$5:$B$26,MATCH($C294,Mapping!$A$5:$A$26,0))&amp;" | "&amp;INDEX(Mapping!$B$30:$B$41,MATCH($B294,Mapping!$A$30:$A$41,0)))</f>
        <v/>
      </c>
      <c r="I294" s="5">
        <f>INDEX(Variables!$C$5:$C$105,MATCH($A294,Variables!$A$5:$A$105,0))</f>
        <v/>
      </c>
      <c r="J294" s="5">
        <f>INDEX(Variables!$E$5:$E$105,MATCH($A294,Variables!$A$5:$A$105,0))</f>
        <v/>
      </c>
      <c r="K294" s="25">
        <f>LOWER(Settings!$C$4)&amp;".mit."&amp;$A294&amp;IF($C294="","","."&amp;$C294&amp;"."&amp;$B294)&amp;IF(INDEX(Variables!$D$5:$D$105,MATCH($A294,Variables!$A$5:$A$105,0))="","","."&amp;INDEX(Variables!$D$5:$D$105,MATCH($A294,Variables!$A$5:$A$105,0)))&amp;"."&amp;K$5</f>
        <v/>
      </c>
      <c r="L294" s="41">
        <f>L281*$D294</f>
        <v/>
      </c>
      <c r="M294" s="40">
        <f>M281*$D294</f>
        <v/>
      </c>
      <c r="N294" s="40">
        <f>N281*$D294</f>
        <v/>
      </c>
      <c r="O294" s="40">
        <f>O281*$D294</f>
        <v/>
      </c>
      <c r="P294" s="40">
        <f>P281*$D294</f>
        <v/>
      </c>
      <c r="Q294" s="40">
        <f>Q281*$D294</f>
        <v/>
      </c>
      <c r="R294" s="40">
        <f>R281*$D294</f>
        <v/>
      </c>
      <c r="S294" s="40">
        <f>S281*$D294</f>
        <v/>
      </c>
      <c r="T294" s="40">
        <f>T281*$D294</f>
        <v/>
      </c>
      <c r="U294" s="40">
        <f>U281*$D294</f>
        <v/>
      </c>
      <c r="V294" s="40">
        <f>V281*$D294</f>
        <v/>
      </c>
      <c r="W294" s="40">
        <f>W281*$D294</f>
        <v/>
      </c>
      <c r="X294" s="40">
        <f>X281*$D294</f>
        <v/>
      </c>
      <c r="Y294" s="40">
        <f>Y281*$D294</f>
        <v/>
      </c>
      <c r="Z294" s="40">
        <f>Z281*$D294</f>
        <v/>
      </c>
      <c r="AA294" s="40">
        <f>AA281*$D294</f>
        <v/>
      </c>
      <c r="AB294" s="40">
        <f>AB281*$D294</f>
        <v/>
      </c>
      <c r="AC294" s="40">
        <f>AC281*$D294</f>
        <v/>
      </c>
      <c r="AD294" s="42">
        <f>PERUNIT(AD281,$D294)</f>
        <v/>
      </c>
      <c r="AE294" s="25">
        <f>LOWER(Settings!$C$4)&amp;".mit."&amp;$A294&amp;IF($C294="","","."&amp;$C294&amp;"."&amp;$B294)&amp;IF(INDEX(Variables!$D$5:$D$105,MATCH($A294,Variables!$A$5:$A$105,0))="","","."&amp;INDEX(Variables!$D$5:$D$105,MATCH($A294,Variables!$A$5:$A$105,0)))&amp;"."&amp;AE$5</f>
        <v/>
      </c>
      <c r="AF294" s="41">
        <f>AF281*$D294</f>
        <v/>
      </c>
      <c r="AG294" s="40">
        <f>AG281*$D294</f>
        <v/>
      </c>
      <c r="AH294" s="40">
        <f>AH281*$D294</f>
        <v/>
      </c>
      <c r="AI294" s="40">
        <f>AI281*$D294</f>
        <v/>
      </c>
      <c r="AJ294" s="40">
        <f>AJ281*$D294</f>
        <v/>
      </c>
      <c r="AK294" s="40">
        <f>AK281*$D294</f>
        <v/>
      </c>
      <c r="AL294" s="40">
        <f>AL281*$D294</f>
        <v/>
      </c>
      <c r="AM294" s="40">
        <f>AM281*$D294</f>
        <v/>
      </c>
      <c r="AN294" s="40">
        <f>AN281*$D294</f>
        <v/>
      </c>
      <c r="AO294" s="40">
        <f>AO281*$D294</f>
        <v/>
      </c>
      <c r="AP294" s="40">
        <f>AP281*$D294</f>
        <v/>
      </c>
      <c r="AQ294" s="40">
        <f>AQ281*$D294</f>
        <v/>
      </c>
      <c r="AR294" s="40">
        <f>AR281*$D294</f>
        <v/>
      </c>
      <c r="AS294" s="40">
        <f>AS281*$D294</f>
        <v/>
      </c>
      <c r="AT294" s="40">
        <f>AT281*$D294</f>
        <v/>
      </c>
      <c r="AU294" s="40">
        <f>AU281*$D294</f>
        <v/>
      </c>
      <c r="AV294" s="40">
        <f>AV281*$D294</f>
        <v/>
      </c>
      <c r="AW294" s="40">
        <f>AW281*$D294</f>
        <v/>
      </c>
      <c r="AX294" s="42">
        <f>PERUNIT(AX281,$D294)</f>
        <v/>
      </c>
    </row>
    <row r="295" hidden="1" outlineLevel="1">
      <c r="A295" s="5" t="inlineStr">
        <is>
          <t>esubpu</t>
        </is>
      </c>
      <c r="B295" s="5" t="inlineStr">
        <is>
          <t>bio</t>
        </is>
      </c>
      <c r="C295" s="5" t="inlineStr">
        <is>
          <t>all</t>
        </is>
      </c>
      <c r="D295" s="40">
        <f>INDEX(Inputs_prices!$G$5:$G$16,MATCH($B295&amp;"."&amp;$C295,Inputs_prices!$A$5:$A$16,0))</f>
        <v/>
      </c>
      <c r="E295" s="39" t="n"/>
      <c r="F295" s="39" t="n"/>
      <c r="G295" s="39" t="n"/>
      <c r="H295" s="5">
        <f>INDEX(Variables!$B$5:$B$105,MATCH($A295,Variables!$A$5:$A$105,0))&amp;IF($C295="",""," | "&amp;INDEX(Mapping!$B$5:$B$26,MATCH($C295,Mapping!$A$5:$A$26,0))&amp;" | "&amp;INDEX(Mapping!$B$30:$B$41,MATCH($B295,Mapping!$A$30:$A$41,0)))</f>
        <v/>
      </c>
      <c r="I295" s="5">
        <f>INDEX(Variables!$C$5:$C$105,MATCH($A295,Variables!$A$5:$A$105,0))</f>
        <v/>
      </c>
      <c r="J295" s="5">
        <f>INDEX(Variables!$E$5:$E$105,MATCH($A295,Variables!$A$5:$A$105,0))</f>
        <v/>
      </c>
      <c r="K295" s="25">
        <f>LOWER(Settings!$C$4)&amp;".mit."&amp;$A295&amp;IF($C295="","","."&amp;$C295&amp;"."&amp;$B295)&amp;IF(INDEX(Variables!$D$5:$D$105,MATCH($A295,Variables!$A$5:$A$105,0))="","","."&amp;INDEX(Variables!$D$5:$D$105,MATCH($A295,Variables!$A$5:$A$105,0)))&amp;"."&amp;K$5</f>
        <v/>
      </c>
      <c r="L295" s="41">
        <f>L282*$D295</f>
        <v/>
      </c>
      <c r="M295" s="40">
        <f>M282*$D295</f>
        <v/>
      </c>
      <c r="N295" s="40">
        <f>N282*$D295</f>
        <v/>
      </c>
      <c r="O295" s="40">
        <f>O282*$D295</f>
        <v/>
      </c>
      <c r="P295" s="40">
        <f>P282*$D295</f>
        <v/>
      </c>
      <c r="Q295" s="40">
        <f>Q282*$D295</f>
        <v/>
      </c>
      <c r="R295" s="40">
        <f>R282*$D295</f>
        <v/>
      </c>
      <c r="S295" s="40">
        <f>S282*$D295</f>
        <v/>
      </c>
      <c r="T295" s="40">
        <f>T282*$D295</f>
        <v/>
      </c>
      <c r="U295" s="40">
        <f>U282*$D295</f>
        <v/>
      </c>
      <c r="V295" s="40">
        <f>V282*$D295</f>
        <v/>
      </c>
      <c r="W295" s="40">
        <f>W282*$D295</f>
        <v/>
      </c>
      <c r="X295" s="40">
        <f>X282*$D295</f>
        <v/>
      </c>
      <c r="Y295" s="40">
        <f>Y282*$D295</f>
        <v/>
      </c>
      <c r="Z295" s="40">
        <f>Z282*$D295</f>
        <v/>
      </c>
      <c r="AA295" s="40">
        <f>AA282*$D295</f>
        <v/>
      </c>
      <c r="AB295" s="40">
        <f>AB282*$D295</f>
        <v/>
      </c>
      <c r="AC295" s="40">
        <f>AC282*$D295</f>
        <v/>
      </c>
      <c r="AD295" s="42">
        <f>PERUNIT(AD282,$D295)</f>
        <v/>
      </c>
      <c r="AE295" s="25">
        <f>LOWER(Settings!$C$4)&amp;".mit."&amp;$A295&amp;IF($C295="","","."&amp;$C295&amp;"."&amp;$B295)&amp;IF(INDEX(Variables!$D$5:$D$105,MATCH($A295,Variables!$A$5:$A$105,0))="","","."&amp;INDEX(Variables!$D$5:$D$105,MATCH($A295,Variables!$A$5:$A$105,0)))&amp;"."&amp;AE$5</f>
        <v/>
      </c>
      <c r="AF295" s="41">
        <f>AF282*$D295</f>
        <v/>
      </c>
      <c r="AG295" s="40">
        <f>AG282*$D295</f>
        <v/>
      </c>
      <c r="AH295" s="40">
        <f>AH282*$D295</f>
        <v/>
      </c>
      <c r="AI295" s="40">
        <f>AI282*$D295</f>
        <v/>
      </c>
      <c r="AJ295" s="40">
        <f>AJ282*$D295</f>
        <v/>
      </c>
      <c r="AK295" s="40">
        <f>AK282*$D295</f>
        <v/>
      </c>
      <c r="AL295" s="40">
        <f>AL282*$D295</f>
        <v/>
      </c>
      <c r="AM295" s="40">
        <f>AM282*$D295</f>
        <v/>
      </c>
      <c r="AN295" s="40">
        <f>AN282*$D295</f>
        <v/>
      </c>
      <c r="AO295" s="40">
        <f>AO282*$D295</f>
        <v/>
      </c>
      <c r="AP295" s="40">
        <f>AP282*$D295</f>
        <v/>
      </c>
      <c r="AQ295" s="40">
        <f>AQ282*$D295</f>
        <v/>
      </c>
      <c r="AR295" s="40">
        <f>AR282*$D295</f>
        <v/>
      </c>
      <c r="AS295" s="40">
        <f>AS282*$D295</f>
        <v/>
      </c>
      <c r="AT295" s="40">
        <f>AT282*$D295</f>
        <v/>
      </c>
      <c r="AU295" s="40">
        <f>AU282*$D295</f>
        <v/>
      </c>
      <c r="AV295" s="40">
        <f>AV282*$D295</f>
        <v/>
      </c>
      <c r="AW295" s="40">
        <f>AW282*$D295</f>
        <v/>
      </c>
      <c r="AX295" s="42">
        <f>PERUNIT(AX282,$D295)</f>
        <v/>
      </c>
    </row>
    <row r="296" hidden="1" outlineLevel="1"/>
    <row r="298">
      <c r="A298" s="20" t="inlineStr">
        <is>
          <t>3. Power sector (elasticity-based / engineer model): not yet modelled</t>
        </is>
      </c>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c r="AA298" s="21" t="n"/>
      <c r="AB298" s="21" t="n"/>
      <c r="AC298" s="21" t="n"/>
      <c r="AD298" s="21" t="n"/>
      <c r="AE298" s="21" t="n"/>
      <c r="AF298" s="21" t="n"/>
      <c r="AG298" s="21" t="n"/>
      <c r="AH298" s="21" t="n"/>
      <c r="AI298" s="21" t="n"/>
      <c r="AJ298" s="21" t="n"/>
      <c r="AK298" s="21" t="n"/>
      <c r="AL298" s="21" t="n"/>
      <c r="AM298" s="21" t="n"/>
      <c r="AN298" s="21" t="n"/>
      <c r="AO298" s="21" t="n"/>
      <c r="AP298" s="21" t="n"/>
      <c r="AQ298" s="21" t="n"/>
      <c r="AR298" s="21" t="n"/>
      <c r="AS298" s="21" t="n"/>
      <c r="AT298" s="21" t="n"/>
      <c r="AU298" s="21" t="n"/>
      <c r="AV298" s="21" t="n"/>
      <c r="AW298" s="21" t="n"/>
      <c r="AX298" s="21" t="n"/>
    </row>
    <row r="299">
      <c r="H299" s="43" t="inlineStr">
        <is>
          <t>Placeholder: the power sector comes in a later bucket. MTInputs power switches (MCovPow, feebate power) are read in section 1 but not used yet.</t>
        </is>
      </c>
    </row>
    <row r="301">
      <c r="A301" s="20" t="inlineStr">
        <is>
          <t>5. Transport sector</t>
        </is>
      </c>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c r="AA301" s="21" t="n"/>
      <c r="AB301" s="21" t="n"/>
      <c r="AC301" s="21" t="n"/>
      <c r="AD301" s="21" t="n"/>
      <c r="AE301" s="21" t="n"/>
      <c r="AF301" s="21" t="n"/>
      <c r="AG301" s="21" t="n"/>
      <c r="AH301" s="21" t="n"/>
      <c r="AI301" s="21" t="n"/>
      <c r="AJ301" s="21" t="n"/>
      <c r="AK301" s="21" t="n"/>
      <c r="AL301" s="21" t="n"/>
      <c r="AM301" s="21" t="n"/>
      <c r="AN301" s="21" t="n"/>
      <c r="AO301" s="21" t="n"/>
      <c r="AP301" s="21" t="n"/>
      <c r="AQ301" s="21" t="n"/>
      <c r="AR301" s="21" t="n"/>
      <c r="AS301" s="21" t="n"/>
      <c r="AT301" s="21" t="n"/>
      <c r="AU301" s="21" t="n"/>
      <c r="AV301" s="21" t="n"/>
      <c r="AW301" s="21" t="n"/>
      <c r="AX301" s="21" t="n"/>
    </row>
    <row r="302">
      <c r="A302" s="9" t="inlineStr">
        <is>
          <t>ener</t>
        </is>
      </c>
      <c r="B302" s="9" t="inlineStr">
        <is>
          <t>all</t>
        </is>
      </c>
      <c r="C302" s="9" t="inlineStr">
        <is>
          <t>tra</t>
        </is>
      </c>
      <c r="H302" s="9">
        <f>INDEX(Variables!$B$5:$B$105,MATCH($A302,Variables!$A$5:$A$105,0))&amp;IF($C302="",""," | "&amp;INDEX(Mapping!$B$5:$B$26,MATCH($C302,Mapping!$A$5:$A$26,0))&amp;" | "&amp;INDEX(Mapping!$B$30:$B$41,MATCH($B302,Mapping!$A$30:$A$41,0)))</f>
        <v/>
      </c>
      <c r="I302" s="9">
        <f>INDEX(Variables!$C$5:$C$105,MATCH($A302,Variables!$A$5:$A$105,0))</f>
        <v/>
      </c>
      <c r="J302" s="9">
        <f>INDEX(Variables!$E$5:$E$105,MATCH($A302,Variables!$A$5:$A$105,0))</f>
        <v/>
      </c>
      <c r="K302" s="30">
        <f>LOWER(Settings!$C$4)&amp;".mit."&amp;$A302&amp;IF($C302="","","."&amp;$C302&amp;"."&amp;$B302)&amp;IF(INDEX(Variables!$D$5:$D$105,MATCH($A302,Variables!$A$5:$A$105,0))="","","."&amp;INDEX(Variables!$D$5:$D$105,MATCH($A302,Variables!$A$5:$A$105,0)))&amp;"."&amp;K$5</f>
        <v/>
      </c>
      <c r="L302" s="44">
        <f>SUMIFS(L303:L558,$A303:$A558,"ener",$B303:$B558,"&lt;&gt;all")</f>
        <v/>
      </c>
      <c r="M302" s="45">
        <f>SUMIFS(M303:M558,$A303:$A558,"ener",$B303:$B558,"&lt;&gt;all")</f>
        <v/>
      </c>
      <c r="N302" s="45">
        <f>SUMIFS(N303:N558,$A303:$A558,"ener",$B303:$B558,"&lt;&gt;all")</f>
        <v/>
      </c>
      <c r="O302" s="45">
        <f>SUMIFS(O303:O558,$A303:$A558,"ener",$B303:$B558,"&lt;&gt;all")</f>
        <v/>
      </c>
      <c r="P302" s="45">
        <f>SUMIFS(P303:P558,$A303:$A558,"ener",$B303:$B558,"&lt;&gt;all")</f>
        <v/>
      </c>
      <c r="Q302" s="45">
        <f>SUMIFS(Q303:Q558,$A303:$A558,"ener",$B303:$B558,"&lt;&gt;all")</f>
        <v/>
      </c>
      <c r="R302" s="45">
        <f>SUMIFS(R303:R558,$A303:$A558,"ener",$B303:$B558,"&lt;&gt;all")</f>
        <v/>
      </c>
      <c r="S302" s="45">
        <f>SUMIFS(S303:S558,$A303:$A558,"ener",$B303:$B558,"&lt;&gt;all")</f>
        <v/>
      </c>
      <c r="T302" s="45">
        <f>SUMIFS(T303:T558,$A303:$A558,"ener",$B303:$B558,"&lt;&gt;all")</f>
        <v/>
      </c>
      <c r="U302" s="45">
        <f>SUMIFS(U303:U558,$A303:$A558,"ener",$B303:$B558,"&lt;&gt;all")</f>
        <v/>
      </c>
      <c r="V302" s="45">
        <f>SUMIFS(V303:V558,$A303:$A558,"ener",$B303:$B558,"&lt;&gt;all")</f>
        <v/>
      </c>
      <c r="W302" s="45">
        <f>SUMIFS(W303:W558,$A303:$A558,"ener",$B303:$B558,"&lt;&gt;all")</f>
        <v/>
      </c>
      <c r="X302" s="45">
        <f>SUMIFS(X303:X558,$A303:$A558,"ener",$B303:$B558,"&lt;&gt;all")</f>
        <v/>
      </c>
      <c r="Y302" s="45">
        <f>SUMIFS(Y303:Y558,$A303:$A558,"ener",$B303:$B558,"&lt;&gt;all")</f>
        <v/>
      </c>
      <c r="Z302" s="45">
        <f>SUMIFS(Z303:Z558,$A303:$A558,"ener",$B303:$B558,"&lt;&gt;all")</f>
        <v/>
      </c>
      <c r="AA302" s="45">
        <f>SUMIFS(AA303:AA558,$A303:$A558,"ener",$B303:$B558,"&lt;&gt;all")</f>
        <v/>
      </c>
      <c r="AB302" s="45">
        <f>SUMIFS(AB303:AB558,$A303:$A558,"ener",$B303:$B558,"&lt;&gt;all")</f>
        <v/>
      </c>
      <c r="AC302" s="45">
        <f>SUMIFS(AC303:AC558,$A303:$A558,"ener",$B303:$B558,"&lt;&gt;all")</f>
        <v/>
      </c>
      <c r="AD302" s="45">
        <f>SUMIFS(AD303:AD558,$A303:$A558,"ener",$B303:$B558,"&lt;&gt;all")</f>
        <v/>
      </c>
      <c r="AE302" s="30">
        <f>LOWER(Settings!$C$4)&amp;".mit."&amp;$A302&amp;IF($C302="","","."&amp;$C302&amp;"."&amp;$B302)&amp;IF(INDEX(Variables!$D$5:$D$105,MATCH($A302,Variables!$A$5:$A$105,0))="","","."&amp;INDEX(Variables!$D$5:$D$105,MATCH($A302,Variables!$A$5:$A$105,0)))&amp;"."&amp;AE$5</f>
        <v/>
      </c>
      <c r="AF302" s="44">
        <f>SUMIFS(AF303:AF558,$A303:$A558,"ener",$B303:$B558,"&lt;&gt;all")</f>
        <v/>
      </c>
      <c r="AG302" s="45">
        <f>SUMIFS(AG303:AG558,$A303:$A558,"ener",$B303:$B558,"&lt;&gt;all")</f>
        <v/>
      </c>
      <c r="AH302" s="45">
        <f>SUMIFS(AH303:AH558,$A303:$A558,"ener",$B303:$B558,"&lt;&gt;all")</f>
        <v/>
      </c>
      <c r="AI302" s="45">
        <f>SUMIFS(AI303:AI558,$A303:$A558,"ener",$B303:$B558,"&lt;&gt;all")</f>
        <v/>
      </c>
      <c r="AJ302" s="45">
        <f>SUMIFS(AJ303:AJ558,$A303:$A558,"ener",$B303:$B558,"&lt;&gt;all")</f>
        <v/>
      </c>
      <c r="AK302" s="45">
        <f>SUMIFS(AK303:AK558,$A303:$A558,"ener",$B303:$B558,"&lt;&gt;all")</f>
        <v/>
      </c>
      <c r="AL302" s="45">
        <f>SUMIFS(AL303:AL558,$A303:$A558,"ener",$B303:$B558,"&lt;&gt;all")</f>
        <v/>
      </c>
      <c r="AM302" s="45">
        <f>SUMIFS(AM303:AM558,$A303:$A558,"ener",$B303:$B558,"&lt;&gt;all")</f>
        <v/>
      </c>
      <c r="AN302" s="45">
        <f>SUMIFS(AN303:AN558,$A303:$A558,"ener",$B303:$B558,"&lt;&gt;all")</f>
        <v/>
      </c>
      <c r="AO302" s="45">
        <f>SUMIFS(AO303:AO558,$A303:$A558,"ener",$B303:$B558,"&lt;&gt;all")</f>
        <v/>
      </c>
      <c r="AP302" s="45">
        <f>SUMIFS(AP303:AP558,$A303:$A558,"ener",$B303:$B558,"&lt;&gt;all")</f>
        <v/>
      </c>
      <c r="AQ302" s="45">
        <f>SUMIFS(AQ303:AQ558,$A303:$A558,"ener",$B303:$B558,"&lt;&gt;all")</f>
        <v/>
      </c>
      <c r="AR302" s="45">
        <f>SUMIFS(AR303:AR558,$A303:$A558,"ener",$B303:$B558,"&lt;&gt;all")</f>
        <v/>
      </c>
      <c r="AS302" s="45">
        <f>SUMIFS(AS303:AS558,$A303:$A558,"ener",$B303:$B558,"&lt;&gt;all")</f>
        <v/>
      </c>
      <c r="AT302" s="45">
        <f>SUMIFS(AT303:AT558,$A303:$A558,"ener",$B303:$B558,"&lt;&gt;all")</f>
        <v/>
      </c>
      <c r="AU302" s="45">
        <f>SUMIFS(AU303:AU558,$A303:$A558,"ener",$B303:$B558,"&lt;&gt;all")</f>
        <v/>
      </c>
      <c r="AV302" s="45">
        <f>SUMIFS(AV303:AV558,$A303:$A558,"ener",$B303:$B558,"&lt;&gt;all")</f>
        <v/>
      </c>
      <c r="AW302" s="45">
        <f>SUMIFS(AW303:AW558,$A303:$A558,"ener",$B303:$B558,"&lt;&gt;all")</f>
        <v/>
      </c>
      <c r="AX302" s="45">
        <f>SUMIFS(AX303:AX558,$A303:$A558,"ener",$B303:$B558,"&lt;&gt;all")</f>
        <v/>
      </c>
    </row>
    <row r="303" outlineLevel="1" collapsed="1">
      <c r="A303" s="9" t="inlineStr">
        <is>
          <t>ener</t>
        </is>
      </c>
      <c r="B303" s="9" t="inlineStr">
        <is>
          <t>all</t>
        </is>
      </c>
      <c r="C303" s="9" t="inlineStr">
        <is>
          <t>rod</t>
        </is>
      </c>
      <c r="H303" s="9">
        <f>INDEX(Variables!$B$5:$B$105,MATCH($A303,Variables!$A$5:$A$105,0))&amp;IF($C303="",""," | "&amp;INDEX(Mapping!$B$5:$B$26,MATCH($C303,Mapping!$A$5:$A$26,0))&amp;" | "&amp;INDEX(Mapping!$B$30:$B$41,MATCH($B303,Mapping!$A$30:$A$41,0)))</f>
        <v/>
      </c>
      <c r="I303" s="9">
        <f>INDEX(Variables!$C$5:$C$105,MATCH($A303,Variables!$A$5:$A$105,0))</f>
        <v/>
      </c>
      <c r="J303" s="9">
        <f>INDEX(Variables!$E$5:$E$105,MATCH($A303,Variables!$A$5:$A$105,0))</f>
        <v/>
      </c>
      <c r="K303" s="30">
        <f>LOWER(Settings!$C$4)&amp;".mit."&amp;$A303&amp;IF($C303="","","."&amp;$C303&amp;"."&amp;$B303)&amp;IF(INDEX(Variables!$D$5:$D$105,MATCH($A303,Variables!$A$5:$A$105,0))="","","."&amp;INDEX(Variables!$D$5:$D$105,MATCH($A303,Variables!$A$5:$A$105,0)))&amp;"."&amp;K$5</f>
        <v/>
      </c>
      <c r="L303" s="44">
        <f>SUM(L358:L365)</f>
        <v/>
      </c>
      <c r="M303" s="45">
        <f>SUM(M358:M365)</f>
        <v/>
      </c>
      <c r="N303" s="45">
        <f>SUM(N358:N365)</f>
        <v/>
      </c>
      <c r="O303" s="45">
        <f>SUM(O358:O365)</f>
        <v/>
      </c>
      <c r="P303" s="45">
        <f>SUM(P358:P365)</f>
        <v/>
      </c>
      <c r="Q303" s="45">
        <f>SUM(Q358:Q365)</f>
        <v/>
      </c>
      <c r="R303" s="45">
        <f>SUM(R358:R365)</f>
        <v/>
      </c>
      <c r="S303" s="45">
        <f>SUM(S358:S365)</f>
        <v/>
      </c>
      <c r="T303" s="45">
        <f>SUM(T358:T365)</f>
        <v/>
      </c>
      <c r="U303" s="45">
        <f>SUM(U358:U365)</f>
        <v/>
      </c>
      <c r="V303" s="45">
        <f>SUM(V358:V365)</f>
        <v/>
      </c>
      <c r="W303" s="45">
        <f>SUM(W358:W365)</f>
        <v/>
      </c>
      <c r="X303" s="45">
        <f>SUM(X358:X365)</f>
        <v/>
      </c>
      <c r="Y303" s="45">
        <f>SUM(Y358:Y365)</f>
        <v/>
      </c>
      <c r="Z303" s="45">
        <f>SUM(Z358:Z365)</f>
        <v/>
      </c>
      <c r="AA303" s="45">
        <f>SUM(AA358:AA365)</f>
        <v/>
      </c>
      <c r="AB303" s="45">
        <f>SUM(AB358:AB365)</f>
        <v/>
      </c>
      <c r="AC303" s="45">
        <f>SUM(AC358:AC365)</f>
        <v/>
      </c>
      <c r="AD303" s="45">
        <f>SUM(AD358:AD365)</f>
        <v/>
      </c>
      <c r="AE303" s="30">
        <f>LOWER(Settings!$C$4)&amp;".mit."&amp;$A303&amp;IF($C303="","","."&amp;$C303&amp;"."&amp;$B303)&amp;IF(INDEX(Variables!$D$5:$D$105,MATCH($A303,Variables!$A$5:$A$105,0))="","","."&amp;INDEX(Variables!$D$5:$D$105,MATCH($A303,Variables!$A$5:$A$105,0)))&amp;"."&amp;AE$5</f>
        <v/>
      </c>
      <c r="AF303" s="44">
        <f>SUM(AF358:AF365)</f>
        <v/>
      </c>
      <c r="AG303" s="45">
        <f>SUM(AG358:AG365)</f>
        <v/>
      </c>
      <c r="AH303" s="45">
        <f>SUM(AH358:AH365)</f>
        <v/>
      </c>
      <c r="AI303" s="45">
        <f>SUM(AI358:AI365)</f>
        <v/>
      </c>
      <c r="AJ303" s="45">
        <f>SUM(AJ358:AJ365)</f>
        <v/>
      </c>
      <c r="AK303" s="45">
        <f>SUM(AK358:AK365)</f>
        <v/>
      </c>
      <c r="AL303" s="45">
        <f>SUM(AL358:AL365)</f>
        <v/>
      </c>
      <c r="AM303" s="45">
        <f>SUM(AM358:AM365)</f>
        <v/>
      </c>
      <c r="AN303" s="45">
        <f>SUM(AN358:AN365)</f>
        <v/>
      </c>
      <c r="AO303" s="45">
        <f>SUM(AO358:AO365)</f>
        <v/>
      </c>
      <c r="AP303" s="45">
        <f>SUM(AP358:AP365)</f>
        <v/>
      </c>
      <c r="AQ303" s="45">
        <f>SUM(AQ358:AQ365)</f>
        <v/>
      </c>
      <c r="AR303" s="45">
        <f>SUM(AR358:AR365)</f>
        <v/>
      </c>
      <c r="AS303" s="45">
        <f>SUM(AS358:AS365)</f>
        <v/>
      </c>
      <c r="AT303" s="45">
        <f>SUM(AT358:AT365)</f>
        <v/>
      </c>
      <c r="AU303" s="45">
        <f>SUM(AU358:AU365)</f>
        <v/>
      </c>
      <c r="AV303" s="45">
        <f>SUM(AV358:AV365)</f>
        <v/>
      </c>
      <c r="AW303" s="45">
        <f>SUM(AW358:AW365)</f>
        <v/>
      </c>
      <c r="AX303" s="45">
        <f>SUM(AX358:AX365)</f>
        <v/>
      </c>
    </row>
    <row r="304" hidden="1" outlineLevel="2">
      <c r="A304" s="5" t="inlineStr">
        <is>
          <t>ctxnew</t>
        </is>
      </c>
      <c r="B304" s="5" t="inlineStr">
        <is>
          <t>coa</t>
        </is>
      </c>
      <c r="C304" s="5" t="inlineStr">
        <is>
          <t>rod</t>
        </is>
      </c>
      <c r="D304" s="40">
        <f>INDEX(Inputs!$T$5:$T$132,MATCH($B304&amp;"|"&amp;$C304,Inputs!$A$5:$A$132,0))</f>
        <v/>
      </c>
      <c r="E304" s="40">
        <f>INDEX(Inputs!$J$5:$J$132,MATCH($B304&amp;"|"&amp;$C304,Inputs!$A$5:$A$132,0))</f>
        <v/>
      </c>
      <c r="F304" s="40">
        <f>INDEX(Inputs!$K$5:$K$132,MATCH($B304&amp;"|"&amp;$C304,Inputs!$A$5:$A$132,0))</f>
        <v/>
      </c>
      <c r="G304" s="39" t="n"/>
      <c r="H304" s="5">
        <f>INDEX(Variables!$B$5:$B$105,MATCH($A304,Variables!$A$5:$A$105,0))&amp;IF($C304="",""," | "&amp;INDEX(Mapping!$B$5:$B$26,MATCH($C304,Mapping!$A$5:$A$26,0))&amp;" | "&amp;INDEX(Mapping!$B$30:$B$41,MATCH($B304,Mapping!$A$30:$A$41,0)))</f>
        <v/>
      </c>
      <c r="I304" s="5">
        <f>INDEX(Variables!$C$5:$C$105,MATCH($A304,Variables!$A$5:$A$105,0))</f>
        <v/>
      </c>
      <c r="J304" s="5">
        <f>INDEX(Variables!$E$5:$E$105,MATCH($A304,Variables!$A$5:$A$105,0))</f>
        <v/>
      </c>
      <c r="K304" s="25">
        <f>LOWER(Settings!$C$4)&amp;".mit."&amp;$A304&amp;IF($C304="","","."&amp;$C304&amp;"."&amp;$B304)&amp;IF(INDEX(Variables!$D$5:$D$105,MATCH($A304,Variables!$A$5:$A$105,0))="","","."&amp;INDEX(Variables!$D$5:$D$105,MATCH($A304,Variables!$A$5:$A$105,0)))&amp;"."&amp;K$5</f>
        <v/>
      </c>
      <c r="L304" s="41">
        <f>L$12*$D304*INDEX(L$21:L$28,$E304)*INDEX(L$30:L$46,$F304)*(1-INDEX(L$117:L$133,$F304))</f>
        <v/>
      </c>
      <c r="M304" s="40">
        <f>M$12*$D304*INDEX(M$21:M$28,$E304)*INDEX(M$30:M$46,$F304)*(1-INDEX(M$117:M$133,$F304))</f>
        <v/>
      </c>
      <c r="N304" s="40">
        <f>N$12*$D304*INDEX(N$21:N$28,$E304)*INDEX(N$30:N$46,$F304)*(1-INDEX(N$117:N$133,$F304))</f>
        <v/>
      </c>
      <c r="O304" s="40">
        <f>O$12*$D304*INDEX(O$21:O$28,$E304)*INDEX(O$30:O$46,$F304)*(1-INDEX(O$117:O$133,$F304))</f>
        <v/>
      </c>
      <c r="P304" s="40">
        <f>P$12*$D304*INDEX(P$21:P$28,$E304)*INDEX(P$30:P$46,$F304)*(1-INDEX(P$117:P$133,$F304))</f>
        <v/>
      </c>
      <c r="Q304" s="40">
        <f>Q$12*$D304*INDEX(Q$21:Q$28,$E304)*INDEX(Q$30:Q$46,$F304)*(1-INDEX(Q$117:Q$133,$F304))</f>
        <v/>
      </c>
      <c r="R304" s="40">
        <f>R$12*$D304*INDEX(R$21:R$28,$E304)*INDEX(R$30:R$46,$F304)*(1-INDEX(R$117:R$133,$F304))</f>
        <v/>
      </c>
      <c r="S304" s="40">
        <f>S$12*$D304*INDEX(S$21:S$28,$E304)*INDEX(S$30:S$46,$F304)*(1-INDEX(S$117:S$133,$F304))</f>
        <v/>
      </c>
      <c r="T304" s="40">
        <f>T$12*$D304*INDEX(T$21:T$28,$E304)*INDEX(T$30:T$46,$F304)*(1-INDEX(T$117:T$133,$F304))</f>
        <v/>
      </c>
      <c r="U304" s="40">
        <f>U$12*$D304*INDEX(U$21:U$28,$E304)*INDEX(U$30:U$46,$F304)*(1-INDEX(U$117:U$133,$F304))</f>
        <v/>
      </c>
      <c r="V304" s="40">
        <f>V$12*$D304*INDEX(V$21:V$28,$E304)*INDEX(V$30:V$46,$F304)*(1-INDEX(V$117:V$133,$F304))</f>
        <v/>
      </c>
      <c r="W304" s="40">
        <f>W$12*$D304*INDEX(W$21:W$28,$E304)*INDEX(W$30:W$46,$F304)*(1-INDEX(W$117:W$133,$F304))</f>
        <v/>
      </c>
      <c r="X304" s="40">
        <f>X$12*$D304*INDEX(X$21:X$28,$E304)*INDEX(X$30:X$46,$F304)*(1-INDEX(X$117:X$133,$F304))</f>
        <v/>
      </c>
      <c r="Y304" s="40">
        <f>Y$12*$D304*INDEX(Y$21:Y$28,$E304)*INDEX(Y$30:Y$46,$F304)*(1-INDEX(Y$117:Y$133,$F304))</f>
        <v/>
      </c>
      <c r="Z304" s="40">
        <f>Z$12*$D304*INDEX(Z$21:Z$28,$E304)*INDEX(Z$30:Z$46,$F304)*(1-INDEX(Z$117:Z$133,$F304))</f>
        <v/>
      </c>
      <c r="AA304" s="40">
        <f>AA$12*$D304*INDEX(AA$21:AA$28,$E304)*INDEX(AA$30:AA$46,$F304)*(1-INDEX(AA$117:AA$133,$F304))</f>
        <v/>
      </c>
      <c r="AB304" s="40">
        <f>AB$12*$D304*INDEX(AB$21:AB$28,$E304)*INDEX(AB$30:AB$46,$F304)*(1-INDEX(AB$117:AB$133,$F304))</f>
        <v/>
      </c>
      <c r="AC304" s="40">
        <f>AC$12*$D304*INDEX(AC$21:AC$28,$E304)*INDEX(AC$30:AC$46,$F304)*(1-INDEX(AC$117:AC$133,$F304))</f>
        <v/>
      </c>
      <c r="AD304" s="42">
        <f>CARBONTAX(AD$12,$D304,INDEX(AD$21:AD$28,$E304),INDEX(AD$30:AD$46,$F304),INDEX(AD$117:AD$133,$F304))</f>
        <v/>
      </c>
      <c r="AE304" s="25">
        <f>LOWER(Settings!$C$4)&amp;".mit."&amp;$A304&amp;IF($C304="","","."&amp;$C304&amp;"."&amp;$B304)&amp;IF(INDEX(Variables!$D$5:$D$105,MATCH($A304,Variables!$A$5:$A$105,0))="","","."&amp;INDEX(Variables!$D$5:$D$105,MATCH($A304,Variables!$A$5:$A$105,0)))&amp;"."&amp;AE$5</f>
        <v/>
      </c>
      <c r="AF304" s="41">
        <f>AF$12*$D304*INDEX(AF$21:AF$28,$E304)*INDEX(AF$30:AF$46,$F304)*(1-INDEX(AF$117:AF$133,$F304))</f>
        <v/>
      </c>
      <c r="AG304" s="40">
        <f>AG$12*$D304*INDEX(AG$21:AG$28,$E304)*INDEX(AG$30:AG$46,$F304)*(1-INDEX(AG$117:AG$133,$F304))</f>
        <v/>
      </c>
      <c r="AH304" s="40">
        <f>AH$12*$D304*INDEX(AH$21:AH$28,$E304)*INDEX(AH$30:AH$46,$F304)*(1-INDEX(AH$117:AH$133,$F304))</f>
        <v/>
      </c>
      <c r="AI304" s="40">
        <f>AI$12*$D304*INDEX(AI$21:AI$28,$E304)*INDEX(AI$30:AI$46,$F304)*(1-INDEX(AI$117:AI$133,$F304))</f>
        <v/>
      </c>
      <c r="AJ304" s="40">
        <f>AJ$12*$D304*INDEX(AJ$21:AJ$28,$E304)*INDEX(AJ$30:AJ$46,$F304)*(1-INDEX(AJ$117:AJ$133,$F304))</f>
        <v/>
      </c>
      <c r="AK304" s="40">
        <f>AK$12*$D304*INDEX(AK$21:AK$28,$E304)*INDEX(AK$30:AK$46,$F304)*(1-INDEX(AK$117:AK$133,$F304))</f>
        <v/>
      </c>
      <c r="AL304" s="40">
        <f>AL$12*$D304*INDEX(AL$21:AL$28,$E304)*INDEX(AL$30:AL$46,$F304)*(1-INDEX(AL$117:AL$133,$F304))</f>
        <v/>
      </c>
      <c r="AM304" s="40">
        <f>AM$12*$D304*INDEX(AM$21:AM$28,$E304)*INDEX(AM$30:AM$46,$F304)*(1-INDEX(AM$117:AM$133,$F304))</f>
        <v/>
      </c>
      <c r="AN304" s="40">
        <f>AN$12*$D304*INDEX(AN$21:AN$28,$E304)*INDEX(AN$30:AN$46,$F304)*(1-INDEX(AN$117:AN$133,$F304))</f>
        <v/>
      </c>
      <c r="AO304" s="40">
        <f>AO$12*$D304*INDEX(AO$21:AO$28,$E304)*INDEX(AO$30:AO$46,$F304)*(1-INDEX(AO$117:AO$133,$F304))</f>
        <v/>
      </c>
      <c r="AP304" s="40">
        <f>AP$12*$D304*INDEX(AP$21:AP$28,$E304)*INDEX(AP$30:AP$46,$F304)*(1-INDEX(AP$117:AP$133,$F304))</f>
        <v/>
      </c>
      <c r="AQ304" s="40">
        <f>AQ$12*$D304*INDEX(AQ$21:AQ$28,$E304)*INDEX(AQ$30:AQ$46,$F304)*(1-INDEX(AQ$117:AQ$133,$F304))</f>
        <v/>
      </c>
      <c r="AR304" s="40">
        <f>AR$12*$D304*INDEX(AR$21:AR$28,$E304)*INDEX(AR$30:AR$46,$F304)*(1-INDEX(AR$117:AR$133,$F304))</f>
        <v/>
      </c>
      <c r="AS304" s="40">
        <f>AS$12*$D304*INDEX(AS$21:AS$28,$E304)*INDEX(AS$30:AS$46,$F304)*(1-INDEX(AS$117:AS$133,$F304))</f>
        <v/>
      </c>
      <c r="AT304" s="40">
        <f>AT$12*$D304*INDEX(AT$21:AT$28,$E304)*INDEX(AT$30:AT$46,$F304)*(1-INDEX(AT$117:AT$133,$F304))</f>
        <v/>
      </c>
      <c r="AU304" s="40">
        <f>AU$12*$D304*INDEX(AU$21:AU$28,$E304)*INDEX(AU$30:AU$46,$F304)*(1-INDEX(AU$117:AU$133,$F304))</f>
        <v/>
      </c>
      <c r="AV304" s="40">
        <f>AV$12*$D304*INDEX(AV$21:AV$28,$E304)*INDEX(AV$30:AV$46,$F304)*(1-INDEX(AV$117:AV$133,$F304))</f>
        <v/>
      </c>
      <c r="AW304" s="40">
        <f>AW$12*$D304*INDEX(AW$21:AW$28,$E304)*INDEX(AW$30:AW$46,$F304)*(1-INDEX(AW$117:AW$133,$F304))</f>
        <v/>
      </c>
      <c r="AX304" s="42">
        <f>CARBONTAX(AX$12,$D304,INDEX(AX$21:AX$28,$E304),INDEX(AX$30:AX$46,$F304),INDEX(AX$117:AX$133,$F304))</f>
        <v/>
      </c>
    </row>
    <row r="305" hidden="1" outlineLevel="2">
      <c r="A305" s="5" t="inlineStr">
        <is>
          <t>ctxnew</t>
        </is>
      </c>
      <c r="B305" s="5" t="inlineStr">
        <is>
          <t>nga</t>
        </is>
      </c>
      <c r="C305" s="5" t="inlineStr">
        <is>
          <t>rod</t>
        </is>
      </c>
      <c r="D305" s="40">
        <f>INDEX(Inputs!$T$5:$T$132,MATCH($B305&amp;"|"&amp;$C305,Inputs!$A$5:$A$132,0))</f>
        <v/>
      </c>
      <c r="E305" s="40">
        <f>INDEX(Inputs!$J$5:$J$132,MATCH($B305&amp;"|"&amp;$C305,Inputs!$A$5:$A$132,0))</f>
        <v/>
      </c>
      <c r="F305" s="40">
        <f>INDEX(Inputs!$K$5:$K$132,MATCH($B305&amp;"|"&amp;$C305,Inputs!$A$5:$A$132,0))</f>
        <v/>
      </c>
      <c r="G305" s="39" t="n"/>
      <c r="H305" s="5">
        <f>INDEX(Variables!$B$5:$B$105,MATCH($A305,Variables!$A$5:$A$105,0))&amp;IF($C305="",""," | "&amp;INDEX(Mapping!$B$5:$B$26,MATCH($C305,Mapping!$A$5:$A$26,0))&amp;" | "&amp;INDEX(Mapping!$B$30:$B$41,MATCH($B305,Mapping!$A$30:$A$41,0)))</f>
        <v/>
      </c>
      <c r="I305" s="5">
        <f>INDEX(Variables!$C$5:$C$105,MATCH($A305,Variables!$A$5:$A$105,0))</f>
        <v/>
      </c>
      <c r="J305" s="5">
        <f>INDEX(Variables!$E$5:$E$105,MATCH($A305,Variables!$A$5:$A$105,0))</f>
        <v/>
      </c>
      <c r="K305" s="25">
        <f>LOWER(Settings!$C$4)&amp;".mit."&amp;$A305&amp;IF($C305="","","."&amp;$C305&amp;"."&amp;$B305)&amp;IF(INDEX(Variables!$D$5:$D$105,MATCH($A305,Variables!$A$5:$A$105,0))="","","."&amp;INDEX(Variables!$D$5:$D$105,MATCH($A305,Variables!$A$5:$A$105,0)))&amp;"."&amp;K$5</f>
        <v/>
      </c>
      <c r="L305" s="41">
        <f>L$12*$D305*INDEX(L$21:L$28,$E305)*INDEX(L$30:L$46,$F305)*(1-INDEX(L$117:L$133,$F305))</f>
        <v/>
      </c>
      <c r="M305" s="40">
        <f>M$12*$D305*INDEX(M$21:M$28,$E305)*INDEX(M$30:M$46,$F305)*(1-INDEX(M$117:M$133,$F305))</f>
        <v/>
      </c>
      <c r="N305" s="40">
        <f>N$12*$D305*INDEX(N$21:N$28,$E305)*INDEX(N$30:N$46,$F305)*(1-INDEX(N$117:N$133,$F305))</f>
        <v/>
      </c>
      <c r="O305" s="40">
        <f>O$12*$D305*INDEX(O$21:O$28,$E305)*INDEX(O$30:O$46,$F305)*(1-INDEX(O$117:O$133,$F305))</f>
        <v/>
      </c>
      <c r="P305" s="40">
        <f>P$12*$D305*INDEX(P$21:P$28,$E305)*INDEX(P$30:P$46,$F305)*(1-INDEX(P$117:P$133,$F305))</f>
        <v/>
      </c>
      <c r="Q305" s="40">
        <f>Q$12*$D305*INDEX(Q$21:Q$28,$E305)*INDEX(Q$30:Q$46,$F305)*(1-INDEX(Q$117:Q$133,$F305))</f>
        <v/>
      </c>
      <c r="R305" s="40">
        <f>R$12*$D305*INDEX(R$21:R$28,$E305)*INDEX(R$30:R$46,$F305)*(1-INDEX(R$117:R$133,$F305))</f>
        <v/>
      </c>
      <c r="S305" s="40">
        <f>S$12*$D305*INDEX(S$21:S$28,$E305)*INDEX(S$30:S$46,$F305)*(1-INDEX(S$117:S$133,$F305))</f>
        <v/>
      </c>
      <c r="T305" s="40">
        <f>T$12*$D305*INDEX(T$21:T$28,$E305)*INDEX(T$30:T$46,$F305)*(1-INDEX(T$117:T$133,$F305))</f>
        <v/>
      </c>
      <c r="U305" s="40">
        <f>U$12*$D305*INDEX(U$21:U$28,$E305)*INDEX(U$30:U$46,$F305)*(1-INDEX(U$117:U$133,$F305))</f>
        <v/>
      </c>
      <c r="V305" s="40">
        <f>V$12*$D305*INDEX(V$21:V$28,$E305)*INDEX(V$30:V$46,$F305)*(1-INDEX(V$117:V$133,$F305))</f>
        <v/>
      </c>
      <c r="W305" s="40">
        <f>W$12*$D305*INDEX(W$21:W$28,$E305)*INDEX(W$30:W$46,$F305)*(1-INDEX(W$117:W$133,$F305))</f>
        <v/>
      </c>
      <c r="X305" s="40">
        <f>X$12*$D305*INDEX(X$21:X$28,$E305)*INDEX(X$30:X$46,$F305)*(1-INDEX(X$117:X$133,$F305))</f>
        <v/>
      </c>
      <c r="Y305" s="40">
        <f>Y$12*$D305*INDEX(Y$21:Y$28,$E305)*INDEX(Y$30:Y$46,$F305)*(1-INDEX(Y$117:Y$133,$F305))</f>
        <v/>
      </c>
      <c r="Z305" s="40">
        <f>Z$12*$D305*INDEX(Z$21:Z$28,$E305)*INDEX(Z$30:Z$46,$F305)*(1-INDEX(Z$117:Z$133,$F305))</f>
        <v/>
      </c>
      <c r="AA305" s="40">
        <f>AA$12*$D305*INDEX(AA$21:AA$28,$E305)*INDEX(AA$30:AA$46,$F305)*(1-INDEX(AA$117:AA$133,$F305))</f>
        <v/>
      </c>
      <c r="AB305" s="40">
        <f>AB$12*$D305*INDEX(AB$21:AB$28,$E305)*INDEX(AB$30:AB$46,$F305)*(1-INDEX(AB$117:AB$133,$F305))</f>
        <v/>
      </c>
      <c r="AC305" s="40">
        <f>AC$12*$D305*INDEX(AC$21:AC$28,$E305)*INDEX(AC$30:AC$46,$F305)*(1-INDEX(AC$117:AC$133,$F305))</f>
        <v/>
      </c>
      <c r="AD305" s="42">
        <f>CARBONTAX(AD$12,$D305,INDEX(AD$21:AD$28,$E305),INDEX(AD$30:AD$46,$F305),INDEX(AD$117:AD$133,$F305))</f>
        <v/>
      </c>
      <c r="AE305" s="25">
        <f>LOWER(Settings!$C$4)&amp;".mit."&amp;$A305&amp;IF($C305="","","."&amp;$C305&amp;"."&amp;$B305)&amp;IF(INDEX(Variables!$D$5:$D$105,MATCH($A305,Variables!$A$5:$A$105,0))="","","."&amp;INDEX(Variables!$D$5:$D$105,MATCH($A305,Variables!$A$5:$A$105,0)))&amp;"."&amp;AE$5</f>
        <v/>
      </c>
      <c r="AF305" s="41">
        <f>AF$12*$D305*INDEX(AF$21:AF$28,$E305)*INDEX(AF$30:AF$46,$F305)*(1-INDEX(AF$117:AF$133,$F305))</f>
        <v/>
      </c>
      <c r="AG305" s="40">
        <f>AG$12*$D305*INDEX(AG$21:AG$28,$E305)*INDEX(AG$30:AG$46,$F305)*(1-INDEX(AG$117:AG$133,$F305))</f>
        <v/>
      </c>
      <c r="AH305" s="40">
        <f>AH$12*$D305*INDEX(AH$21:AH$28,$E305)*INDEX(AH$30:AH$46,$F305)*(1-INDEX(AH$117:AH$133,$F305))</f>
        <v/>
      </c>
      <c r="AI305" s="40">
        <f>AI$12*$D305*INDEX(AI$21:AI$28,$E305)*INDEX(AI$30:AI$46,$F305)*(1-INDEX(AI$117:AI$133,$F305))</f>
        <v/>
      </c>
      <c r="AJ305" s="40">
        <f>AJ$12*$D305*INDEX(AJ$21:AJ$28,$E305)*INDEX(AJ$30:AJ$46,$F305)*(1-INDEX(AJ$117:AJ$133,$F305))</f>
        <v/>
      </c>
      <c r="AK305" s="40">
        <f>AK$12*$D305*INDEX(AK$21:AK$28,$E305)*INDEX(AK$30:AK$46,$F305)*(1-INDEX(AK$117:AK$133,$F305))</f>
        <v/>
      </c>
      <c r="AL305" s="40">
        <f>AL$12*$D305*INDEX(AL$21:AL$28,$E305)*INDEX(AL$30:AL$46,$F305)*(1-INDEX(AL$117:AL$133,$F305))</f>
        <v/>
      </c>
      <c r="AM305" s="40">
        <f>AM$12*$D305*INDEX(AM$21:AM$28,$E305)*INDEX(AM$30:AM$46,$F305)*(1-INDEX(AM$117:AM$133,$F305))</f>
        <v/>
      </c>
      <c r="AN305" s="40">
        <f>AN$12*$D305*INDEX(AN$21:AN$28,$E305)*INDEX(AN$30:AN$46,$F305)*(1-INDEX(AN$117:AN$133,$F305))</f>
        <v/>
      </c>
      <c r="AO305" s="40">
        <f>AO$12*$D305*INDEX(AO$21:AO$28,$E305)*INDEX(AO$30:AO$46,$F305)*(1-INDEX(AO$117:AO$133,$F305))</f>
        <v/>
      </c>
      <c r="AP305" s="40">
        <f>AP$12*$D305*INDEX(AP$21:AP$28,$E305)*INDEX(AP$30:AP$46,$F305)*(1-INDEX(AP$117:AP$133,$F305))</f>
        <v/>
      </c>
      <c r="AQ305" s="40">
        <f>AQ$12*$D305*INDEX(AQ$21:AQ$28,$E305)*INDEX(AQ$30:AQ$46,$F305)*(1-INDEX(AQ$117:AQ$133,$F305))</f>
        <v/>
      </c>
      <c r="AR305" s="40">
        <f>AR$12*$D305*INDEX(AR$21:AR$28,$E305)*INDEX(AR$30:AR$46,$F305)*(1-INDEX(AR$117:AR$133,$F305))</f>
        <v/>
      </c>
      <c r="AS305" s="40">
        <f>AS$12*$D305*INDEX(AS$21:AS$28,$E305)*INDEX(AS$30:AS$46,$F305)*(1-INDEX(AS$117:AS$133,$F305))</f>
        <v/>
      </c>
      <c r="AT305" s="40">
        <f>AT$12*$D305*INDEX(AT$21:AT$28,$E305)*INDEX(AT$30:AT$46,$F305)*(1-INDEX(AT$117:AT$133,$F305))</f>
        <v/>
      </c>
      <c r="AU305" s="40">
        <f>AU$12*$D305*INDEX(AU$21:AU$28,$E305)*INDEX(AU$30:AU$46,$F305)*(1-INDEX(AU$117:AU$133,$F305))</f>
        <v/>
      </c>
      <c r="AV305" s="40">
        <f>AV$12*$D305*INDEX(AV$21:AV$28,$E305)*INDEX(AV$30:AV$46,$F305)*(1-INDEX(AV$117:AV$133,$F305))</f>
        <v/>
      </c>
      <c r="AW305" s="40">
        <f>AW$12*$D305*INDEX(AW$21:AW$28,$E305)*INDEX(AW$30:AW$46,$F305)*(1-INDEX(AW$117:AW$133,$F305))</f>
        <v/>
      </c>
      <c r="AX305" s="42">
        <f>CARBONTAX(AX$12,$D305,INDEX(AX$21:AX$28,$E305),INDEX(AX$30:AX$46,$F305),INDEX(AX$117:AX$133,$F305))</f>
        <v/>
      </c>
    </row>
    <row r="306" hidden="1" outlineLevel="2">
      <c r="A306" s="5" t="inlineStr">
        <is>
          <t>ctxnew</t>
        </is>
      </c>
      <c r="B306" s="5" t="inlineStr">
        <is>
          <t>gso</t>
        </is>
      </c>
      <c r="C306" s="5" t="inlineStr">
        <is>
          <t>rod</t>
        </is>
      </c>
      <c r="D306" s="40">
        <f>INDEX(Inputs!$T$5:$T$132,MATCH($B306&amp;"|"&amp;$C306,Inputs!$A$5:$A$132,0))</f>
        <v/>
      </c>
      <c r="E306" s="40">
        <f>INDEX(Inputs!$J$5:$J$132,MATCH($B306&amp;"|"&amp;$C306,Inputs!$A$5:$A$132,0))</f>
        <v/>
      </c>
      <c r="F306" s="40">
        <f>INDEX(Inputs!$K$5:$K$132,MATCH($B306&amp;"|"&amp;$C306,Inputs!$A$5:$A$132,0))</f>
        <v/>
      </c>
      <c r="G306" s="39" t="n"/>
      <c r="H306" s="5">
        <f>INDEX(Variables!$B$5:$B$105,MATCH($A306,Variables!$A$5:$A$105,0))&amp;IF($C306="",""," | "&amp;INDEX(Mapping!$B$5:$B$26,MATCH($C306,Mapping!$A$5:$A$26,0))&amp;" | "&amp;INDEX(Mapping!$B$30:$B$41,MATCH($B306,Mapping!$A$30:$A$41,0)))</f>
        <v/>
      </c>
      <c r="I306" s="5">
        <f>INDEX(Variables!$C$5:$C$105,MATCH($A306,Variables!$A$5:$A$105,0))</f>
        <v/>
      </c>
      <c r="J306" s="5">
        <f>INDEX(Variables!$E$5:$E$105,MATCH($A306,Variables!$A$5:$A$105,0))</f>
        <v/>
      </c>
      <c r="K306" s="25">
        <f>LOWER(Settings!$C$4)&amp;".mit."&amp;$A306&amp;IF($C306="","","."&amp;$C306&amp;"."&amp;$B306)&amp;IF(INDEX(Variables!$D$5:$D$105,MATCH($A306,Variables!$A$5:$A$105,0))="","","."&amp;INDEX(Variables!$D$5:$D$105,MATCH($A306,Variables!$A$5:$A$105,0)))&amp;"."&amp;K$5</f>
        <v/>
      </c>
      <c r="L306" s="41">
        <f>L$12*$D306*INDEX(L$21:L$28,$E306)*INDEX(L$30:L$46,$F306)*(1-INDEX(L$117:L$133,$F306))</f>
        <v/>
      </c>
      <c r="M306" s="40">
        <f>M$12*$D306*INDEX(M$21:M$28,$E306)*INDEX(M$30:M$46,$F306)*(1-INDEX(M$117:M$133,$F306))</f>
        <v/>
      </c>
      <c r="N306" s="40">
        <f>N$12*$D306*INDEX(N$21:N$28,$E306)*INDEX(N$30:N$46,$F306)*(1-INDEX(N$117:N$133,$F306))</f>
        <v/>
      </c>
      <c r="O306" s="40">
        <f>O$12*$D306*INDEX(O$21:O$28,$E306)*INDEX(O$30:O$46,$F306)*(1-INDEX(O$117:O$133,$F306))</f>
        <v/>
      </c>
      <c r="P306" s="40">
        <f>P$12*$D306*INDEX(P$21:P$28,$E306)*INDEX(P$30:P$46,$F306)*(1-INDEX(P$117:P$133,$F306))</f>
        <v/>
      </c>
      <c r="Q306" s="40">
        <f>Q$12*$D306*INDEX(Q$21:Q$28,$E306)*INDEX(Q$30:Q$46,$F306)*(1-INDEX(Q$117:Q$133,$F306))</f>
        <v/>
      </c>
      <c r="R306" s="40">
        <f>R$12*$D306*INDEX(R$21:R$28,$E306)*INDEX(R$30:R$46,$F306)*(1-INDEX(R$117:R$133,$F306))</f>
        <v/>
      </c>
      <c r="S306" s="40">
        <f>S$12*$D306*INDEX(S$21:S$28,$E306)*INDEX(S$30:S$46,$F306)*(1-INDEX(S$117:S$133,$F306))</f>
        <v/>
      </c>
      <c r="T306" s="40">
        <f>T$12*$D306*INDEX(T$21:T$28,$E306)*INDEX(T$30:T$46,$F306)*(1-INDEX(T$117:T$133,$F306))</f>
        <v/>
      </c>
      <c r="U306" s="40">
        <f>U$12*$D306*INDEX(U$21:U$28,$E306)*INDEX(U$30:U$46,$F306)*(1-INDEX(U$117:U$133,$F306))</f>
        <v/>
      </c>
      <c r="V306" s="40">
        <f>V$12*$D306*INDEX(V$21:V$28,$E306)*INDEX(V$30:V$46,$F306)*(1-INDEX(V$117:V$133,$F306))</f>
        <v/>
      </c>
      <c r="W306" s="40">
        <f>W$12*$D306*INDEX(W$21:W$28,$E306)*INDEX(W$30:W$46,$F306)*(1-INDEX(W$117:W$133,$F306))</f>
        <v/>
      </c>
      <c r="X306" s="40">
        <f>X$12*$D306*INDEX(X$21:X$28,$E306)*INDEX(X$30:X$46,$F306)*(1-INDEX(X$117:X$133,$F306))</f>
        <v/>
      </c>
      <c r="Y306" s="40">
        <f>Y$12*$D306*INDEX(Y$21:Y$28,$E306)*INDEX(Y$30:Y$46,$F306)*(1-INDEX(Y$117:Y$133,$F306))</f>
        <v/>
      </c>
      <c r="Z306" s="40">
        <f>Z$12*$D306*INDEX(Z$21:Z$28,$E306)*INDEX(Z$30:Z$46,$F306)*(1-INDEX(Z$117:Z$133,$F306))</f>
        <v/>
      </c>
      <c r="AA306" s="40">
        <f>AA$12*$D306*INDEX(AA$21:AA$28,$E306)*INDEX(AA$30:AA$46,$F306)*(1-INDEX(AA$117:AA$133,$F306))</f>
        <v/>
      </c>
      <c r="AB306" s="40">
        <f>AB$12*$D306*INDEX(AB$21:AB$28,$E306)*INDEX(AB$30:AB$46,$F306)*(1-INDEX(AB$117:AB$133,$F306))</f>
        <v/>
      </c>
      <c r="AC306" s="40">
        <f>AC$12*$D306*INDEX(AC$21:AC$28,$E306)*INDEX(AC$30:AC$46,$F306)*(1-INDEX(AC$117:AC$133,$F306))</f>
        <v/>
      </c>
      <c r="AD306" s="42">
        <f>CARBONTAX(AD$12,$D306,INDEX(AD$21:AD$28,$E306),INDEX(AD$30:AD$46,$F306),INDEX(AD$117:AD$133,$F306))</f>
        <v/>
      </c>
      <c r="AE306" s="25">
        <f>LOWER(Settings!$C$4)&amp;".mit."&amp;$A306&amp;IF($C306="","","."&amp;$C306&amp;"."&amp;$B306)&amp;IF(INDEX(Variables!$D$5:$D$105,MATCH($A306,Variables!$A$5:$A$105,0))="","","."&amp;INDEX(Variables!$D$5:$D$105,MATCH($A306,Variables!$A$5:$A$105,0)))&amp;"."&amp;AE$5</f>
        <v/>
      </c>
      <c r="AF306" s="41">
        <f>AF$12*$D306*INDEX(AF$21:AF$28,$E306)*INDEX(AF$30:AF$46,$F306)*(1-INDEX(AF$117:AF$133,$F306))</f>
        <v/>
      </c>
      <c r="AG306" s="40">
        <f>AG$12*$D306*INDEX(AG$21:AG$28,$E306)*INDEX(AG$30:AG$46,$F306)*(1-INDEX(AG$117:AG$133,$F306))</f>
        <v/>
      </c>
      <c r="AH306" s="40">
        <f>AH$12*$D306*INDEX(AH$21:AH$28,$E306)*INDEX(AH$30:AH$46,$F306)*(1-INDEX(AH$117:AH$133,$F306))</f>
        <v/>
      </c>
      <c r="AI306" s="40">
        <f>AI$12*$D306*INDEX(AI$21:AI$28,$E306)*INDEX(AI$30:AI$46,$F306)*(1-INDEX(AI$117:AI$133,$F306))</f>
        <v/>
      </c>
      <c r="AJ306" s="40">
        <f>AJ$12*$D306*INDEX(AJ$21:AJ$28,$E306)*INDEX(AJ$30:AJ$46,$F306)*(1-INDEX(AJ$117:AJ$133,$F306))</f>
        <v/>
      </c>
      <c r="AK306" s="40">
        <f>AK$12*$D306*INDEX(AK$21:AK$28,$E306)*INDEX(AK$30:AK$46,$F306)*(1-INDEX(AK$117:AK$133,$F306))</f>
        <v/>
      </c>
      <c r="AL306" s="40">
        <f>AL$12*$D306*INDEX(AL$21:AL$28,$E306)*INDEX(AL$30:AL$46,$F306)*(1-INDEX(AL$117:AL$133,$F306))</f>
        <v/>
      </c>
      <c r="AM306" s="40">
        <f>AM$12*$D306*INDEX(AM$21:AM$28,$E306)*INDEX(AM$30:AM$46,$F306)*(1-INDEX(AM$117:AM$133,$F306))</f>
        <v/>
      </c>
      <c r="AN306" s="40">
        <f>AN$12*$D306*INDEX(AN$21:AN$28,$E306)*INDEX(AN$30:AN$46,$F306)*(1-INDEX(AN$117:AN$133,$F306))</f>
        <v/>
      </c>
      <c r="AO306" s="40">
        <f>AO$12*$D306*INDEX(AO$21:AO$28,$E306)*INDEX(AO$30:AO$46,$F306)*(1-INDEX(AO$117:AO$133,$F306))</f>
        <v/>
      </c>
      <c r="AP306" s="40">
        <f>AP$12*$D306*INDEX(AP$21:AP$28,$E306)*INDEX(AP$30:AP$46,$F306)*(1-INDEX(AP$117:AP$133,$F306))</f>
        <v/>
      </c>
      <c r="AQ306" s="40">
        <f>AQ$12*$D306*INDEX(AQ$21:AQ$28,$E306)*INDEX(AQ$30:AQ$46,$F306)*(1-INDEX(AQ$117:AQ$133,$F306))</f>
        <v/>
      </c>
      <c r="AR306" s="40">
        <f>AR$12*$D306*INDEX(AR$21:AR$28,$E306)*INDEX(AR$30:AR$46,$F306)*(1-INDEX(AR$117:AR$133,$F306))</f>
        <v/>
      </c>
      <c r="AS306" s="40">
        <f>AS$12*$D306*INDEX(AS$21:AS$28,$E306)*INDEX(AS$30:AS$46,$F306)*(1-INDEX(AS$117:AS$133,$F306))</f>
        <v/>
      </c>
      <c r="AT306" s="40">
        <f>AT$12*$D306*INDEX(AT$21:AT$28,$E306)*INDEX(AT$30:AT$46,$F306)*(1-INDEX(AT$117:AT$133,$F306))</f>
        <v/>
      </c>
      <c r="AU306" s="40">
        <f>AU$12*$D306*INDEX(AU$21:AU$28,$E306)*INDEX(AU$30:AU$46,$F306)*(1-INDEX(AU$117:AU$133,$F306))</f>
        <v/>
      </c>
      <c r="AV306" s="40">
        <f>AV$12*$D306*INDEX(AV$21:AV$28,$E306)*INDEX(AV$30:AV$46,$F306)*(1-INDEX(AV$117:AV$133,$F306))</f>
        <v/>
      </c>
      <c r="AW306" s="40">
        <f>AW$12*$D306*INDEX(AW$21:AW$28,$E306)*INDEX(AW$30:AW$46,$F306)*(1-INDEX(AW$117:AW$133,$F306))</f>
        <v/>
      </c>
      <c r="AX306" s="42">
        <f>CARBONTAX(AX$12,$D306,INDEX(AX$21:AX$28,$E306),INDEX(AX$30:AX$46,$F306),INDEX(AX$117:AX$133,$F306))</f>
        <v/>
      </c>
    </row>
    <row r="307" hidden="1" outlineLevel="2">
      <c r="A307" s="5" t="inlineStr">
        <is>
          <t>ctxnew</t>
        </is>
      </c>
      <c r="B307" s="5" t="inlineStr">
        <is>
          <t>die</t>
        </is>
      </c>
      <c r="C307" s="5" t="inlineStr">
        <is>
          <t>rod</t>
        </is>
      </c>
      <c r="D307" s="40">
        <f>INDEX(Inputs!$T$5:$T$132,MATCH($B307&amp;"|"&amp;$C307,Inputs!$A$5:$A$132,0))</f>
        <v/>
      </c>
      <c r="E307" s="40">
        <f>INDEX(Inputs!$J$5:$J$132,MATCH($B307&amp;"|"&amp;$C307,Inputs!$A$5:$A$132,0))</f>
        <v/>
      </c>
      <c r="F307" s="40">
        <f>INDEX(Inputs!$K$5:$K$132,MATCH($B307&amp;"|"&amp;$C307,Inputs!$A$5:$A$132,0))</f>
        <v/>
      </c>
      <c r="G307" s="39" t="n"/>
      <c r="H307" s="5">
        <f>INDEX(Variables!$B$5:$B$105,MATCH($A307,Variables!$A$5:$A$105,0))&amp;IF($C307="",""," | "&amp;INDEX(Mapping!$B$5:$B$26,MATCH($C307,Mapping!$A$5:$A$26,0))&amp;" | "&amp;INDEX(Mapping!$B$30:$B$41,MATCH($B307,Mapping!$A$30:$A$41,0)))</f>
        <v/>
      </c>
      <c r="I307" s="5">
        <f>INDEX(Variables!$C$5:$C$105,MATCH($A307,Variables!$A$5:$A$105,0))</f>
        <v/>
      </c>
      <c r="J307" s="5">
        <f>INDEX(Variables!$E$5:$E$105,MATCH($A307,Variables!$A$5:$A$105,0))</f>
        <v/>
      </c>
      <c r="K307" s="25">
        <f>LOWER(Settings!$C$4)&amp;".mit."&amp;$A307&amp;IF($C307="","","."&amp;$C307&amp;"."&amp;$B307)&amp;IF(INDEX(Variables!$D$5:$D$105,MATCH($A307,Variables!$A$5:$A$105,0))="","","."&amp;INDEX(Variables!$D$5:$D$105,MATCH($A307,Variables!$A$5:$A$105,0)))&amp;"."&amp;K$5</f>
        <v/>
      </c>
      <c r="L307" s="41">
        <f>L$12*$D307*INDEX(L$21:L$28,$E307)*INDEX(L$30:L$46,$F307)*(1-INDEX(L$117:L$133,$F307))</f>
        <v/>
      </c>
      <c r="M307" s="40">
        <f>M$12*$D307*INDEX(M$21:M$28,$E307)*INDEX(M$30:M$46,$F307)*(1-INDEX(M$117:M$133,$F307))</f>
        <v/>
      </c>
      <c r="N307" s="40">
        <f>N$12*$D307*INDEX(N$21:N$28,$E307)*INDEX(N$30:N$46,$F307)*(1-INDEX(N$117:N$133,$F307))</f>
        <v/>
      </c>
      <c r="O307" s="40">
        <f>O$12*$D307*INDEX(O$21:O$28,$E307)*INDEX(O$30:O$46,$F307)*(1-INDEX(O$117:O$133,$F307))</f>
        <v/>
      </c>
      <c r="P307" s="40">
        <f>P$12*$D307*INDEX(P$21:P$28,$E307)*INDEX(P$30:P$46,$F307)*(1-INDEX(P$117:P$133,$F307))</f>
        <v/>
      </c>
      <c r="Q307" s="40">
        <f>Q$12*$D307*INDEX(Q$21:Q$28,$E307)*INDEX(Q$30:Q$46,$F307)*(1-INDEX(Q$117:Q$133,$F307))</f>
        <v/>
      </c>
      <c r="R307" s="40">
        <f>R$12*$D307*INDEX(R$21:R$28,$E307)*INDEX(R$30:R$46,$F307)*(1-INDEX(R$117:R$133,$F307))</f>
        <v/>
      </c>
      <c r="S307" s="40">
        <f>S$12*$D307*INDEX(S$21:S$28,$E307)*INDEX(S$30:S$46,$F307)*(1-INDEX(S$117:S$133,$F307))</f>
        <v/>
      </c>
      <c r="T307" s="40">
        <f>T$12*$D307*INDEX(T$21:T$28,$E307)*INDEX(T$30:T$46,$F307)*(1-INDEX(T$117:T$133,$F307))</f>
        <v/>
      </c>
      <c r="U307" s="40">
        <f>U$12*$D307*INDEX(U$21:U$28,$E307)*INDEX(U$30:U$46,$F307)*(1-INDEX(U$117:U$133,$F307))</f>
        <v/>
      </c>
      <c r="V307" s="40">
        <f>V$12*$D307*INDEX(V$21:V$28,$E307)*INDEX(V$30:V$46,$F307)*(1-INDEX(V$117:V$133,$F307))</f>
        <v/>
      </c>
      <c r="W307" s="40">
        <f>W$12*$D307*INDEX(W$21:W$28,$E307)*INDEX(W$30:W$46,$F307)*(1-INDEX(W$117:W$133,$F307))</f>
        <v/>
      </c>
      <c r="X307" s="40">
        <f>X$12*$D307*INDEX(X$21:X$28,$E307)*INDEX(X$30:X$46,$F307)*(1-INDEX(X$117:X$133,$F307))</f>
        <v/>
      </c>
      <c r="Y307" s="40">
        <f>Y$12*$D307*INDEX(Y$21:Y$28,$E307)*INDEX(Y$30:Y$46,$F307)*(1-INDEX(Y$117:Y$133,$F307))</f>
        <v/>
      </c>
      <c r="Z307" s="40">
        <f>Z$12*$D307*INDEX(Z$21:Z$28,$E307)*INDEX(Z$30:Z$46,$F307)*(1-INDEX(Z$117:Z$133,$F307))</f>
        <v/>
      </c>
      <c r="AA307" s="40">
        <f>AA$12*$D307*INDEX(AA$21:AA$28,$E307)*INDEX(AA$30:AA$46,$F307)*(1-INDEX(AA$117:AA$133,$F307))</f>
        <v/>
      </c>
      <c r="AB307" s="40">
        <f>AB$12*$D307*INDEX(AB$21:AB$28,$E307)*INDEX(AB$30:AB$46,$F307)*(1-INDEX(AB$117:AB$133,$F307))</f>
        <v/>
      </c>
      <c r="AC307" s="40">
        <f>AC$12*$D307*INDEX(AC$21:AC$28,$E307)*INDEX(AC$30:AC$46,$F307)*(1-INDEX(AC$117:AC$133,$F307))</f>
        <v/>
      </c>
      <c r="AD307" s="42">
        <f>CARBONTAX(AD$12,$D307,INDEX(AD$21:AD$28,$E307),INDEX(AD$30:AD$46,$F307),INDEX(AD$117:AD$133,$F307))</f>
        <v/>
      </c>
      <c r="AE307" s="25">
        <f>LOWER(Settings!$C$4)&amp;".mit."&amp;$A307&amp;IF($C307="","","."&amp;$C307&amp;"."&amp;$B307)&amp;IF(INDEX(Variables!$D$5:$D$105,MATCH($A307,Variables!$A$5:$A$105,0))="","","."&amp;INDEX(Variables!$D$5:$D$105,MATCH($A307,Variables!$A$5:$A$105,0)))&amp;"."&amp;AE$5</f>
        <v/>
      </c>
      <c r="AF307" s="41">
        <f>AF$12*$D307*INDEX(AF$21:AF$28,$E307)*INDEX(AF$30:AF$46,$F307)*(1-INDEX(AF$117:AF$133,$F307))</f>
        <v/>
      </c>
      <c r="AG307" s="40">
        <f>AG$12*$D307*INDEX(AG$21:AG$28,$E307)*INDEX(AG$30:AG$46,$F307)*(1-INDEX(AG$117:AG$133,$F307))</f>
        <v/>
      </c>
      <c r="AH307" s="40">
        <f>AH$12*$D307*INDEX(AH$21:AH$28,$E307)*INDEX(AH$30:AH$46,$F307)*(1-INDEX(AH$117:AH$133,$F307))</f>
        <v/>
      </c>
      <c r="AI307" s="40">
        <f>AI$12*$D307*INDEX(AI$21:AI$28,$E307)*INDEX(AI$30:AI$46,$F307)*(1-INDEX(AI$117:AI$133,$F307))</f>
        <v/>
      </c>
      <c r="AJ307" s="40">
        <f>AJ$12*$D307*INDEX(AJ$21:AJ$28,$E307)*INDEX(AJ$30:AJ$46,$F307)*(1-INDEX(AJ$117:AJ$133,$F307))</f>
        <v/>
      </c>
      <c r="AK307" s="40">
        <f>AK$12*$D307*INDEX(AK$21:AK$28,$E307)*INDEX(AK$30:AK$46,$F307)*(1-INDEX(AK$117:AK$133,$F307))</f>
        <v/>
      </c>
      <c r="AL307" s="40">
        <f>AL$12*$D307*INDEX(AL$21:AL$28,$E307)*INDEX(AL$30:AL$46,$F307)*(1-INDEX(AL$117:AL$133,$F307))</f>
        <v/>
      </c>
      <c r="AM307" s="40">
        <f>AM$12*$D307*INDEX(AM$21:AM$28,$E307)*INDEX(AM$30:AM$46,$F307)*(1-INDEX(AM$117:AM$133,$F307))</f>
        <v/>
      </c>
      <c r="AN307" s="40">
        <f>AN$12*$D307*INDEX(AN$21:AN$28,$E307)*INDEX(AN$30:AN$46,$F307)*(1-INDEX(AN$117:AN$133,$F307))</f>
        <v/>
      </c>
      <c r="AO307" s="40">
        <f>AO$12*$D307*INDEX(AO$21:AO$28,$E307)*INDEX(AO$30:AO$46,$F307)*(1-INDEX(AO$117:AO$133,$F307))</f>
        <v/>
      </c>
      <c r="AP307" s="40">
        <f>AP$12*$D307*INDEX(AP$21:AP$28,$E307)*INDEX(AP$30:AP$46,$F307)*(1-INDEX(AP$117:AP$133,$F307))</f>
        <v/>
      </c>
      <c r="AQ307" s="40">
        <f>AQ$12*$D307*INDEX(AQ$21:AQ$28,$E307)*INDEX(AQ$30:AQ$46,$F307)*(1-INDEX(AQ$117:AQ$133,$F307))</f>
        <v/>
      </c>
      <c r="AR307" s="40">
        <f>AR$12*$D307*INDEX(AR$21:AR$28,$E307)*INDEX(AR$30:AR$46,$F307)*(1-INDEX(AR$117:AR$133,$F307))</f>
        <v/>
      </c>
      <c r="AS307" s="40">
        <f>AS$12*$D307*INDEX(AS$21:AS$28,$E307)*INDEX(AS$30:AS$46,$F307)*(1-INDEX(AS$117:AS$133,$F307))</f>
        <v/>
      </c>
      <c r="AT307" s="40">
        <f>AT$12*$D307*INDEX(AT$21:AT$28,$E307)*INDEX(AT$30:AT$46,$F307)*(1-INDEX(AT$117:AT$133,$F307))</f>
        <v/>
      </c>
      <c r="AU307" s="40">
        <f>AU$12*$D307*INDEX(AU$21:AU$28,$E307)*INDEX(AU$30:AU$46,$F307)*(1-INDEX(AU$117:AU$133,$F307))</f>
        <v/>
      </c>
      <c r="AV307" s="40">
        <f>AV$12*$D307*INDEX(AV$21:AV$28,$E307)*INDEX(AV$30:AV$46,$F307)*(1-INDEX(AV$117:AV$133,$F307))</f>
        <v/>
      </c>
      <c r="AW307" s="40">
        <f>AW$12*$D307*INDEX(AW$21:AW$28,$E307)*INDEX(AW$30:AW$46,$F307)*(1-INDEX(AW$117:AW$133,$F307))</f>
        <v/>
      </c>
      <c r="AX307" s="42">
        <f>CARBONTAX(AX$12,$D307,INDEX(AX$21:AX$28,$E307),INDEX(AX$30:AX$46,$F307),INDEX(AX$117:AX$133,$F307))</f>
        <v/>
      </c>
    </row>
    <row r="308" hidden="1" outlineLevel="2">
      <c r="A308" s="5" t="inlineStr">
        <is>
          <t>ctxnew</t>
        </is>
      </c>
      <c r="B308" s="5" t="inlineStr">
        <is>
          <t>lpg</t>
        </is>
      </c>
      <c r="C308" s="5" t="inlineStr">
        <is>
          <t>rod</t>
        </is>
      </c>
      <c r="D308" s="40">
        <f>INDEX(Inputs!$T$5:$T$132,MATCH($B308&amp;"|"&amp;$C308,Inputs!$A$5:$A$132,0))</f>
        <v/>
      </c>
      <c r="E308" s="40">
        <f>INDEX(Inputs!$J$5:$J$132,MATCH($B308&amp;"|"&amp;$C308,Inputs!$A$5:$A$132,0))</f>
        <v/>
      </c>
      <c r="F308" s="40">
        <f>INDEX(Inputs!$K$5:$K$132,MATCH($B308&amp;"|"&amp;$C308,Inputs!$A$5:$A$132,0))</f>
        <v/>
      </c>
      <c r="G308" s="39" t="n"/>
      <c r="H308" s="5">
        <f>INDEX(Variables!$B$5:$B$105,MATCH($A308,Variables!$A$5:$A$105,0))&amp;IF($C308="",""," | "&amp;INDEX(Mapping!$B$5:$B$26,MATCH($C308,Mapping!$A$5:$A$26,0))&amp;" | "&amp;INDEX(Mapping!$B$30:$B$41,MATCH($B308,Mapping!$A$30:$A$41,0)))</f>
        <v/>
      </c>
      <c r="I308" s="5">
        <f>INDEX(Variables!$C$5:$C$105,MATCH($A308,Variables!$A$5:$A$105,0))</f>
        <v/>
      </c>
      <c r="J308" s="5">
        <f>INDEX(Variables!$E$5:$E$105,MATCH($A308,Variables!$A$5:$A$105,0))</f>
        <v/>
      </c>
      <c r="K308" s="25">
        <f>LOWER(Settings!$C$4)&amp;".mit."&amp;$A308&amp;IF($C308="","","."&amp;$C308&amp;"."&amp;$B308)&amp;IF(INDEX(Variables!$D$5:$D$105,MATCH($A308,Variables!$A$5:$A$105,0))="","","."&amp;INDEX(Variables!$D$5:$D$105,MATCH($A308,Variables!$A$5:$A$105,0)))&amp;"."&amp;K$5</f>
        <v/>
      </c>
      <c r="L308" s="41">
        <f>L$12*$D308*INDEX(L$21:L$28,$E308)*INDEX(L$30:L$46,$F308)*(1-INDEX(L$117:L$133,$F308))</f>
        <v/>
      </c>
      <c r="M308" s="40">
        <f>M$12*$D308*INDEX(M$21:M$28,$E308)*INDEX(M$30:M$46,$F308)*(1-INDEX(M$117:M$133,$F308))</f>
        <v/>
      </c>
      <c r="N308" s="40">
        <f>N$12*$D308*INDEX(N$21:N$28,$E308)*INDEX(N$30:N$46,$F308)*(1-INDEX(N$117:N$133,$F308))</f>
        <v/>
      </c>
      <c r="O308" s="40">
        <f>O$12*$D308*INDEX(O$21:O$28,$E308)*INDEX(O$30:O$46,$F308)*(1-INDEX(O$117:O$133,$F308))</f>
        <v/>
      </c>
      <c r="P308" s="40">
        <f>P$12*$D308*INDEX(P$21:P$28,$E308)*INDEX(P$30:P$46,$F308)*(1-INDEX(P$117:P$133,$F308))</f>
        <v/>
      </c>
      <c r="Q308" s="40">
        <f>Q$12*$D308*INDEX(Q$21:Q$28,$E308)*INDEX(Q$30:Q$46,$F308)*(1-INDEX(Q$117:Q$133,$F308))</f>
        <v/>
      </c>
      <c r="R308" s="40">
        <f>R$12*$D308*INDEX(R$21:R$28,$E308)*INDEX(R$30:R$46,$F308)*(1-INDEX(R$117:R$133,$F308))</f>
        <v/>
      </c>
      <c r="S308" s="40">
        <f>S$12*$D308*INDEX(S$21:S$28,$E308)*INDEX(S$30:S$46,$F308)*(1-INDEX(S$117:S$133,$F308))</f>
        <v/>
      </c>
      <c r="T308" s="40">
        <f>T$12*$D308*INDEX(T$21:T$28,$E308)*INDEX(T$30:T$46,$F308)*(1-INDEX(T$117:T$133,$F308))</f>
        <v/>
      </c>
      <c r="U308" s="40">
        <f>U$12*$D308*INDEX(U$21:U$28,$E308)*INDEX(U$30:U$46,$F308)*(1-INDEX(U$117:U$133,$F308))</f>
        <v/>
      </c>
      <c r="V308" s="40">
        <f>V$12*$D308*INDEX(V$21:V$28,$E308)*INDEX(V$30:V$46,$F308)*(1-INDEX(V$117:V$133,$F308))</f>
        <v/>
      </c>
      <c r="W308" s="40">
        <f>W$12*$D308*INDEX(W$21:W$28,$E308)*INDEX(W$30:W$46,$F308)*(1-INDEX(W$117:W$133,$F308))</f>
        <v/>
      </c>
      <c r="X308" s="40">
        <f>X$12*$D308*INDEX(X$21:X$28,$E308)*INDEX(X$30:X$46,$F308)*(1-INDEX(X$117:X$133,$F308))</f>
        <v/>
      </c>
      <c r="Y308" s="40">
        <f>Y$12*$D308*INDEX(Y$21:Y$28,$E308)*INDEX(Y$30:Y$46,$F308)*(1-INDEX(Y$117:Y$133,$F308))</f>
        <v/>
      </c>
      <c r="Z308" s="40">
        <f>Z$12*$D308*INDEX(Z$21:Z$28,$E308)*INDEX(Z$30:Z$46,$F308)*(1-INDEX(Z$117:Z$133,$F308))</f>
        <v/>
      </c>
      <c r="AA308" s="40">
        <f>AA$12*$D308*INDEX(AA$21:AA$28,$E308)*INDEX(AA$30:AA$46,$F308)*(1-INDEX(AA$117:AA$133,$F308))</f>
        <v/>
      </c>
      <c r="AB308" s="40">
        <f>AB$12*$D308*INDEX(AB$21:AB$28,$E308)*INDEX(AB$30:AB$46,$F308)*(1-INDEX(AB$117:AB$133,$F308))</f>
        <v/>
      </c>
      <c r="AC308" s="40">
        <f>AC$12*$D308*INDEX(AC$21:AC$28,$E308)*INDEX(AC$30:AC$46,$F308)*(1-INDEX(AC$117:AC$133,$F308))</f>
        <v/>
      </c>
      <c r="AD308" s="42">
        <f>CARBONTAX(AD$12,$D308,INDEX(AD$21:AD$28,$E308),INDEX(AD$30:AD$46,$F308),INDEX(AD$117:AD$133,$F308))</f>
        <v/>
      </c>
      <c r="AE308" s="25">
        <f>LOWER(Settings!$C$4)&amp;".mit."&amp;$A308&amp;IF($C308="","","."&amp;$C308&amp;"."&amp;$B308)&amp;IF(INDEX(Variables!$D$5:$D$105,MATCH($A308,Variables!$A$5:$A$105,0))="","","."&amp;INDEX(Variables!$D$5:$D$105,MATCH($A308,Variables!$A$5:$A$105,0)))&amp;"."&amp;AE$5</f>
        <v/>
      </c>
      <c r="AF308" s="41">
        <f>AF$12*$D308*INDEX(AF$21:AF$28,$E308)*INDEX(AF$30:AF$46,$F308)*(1-INDEX(AF$117:AF$133,$F308))</f>
        <v/>
      </c>
      <c r="AG308" s="40">
        <f>AG$12*$D308*INDEX(AG$21:AG$28,$E308)*INDEX(AG$30:AG$46,$F308)*(1-INDEX(AG$117:AG$133,$F308))</f>
        <v/>
      </c>
      <c r="AH308" s="40">
        <f>AH$12*$D308*INDEX(AH$21:AH$28,$E308)*INDEX(AH$30:AH$46,$F308)*(1-INDEX(AH$117:AH$133,$F308))</f>
        <v/>
      </c>
      <c r="AI308" s="40">
        <f>AI$12*$D308*INDEX(AI$21:AI$28,$E308)*INDEX(AI$30:AI$46,$F308)*(1-INDEX(AI$117:AI$133,$F308))</f>
        <v/>
      </c>
      <c r="AJ308" s="40">
        <f>AJ$12*$D308*INDEX(AJ$21:AJ$28,$E308)*INDEX(AJ$30:AJ$46,$F308)*(1-INDEX(AJ$117:AJ$133,$F308))</f>
        <v/>
      </c>
      <c r="AK308" s="40">
        <f>AK$12*$D308*INDEX(AK$21:AK$28,$E308)*INDEX(AK$30:AK$46,$F308)*(1-INDEX(AK$117:AK$133,$F308))</f>
        <v/>
      </c>
      <c r="AL308" s="40">
        <f>AL$12*$D308*INDEX(AL$21:AL$28,$E308)*INDEX(AL$30:AL$46,$F308)*(1-INDEX(AL$117:AL$133,$F308))</f>
        <v/>
      </c>
      <c r="AM308" s="40">
        <f>AM$12*$D308*INDEX(AM$21:AM$28,$E308)*INDEX(AM$30:AM$46,$F308)*(1-INDEX(AM$117:AM$133,$F308))</f>
        <v/>
      </c>
      <c r="AN308" s="40">
        <f>AN$12*$D308*INDEX(AN$21:AN$28,$E308)*INDEX(AN$30:AN$46,$F308)*(1-INDEX(AN$117:AN$133,$F308))</f>
        <v/>
      </c>
      <c r="AO308" s="40">
        <f>AO$12*$D308*INDEX(AO$21:AO$28,$E308)*INDEX(AO$30:AO$46,$F308)*(1-INDEX(AO$117:AO$133,$F308))</f>
        <v/>
      </c>
      <c r="AP308" s="40">
        <f>AP$12*$D308*INDEX(AP$21:AP$28,$E308)*INDEX(AP$30:AP$46,$F308)*(1-INDEX(AP$117:AP$133,$F308))</f>
        <v/>
      </c>
      <c r="AQ308" s="40">
        <f>AQ$12*$D308*INDEX(AQ$21:AQ$28,$E308)*INDEX(AQ$30:AQ$46,$F308)*(1-INDEX(AQ$117:AQ$133,$F308))</f>
        <v/>
      </c>
      <c r="AR308" s="40">
        <f>AR$12*$D308*INDEX(AR$21:AR$28,$E308)*INDEX(AR$30:AR$46,$F308)*(1-INDEX(AR$117:AR$133,$F308))</f>
        <v/>
      </c>
      <c r="AS308" s="40">
        <f>AS$12*$D308*INDEX(AS$21:AS$28,$E308)*INDEX(AS$30:AS$46,$F308)*(1-INDEX(AS$117:AS$133,$F308))</f>
        <v/>
      </c>
      <c r="AT308" s="40">
        <f>AT$12*$D308*INDEX(AT$21:AT$28,$E308)*INDEX(AT$30:AT$46,$F308)*(1-INDEX(AT$117:AT$133,$F308))</f>
        <v/>
      </c>
      <c r="AU308" s="40">
        <f>AU$12*$D308*INDEX(AU$21:AU$28,$E308)*INDEX(AU$30:AU$46,$F308)*(1-INDEX(AU$117:AU$133,$F308))</f>
        <v/>
      </c>
      <c r="AV308" s="40">
        <f>AV$12*$D308*INDEX(AV$21:AV$28,$E308)*INDEX(AV$30:AV$46,$F308)*(1-INDEX(AV$117:AV$133,$F308))</f>
        <v/>
      </c>
      <c r="AW308" s="40">
        <f>AW$12*$D308*INDEX(AW$21:AW$28,$E308)*INDEX(AW$30:AW$46,$F308)*(1-INDEX(AW$117:AW$133,$F308))</f>
        <v/>
      </c>
      <c r="AX308" s="42">
        <f>CARBONTAX(AX$12,$D308,INDEX(AX$21:AX$28,$E308),INDEX(AX$30:AX$46,$F308),INDEX(AX$117:AX$133,$F308))</f>
        <v/>
      </c>
    </row>
    <row r="309" hidden="1" outlineLevel="2">
      <c r="A309" s="5" t="inlineStr">
        <is>
          <t>ctxnew</t>
        </is>
      </c>
      <c r="B309" s="5" t="inlineStr">
        <is>
          <t>ker</t>
        </is>
      </c>
      <c r="C309" s="5" t="inlineStr">
        <is>
          <t>rod</t>
        </is>
      </c>
      <c r="D309" s="40">
        <f>INDEX(Inputs!$T$5:$T$132,MATCH($B309&amp;"|"&amp;$C309,Inputs!$A$5:$A$132,0))</f>
        <v/>
      </c>
      <c r="E309" s="40">
        <f>INDEX(Inputs!$J$5:$J$132,MATCH($B309&amp;"|"&amp;$C309,Inputs!$A$5:$A$132,0))</f>
        <v/>
      </c>
      <c r="F309" s="40">
        <f>INDEX(Inputs!$K$5:$K$132,MATCH($B309&amp;"|"&amp;$C309,Inputs!$A$5:$A$132,0))</f>
        <v/>
      </c>
      <c r="G309" s="39" t="n"/>
      <c r="H309" s="5">
        <f>INDEX(Variables!$B$5:$B$105,MATCH($A309,Variables!$A$5:$A$105,0))&amp;IF($C309="",""," | "&amp;INDEX(Mapping!$B$5:$B$26,MATCH($C309,Mapping!$A$5:$A$26,0))&amp;" | "&amp;INDEX(Mapping!$B$30:$B$41,MATCH($B309,Mapping!$A$30:$A$41,0)))</f>
        <v/>
      </c>
      <c r="I309" s="5">
        <f>INDEX(Variables!$C$5:$C$105,MATCH($A309,Variables!$A$5:$A$105,0))</f>
        <v/>
      </c>
      <c r="J309" s="5">
        <f>INDEX(Variables!$E$5:$E$105,MATCH($A309,Variables!$A$5:$A$105,0))</f>
        <v/>
      </c>
      <c r="K309" s="25">
        <f>LOWER(Settings!$C$4)&amp;".mit."&amp;$A309&amp;IF($C309="","","."&amp;$C309&amp;"."&amp;$B309)&amp;IF(INDEX(Variables!$D$5:$D$105,MATCH($A309,Variables!$A$5:$A$105,0))="","","."&amp;INDEX(Variables!$D$5:$D$105,MATCH($A309,Variables!$A$5:$A$105,0)))&amp;"."&amp;K$5</f>
        <v/>
      </c>
      <c r="L309" s="41">
        <f>L$12*$D309*INDEX(L$21:L$28,$E309)*INDEX(L$30:L$46,$F309)*(1-INDEX(L$117:L$133,$F309))</f>
        <v/>
      </c>
      <c r="M309" s="40">
        <f>M$12*$D309*INDEX(M$21:M$28,$E309)*INDEX(M$30:M$46,$F309)*(1-INDEX(M$117:M$133,$F309))</f>
        <v/>
      </c>
      <c r="N309" s="40">
        <f>N$12*$D309*INDEX(N$21:N$28,$E309)*INDEX(N$30:N$46,$F309)*(1-INDEX(N$117:N$133,$F309))</f>
        <v/>
      </c>
      <c r="O309" s="40">
        <f>O$12*$D309*INDEX(O$21:O$28,$E309)*INDEX(O$30:O$46,$F309)*(1-INDEX(O$117:O$133,$F309))</f>
        <v/>
      </c>
      <c r="P309" s="40">
        <f>P$12*$D309*INDEX(P$21:P$28,$E309)*INDEX(P$30:P$46,$F309)*(1-INDEX(P$117:P$133,$F309))</f>
        <v/>
      </c>
      <c r="Q309" s="40">
        <f>Q$12*$D309*INDEX(Q$21:Q$28,$E309)*INDEX(Q$30:Q$46,$F309)*(1-INDEX(Q$117:Q$133,$F309))</f>
        <v/>
      </c>
      <c r="R309" s="40">
        <f>R$12*$D309*INDEX(R$21:R$28,$E309)*INDEX(R$30:R$46,$F309)*(1-INDEX(R$117:R$133,$F309))</f>
        <v/>
      </c>
      <c r="S309" s="40">
        <f>S$12*$D309*INDEX(S$21:S$28,$E309)*INDEX(S$30:S$46,$F309)*(1-INDEX(S$117:S$133,$F309))</f>
        <v/>
      </c>
      <c r="T309" s="40">
        <f>T$12*$D309*INDEX(T$21:T$28,$E309)*INDEX(T$30:T$46,$F309)*(1-INDEX(T$117:T$133,$F309))</f>
        <v/>
      </c>
      <c r="U309" s="40">
        <f>U$12*$D309*INDEX(U$21:U$28,$E309)*INDEX(U$30:U$46,$F309)*(1-INDEX(U$117:U$133,$F309))</f>
        <v/>
      </c>
      <c r="V309" s="40">
        <f>V$12*$D309*INDEX(V$21:V$28,$E309)*INDEX(V$30:V$46,$F309)*(1-INDEX(V$117:V$133,$F309))</f>
        <v/>
      </c>
      <c r="W309" s="40">
        <f>W$12*$D309*INDEX(W$21:W$28,$E309)*INDEX(W$30:W$46,$F309)*(1-INDEX(W$117:W$133,$F309))</f>
        <v/>
      </c>
      <c r="X309" s="40">
        <f>X$12*$D309*INDEX(X$21:X$28,$E309)*INDEX(X$30:X$46,$F309)*(1-INDEX(X$117:X$133,$F309))</f>
        <v/>
      </c>
      <c r="Y309" s="40">
        <f>Y$12*$D309*INDEX(Y$21:Y$28,$E309)*INDEX(Y$30:Y$46,$F309)*(1-INDEX(Y$117:Y$133,$F309))</f>
        <v/>
      </c>
      <c r="Z309" s="40">
        <f>Z$12*$D309*INDEX(Z$21:Z$28,$E309)*INDEX(Z$30:Z$46,$F309)*(1-INDEX(Z$117:Z$133,$F309))</f>
        <v/>
      </c>
      <c r="AA309" s="40">
        <f>AA$12*$D309*INDEX(AA$21:AA$28,$E309)*INDEX(AA$30:AA$46,$F309)*(1-INDEX(AA$117:AA$133,$F309))</f>
        <v/>
      </c>
      <c r="AB309" s="40">
        <f>AB$12*$D309*INDEX(AB$21:AB$28,$E309)*INDEX(AB$30:AB$46,$F309)*(1-INDEX(AB$117:AB$133,$F309))</f>
        <v/>
      </c>
      <c r="AC309" s="40">
        <f>AC$12*$D309*INDEX(AC$21:AC$28,$E309)*INDEX(AC$30:AC$46,$F309)*(1-INDEX(AC$117:AC$133,$F309))</f>
        <v/>
      </c>
      <c r="AD309" s="42">
        <f>CARBONTAX(AD$12,$D309,INDEX(AD$21:AD$28,$E309),INDEX(AD$30:AD$46,$F309),INDEX(AD$117:AD$133,$F309))</f>
        <v/>
      </c>
      <c r="AE309" s="25">
        <f>LOWER(Settings!$C$4)&amp;".mit."&amp;$A309&amp;IF($C309="","","."&amp;$C309&amp;"."&amp;$B309)&amp;IF(INDEX(Variables!$D$5:$D$105,MATCH($A309,Variables!$A$5:$A$105,0))="","","."&amp;INDEX(Variables!$D$5:$D$105,MATCH($A309,Variables!$A$5:$A$105,0)))&amp;"."&amp;AE$5</f>
        <v/>
      </c>
      <c r="AF309" s="41">
        <f>AF$12*$D309*INDEX(AF$21:AF$28,$E309)*INDEX(AF$30:AF$46,$F309)*(1-INDEX(AF$117:AF$133,$F309))</f>
        <v/>
      </c>
      <c r="AG309" s="40">
        <f>AG$12*$D309*INDEX(AG$21:AG$28,$E309)*INDEX(AG$30:AG$46,$F309)*(1-INDEX(AG$117:AG$133,$F309))</f>
        <v/>
      </c>
      <c r="AH309" s="40">
        <f>AH$12*$D309*INDEX(AH$21:AH$28,$E309)*INDEX(AH$30:AH$46,$F309)*(1-INDEX(AH$117:AH$133,$F309))</f>
        <v/>
      </c>
      <c r="AI309" s="40">
        <f>AI$12*$D309*INDEX(AI$21:AI$28,$E309)*INDEX(AI$30:AI$46,$F309)*(1-INDEX(AI$117:AI$133,$F309))</f>
        <v/>
      </c>
      <c r="AJ309" s="40">
        <f>AJ$12*$D309*INDEX(AJ$21:AJ$28,$E309)*INDEX(AJ$30:AJ$46,$F309)*(1-INDEX(AJ$117:AJ$133,$F309))</f>
        <v/>
      </c>
      <c r="AK309" s="40">
        <f>AK$12*$D309*INDEX(AK$21:AK$28,$E309)*INDEX(AK$30:AK$46,$F309)*(1-INDEX(AK$117:AK$133,$F309))</f>
        <v/>
      </c>
      <c r="AL309" s="40">
        <f>AL$12*$D309*INDEX(AL$21:AL$28,$E309)*INDEX(AL$30:AL$46,$F309)*(1-INDEX(AL$117:AL$133,$F309))</f>
        <v/>
      </c>
      <c r="AM309" s="40">
        <f>AM$12*$D309*INDEX(AM$21:AM$28,$E309)*INDEX(AM$30:AM$46,$F309)*(1-INDEX(AM$117:AM$133,$F309))</f>
        <v/>
      </c>
      <c r="AN309" s="40">
        <f>AN$12*$D309*INDEX(AN$21:AN$28,$E309)*INDEX(AN$30:AN$46,$F309)*(1-INDEX(AN$117:AN$133,$F309))</f>
        <v/>
      </c>
      <c r="AO309" s="40">
        <f>AO$12*$D309*INDEX(AO$21:AO$28,$E309)*INDEX(AO$30:AO$46,$F309)*(1-INDEX(AO$117:AO$133,$F309))</f>
        <v/>
      </c>
      <c r="AP309" s="40">
        <f>AP$12*$D309*INDEX(AP$21:AP$28,$E309)*INDEX(AP$30:AP$46,$F309)*(1-INDEX(AP$117:AP$133,$F309))</f>
        <v/>
      </c>
      <c r="AQ309" s="40">
        <f>AQ$12*$D309*INDEX(AQ$21:AQ$28,$E309)*INDEX(AQ$30:AQ$46,$F309)*(1-INDEX(AQ$117:AQ$133,$F309))</f>
        <v/>
      </c>
      <c r="AR309" s="40">
        <f>AR$12*$D309*INDEX(AR$21:AR$28,$E309)*INDEX(AR$30:AR$46,$F309)*(1-INDEX(AR$117:AR$133,$F309))</f>
        <v/>
      </c>
      <c r="AS309" s="40">
        <f>AS$12*$D309*INDEX(AS$21:AS$28,$E309)*INDEX(AS$30:AS$46,$F309)*(1-INDEX(AS$117:AS$133,$F309))</f>
        <v/>
      </c>
      <c r="AT309" s="40">
        <f>AT$12*$D309*INDEX(AT$21:AT$28,$E309)*INDEX(AT$30:AT$46,$F309)*(1-INDEX(AT$117:AT$133,$F309))</f>
        <v/>
      </c>
      <c r="AU309" s="40">
        <f>AU$12*$D309*INDEX(AU$21:AU$28,$E309)*INDEX(AU$30:AU$46,$F309)*(1-INDEX(AU$117:AU$133,$F309))</f>
        <v/>
      </c>
      <c r="AV309" s="40">
        <f>AV$12*$D309*INDEX(AV$21:AV$28,$E309)*INDEX(AV$30:AV$46,$F309)*(1-INDEX(AV$117:AV$133,$F309))</f>
        <v/>
      </c>
      <c r="AW309" s="40">
        <f>AW$12*$D309*INDEX(AW$21:AW$28,$E309)*INDEX(AW$30:AW$46,$F309)*(1-INDEX(AW$117:AW$133,$F309))</f>
        <v/>
      </c>
      <c r="AX309" s="42">
        <f>CARBONTAX(AX$12,$D309,INDEX(AX$21:AX$28,$E309),INDEX(AX$30:AX$46,$F309),INDEX(AX$117:AX$133,$F309))</f>
        <v/>
      </c>
    </row>
    <row r="310" hidden="1" outlineLevel="2">
      <c r="A310" s="5" t="inlineStr">
        <is>
          <t>ctxnew</t>
        </is>
      </c>
      <c r="B310" s="5" t="inlineStr">
        <is>
          <t>oop</t>
        </is>
      </c>
      <c r="C310" s="5" t="inlineStr">
        <is>
          <t>rod</t>
        </is>
      </c>
      <c r="D310" s="40">
        <f>INDEX(Inputs!$T$5:$T$132,MATCH($B310&amp;"|"&amp;$C310,Inputs!$A$5:$A$132,0))</f>
        <v/>
      </c>
      <c r="E310" s="40">
        <f>INDEX(Inputs!$J$5:$J$132,MATCH($B310&amp;"|"&amp;$C310,Inputs!$A$5:$A$132,0))</f>
        <v/>
      </c>
      <c r="F310" s="40">
        <f>INDEX(Inputs!$K$5:$K$132,MATCH($B310&amp;"|"&amp;$C310,Inputs!$A$5:$A$132,0))</f>
        <v/>
      </c>
      <c r="G310" s="39" t="n"/>
      <c r="H310" s="5">
        <f>INDEX(Variables!$B$5:$B$105,MATCH($A310,Variables!$A$5:$A$105,0))&amp;IF($C310="",""," | "&amp;INDEX(Mapping!$B$5:$B$26,MATCH($C310,Mapping!$A$5:$A$26,0))&amp;" | "&amp;INDEX(Mapping!$B$30:$B$41,MATCH($B310,Mapping!$A$30:$A$41,0)))</f>
        <v/>
      </c>
      <c r="I310" s="5">
        <f>INDEX(Variables!$C$5:$C$105,MATCH($A310,Variables!$A$5:$A$105,0))</f>
        <v/>
      </c>
      <c r="J310" s="5">
        <f>INDEX(Variables!$E$5:$E$105,MATCH($A310,Variables!$A$5:$A$105,0))</f>
        <v/>
      </c>
      <c r="K310" s="25">
        <f>LOWER(Settings!$C$4)&amp;".mit."&amp;$A310&amp;IF($C310="","","."&amp;$C310&amp;"."&amp;$B310)&amp;IF(INDEX(Variables!$D$5:$D$105,MATCH($A310,Variables!$A$5:$A$105,0))="","","."&amp;INDEX(Variables!$D$5:$D$105,MATCH($A310,Variables!$A$5:$A$105,0)))&amp;"."&amp;K$5</f>
        <v/>
      </c>
      <c r="L310" s="41">
        <f>L$12*$D310*INDEX(L$21:L$28,$E310)*INDEX(L$30:L$46,$F310)*(1-INDEX(L$117:L$133,$F310))</f>
        <v/>
      </c>
      <c r="M310" s="40">
        <f>M$12*$D310*INDEX(M$21:M$28,$E310)*INDEX(M$30:M$46,$F310)*(1-INDEX(M$117:M$133,$F310))</f>
        <v/>
      </c>
      <c r="N310" s="40">
        <f>N$12*$D310*INDEX(N$21:N$28,$E310)*INDEX(N$30:N$46,$F310)*(1-INDEX(N$117:N$133,$F310))</f>
        <v/>
      </c>
      <c r="O310" s="40">
        <f>O$12*$D310*INDEX(O$21:O$28,$E310)*INDEX(O$30:O$46,$F310)*(1-INDEX(O$117:O$133,$F310))</f>
        <v/>
      </c>
      <c r="P310" s="40">
        <f>P$12*$D310*INDEX(P$21:P$28,$E310)*INDEX(P$30:P$46,$F310)*(1-INDEX(P$117:P$133,$F310))</f>
        <v/>
      </c>
      <c r="Q310" s="40">
        <f>Q$12*$D310*INDEX(Q$21:Q$28,$E310)*INDEX(Q$30:Q$46,$F310)*(1-INDEX(Q$117:Q$133,$F310))</f>
        <v/>
      </c>
      <c r="R310" s="40">
        <f>R$12*$D310*INDEX(R$21:R$28,$E310)*INDEX(R$30:R$46,$F310)*(1-INDEX(R$117:R$133,$F310))</f>
        <v/>
      </c>
      <c r="S310" s="40">
        <f>S$12*$D310*INDEX(S$21:S$28,$E310)*INDEX(S$30:S$46,$F310)*(1-INDEX(S$117:S$133,$F310))</f>
        <v/>
      </c>
      <c r="T310" s="40">
        <f>T$12*$D310*INDEX(T$21:T$28,$E310)*INDEX(T$30:T$46,$F310)*(1-INDEX(T$117:T$133,$F310))</f>
        <v/>
      </c>
      <c r="U310" s="40">
        <f>U$12*$D310*INDEX(U$21:U$28,$E310)*INDEX(U$30:U$46,$F310)*(1-INDEX(U$117:U$133,$F310))</f>
        <v/>
      </c>
      <c r="V310" s="40">
        <f>V$12*$D310*INDEX(V$21:V$28,$E310)*INDEX(V$30:V$46,$F310)*(1-INDEX(V$117:V$133,$F310))</f>
        <v/>
      </c>
      <c r="W310" s="40">
        <f>W$12*$D310*INDEX(W$21:W$28,$E310)*INDEX(W$30:W$46,$F310)*(1-INDEX(W$117:W$133,$F310))</f>
        <v/>
      </c>
      <c r="X310" s="40">
        <f>X$12*$D310*INDEX(X$21:X$28,$E310)*INDEX(X$30:X$46,$F310)*(1-INDEX(X$117:X$133,$F310))</f>
        <v/>
      </c>
      <c r="Y310" s="40">
        <f>Y$12*$D310*INDEX(Y$21:Y$28,$E310)*INDEX(Y$30:Y$46,$F310)*(1-INDEX(Y$117:Y$133,$F310))</f>
        <v/>
      </c>
      <c r="Z310" s="40">
        <f>Z$12*$D310*INDEX(Z$21:Z$28,$E310)*INDEX(Z$30:Z$46,$F310)*(1-INDEX(Z$117:Z$133,$F310))</f>
        <v/>
      </c>
      <c r="AA310" s="40">
        <f>AA$12*$D310*INDEX(AA$21:AA$28,$E310)*INDEX(AA$30:AA$46,$F310)*(1-INDEX(AA$117:AA$133,$F310))</f>
        <v/>
      </c>
      <c r="AB310" s="40">
        <f>AB$12*$D310*INDEX(AB$21:AB$28,$E310)*INDEX(AB$30:AB$46,$F310)*(1-INDEX(AB$117:AB$133,$F310))</f>
        <v/>
      </c>
      <c r="AC310" s="40">
        <f>AC$12*$D310*INDEX(AC$21:AC$28,$E310)*INDEX(AC$30:AC$46,$F310)*(1-INDEX(AC$117:AC$133,$F310))</f>
        <v/>
      </c>
      <c r="AD310" s="42">
        <f>CARBONTAX(AD$12,$D310,INDEX(AD$21:AD$28,$E310),INDEX(AD$30:AD$46,$F310),INDEX(AD$117:AD$133,$F310))</f>
        <v/>
      </c>
      <c r="AE310" s="25">
        <f>LOWER(Settings!$C$4)&amp;".mit."&amp;$A310&amp;IF($C310="","","."&amp;$C310&amp;"."&amp;$B310)&amp;IF(INDEX(Variables!$D$5:$D$105,MATCH($A310,Variables!$A$5:$A$105,0))="","","."&amp;INDEX(Variables!$D$5:$D$105,MATCH($A310,Variables!$A$5:$A$105,0)))&amp;"."&amp;AE$5</f>
        <v/>
      </c>
      <c r="AF310" s="41">
        <f>AF$12*$D310*INDEX(AF$21:AF$28,$E310)*INDEX(AF$30:AF$46,$F310)*(1-INDEX(AF$117:AF$133,$F310))</f>
        <v/>
      </c>
      <c r="AG310" s="40">
        <f>AG$12*$D310*INDEX(AG$21:AG$28,$E310)*INDEX(AG$30:AG$46,$F310)*(1-INDEX(AG$117:AG$133,$F310))</f>
        <v/>
      </c>
      <c r="AH310" s="40">
        <f>AH$12*$D310*INDEX(AH$21:AH$28,$E310)*INDEX(AH$30:AH$46,$F310)*(1-INDEX(AH$117:AH$133,$F310))</f>
        <v/>
      </c>
      <c r="AI310" s="40">
        <f>AI$12*$D310*INDEX(AI$21:AI$28,$E310)*INDEX(AI$30:AI$46,$F310)*(1-INDEX(AI$117:AI$133,$F310))</f>
        <v/>
      </c>
      <c r="AJ310" s="40">
        <f>AJ$12*$D310*INDEX(AJ$21:AJ$28,$E310)*INDEX(AJ$30:AJ$46,$F310)*(1-INDEX(AJ$117:AJ$133,$F310))</f>
        <v/>
      </c>
      <c r="AK310" s="40">
        <f>AK$12*$D310*INDEX(AK$21:AK$28,$E310)*INDEX(AK$30:AK$46,$F310)*(1-INDEX(AK$117:AK$133,$F310))</f>
        <v/>
      </c>
      <c r="AL310" s="40">
        <f>AL$12*$D310*INDEX(AL$21:AL$28,$E310)*INDEX(AL$30:AL$46,$F310)*(1-INDEX(AL$117:AL$133,$F310))</f>
        <v/>
      </c>
      <c r="AM310" s="40">
        <f>AM$12*$D310*INDEX(AM$21:AM$28,$E310)*INDEX(AM$30:AM$46,$F310)*(1-INDEX(AM$117:AM$133,$F310))</f>
        <v/>
      </c>
      <c r="AN310" s="40">
        <f>AN$12*$D310*INDEX(AN$21:AN$28,$E310)*INDEX(AN$30:AN$46,$F310)*(1-INDEX(AN$117:AN$133,$F310))</f>
        <v/>
      </c>
      <c r="AO310" s="40">
        <f>AO$12*$D310*INDEX(AO$21:AO$28,$E310)*INDEX(AO$30:AO$46,$F310)*(1-INDEX(AO$117:AO$133,$F310))</f>
        <v/>
      </c>
      <c r="AP310" s="40">
        <f>AP$12*$D310*INDEX(AP$21:AP$28,$E310)*INDEX(AP$30:AP$46,$F310)*(1-INDEX(AP$117:AP$133,$F310))</f>
        <v/>
      </c>
      <c r="AQ310" s="40">
        <f>AQ$12*$D310*INDEX(AQ$21:AQ$28,$E310)*INDEX(AQ$30:AQ$46,$F310)*(1-INDEX(AQ$117:AQ$133,$F310))</f>
        <v/>
      </c>
      <c r="AR310" s="40">
        <f>AR$12*$D310*INDEX(AR$21:AR$28,$E310)*INDEX(AR$30:AR$46,$F310)*(1-INDEX(AR$117:AR$133,$F310))</f>
        <v/>
      </c>
      <c r="AS310" s="40">
        <f>AS$12*$D310*INDEX(AS$21:AS$28,$E310)*INDEX(AS$30:AS$46,$F310)*(1-INDEX(AS$117:AS$133,$F310))</f>
        <v/>
      </c>
      <c r="AT310" s="40">
        <f>AT$12*$D310*INDEX(AT$21:AT$28,$E310)*INDEX(AT$30:AT$46,$F310)*(1-INDEX(AT$117:AT$133,$F310))</f>
        <v/>
      </c>
      <c r="AU310" s="40">
        <f>AU$12*$D310*INDEX(AU$21:AU$28,$E310)*INDEX(AU$30:AU$46,$F310)*(1-INDEX(AU$117:AU$133,$F310))</f>
        <v/>
      </c>
      <c r="AV310" s="40">
        <f>AV$12*$D310*INDEX(AV$21:AV$28,$E310)*INDEX(AV$30:AV$46,$F310)*(1-INDEX(AV$117:AV$133,$F310))</f>
        <v/>
      </c>
      <c r="AW310" s="40">
        <f>AW$12*$D310*INDEX(AW$21:AW$28,$E310)*INDEX(AW$30:AW$46,$F310)*(1-INDEX(AW$117:AW$133,$F310))</f>
        <v/>
      </c>
      <c r="AX310" s="42">
        <f>CARBONTAX(AX$12,$D310,INDEX(AX$21:AX$28,$E310),INDEX(AX$30:AX$46,$F310),INDEX(AX$117:AX$133,$F310))</f>
        <v/>
      </c>
    </row>
    <row r="311" hidden="1" outlineLevel="2">
      <c r="A311" s="5" t="inlineStr">
        <is>
          <t>ctxnew</t>
        </is>
      </c>
      <c r="B311" s="5" t="inlineStr">
        <is>
          <t>bio</t>
        </is>
      </c>
      <c r="C311" s="5" t="inlineStr">
        <is>
          <t>rod</t>
        </is>
      </c>
      <c r="D311" s="40">
        <f>INDEX(Inputs!$T$5:$T$132,MATCH($B311&amp;"|"&amp;$C311,Inputs!$A$5:$A$132,0))</f>
        <v/>
      </c>
      <c r="E311" s="40">
        <f>INDEX(Inputs!$J$5:$J$132,MATCH($B311&amp;"|"&amp;$C311,Inputs!$A$5:$A$132,0))</f>
        <v/>
      </c>
      <c r="F311" s="40">
        <f>INDEX(Inputs!$K$5:$K$132,MATCH($B311&amp;"|"&amp;$C311,Inputs!$A$5:$A$132,0))</f>
        <v/>
      </c>
      <c r="G311" s="39" t="n"/>
      <c r="H311" s="5">
        <f>INDEX(Variables!$B$5:$B$105,MATCH($A311,Variables!$A$5:$A$105,0))&amp;IF($C311="",""," | "&amp;INDEX(Mapping!$B$5:$B$26,MATCH($C311,Mapping!$A$5:$A$26,0))&amp;" | "&amp;INDEX(Mapping!$B$30:$B$41,MATCH($B311,Mapping!$A$30:$A$41,0)))</f>
        <v/>
      </c>
      <c r="I311" s="5">
        <f>INDEX(Variables!$C$5:$C$105,MATCH($A311,Variables!$A$5:$A$105,0))</f>
        <v/>
      </c>
      <c r="J311" s="5">
        <f>INDEX(Variables!$E$5:$E$105,MATCH($A311,Variables!$A$5:$A$105,0))</f>
        <v/>
      </c>
      <c r="K311" s="25">
        <f>LOWER(Settings!$C$4)&amp;".mit."&amp;$A311&amp;IF($C311="","","."&amp;$C311&amp;"."&amp;$B311)&amp;IF(INDEX(Variables!$D$5:$D$105,MATCH($A311,Variables!$A$5:$A$105,0))="","","."&amp;INDEX(Variables!$D$5:$D$105,MATCH($A311,Variables!$A$5:$A$105,0)))&amp;"."&amp;K$5</f>
        <v/>
      </c>
      <c r="L311" s="41">
        <f>L$12*$D311*INDEX(L$21:L$28,$E311)*INDEX(L$30:L$46,$F311)*(1-INDEX(L$117:L$133,$F311))</f>
        <v/>
      </c>
      <c r="M311" s="40">
        <f>M$12*$D311*INDEX(M$21:M$28,$E311)*INDEX(M$30:M$46,$F311)*(1-INDEX(M$117:M$133,$F311))</f>
        <v/>
      </c>
      <c r="N311" s="40">
        <f>N$12*$D311*INDEX(N$21:N$28,$E311)*INDEX(N$30:N$46,$F311)*(1-INDEX(N$117:N$133,$F311))</f>
        <v/>
      </c>
      <c r="O311" s="40">
        <f>O$12*$D311*INDEX(O$21:O$28,$E311)*INDEX(O$30:O$46,$F311)*(1-INDEX(O$117:O$133,$F311))</f>
        <v/>
      </c>
      <c r="P311" s="40">
        <f>P$12*$D311*INDEX(P$21:P$28,$E311)*INDEX(P$30:P$46,$F311)*(1-INDEX(P$117:P$133,$F311))</f>
        <v/>
      </c>
      <c r="Q311" s="40">
        <f>Q$12*$D311*INDEX(Q$21:Q$28,$E311)*INDEX(Q$30:Q$46,$F311)*(1-INDEX(Q$117:Q$133,$F311))</f>
        <v/>
      </c>
      <c r="R311" s="40">
        <f>R$12*$D311*INDEX(R$21:R$28,$E311)*INDEX(R$30:R$46,$F311)*(1-INDEX(R$117:R$133,$F311))</f>
        <v/>
      </c>
      <c r="S311" s="40">
        <f>S$12*$D311*INDEX(S$21:S$28,$E311)*INDEX(S$30:S$46,$F311)*(1-INDEX(S$117:S$133,$F311))</f>
        <v/>
      </c>
      <c r="T311" s="40">
        <f>T$12*$D311*INDEX(T$21:T$28,$E311)*INDEX(T$30:T$46,$F311)*(1-INDEX(T$117:T$133,$F311))</f>
        <v/>
      </c>
      <c r="U311" s="40">
        <f>U$12*$D311*INDEX(U$21:U$28,$E311)*INDEX(U$30:U$46,$F311)*(1-INDEX(U$117:U$133,$F311))</f>
        <v/>
      </c>
      <c r="V311" s="40">
        <f>V$12*$D311*INDEX(V$21:V$28,$E311)*INDEX(V$30:V$46,$F311)*(1-INDEX(V$117:V$133,$F311))</f>
        <v/>
      </c>
      <c r="W311" s="40">
        <f>W$12*$D311*INDEX(W$21:W$28,$E311)*INDEX(W$30:W$46,$F311)*(1-INDEX(W$117:W$133,$F311))</f>
        <v/>
      </c>
      <c r="X311" s="40">
        <f>X$12*$D311*INDEX(X$21:X$28,$E311)*INDEX(X$30:X$46,$F311)*(1-INDEX(X$117:X$133,$F311))</f>
        <v/>
      </c>
      <c r="Y311" s="40">
        <f>Y$12*$D311*INDEX(Y$21:Y$28,$E311)*INDEX(Y$30:Y$46,$F311)*(1-INDEX(Y$117:Y$133,$F311))</f>
        <v/>
      </c>
      <c r="Z311" s="40">
        <f>Z$12*$D311*INDEX(Z$21:Z$28,$E311)*INDEX(Z$30:Z$46,$F311)*(1-INDEX(Z$117:Z$133,$F311))</f>
        <v/>
      </c>
      <c r="AA311" s="40">
        <f>AA$12*$D311*INDEX(AA$21:AA$28,$E311)*INDEX(AA$30:AA$46,$F311)*(1-INDEX(AA$117:AA$133,$F311))</f>
        <v/>
      </c>
      <c r="AB311" s="40">
        <f>AB$12*$D311*INDEX(AB$21:AB$28,$E311)*INDEX(AB$30:AB$46,$F311)*(1-INDEX(AB$117:AB$133,$F311))</f>
        <v/>
      </c>
      <c r="AC311" s="40">
        <f>AC$12*$D311*INDEX(AC$21:AC$28,$E311)*INDEX(AC$30:AC$46,$F311)*(1-INDEX(AC$117:AC$133,$F311))</f>
        <v/>
      </c>
      <c r="AD311" s="42">
        <f>CARBONTAX(AD$12,$D311,INDEX(AD$21:AD$28,$E311),INDEX(AD$30:AD$46,$F311),INDEX(AD$117:AD$133,$F311))</f>
        <v/>
      </c>
      <c r="AE311" s="25">
        <f>LOWER(Settings!$C$4)&amp;".mit."&amp;$A311&amp;IF($C311="","","."&amp;$C311&amp;"."&amp;$B311)&amp;IF(INDEX(Variables!$D$5:$D$105,MATCH($A311,Variables!$A$5:$A$105,0))="","","."&amp;INDEX(Variables!$D$5:$D$105,MATCH($A311,Variables!$A$5:$A$105,0)))&amp;"."&amp;AE$5</f>
        <v/>
      </c>
      <c r="AF311" s="41">
        <f>AF$12*$D311*INDEX(AF$21:AF$28,$E311)*INDEX(AF$30:AF$46,$F311)*(1-INDEX(AF$117:AF$133,$F311))</f>
        <v/>
      </c>
      <c r="AG311" s="40">
        <f>AG$12*$D311*INDEX(AG$21:AG$28,$E311)*INDEX(AG$30:AG$46,$F311)*(1-INDEX(AG$117:AG$133,$F311))</f>
        <v/>
      </c>
      <c r="AH311" s="40">
        <f>AH$12*$D311*INDEX(AH$21:AH$28,$E311)*INDEX(AH$30:AH$46,$F311)*(1-INDEX(AH$117:AH$133,$F311))</f>
        <v/>
      </c>
      <c r="AI311" s="40">
        <f>AI$12*$D311*INDEX(AI$21:AI$28,$E311)*INDEX(AI$30:AI$46,$F311)*(1-INDEX(AI$117:AI$133,$F311))</f>
        <v/>
      </c>
      <c r="AJ311" s="40">
        <f>AJ$12*$D311*INDEX(AJ$21:AJ$28,$E311)*INDEX(AJ$30:AJ$46,$F311)*(1-INDEX(AJ$117:AJ$133,$F311))</f>
        <v/>
      </c>
      <c r="AK311" s="40">
        <f>AK$12*$D311*INDEX(AK$21:AK$28,$E311)*INDEX(AK$30:AK$46,$F311)*(1-INDEX(AK$117:AK$133,$F311))</f>
        <v/>
      </c>
      <c r="AL311" s="40">
        <f>AL$12*$D311*INDEX(AL$21:AL$28,$E311)*INDEX(AL$30:AL$46,$F311)*(1-INDEX(AL$117:AL$133,$F311))</f>
        <v/>
      </c>
      <c r="AM311" s="40">
        <f>AM$12*$D311*INDEX(AM$21:AM$28,$E311)*INDEX(AM$30:AM$46,$F311)*(1-INDEX(AM$117:AM$133,$F311))</f>
        <v/>
      </c>
      <c r="AN311" s="40">
        <f>AN$12*$D311*INDEX(AN$21:AN$28,$E311)*INDEX(AN$30:AN$46,$F311)*(1-INDEX(AN$117:AN$133,$F311))</f>
        <v/>
      </c>
      <c r="AO311" s="40">
        <f>AO$12*$D311*INDEX(AO$21:AO$28,$E311)*INDEX(AO$30:AO$46,$F311)*(1-INDEX(AO$117:AO$133,$F311))</f>
        <v/>
      </c>
      <c r="AP311" s="40">
        <f>AP$12*$D311*INDEX(AP$21:AP$28,$E311)*INDEX(AP$30:AP$46,$F311)*(1-INDEX(AP$117:AP$133,$F311))</f>
        <v/>
      </c>
      <c r="AQ311" s="40">
        <f>AQ$12*$D311*INDEX(AQ$21:AQ$28,$E311)*INDEX(AQ$30:AQ$46,$F311)*(1-INDEX(AQ$117:AQ$133,$F311))</f>
        <v/>
      </c>
      <c r="AR311" s="40">
        <f>AR$12*$D311*INDEX(AR$21:AR$28,$E311)*INDEX(AR$30:AR$46,$F311)*(1-INDEX(AR$117:AR$133,$F311))</f>
        <v/>
      </c>
      <c r="AS311" s="40">
        <f>AS$12*$D311*INDEX(AS$21:AS$28,$E311)*INDEX(AS$30:AS$46,$F311)*(1-INDEX(AS$117:AS$133,$F311))</f>
        <v/>
      </c>
      <c r="AT311" s="40">
        <f>AT$12*$D311*INDEX(AT$21:AT$28,$E311)*INDEX(AT$30:AT$46,$F311)*(1-INDEX(AT$117:AT$133,$F311))</f>
        <v/>
      </c>
      <c r="AU311" s="40">
        <f>AU$12*$D311*INDEX(AU$21:AU$28,$E311)*INDEX(AU$30:AU$46,$F311)*(1-INDEX(AU$117:AU$133,$F311))</f>
        <v/>
      </c>
      <c r="AV311" s="40">
        <f>AV$12*$D311*INDEX(AV$21:AV$28,$E311)*INDEX(AV$30:AV$46,$F311)*(1-INDEX(AV$117:AV$133,$F311))</f>
        <v/>
      </c>
      <c r="AW311" s="40">
        <f>AW$12*$D311*INDEX(AW$21:AW$28,$E311)*INDEX(AW$30:AW$46,$F311)*(1-INDEX(AW$117:AW$133,$F311))</f>
        <v/>
      </c>
      <c r="AX311" s="42">
        <f>CARBONTAX(AX$12,$D311,INDEX(AX$21:AX$28,$E311),INDEX(AX$30:AX$46,$F311),INDEX(AX$117:AX$133,$F311))</f>
        <v/>
      </c>
    </row>
    <row r="312" hidden="1" outlineLevel="2"/>
    <row r="313" hidden="1" outlineLevel="2">
      <c r="A313" s="5" t="inlineStr">
        <is>
          <t>ets</t>
        </is>
      </c>
      <c r="B313" s="5" t="inlineStr">
        <is>
          <t>coa</t>
        </is>
      </c>
      <c r="C313" s="5" t="inlineStr">
        <is>
          <t>rod</t>
        </is>
      </c>
      <c r="D313" s="40">
        <f>INDEX(Inputs!$T$5:$T$132,MATCH($B313&amp;"|"&amp;$C313,Inputs!$A$5:$A$132,0))</f>
        <v/>
      </c>
      <c r="E313" s="40">
        <f>INDEX(Inputs!$K$5:$K$132,MATCH($B313&amp;"|"&amp;$C313,Inputs!$A$5:$A$132,0))</f>
        <v/>
      </c>
      <c r="F313" s="39" t="n"/>
      <c r="G313" s="39" t="n"/>
      <c r="H313" s="5">
        <f>INDEX(Variables!$B$5:$B$105,MATCH($A313,Variables!$A$5:$A$105,0))&amp;IF($C313="",""," | "&amp;INDEX(Mapping!$B$5:$B$26,MATCH($C313,Mapping!$A$5:$A$26,0))&amp;" | "&amp;INDEX(Mapping!$B$30:$B$41,MATCH($B313,Mapping!$A$30:$A$41,0)))</f>
        <v/>
      </c>
      <c r="I313" s="5">
        <f>INDEX(Variables!$C$5:$C$105,MATCH($A313,Variables!$A$5:$A$105,0))</f>
        <v/>
      </c>
      <c r="J313" s="5">
        <f>INDEX(Variables!$E$5:$E$105,MATCH($A313,Variables!$A$5:$A$105,0))</f>
        <v/>
      </c>
      <c r="K313" s="25">
        <f>LOWER(Settings!$C$4)&amp;".mit."&amp;$A313&amp;IF($C313="","","."&amp;$C313&amp;"."&amp;$B313)&amp;IF(INDEX(Variables!$D$5:$D$105,MATCH($A313,Variables!$A$5:$A$105,0))="","","."&amp;INDEX(Variables!$D$5:$D$105,MATCH($A313,Variables!$A$5:$A$105,0)))&amp;"."&amp;K$5</f>
        <v/>
      </c>
      <c r="L313" s="41">
        <f>L$134*$D313*INDEX(L$117:L$133,$E313)</f>
        <v/>
      </c>
      <c r="M313" s="40">
        <f>M$134*$D313*INDEX(M$117:M$133,$E313)</f>
        <v/>
      </c>
      <c r="N313" s="40">
        <f>N$134*$D313*INDEX(N$117:N$133,$E313)</f>
        <v/>
      </c>
      <c r="O313" s="40">
        <f>O$134*$D313*INDEX(O$117:O$133,$E313)</f>
        <v/>
      </c>
      <c r="P313" s="40">
        <f>P$134*$D313*INDEX(P$117:P$133,$E313)</f>
        <v/>
      </c>
      <c r="Q313" s="40">
        <f>Q$134*$D313*INDEX(Q$117:Q$133,$E313)</f>
        <v/>
      </c>
      <c r="R313" s="40">
        <f>R$134*$D313*INDEX(R$117:R$133,$E313)</f>
        <v/>
      </c>
      <c r="S313" s="40">
        <f>S$134*$D313*INDEX(S$117:S$133,$E313)</f>
        <v/>
      </c>
      <c r="T313" s="40">
        <f>T$134*$D313*INDEX(T$117:T$133,$E313)</f>
        <v/>
      </c>
      <c r="U313" s="40">
        <f>U$134*$D313*INDEX(U$117:U$133,$E313)</f>
        <v/>
      </c>
      <c r="V313" s="40">
        <f>V$134*$D313*INDEX(V$117:V$133,$E313)</f>
        <v/>
      </c>
      <c r="W313" s="40">
        <f>W$134*$D313*INDEX(W$117:W$133,$E313)</f>
        <v/>
      </c>
      <c r="X313" s="40">
        <f>X$134*$D313*INDEX(X$117:X$133,$E313)</f>
        <v/>
      </c>
      <c r="Y313" s="40">
        <f>Y$134*$D313*INDEX(Y$117:Y$133,$E313)</f>
        <v/>
      </c>
      <c r="Z313" s="40">
        <f>Z$134*$D313*INDEX(Z$117:Z$133,$E313)</f>
        <v/>
      </c>
      <c r="AA313" s="40">
        <f>AA$134*$D313*INDEX(AA$117:AA$133,$E313)</f>
        <v/>
      </c>
      <c r="AB313" s="40">
        <f>AB$134*$D313*INDEX(AB$117:AB$133,$E313)</f>
        <v/>
      </c>
      <c r="AC313" s="40">
        <f>AC$134*$D313*INDEX(AC$117:AC$133,$E313)</f>
        <v/>
      </c>
      <c r="AD313" s="42">
        <f>ETSCOST(AD$134,$D313,INDEX(AD$117:AD$133,$E313))</f>
        <v/>
      </c>
      <c r="AE313" s="25">
        <f>LOWER(Settings!$C$4)&amp;".mit."&amp;$A313&amp;IF($C313="","","."&amp;$C313&amp;"."&amp;$B313)&amp;IF(INDEX(Variables!$D$5:$D$105,MATCH($A313,Variables!$A$5:$A$105,0))="","","."&amp;INDEX(Variables!$D$5:$D$105,MATCH($A313,Variables!$A$5:$A$105,0)))&amp;"."&amp;AE$5</f>
        <v/>
      </c>
      <c r="AF313" s="41">
        <f>AF$134*$D313*INDEX(AF$117:AF$133,$E313)</f>
        <v/>
      </c>
      <c r="AG313" s="40">
        <f>AG$134*$D313*INDEX(AG$117:AG$133,$E313)</f>
        <v/>
      </c>
      <c r="AH313" s="40">
        <f>AH$134*$D313*INDEX(AH$117:AH$133,$E313)</f>
        <v/>
      </c>
      <c r="AI313" s="40">
        <f>AI$134*$D313*INDEX(AI$117:AI$133,$E313)</f>
        <v/>
      </c>
      <c r="AJ313" s="40">
        <f>AJ$134*$D313*INDEX(AJ$117:AJ$133,$E313)</f>
        <v/>
      </c>
      <c r="AK313" s="40">
        <f>AK$134*$D313*INDEX(AK$117:AK$133,$E313)</f>
        <v/>
      </c>
      <c r="AL313" s="40">
        <f>AL$134*$D313*INDEX(AL$117:AL$133,$E313)</f>
        <v/>
      </c>
      <c r="AM313" s="40">
        <f>AM$134*$D313*INDEX(AM$117:AM$133,$E313)</f>
        <v/>
      </c>
      <c r="AN313" s="40">
        <f>AN$134*$D313*INDEX(AN$117:AN$133,$E313)</f>
        <v/>
      </c>
      <c r="AO313" s="40">
        <f>AO$134*$D313*INDEX(AO$117:AO$133,$E313)</f>
        <v/>
      </c>
      <c r="AP313" s="40">
        <f>AP$134*$D313*INDEX(AP$117:AP$133,$E313)</f>
        <v/>
      </c>
      <c r="AQ313" s="40">
        <f>AQ$134*$D313*INDEX(AQ$117:AQ$133,$E313)</f>
        <v/>
      </c>
      <c r="AR313" s="40">
        <f>AR$134*$D313*INDEX(AR$117:AR$133,$E313)</f>
        <v/>
      </c>
      <c r="AS313" s="40">
        <f>AS$134*$D313*INDEX(AS$117:AS$133,$E313)</f>
        <v/>
      </c>
      <c r="AT313" s="40">
        <f>AT$134*$D313*INDEX(AT$117:AT$133,$E313)</f>
        <v/>
      </c>
      <c r="AU313" s="40">
        <f>AU$134*$D313*INDEX(AU$117:AU$133,$E313)</f>
        <v/>
      </c>
      <c r="AV313" s="40">
        <f>AV$134*$D313*INDEX(AV$117:AV$133,$E313)</f>
        <v/>
      </c>
      <c r="AW313" s="40">
        <f>AW$134*$D313*INDEX(AW$117:AW$133,$E313)</f>
        <v/>
      </c>
      <c r="AX313" s="42">
        <f>ETSCOST(AX$134,$D313,INDEX(AX$117:AX$133,$E313))</f>
        <v/>
      </c>
    </row>
    <row r="314" hidden="1" outlineLevel="2">
      <c r="A314" s="5" t="inlineStr">
        <is>
          <t>ets</t>
        </is>
      </c>
      <c r="B314" s="5" t="inlineStr">
        <is>
          <t>nga</t>
        </is>
      </c>
      <c r="C314" s="5" t="inlineStr">
        <is>
          <t>rod</t>
        </is>
      </c>
      <c r="D314" s="40">
        <f>INDEX(Inputs!$T$5:$T$132,MATCH($B314&amp;"|"&amp;$C314,Inputs!$A$5:$A$132,0))</f>
        <v/>
      </c>
      <c r="E314" s="40">
        <f>INDEX(Inputs!$K$5:$K$132,MATCH($B314&amp;"|"&amp;$C314,Inputs!$A$5:$A$132,0))</f>
        <v/>
      </c>
      <c r="F314" s="39" t="n"/>
      <c r="G314" s="39" t="n"/>
      <c r="H314" s="5">
        <f>INDEX(Variables!$B$5:$B$105,MATCH($A314,Variables!$A$5:$A$105,0))&amp;IF($C314="",""," | "&amp;INDEX(Mapping!$B$5:$B$26,MATCH($C314,Mapping!$A$5:$A$26,0))&amp;" | "&amp;INDEX(Mapping!$B$30:$B$41,MATCH($B314,Mapping!$A$30:$A$41,0)))</f>
        <v/>
      </c>
      <c r="I314" s="5">
        <f>INDEX(Variables!$C$5:$C$105,MATCH($A314,Variables!$A$5:$A$105,0))</f>
        <v/>
      </c>
      <c r="J314" s="5">
        <f>INDEX(Variables!$E$5:$E$105,MATCH($A314,Variables!$A$5:$A$105,0))</f>
        <v/>
      </c>
      <c r="K314" s="25">
        <f>LOWER(Settings!$C$4)&amp;".mit."&amp;$A314&amp;IF($C314="","","."&amp;$C314&amp;"."&amp;$B314)&amp;IF(INDEX(Variables!$D$5:$D$105,MATCH($A314,Variables!$A$5:$A$105,0))="","","."&amp;INDEX(Variables!$D$5:$D$105,MATCH($A314,Variables!$A$5:$A$105,0)))&amp;"."&amp;K$5</f>
        <v/>
      </c>
      <c r="L314" s="41">
        <f>L$134*$D314*INDEX(L$117:L$133,$E314)</f>
        <v/>
      </c>
      <c r="M314" s="40">
        <f>M$134*$D314*INDEX(M$117:M$133,$E314)</f>
        <v/>
      </c>
      <c r="N314" s="40">
        <f>N$134*$D314*INDEX(N$117:N$133,$E314)</f>
        <v/>
      </c>
      <c r="O314" s="40">
        <f>O$134*$D314*INDEX(O$117:O$133,$E314)</f>
        <v/>
      </c>
      <c r="P314" s="40">
        <f>P$134*$D314*INDEX(P$117:P$133,$E314)</f>
        <v/>
      </c>
      <c r="Q314" s="40">
        <f>Q$134*$D314*INDEX(Q$117:Q$133,$E314)</f>
        <v/>
      </c>
      <c r="R314" s="40">
        <f>R$134*$D314*INDEX(R$117:R$133,$E314)</f>
        <v/>
      </c>
      <c r="S314" s="40">
        <f>S$134*$D314*INDEX(S$117:S$133,$E314)</f>
        <v/>
      </c>
      <c r="T314" s="40">
        <f>T$134*$D314*INDEX(T$117:T$133,$E314)</f>
        <v/>
      </c>
      <c r="U314" s="40">
        <f>U$134*$D314*INDEX(U$117:U$133,$E314)</f>
        <v/>
      </c>
      <c r="V314" s="40">
        <f>V$134*$D314*INDEX(V$117:V$133,$E314)</f>
        <v/>
      </c>
      <c r="W314" s="40">
        <f>W$134*$D314*INDEX(W$117:W$133,$E314)</f>
        <v/>
      </c>
      <c r="X314" s="40">
        <f>X$134*$D314*INDEX(X$117:X$133,$E314)</f>
        <v/>
      </c>
      <c r="Y314" s="40">
        <f>Y$134*$D314*INDEX(Y$117:Y$133,$E314)</f>
        <v/>
      </c>
      <c r="Z314" s="40">
        <f>Z$134*$D314*INDEX(Z$117:Z$133,$E314)</f>
        <v/>
      </c>
      <c r="AA314" s="40">
        <f>AA$134*$D314*INDEX(AA$117:AA$133,$E314)</f>
        <v/>
      </c>
      <c r="AB314" s="40">
        <f>AB$134*$D314*INDEX(AB$117:AB$133,$E314)</f>
        <v/>
      </c>
      <c r="AC314" s="40">
        <f>AC$134*$D314*INDEX(AC$117:AC$133,$E314)</f>
        <v/>
      </c>
      <c r="AD314" s="42">
        <f>ETSCOST(AD$134,$D314,INDEX(AD$117:AD$133,$E314))</f>
        <v/>
      </c>
      <c r="AE314" s="25">
        <f>LOWER(Settings!$C$4)&amp;".mit."&amp;$A314&amp;IF($C314="","","."&amp;$C314&amp;"."&amp;$B314)&amp;IF(INDEX(Variables!$D$5:$D$105,MATCH($A314,Variables!$A$5:$A$105,0))="","","."&amp;INDEX(Variables!$D$5:$D$105,MATCH($A314,Variables!$A$5:$A$105,0)))&amp;"."&amp;AE$5</f>
        <v/>
      </c>
      <c r="AF314" s="41">
        <f>AF$134*$D314*INDEX(AF$117:AF$133,$E314)</f>
        <v/>
      </c>
      <c r="AG314" s="40">
        <f>AG$134*$D314*INDEX(AG$117:AG$133,$E314)</f>
        <v/>
      </c>
      <c r="AH314" s="40">
        <f>AH$134*$D314*INDEX(AH$117:AH$133,$E314)</f>
        <v/>
      </c>
      <c r="AI314" s="40">
        <f>AI$134*$D314*INDEX(AI$117:AI$133,$E314)</f>
        <v/>
      </c>
      <c r="AJ314" s="40">
        <f>AJ$134*$D314*INDEX(AJ$117:AJ$133,$E314)</f>
        <v/>
      </c>
      <c r="AK314" s="40">
        <f>AK$134*$D314*INDEX(AK$117:AK$133,$E314)</f>
        <v/>
      </c>
      <c r="AL314" s="40">
        <f>AL$134*$D314*INDEX(AL$117:AL$133,$E314)</f>
        <v/>
      </c>
      <c r="AM314" s="40">
        <f>AM$134*$D314*INDEX(AM$117:AM$133,$E314)</f>
        <v/>
      </c>
      <c r="AN314" s="40">
        <f>AN$134*$D314*INDEX(AN$117:AN$133,$E314)</f>
        <v/>
      </c>
      <c r="AO314" s="40">
        <f>AO$134*$D314*INDEX(AO$117:AO$133,$E314)</f>
        <v/>
      </c>
      <c r="AP314" s="40">
        <f>AP$134*$D314*INDEX(AP$117:AP$133,$E314)</f>
        <v/>
      </c>
      <c r="AQ314" s="40">
        <f>AQ$134*$D314*INDEX(AQ$117:AQ$133,$E314)</f>
        <v/>
      </c>
      <c r="AR314" s="40">
        <f>AR$134*$D314*INDEX(AR$117:AR$133,$E314)</f>
        <v/>
      </c>
      <c r="AS314" s="40">
        <f>AS$134*$D314*INDEX(AS$117:AS$133,$E314)</f>
        <v/>
      </c>
      <c r="AT314" s="40">
        <f>AT$134*$D314*INDEX(AT$117:AT$133,$E314)</f>
        <v/>
      </c>
      <c r="AU314" s="40">
        <f>AU$134*$D314*INDEX(AU$117:AU$133,$E314)</f>
        <v/>
      </c>
      <c r="AV314" s="40">
        <f>AV$134*$D314*INDEX(AV$117:AV$133,$E314)</f>
        <v/>
      </c>
      <c r="AW314" s="40">
        <f>AW$134*$D314*INDEX(AW$117:AW$133,$E314)</f>
        <v/>
      </c>
      <c r="AX314" s="42">
        <f>ETSCOST(AX$134,$D314,INDEX(AX$117:AX$133,$E314))</f>
        <v/>
      </c>
    </row>
    <row r="315" hidden="1" outlineLevel="2">
      <c r="A315" s="5" t="inlineStr">
        <is>
          <t>ets</t>
        </is>
      </c>
      <c r="B315" s="5" t="inlineStr">
        <is>
          <t>gso</t>
        </is>
      </c>
      <c r="C315" s="5" t="inlineStr">
        <is>
          <t>rod</t>
        </is>
      </c>
      <c r="D315" s="40">
        <f>INDEX(Inputs!$T$5:$T$132,MATCH($B315&amp;"|"&amp;$C315,Inputs!$A$5:$A$132,0))</f>
        <v/>
      </c>
      <c r="E315" s="40">
        <f>INDEX(Inputs!$K$5:$K$132,MATCH($B315&amp;"|"&amp;$C315,Inputs!$A$5:$A$132,0))</f>
        <v/>
      </c>
      <c r="F315" s="39" t="n"/>
      <c r="G315" s="39" t="n"/>
      <c r="H315" s="5">
        <f>INDEX(Variables!$B$5:$B$105,MATCH($A315,Variables!$A$5:$A$105,0))&amp;IF($C315="",""," | "&amp;INDEX(Mapping!$B$5:$B$26,MATCH($C315,Mapping!$A$5:$A$26,0))&amp;" | "&amp;INDEX(Mapping!$B$30:$B$41,MATCH($B315,Mapping!$A$30:$A$41,0)))</f>
        <v/>
      </c>
      <c r="I315" s="5">
        <f>INDEX(Variables!$C$5:$C$105,MATCH($A315,Variables!$A$5:$A$105,0))</f>
        <v/>
      </c>
      <c r="J315" s="5">
        <f>INDEX(Variables!$E$5:$E$105,MATCH($A315,Variables!$A$5:$A$105,0))</f>
        <v/>
      </c>
      <c r="K315" s="25">
        <f>LOWER(Settings!$C$4)&amp;".mit."&amp;$A315&amp;IF($C315="","","."&amp;$C315&amp;"."&amp;$B315)&amp;IF(INDEX(Variables!$D$5:$D$105,MATCH($A315,Variables!$A$5:$A$105,0))="","","."&amp;INDEX(Variables!$D$5:$D$105,MATCH($A315,Variables!$A$5:$A$105,0)))&amp;"."&amp;K$5</f>
        <v/>
      </c>
      <c r="L315" s="41">
        <f>L$134*$D315*INDEX(L$117:L$133,$E315)</f>
        <v/>
      </c>
      <c r="M315" s="40">
        <f>M$134*$D315*INDEX(M$117:M$133,$E315)</f>
        <v/>
      </c>
      <c r="N315" s="40">
        <f>N$134*$D315*INDEX(N$117:N$133,$E315)</f>
        <v/>
      </c>
      <c r="O315" s="40">
        <f>O$134*$D315*INDEX(O$117:O$133,$E315)</f>
        <v/>
      </c>
      <c r="P315" s="40">
        <f>P$134*$D315*INDEX(P$117:P$133,$E315)</f>
        <v/>
      </c>
      <c r="Q315" s="40">
        <f>Q$134*$D315*INDEX(Q$117:Q$133,$E315)</f>
        <v/>
      </c>
      <c r="R315" s="40">
        <f>R$134*$D315*INDEX(R$117:R$133,$E315)</f>
        <v/>
      </c>
      <c r="S315" s="40">
        <f>S$134*$D315*INDEX(S$117:S$133,$E315)</f>
        <v/>
      </c>
      <c r="T315" s="40">
        <f>T$134*$D315*INDEX(T$117:T$133,$E315)</f>
        <v/>
      </c>
      <c r="U315" s="40">
        <f>U$134*$D315*INDEX(U$117:U$133,$E315)</f>
        <v/>
      </c>
      <c r="V315" s="40">
        <f>V$134*$D315*INDEX(V$117:V$133,$E315)</f>
        <v/>
      </c>
      <c r="W315" s="40">
        <f>W$134*$D315*INDEX(W$117:W$133,$E315)</f>
        <v/>
      </c>
      <c r="X315" s="40">
        <f>X$134*$D315*INDEX(X$117:X$133,$E315)</f>
        <v/>
      </c>
      <c r="Y315" s="40">
        <f>Y$134*$D315*INDEX(Y$117:Y$133,$E315)</f>
        <v/>
      </c>
      <c r="Z315" s="40">
        <f>Z$134*$D315*INDEX(Z$117:Z$133,$E315)</f>
        <v/>
      </c>
      <c r="AA315" s="40">
        <f>AA$134*$D315*INDEX(AA$117:AA$133,$E315)</f>
        <v/>
      </c>
      <c r="AB315" s="40">
        <f>AB$134*$D315*INDEX(AB$117:AB$133,$E315)</f>
        <v/>
      </c>
      <c r="AC315" s="40">
        <f>AC$134*$D315*INDEX(AC$117:AC$133,$E315)</f>
        <v/>
      </c>
      <c r="AD315" s="42">
        <f>ETSCOST(AD$134,$D315,INDEX(AD$117:AD$133,$E315))</f>
        <v/>
      </c>
      <c r="AE315" s="25">
        <f>LOWER(Settings!$C$4)&amp;".mit."&amp;$A315&amp;IF($C315="","","."&amp;$C315&amp;"."&amp;$B315)&amp;IF(INDEX(Variables!$D$5:$D$105,MATCH($A315,Variables!$A$5:$A$105,0))="","","."&amp;INDEX(Variables!$D$5:$D$105,MATCH($A315,Variables!$A$5:$A$105,0)))&amp;"."&amp;AE$5</f>
        <v/>
      </c>
      <c r="AF315" s="41">
        <f>AF$134*$D315*INDEX(AF$117:AF$133,$E315)</f>
        <v/>
      </c>
      <c r="AG315" s="40">
        <f>AG$134*$D315*INDEX(AG$117:AG$133,$E315)</f>
        <v/>
      </c>
      <c r="AH315" s="40">
        <f>AH$134*$D315*INDEX(AH$117:AH$133,$E315)</f>
        <v/>
      </c>
      <c r="AI315" s="40">
        <f>AI$134*$D315*INDEX(AI$117:AI$133,$E315)</f>
        <v/>
      </c>
      <c r="AJ315" s="40">
        <f>AJ$134*$D315*INDEX(AJ$117:AJ$133,$E315)</f>
        <v/>
      </c>
      <c r="AK315" s="40">
        <f>AK$134*$D315*INDEX(AK$117:AK$133,$E315)</f>
        <v/>
      </c>
      <c r="AL315" s="40">
        <f>AL$134*$D315*INDEX(AL$117:AL$133,$E315)</f>
        <v/>
      </c>
      <c r="AM315" s="40">
        <f>AM$134*$D315*INDEX(AM$117:AM$133,$E315)</f>
        <v/>
      </c>
      <c r="AN315" s="40">
        <f>AN$134*$D315*INDEX(AN$117:AN$133,$E315)</f>
        <v/>
      </c>
      <c r="AO315" s="40">
        <f>AO$134*$D315*INDEX(AO$117:AO$133,$E315)</f>
        <v/>
      </c>
      <c r="AP315" s="40">
        <f>AP$134*$D315*INDEX(AP$117:AP$133,$E315)</f>
        <v/>
      </c>
      <c r="AQ315" s="40">
        <f>AQ$134*$D315*INDEX(AQ$117:AQ$133,$E315)</f>
        <v/>
      </c>
      <c r="AR315" s="40">
        <f>AR$134*$D315*INDEX(AR$117:AR$133,$E315)</f>
        <v/>
      </c>
      <c r="AS315" s="40">
        <f>AS$134*$D315*INDEX(AS$117:AS$133,$E315)</f>
        <v/>
      </c>
      <c r="AT315" s="40">
        <f>AT$134*$D315*INDEX(AT$117:AT$133,$E315)</f>
        <v/>
      </c>
      <c r="AU315" s="40">
        <f>AU$134*$D315*INDEX(AU$117:AU$133,$E315)</f>
        <v/>
      </c>
      <c r="AV315" s="40">
        <f>AV$134*$D315*INDEX(AV$117:AV$133,$E315)</f>
        <v/>
      </c>
      <c r="AW315" s="40">
        <f>AW$134*$D315*INDEX(AW$117:AW$133,$E315)</f>
        <v/>
      </c>
      <c r="AX315" s="42">
        <f>ETSCOST(AX$134,$D315,INDEX(AX$117:AX$133,$E315))</f>
        <v/>
      </c>
    </row>
    <row r="316" hidden="1" outlineLevel="2">
      <c r="A316" s="5" t="inlineStr">
        <is>
          <t>ets</t>
        </is>
      </c>
      <c r="B316" s="5" t="inlineStr">
        <is>
          <t>die</t>
        </is>
      </c>
      <c r="C316" s="5" t="inlineStr">
        <is>
          <t>rod</t>
        </is>
      </c>
      <c r="D316" s="40">
        <f>INDEX(Inputs!$T$5:$T$132,MATCH($B316&amp;"|"&amp;$C316,Inputs!$A$5:$A$132,0))</f>
        <v/>
      </c>
      <c r="E316" s="40">
        <f>INDEX(Inputs!$K$5:$K$132,MATCH($B316&amp;"|"&amp;$C316,Inputs!$A$5:$A$132,0))</f>
        <v/>
      </c>
      <c r="F316" s="39" t="n"/>
      <c r="G316" s="39" t="n"/>
      <c r="H316" s="5">
        <f>INDEX(Variables!$B$5:$B$105,MATCH($A316,Variables!$A$5:$A$105,0))&amp;IF($C316="",""," | "&amp;INDEX(Mapping!$B$5:$B$26,MATCH($C316,Mapping!$A$5:$A$26,0))&amp;" | "&amp;INDEX(Mapping!$B$30:$B$41,MATCH($B316,Mapping!$A$30:$A$41,0)))</f>
        <v/>
      </c>
      <c r="I316" s="5">
        <f>INDEX(Variables!$C$5:$C$105,MATCH($A316,Variables!$A$5:$A$105,0))</f>
        <v/>
      </c>
      <c r="J316" s="5">
        <f>INDEX(Variables!$E$5:$E$105,MATCH($A316,Variables!$A$5:$A$105,0))</f>
        <v/>
      </c>
      <c r="K316" s="25">
        <f>LOWER(Settings!$C$4)&amp;".mit."&amp;$A316&amp;IF($C316="","","."&amp;$C316&amp;"."&amp;$B316)&amp;IF(INDEX(Variables!$D$5:$D$105,MATCH($A316,Variables!$A$5:$A$105,0))="","","."&amp;INDEX(Variables!$D$5:$D$105,MATCH($A316,Variables!$A$5:$A$105,0)))&amp;"."&amp;K$5</f>
        <v/>
      </c>
      <c r="L316" s="41">
        <f>L$134*$D316*INDEX(L$117:L$133,$E316)</f>
        <v/>
      </c>
      <c r="M316" s="40">
        <f>M$134*$D316*INDEX(M$117:M$133,$E316)</f>
        <v/>
      </c>
      <c r="N316" s="40">
        <f>N$134*$D316*INDEX(N$117:N$133,$E316)</f>
        <v/>
      </c>
      <c r="O316" s="40">
        <f>O$134*$D316*INDEX(O$117:O$133,$E316)</f>
        <v/>
      </c>
      <c r="P316" s="40">
        <f>P$134*$D316*INDEX(P$117:P$133,$E316)</f>
        <v/>
      </c>
      <c r="Q316" s="40">
        <f>Q$134*$D316*INDEX(Q$117:Q$133,$E316)</f>
        <v/>
      </c>
      <c r="R316" s="40">
        <f>R$134*$D316*INDEX(R$117:R$133,$E316)</f>
        <v/>
      </c>
      <c r="S316" s="40">
        <f>S$134*$D316*INDEX(S$117:S$133,$E316)</f>
        <v/>
      </c>
      <c r="T316" s="40">
        <f>T$134*$D316*INDEX(T$117:T$133,$E316)</f>
        <v/>
      </c>
      <c r="U316" s="40">
        <f>U$134*$D316*INDEX(U$117:U$133,$E316)</f>
        <v/>
      </c>
      <c r="V316" s="40">
        <f>V$134*$D316*INDEX(V$117:V$133,$E316)</f>
        <v/>
      </c>
      <c r="W316" s="40">
        <f>W$134*$D316*INDEX(W$117:W$133,$E316)</f>
        <v/>
      </c>
      <c r="X316" s="40">
        <f>X$134*$D316*INDEX(X$117:X$133,$E316)</f>
        <v/>
      </c>
      <c r="Y316" s="40">
        <f>Y$134*$D316*INDEX(Y$117:Y$133,$E316)</f>
        <v/>
      </c>
      <c r="Z316" s="40">
        <f>Z$134*$D316*INDEX(Z$117:Z$133,$E316)</f>
        <v/>
      </c>
      <c r="AA316" s="40">
        <f>AA$134*$D316*INDEX(AA$117:AA$133,$E316)</f>
        <v/>
      </c>
      <c r="AB316" s="40">
        <f>AB$134*$D316*INDEX(AB$117:AB$133,$E316)</f>
        <v/>
      </c>
      <c r="AC316" s="40">
        <f>AC$134*$D316*INDEX(AC$117:AC$133,$E316)</f>
        <v/>
      </c>
      <c r="AD316" s="42">
        <f>ETSCOST(AD$134,$D316,INDEX(AD$117:AD$133,$E316))</f>
        <v/>
      </c>
      <c r="AE316" s="25">
        <f>LOWER(Settings!$C$4)&amp;".mit."&amp;$A316&amp;IF($C316="","","."&amp;$C316&amp;"."&amp;$B316)&amp;IF(INDEX(Variables!$D$5:$D$105,MATCH($A316,Variables!$A$5:$A$105,0))="","","."&amp;INDEX(Variables!$D$5:$D$105,MATCH($A316,Variables!$A$5:$A$105,0)))&amp;"."&amp;AE$5</f>
        <v/>
      </c>
      <c r="AF316" s="41">
        <f>AF$134*$D316*INDEX(AF$117:AF$133,$E316)</f>
        <v/>
      </c>
      <c r="AG316" s="40">
        <f>AG$134*$D316*INDEX(AG$117:AG$133,$E316)</f>
        <v/>
      </c>
      <c r="AH316" s="40">
        <f>AH$134*$D316*INDEX(AH$117:AH$133,$E316)</f>
        <v/>
      </c>
      <c r="AI316" s="40">
        <f>AI$134*$D316*INDEX(AI$117:AI$133,$E316)</f>
        <v/>
      </c>
      <c r="AJ316" s="40">
        <f>AJ$134*$D316*INDEX(AJ$117:AJ$133,$E316)</f>
        <v/>
      </c>
      <c r="AK316" s="40">
        <f>AK$134*$D316*INDEX(AK$117:AK$133,$E316)</f>
        <v/>
      </c>
      <c r="AL316" s="40">
        <f>AL$134*$D316*INDEX(AL$117:AL$133,$E316)</f>
        <v/>
      </c>
      <c r="AM316" s="40">
        <f>AM$134*$D316*INDEX(AM$117:AM$133,$E316)</f>
        <v/>
      </c>
      <c r="AN316" s="40">
        <f>AN$134*$D316*INDEX(AN$117:AN$133,$E316)</f>
        <v/>
      </c>
      <c r="AO316" s="40">
        <f>AO$134*$D316*INDEX(AO$117:AO$133,$E316)</f>
        <v/>
      </c>
      <c r="AP316" s="40">
        <f>AP$134*$D316*INDEX(AP$117:AP$133,$E316)</f>
        <v/>
      </c>
      <c r="AQ316" s="40">
        <f>AQ$134*$D316*INDEX(AQ$117:AQ$133,$E316)</f>
        <v/>
      </c>
      <c r="AR316" s="40">
        <f>AR$134*$D316*INDEX(AR$117:AR$133,$E316)</f>
        <v/>
      </c>
      <c r="AS316" s="40">
        <f>AS$134*$D316*INDEX(AS$117:AS$133,$E316)</f>
        <v/>
      </c>
      <c r="AT316" s="40">
        <f>AT$134*$D316*INDEX(AT$117:AT$133,$E316)</f>
        <v/>
      </c>
      <c r="AU316" s="40">
        <f>AU$134*$D316*INDEX(AU$117:AU$133,$E316)</f>
        <v/>
      </c>
      <c r="AV316" s="40">
        <f>AV$134*$D316*INDEX(AV$117:AV$133,$E316)</f>
        <v/>
      </c>
      <c r="AW316" s="40">
        <f>AW$134*$D316*INDEX(AW$117:AW$133,$E316)</f>
        <v/>
      </c>
      <c r="AX316" s="42">
        <f>ETSCOST(AX$134,$D316,INDEX(AX$117:AX$133,$E316))</f>
        <v/>
      </c>
    </row>
    <row r="317" hidden="1" outlineLevel="2">
      <c r="A317" s="5" t="inlineStr">
        <is>
          <t>ets</t>
        </is>
      </c>
      <c r="B317" s="5" t="inlineStr">
        <is>
          <t>lpg</t>
        </is>
      </c>
      <c r="C317" s="5" t="inlineStr">
        <is>
          <t>rod</t>
        </is>
      </c>
      <c r="D317" s="40">
        <f>INDEX(Inputs!$T$5:$T$132,MATCH($B317&amp;"|"&amp;$C317,Inputs!$A$5:$A$132,0))</f>
        <v/>
      </c>
      <c r="E317" s="40">
        <f>INDEX(Inputs!$K$5:$K$132,MATCH($B317&amp;"|"&amp;$C317,Inputs!$A$5:$A$132,0))</f>
        <v/>
      </c>
      <c r="F317" s="39" t="n"/>
      <c r="G317" s="39" t="n"/>
      <c r="H317" s="5">
        <f>INDEX(Variables!$B$5:$B$105,MATCH($A317,Variables!$A$5:$A$105,0))&amp;IF($C317="",""," | "&amp;INDEX(Mapping!$B$5:$B$26,MATCH($C317,Mapping!$A$5:$A$26,0))&amp;" | "&amp;INDEX(Mapping!$B$30:$B$41,MATCH($B317,Mapping!$A$30:$A$41,0)))</f>
        <v/>
      </c>
      <c r="I317" s="5">
        <f>INDEX(Variables!$C$5:$C$105,MATCH($A317,Variables!$A$5:$A$105,0))</f>
        <v/>
      </c>
      <c r="J317" s="5">
        <f>INDEX(Variables!$E$5:$E$105,MATCH($A317,Variables!$A$5:$A$105,0))</f>
        <v/>
      </c>
      <c r="K317" s="25">
        <f>LOWER(Settings!$C$4)&amp;".mit."&amp;$A317&amp;IF($C317="","","."&amp;$C317&amp;"."&amp;$B317)&amp;IF(INDEX(Variables!$D$5:$D$105,MATCH($A317,Variables!$A$5:$A$105,0))="","","."&amp;INDEX(Variables!$D$5:$D$105,MATCH($A317,Variables!$A$5:$A$105,0)))&amp;"."&amp;K$5</f>
        <v/>
      </c>
      <c r="L317" s="41">
        <f>L$134*$D317*INDEX(L$117:L$133,$E317)</f>
        <v/>
      </c>
      <c r="M317" s="40">
        <f>M$134*$D317*INDEX(M$117:M$133,$E317)</f>
        <v/>
      </c>
      <c r="N317" s="40">
        <f>N$134*$D317*INDEX(N$117:N$133,$E317)</f>
        <v/>
      </c>
      <c r="O317" s="40">
        <f>O$134*$D317*INDEX(O$117:O$133,$E317)</f>
        <v/>
      </c>
      <c r="P317" s="40">
        <f>P$134*$D317*INDEX(P$117:P$133,$E317)</f>
        <v/>
      </c>
      <c r="Q317" s="40">
        <f>Q$134*$D317*INDEX(Q$117:Q$133,$E317)</f>
        <v/>
      </c>
      <c r="R317" s="40">
        <f>R$134*$D317*INDEX(R$117:R$133,$E317)</f>
        <v/>
      </c>
      <c r="S317" s="40">
        <f>S$134*$D317*INDEX(S$117:S$133,$E317)</f>
        <v/>
      </c>
      <c r="T317" s="40">
        <f>T$134*$D317*INDEX(T$117:T$133,$E317)</f>
        <v/>
      </c>
      <c r="U317" s="40">
        <f>U$134*$D317*INDEX(U$117:U$133,$E317)</f>
        <v/>
      </c>
      <c r="V317" s="40">
        <f>V$134*$D317*INDEX(V$117:V$133,$E317)</f>
        <v/>
      </c>
      <c r="W317" s="40">
        <f>W$134*$D317*INDEX(W$117:W$133,$E317)</f>
        <v/>
      </c>
      <c r="X317" s="40">
        <f>X$134*$D317*INDEX(X$117:X$133,$E317)</f>
        <v/>
      </c>
      <c r="Y317" s="40">
        <f>Y$134*$D317*INDEX(Y$117:Y$133,$E317)</f>
        <v/>
      </c>
      <c r="Z317" s="40">
        <f>Z$134*$D317*INDEX(Z$117:Z$133,$E317)</f>
        <v/>
      </c>
      <c r="AA317" s="40">
        <f>AA$134*$D317*INDEX(AA$117:AA$133,$E317)</f>
        <v/>
      </c>
      <c r="AB317" s="40">
        <f>AB$134*$D317*INDEX(AB$117:AB$133,$E317)</f>
        <v/>
      </c>
      <c r="AC317" s="40">
        <f>AC$134*$D317*INDEX(AC$117:AC$133,$E317)</f>
        <v/>
      </c>
      <c r="AD317" s="42">
        <f>ETSCOST(AD$134,$D317,INDEX(AD$117:AD$133,$E317))</f>
        <v/>
      </c>
      <c r="AE317" s="25">
        <f>LOWER(Settings!$C$4)&amp;".mit."&amp;$A317&amp;IF($C317="","","."&amp;$C317&amp;"."&amp;$B317)&amp;IF(INDEX(Variables!$D$5:$D$105,MATCH($A317,Variables!$A$5:$A$105,0))="","","."&amp;INDEX(Variables!$D$5:$D$105,MATCH($A317,Variables!$A$5:$A$105,0)))&amp;"."&amp;AE$5</f>
        <v/>
      </c>
      <c r="AF317" s="41">
        <f>AF$134*$D317*INDEX(AF$117:AF$133,$E317)</f>
        <v/>
      </c>
      <c r="AG317" s="40">
        <f>AG$134*$D317*INDEX(AG$117:AG$133,$E317)</f>
        <v/>
      </c>
      <c r="AH317" s="40">
        <f>AH$134*$D317*INDEX(AH$117:AH$133,$E317)</f>
        <v/>
      </c>
      <c r="AI317" s="40">
        <f>AI$134*$D317*INDEX(AI$117:AI$133,$E317)</f>
        <v/>
      </c>
      <c r="AJ317" s="40">
        <f>AJ$134*$D317*INDEX(AJ$117:AJ$133,$E317)</f>
        <v/>
      </c>
      <c r="AK317" s="40">
        <f>AK$134*$D317*INDEX(AK$117:AK$133,$E317)</f>
        <v/>
      </c>
      <c r="AL317" s="40">
        <f>AL$134*$D317*INDEX(AL$117:AL$133,$E317)</f>
        <v/>
      </c>
      <c r="AM317" s="40">
        <f>AM$134*$D317*INDEX(AM$117:AM$133,$E317)</f>
        <v/>
      </c>
      <c r="AN317" s="40">
        <f>AN$134*$D317*INDEX(AN$117:AN$133,$E317)</f>
        <v/>
      </c>
      <c r="AO317" s="40">
        <f>AO$134*$D317*INDEX(AO$117:AO$133,$E317)</f>
        <v/>
      </c>
      <c r="AP317" s="40">
        <f>AP$134*$D317*INDEX(AP$117:AP$133,$E317)</f>
        <v/>
      </c>
      <c r="AQ317" s="40">
        <f>AQ$134*$D317*INDEX(AQ$117:AQ$133,$E317)</f>
        <v/>
      </c>
      <c r="AR317" s="40">
        <f>AR$134*$D317*INDEX(AR$117:AR$133,$E317)</f>
        <v/>
      </c>
      <c r="AS317" s="40">
        <f>AS$134*$D317*INDEX(AS$117:AS$133,$E317)</f>
        <v/>
      </c>
      <c r="AT317" s="40">
        <f>AT$134*$D317*INDEX(AT$117:AT$133,$E317)</f>
        <v/>
      </c>
      <c r="AU317" s="40">
        <f>AU$134*$D317*INDEX(AU$117:AU$133,$E317)</f>
        <v/>
      </c>
      <c r="AV317" s="40">
        <f>AV$134*$D317*INDEX(AV$117:AV$133,$E317)</f>
        <v/>
      </c>
      <c r="AW317" s="40">
        <f>AW$134*$D317*INDEX(AW$117:AW$133,$E317)</f>
        <v/>
      </c>
      <c r="AX317" s="42">
        <f>ETSCOST(AX$134,$D317,INDEX(AX$117:AX$133,$E317))</f>
        <v/>
      </c>
    </row>
    <row r="318" hidden="1" outlineLevel="2">
      <c r="A318" s="5" t="inlineStr">
        <is>
          <t>ets</t>
        </is>
      </c>
      <c r="B318" s="5" t="inlineStr">
        <is>
          <t>ker</t>
        </is>
      </c>
      <c r="C318" s="5" t="inlineStr">
        <is>
          <t>rod</t>
        </is>
      </c>
      <c r="D318" s="40">
        <f>INDEX(Inputs!$T$5:$T$132,MATCH($B318&amp;"|"&amp;$C318,Inputs!$A$5:$A$132,0))</f>
        <v/>
      </c>
      <c r="E318" s="40">
        <f>INDEX(Inputs!$K$5:$K$132,MATCH($B318&amp;"|"&amp;$C318,Inputs!$A$5:$A$132,0))</f>
        <v/>
      </c>
      <c r="F318" s="39" t="n"/>
      <c r="G318" s="39" t="n"/>
      <c r="H318" s="5">
        <f>INDEX(Variables!$B$5:$B$105,MATCH($A318,Variables!$A$5:$A$105,0))&amp;IF($C318="",""," | "&amp;INDEX(Mapping!$B$5:$B$26,MATCH($C318,Mapping!$A$5:$A$26,0))&amp;" | "&amp;INDEX(Mapping!$B$30:$B$41,MATCH($B318,Mapping!$A$30:$A$41,0)))</f>
        <v/>
      </c>
      <c r="I318" s="5">
        <f>INDEX(Variables!$C$5:$C$105,MATCH($A318,Variables!$A$5:$A$105,0))</f>
        <v/>
      </c>
      <c r="J318" s="5">
        <f>INDEX(Variables!$E$5:$E$105,MATCH($A318,Variables!$A$5:$A$105,0))</f>
        <v/>
      </c>
      <c r="K318" s="25">
        <f>LOWER(Settings!$C$4)&amp;".mit."&amp;$A318&amp;IF($C318="","","."&amp;$C318&amp;"."&amp;$B318)&amp;IF(INDEX(Variables!$D$5:$D$105,MATCH($A318,Variables!$A$5:$A$105,0))="","","."&amp;INDEX(Variables!$D$5:$D$105,MATCH($A318,Variables!$A$5:$A$105,0)))&amp;"."&amp;K$5</f>
        <v/>
      </c>
      <c r="L318" s="41">
        <f>L$134*$D318*INDEX(L$117:L$133,$E318)</f>
        <v/>
      </c>
      <c r="M318" s="40">
        <f>M$134*$D318*INDEX(M$117:M$133,$E318)</f>
        <v/>
      </c>
      <c r="N318" s="40">
        <f>N$134*$D318*INDEX(N$117:N$133,$E318)</f>
        <v/>
      </c>
      <c r="O318" s="40">
        <f>O$134*$D318*INDEX(O$117:O$133,$E318)</f>
        <v/>
      </c>
      <c r="P318" s="40">
        <f>P$134*$D318*INDEX(P$117:P$133,$E318)</f>
        <v/>
      </c>
      <c r="Q318" s="40">
        <f>Q$134*$D318*INDEX(Q$117:Q$133,$E318)</f>
        <v/>
      </c>
      <c r="R318" s="40">
        <f>R$134*$D318*INDEX(R$117:R$133,$E318)</f>
        <v/>
      </c>
      <c r="S318" s="40">
        <f>S$134*$D318*INDEX(S$117:S$133,$E318)</f>
        <v/>
      </c>
      <c r="T318" s="40">
        <f>T$134*$D318*INDEX(T$117:T$133,$E318)</f>
        <v/>
      </c>
      <c r="U318" s="40">
        <f>U$134*$D318*INDEX(U$117:U$133,$E318)</f>
        <v/>
      </c>
      <c r="V318" s="40">
        <f>V$134*$D318*INDEX(V$117:V$133,$E318)</f>
        <v/>
      </c>
      <c r="W318" s="40">
        <f>W$134*$D318*INDEX(W$117:W$133,$E318)</f>
        <v/>
      </c>
      <c r="X318" s="40">
        <f>X$134*$D318*INDEX(X$117:X$133,$E318)</f>
        <v/>
      </c>
      <c r="Y318" s="40">
        <f>Y$134*$D318*INDEX(Y$117:Y$133,$E318)</f>
        <v/>
      </c>
      <c r="Z318" s="40">
        <f>Z$134*$D318*INDEX(Z$117:Z$133,$E318)</f>
        <v/>
      </c>
      <c r="AA318" s="40">
        <f>AA$134*$D318*INDEX(AA$117:AA$133,$E318)</f>
        <v/>
      </c>
      <c r="AB318" s="40">
        <f>AB$134*$D318*INDEX(AB$117:AB$133,$E318)</f>
        <v/>
      </c>
      <c r="AC318" s="40">
        <f>AC$134*$D318*INDEX(AC$117:AC$133,$E318)</f>
        <v/>
      </c>
      <c r="AD318" s="42">
        <f>ETSCOST(AD$134,$D318,INDEX(AD$117:AD$133,$E318))</f>
        <v/>
      </c>
      <c r="AE318" s="25">
        <f>LOWER(Settings!$C$4)&amp;".mit."&amp;$A318&amp;IF($C318="","","."&amp;$C318&amp;"."&amp;$B318)&amp;IF(INDEX(Variables!$D$5:$D$105,MATCH($A318,Variables!$A$5:$A$105,0))="","","."&amp;INDEX(Variables!$D$5:$D$105,MATCH($A318,Variables!$A$5:$A$105,0)))&amp;"."&amp;AE$5</f>
        <v/>
      </c>
      <c r="AF318" s="41">
        <f>AF$134*$D318*INDEX(AF$117:AF$133,$E318)</f>
        <v/>
      </c>
      <c r="AG318" s="40">
        <f>AG$134*$D318*INDEX(AG$117:AG$133,$E318)</f>
        <v/>
      </c>
      <c r="AH318" s="40">
        <f>AH$134*$D318*INDEX(AH$117:AH$133,$E318)</f>
        <v/>
      </c>
      <c r="AI318" s="40">
        <f>AI$134*$D318*INDEX(AI$117:AI$133,$E318)</f>
        <v/>
      </c>
      <c r="AJ318" s="40">
        <f>AJ$134*$D318*INDEX(AJ$117:AJ$133,$E318)</f>
        <v/>
      </c>
      <c r="AK318" s="40">
        <f>AK$134*$D318*INDEX(AK$117:AK$133,$E318)</f>
        <v/>
      </c>
      <c r="AL318" s="40">
        <f>AL$134*$D318*INDEX(AL$117:AL$133,$E318)</f>
        <v/>
      </c>
      <c r="AM318" s="40">
        <f>AM$134*$D318*INDEX(AM$117:AM$133,$E318)</f>
        <v/>
      </c>
      <c r="AN318" s="40">
        <f>AN$134*$D318*INDEX(AN$117:AN$133,$E318)</f>
        <v/>
      </c>
      <c r="AO318" s="40">
        <f>AO$134*$D318*INDEX(AO$117:AO$133,$E318)</f>
        <v/>
      </c>
      <c r="AP318" s="40">
        <f>AP$134*$D318*INDEX(AP$117:AP$133,$E318)</f>
        <v/>
      </c>
      <c r="AQ318" s="40">
        <f>AQ$134*$D318*INDEX(AQ$117:AQ$133,$E318)</f>
        <v/>
      </c>
      <c r="AR318" s="40">
        <f>AR$134*$D318*INDEX(AR$117:AR$133,$E318)</f>
        <v/>
      </c>
      <c r="AS318" s="40">
        <f>AS$134*$D318*INDEX(AS$117:AS$133,$E318)</f>
        <v/>
      </c>
      <c r="AT318" s="40">
        <f>AT$134*$D318*INDEX(AT$117:AT$133,$E318)</f>
        <v/>
      </c>
      <c r="AU318" s="40">
        <f>AU$134*$D318*INDEX(AU$117:AU$133,$E318)</f>
        <v/>
      </c>
      <c r="AV318" s="40">
        <f>AV$134*$D318*INDEX(AV$117:AV$133,$E318)</f>
        <v/>
      </c>
      <c r="AW318" s="40">
        <f>AW$134*$D318*INDEX(AW$117:AW$133,$E318)</f>
        <v/>
      </c>
      <c r="AX318" s="42">
        <f>ETSCOST(AX$134,$D318,INDEX(AX$117:AX$133,$E318))</f>
        <v/>
      </c>
    </row>
    <row r="319" hidden="1" outlineLevel="2">
      <c r="A319" s="5" t="inlineStr">
        <is>
          <t>ets</t>
        </is>
      </c>
      <c r="B319" s="5" t="inlineStr">
        <is>
          <t>oop</t>
        </is>
      </c>
      <c r="C319" s="5" t="inlineStr">
        <is>
          <t>rod</t>
        </is>
      </c>
      <c r="D319" s="40">
        <f>INDEX(Inputs!$T$5:$T$132,MATCH($B319&amp;"|"&amp;$C319,Inputs!$A$5:$A$132,0))</f>
        <v/>
      </c>
      <c r="E319" s="40">
        <f>INDEX(Inputs!$K$5:$K$132,MATCH($B319&amp;"|"&amp;$C319,Inputs!$A$5:$A$132,0))</f>
        <v/>
      </c>
      <c r="F319" s="39" t="n"/>
      <c r="G319" s="39" t="n"/>
      <c r="H319" s="5">
        <f>INDEX(Variables!$B$5:$B$105,MATCH($A319,Variables!$A$5:$A$105,0))&amp;IF($C319="",""," | "&amp;INDEX(Mapping!$B$5:$B$26,MATCH($C319,Mapping!$A$5:$A$26,0))&amp;" | "&amp;INDEX(Mapping!$B$30:$B$41,MATCH($B319,Mapping!$A$30:$A$41,0)))</f>
        <v/>
      </c>
      <c r="I319" s="5">
        <f>INDEX(Variables!$C$5:$C$105,MATCH($A319,Variables!$A$5:$A$105,0))</f>
        <v/>
      </c>
      <c r="J319" s="5">
        <f>INDEX(Variables!$E$5:$E$105,MATCH($A319,Variables!$A$5:$A$105,0))</f>
        <v/>
      </c>
      <c r="K319" s="25">
        <f>LOWER(Settings!$C$4)&amp;".mit."&amp;$A319&amp;IF($C319="","","."&amp;$C319&amp;"."&amp;$B319)&amp;IF(INDEX(Variables!$D$5:$D$105,MATCH($A319,Variables!$A$5:$A$105,0))="","","."&amp;INDEX(Variables!$D$5:$D$105,MATCH($A319,Variables!$A$5:$A$105,0)))&amp;"."&amp;K$5</f>
        <v/>
      </c>
      <c r="L319" s="41">
        <f>L$134*$D319*INDEX(L$117:L$133,$E319)</f>
        <v/>
      </c>
      <c r="M319" s="40">
        <f>M$134*$D319*INDEX(M$117:M$133,$E319)</f>
        <v/>
      </c>
      <c r="N319" s="40">
        <f>N$134*$D319*INDEX(N$117:N$133,$E319)</f>
        <v/>
      </c>
      <c r="O319" s="40">
        <f>O$134*$D319*INDEX(O$117:O$133,$E319)</f>
        <v/>
      </c>
      <c r="P319" s="40">
        <f>P$134*$D319*INDEX(P$117:P$133,$E319)</f>
        <v/>
      </c>
      <c r="Q319" s="40">
        <f>Q$134*$D319*INDEX(Q$117:Q$133,$E319)</f>
        <v/>
      </c>
      <c r="R319" s="40">
        <f>R$134*$D319*INDEX(R$117:R$133,$E319)</f>
        <v/>
      </c>
      <c r="S319" s="40">
        <f>S$134*$D319*INDEX(S$117:S$133,$E319)</f>
        <v/>
      </c>
      <c r="T319" s="40">
        <f>T$134*$D319*INDEX(T$117:T$133,$E319)</f>
        <v/>
      </c>
      <c r="U319" s="40">
        <f>U$134*$D319*INDEX(U$117:U$133,$E319)</f>
        <v/>
      </c>
      <c r="V319" s="40">
        <f>V$134*$D319*INDEX(V$117:V$133,$E319)</f>
        <v/>
      </c>
      <c r="W319" s="40">
        <f>W$134*$D319*INDEX(W$117:W$133,$E319)</f>
        <v/>
      </c>
      <c r="X319" s="40">
        <f>X$134*$D319*INDEX(X$117:X$133,$E319)</f>
        <v/>
      </c>
      <c r="Y319" s="40">
        <f>Y$134*$D319*INDEX(Y$117:Y$133,$E319)</f>
        <v/>
      </c>
      <c r="Z319" s="40">
        <f>Z$134*$D319*INDEX(Z$117:Z$133,$E319)</f>
        <v/>
      </c>
      <c r="AA319" s="40">
        <f>AA$134*$D319*INDEX(AA$117:AA$133,$E319)</f>
        <v/>
      </c>
      <c r="AB319" s="40">
        <f>AB$134*$D319*INDEX(AB$117:AB$133,$E319)</f>
        <v/>
      </c>
      <c r="AC319" s="40">
        <f>AC$134*$D319*INDEX(AC$117:AC$133,$E319)</f>
        <v/>
      </c>
      <c r="AD319" s="42">
        <f>ETSCOST(AD$134,$D319,INDEX(AD$117:AD$133,$E319))</f>
        <v/>
      </c>
      <c r="AE319" s="25">
        <f>LOWER(Settings!$C$4)&amp;".mit."&amp;$A319&amp;IF($C319="","","."&amp;$C319&amp;"."&amp;$B319)&amp;IF(INDEX(Variables!$D$5:$D$105,MATCH($A319,Variables!$A$5:$A$105,0))="","","."&amp;INDEX(Variables!$D$5:$D$105,MATCH($A319,Variables!$A$5:$A$105,0)))&amp;"."&amp;AE$5</f>
        <v/>
      </c>
      <c r="AF319" s="41">
        <f>AF$134*$D319*INDEX(AF$117:AF$133,$E319)</f>
        <v/>
      </c>
      <c r="AG319" s="40">
        <f>AG$134*$D319*INDEX(AG$117:AG$133,$E319)</f>
        <v/>
      </c>
      <c r="AH319" s="40">
        <f>AH$134*$D319*INDEX(AH$117:AH$133,$E319)</f>
        <v/>
      </c>
      <c r="AI319" s="40">
        <f>AI$134*$D319*INDEX(AI$117:AI$133,$E319)</f>
        <v/>
      </c>
      <c r="AJ319" s="40">
        <f>AJ$134*$D319*INDEX(AJ$117:AJ$133,$E319)</f>
        <v/>
      </c>
      <c r="AK319" s="40">
        <f>AK$134*$D319*INDEX(AK$117:AK$133,$E319)</f>
        <v/>
      </c>
      <c r="AL319" s="40">
        <f>AL$134*$D319*INDEX(AL$117:AL$133,$E319)</f>
        <v/>
      </c>
      <c r="AM319" s="40">
        <f>AM$134*$D319*INDEX(AM$117:AM$133,$E319)</f>
        <v/>
      </c>
      <c r="AN319" s="40">
        <f>AN$134*$D319*INDEX(AN$117:AN$133,$E319)</f>
        <v/>
      </c>
      <c r="AO319" s="40">
        <f>AO$134*$D319*INDEX(AO$117:AO$133,$E319)</f>
        <v/>
      </c>
      <c r="AP319" s="40">
        <f>AP$134*$D319*INDEX(AP$117:AP$133,$E319)</f>
        <v/>
      </c>
      <c r="AQ319" s="40">
        <f>AQ$134*$D319*INDEX(AQ$117:AQ$133,$E319)</f>
        <v/>
      </c>
      <c r="AR319" s="40">
        <f>AR$134*$D319*INDEX(AR$117:AR$133,$E319)</f>
        <v/>
      </c>
      <c r="AS319" s="40">
        <f>AS$134*$D319*INDEX(AS$117:AS$133,$E319)</f>
        <v/>
      </c>
      <c r="AT319" s="40">
        <f>AT$134*$D319*INDEX(AT$117:AT$133,$E319)</f>
        <v/>
      </c>
      <c r="AU319" s="40">
        <f>AU$134*$D319*INDEX(AU$117:AU$133,$E319)</f>
        <v/>
      </c>
      <c r="AV319" s="40">
        <f>AV$134*$D319*INDEX(AV$117:AV$133,$E319)</f>
        <v/>
      </c>
      <c r="AW319" s="40">
        <f>AW$134*$D319*INDEX(AW$117:AW$133,$E319)</f>
        <v/>
      </c>
      <c r="AX319" s="42">
        <f>ETSCOST(AX$134,$D319,INDEX(AX$117:AX$133,$E319))</f>
        <v/>
      </c>
    </row>
    <row r="320" hidden="1" outlineLevel="2">
      <c r="A320" s="5" t="inlineStr">
        <is>
          <t>ets</t>
        </is>
      </c>
      <c r="B320" s="5" t="inlineStr">
        <is>
          <t>bio</t>
        </is>
      </c>
      <c r="C320" s="5" t="inlineStr">
        <is>
          <t>rod</t>
        </is>
      </c>
      <c r="D320" s="40">
        <f>INDEX(Inputs!$T$5:$T$132,MATCH($B320&amp;"|"&amp;$C320,Inputs!$A$5:$A$132,0))</f>
        <v/>
      </c>
      <c r="E320" s="40">
        <f>INDEX(Inputs!$K$5:$K$132,MATCH($B320&amp;"|"&amp;$C320,Inputs!$A$5:$A$132,0))</f>
        <v/>
      </c>
      <c r="F320" s="39" t="n"/>
      <c r="G320" s="39" t="n"/>
      <c r="H320" s="5">
        <f>INDEX(Variables!$B$5:$B$105,MATCH($A320,Variables!$A$5:$A$105,0))&amp;IF($C320="",""," | "&amp;INDEX(Mapping!$B$5:$B$26,MATCH($C320,Mapping!$A$5:$A$26,0))&amp;" | "&amp;INDEX(Mapping!$B$30:$B$41,MATCH($B320,Mapping!$A$30:$A$41,0)))</f>
        <v/>
      </c>
      <c r="I320" s="5">
        <f>INDEX(Variables!$C$5:$C$105,MATCH($A320,Variables!$A$5:$A$105,0))</f>
        <v/>
      </c>
      <c r="J320" s="5">
        <f>INDEX(Variables!$E$5:$E$105,MATCH($A320,Variables!$A$5:$A$105,0))</f>
        <v/>
      </c>
      <c r="K320" s="25">
        <f>LOWER(Settings!$C$4)&amp;".mit."&amp;$A320&amp;IF($C320="","","."&amp;$C320&amp;"."&amp;$B320)&amp;IF(INDEX(Variables!$D$5:$D$105,MATCH($A320,Variables!$A$5:$A$105,0))="","","."&amp;INDEX(Variables!$D$5:$D$105,MATCH($A320,Variables!$A$5:$A$105,0)))&amp;"."&amp;K$5</f>
        <v/>
      </c>
      <c r="L320" s="41">
        <f>L$134*$D320*INDEX(L$117:L$133,$E320)</f>
        <v/>
      </c>
      <c r="M320" s="40">
        <f>M$134*$D320*INDEX(M$117:M$133,$E320)</f>
        <v/>
      </c>
      <c r="N320" s="40">
        <f>N$134*$D320*INDEX(N$117:N$133,$E320)</f>
        <v/>
      </c>
      <c r="O320" s="40">
        <f>O$134*$D320*INDEX(O$117:O$133,$E320)</f>
        <v/>
      </c>
      <c r="P320" s="40">
        <f>P$134*$D320*INDEX(P$117:P$133,$E320)</f>
        <v/>
      </c>
      <c r="Q320" s="40">
        <f>Q$134*$D320*INDEX(Q$117:Q$133,$E320)</f>
        <v/>
      </c>
      <c r="R320" s="40">
        <f>R$134*$D320*INDEX(R$117:R$133,$E320)</f>
        <v/>
      </c>
      <c r="S320" s="40">
        <f>S$134*$D320*INDEX(S$117:S$133,$E320)</f>
        <v/>
      </c>
      <c r="T320" s="40">
        <f>T$134*$D320*INDEX(T$117:T$133,$E320)</f>
        <v/>
      </c>
      <c r="U320" s="40">
        <f>U$134*$D320*INDEX(U$117:U$133,$E320)</f>
        <v/>
      </c>
      <c r="V320" s="40">
        <f>V$134*$D320*INDEX(V$117:V$133,$E320)</f>
        <v/>
      </c>
      <c r="W320" s="40">
        <f>W$134*$D320*INDEX(W$117:W$133,$E320)</f>
        <v/>
      </c>
      <c r="X320" s="40">
        <f>X$134*$D320*INDEX(X$117:X$133,$E320)</f>
        <v/>
      </c>
      <c r="Y320" s="40">
        <f>Y$134*$D320*INDEX(Y$117:Y$133,$E320)</f>
        <v/>
      </c>
      <c r="Z320" s="40">
        <f>Z$134*$D320*INDEX(Z$117:Z$133,$E320)</f>
        <v/>
      </c>
      <c r="AA320" s="40">
        <f>AA$134*$D320*INDEX(AA$117:AA$133,$E320)</f>
        <v/>
      </c>
      <c r="AB320" s="40">
        <f>AB$134*$D320*INDEX(AB$117:AB$133,$E320)</f>
        <v/>
      </c>
      <c r="AC320" s="40">
        <f>AC$134*$D320*INDEX(AC$117:AC$133,$E320)</f>
        <v/>
      </c>
      <c r="AD320" s="42">
        <f>ETSCOST(AD$134,$D320,INDEX(AD$117:AD$133,$E320))</f>
        <v/>
      </c>
      <c r="AE320" s="25">
        <f>LOWER(Settings!$C$4)&amp;".mit."&amp;$A320&amp;IF($C320="","","."&amp;$C320&amp;"."&amp;$B320)&amp;IF(INDEX(Variables!$D$5:$D$105,MATCH($A320,Variables!$A$5:$A$105,0))="","","."&amp;INDEX(Variables!$D$5:$D$105,MATCH($A320,Variables!$A$5:$A$105,0)))&amp;"."&amp;AE$5</f>
        <v/>
      </c>
      <c r="AF320" s="41">
        <f>AF$134*$D320*INDEX(AF$117:AF$133,$E320)</f>
        <v/>
      </c>
      <c r="AG320" s="40">
        <f>AG$134*$D320*INDEX(AG$117:AG$133,$E320)</f>
        <v/>
      </c>
      <c r="AH320" s="40">
        <f>AH$134*$D320*INDEX(AH$117:AH$133,$E320)</f>
        <v/>
      </c>
      <c r="AI320" s="40">
        <f>AI$134*$D320*INDEX(AI$117:AI$133,$E320)</f>
        <v/>
      </c>
      <c r="AJ320" s="40">
        <f>AJ$134*$D320*INDEX(AJ$117:AJ$133,$E320)</f>
        <v/>
      </c>
      <c r="AK320" s="40">
        <f>AK$134*$D320*INDEX(AK$117:AK$133,$E320)</f>
        <v/>
      </c>
      <c r="AL320" s="40">
        <f>AL$134*$D320*INDEX(AL$117:AL$133,$E320)</f>
        <v/>
      </c>
      <c r="AM320" s="40">
        <f>AM$134*$D320*INDEX(AM$117:AM$133,$E320)</f>
        <v/>
      </c>
      <c r="AN320" s="40">
        <f>AN$134*$D320*INDEX(AN$117:AN$133,$E320)</f>
        <v/>
      </c>
      <c r="AO320" s="40">
        <f>AO$134*$D320*INDEX(AO$117:AO$133,$E320)</f>
        <v/>
      </c>
      <c r="AP320" s="40">
        <f>AP$134*$D320*INDEX(AP$117:AP$133,$E320)</f>
        <v/>
      </c>
      <c r="AQ320" s="40">
        <f>AQ$134*$D320*INDEX(AQ$117:AQ$133,$E320)</f>
        <v/>
      </c>
      <c r="AR320" s="40">
        <f>AR$134*$D320*INDEX(AR$117:AR$133,$E320)</f>
        <v/>
      </c>
      <c r="AS320" s="40">
        <f>AS$134*$D320*INDEX(AS$117:AS$133,$E320)</f>
        <v/>
      </c>
      <c r="AT320" s="40">
        <f>AT$134*$D320*INDEX(AT$117:AT$133,$E320)</f>
        <v/>
      </c>
      <c r="AU320" s="40">
        <f>AU$134*$D320*INDEX(AU$117:AU$133,$E320)</f>
        <v/>
      </c>
      <c r="AV320" s="40">
        <f>AV$134*$D320*INDEX(AV$117:AV$133,$E320)</f>
        <v/>
      </c>
      <c r="AW320" s="40">
        <f>AW$134*$D320*INDEX(AW$117:AW$133,$E320)</f>
        <v/>
      </c>
      <c r="AX320" s="42">
        <f>ETSCOST(AX$134,$D320,INDEX(AX$117:AX$133,$E320))</f>
        <v/>
      </c>
    </row>
    <row r="321" hidden="1" outlineLevel="2"/>
    <row r="322" hidden="1" outlineLevel="2">
      <c r="A322" s="5" t="inlineStr">
        <is>
          <t>ntx</t>
        </is>
      </c>
      <c r="B322" s="5" t="inlineStr">
        <is>
          <t>coa</t>
        </is>
      </c>
      <c r="C322" s="5" t="inlineStr">
        <is>
          <t>rod</t>
        </is>
      </c>
      <c r="D322" s="40">
        <f>INDEX(Inputs!$L$5:$L$132,MATCH($B322&amp;"|"&amp;$C322,Inputs!$A$5:$A$132,0))</f>
        <v/>
      </c>
      <c r="E322" s="40">
        <f>INDEX(Inputs!$I$5:$I$132,MATCH($B322&amp;"|"&amp;$C322,Inputs!$A$5:$A$132,0))</f>
        <v/>
      </c>
      <c r="F322" s="39" t="n"/>
      <c r="G322" s="39" t="n"/>
      <c r="H322" s="5">
        <f>INDEX(Variables!$B$5:$B$105,MATCH($A322,Variables!$A$5:$A$105,0))&amp;IF($C322="",""," | "&amp;INDEX(Mapping!$B$5:$B$26,MATCH($C322,Mapping!$A$5:$A$26,0))&amp;" | "&amp;INDEX(Mapping!$B$30:$B$41,MATCH($B322,Mapping!$A$30:$A$41,0)))</f>
        <v/>
      </c>
      <c r="I322" s="5">
        <f>INDEX(Variables!$C$5:$C$105,MATCH($A322,Variables!$A$5:$A$105,0))</f>
        <v/>
      </c>
      <c r="J322" s="5">
        <f>INDEX(Variables!$E$5:$E$105,MATCH($A322,Variables!$A$5:$A$105,0))</f>
        <v/>
      </c>
      <c r="K322" s="25">
        <f>LOWER(Settings!$C$4)&amp;".mit."&amp;$A322&amp;IF($C322="","","."&amp;$C322&amp;"."&amp;$B322)&amp;IF(INDEX(Variables!$D$5:$D$105,MATCH($A322,Variables!$A$5:$A$105,0))="","","."&amp;INDEX(Variables!$D$5:$D$105,MATCH($A322,Variables!$A$5:$A$105,0)))&amp;"."&amp;K$5</f>
        <v/>
      </c>
      <c r="L322" s="41">
        <f>INDEX(L$78:L$91,$D322)/$E322</f>
        <v/>
      </c>
      <c r="M322" s="40">
        <f>INDEX(M$78:M$91,$D322)/$E322</f>
        <v/>
      </c>
      <c r="N322" s="40">
        <f>INDEX(N$78:N$91,$D322)/$E322</f>
        <v/>
      </c>
      <c r="O322" s="40">
        <f>INDEX(O$78:O$91,$D322)/$E322</f>
        <v/>
      </c>
      <c r="P322" s="40">
        <f>INDEX(P$78:P$91,$D322)/$E322</f>
        <v/>
      </c>
      <c r="Q322" s="40">
        <f>INDEX(Q$78:Q$91,$D322)/$E322</f>
        <v/>
      </c>
      <c r="R322" s="40">
        <f>INDEX(R$78:R$91,$D322)/$E322</f>
        <v/>
      </c>
      <c r="S322" s="40">
        <f>INDEX(S$78:S$91,$D322)/$E322</f>
        <v/>
      </c>
      <c r="T322" s="40">
        <f>INDEX(T$78:T$91,$D322)/$E322</f>
        <v/>
      </c>
      <c r="U322" s="40">
        <f>INDEX(U$78:U$91,$D322)/$E322</f>
        <v/>
      </c>
      <c r="V322" s="40">
        <f>INDEX(V$78:V$91,$D322)/$E322</f>
        <v/>
      </c>
      <c r="W322" s="40">
        <f>INDEX(W$78:W$91,$D322)/$E322</f>
        <v/>
      </c>
      <c r="X322" s="40">
        <f>INDEX(X$78:X$91,$D322)/$E322</f>
        <v/>
      </c>
      <c r="Y322" s="40">
        <f>INDEX(Y$78:Y$91,$D322)/$E322</f>
        <v/>
      </c>
      <c r="Z322" s="40">
        <f>INDEX(Z$78:Z$91,$D322)/$E322</f>
        <v/>
      </c>
      <c r="AA322" s="40">
        <f>INDEX(AA$78:AA$91,$D322)/$E322</f>
        <v/>
      </c>
      <c r="AB322" s="40">
        <f>INDEX(AB$78:AB$91,$D322)/$E322</f>
        <v/>
      </c>
      <c r="AC322" s="40">
        <f>INDEX(AC$78:AC$91,$D322)/$E322</f>
        <v/>
      </c>
      <c r="AD322" s="42">
        <f>NEWEXCISE(INDEX(AD$78:AD$91,$D322),$E322)</f>
        <v/>
      </c>
      <c r="AE322" s="25">
        <f>LOWER(Settings!$C$4)&amp;".mit."&amp;$A322&amp;IF($C322="","","."&amp;$C322&amp;"."&amp;$B322)&amp;IF(INDEX(Variables!$D$5:$D$105,MATCH($A322,Variables!$A$5:$A$105,0))="","","."&amp;INDEX(Variables!$D$5:$D$105,MATCH($A322,Variables!$A$5:$A$105,0)))&amp;"."&amp;AE$5</f>
        <v/>
      </c>
      <c r="AF322" s="41">
        <f>INDEX(AF$78:AF$91,$D322)/$E322</f>
        <v/>
      </c>
      <c r="AG322" s="40">
        <f>INDEX(AG$78:AG$91,$D322)/$E322</f>
        <v/>
      </c>
      <c r="AH322" s="40">
        <f>INDEX(AH$78:AH$91,$D322)/$E322</f>
        <v/>
      </c>
      <c r="AI322" s="40">
        <f>INDEX(AI$78:AI$91,$D322)/$E322</f>
        <v/>
      </c>
      <c r="AJ322" s="40">
        <f>INDEX(AJ$78:AJ$91,$D322)/$E322</f>
        <v/>
      </c>
      <c r="AK322" s="40">
        <f>INDEX(AK$78:AK$91,$D322)/$E322</f>
        <v/>
      </c>
      <c r="AL322" s="40">
        <f>INDEX(AL$78:AL$91,$D322)/$E322</f>
        <v/>
      </c>
      <c r="AM322" s="40">
        <f>INDEX(AM$78:AM$91,$D322)/$E322</f>
        <v/>
      </c>
      <c r="AN322" s="40">
        <f>INDEX(AN$78:AN$91,$D322)/$E322</f>
        <v/>
      </c>
      <c r="AO322" s="40">
        <f>INDEX(AO$78:AO$91,$D322)/$E322</f>
        <v/>
      </c>
      <c r="AP322" s="40">
        <f>INDEX(AP$78:AP$91,$D322)/$E322</f>
        <v/>
      </c>
      <c r="AQ322" s="40">
        <f>INDEX(AQ$78:AQ$91,$D322)/$E322</f>
        <v/>
      </c>
      <c r="AR322" s="40">
        <f>INDEX(AR$78:AR$91,$D322)/$E322</f>
        <v/>
      </c>
      <c r="AS322" s="40">
        <f>INDEX(AS$78:AS$91,$D322)/$E322</f>
        <v/>
      </c>
      <c r="AT322" s="40">
        <f>INDEX(AT$78:AT$91,$D322)/$E322</f>
        <v/>
      </c>
      <c r="AU322" s="40">
        <f>INDEX(AU$78:AU$91,$D322)/$E322</f>
        <v/>
      </c>
      <c r="AV322" s="40">
        <f>INDEX(AV$78:AV$91,$D322)/$E322</f>
        <v/>
      </c>
      <c r="AW322" s="40">
        <f>INDEX(AW$78:AW$91,$D322)/$E322</f>
        <v/>
      </c>
      <c r="AX322" s="42">
        <f>NEWEXCISE(INDEX(AX$78:AX$91,$D322),$E322)</f>
        <v/>
      </c>
    </row>
    <row r="323" hidden="1" outlineLevel="2">
      <c r="A323" s="5" t="inlineStr">
        <is>
          <t>ntx</t>
        </is>
      </c>
      <c r="B323" s="5" t="inlineStr">
        <is>
          <t>nga</t>
        </is>
      </c>
      <c r="C323" s="5" t="inlineStr">
        <is>
          <t>rod</t>
        </is>
      </c>
      <c r="D323" s="40">
        <f>INDEX(Inputs!$L$5:$L$132,MATCH($B323&amp;"|"&amp;$C323,Inputs!$A$5:$A$132,0))</f>
        <v/>
      </c>
      <c r="E323" s="40">
        <f>INDEX(Inputs!$I$5:$I$132,MATCH($B323&amp;"|"&amp;$C323,Inputs!$A$5:$A$132,0))</f>
        <v/>
      </c>
      <c r="F323" s="39" t="n"/>
      <c r="G323" s="39" t="n"/>
      <c r="H323" s="5">
        <f>INDEX(Variables!$B$5:$B$105,MATCH($A323,Variables!$A$5:$A$105,0))&amp;IF($C323="",""," | "&amp;INDEX(Mapping!$B$5:$B$26,MATCH($C323,Mapping!$A$5:$A$26,0))&amp;" | "&amp;INDEX(Mapping!$B$30:$B$41,MATCH($B323,Mapping!$A$30:$A$41,0)))</f>
        <v/>
      </c>
      <c r="I323" s="5">
        <f>INDEX(Variables!$C$5:$C$105,MATCH($A323,Variables!$A$5:$A$105,0))</f>
        <v/>
      </c>
      <c r="J323" s="5">
        <f>INDEX(Variables!$E$5:$E$105,MATCH($A323,Variables!$A$5:$A$105,0))</f>
        <v/>
      </c>
      <c r="K323" s="25">
        <f>LOWER(Settings!$C$4)&amp;".mit."&amp;$A323&amp;IF($C323="","","."&amp;$C323&amp;"."&amp;$B323)&amp;IF(INDEX(Variables!$D$5:$D$105,MATCH($A323,Variables!$A$5:$A$105,0))="","","."&amp;INDEX(Variables!$D$5:$D$105,MATCH($A323,Variables!$A$5:$A$105,0)))&amp;"."&amp;K$5</f>
        <v/>
      </c>
      <c r="L323" s="41">
        <f>INDEX(L$78:L$91,$D323)/$E323</f>
        <v/>
      </c>
      <c r="M323" s="40">
        <f>INDEX(M$78:M$91,$D323)/$E323</f>
        <v/>
      </c>
      <c r="N323" s="40">
        <f>INDEX(N$78:N$91,$D323)/$E323</f>
        <v/>
      </c>
      <c r="O323" s="40">
        <f>INDEX(O$78:O$91,$D323)/$E323</f>
        <v/>
      </c>
      <c r="P323" s="40">
        <f>INDEX(P$78:P$91,$D323)/$E323</f>
        <v/>
      </c>
      <c r="Q323" s="40">
        <f>INDEX(Q$78:Q$91,$D323)/$E323</f>
        <v/>
      </c>
      <c r="R323" s="40">
        <f>INDEX(R$78:R$91,$D323)/$E323</f>
        <v/>
      </c>
      <c r="S323" s="40">
        <f>INDEX(S$78:S$91,$D323)/$E323</f>
        <v/>
      </c>
      <c r="T323" s="40">
        <f>INDEX(T$78:T$91,$D323)/$E323</f>
        <v/>
      </c>
      <c r="U323" s="40">
        <f>INDEX(U$78:U$91,$D323)/$E323</f>
        <v/>
      </c>
      <c r="V323" s="40">
        <f>INDEX(V$78:V$91,$D323)/$E323</f>
        <v/>
      </c>
      <c r="W323" s="40">
        <f>INDEX(W$78:W$91,$D323)/$E323</f>
        <v/>
      </c>
      <c r="X323" s="40">
        <f>INDEX(X$78:X$91,$D323)/$E323</f>
        <v/>
      </c>
      <c r="Y323" s="40">
        <f>INDEX(Y$78:Y$91,$D323)/$E323</f>
        <v/>
      </c>
      <c r="Z323" s="40">
        <f>INDEX(Z$78:Z$91,$D323)/$E323</f>
        <v/>
      </c>
      <c r="AA323" s="40">
        <f>INDEX(AA$78:AA$91,$D323)/$E323</f>
        <v/>
      </c>
      <c r="AB323" s="40">
        <f>INDEX(AB$78:AB$91,$D323)/$E323</f>
        <v/>
      </c>
      <c r="AC323" s="40">
        <f>INDEX(AC$78:AC$91,$D323)/$E323</f>
        <v/>
      </c>
      <c r="AD323" s="42">
        <f>NEWEXCISE(INDEX(AD$78:AD$91,$D323),$E323)</f>
        <v/>
      </c>
      <c r="AE323" s="25">
        <f>LOWER(Settings!$C$4)&amp;".mit."&amp;$A323&amp;IF($C323="","","."&amp;$C323&amp;"."&amp;$B323)&amp;IF(INDEX(Variables!$D$5:$D$105,MATCH($A323,Variables!$A$5:$A$105,0))="","","."&amp;INDEX(Variables!$D$5:$D$105,MATCH($A323,Variables!$A$5:$A$105,0)))&amp;"."&amp;AE$5</f>
        <v/>
      </c>
      <c r="AF323" s="41">
        <f>INDEX(AF$78:AF$91,$D323)/$E323</f>
        <v/>
      </c>
      <c r="AG323" s="40">
        <f>INDEX(AG$78:AG$91,$D323)/$E323</f>
        <v/>
      </c>
      <c r="AH323" s="40">
        <f>INDEX(AH$78:AH$91,$D323)/$E323</f>
        <v/>
      </c>
      <c r="AI323" s="40">
        <f>INDEX(AI$78:AI$91,$D323)/$E323</f>
        <v/>
      </c>
      <c r="AJ323" s="40">
        <f>INDEX(AJ$78:AJ$91,$D323)/$E323</f>
        <v/>
      </c>
      <c r="AK323" s="40">
        <f>INDEX(AK$78:AK$91,$D323)/$E323</f>
        <v/>
      </c>
      <c r="AL323" s="40">
        <f>INDEX(AL$78:AL$91,$D323)/$E323</f>
        <v/>
      </c>
      <c r="AM323" s="40">
        <f>INDEX(AM$78:AM$91,$D323)/$E323</f>
        <v/>
      </c>
      <c r="AN323" s="40">
        <f>INDEX(AN$78:AN$91,$D323)/$E323</f>
        <v/>
      </c>
      <c r="AO323" s="40">
        <f>INDEX(AO$78:AO$91,$D323)/$E323</f>
        <v/>
      </c>
      <c r="AP323" s="40">
        <f>INDEX(AP$78:AP$91,$D323)/$E323</f>
        <v/>
      </c>
      <c r="AQ323" s="40">
        <f>INDEX(AQ$78:AQ$91,$D323)/$E323</f>
        <v/>
      </c>
      <c r="AR323" s="40">
        <f>INDEX(AR$78:AR$91,$D323)/$E323</f>
        <v/>
      </c>
      <c r="AS323" s="40">
        <f>INDEX(AS$78:AS$91,$D323)/$E323</f>
        <v/>
      </c>
      <c r="AT323" s="40">
        <f>INDEX(AT$78:AT$91,$D323)/$E323</f>
        <v/>
      </c>
      <c r="AU323" s="40">
        <f>INDEX(AU$78:AU$91,$D323)/$E323</f>
        <v/>
      </c>
      <c r="AV323" s="40">
        <f>INDEX(AV$78:AV$91,$D323)/$E323</f>
        <v/>
      </c>
      <c r="AW323" s="40">
        <f>INDEX(AW$78:AW$91,$D323)/$E323</f>
        <v/>
      </c>
      <c r="AX323" s="42">
        <f>NEWEXCISE(INDEX(AX$78:AX$91,$D323),$E323)</f>
        <v/>
      </c>
    </row>
    <row r="324" hidden="1" outlineLevel="2">
      <c r="A324" s="5" t="inlineStr">
        <is>
          <t>ntx</t>
        </is>
      </c>
      <c r="B324" s="5" t="inlineStr">
        <is>
          <t>gso</t>
        </is>
      </c>
      <c r="C324" s="5" t="inlineStr">
        <is>
          <t>rod</t>
        </is>
      </c>
      <c r="D324" s="40">
        <f>INDEX(Inputs!$L$5:$L$132,MATCH($B324&amp;"|"&amp;$C324,Inputs!$A$5:$A$132,0))</f>
        <v/>
      </c>
      <c r="E324" s="40">
        <f>INDEX(Inputs!$I$5:$I$132,MATCH($B324&amp;"|"&amp;$C324,Inputs!$A$5:$A$132,0))</f>
        <v/>
      </c>
      <c r="F324" s="39" t="n"/>
      <c r="G324" s="39" t="n"/>
      <c r="H324" s="5">
        <f>INDEX(Variables!$B$5:$B$105,MATCH($A324,Variables!$A$5:$A$105,0))&amp;IF($C324="",""," | "&amp;INDEX(Mapping!$B$5:$B$26,MATCH($C324,Mapping!$A$5:$A$26,0))&amp;" | "&amp;INDEX(Mapping!$B$30:$B$41,MATCH($B324,Mapping!$A$30:$A$41,0)))</f>
        <v/>
      </c>
      <c r="I324" s="5">
        <f>INDEX(Variables!$C$5:$C$105,MATCH($A324,Variables!$A$5:$A$105,0))</f>
        <v/>
      </c>
      <c r="J324" s="5">
        <f>INDEX(Variables!$E$5:$E$105,MATCH($A324,Variables!$A$5:$A$105,0))</f>
        <v/>
      </c>
      <c r="K324" s="25">
        <f>LOWER(Settings!$C$4)&amp;".mit."&amp;$A324&amp;IF($C324="","","."&amp;$C324&amp;"."&amp;$B324)&amp;IF(INDEX(Variables!$D$5:$D$105,MATCH($A324,Variables!$A$5:$A$105,0))="","","."&amp;INDEX(Variables!$D$5:$D$105,MATCH($A324,Variables!$A$5:$A$105,0)))&amp;"."&amp;K$5</f>
        <v/>
      </c>
      <c r="L324" s="41">
        <f>INDEX(L$78:L$91,$D324)/$E324</f>
        <v/>
      </c>
      <c r="M324" s="40">
        <f>INDEX(M$78:M$91,$D324)/$E324</f>
        <v/>
      </c>
      <c r="N324" s="40">
        <f>INDEX(N$78:N$91,$D324)/$E324</f>
        <v/>
      </c>
      <c r="O324" s="40">
        <f>INDEX(O$78:O$91,$D324)/$E324</f>
        <v/>
      </c>
      <c r="P324" s="40">
        <f>INDEX(P$78:P$91,$D324)/$E324</f>
        <v/>
      </c>
      <c r="Q324" s="40">
        <f>INDEX(Q$78:Q$91,$D324)/$E324</f>
        <v/>
      </c>
      <c r="R324" s="40">
        <f>INDEX(R$78:R$91,$D324)/$E324</f>
        <v/>
      </c>
      <c r="S324" s="40">
        <f>INDEX(S$78:S$91,$D324)/$E324</f>
        <v/>
      </c>
      <c r="T324" s="40">
        <f>INDEX(T$78:T$91,$D324)/$E324</f>
        <v/>
      </c>
      <c r="U324" s="40">
        <f>INDEX(U$78:U$91,$D324)/$E324</f>
        <v/>
      </c>
      <c r="V324" s="40">
        <f>INDEX(V$78:V$91,$D324)/$E324</f>
        <v/>
      </c>
      <c r="W324" s="40">
        <f>INDEX(W$78:W$91,$D324)/$E324</f>
        <v/>
      </c>
      <c r="X324" s="40">
        <f>INDEX(X$78:X$91,$D324)/$E324</f>
        <v/>
      </c>
      <c r="Y324" s="40">
        <f>INDEX(Y$78:Y$91,$D324)/$E324</f>
        <v/>
      </c>
      <c r="Z324" s="40">
        <f>INDEX(Z$78:Z$91,$D324)/$E324</f>
        <v/>
      </c>
      <c r="AA324" s="40">
        <f>INDEX(AA$78:AA$91,$D324)/$E324</f>
        <v/>
      </c>
      <c r="AB324" s="40">
        <f>INDEX(AB$78:AB$91,$D324)/$E324</f>
        <v/>
      </c>
      <c r="AC324" s="40">
        <f>INDEX(AC$78:AC$91,$D324)/$E324</f>
        <v/>
      </c>
      <c r="AD324" s="42">
        <f>NEWEXCISE(INDEX(AD$78:AD$91,$D324),$E324)</f>
        <v/>
      </c>
      <c r="AE324" s="25">
        <f>LOWER(Settings!$C$4)&amp;".mit."&amp;$A324&amp;IF($C324="","","."&amp;$C324&amp;"."&amp;$B324)&amp;IF(INDEX(Variables!$D$5:$D$105,MATCH($A324,Variables!$A$5:$A$105,0))="","","."&amp;INDEX(Variables!$D$5:$D$105,MATCH($A324,Variables!$A$5:$A$105,0)))&amp;"."&amp;AE$5</f>
        <v/>
      </c>
      <c r="AF324" s="41">
        <f>INDEX(AF$78:AF$91,$D324)/$E324</f>
        <v/>
      </c>
      <c r="AG324" s="40">
        <f>INDEX(AG$78:AG$91,$D324)/$E324</f>
        <v/>
      </c>
      <c r="AH324" s="40">
        <f>INDEX(AH$78:AH$91,$D324)/$E324</f>
        <v/>
      </c>
      <c r="AI324" s="40">
        <f>INDEX(AI$78:AI$91,$D324)/$E324</f>
        <v/>
      </c>
      <c r="AJ324" s="40">
        <f>INDEX(AJ$78:AJ$91,$D324)/$E324</f>
        <v/>
      </c>
      <c r="AK324" s="40">
        <f>INDEX(AK$78:AK$91,$D324)/$E324</f>
        <v/>
      </c>
      <c r="AL324" s="40">
        <f>INDEX(AL$78:AL$91,$D324)/$E324</f>
        <v/>
      </c>
      <c r="AM324" s="40">
        <f>INDEX(AM$78:AM$91,$D324)/$E324</f>
        <v/>
      </c>
      <c r="AN324" s="40">
        <f>INDEX(AN$78:AN$91,$D324)/$E324</f>
        <v/>
      </c>
      <c r="AO324" s="40">
        <f>INDEX(AO$78:AO$91,$D324)/$E324</f>
        <v/>
      </c>
      <c r="AP324" s="40">
        <f>INDEX(AP$78:AP$91,$D324)/$E324</f>
        <v/>
      </c>
      <c r="AQ324" s="40">
        <f>INDEX(AQ$78:AQ$91,$D324)/$E324</f>
        <v/>
      </c>
      <c r="AR324" s="40">
        <f>INDEX(AR$78:AR$91,$D324)/$E324</f>
        <v/>
      </c>
      <c r="AS324" s="40">
        <f>INDEX(AS$78:AS$91,$D324)/$E324</f>
        <v/>
      </c>
      <c r="AT324" s="40">
        <f>INDEX(AT$78:AT$91,$D324)/$E324</f>
        <v/>
      </c>
      <c r="AU324" s="40">
        <f>INDEX(AU$78:AU$91,$D324)/$E324</f>
        <v/>
      </c>
      <c r="AV324" s="40">
        <f>INDEX(AV$78:AV$91,$D324)/$E324</f>
        <v/>
      </c>
      <c r="AW324" s="40">
        <f>INDEX(AW$78:AW$91,$D324)/$E324</f>
        <v/>
      </c>
      <c r="AX324" s="42">
        <f>NEWEXCISE(INDEX(AX$78:AX$91,$D324),$E324)</f>
        <v/>
      </c>
    </row>
    <row r="325" hidden="1" outlineLevel="2">
      <c r="A325" s="5" t="inlineStr">
        <is>
          <t>ntx</t>
        </is>
      </c>
      <c r="B325" s="5" t="inlineStr">
        <is>
          <t>die</t>
        </is>
      </c>
      <c r="C325" s="5" t="inlineStr">
        <is>
          <t>rod</t>
        </is>
      </c>
      <c r="D325" s="40">
        <f>INDEX(Inputs!$L$5:$L$132,MATCH($B325&amp;"|"&amp;$C325,Inputs!$A$5:$A$132,0))</f>
        <v/>
      </c>
      <c r="E325" s="40">
        <f>INDEX(Inputs!$I$5:$I$132,MATCH($B325&amp;"|"&amp;$C325,Inputs!$A$5:$A$132,0))</f>
        <v/>
      </c>
      <c r="F325" s="39" t="n"/>
      <c r="G325" s="39" t="n"/>
      <c r="H325" s="5">
        <f>INDEX(Variables!$B$5:$B$105,MATCH($A325,Variables!$A$5:$A$105,0))&amp;IF($C325="",""," | "&amp;INDEX(Mapping!$B$5:$B$26,MATCH($C325,Mapping!$A$5:$A$26,0))&amp;" | "&amp;INDEX(Mapping!$B$30:$B$41,MATCH($B325,Mapping!$A$30:$A$41,0)))</f>
        <v/>
      </c>
      <c r="I325" s="5">
        <f>INDEX(Variables!$C$5:$C$105,MATCH($A325,Variables!$A$5:$A$105,0))</f>
        <v/>
      </c>
      <c r="J325" s="5">
        <f>INDEX(Variables!$E$5:$E$105,MATCH($A325,Variables!$A$5:$A$105,0))</f>
        <v/>
      </c>
      <c r="K325" s="25">
        <f>LOWER(Settings!$C$4)&amp;".mit."&amp;$A325&amp;IF($C325="","","."&amp;$C325&amp;"."&amp;$B325)&amp;IF(INDEX(Variables!$D$5:$D$105,MATCH($A325,Variables!$A$5:$A$105,0))="","","."&amp;INDEX(Variables!$D$5:$D$105,MATCH($A325,Variables!$A$5:$A$105,0)))&amp;"."&amp;K$5</f>
        <v/>
      </c>
      <c r="L325" s="41">
        <f>INDEX(L$78:L$91,$D325)/$E325</f>
        <v/>
      </c>
      <c r="M325" s="40">
        <f>INDEX(M$78:M$91,$D325)/$E325</f>
        <v/>
      </c>
      <c r="N325" s="40">
        <f>INDEX(N$78:N$91,$D325)/$E325</f>
        <v/>
      </c>
      <c r="O325" s="40">
        <f>INDEX(O$78:O$91,$D325)/$E325</f>
        <v/>
      </c>
      <c r="P325" s="40">
        <f>INDEX(P$78:P$91,$D325)/$E325</f>
        <v/>
      </c>
      <c r="Q325" s="40">
        <f>INDEX(Q$78:Q$91,$D325)/$E325</f>
        <v/>
      </c>
      <c r="R325" s="40">
        <f>INDEX(R$78:R$91,$D325)/$E325</f>
        <v/>
      </c>
      <c r="S325" s="40">
        <f>INDEX(S$78:S$91,$D325)/$E325</f>
        <v/>
      </c>
      <c r="T325" s="40">
        <f>INDEX(T$78:T$91,$D325)/$E325</f>
        <v/>
      </c>
      <c r="U325" s="40">
        <f>INDEX(U$78:U$91,$D325)/$E325</f>
        <v/>
      </c>
      <c r="V325" s="40">
        <f>INDEX(V$78:V$91,$D325)/$E325</f>
        <v/>
      </c>
      <c r="W325" s="40">
        <f>INDEX(W$78:W$91,$D325)/$E325</f>
        <v/>
      </c>
      <c r="X325" s="40">
        <f>INDEX(X$78:X$91,$D325)/$E325</f>
        <v/>
      </c>
      <c r="Y325" s="40">
        <f>INDEX(Y$78:Y$91,$D325)/$E325</f>
        <v/>
      </c>
      <c r="Z325" s="40">
        <f>INDEX(Z$78:Z$91,$D325)/$E325</f>
        <v/>
      </c>
      <c r="AA325" s="40">
        <f>INDEX(AA$78:AA$91,$D325)/$E325</f>
        <v/>
      </c>
      <c r="AB325" s="40">
        <f>INDEX(AB$78:AB$91,$D325)/$E325</f>
        <v/>
      </c>
      <c r="AC325" s="40">
        <f>INDEX(AC$78:AC$91,$D325)/$E325</f>
        <v/>
      </c>
      <c r="AD325" s="42">
        <f>NEWEXCISE(INDEX(AD$78:AD$91,$D325),$E325)</f>
        <v/>
      </c>
      <c r="AE325" s="25">
        <f>LOWER(Settings!$C$4)&amp;".mit."&amp;$A325&amp;IF($C325="","","."&amp;$C325&amp;"."&amp;$B325)&amp;IF(INDEX(Variables!$D$5:$D$105,MATCH($A325,Variables!$A$5:$A$105,0))="","","."&amp;INDEX(Variables!$D$5:$D$105,MATCH($A325,Variables!$A$5:$A$105,0)))&amp;"."&amp;AE$5</f>
        <v/>
      </c>
      <c r="AF325" s="41">
        <f>INDEX(AF$78:AF$91,$D325)/$E325</f>
        <v/>
      </c>
      <c r="AG325" s="40">
        <f>INDEX(AG$78:AG$91,$D325)/$E325</f>
        <v/>
      </c>
      <c r="AH325" s="40">
        <f>INDEX(AH$78:AH$91,$D325)/$E325</f>
        <v/>
      </c>
      <c r="AI325" s="40">
        <f>INDEX(AI$78:AI$91,$D325)/$E325</f>
        <v/>
      </c>
      <c r="AJ325" s="40">
        <f>INDEX(AJ$78:AJ$91,$D325)/$E325</f>
        <v/>
      </c>
      <c r="AK325" s="40">
        <f>INDEX(AK$78:AK$91,$D325)/$E325</f>
        <v/>
      </c>
      <c r="AL325" s="40">
        <f>INDEX(AL$78:AL$91,$D325)/$E325</f>
        <v/>
      </c>
      <c r="AM325" s="40">
        <f>INDEX(AM$78:AM$91,$D325)/$E325</f>
        <v/>
      </c>
      <c r="AN325" s="40">
        <f>INDEX(AN$78:AN$91,$D325)/$E325</f>
        <v/>
      </c>
      <c r="AO325" s="40">
        <f>INDEX(AO$78:AO$91,$D325)/$E325</f>
        <v/>
      </c>
      <c r="AP325" s="40">
        <f>INDEX(AP$78:AP$91,$D325)/$E325</f>
        <v/>
      </c>
      <c r="AQ325" s="40">
        <f>INDEX(AQ$78:AQ$91,$D325)/$E325</f>
        <v/>
      </c>
      <c r="AR325" s="40">
        <f>INDEX(AR$78:AR$91,$D325)/$E325</f>
        <v/>
      </c>
      <c r="AS325" s="40">
        <f>INDEX(AS$78:AS$91,$D325)/$E325</f>
        <v/>
      </c>
      <c r="AT325" s="40">
        <f>INDEX(AT$78:AT$91,$D325)/$E325</f>
        <v/>
      </c>
      <c r="AU325" s="40">
        <f>INDEX(AU$78:AU$91,$D325)/$E325</f>
        <v/>
      </c>
      <c r="AV325" s="40">
        <f>INDEX(AV$78:AV$91,$D325)/$E325</f>
        <v/>
      </c>
      <c r="AW325" s="40">
        <f>INDEX(AW$78:AW$91,$D325)/$E325</f>
        <v/>
      </c>
      <c r="AX325" s="42">
        <f>NEWEXCISE(INDEX(AX$78:AX$91,$D325),$E325)</f>
        <v/>
      </c>
    </row>
    <row r="326" hidden="1" outlineLevel="2">
      <c r="A326" s="5" t="inlineStr">
        <is>
          <t>ntx</t>
        </is>
      </c>
      <c r="B326" s="5" t="inlineStr">
        <is>
          <t>lpg</t>
        </is>
      </c>
      <c r="C326" s="5" t="inlineStr">
        <is>
          <t>rod</t>
        </is>
      </c>
      <c r="D326" s="40">
        <f>INDEX(Inputs!$L$5:$L$132,MATCH($B326&amp;"|"&amp;$C326,Inputs!$A$5:$A$132,0))</f>
        <v/>
      </c>
      <c r="E326" s="40">
        <f>INDEX(Inputs!$I$5:$I$132,MATCH($B326&amp;"|"&amp;$C326,Inputs!$A$5:$A$132,0))</f>
        <v/>
      </c>
      <c r="F326" s="39" t="n"/>
      <c r="G326" s="39" t="n"/>
      <c r="H326" s="5">
        <f>INDEX(Variables!$B$5:$B$105,MATCH($A326,Variables!$A$5:$A$105,0))&amp;IF($C326="",""," | "&amp;INDEX(Mapping!$B$5:$B$26,MATCH($C326,Mapping!$A$5:$A$26,0))&amp;" | "&amp;INDEX(Mapping!$B$30:$B$41,MATCH($B326,Mapping!$A$30:$A$41,0)))</f>
        <v/>
      </c>
      <c r="I326" s="5">
        <f>INDEX(Variables!$C$5:$C$105,MATCH($A326,Variables!$A$5:$A$105,0))</f>
        <v/>
      </c>
      <c r="J326" s="5">
        <f>INDEX(Variables!$E$5:$E$105,MATCH($A326,Variables!$A$5:$A$105,0))</f>
        <v/>
      </c>
      <c r="K326" s="25">
        <f>LOWER(Settings!$C$4)&amp;".mit."&amp;$A326&amp;IF($C326="","","."&amp;$C326&amp;"."&amp;$B326)&amp;IF(INDEX(Variables!$D$5:$D$105,MATCH($A326,Variables!$A$5:$A$105,0))="","","."&amp;INDEX(Variables!$D$5:$D$105,MATCH($A326,Variables!$A$5:$A$105,0)))&amp;"."&amp;K$5</f>
        <v/>
      </c>
      <c r="L326" s="41">
        <f>INDEX(L$78:L$91,$D326)/$E326</f>
        <v/>
      </c>
      <c r="M326" s="40">
        <f>INDEX(M$78:M$91,$D326)/$E326</f>
        <v/>
      </c>
      <c r="N326" s="40">
        <f>INDEX(N$78:N$91,$D326)/$E326</f>
        <v/>
      </c>
      <c r="O326" s="40">
        <f>INDEX(O$78:O$91,$D326)/$E326</f>
        <v/>
      </c>
      <c r="P326" s="40">
        <f>INDEX(P$78:P$91,$D326)/$E326</f>
        <v/>
      </c>
      <c r="Q326" s="40">
        <f>INDEX(Q$78:Q$91,$D326)/$E326</f>
        <v/>
      </c>
      <c r="R326" s="40">
        <f>INDEX(R$78:R$91,$D326)/$E326</f>
        <v/>
      </c>
      <c r="S326" s="40">
        <f>INDEX(S$78:S$91,$D326)/$E326</f>
        <v/>
      </c>
      <c r="T326" s="40">
        <f>INDEX(T$78:T$91,$D326)/$E326</f>
        <v/>
      </c>
      <c r="U326" s="40">
        <f>INDEX(U$78:U$91,$D326)/$E326</f>
        <v/>
      </c>
      <c r="V326" s="40">
        <f>INDEX(V$78:V$91,$D326)/$E326</f>
        <v/>
      </c>
      <c r="W326" s="40">
        <f>INDEX(W$78:W$91,$D326)/$E326</f>
        <v/>
      </c>
      <c r="X326" s="40">
        <f>INDEX(X$78:X$91,$D326)/$E326</f>
        <v/>
      </c>
      <c r="Y326" s="40">
        <f>INDEX(Y$78:Y$91,$D326)/$E326</f>
        <v/>
      </c>
      <c r="Z326" s="40">
        <f>INDEX(Z$78:Z$91,$D326)/$E326</f>
        <v/>
      </c>
      <c r="AA326" s="40">
        <f>INDEX(AA$78:AA$91,$D326)/$E326</f>
        <v/>
      </c>
      <c r="AB326" s="40">
        <f>INDEX(AB$78:AB$91,$D326)/$E326</f>
        <v/>
      </c>
      <c r="AC326" s="40">
        <f>INDEX(AC$78:AC$91,$D326)/$E326</f>
        <v/>
      </c>
      <c r="AD326" s="42">
        <f>NEWEXCISE(INDEX(AD$78:AD$91,$D326),$E326)</f>
        <v/>
      </c>
      <c r="AE326" s="25">
        <f>LOWER(Settings!$C$4)&amp;".mit."&amp;$A326&amp;IF($C326="","","."&amp;$C326&amp;"."&amp;$B326)&amp;IF(INDEX(Variables!$D$5:$D$105,MATCH($A326,Variables!$A$5:$A$105,0))="","","."&amp;INDEX(Variables!$D$5:$D$105,MATCH($A326,Variables!$A$5:$A$105,0)))&amp;"."&amp;AE$5</f>
        <v/>
      </c>
      <c r="AF326" s="41">
        <f>INDEX(AF$78:AF$91,$D326)/$E326</f>
        <v/>
      </c>
      <c r="AG326" s="40">
        <f>INDEX(AG$78:AG$91,$D326)/$E326</f>
        <v/>
      </c>
      <c r="AH326" s="40">
        <f>INDEX(AH$78:AH$91,$D326)/$E326</f>
        <v/>
      </c>
      <c r="AI326" s="40">
        <f>INDEX(AI$78:AI$91,$D326)/$E326</f>
        <v/>
      </c>
      <c r="AJ326" s="40">
        <f>INDEX(AJ$78:AJ$91,$D326)/$E326</f>
        <v/>
      </c>
      <c r="AK326" s="40">
        <f>INDEX(AK$78:AK$91,$D326)/$E326</f>
        <v/>
      </c>
      <c r="AL326" s="40">
        <f>INDEX(AL$78:AL$91,$D326)/$E326</f>
        <v/>
      </c>
      <c r="AM326" s="40">
        <f>INDEX(AM$78:AM$91,$D326)/$E326</f>
        <v/>
      </c>
      <c r="AN326" s="40">
        <f>INDEX(AN$78:AN$91,$D326)/$E326</f>
        <v/>
      </c>
      <c r="AO326" s="40">
        <f>INDEX(AO$78:AO$91,$D326)/$E326</f>
        <v/>
      </c>
      <c r="AP326" s="40">
        <f>INDEX(AP$78:AP$91,$D326)/$E326</f>
        <v/>
      </c>
      <c r="AQ326" s="40">
        <f>INDEX(AQ$78:AQ$91,$D326)/$E326</f>
        <v/>
      </c>
      <c r="AR326" s="40">
        <f>INDEX(AR$78:AR$91,$D326)/$E326</f>
        <v/>
      </c>
      <c r="AS326" s="40">
        <f>INDEX(AS$78:AS$91,$D326)/$E326</f>
        <v/>
      </c>
      <c r="AT326" s="40">
        <f>INDEX(AT$78:AT$91,$D326)/$E326</f>
        <v/>
      </c>
      <c r="AU326" s="40">
        <f>INDEX(AU$78:AU$91,$D326)/$E326</f>
        <v/>
      </c>
      <c r="AV326" s="40">
        <f>INDEX(AV$78:AV$91,$D326)/$E326</f>
        <v/>
      </c>
      <c r="AW326" s="40">
        <f>INDEX(AW$78:AW$91,$D326)/$E326</f>
        <v/>
      </c>
      <c r="AX326" s="42">
        <f>NEWEXCISE(INDEX(AX$78:AX$91,$D326),$E326)</f>
        <v/>
      </c>
    </row>
    <row r="327" hidden="1" outlineLevel="2">
      <c r="A327" s="5" t="inlineStr">
        <is>
          <t>ntx</t>
        </is>
      </c>
      <c r="B327" s="5" t="inlineStr">
        <is>
          <t>ker</t>
        </is>
      </c>
      <c r="C327" s="5" t="inlineStr">
        <is>
          <t>rod</t>
        </is>
      </c>
      <c r="D327" s="40">
        <f>INDEX(Inputs!$L$5:$L$132,MATCH($B327&amp;"|"&amp;$C327,Inputs!$A$5:$A$132,0))</f>
        <v/>
      </c>
      <c r="E327" s="40">
        <f>INDEX(Inputs!$I$5:$I$132,MATCH($B327&amp;"|"&amp;$C327,Inputs!$A$5:$A$132,0))</f>
        <v/>
      </c>
      <c r="F327" s="39" t="n"/>
      <c r="G327" s="39" t="n"/>
      <c r="H327" s="5">
        <f>INDEX(Variables!$B$5:$B$105,MATCH($A327,Variables!$A$5:$A$105,0))&amp;IF($C327="",""," | "&amp;INDEX(Mapping!$B$5:$B$26,MATCH($C327,Mapping!$A$5:$A$26,0))&amp;" | "&amp;INDEX(Mapping!$B$30:$B$41,MATCH($B327,Mapping!$A$30:$A$41,0)))</f>
        <v/>
      </c>
      <c r="I327" s="5">
        <f>INDEX(Variables!$C$5:$C$105,MATCH($A327,Variables!$A$5:$A$105,0))</f>
        <v/>
      </c>
      <c r="J327" s="5">
        <f>INDEX(Variables!$E$5:$E$105,MATCH($A327,Variables!$A$5:$A$105,0))</f>
        <v/>
      </c>
      <c r="K327" s="25">
        <f>LOWER(Settings!$C$4)&amp;".mit."&amp;$A327&amp;IF($C327="","","."&amp;$C327&amp;"."&amp;$B327)&amp;IF(INDEX(Variables!$D$5:$D$105,MATCH($A327,Variables!$A$5:$A$105,0))="","","."&amp;INDEX(Variables!$D$5:$D$105,MATCH($A327,Variables!$A$5:$A$105,0)))&amp;"."&amp;K$5</f>
        <v/>
      </c>
      <c r="L327" s="41">
        <f>INDEX(L$78:L$91,$D327)/$E327</f>
        <v/>
      </c>
      <c r="M327" s="40">
        <f>INDEX(M$78:M$91,$D327)/$E327</f>
        <v/>
      </c>
      <c r="N327" s="40">
        <f>INDEX(N$78:N$91,$D327)/$E327</f>
        <v/>
      </c>
      <c r="O327" s="40">
        <f>INDEX(O$78:O$91,$D327)/$E327</f>
        <v/>
      </c>
      <c r="P327" s="40">
        <f>INDEX(P$78:P$91,$D327)/$E327</f>
        <v/>
      </c>
      <c r="Q327" s="40">
        <f>INDEX(Q$78:Q$91,$D327)/$E327</f>
        <v/>
      </c>
      <c r="R327" s="40">
        <f>INDEX(R$78:R$91,$D327)/$E327</f>
        <v/>
      </c>
      <c r="S327" s="40">
        <f>INDEX(S$78:S$91,$D327)/$E327</f>
        <v/>
      </c>
      <c r="T327" s="40">
        <f>INDEX(T$78:T$91,$D327)/$E327</f>
        <v/>
      </c>
      <c r="U327" s="40">
        <f>INDEX(U$78:U$91,$D327)/$E327</f>
        <v/>
      </c>
      <c r="V327" s="40">
        <f>INDEX(V$78:V$91,$D327)/$E327</f>
        <v/>
      </c>
      <c r="W327" s="40">
        <f>INDEX(W$78:W$91,$D327)/$E327</f>
        <v/>
      </c>
      <c r="X327" s="40">
        <f>INDEX(X$78:X$91,$D327)/$E327</f>
        <v/>
      </c>
      <c r="Y327" s="40">
        <f>INDEX(Y$78:Y$91,$D327)/$E327</f>
        <v/>
      </c>
      <c r="Z327" s="40">
        <f>INDEX(Z$78:Z$91,$D327)/$E327</f>
        <v/>
      </c>
      <c r="AA327" s="40">
        <f>INDEX(AA$78:AA$91,$D327)/$E327</f>
        <v/>
      </c>
      <c r="AB327" s="40">
        <f>INDEX(AB$78:AB$91,$D327)/$E327</f>
        <v/>
      </c>
      <c r="AC327" s="40">
        <f>INDEX(AC$78:AC$91,$D327)/$E327</f>
        <v/>
      </c>
      <c r="AD327" s="42">
        <f>NEWEXCISE(INDEX(AD$78:AD$91,$D327),$E327)</f>
        <v/>
      </c>
      <c r="AE327" s="25">
        <f>LOWER(Settings!$C$4)&amp;".mit."&amp;$A327&amp;IF($C327="","","."&amp;$C327&amp;"."&amp;$B327)&amp;IF(INDEX(Variables!$D$5:$D$105,MATCH($A327,Variables!$A$5:$A$105,0))="","","."&amp;INDEX(Variables!$D$5:$D$105,MATCH($A327,Variables!$A$5:$A$105,0)))&amp;"."&amp;AE$5</f>
        <v/>
      </c>
      <c r="AF327" s="41">
        <f>INDEX(AF$78:AF$91,$D327)/$E327</f>
        <v/>
      </c>
      <c r="AG327" s="40">
        <f>INDEX(AG$78:AG$91,$D327)/$E327</f>
        <v/>
      </c>
      <c r="AH327" s="40">
        <f>INDEX(AH$78:AH$91,$D327)/$E327</f>
        <v/>
      </c>
      <c r="AI327" s="40">
        <f>INDEX(AI$78:AI$91,$D327)/$E327</f>
        <v/>
      </c>
      <c r="AJ327" s="40">
        <f>INDEX(AJ$78:AJ$91,$D327)/$E327</f>
        <v/>
      </c>
      <c r="AK327" s="40">
        <f>INDEX(AK$78:AK$91,$D327)/$E327</f>
        <v/>
      </c>
      <c r="AL327" s="40">
        <f>INDEX(AL$78:AL$91,$D327)/$E327</f>
        <v/>
      </c>
      <c r="AM327" s="40">
        <f>INDEX(AM$78:AM$91,$D327)/$E327</f>
        <v/>
      </c>
      <c r="AN327" s="40">
        <f>INDEX(AN$78:AN$91,$D327)/$E327</f>
        <v/>
      </c>
      <c r="AO327" s="40">
        <f>INDEX(AO$78:AO$91,$D327)/$E327</f>
        <v/>
      </c>
      <c r="AP327" s="40">
        <f>INDEX(AP$78:AP$91,$D327)/$E327</f>
        <v/>
      </c>
      <c r="AQ327" s="40">
        <f>INDEX(AQ$78:AQ$91,$D327)/$E327</f>
        <v/>
      </c>
      <c r="AR327" s="40">
        <f>INDEX(AR$78:AR$91,$D327)/$E327</f>
        <v/>
      </c>
      <c r="AS327" s="40">
        <f>INDEX(AS$78:AS$91,$D327)/$E327</f>
        <v/>
      </c>
      <c r="AT327" s="40">
        <f>INDEX(AT$78:AT$91,$D327)/$E327</f>
        <v/>
      </c>
      <c r="AU327" s="40">
        <f>INDEX(AU$78:AU$91,$D327)/$E327</f>
        <v/>
      </c>
      <c r="AV327" s="40">
        <f>INDEX(AV$78:AV$91,$D327)/$E327</f>
        <v/>
      </c>
      <c r="AW327" s="40">
        <f>INDEX(AW$78:AW$91,$D327)/$E327</f>
        <v/>
      </c>
      <c r="AX327" s="42">
        <f>NEWEXCISE(INDEX(AX$78:AX$91,$D327),$E327)</f>
        <v/>
      </c>
    </row>
    <row r="328" hidden="1" outlineLevel="2">
      <c r="A328" s="5" t="inlineStr">
        <is>
          <t>ntx</t>
        </is>
      </c>
      <c r="B328" s="5" t="inlineStr">
        <is>
          <t>oop</t>
        </is>
      </c>
      <c r="C328" s="5" t="inlineStr">
        <is>
          <t>rod</t>
        </is>
      </c>
      <c r="D328" s="40">
        <f>INDEX(Inputs!$L$5:$L$132,MATCH($B328&amp;"|"&amp;$C328,Inputs!$A$5:$A$132,0))</f>
        <v/>
      </c>
      <c r="E328" s="40">
        <f>INDEX(Inputs!$I$5:$I$132,MATCH($B328&amp;"|"&amp;$C328,Inputs!$A$5:$A$132,0))</f>
        <v/>
      </c>
      <c r="F328" s="39" t="n"/>
      <c r="G328" s="39" t="n"/>
      <c r="H328" s="5">
        <f>INDEX(Variables!$B$5:$B$105,MATCH($A328,Variables!$A$5:$A$105,0))&amp;IF($C328="",""," | "&amp;INDEX(Mapping!$B$5:$B$26,MATCH($C328,Mapping!$A$5:$A$26,0))&amp;" | "&amp;INDEX(Mapping!$B$30:$B$41,MATCH($B328,Mapping!$A$30:$A$41,0)))</f>
        <v/>
      </c>
      <c r="I328" s="5">
        <f>INDEX(Variables!$C$5:$C$105,MATCH($A328,Variables!$A$5:$A$105,0))</f>
        <v/>
      </c>
      <c r="J328" s="5">
        <f>INDEX(Variables!$E$5:$E$105,MATCH($A328,Variables!$A$5:$A$105,0))</f>
        <v/>
      </c>
      <c r="K328" s="25">
        <f>LOWER(Settings!$C$4)&amp;".mit."&amp;$A328&amp;IF($C328="","","."&amp;$C328&amp;"."&amp;$B328)&amp;IF(INDEX(Variables!$D$5:$D$105,MATCH($A328,Variables!$A$5:$A$105,0))="","","."&amp;INDEX(Variables!$D$5:$D$105,MATCH($A328,Variables!$A$5:$A$105,0)))&amp;"."&amp;K$5</f>
        <v/>
      </c>
      <c r="L328" s="41">
        <f>INDEX(L$78:L$91,$D328)/$E328</f>
        <v/>
      </c>
      <c r="M328" s="40">
        <f>INDEX(M$78:M$91,$D328)/$E328</f>
        <v/>
      </c>
      <c r="N328" s="40">
        <f>INDEX(N$78:N$91,$D328)/$E328</f>
        <v/>
      </c>
      <c r="O328" s="40">
        <f>INDEX(O$78:O$91,$D328)/$E328</f>
        <v/>
      </c>
      <c r="P328" s="40">
        <f>INDEX(P$78:P$91,$D328)/$E328</f>
        <v/>
      </c>
      <c r="Q328" s="40">
        <f>INDEX(Q$78:Q$91,$D328)/$E328</f>
        <v/>
      </c>
      <c r="R328" s="40">
        <f>INDEX(R$78:R$91,$D328)/$E328</f>
        <v/>
      </c>
      <c r="S328" s="40">
        <f>INDEX(S$78:S$91,$D328)/$E328</f>
        <v/>
      </c>
      <c r="T328" s="40">
        <f>INDEX(T$78:T$91,$D328)/$E328</f>
        <v/>
      </c>
      <c r="U328" s="40">
        <f>INDEX(U$78:U$91,$D328)/$E328</f>
        <v/>
      </c>
      <c r="V328" s="40">
        <f>INDEX(V$78:V$91,$D328)/$E328</f>
        <v/>
      </c>
      <c r="W328" s="40">
        <f>INDEX(W$78:W$91,$D328)/$E328</f>
        <v/>
      </c>
      <c r="X328" s="40">
        <f>INDEX(X$78:X$91,$D328)/$E328</f>
        <v/>
      </c>
      <c r="Y328" s="40">
        <f>INDEX(Y$78:Y$91,$D328)/$E328</f>
        <v/>
      </c>
      <c r="Z328" s="40">
        <f>INDEX(Z$78:Z$91,$D328)/$E328</f>
        <v/>
      </c>
      <c r="AA328" s="40">
        <f>INDEX(AA$78:AA$91,$D328)/$E328</f>
        <v/>
      </c>
      <c r="AB328" s="40">
        <f>INDEX(AB$78:AB$91,$D328)/$E328</f>
        <v/>
      </c>
      <c r="AC328" s="40">
        <f>INDEX(AC$78:AC$91,$D328)/$E328</f>
        <v/>
      </c>
      <c r="AD328" s="42">
        <f>NEWEXCISE(INDEX(AD$78:AD$91,$D328),$E328)</f>
        <v/>
      </c>
      <c r="AE328" s="25">
        <f>LOWER(Settings!$C$4)&amp;".mit."&amp;$A328&amp;IF($C328="","","."&amp;$C328&amp;"."&amp;$B328)&amp;IF(INDEX(Variables!$D$5:$D$105,MATCH($A328,Variables!$A$5:$A$105,0))="","","."&amp;INDEX(Variables!$D$5:$D$105,MATCH($A328,Variables!$A$5:$A$105,0)))&amp;"."&amp;AE$5</f>
        <v/>
      </c>
      <c r="AF328" s="41">
        <f>INDEX(AF$78:AF$91,$D328)/$E328</f>
        <v/>
      </c>
      <c r="AG328" s="40">
        <f>INDEX(AG$78:AG$91,$D328)/$E328</f>
        <v/>
      </c>
      <c r="AH328" s="40">
        <f>INDEX(AH$78:AH$91,$D328)/$E328</f>
        <v/>
      </c>
      <c r="AI328" s="40">
        <f>INDEX(AI$78:AI$91,$D328)/$E328</f>
        <v/>
      </c>
      <c r="AJ328" s="40">
        <f>INDEX(AJ$78:AJ$91,$D328)/$E328</f>
        <v/>
      </c>
      <c r="AK328" s="40">
        <f>INDEX(AK$78:AK$91,$D328)/$E328</f>
        <v/>
      </c>
      <c r="AL328" s="40">
        <f>INDEX(AL$78:AL$91,$D328)/$E328</f>
        <v/>
      </c>
      <c r="AM328" s="40">
        <f>INDEX(AM$78:AM$91,$D328)/$E328</f>
        <v/>
      </c>
      <c r="AN328" s="40">
        <f>INDEX(AN$78:AN$91,$D328)/$E328</f>
        <v/>
      </c>
      <c r="AO328" s="40">
        <f>INDEX(AO$78:AO$91,$D328)/$E328</f>
        <v/>
      </c>
      <c r="AP328" s="40">
        <f>INDEX(AP$78:AP$91,$D328)/$E328</f>
        <v/>
      </c>
      <c r="AQ328" s="40">
        <f>INDEX(AQ$78:AQ$91,$D328)/$E328</f>
        <v/>
      </c>
      <c r="AR328" s="40">
        <f>INDEX(AR$78:AR$91,$D328)/$E328</f>
        <v/>
      </c>
      <c r="AS328" s="40">
        <f>INDEX(AS$78:AS$91,$D328)/$E328</f>
        <v/>
      </c>
      <c r="AT328" s="40">
        <f>INDEX(AT$78:AT$91,$D328)/$E328</f>
        <v/>
      </c>
      <c r="AU328" s="40">
        <f>INDEX(AU$78:AU$91,$D328)/$E328</f>
        <v/>
      </c>
      <c r="AV328" s="40">
        <f>INDEX(AV$78:AV$91,$D328)/$E328</f>
        <v/>
      </c>
      <c r="AW328" s="40">
        <f>INDEX(AW$78:AW$91,$D328)/$E328</f>
        <v/>
      </c>
      <c r="AX328" s="42">
        <f>NEWEXCISE(INDEX(AX$78:AX$91,$D328),$E328)</f>
        <v/>
      </c>
    </row>
    <row r="329" hidden="1" outlineLevel="2">
      <c r="A329" s="5" t="inlineStr">
        <is>
          <t>ntx</t>
        </is>
      </c>
      <c r="B329" s="5" t="inlineStr">
        <is>
          <t>bio</t>
        </is>
      </c>
      <c r="C329" s="5" t="inlineStr">
        <is>
          <t>rod</t>
        </is>
      </c>
      <c r="D329" s="40">
        <f>INDEX(Inputs!$L$5:$L$132,MATCH($B329&amp;"|"&amp;$C329,Inputs!$A$5:$A$132,0))</f>
        <v/>
      </c>
      <c r="E329" s="40">
        <f>INDEX(Inputs!$I$5:$I$132,MATCH($B329&amp;"|"&amp;$C329,Inputs!$A$5:$A$132,0))</f>
        <v/>
      </c>
      <c r="F329" s="39" t="n"/>
      <c r="G329" s="39" t="n"/>
      <c r="H329" s="5">
        <f>INDEX(Variables!$B$5:$B$105,MATCH($A329,Variables!$A$5:$A$105,0))&amp;IF($C329="",""," | "&amp;INDEX(Mapping!$B$5:$B$26,MATCH($C329,Mapping!$A$5:$A$26,0))&amp;" | "&amp;INDEX(Mapping!$B$30:$B$41,MATCH($B329,Mapping!$A$30:$A$41,0)))</f>
        <v/>
      </c>
      <c r="I329" s="5">
        <f>INDEX(Variables!$C$5:$C$105,MATCH($A329,Variables!$A$5:$A$105,0))</f>
        <v/>
      </c>
      <c r="J329" s="5">
        <f>INDEX(Variables!$E$5:$E$105,MATCH($A329,Variables!$A$5:$A$105,0))</f>
        <v/>
      </c>
      <c r="K329" s="25">
        <f>LOWER(Settings!$C$4)&amp;".mit."&amp;$A329&amp;IF($C329="","","."&amp;$C329&amp;"."&amp;$B329)&amp;IF(INDEX(Variables!$D$5:$D$105,MATCH($A329,Variables!$A$5:$A$105,0))="","","."&amp;INDEX(Variables!$D$5:$D$105,MATCH($A329,Variables!$A$5:$A$105,0)))&amp;"."&amp;K$5</f>
        <v/>
      </c>
      <c r="L329" s="41">
        <f>INDEX(L$78:L$91,$D329)/$E329</f>
        <v/>
      </c>
      <c r="M329" s="40">
        <f>INDEX(M$78:M$91,$D329)/$E329</f>
        <v/>
      </c>
      <c r="N329" s="40">
        <f>INDEX(N$78:N$91,$D329)/$E329</f>
        <v/>
      </c>
      <c r="O329" s="40">
        <f>INDEX(O$78:O$91,$D329)/$E329</f>
        <v/>
      </c>
      <c r="P329" s="40">
        <f>INDEX(P$78:P$91,$D329)/$E329</f>
        <v/>
      </c>
      <c r="Q329" s="40">
        <f>INDEX(Q$78:Q$91,$D329)/$E329</f>
        <v/>
      </c>
      <c r="R329" s="40">
        <f>INDEX(R$78:R$91,$D329)/$E329</f>
        <v/>
      </c>
      <c r="S329" s="40">
        <f>INDEX(S$78:S$91,$D329)/$E329</f>
        <v/>
      </c>
      <c r="T329" s="40">
        <f>INDEX(T$78:T$91,$D329)/$E329</f>
        <v/>
      </c>
      <c r="U329" s="40">
        <f>INDEX(U$78:U$91,$D329)/$E329</f>
        <v/>
      </c>
      <c r="V329" s="40">
        <f>INDEX(V$78:V$91,$D329)/$E329</f>
        <v/>
      </c>
      <c r="W329" s="40">
        <f>INDEX(W$78:W$91,$D329)/$E329</f>
        <v/>
      </c>
      <c r="X329" s="40">
        <f>INDEX(X$78:X$91,$D329)/$E329</f>
        <v/>
      </c>
      <c r="Y329" s="40">
        <f>INDEX(Y$78:Y$91,$D329)/$E329</f>
        <v/>
      </c>
      <c r="Z329" s="40">
        <f>INDEX(Z$78:Z$91,$D329)/$E329</f>
        <v/>
      </c>
      <c r="AA329" s="40">
        <f>INDEX(AA$78:AA$91,$D329)/$E329</f>
        <v/>
      </c>
      <c r="AB329" s="40">
        <f>INDEX(AB$78:AB$91,$D329)/$E329</f>
        <v/>
      </c>
      <c r="AC329" s="40">
        <f>INDEX(AC$78:AC$91,$D329)/$E329</f>
        <v/>
      </c>
      <c r="AD329" s="42">
        <f>NEWEXCISE(INDEX(AD$78:AD$91,$D329),$E329)</f>
        <v/>
      </c>
      <c r="AE329" s="25">
        <f>LOWER(Settings!$C$4)&amp;".mit."&amp;$A329&amp;IF($C329="","","."&amp;$C329&amp;"."&amp;$B329)&amp;IF(INDEX(Variables!$D$5:$D$105,MATCH($A329,Variables!$A$5:$A$105,0))="","","."&amp;INDEX(Variables!$D$5:$D$105,MATCH($A329,Variables!$A$5:$A$105,0)))&amp;"."&amp;AE$5</f>
        <v/>
      </c>
      <c r="AF329" s="41">
        <f>INDEX(AF$78:AF$91,$D329)/$E329</f>
        <v/>
      </c>
      <c r="AG329" s="40">
        <f>INDEX(AG$78:AG$91,$D329)/$E329</f>
        <v/>
      </c>
      <c r="AH329" s="40">
        <f>INDEX(AH$78:AH$91,$D329)/$E329</f>
        <v/>
      </c>
      <c r="AI329" s="40">
        <f>INDEX(AI$78:AI$91,$D329)/$E329</f>
        <v/>
      </c>
      <c r="AJ329" s="40">
        <f>INDEX(AJ$78:AJ$91,$D329)/$E329</f>
        <v/>
      </c>
      <c r="AK329" s="40">
        <f>INDEX(AK$78:AK$91,$D329)/$E329</f>
        <v/>
      </c>
      <c r="AL329" s="40">
        <f>INDEX(AL$78:AL$91,$D329)/$E329</f>
        <v/>
      </c>
      <c r="AM329" s="40">
        <f>INDEX(AM$78:AM$91,$D329)/$E329</f>
        <v/>
      </c>
      <c r="AN329" s="40">
        <f>INDEX(AN$78:AN$91,$D329)/$E329</f>
        <v/>
      </c>
      <c r="AO329" s="40">
        <f>INDEX(AO$78:AO$91,$D329)/$E329</f>
        <v/>
      </c>
      <c r="AP329" s="40">
        <f>INDEX(AP$78:AP$91,$D329)/$E329</f>
        <v/>
      </c>
      <c r="AQ329" s="40">
        <f>INDEX(AQ$78:AQ$91,$D329)/$E329</f>
        <v/>
      </c>
      <c r="AR329" s="40">
        <f>INDEX(AR$78:AR$91,$D329)/$E329</f>
        <v/>
      </c>
      <c r="AS329" s="40">
        <f>INDEX(AS$78:AS$91,$D329)/$E329</f>
        <v/>
      </c>
      <c r="AT329" s="40">
        <f>INDEX(AT$78:AT$91,$D329)/$E329</f>
        <v/>
      </c>
      <c r="AU329" s="40">
        <f>INDEX(AU$78:AU$91,$D329)/$E329</f>
        <v/>
      </c>
      <c r="AV329" s="40">
        <f>INDEX(AV$78:AV$91,$D329)/$E329</f>
        <v/>
      </c>
      <c r="AW329" s="40">
        <f>INDEX(AW$78:AW$91,$D329)/$E329</f>
        <v/>
      </c>
      <c r="AX329" s="42">
        <f>NEWEXCISE(INDEX(AX$78:AX$91,$D329),$E329)</f>
        <v/>
      </c>
    </row>
    <row r="330" hidden="1" outlineLevel="2"/>
    <row r="331" hidden="1" outlineLevel="2">
      <c r="A331" s="5" t="inlineStr">
        <is>
          <t>nce</t>
        </is>
      </c>
      <c r="B331" s="5" t="inlineStr">
        <is>
          <t>coa</t>
        </is>
      </c>
      <c r="C331" s="5" t="inlineStr">
        <is>
          <t>rod</t>
        </is>
      </c>
      <c r="D331" s="39" t="n"/>
      <c r="E331" s="39" t="n"/>
      <c r="F331" s="39" t="n"/>
      <c r="G331" s="39" t="n"/>
      <c r="H331" s="5">
        <f>INDEX(Variables!$B$5:$B$105,MATCH($A331,Variables!$A$5:$A$105,0))&amp;IF($C331="",""," | "&amp;INDEX(Mapping!$B$5:$B$26,MATCH($C331,Mapping!$A$5:$A$26,0))&amp;" | "&amp;INDEX(Mapping!$B$30:$B$41,MATCH($B331,Mapping!$A$30:$A$41,0)))</f>
        <v/>
      </c>
      <c r="I331" s="5">
        <f>INDEX(Variables!$C$5:$C$105,MATCH($A331,Variables!$A$5:$A$105,0))</f>
        <v/>
      </c>
      <c r="J331" s="5">
        <f>INDEX(Variables!$E$5:$E$105,MATCH($A331,Variables!$A$5:$A$105,0))</f>
        <v/>
      </c>
      <c r="K331" s="25">
        <f>LOWER(Settings!$C$4)&amp;".mit."&amp;$A331&amp;IF($C331="","","."&amp;$C331&amp;"."&amp;$B331)&amp;IF(INDEX(Variables!$D$5:$D$105,MATCH($A331,Variables!$A$5:$A$105,0))="","","."&amp;INDEX(Variables!$D$5:$D$105,MATCH($A331,Variables!$A$5:$A$105,0)))&amp;"."&amp;K$5</f>
        <v/>
      </c>
      <c r="L331" s="41">
        <f>L304+L313+L322</f>
        <v/>
      </c>
      <c r="M331" s="40">
        <f>M304+M313+M322</f>
        <v/>
      </c>
      <c r="N331" s="40">
        <f>N304+N313+N322</f>
        <v/>
      </c>
      <c r="O331" s="40">
        <f>O304+O313+O322</f>
        <v/>
      </c>
      <c r="P331" s="40">
        <f>P304+P313+P322</f>
        <v/>
      </c>
      <c r="Q331" s="40">
        <f>Q304+Q313+Q322</f>
        <v/>
      </c>
      <c r="R331" s="40">
        <f>R304+R313+R322</f>
        <v/>
      </c>
      <c r="S331" s="40">
        <f>S304+S313+S322</f>
        <v/>
      </c>
      <c r="T331" s="40">
        <f>T304+T313+T322</f>
        <v/>
      </c>
      <c r="U331" s="40">
        <f>U304+U313+U322</f>
        <v/>
      </c>
      <c r="V331" s="40">
        <f>V304+V313+V322</f>
        <v/>
      </c>
      <c r="W331" s="40">
        <f>W304+W313+W322</f>
        <v/>
      </c>
      <c r="X331" s="40">
        <f>X304+X313+X322</f>
        <v/>
      </c>
      <c r="Y331" s="40">
        <f>Y304+Y313+Y322</f>
        <v/>
      </c>
      <c r="Z331" s="40">
        <f>Z304+Z313+Z322</f>
        <v/>
      </c>
      <c r="AA331" s="40">
        <f>AA304+AA313+AA322</f>
        <v/>
      </c>
      <c r="AB331" s="40">
        <f>AB304+AB313+AB322</f>
        <v/>
      </c>
      <c r="AC331" s="40">
        <f>AC304+AC313+AC322</f>
        <v/>
      </c>
      <c r="AD331" s="42">
        <f>NEWPOLICY(AD304,AD313,AD322)</f>
        <v/>
      </c>
      <c r="AE331" s="25">
        <f>LOWER(Settings!$C$4)&amp;".mit."&amp;$A331&amp;IF($C331="","","."&amp;$C331&amp;"."&amp;$B331)&amp;IF(INDEX(Variables!$D$5:$D$105,MATCH($A331,Variables!$A$5:$A$105,0))="","","."&amp;INDEX(Variables!$D$5:$D$105,MATCH($A331,Variables!$A$5:$A$105,0)))&amp;"."&amp;AE$5</f>
        <v/>
      </c>
      <c r="AF331" s="41">
        <f>AF304+AF313+AF322</f>
        <v/>
      </c>
      <c r="AG331" s="40">
        <f>AG304+AG313+AG322</f>
        <v/>
      </c>
      <c r="AH331" s="40">
        <f>AH304+AH313+AH322</f>
        <v/>
      </c>
      <c r="AI331" s="40">
        <f>AI304+AI313+AI322</f>
        <v/>
      </c>
      <c r="AJ331" s="40">
        <f>AJ304+AJ313+AJ322</f>
        <v/>
      </c>
      <c r="AK331" s="40">
        <f>AK304+AK313+AK322</f>
        <v/>
      </c>
      <c r="AL331" s="40">
        <f>AL304+AL313+AL322</f>
        <v/>
      </c>
      <c r="AM331" s="40">
        <f>AM304+AM313+AM322</f>
        <v/>
      </c>
      <c r="AN331" s="40">
        <f>AN304+AN313+AN322</f>
        <v/>
      </c>
      <c r="AO331" s="40">
        <f>AO304+AO313+AO322</f>
        <v/>
      </c>
      <c r="AP331" s="40">
        <f>AP304+AP313+AP322</f>
        <v/>
      </c>
      <c r="AQ331" s="40">
        <f>AQ304+AQ313+AQ322</f>
        <v/>
      </c>
      <c r="AR331" s="40">
        <f>AR304+AR313+AR322</f>
        <v/>
      </c>
      <c r="AS331" s="40">
        <f>AS304+AS313+AS322</f>
        <v/>
      </c>
      <c r="AT331" s="40">
        <f>AT304+AT313+AT322</f>
        <v/>
      </c>
      <c r="AU331" s="40">
        <f>AU304+AU313+AU322</f>
        <v/>
      </c>
      <c r="AV331" s="40">
        <f>AV304+AV313+AV322</f>
        <v/>
      </c>
      <c r="AW331" s="40">
        <f>AW304+AW313+AW322</f>
        <v/>
      </c>
      <c r="AX331" s="42">
        <f>NEWPOLICY(AX304,AX313,AX322)</f>
        <v/>
      </c>
    </row>
    <row r="332" hidden="1" outlineLevel="2">
      <c r="A332" s="5" t="inlineStr">
        <is>
          <t>nce</t>
        </is>
      </c>
      <c r="B332" s="5" t="inlineStr">
        <is>
          <t>nga</t>
        </is>
      </c>
      <c r="C332" s="5" t="inlineStr">
        <is>
          <t>rod</t>
        </is>
      </c>
      <c r="D332" s="39" t="n"/>
      <c r="E332" s="39" t="n"/>
      <c r="F332" s="39" t="n"/>
      <c r="G332" s="39" t="n"/>
      <c r="H332" s="5">
        <f>INDEX(Variables!$B$5:$B$105,MATCH($A332,Variables!$A$5:$A$105,0))&amp;IF($C332="",""," | "&amp;INDEX(Mapping!$B$5:$B$26,MATCH($C332,Mapping!$A$5:$A$26,0))&amp;" | "&amp;INDEX(Mapping!$B$30:$B$41,MATCH($B332,Mapping!$A$30:$A$41,0)))</f>
        <v/>
      </c>
      <c r="I332" s="5">
        <f>INDEX(Variables!$C$5:$C$105,MATCH($A332,Variables!$A$5:$A$105,0))</f>
        <v/>
      </c>
      <c r="J332" s="5">
        <f>INDEX(Variables!$E$5:$E$105,MATCH($A332,Variables!$A$5:$A$105,0))</f>
        <v/>
      </c>
      <c r="K332" s="25">
        <f>LOWER(Settings!$C$4)&amp;".mit."&amp;$A332&amp;IF($C332="","","."&amp;$C332&amp;"."&amp;$B332)&amp;IF(INDEX(Variables!$D$5:$D$105,MATCH($A332,Variables!$A$5:$A$105,0))="","","."&amp;INDEX(Variables!$D$5:$D$105,MATCH($A332,Variables!$A$5:$A$105,0)))&amp;"."&amp;K$5</f>
        <v/>
      </c>
      <c r="L332" s="41">
        <f>L305+L314+L323</f>
        <v/>
      </c>
      <c r="M332" s="40">
        <f>M305+M314+M323</f>
        <v/>
      </c>
      <c r="N332" s="40">
        <f>N305+N314+N323</f>
        <v/>
      </c>
      <c r="O332" s="40">
        <f>O305+O314+O323</f>
        <v/>
      </c>
      <c r="P332" s="40">
        <f>P305+P314+P323</f>
        <v/>
      </c>
      <c r="Q332" s="40">
        <f>Q305+Q314+Q323</f>
        <v/>
      </c>
      <c r="R332" s="40">
        <f>R305+R314+R323</f>
        <v/>
      </c>
      <c r="S332" s="40">
        <f>S305+S314+S323</f>
        <v/>
      </c>
      <c r="T332" s="40">
        <f>T305+T314+T323</f>
        <v/>
      </c>
      <c r="U332" s="40">
        <f>U305+U314+U323</f>
        <v/>
      </c>
      <c r="V332" s="40">
        <f>V305+V314+V323</f>
        <v/>
      </c>
      <c r="W332" s="40">
        <f>W305+W314+W323</f>
        <v/>
      </c>
      <c r="X332" s="40">
        <f>X305+X314+X323</f>
        <v/>
      </c>
      <c r="Y332" s="40">
        <f>Y305+Y314+Y323</f>
        <v/>
      </c>
      <c r="Z332" s="40">
        <f>Z305+Z314+Z323</f>
        <v/>
      </c>
      <c r="AA332" s="40">
        <f>AA305+AA314+AA323</f>
        <v/>
      </c>
      <c r="AB332" s="40">
        <f>AB305+AB314+AB323</f>
        <v/>
      </c>
      <c r="AC332" s="40">
        <f>AC305+AC314+AC323</f>
        <v/>
      </c>
      <c r="AD332" s="42">
        <f>NEWPOLICY(AD305,AD314,AD323)</f>
        <v/>
      </c>
      <c r="AE332" s="25">
        <f>LOWER(Settings!$C$4)&amp;".mit."&amp;$A332&amp;IF($C332="","","."&amp;$C332&amp;"."&amp;$B332)&amp;IF(INDEX(Variables!$D$5:$D$105,MATCH($A332,Variables!$A$5:$A$105,0))="","","."&amp;INDEX(Variables!$D$5:$D$105,MATCH($A332,Variables!$A$5:$A$105,0)))&amp;"."&amp;AE$5</f>
        <v/>
      </c>
      <c r="AF332" s="41">
        <f>AF305+AF314+AF323</f>
        <v/>
      </c>
      <c r="AG332" s="40">
        <f>AG305+AG314+AG323</f>
        <v/>
      </c>
      <c r="AH332" s="40">
        <f>AH305+AH314+AH323</f>
        <v/>
      </c>
      <c r="AI332" s="40">
        <f>AI305+AI314+AI323</f>
        <v/>
      </c>
      <c r="AJ332" s="40">
        <f>AJ305+AJ314+AJ323</f>
        <v/>
      </c>
      <c r="AK332" s="40">
        <f>AK305+AK314+AK323</f>
        <v/>
      </c>
      <c r="AL332" s="40">
        <f>AL305+AL314+AL323</f>
        <v/>
      </c>
      <c r="AM332" s="40">
        <f>AM305+AM314+AM323</f>
        <v/>
      </c>
      <c r="AN332" s="40">
        <f>AN305+AN314+AN323</f>
        <v/>
      </c>
      <c r="AO332" s="40">
        <f>AO305+AO314+AO323</f>
        <v/>
      </c>
      <c r="AP332" s="40">
        <f>AP305+AP314+AP323</f>
        <v/>
      </c>
      <c r="AQ332" s="40">
        <f>AQ305+AQ314+AQ323</f>
        <v/>
      </c>
      <c r="AR332" s="40">
        <f>AR305+AR314+AR323</f>
        <v/>
      </c>
      <c r="AS332" s="40">
        <f>AS305+AS314+AS323</f>
        <v/>
      </c>
      <c r="AT332" s="40">
        <f>AT305+AT314+AT323</f>
        <v/>
      </c>
      <c r="AU332" s="40">
        <f>AU305+AU314+AU323</f>
        <v/>
      </c>
      <c r="AV332" s="40">
        <f>AV305+AV314+AV323</f>
        <v/>
      </c>
      <c r="AW332" s="40">
        <f>AW305+AW314+AW323</f>
        <v/>
      </c>
      <c r="AX332" s="42">
        <f>NEWPOLICY(AX305,AX314,AX323)</f>
        <v/>
      </c>
    </row>
    <row r="333" hidden="1" outlineLevel="2">
      <c r="A333" s="5" t="inlineStr">
        <is>
          <t>nce</t>
        </is>
      </c>
      <c r="B333" s="5" t="inlineStr">
        <is>
          <t>gso</t>
        </is>
      </c>
      <c r="C333" s="5" t="inlineStr">
        <is>
          <t>rod</t>
        </is>
      </c>
      <c r="D333" s="39" t="n"/>
      <c r="E333" s="39" t="n"/>
      <c r="F333" s="39" t="n"/>
      <c r="G333" s="39" t="n"/>
      <c r="H333" s="5">
        <f>INDEX(Variables!$B$5:$B$105,MATCH($A333,Variables!$A$5:$A$105,0))&amp;IF($C333="",""," | "&amp;INDEX(Mapping!$B$5:$B$26,MATCH($C333,Mapping!$A$5:$A$26,0))&amp;" | "&amp;INDEX(Mapping!$B$30:$B$41,MATCH($B333,Mapping!$A$30:$A$41,0)))</f>
        <v/>
      </c>
      <c r="I333" s="5">
        <f>INDEX(Variables!$C$5:$C$105,MATCH($A333,Variables!$A$5:$A$105,0))</f>
        <v/>
      </c>
      <c r="J333" s="5">
        <f>INDEX(Variables!$E$5:$E$105,MATCH($A333,Variables!$A$5:$A$105,0))</f>
        <v/>
      </c>
      <c r="K333" s="25">
        <f>LOWER(Settings!$C$4)&amp;".mit."&amp;$A333&amp;IF($C333="","","."&amp;$C333&amp;"."&amp;$B333)&amp;IF(INDEX(Variables!$D$5:$D$105,MATCH($A333,Variables!$A$5:$A$105,0))="","","."&amp;INDEX(Variables!$D$5:$D$105,MATCH($A333,Variables!$A$5:$A$105,0)))&amp;"."&amp;K$5</f>
        <v/>
      </c>
      <c r="L333" s="41">
        <f>L306+L315+L324</f>
        <v/>
      </c>
      <c r="M333" s="40">
        <f>M306+M315+M324</f>
        <v/>
      </c>
      <c r="N333" s="40">
        <f>N306+N315+N324</f>
        <v/>
      </c>
      <c r="O333" s="40">
        <f>O306+O315+O324</f>
        <v/>
      </c>
      <c r="P333" s="40">
        <f>P306+P315+P324</f>
        <v/>
      </c>
      <c r="Q333" s="40">
        <f>Q306+Q315+Q324</f>
        <v/>
      </c>
      <c r="R333" s="40">
        <f>R306+R315+R324</f>
        <v/>
      </c>
      <c r="S333" s="40">
        <f>S306+S315+S324</f>
        <v/>
      </c>
      <c r="T333" s="40">
        <f>T306+T315+T324</f>
        <v/>
      </c>
      <c r="U333" s="40">
        <f>U306+U315+U324</f>
        <v/>
      </c>
      <c r="V333" s="40">
        <f>V306+V315+V324</f>
        <v/>
      </c>
      <c r="W333" s="40">
        <f>W306+W315+W324</f>
        <v/>
      </c>
      <c r="X333" s="40">
        <f>X306+X315+X324</f>
        <v/>
      </c>
      <c r="Y333" s="40">
        <f>Y306+Y315+Y324</f>
        <v/>
      </c>
      <c r="Z333" s="40">
        <f>Z306+Z315+Z324</f>
        <v/>
      </c>
      <c r="AA333" s="40">
        <f>AA306+AA315+AA324</f>
        <v/>
      </c>
      <c r="AB333" s="40">
        <f>AB306+AB315+AB324</f>
        <v/>
      </c>
      <c r="AC333" s="40">
        <f>AC306+AC315+AC324</f>
        <v/>
      </c>
      <c r="AD333" s="42">
        <f>NEWPOLICY(AD306,AD315,AD324)</f>
        <v/>
      </c>
      <c r="AE333" s="25">
        <f>LOWER(Settings!$C$4)&amp;".mit."&amp;$A333&amp;IF($C333="","","."&amp;$C333&amp;"."&amp;$B333)&amp;IF(INDEX(Variables!$D$5:$D$105,MATCH($A333,Variables!$A$5:$A$105,0))="","","."&amp;INDEX(Variables!$D$5:$D$105,MATCH($A333,Variables!$A$5:$A$105,0)))&amp;"."&amp;AE$5</f>
        <v/>
      </c>
      <c r="AF333" s="41">
        <f>AF306+AF315+AF324</f>
        <v/>
      </c>
      <c r="AG333" s="40">
        <f>AG306+AG315+AG324</f>
        <v/>
      </c>
      <c r="AH333" s="40">
        <f>AH306+AH315+AH324</f>
        <v/>
      </c>
      <c r="AI333" s="40">
        <f>AI306+AI315+AI324</f>
        <v/>
      </c>
      <c r="AJ333" s="40">
        <f>AJ306+AJ315+AJ324</f>
        <v/>
      </c>
      <c r="AK333" s="40">
        <f>AK306+AK315+AK324</f>
        <v/>
      </c>
      <c r="AL333" s="40">
        <f>AL306+AL315+AL324</f>
        <v/>
      </c>
      <c r="AM333" s="40">
        <f>AM306+AM315+AM324</f>
        <v/>
      </c>
      <c r="AN333" s="40">
        <f>AN306+AN315+AN324</f>
        <v/>
      </c>
      <c r="AO333" s="40">
        <f>AO306+AO315+AO324</f>
        <v/>
      </c>
      <c r="AP333" s="40">
        <f>AP306+AP315+AP324</f>
        <v/>
      </c>
      <c r="AQ333" s="40">
        <f>AQ306+AQ315+AQ324</f>
        <v/>
      </c>
      <c r="AR333" s="40">
        <f>AR306+AR315+AR324</f>
        <v/>
      </c>
      <c r="AS333" s="40">
        <f>AS306+AS315+AS324</f>
        <v/>
      </c>
      <c r="AT333" s="40">
        <f>AT306+AT315+AT324</f>
        <v/>
      </c>
      <c r="AU333" s="40">
        <f>AU306+AU315+AU324</f>
        <v/>
      </c>
      <c r="AV333" s="40">
        <f>AV306+AV315+AV324</f>
        <v/>
      </c>
      <c r="AW333" s="40">
        <f>AW306+AW315+AW324</f>
        <v/>
      </c>
      <c r="AX333" s="42">
        <f>NEWPOLICY(AX306,AX315,AX324)</f>
        <v/>
      </c>
    </row>
    <row r="334" hidden="1" outlineLevel="2">
      <c r="A334" s="5" t="inlineStr">
        <is>
          <t>nce</t>
        </is>
      </c>
      <c r="B334" s="5" t="inlineStr">
        <is>
          <t>die</t>
        </is>
      </c>
      <c r="C334" s="5" t="inlineStr">
        <is>
          <t>rod</t>
        </is>
      </c>
      <c r="D334" s="39" t="n"/>
      <c r="E334" s="39" t="n"/>
      <c r="F334" s="39" t="n"/>
      <c r="G334" s="39" t="n"/>
      <c r="H334" s="5">
        <f>INDEX(Variables!$B$5:$B$105,MATCH($A334,Variables!$A$5:$A$105,0))&amp;IF($C334="",""," | "&amp;INDEX(Mapping!$B$5:$B$26,MATCH($C334,Mapping!$A$5:$A$26,0))&amp;" | "&amp;INDEX(Mapping!$B$30:$B$41,MATCH($B334,Mapping!$A$30:$A$41,0)))</f>
        <v/>
      </c>
      <c r="I334" s="5">
        <f>INDEX(Variables!$C$5:$C$105,MATCH($A334,Variables!$A$5:$A$105,0))</f>
        <v/>
      </c>
      <c r="J334" s="5">
        <f>INDEX(Variables!$E$5:$E$105,MATCH($A334,Variables!$A$5:$A$105,0))</f>
        <v/>
      </c>
      <c r="K334" s="25">
        <f>LOWER(Settings!$C$4)&amp;".mit."&amp;$A334&amp;IF($C334="","","."&amp;$C334&amp;"."&amp;$B334)&amp;IF(INDEX(Variables!$D$5:$D$105,MATCH($A334,Variables!$A$5:$A$105,0))="","","."&amp;INDEX(Variables!$D$5:$D$105,MATCH($A334,Variables!$A$5:$A$105,0)))&amp;"."&amp;K$5</f>
        <v/>
      </c>
      <c r="L334" s="41">
        <f>L307+L316+L325</f>
        <v/>
      </c>
      <c r="M334" s="40">
        <f>M307+M316+M325</f>
        <v/>
      </c>
      <c r="N334" s="40">
        <f>N307+N316+N325</f>
        <v/>
      </c>
      <c r="O334" s="40">
        <f>O307+O316+O325</f>
        <v/>
      </c>
      <c r="P334" s="40">
        <f>P307+P316+P325</f>
        <v/>
      </c>
      <c r="Q334" s="40">
        <f>Q307+Q316+Q325</f>
        <v/>
      </c>
      <c r="R334" s="40">
        <f>R307+R316+R325</f>
        <v/>
      </c>
      <c r="S334" s="40">
        <f>S307+S316+S325</f>
        <v/>
      </c>
      <c r="T334" s="40">
        <f>T307+T316+T325</f>
        <v/>
      </c>
      <c r="U334" s="40">
        <f>U307+U316+U325</f>
        <v/>
      </c>
      <c r="V334" s="40">
        <f>V307+V316+V325</f>
        <v/>
      </c>
      <c r="W334" s="40">
        <f>W307+W316+W325</f>
        <v/>
      </c>
      <c r="X334" s="40">
        <f>X307+X316+X325</f>
        <v/>
      </c>
      <c r="Y334" s="40">
        <f>Y307+Y316+Y325</f>
        <v/>
      </c>
      <c r="Z334" s="40">
        <f>Z307+Z316+Z325</f>
        <v/>
      </c>
      <c r="AA334" s="40">
        <f>AA307+AA316+AA325</f>
        <v/>
      </c>
      <c r="AB334" s="40">
        <f>AB307+AB316+AB325</f>
        <v/>
      </c>
      <c r="AC334" s="40">
        <f>AC307+AC316+AC325</f>
        <v/>
      </c>
      <c r="AD334" s="42">
        <f>NEWPOLICY(AD307,AD316,AD325)</f>
        <v/>
      </c>
      <c r="AE334" s="25">
        <f>LOWER(Settings!$C$4)&amp;".mit."&amp;$A334&amp;IF($C334="","","."&amp;$C334&amp;"."&amp;$B334)&amp;IF(INDEX(Variables!$D$5:$D$105,MATCH($A334,Variables!$A$5:$A$105,0))="","","."&amp;INDEX(Variables!$D$5:$D$105,MATCH($A334,Variables!$A$5:$A$105,0)))&amp;"."&amp;AE$5</f>
        <v/>
      </c>
      <c r="AF334" s="41">
        <f>AF307+AF316+AF325</f>
        <v/>
      </c>
      <c r="AG334" s="40">
        <f>AG307+AG316+AG325</f>
        <v/>
      </c>
      <c r="AH334" s="40">
        <f>AH307+AH316+AH325</f>
        <v/>
      </c>
      <c r="AI334" s="40">
        <f>AI307+AI316+AI325</f>
        <v/>
      </c>
      <c r="AJ334" s="40">
        <f>AJ307+AJ316+AJ325</f>
        <v/>
      </c>
      <c r="AK334" s="40">
        <f>AK307+AK316+AK325</f>
        <v/>
      </c>
      <c r="AL334" s="40">
        <f>AL307+AL316+AL325</f>
        <v/>
      </c>
      <c r="AM334" s="40">
        <f>AM307+AM316+AM325</f>
        <v/>
      </c>
      <c r="AN334" s="40">
        <f>AN307+AN316+AN325</f>
        <v/>
      </c>
      <c r="AO334" s="40">
        <f>AO307+AO316+AO325</f>
        <v/>
      </c>
      <c r="AP334" s="40">
        <f>AP307+AP316+AP325</f>
        <v/>
      </c>
      <c r="AQ334" s="40">
        <f>AQ307+AQ316+AQ325</f>
        <v/>
      </c>
      <c r="AR334" s="40">
        <f>AR307+AR316+AR325</f>
        <v/>
      </c>
      <c r="AS334" s="40">
        <f>AS307+AS316+AS325</f>
        <v/>
      </c>
      <c r="AT334" s="40">
        <f>AT307+AT316+AT325</f>
        <v/>
      </c>
      <c r="AU334" s="40">
        <f>AU307+AU316+AU325</f>
        <v/>
      </c>
      <c r="AV334" s="40">
        <f>AV307+AV316+AV325</f>
        <v/>
      </c>
      <c r="AW334" s="40">
        <f>AW307+AW316+AW325</f>
        <v/>
      </c>
      <c r="AX334" s="42">
        <f>NEWPOLICY(AX307,AX316,AX325)</f>
        <v/>
      </c>
    </row>
    <row r="335" hidden="1" outlineLevel="2">
      <c r="A335" s="5" t="inlineStr">
        <is>
          <t>nce</t>
        </is>
      </c>
      <c r="B335" s="5" t="inlineStr">
        <is>
          <t>lpg</t>
        </is>
      </c>
      <c r="C335" s="5" t="inlineStr">
        <is>
          <t>rod</t>
        </is>
      </c>
      <c r="D335" s="39" t="n"/>
      <c r="E335" s="39" t="n"/>
      <c r="F335" s="39" t="n"/>
      <c r="G335" s="39" t="n"/>
      <c r="H335" s="5">
        <f>INDEX(Variables!$B$5:$B$105,MATCH($A335,Variables!$A$5:$A$105,0))&amp;IF($C335="",""," | "&amp;INDEX(Mapping!$B$5:$B$26,MATCH($C335,Mapping!$A$5:$A$26,0))&amp;" | "&amp;INDEX(Mapping!$B$30:$B$41,MATCH($B335,Mapping!$A$30:$A$41,0)))</f>
        <v/>
      </c>
      <c r="I335" s="5">
        <f>INDEX(Variables!$C$5:$C$105,MATCH($A335,Variables!$A$5:$A$105,0))</f>
        <v/>
      </c>
      <c r="J335" s="5">
        <f>INDEX(Variables!$E$5:$E$105,MATCH($A335,Variables!$A$5:$A$105,0))</f>
        <v/>
      </c>
      <c r="K335" s="25">
        <f>LOWER(Settings!$C$4)&amp;".mit."&amp;$A335&amp;IF($C335="","","."&amp;$C335&amp;"."&amp;$B335)&amp;IF(INDEX(Variables!$D$5:$D$105,MATCH($A335,Variables!$A$5:$A$105,0))="","","."&amp;INDEX(Variables!$D$5:$D$105,MATCH($A335,Variables!$A$5:$A$105,0)))&amp;"."&amp;K$5</f>
        <v/>
      </c>
      <c r="L335" s="41">
        <f>L308+L317+L326</f>
        <v/>
      </c>
      <c r="M335" s="40">
        <f>M308+M317+M326</f>
        <v/>
      </c>
      <c r="N335" s="40">
        <f>N308+N317+N326</f>
        <v/>
      </c>
      <c r="O335" s="40">
        <f>O308+O317+O326</f>
        <v/>
      </c>
      <c r="P335" s="40">
        <f>P308+P317+P326</f>
        <v/>
      </c>
      <c r="Q335" s="40">
        <f>Q308+Q317+Q326</f>
        <v/>
      </c>
      <c r="R335" s="40">
        <f>R308+R317+R326</f>
        <v/>
      </c>
      <c r="S335" s="40">
        <f>S308+S317+S326</f>
        <v/>
      </c>
      <c r="T335" s="40">
        <f>T308+T317+T326</f>
        <v/>
      </c>
      <c r="U335" s="40">
        <f>U308+U317+U326</f>
        <v/>
      </c>
      <c r="V335" s="40">
        <f>V308+V317+V326</f>
        <v/>
      </c>
      <c r="W335" s="40">
        <f>W308+W317+W326</f>
        <v/>
      </c>
      <c r="X335" s="40">
        <f>X308+X317+X326</f>
        <v/>
      </c>
      <c r="Y335" s="40">
        <f>Y308+Y317+Y326</f>
        <v/>
      </c>
      <c r="Z335" s="40">
        <f>Z308+Z317+Z326</f>
        <v/>
      </c>
      <c r="AA335" s="40">
        <f>AA308+AA317+AA326</f>
        <v/>
      </c>
      <c r="AB335" s="40">
        <f>AB308+AB317+AB326</f>
        <v/>
      </c>
      <c r="AC335" s="40">
        <f>AC308+AC317+AC326</f>
        <v/>
      </c>
      <c r="AD335" s="42">
        <f>NEWPOLICY(AD308,AD317,AD326)</f>
        <v/>
      </c>
      <c r="AE335" s="25">
        <f>LOWER(Settings!$C$4)&amp;".mit."&amp;$A335&amp;IF($C335="","","."&amp;$C335&amp;"."&amp;$B335)&amp;IF(INDEX(Variables!$D$5:$D$105,MATCH($A335,Variables!$A$5:$A$105,0))="","","."&amp;INDEX(Variables!$D$5:$D$105,MATCH($A335,Variables!$A$5:$A$105,0)))&amp;"."&amp;AE$5</f>
        <v/>
      </c>
      <c r="AF335" s="41">
        <f>AF308+AF317+AF326</f>
        <v/>
      </c>
      <c r="AG335" s="40">
        <f>AG308+AG317+AG326</f>
        <v/>
      </c>
      <c r="AH335" s="40">
        <f>AH308+AH317+AH326</f>
        <v/>
      </c>
      <c r="AI335" s="40">
        <f>AI308+AI317+AI326</f>
        <v/>
      </c>
      <c r="AJ335" s="40">
        <f>AJ308+AJ317+AJ326</f>
        <v/>
      </c>
      <c r="AK335" s="40">
        <f>AK308+AK317+AK326</f>
        <v/>
      </c>
      <c r="AL335" s="40">
        <f>AL308+AL317+AL326</f>
        <v/>
      </c>
      <c r="AM335" s="40">
        <f>AM308+AM317+AM326</f>
        <v/>
      </c>
      <c r="AN335" s="40">
        <f>AN308+AN317+AN326</f>
        <v/>
      </c>
      <c r="AO335" s="40">
        <f>AO308+AO317+AO326</f>
        <v/>
      </c>
      <c r="AP335" s="40">
        <f>AP308+AP317+AP326</f>
        <v/>
      </c>
      <c r="AQ335" s="40">
        <f>AQ308+AQ317+AQ326</f>
        <v/>
      </c>
      <c r="AR335" s="40">
        <f>AR308+AR317+AR326</f>
        <v/>
      </c>
      <c r="AS335" s="40">
        <f>AS308+AS317+AS326</f>
        <v/>
      </c>
      <c r="AT335" s="40">
        <f>AT308+AT317+AT326</f>
        <v/>
      </c>
      <c r="AU335" s="40">
        <f>AU308+AU317+AU326</f>
        <v/>
      </c>
      <c r="AV335" s="40">
        <f>AV308+AV317+AV326</f>
        <v/>
      </c>
      <c r="AW335" s="40">
        <f>AW308+AW317+AW326</f>
        <v/>
      </c>
      <c r="AX335" s="42">
        <f>NEWPOLICY(AX308,AX317,AX326)</f>
        <v/>
      </c>
    </row>
    <row r="336" hidden="1" outlineLevel="2">
      <c r="A336" s="5" t="inlineStr">
        <is>
          <t>nce</t>
        </is>
      </c>
      <c r="B336" s="5" t="inlineStr">
        <is>
          <t>ker</t>
        </is>
      </c>
      <c r="C336" s="5" t="inlineStr">
        <is>
          <t>rod</t>
        </is>
      </c>
      <c r="D336" s="39" t="n"/>
      <c r="E336" s="39" t="n"/>
      <c r="F336" s="39" t="n"/>
      <c r="G336" s="39" t="n"/>
      <c r="H336" s="5">
        <f>INDEX(Variables!$B$5:$B$105,MATCH($A336,Variables!$A$5:$A$105,0))&amp;IF($C336="",""," | "&amp;INDEX(Mapping!$B$5:$B$26,MATCH($C336,Mapping!$A$5:$A$26,0))&amp;" | "&amp;INDEX(Mapping!$B$30:$B$41,MATCH($B336,Mapping!$A$30:$A$41,0)))</f>
        <v/>
      </c>
      <c r="I336" s="5">
        <f>INDEX(Variables!$C$5:$C$105,MATCH($A336,Variables!$A$5:$A$105,0))</f>
        <v/>
      </c>
      <c r="J336" s="5">
        <f>INDEX(Variables!$E$5:$E$105,MATCH($A336,Variables!$A$5:$A$105,0))</f>
        <v/>
      </c>
      <c r="K336" s="25">
        <f>LOWER(Settings!$C$4)&amp;".mit."&amp;$A336&amp;IF($C336="","","."&amp;$C336&amp;"."&amp;$B336)&amp;IF(INDEX(Variables!$D$5:$D$105,MATCH($A336,Variables!$A$5:$A$105,0))="","","."&amp;INDEX(Variables!$D$5:$D$105,MATCH($A336,Variables!$A$5:$A$105,0)))&amp;"."&amp;K$5</f>
        <v/>
      </c>
      <c r="L336" s="41">
        <f>L309+L318+L327</f>
        <v/>
      </c>
      <c r="M336" s="40">
        <f>M309+M318+M327</f>
        <v/>
      </c>
      <c r="N336" s="40">
        <f>N309+N318+N327</f>
        <v/>
      </c>
      <c r="O336" s="40">
        <f>O309+O318+O327</f>
        <v/>
      </c>
      <c r="P336" s="40">
        <f>P309+P318+P327</f>
        <v/>
      </c>
      <c r="Q336" s="40">
        <f>Q309+Q318+Q327</f>
        <v/>
      </c>
      <c r="R336" s="40">
        <f>R309+R318+R327</f>
        <v/>
      </c>
      <c r="S336" s="40">
        <f>S309+S318+S327</f>
        <v/>
      </c>
      <c r="T336" s="40">
        <f>T309+T318+T327</f>
        <v/>
      </c>
      <c r="U336" s="40">
        <f>U309+U318+U327</f>
        <v/>
      </c>
      <c r="V336" s="40">
        <f>V309+V318+V327</f>
        <v/>
      </c>
      <c r="W336" s="40">
        <f>W309+W318+W327</f>
        <v/>
      </c>
      <c r="X336" s="40">
        <f>X309+X318+X327</f>
        <v/>
      </c>
      <c r="Y336" s="40">
        <f>Y309+Y318+Y327</f>
        <v/>
      </c>
      <c r="Z336" s="40">
        <f>Z309+Z318+Z327</f>
        <v/>
      </c>
      <c r="AA336" s="40">
        <f>AA309+AA318+AA327</f>
        <v/>
      </c>
      <c r="AB336" s="40">
        <f>AB309+AB318+AB327</f>
        <v/>
      </c>
      <c r="AC336" s="40">
        <f>AC309+AC318+AC327</f>
        <v/>
      </c>
      <c r="AD336" s="42">
        <f>NEWPOLICY(AD309,AD318,AD327)</f>
        <v/>
      </c>
      <c r="AE336" s="25">
        <f>LOWER(Settings!$C$4)&amp;".mit."&amp;$A336&amp;IF($C336="","","."&amp;$C336&amp;"."&amp;$B336)&amp;IF(INDEX(Variables!$D$5:$D$105,MATCH($A336,Variables!$A$5:$A$105,0))="","","."&amp;INDEX(Variables!$D$5:$D$105,MATCH($A336,Variables!$A$5:$A$105,0)))&amp;"."&amp;AE$5</f>
        <v/>
      </c>
      <c r="AF336" s="41">
        <f>AF309+AF318+AF327</f>
        <v/>
      </c>
      <c r="AG336" s="40">
        <f>AG309+AG318+AG327</f>
        <v/>
      </c>
      <c r="AH336" s="40">
        <f>AH309+AH318+AH327</f>
        <v/>
      </c>
      <c r="AI336" s="40">
        <f>AI309+AI318+AI327</f>
        <v/>
      </c>
      <c r="AJ336" s="40">
        <f>AJ309+AJ318+AJ327</f>
        <v/>
      </c>
      <c r="AK336" s="40">
        <f>AK309+AK318+AK327</f>
        <v/>
      </c>
      <c r="AL336" s="40">
        <f>AL309+AL318+AL327</f>
        <v/>
      </c>
      <c r="AM336" s="40">
        <f>AM309+AM318+AM327</f>
        <v/>
      </c>
      <c r="AN336" s="40">
        <f>AN309+AN318+AN327</f>
        <v/>
      </c>
      <c r="AO336" s="40">
        <f>AO309+AO318+AO327</f>
        <v/>
      </c>
      <c r="AP336" s="40">
        <f>AP309+AP318+AP327</f>
        <v/>
      </c>
      <c r="AQ336" s="40">
        <f>AQ309+AQ318+AQ327</f>
        <v/>
      </c>
      <c r="AR336" s="40">
        <f>AR309+AR318+AR327</f>
        <v/>
      </c>
      <c r="AS336" s="40">
        <f>AS309+AS318+AS327</f>
        <v/>
      </c>
      <c r="AT336" s="40">
        <f>AT309+AT318+AT327</f>
        <v/>
      </c>
      <c r="AU336" s="40">
        <f>AU309+AU318+AU327</f>
        <v/>
      </c>
      <c r="AV336" s="40">
        <f>AV309+AV318+AV327</f>
        <v/>
      </c>
      <c r="AW336" s="40">
        <f>AW309+AW318+AW327</f>
        <v/>
      </c>
      <c r="AX336" s="42">
        <f>NEWPOLICY(AX309,AX318,AX327)</f>
        <v/>
      </c>
    </row>
    <row r="337" hidden="1" outlineLevel="2">
      <c r="A337" s="5" t="inlineStr">
        <is>
          <t>nce</t>
        </is>
      </c>
      <c r="B337" s="5" t="inlineStr">
        <is>
          <t>oop</t>
        </is>
      </c>
      <c r="C337" s="5" t="inlineStr">
        <is>
          <t>rod</t>
        </is>
      </c>
      <c r="D337" s="39" t="n"/>
      <c r="E337" s="39" t="n"/>
      <c r="F337" s="39" t="n"/>
      <c r="G337" s="39" t="n"/>
      <c r="H337" s="5">
        <f>INDEX(Variables!$B$5:$B$105,MATCH($A337,Variables!$A$5:$A$105,0))&amp;IF($C337="",""," | "&amp;INDEX(Mapping!$B$5:$B$26,MATCH($C337,Mapping!$A$5:$A$26,0))&amp;" | "&amp;INDEX(Mapping!$B$30:$B$41,MATCH($B337,Mapping!$A$30:$A$41,0)))</f>
        <v/>
      </c>
      <c r="I337" s="5">
        <f>INDEX(Variables!$C$5:$C$105,MATCH($A337,Variables!$A$5:$A$105,0))</f>
        <v/>
      </c>
      <c r="J337" s="5">
        <f>INDEX(Variables!$E$5:$E$105,MATCH($A337,Variables!$A$5:$A$105,0))</f>
        <v/>
      </c>
      <c r="K337" s="25">
        <f>LOWER(Settings!$C$4)&amp;".mit."&amp;$A337&amp;IF($C337="","","."&amp;$C337&amp;"."&amp;$B337)&amp;IF(INDEX(Variables!$D$5:$D$105,MATCH($A337,Variables!$A$5:$A$105,0))="","","."&amp;INDEX(Variables!$D$5:$D$105,MATCH($A337,Variables!$A$5:$A$105,0)))&amp;"."&amp;K$5</f>
        <v/>
      </c>
      <c r="L337" s="41">
        <f>L310+L319+L328</f>
        <v/>
      </c>
      <c r="M337" s="40">
        <f>M310+M319+M328</f>
        <v/>
      </c>
      <c r="N337" s="40">
        <f>N310+N319+N328</f>
        <v/>
      </c>
      <c r="O337" s="40">
        <f>O310+O319+O328</f>
        <v/>
      </c>
      <c r="P337" s="40">
        <f>P310+P319+P328</f>
        <v/>
      </c>
      <c r="Q337" s="40">
        <f>Q310+Q319+Q328</f>
        <v/>
      </c>
      <c r="R337" s="40">
        <f>R310+R319+R328</f>
        <v/>
      </c>
      <c r="S337" s="40">
        <f>S310+S319+S328</f>
        <v/>
      </c>
      <c r="T337" s="40">
        <f>T310+T319+T328</f>
        <v/>
      </c>
      <c r="U337" s="40">
        <f>U310+U319+U328</f>
        <v/>
      </c>
      <c r="V337" s="40">
        <f>V310+V319+V328</f>
        <v/>
      </c>
      <c r="W337" s="40">
        <f>W310+W319+W328</f>
        <v/>
      </c>
      <c r="X337" s="40">
        <f>X310+X319+X328</f>
        <v/>
      </c>
      <c r="Y337" s="40">
        <f>Y310+Y319+Y328</f>
        <v/>
      </c>
      <c r="Z337" s="40">
        <f>Z310+Z319+Z328</f>
        <v/>
      </c>
      <c r="AA337" s="40">
        <f>AA310+AA319+AA328</f>
        <v/>
      </c>
      <c r="AB337" s="40">
        <f>AB310+AB319+AB328</f>
        <v/>
      </c>
      <c r="AC337" s="40">
        <f>AC310+AC319+AC328</f>
        <v/>
      </c>
      <c r="AD337" s="42">
        <f>NEWPOLICY(AD310,AD319,AD328)</f>
        <v/>
      </c>
      <c r="AE337" s="25">
        <f>LOWER(Settings!$C$4)&amp;".mit."&amp;$A337&amp;IF($C337="","","."&amp;$C337&amp;"."&amp;$B337)&amp;IF(INDEX(Variables!$D$5:$D$105,MATCH($A337,Variables!$A$5:$A$105,0))="","","."&amp;INDEX(Variables!$D$5:$D$105,MATCH($A337,Variables!$A$5:$A$105,0)))&amp;"."&amp;AE$5</f>
        <v/>
      </c>
      <c r="AF337" s="41">
        <f>AF310+AF319+AF328</f>
        <v/>
      </c>
      <c r="AG337" s="40">
        <f>AG310+AG319+AG328</f>
        <v/>
      </c>
      <c r="AH337" s="40">
        <f>AH310+AH319+AH328</f>
        <v/>
      </c>
      <c r="AI337" s="40">
        <f>AI310+AI319+AI328</f>
        <v/>
      </c>
      <c r="AJ337" s="40">
        <f>AJ310+AJ319+AJ328</f>
        <v/>
      </c>
      <c r="AK337" s="40">
        <f>AK310+AK319+AK328</f>
        <v/>
      </c>
      <c r="AL337" s="40">
        <f>AL310+AL319+AL328</f>
        <v/>
      </c>
      <c r="AM337" s="40">
        <f>AM310+AM319+AM328</f>
        <v/>
      </c>
      <c r="AN337" s="40">
        <f>AN310+AN319+AN328</f>
        <v/>
      </c>
      <c r="AO337" s="40">
        <f>AO310+AO319+AO328</f>
        <v/>
      </c>
      <c r="AP337" s="40">
        <f>AP310+AP319+AP328</f>
        <v/>
      </c>
      <c r="AQ337" s="40">
        <f>AQ310+AQ319+AQ328</f>
        <v/>
      </c>
      <c r="AR337" s="40">
        <f>AR310+AR319+AR328</f>
        <v/>
      </c>
      <c r="AS337" s="40">
        <f>AS310+AS319+AS328</f>
        <v/>
      </c>
      <c r="AT337" s="40">
        <f>AT310+AT319+AT328</f>
        <v/>
      </c>
      <c r="AU337" s="40">
        <f>AU310+AU319+AU328</f>
        <v/>
      </c>
      <c r="AV337" s="40">
        <f>AV310+AV319+AV328</f>
        <v/>
      </c>
      <c r="AW337" s="40">
        <f>AW310+AW319+AW328</f>
        <v/>
      </c>
      <c r="AX337" s="42">
        <f>NEWPOLICY(AX310,AX319,AX328)</f>
        <v/>
      </c>
    </row>
    <row r="338" hidden="1" outlineLevel="2">
      <c r="A338" s="5" t="inlineStr">
        <is>
          <t>nce</t>
        </is>
      </c>
      <c r="B338" s="5" t="inlineStr">
        <is>
          <t>bio</t>
        </is>
      </c>
      <c r="C338" s="5" t="inlineStr">
        <is>
          <t>rod</t>
        </is>
      </c>
      <c r="D338" s="39" t="n"/>
      <c r="E338" s="39" t="n"/>
      <c r="F338" s="39" t="n"/>
      <c r="G338" s="39" t="n"/>
      <c r="H338" s="5">
        <f>INDEX(Variables!$B$5:$B$105,MATCH($A338,Variables!$A$5:$A$105,0))&amp;IF($C338="",""," | "&amp;INDEX(Mapping!$B$5:$B$26,MATCH($C338,Mapping!$A$5:$A$26,0))&amp;" | "&amp;INDEX(Mapping!$B$30:$B$41,MATCH($B338,Mapping!$A$30:$A$41,0)))</f>
        <v/>
      </c>
      <c r="I338" s="5">
        <f>INDEX(Variables!$C$5:$C$105,MATCH($A338,Variables!$A$5:$A$105,0))</f>
        <v/>
      </c>
      <c r="J338" s="5">
        <f>INDEX(Variables!$E$5:$E$105,MATCH($A338,Variables!$A$5:$A$105,0))</f>
        <v/>
      </c>
      <c r="K338" s="25">
        <f>LOWER(Settings!$C$4)&amp;".mit."&amp;$A338&amp;IF($C338="","","."&amp;$C338&amp;"."&amp;$B338)&amp;IF(INDEX(Variables!$D$5:$D$105,MATCH($A338,Variables!$A$5:$A$105,0))="","","."&amp;INDEX(Variables!$D$5:$D$105,MATCH($A338,Variables!$A$5:$A$105,0)))&amp;"."&amp;K$5</f>
        <v/>
      </c>
      <c r="L338" s="41">
        <f>L311+L320+L329</f>
        <v/>
      </c>
      <c r="M338" s="40">
        <f>M311+M320+M329</f>
        <v/>
      </c>
      <c r="N338" s="40">
        <f>N311+N320+N329</f>
        <v/>
      </c>
      <c r="O338" s="40">
        <f>O311+O320+O329</f>
        <v/>
      </c>
      <c r="P338" s="40">
        <f>P311+P320+P329</f>
        <v/>
      </c>
      <c r="Q338" s="40">
        <f>Q311+Q320+Q329</f>
        <v/>
      </c>
      <c r="R338" s="40">
        <f>R311+R320+R329</f>
        <v/>
      </c>
      <c r="S338" s="40">
        <f>S311+S320+S329</f>
        <v/>
      </c>
      <c r="T338" s="40">
        <f>T311+T320+T329</f>
        <v/>
      </c>
      <c r="U338" s="40">
        <f>U311+U320+U329</f>
        <v/>
      </c>
      <c r="V338" s="40">
        <f>V311+V320+V329</f>
        <v/>
      </c>
      <c r="W338" s="40">
        <f>W311+W320+W329</f>
        <v/>
      </c>
      <c r="X338" s="40">
        <f>X311+X320+X329</f>
        <v/>
      </c>
      <c r="Y338" s="40">
        <f>Y311+Y320+Y329</f>
        <v/>
      </c>
      <c r="Z338" s="40">
        <f>Z311+Z320+Z329</f>
        <v/>
      </c>
      <c r="AA338" s="40">
        <f>AA311+AA320+AA329</f>
        <v/>
      </c>
      <c r="AB338" s="40">
        <f>AB311+AB320+AB329</f>
        <v/>
      </c>
      <c r="AC338" s="40">
        <f>AC311+AC320+AC329</f>
        <v/>
      </c>
      <c r="AD338" s="42">
        <f>NEWPOLICY(AD311,AD320,AD329)</f>
        <v/>
      </c>
      <c r="AE338" s="25">
        <f>LOWER(Settings!$C$4)&amp;".mit."&amp;$A338&amp;IF($C338="","","."&amp;$C338&amp;"."&amp;$B338)&amp;IF(INDEX(Variables!$D$5:$D$105,MATCH($A338,Variables!$A$5:$A$105,0))="","","."&amp;INDEX(Variables!$D$5:$D$105,MATCH($A338,Variables!$A$5:$A$105,0)))&amp;"."&amp;AE$5</f>
        <v/>
      </c>
      <c r="AF338" s="41">
        <f>AF311+AF320+AF329</f>
        <v/>
      </c>
      <c r="AG338" s="40">
        <f>AG311+AG320+AG329</f>
        <v/>
      </c>
      <c r="AH338" s="40">
        <f>AH311+AH320+AH329</f>
        <v/>
      </c>
      <c r="AI338" s="40">
        <f>AI311+AI320+AI329</f>
        <v/>
      </c>
      <c r="AJ338" s="40">
        <f>AJ311+AJ320+AJ329</f>
        <v/>
      </c>
      <c r="AK338" s="40">
        <f>AK311+AK320+AK329</f>
        <v/>
      </c>
      <c r="AL338" s="40">
        <f>AL311+AL320+AL329</f>
        <v/>
      </c>
      <c r="AM338" s="40">
        <f>AM311+AM320+AM329</f>
        <v/>
      </c>
      <c r="AN338" s="40">
        <f>AN311+AN320+AN329</f>
        <v/>
      </c>
      <c r="AO338" s="40">
        <f>AO311+AO320+AO329</f>
        <v/>
      </c>
      <c r="AP338" s="40">
        <f>AP311+AP320+AP329</f>
        <v/>
      </c>
      <c r="AQ338" s="40">
        <f>AQ311+AQ320+AQ329</f>
        <v/>
      </c>
      <c r="AR338" s="40">
        <f>AR311+AR320+AR329</f>
        <v/>
      </c>
      <c r="AS338" s="40">
        <f>AS311+AS320+AS329</f>
        <v/>
      </c>
      <c r="AT338" s="40">
        <f>AT311+AT320+AT329</f>
        <v/>
      </c>
      <c r="AU338" s="40">
        <f>AU311+AU320+AU329</f>
        <v/>
      </c>
      <c r="AV338" s="40">
        <f>AV311+AV320+AV329</f>
        <v/>
      </c>
      <c r="AW338" s="40">
        <f>AW311+AW320+AW329</f>
        <v/>
      </c>
      <c r="AX338" s="42">
        <f>NEWPOLICY(AX311,AX320,AX329)</f>
        <v/>
      </c>
    </row>
    <row r="339" hidden="1" outlineLevel="2"/>
    <row r="340" hidden="1" outlineLevel="2">
      <c r="A340" s="5" t="inlineStr">
        <is>
          <t>atp</t>
        </is>
      </c>
      <c r="B340" s="5" t="inlineStr">
        <is>
          <t>coa</t>
        </is>
      </c>
      <c r="C340" s="5" t="inlineStr">
        <is>
          <t>rod</t>
        </is>
      </c>
      <c r="D340" s="40">
        <f>INDEX(Inputs!$R$5:$R$132,MATCH($B340&amp;"|"&amp;$C340,Inputs!$A$5:$A$132,0))</f>
        <v/>
      </c>
      <c r="E340" s="40">
        <f>INDEX(Inputs!$S$5:$S$132,MATCH($B340&amp;"|"&amp;$C340,Inputs!$A$5:$A$132,0))</f>
        <v/>
      </c>
      <c r="F340" s="39" t="n"/>
      <c r="G340" s="39" t="n"/>
      <c r="H340" s="5">
        <f>INDEX(Variables!$B$5:$B$105,MATCH($A340,Variables!$A$5:$A$105,0))&amp;IF($C340="",""," | "&amp;INDEX(Mapping!$B$5:$B$26,MATCH($C340,Mapping!$A$5:$A$26,0))&amp;" | "&amp;INDEX(Mapping!$B$30:$B$41,MATCH($B340,Mapping!$A$30:$A$41,0)))</f>
        <v/>
      </c>
      <c r="I340" s="5">
        <f>INDEX(Variables!$C$5:$C$105,MATCH($A340,Variables!$A$5:$A$105,0))</f>
        <v/>
      </c>
      <c r="J340" s="5">
        <f>INDEX(Variables!$E$5:$E$105,MATCH($A340,Variables!$A$5:$A$105,0))</f>
        <v/>
      </c>
      <c r="K340" s="25">
        <f>LOWER(Settings!$C$4)&amp;".mit."&amp;$A340&amp;IF($C340="","","."&amp;$C340&amp;"."&amp;$B340)&amp;IF(INDEX(Variables!$D$5:$D$105,MATCH($A340,Variables!$A$5:$A$105,0))="","","."&amp;INDEX(Variables!$D$5:$D$105,MATCH($A340,Variables!$A$5:$A$105,0)))&amp;"."&amp;K$5</f>
        <v/>
      </c>
      <c r="L340" s="41">
        <f>MAX(INDEX(L$232:L$243,$D340)+L331*(1+$E340),0.01)</f>
        <v/>
      </c>
      <c r="M340" s="40">
        <f>MAX(INDEX(M$232:M$243,$D340)+M331*(1+$E340),0.01)</f>
        <v/>
      </c>
      <c r="N340" s="40">
        <f>MAX(INDEX(N$232:N$243,$D340)+N331*(1+$E340),0.01)</f>
        <v/>
      </c>
      <c r="O340" s="40">
        <f>MAX(INDEX(O$232:O$243,$D340)+O331*(1+$E340),0.01)</f>
        <v/>
      </c>
      <c r="P340" s="40">
        <f>MAX(INDEX(P$232:P$243,$D340)+P331*(1+$E340),0.01)</f>
        <v/>
      </c>
      <c r="Q340" s="40">
        <f>MAX(INDEX(Q$232:Q$243,$D340)+Q331*(1+$E340),0.01)</f>
        <v/>
      </c>
      <c r="R340" s="40">
        <f>MAX(INDEX(R$232:R$243,$D340)+R331*(1+$E340),0.01)</f>
        <v/>
      </c>
      <c r="S340" s="40">
        <f>MAX(INDEX(S$232:S$243,$D340)+S331*(1+$E340),0.01)</f>
        <v/>
      </c>
      <c r="T340" s="40">
        <f>MAX(INDEX(T$232:T$243,$D340)+T331*(1+$E340),0.01)</f>
        <v/>
      </c>
      <c r="U340" s="40">
        <f>MAX(INDEX(U$232:U$243,$D340)+U331*(1+$E340),0.01)</f>
        <v/>
      </c>
      <c r="V340" s="40">
        <f>MAX(INDEX(V$232:V$243,$D340)+V331*(1+$E340),0.01)</f>
        <v/>
      </c>
      <c r="W340" s="40">
        <f>MAX(INDEX(W$232:W$243,$D340)+W331*(1+$E340),0.01)</f>
        <v/>
      </c>
      <c r="X340" s="40">
        <f>MAX(INDEX(X$232:X$243,$D340)+X331*(1+$E340),0.01)</f>
        <v/>
      </c>
      <c r="Y340" s="40">
        <f>MAX(INDEX(Y$232:Y$243,$D340)+Y331*(1+$E340),0.01)</f>
        <v/>
      </c>
      <c r="Z340" s="40">
        <f>MAX(INDEX(Z$232:Z$243,$D340)+Z331*(1+$E340),0.01)</f>
        <v/>
      </c>
      <c r="AA340" s="40">
        <f>MAX(INDEX(AA$232:AA$243,$D340)+AA331*(1+$E340),0.01)</f>
        <v/>
      </c>
      <c r="AB340" s="40">
        <f>MAX(INDEX(AB$232:AB$243,$D340)+AB331*(1+$E340),0.01)</f>
        <v/>
      </c>
      <c r="AC340" s="40">
        <f>MAX(INDEX(AC$232:AC$243,$D340)+AC331*(1+$E340),0.01)</f>
        <v/>
      </c>
      <c r="AD340" s="42">
        <f>POSTTAX(INDEX(AD$232:AD$243,$D340),AD331,$E340)</f>
        <v/>
      </c>
      <c r="AE340" s="25">
        <f>LOWER(Settings!$C$4)&amp;".mit."&amp;$A340&amp;IF($C340="","","."&amp;$C340&amp;"."&amp;$B340)&amp;IF(INDEX(Variables!$D$5:$D$105,MATCH($A340,Variables!$A$5:$A$105,0))="","","."&amp;INDEX(Variables!$D$5:$D$105,MATCH($A340,Variables!$A$5:$A$105,0)))&amp;"."&amp;AE$5</f>
        <v/>
      </c>
      <c r="AF340" s="41">
        <f>MAX(INDEX(AF$232:AF$243,$D340)+AF331*(1+$E340),0.01)</f>
        <v/>
      </c>
      <c r="AG340" s="40">
        <f>MAX(INDEX(AG$232:AG$243,$D340)+AG331*(1+$E340),0.01)</f>
        <v/>
      </c>
      <c r="AH340" s="40">
        <f>MAX(INDEX(AH$232:AH$243,$D340)+AH331*(1+$E340),0.01)</f>
        <v/>
      </c>
      <c r="AI340" s="40">
        <f>MAX(INDEX(AI$232:AI$243,$D340)+AI331*(1+$E340),0.01)</f>
        <v/>
      </c>
      <c r="AJ340" s="40">
        <f>MAX(INDEX(AJ$232:AJ$243,$D340)+AJ331*(1+$E340),0.01)</f>
        <v/>
      </c>
      <c r="AK340" s="40">
        <f>MAX(INDEX(AK$232:AK$243,$D340)+AK331*(1+$E340),0.01)</f>
        <v/>
      </c>
      <c r="AL340" s="40">
        <f>MAX(INDEX(AL$232:AL$243,$D340)+AL331*(1+$E340),0.01)</f>
        <v/>
      </c>
      <c r="AM340" s="40">
        <f>MAX(INDEX(AM$232:AM$243,$D340)+AM331*(1+$E340),0.01)</f>
        <v/>
      </c>
      <c r="AN340" s="40">
        <f>MAX(INDEX(AN$232:AN$243,$D340)+AN331*(1+$E340),0.01)</f>
        <v/>
      </c>
      <c r="AO340" s="40">
        <f>MAX(INDEX(AO$232:AO$243,$D340)+AO331*(1+$E340),0.01)</f>
        <v/>
      </c>
      <c r="AP340" s="40">
        <f>MAX(INDEX(AP$232:AP$243,$D340)+AP331*(1+$E340),0.01)</f>
        <v/>
      </c>
      <c r="AQ340" s="40">
        <f>MAX(INDEX(AQ$232:AQ$243,$D340)+AQ331*(1+$E340),0.01)</f>
        <v/>
      </c>
      <c r="AR340" s="40">
        <f>MAX(INDEX(AR$232:AR$243,$D340)+AR331*(1+$E340),0.01)</f>
        <v/>
      </c>
      <c r="AS340" s="40">
        <f>MAX(INDEX(AS$232:AS$243,$D340)+AS331*(1+$E340),0.01)</f>
        <v/>
      </c>
      <c r="AT340" s="40">
        <f>MAX(INDEX(AT$232:AT$243,$D340)+AT331*(1+$E340),0.01)</f>
        <v/>
      </c>
      <c r="AU340" s="40">
        <f>MAX(INDEX(AU$232:AU$243,$D340)+AU331*(1+$E340),0.01)</f>
        <v/>
      </c>
      <c r="AV340" s="40">
        <f>MAX(INDEX(AV$232:AV$243,$D340)+AV331*(1+$E340),0.01)</f>
        <v/>
      </c>
      <c r="AW340" s="40">
        <f>MAX(INDEX(AW$232:AW$243,$D340)+AW331*(1+$E340),0.01)</f>
        <v/>
      </c>
      <c r="AX340" s="42">
        <f>POSTTAX(INDEX(AX$232:AX$243,$D340),AX331,$E340)</f>
        <v/>
      </c>
    </row>
    <row r="341" hidden="1" outlineLevel="2">
      <c r="A341" s="5" t="inlineStr">
        <is>
          <t>atp</t>
        </is>
      </c>
      <c r="B341" s="5" t="inlineStr">
        <is>
          <t>nga</t>
        </is>
      </c>
      <c r="C341" s="5" t="inlineStr">
        <is>
          <t>rod</t>
        </is>
      </c>
      <c r="D341" s="40">
        <f>INDEX(Inputs!$R$5:$R$132,MATCH($B341&amp;"|"&amp;$C341,Inputs!$A$5:$A$132,0))</f>
        <v/>
      </c>
      <c r="E341" s="40">
        <f>INDEX(Inputs!$S$5:$S$132,MATCH($B341&amp;"|"&amp;$C341,Inputs!$A$5:$A$132,0))</f>
        <v/>
      </c>
      <c r="F341" s="39" t="n"/>
      <c r="G341" s="39" t="n"/>
      <c r="H341" s="5">
        <f>INDEX(Variables!$B$5:$B$105,MATCH($A341,Variables!$A$5:$A$105,0))&amp;IF($C341="",""," | "&amp;INDEX(Mapping!$B$5:$B$26,MATCH($C341,Mapping!$A$5:$A$26,0))&amp;" | "&amp;INDEX(Mapping!$B$30:$B$41,MATCH($B341,Mapping!$A$30:$A$41,0)))</f>
        <v/>
      </c>
      <c r="I341" s="5">
        <f>INDEX(Variables!$C$5:$C$105,MATCH($A341,Variables!$A$5:$A$105,0))</f>
        <v/>
      </c>
      <c r="J341" s="5">
        <f>INDEX(Variables!$E$5:$E$105,MATCH($A341,Variables!$A$5:$A$105,0))</f>
        <v/>
      </c>
      <c r="K341" s="25">
        <f>LOWER(Settings!$C$4)&amp;".mit."&amp;$A341&amp;IF($C341="","","."&amp;$C341&amp;"."&amp;$B341)&amp;IF(INDEX(Variables!$D$5:$D$105,MATCH($A341,Variables!$A$5:$A$105,0))="","","."&amp;INDEX(Variables!$D$5:$D$105,MATCH($A341,Variables!$A$5:$A$105,0)))&amp;"."&amp;K$5</f>
        <v/>
      </c>
      <c r="L341" s="41">
        <f>MAX(INDEX(L$232:L$243,$D341)+L332*(1+$E341),0.01)</f>
        <v/>
      </c>
      <c r="M341" s="40">
        <f>MAX(INDEX(M$232:M$243,$D341)+M332*(1+$E341),0.01)</f>
        <v/>
      </c>
      <c r="N341" s="40">
        <f>MAX(INDEX(N$232:N$243,$D341)+N332*(1+$E341),0.01)</f>
        <v/>
      </c>
      <c r="O341" s="40">
        <f>MAX(INDEX(O$232:O$243,$D341)+O332*(1+$E341),0.01)</f>
        <v/>
      </c>
      <c r="P341" s="40">
        <f>MAX(INDEX(P$232:P$243,$D341)+P332*(1+$E341),0.01)</f>
        <v/>
      </c>
      <c r="Q341" s="40">
        <f>MAX(INDEX(Q$232:Q$243,$D341)+Q332*(1+$E341),0.01)</f>
        <v/>
      </c>
      <c r="R341" s="40">
        <f>MAX(INDEX(R$232:R$243,$D341)+R332*(1+$E341),0.01)</f>
        <v/>
      </c>
      <c r="S341" s="40">
        <f>MAX(INDEX(S$232:S$243,$D341)+S332*(1+$E341),0.01)</f>
        <v/>
      </c>
      <c r="T341" s="40">
        <f>MAX(INDEX(T$232:T$243,$D341)+T332*(1+$E341),0.01)</f>
        <v/>
      </c>
      <c r="U341" s="40">
        <f>MAX(INDEX(U$232:U$243,$D341)+U332*(1+$E341),0.01)</f>
        <v/>
      </c>
      <c r="V341" s="40">
        <f>MAX(INDEX(V$232:V$243,$D341)+V332*(1+$E341),0.01)</f>
        <v/>
      </c>
      <c r="W341" s="40">
        <f>MAX(INDEX(W$232:W$243,$D341)+W332*(1+$E341),0.01)</f>
        <v/>
      </c>
      <c r="X341" s="40">
        <f>MAX(INDEX(X$232:X$243,$D341)+X332*(1+$E341),0.01)</f>
        <v/>
      </c>
      <c r="Y341" s="40">
        <f>MAX(INDEX(Y$232:Y$243,$D341)+Y332*(1+$E341),0.01)</f>
        <v/>
      </c>
      <c r="Z341" s="40">
        <f>MAX(INDEX(Z$232:Z$243,$D341)+Z332*(1+$E341),0.01)</f>
        <v/>
      </c>
      <c r="AA341" s="40">
        <f>MAX(INDEX(AA$232:AA$243,$D341)+AA332*(1+$E341),0.01)</f>
        <v/>
      </c>
      <c r="AB341" s="40">
        <f>MAX(INDEX(AB$232:AB$243,$D341)+AB332*(1+$E341),0.01)</f>
        <v/>
      </c>
      <c r="AC341" s="40">
        <f>MAX(INDEX(AC$232:AC$243,$D341)+AC332*(1+$E341),0.01)</f>
        <v/>
      </c>
      <c r="AD341" s="42">
        <f>POSTTAX(INDEX(AD$232:AD$243,$D341),AD332,$E341)</f>
        <v/>
      </c>
      <c r="AE341" s="25">
        <f>LOWER(Settings!$C$4)&amp;".mit."&amp;$A341&amp;IF($C341="","","."&amp;$C341&amp;"."&amp;$B341)&amp;IF(INDEX(Variables!$D$5:$D$105,MATCH($A341,Variables!$A$5:$A$105,0))="","","."&amp;INDEX(Variables!$D$5:$D$105,MATCH($A341,Variables!$A$5:$A$105,0)))&amp;"."&amp;AE$5</f>
        <v/>
      </c>
      <c r="AF341" s="41">
        <f>MAX(INDEX(AF$232:AF$243,$D341)+AF332*(1+$E341),0.01)</f>
        <v/>
      </c>
      <c r="AG341" s="40">
        <f>MAX(INDEX(AG$232:AG$243,$D341)+AG332*(1+$E341),0.01)</f>
        <v/>
      </c>
      <c r="AH341" s="40">
        <f>MAX(INDEX(AH$232:AH$243,$D341)+AH332*(1+$E341),0.01)</f>
        <v/>
      </c>
      <c r="AI341" s="40">
        <f>MAX(INDEX(AI$232:AI$243,$D341)+AI332*(1+$E341),0.01)</f>
        <v/>
      </c>
      <c r="AJ341" s="40">
        <f>MAX(INDEX(AJ$232:AJ$243,$D341)+AJ332*(1+$E341),0.01)</f>
        <v/>
      </c>
      <c r="AK341" s="40">
        <f>MAX(INDEX(AK$232:AK$243,$D341)+AK332*(1+$E341),0.01)</f>
        <v/>
      </c>
      <c r="AL341" s="40">
        <f>MAX(INDEX(AL$232:AL$243,$D341)+AL332*(1+$E341),0.01)</f>
        <v/>
      </c>
      <c r="AM341" s="40">
        <f>MAX(INDEX(AM$232:AM$243,$D341)+AM332*(1+$E341),0.01)</f>
        <v/>
      </c>
      <c r="AN341" s="40">
        <f>MAX(INDEX(AN$232:AN$243,$D341)+AN332*(1+$E341),0.01)</f>
        <v/>
      </c>
      <c r="AO341" s="40">
        <f>MAX(INDEX(AO$232:AO$243,$D341)+AO332*(1+$E341),0.01)</f>
        <v/>
      </c>
      <c r="AP341" s="40">
        <f>MAX(INDEX(AP$232:AP$243,$D341)+AP332*(1+$E341),0.01)</f>
        <v/>
      </c>
      <c r="AQ341" s="40">
        <f>MAX(INDEX(AQ$232:AQ$243,$D341)+AQ332*(1+$E341),0.01)</f>
        <v/>
      </c>
      <c r="AR341" s="40">
        <f>MAX(INDEX(AR$232:AR$243,$D341)+AR332*(1+$E341),0.01)</f>
        <v/>
      </c>
      <c r="AS341" s="40">
        <f>MAX(INDEX(AS$232:AS$243,$D341)+AS332*(1+$E341),0.01)</f>
        <v/>
      </c>
      <c r="AT341" s="40">
        <f>MAX(INDEX(AT$232:AT$243,$D341)+AT332*(1+$E341),0.01)</f>
        <v/>
      </c>
      <c r="AU341" s="40">
        <f>MAX(INDEX(AU$232:AU$243,$D341)+AU332*(1+$E341),0.01)</f>
        <v/>
      </c>
      <c r="AV341" s="40">
        <f>MAX(INDEX(AV$232:AV$243,$D341)+AV332*(1+$E341),0.01)</f>
        <v/>
      </c>
      <c r="AW341" s="40">
        <f>MAX(INDEX(AW$232:AW$243,$D341)+AW332*(1+$E341),0.01)</f>
        <v/>
      </c>
      <c r="AX341" s="42">
        <f>POSTTAX(INDEX(AX$232:AX$243,$D341),AX332,$E341)</f>
        <v/>
      </c>
    </row>
    <row r="342" hidden="1" outlineLevel="2">
      <c r="A342" s="5" t="inlineStr">
        <is>
          <t>atp</t>
        </is>
      </c>
      <c r="B342" s="5" t="inlineStr">
        <is>
          <t>gso</t>
        </is>
      </c>
      <c r="C342" s="5" t="inlineStr">
        <is>
          <t>rod</t>
        </is>
      </c>
      <c r="D342" s="40">
        <f>INDEX(Inputs!$R$5:$R$132,MATCH($B342&amp;"|"&amp;$C342,Inputs!$A$5:$A$132,0))</f>
        <v/>
      </c>
      <c r="E342" s="40">
        <f>INDEX(Inputs!$S$5:$S$132,MATCH($B342&amp;"|"&amp;$C342,Inputs!$A$5:$A$132,0))</f>
        <v/>
      </c>
      <c r="F342" s="39" t="n"/>
      <c r="G342" s="39" t="n"/>
      <c r="H342" s="5">
        <f>INDEX(Variables!$B$5:$B$105,MATCH($A342,Variables!$A$5:$A$105,0))&amp;IF($C342="",""," | "&amp;INDEX(Mapping!$B$5:$B$26,MATCH($C342,Mapping!$A$5:$A$26,0))&amp;" | "&amp;INDEX(Mapping!$B$30:$B$41,MATCH($B342,Mapping!$A$30:$A$41,0)))</f>
        <v/>
      </c>
      <c r="I342" s="5">
        <f>INDEX(Variables!$C$5:$C$105,MATCH($A342,Variables!$A$5:$A$105,0))</f>
        <v/>
      </c>
      <c r="J342" s="5">
        <f>INDEX(Variables!$E$5:$E$105,MATCH($A342,Variables!$A$5:$A$105,0))</f>
        <v/>
      </c>
      <c r="K342" s="25">
        <f>LOWER(Settings!$C$4)&amp;".mit."&amp;$A342&amp;IF($C342="","","."&amp;$C342&amp;"."&amp;$B342)&amp;IF(INDEX(Variables!$D$5:$D$105,MATCH($A342,Variables!$A$5:$A$105,0))="","","."&amp;INDEX(Variables!$D$5:$D$105,MATCH($A342,Variables!$A$5:$A$105,0)))&amp;"."&amp;K$5</f>
        <v/>
      </c>
      <c r="L342" s="41">
        <f>MAX(INDEX(L$232:L$243,$D342)+L333*(1+$E342),0.01)</f>
        <v/>
      </c>
      <c r="M342" s="40">
        <f>MAX(INDEX(M$232:M$243,$D342)+M333*(1+$E342),0.01)</f>
        <v/>
      </c>
      <c r="N342" s="40">
        <f>MAX(INDEX(N$232:N$243,$D342)+N333*(1+$E342),0.01)</f>
        <v/>
      </c>
      <c r="O342" s="40">
        <f>MAX(INDEX(O$232:O$243,$D342)+O333*(1+$E342),0.01)</f>
        <v/>
      </c>
      <c r="P342" s="40">
        <f>MAX(INDEX(P$232:P$243,$D342)+P333*(1+$E342),0.01)</f>
        <v/>
      </c>
      <c r="Q342" s="40">
        <f>MAX(INDEX(Q$232:Q$243,$D342)+Q333*(1+$E342),0.01)</f>
        <v/>
      </c>
      <c r="R342" s="40">
        <f>MAX(INDEX(R$232:R$243,$D342)+R333*(1+$E342),0.01)</f>
        <v/>
      </c>
      <c r="S342" s="40">
        <f>MAX(INDEX(S$232:S$243,$D342)+S333*(1+$E342),0.01)</f>
        <v/>
      </c>
      <c r="T342" s="40">
        <f>MAX(INDEX(T$232:T$243,$D342)+T333*(1+$E342),0.01)</f>
        <v/>
      </c>
      <c r="U342" s="40">
        <f>MAX(INDEX(U$232:U$243,$D342)+U333*(1+$E342),0.01)</f>
        <v/>
      </c>
      <c r="V342" s="40">
        <f>MAX(INDEX(V$232:V$243,$D342)+V333*(1+$E342),0.01)</f>
        <v/>
      </c>
      <c r="W342" s="40">
        <f>MAX(INDEX(W$232:W$243,$D342)+W333*(1+$E342),0.01)</f>
        <v/>
      </c>
      <c r="X342" s="40">
        <f>MAX(INDEX(X$232:X$243,$D342)+X333*(1+$E342),0.01)</f>
        <v/>
      </c>
      <c r="Y342" s="40">
        <f>MAX(INDEX(Y$232:Y$243,$D342)+Y333*(1+$E342),0.01)</f>
        <v/>
      </c>
      <c r="Z342" s="40">
        <f>MAX(INDEX(Z$232:Z$243,$D342)+Z333*(1+$E342),0.01)</f>
        <v/>
      </c>
      <c r="AA342" s="40">
        <f>MAX(INDEX(AA$232:AA$243,$D342)+AA333*(1+$E342),0.01)</f>
        <v/>
      </c>
      <c r="AB342" s="40">
        <f>MAX(INDEX(AB$232:AB$243,$D342)+AB333*(1+$E342),0.01)</f>
        <v/>
      </c>
      <c r="AC342" s="40">
        <f>MAX(INDEX(AC$232:AC$243,$D342)+AC333*(1+$E342),0.01)</f>
        <v/>
      </c>
      <c r="AD342" s="42">
        <f>POSTTAX(INDEX(AD$232:AD$243,$D342),AD333,$E342)</f>
        <v/>
      </c>
      <c r="AE342" s="25">
        <f>LOWER(Settings!$C$4)&amp;".mit."&amp;$A342&amp;IF($C342="","","."&amp;$C342&amp;"."&amp;$B342)&amp;IF(INDEX(Variables!$D$5:$D$105,MATCH($A342,Variables!$A$5:$A$105,0))="","","."&amp;INDEX(Variables!$D$5:$D$105,MATCH($A342,Variables!$A$5:$A$105,0)))&amp;"."&amp;AE$5</f>
        <v/>
      </c>
      <c r="AF342" s="41">
        <f>MAX(INDEX(AF$232:AF$243,$D342)+AF333*(1+$E342),0.01)</f>
        <v/>
      </c>
      <c r="AG342" s="40">
        <f>MAX(INDEX(AG$232:AG$243,$D342)+AG333*(1+$E342),0.01)</f>
        <v/>
      </c>
      <c r="AH342" s="40">
        <f>MAX(INDEX(AH$232:AH$243,$D342)+AH333*(1+$E342),0.01)</f>
        <v/>
      </c>
      <c r="AI342" s="40">
        <f>MAX(INDEX(AI$232:AI$243,$D342)+AI333*(1+$E342),0.01)</f>
        <v/>
      </c>
      <c r="AJ342" s="40">
        <f>MAX(INDEX(AJ$232:AJ$243,$D342)+AJ333*(1+$E342),0.01)</f>
        <v/>
      </c>
      <c r="AK342" s="40">
        <f>MAX(INDEX(AK$232:AK$243,$D342)+AK333*(1+$E342),0.01)</f>
        <v/>
      </c>
      <c r="AL342" s="40">
        <f>MAX(INDEX(AL$232:AL$243,$D342)+AL333*(1+$E342),0.01)</f>
        <v/>
      </c>
      <c r="AM342" s="40">
        <f>MAX(INDEX(AM$232:AM$243,$D342)+AM333*(1+$E342),0.01)</f>
        <v/>
      </c>
      <c r="AN342" s="40">
        <f>MAX(INDEX(AN$232:AN$243,$D342)+AN333*(1+$E342),0.01)</f>
        <v/>
      </c>
      <c r="AO342" s="40">
        <f>MAX(INDEX(AO$232:AO$243,$D342)+AO333*(1+$E342),0.01)</f>
        <v/>
      </c>
      <c r="AP342" s="40">
        <f>MAX(INDEX(AP$232:AP$243,$D342)+AP333*(1+$E342),0.01)</f>
        <v/>
      </c>
      <c r="AQ342" s="40">
        <f>MAX(INDEX(AQ$232:AQ$243,$D342)+AQ333*(1+$E342),0.01)</f>
        <v/>
      </c>
      <c r="AR342" s="40">
        <f>MAX(INDEX(AR$232:AR$243,$D342)+AR333*(1+$E342),0.01)</f>
        <v/>
      </c>
      <c r="AS342" s="40">
        <f>MAX(INDEX(AS$232:AS$243,$D342)+AS333*(1+$E342),0.01)</f>
        <v/>
      </c>
      <c r="AT342" s="40">
        <f>MAX(INDEX(AT$232:AT$243,$D342)+AT333*(1+$E342),0.01)</f>
        <v/>
      </c>
      <c r="AU342" s="40">
        <f>MAX(INDEX(AU$232:AU$243,$D342)+AU333*(1+$E342),0.01)</f>
        <v/>
      </c>
      <c r="AV342" s="40">
        <f>MAX(INDEX(AV$232:AV$243,$D342)+AV333*(1+$E342),0.01)</f>
        <v/>
      </c>
      <c r="AW342" s="40">
        <f>MAX(INDEX(AW$232:AW$243,$D342)+AW333*(1+$E342),0.01)</f>
        <v/>
      </c>
      <c r="AX342" s="42">
        <f>POSTTAX(INDEX(AX$232:AX$243,$D342),AX333,$E342)</f>
        <v/>
      </c>
    </row>
    <row r="343" hidden="1" outlineLevel="2">
      <c r="A343" s="5" t="inlineStr">
        <is>
          <t>atp</t>
        </is>
      </c>
      <c r="B343" s="5" t="inlineStr">
        <is>
          <t>die</t>
        </is>
      </c>
      <c r="C343" s="5" t="inlineStr">
        <is>
          <t>rod</t>
        </is>
      </c>
      <c r="D343" s="40">
        <f>INDEX(Inputs!$R$5:$R$132,MATCH($B343&amp;"|"&amp;$C343,Inputs!$A$5:$A$132,0))</f>
        <v/>
      </c>
      <c r="E343" s="40">
        <f>INDEX(Inputs!$S$5:$S$132,MATCH($B343&amp;"|"&amp;$C343,Inputs!$A$5:$A$132,0))</f>
        <v/>
      </c>
      <c r="F343" s="39" t="n"/>
      <c r="G343" s="39" t="n"/>
      <c r="H343" s="5">
        <f>INDEX(Variables!$B$5:$B$105,MATCH($A343,Variables!$A$5:$A$105,0))&amp;IF($C343="",""," | "&amp;INDEX(Mapping!$B$5:$B$26,MATCH($C343,Mapping!$A$5:$A$26,0))&amp;" | "&amp;INDEX(Mapping!$B$30:$B$41,MATCH($B343,Mapping!$A$30:$A$41,0)))</f>
        <v/>
      </c>
      <c r="I343" s="5">
        <f>INDEX(Variables!$C$5:$C$105,MATCH($A343,Variables!$A$5:$A$105,0))</f>
        <v/>
      </c>
      <c r="J343" s="5">
        <f>INDEX(Variables!$E$5:$E$105,MATCH($A343,Variables!$A$5:$A$105,0))</f>
        <v/>
      </c>
      <c r="K343" s="25">
        <f>LOWER(Settings!$C$4)&amp;".mit."&amp;$A343&amp;IF($C343="","","."&amp;$C343&amp;"."&amp;$B343)&amp;IF(INDEX(Variables!$D$5:$D$105,MATCH($A343,Variables!$A$5:$A$105,0))="","","."&amp;INDEX(Variables!$D$5:$D$105,MATCH($A343,Variables!$A$5:$A$105,0)))&amp;"."&amp;K$5</f>
        <v/>
      </c>
      <c r="L343" s="41">
        <f>MAX(INDEX(L$232:L$243,$D343)+L334*(1+$E343),0.01)</f>
        <v/>
      </c>
      <c r="M343" s="40">
        <f>MAX(INDEX(M$232:M$243,$D343)+M334*(1+$E343),0.01)</f>
        <v/>
      </c>
      <c r="N343" s="40">
        <f>MAX(INDEX(N$232:N$243,$D343)+N334*(1+$E343),0.01)</f>
        <v/>
      </c>
      <c r="O343" s="40">
        <f>MAX(INDEX(O$232:O$243,$D343)+O334*(1+$E343),0.01)</f>
        <v/>
      </c>
      <c r="P343" s="40">
        <f>MAX(INDEX(P$232:P$243,$D343)+P334*(1+$E343),0.01)</f>
        <v/>
      </c>
      <c r="Q343" s="40">
        <f>MAX(INDEX(Q$232:Q$243,$D343)+Q334*(1+$E343),0.01)</f>
        <v/>
      </c>
      <c r="R343" s="40">
        <f>MAX(INDEX(R$232:R$243,$D343)+R334*(1+$E343),0.01)</f>
        <v/>
      </c>
      <c r="S343" s="40">
        <f>MAX(INDEX(S$232:S$243,$D343)+S334*(1+$E343),0.01)</f>
        <v/>
      </c>
      <c r="T343" s="40">
        <f>MAX(INDEX(T$232:T$243,$D343)+T334*(1+$E343),0.01)</f>
        <v/>
      </c>
      <c r="U343" s="40">
        <f>MAX(INDEX(U$232:U$243,$D343)+U334*(1+$E343),0.01)</f>
        <v/>
      </c>
      <c r="V343" s="40">
        <f>MAX(INDEX(V$232:V$243,$D343)+V334*(1+$E343),0.01)</f>
        <v/>
      </c>
      <c r="W343" s="40">
        <f>MAX(INDEX(W$232:W$243,$D343)+W334*(1+$E343),0.01)</f>
        <v/>
      </c>
      <c r="X343" s="40">
        <f>MAX(INDEX(X$232:X$243,$D343)+X334*(1+$E343),0.01)</f>
        <v/>
      </c>
      <c r="Y343" s="40">
        <f>MAX(INDEX(Y$232:Y$243,$D343)+Y334*(1+$E343),0.01)</f>
        <v/>
      </c>
      <c r="Z343" s="40">
        <f>MAX(INDEX(Z$232:Z$243,$D343)+Z334*(1+$E343),0.01)</f>
        <v/>
      </c>
      <c r="AA343" s="40">
        <f>MAX(INDEX(AA$232:AA$243,$D343)+AA334*(1+$E343),0.01)</f>
        <v/>
      </c>
      <c r="AB343" s="40">
        <f>MAX(INDEX(AB$232:AB$243,$D343)+AB334*(1+$E343),0.01)</f>
        <v/>
      </c>
      <c r="AC343" s="40">
        <f>MAX(INDEX(AC$232:AC$243,$D343)+AC334*(1+$E343),0.01)</f>
        <v/>
      </c>
      <c r="AD343" s="42">
        <f>POSTTAX(INDEX(AD$232:AD$243,$D343),AD334,$E343)</f>
        <v/>
      </c>
      <c r="AE343" s="25">
        <f>LOWER(Settings!$C$4)&amp;".mit."&amp;$A343&amp;IF($C343="","","."&amp;$C343&amp;"."&amp;$B343)&amp;IF(INDEX(Variables!$D$5:$D$105,MATCH($A343,Variables!$A$5:$A$105,0))="","","."&amp;INDEX(Variables!$D$5:$D$105,MATCH($A343,Variables!$A$5:$A$105,0)))&amp;"."&amp;AE$5</f>
        <v/>
      </c>
      <c r="AF343" s="41">
        <f>MAX(INDEX(AF$232:AF$243,$D343)+AF334*(1+$E343),0.01)</f>
        <v/>
      </c>
      <c r="AG343" s="40">
        <f>MAX(INDEX(AG$232:AG$243,$D343)+AG334*(1+$E343),0.01)</f>
        <v/>
      </c>
      <c r="AH343" s="40">
        <f>MAX(INDEX(AH$232:AH$243,$D343)+AH334*(1+$E343),0.01)</f>
        <v/>
      </c>
      <c r="AI343" s="40">
        <f>MAX(INDEX(AI$232:AI$243,$D343)+AI334*(1+$E343),0.01)</f>
        <v/>
      </c>
      <c r="AJ343" s="40">
        <f>MAX(INDEX(AJ$232:AJ$243,$D343)+AJ334*(1+$E343),0.01)</f>
        <v/>
      </c>
      <c r="AK343" s="40">
        <f>MAX(INDEX(AK$232:AK$243,$D343)+AK334*(1+$E343),0.01)</f>
        <v/>
      </c>
      <c r="AL343" s="40">
        <f>MAX(INDEX(AL$232:AL$243,$D343)+AL334*(1+$E343),0.01)</f>
        <v/>
      </c>
      <c r="AM343" s="40">
        <f>MAX(INDEX(AM$232:AM$243,$D343)+AM334*(1+$E343),0.01)</f>
        <v/>
      </c>
      <c r="AN343" s="40">
        <f>MAX(INDEX(AN$232:AN$243,$D343)+AN334*(1+$E343),0.01)</f>
        <v/>
      </c>
      <c r="AO343" s="40">
        <f>MAX(INDEX(AO$232:AO$243,$D343)+AO334*(1+$E343),0.01)</f>
        <v/>
      </c>
      <c r="AP343" s="40">
        <f>MAX(INDEX(AP$232:AP$243,$D343)+AP334*(1+$E343),0.01)</f>
        <v/>
      </c>
      <c r="AQ343" s="40">
        <f>MAX(INDEX(AQ$232:AQ$243,$D343)+AQ334*(1+$E343),0.01)</f>
        <v/>
      </c>
      <c r="AR343" s="40">
        <f>MAX(INDEX(AR$232:AR$243,$D343)+AR334*(1+$E343),0.01)</f>
        <v/>
      </c>
      <c r="AS343" s="40">
        <f>MAX(INDEX(AS$232:AS$243,$D343)+AS334*(1+$E343),0.01)</f>
        <v/>
      </c>
      <c r="AT343" s="40">
        <f>MAX(INDEX(AT$232:AT$243,$D343)+AT334*(1+$E343),0.01)</f>
        <v/>
      </c>
      <c r="AU343" s="40">
        <f>MAX(INDEX(AU$232:AU$243,$D343)+AU334*(1+$E343),0.01)</f>
        <v/>
      </c>
      <c r="AV343" s="40">
        <f>MAX(INDEX(AV$232:AV$243,$D343)+AV334*(1+$E343),0.01)</f>
        <v/>
      </c>
      <c r="AW343" s="40">
        <f>MAX(INDEX(AW$232:AW$243,$D343)+AW334*(1+$E343),0.01)</f>
        <v/>
      </c>
      <c r="AX343" s="42">
        <f>POSTTAX(INDEX(AX$232:AX$243,$D343),AX334,$E343)</f>
        <v/>
      </c>
    </row>
    <row r="344" hidden="1" outlineLevel="2">
      <c r="A344" s="5" t="inlineStr">
        <is>
          <t>atp</t>
        </is>
      </c>
      <c r="B344" s="5" t="inlineStr">
        <is>
          <t>lpg</t>
        </is>
      </c>
      <c r="C344" s="5" t="inlineStr">
        <is>
          <t>rod</t>
        </is>
      </c>
      <c r="D344" s="40">
        <f>INDEX(Inputs!$R$5:$R$132,MATCH($B344&amp;"|"&amp;$C344,Inputs!$A$5:$A$132,0))</f>
        <v/>
      </c>
      <c r="E344" s="40">
        <f>INDEX(Inputs!$S$5:$S$132,MATCH($B344&amp;"|"&amp;$C344,Inputs!$A$5:$A$132,0))</f>
        <v/>
      </c>
      <c r="F344" s="39" t="n"/>
      <c r="G344" s="39" t="n"/>
      <c r="H344" s="5">
        <f>INDEX(Variables!$B$5:$B$105,MATCH($A344,Variables!$A$5:$A$105,0))&amp;IF($C344="",""," | "&amp;INDEX(Mapping!$B$5:$B$26,MATCH($C344,Mapping!$A$5:$A$26,0))&amp;" | "&amp;INDEX(Mapping!$B$30:$B$41,MATCH($B344,Mapping!$A$30:$A$41,0)))</f>
        <v/>
      </c>
      <c r="I344" s="5">
        <f>INDEX(Variables!$C$5:$C$105,MATCH($A344,Variables!$A$5:$A$105,0))</f>
        <v/>
      </c>
      <c r="J344" s="5">
        <f>INDEX(Variables!$E$5:$E$105,MATCH($A344,Variables!$A$5:$A$105,0))</f>
        <v/>
      </c>
      <c r="K344" s="25">
        <f>LOWER(Settings!$C$4)&amp;".mit."&amp;$A344&amp;IF($C344="","","."&amp;$C344&amp;"."&amp;$B344)&amp;IF(INDEX(Variables!$D$5:$D$105,MATCH($A344,Variables!$A$5:$A$105,0))="","","."&amp;INDEX(Variables!$D$5:$D$105,MATCH($A344,Variables!$A$5:$A$105,0)))&amp;"."&amp;K$5</f>
        <v/>
      </c>
      <c r="L344" s="41">
        <f>MAX(INDEX(L$232:L$243,$D344)+L335*(1+$E344),0.01)</f>
        <v/>
      </c>
      <c r="M344" s="40">
        <f>MAX(INDEX(M$232:M$243,$D344)+M335*(1+$E344),0.01)</f>
        <v/>
      </c>
      <c r="N344" s="40">
        <f>MAX(INDEX(N$232:N$243,$D344)+N335*(1+$E344),0.01)</f>
        <v/>
      </c>
      <c r="O344" s="40">
        <f>MAX(INDEX(O$232:O$243,$D344)+O335*(1+$E344),0.01)</f>
        <v/>
      </c>
      <c r="P344" s="40">
        <f>MAX(INDEX(P$232:P$243,$D344)+P335*(1+$E344),0.01)</f>
        <v/>
      </c>
      <c r="Q344" s="40">
        <f>MAX(INDEX(Q$232:Q$243,$D344)+Q335*(1+$E344),0.01)</f>
        <v/>
      </c>
      <c r="R344" s="40">
        <f>MAX(INDEX(R$232:R$243,$D344)+R335*(1+$E344),0.01)</f>
        <v/>
      </c>
      <c r="S344" s="40">
        <f>MAX(INDEX(S$232:S$243,$D344)+S335*(1+$E344),0.01)</f>
        <v/>
      </c>
      <c r="T344" s="40">
        <f>MAX(INDEX(T$232:T$243,$D344)+T335*(1+$E344),0.01)</f>
        <v/>
      </c>
      <c r="U344" s="40">
        <f>MAX(INDEX(U$232:U$243,$D344)+U335*(1+$E344),0.01)</f>
        <v/>
      </c>
      <c r="V344" s="40">
        <f>MAX(INDEX(V$232:V$243,$D344)+V335*(1+$E344),0.01)</f>
        <v/>
      </c>
      <c r="W344" s="40">
        <f>MAX(INDEX(W$232:W$243,$D344)+W335*(1+$E344),0.01)</f>
        <v/>
      </c>
      <c r="X344" s="40">
        <f>MAX(INDEX(X$232:X$243,$D344)+X335*(1+$E344),0.01)</f>
        <v/>
      </c>
      <c r="Y344" s="40">
        <f>MAX(INDEX(Y$232:Y$243,$D344)+Y335*(1+$E344),0.01)</f>
        <v/>
      </c>
      <c r="Z344" s="40">
        <f>MAX(INDEX(Z$232:Z$243,$D344)+Z335*(1+$E344),0.01)</f>
        <v/>
      </c>
      <c r="AA344" s="40">
        <f>MAX(INDEX(AA$232:AA$243,$D344)+AA335*(1+$E344),0.01)</f>
        <v/>
      </c>
      <c r="AB344" s="40">
        <f>MAX(INDEX(AB$232:AB$243,$D344)+AB335*(1+$E344),0.01)</f>
        <v/>
      </c>
      <c r="AC344" s="40">
        <f>MAX(INDEX(AC$232:AC$243,$D344)+AC335*(1+$E344),0.01)</f>
        <v/>
      </c>
      <c r="AD344" s="42">
        <f>POSTTAX(INDEX(AD$232:AD$243,$D344),AD335,$E344)</f>
        <v/>
      </c>
      <c r="AE344" s="25">
        <f>LOWER(Settings!$C$4)&amp;".mit."&amp;$A344&amp;IF($C344="","","."&amp;$C344&amp;"."&amp;$B344)&amp;IF(INDEX(Variables!$D$5:$D$105,MATCH($A344,Variables!$A$5:$A$105,0))="","","."&amp;INDEX(Variables!$D$5:$D$105,MATCH($A344,Variables!$A$5:$A$105,0)))&amp;"."&amp;AE$5</f>
        <v/>
      </c>
      <c r="AF344" s="41">
        <f>MAX(INDEX(AF$232:AF$243,$D344)+AF335*(1+$E344),0.01)</f>
        <v/>
      </c>
      <c r="AG344" s="40">
        <f>MAX(INDEX(AG$232:AG$243,$D344)+AG335*(1+$E344),0.01)</f>
        <v/>
      </c>
      <c r="AH344" s="40">
        <f>MAX(INDEX(AH$232:AH$243,$D344)+AH335*(1+$E344),0.01)</f>
        <v/>
      </c>
      <c r="AI344" s="40">
        <f>MAX(INDEX(AI$232:AI$243,$D344)+AI335*(1+$E344),0.01)</f>
        <v/>
      </c>
      <c r="AJ344" s="40">
        <f>MAX(INDEX(AJ$232:AJ$243,$D344)+AJ335*(1+$E344),0.01)</f>
        <v/>
      </c>
      <c r="AK344" s="40">
        <f>MAX(INDEX(AK$232:AK$243,$D344)+AK335*(1+$E344),0.01)</f>
        <v/>
      </c>
      <c r="AL344" s="40">
        <f>MAX(INDEX(AL$232:AL$243,$D344)+AL335*(1+$E344),0.01)</f>
        <v/>
      </c>
      <c r="AM344" s="40">
        <f>MAX(INDEX(AM$232:AM$243,$D344)+AM335*(1+$E344),0.01)</f>
        <v/>
      </c>
      <c r="AN344" s="40">
        <f>MAX(INDEX(AN$232:AN$243,$D344)+AN335*(1+$E344),0.01)</f>
        <v/>
      </c>
      <c r="AO344" s="40">
        <f>MAX(INDEX(AO$232:AO$243,$D344)+AO335*(1+$E344),0.01)</f>
        <v/>
      </c>
      <c r="AP344" s="40">
        <f>MAX(INDEX(AP$232:AP$243,$D344)+AP335*(1+$E344),0.01)</f>
        <v/>
      </c>
      <c r="AQ344" s="40">
        <f>MAX(INDEX(AQ$232:AQ$243,$D344)+AQ335*(1+$E344),0.01)</f>
        <v/>
      </c>
      <c r="AR344" s="40">
        <f>MAX(INDEX(AR$232:AR$243,$D344)+AR335*(1+$E344),0.01)</f>
        <v/>
      </c>
      <c r="AS344" s="40">
        <f>MAX(INDEX(AS$232:AS$243,$D344)+AS335*(1+$E344),0.01)</f>
        <v/>
      </c>
      <c r="AT344" s="40">
        <f>MAX(INDEX(AT$232:AT$243,$D344)+AT335*(1+$E344),0.01)</f>
        <v/>
      </c>
      <c r="AU344" s="40">
        <f>MAX(INDEX(AU$232:AU$243,$D344)+AU335*(1+$E344),0.01)</f>
        <v/>
      </c>
      <c r="AV344" s="40">
        <f>MAX(INDEX(AV$232:AV$243,$D344)+AV335*(1+$E344),0.01)</f>
        <v/>
      </c>
      <c r="AW344" s="40">
        <f>MAX(INDEX(AW$232:AW$243,$D344)+AW335*(1+$E344),0.01)</f>
        <v/>
      </c>
      <c r="AX344" s="42">
        <f>POSTTAX(INDEX(AX$232:AX$243,$D344),AX335,$E344)</f>
        <v/>
      </c>
    </row>
    <row r="345" hidden="1" outlineLevel="2">
      <c r="A345" s="5" t="inlineStr">
        <is>
          <t>atp</t>
        </is>
      </c>
      <c r="B345" s="5" t="inlineStr">
        <is>
          <t>ker</t>
        </is>
      </c>
      <c r="C345" s="5" t="inlineStr">
        <is>
          <t>rod</t>
        </is>
      </c>
      <c r="D345" s="40">
        <f>INDEX(Inputs!$R$5:$R$132,MATCH($B345&amp;"|"&amp;$C345,Inputs!$A$5:$A$132,0))</f>
        <v/>
      </c>
      <c r="E345" s="40">
        <f>INDEX(Inputs!$S$5:$S$132,MATCH($B345&amp;"|"&amp;$C345,Inputs!$A$5:$A$132,0))</f>
        <v/>
      </c>
      <c r="F345" s="39" t="n"/>
      <c r="G345" s="39" t="n"/>
      <c r="H345" s="5">
        <f>INDEX(Variables!$B$5:$B$105,MATCH($A345,Variables!$A$5:$A$105,0))&amp;IF($C345="",""," | "&amp;INDEX(Mapping!$B$5:$B$26,MATCH($C345,Mapping!$A$5:$A$26,0))&amp;" | "&amp;INDEX(Mapping!$B$30:$B$41,MATCH($B345,Mapping!$A$30:$A$41,0)))</f>
        <v/>
      </c>
      <c r="I345" s="5">
        <f>INDEX(Variables!$C$5:$C$105,MATCH($A345,Variables!$A$5:$A$105,0))</f>
        <v/>
      </c>
      <c r="J345" s="5">
        <f>INDEX(Variables!$E$5:$E$105,MATCH($A345,Variables!$A$5:$A$105,0))</f>
        <v/>
      </c>
      <c r="K345" s="25">
        <f>LOWER(Settings!$C$4)&amp;".mit."&amp;$A345&amp;IF($C345="","","."&amp;$C345&amp;"."&amp;$B345)&amp;IF(INDEX(Variables!$D$5:$D$105,MATCH($A345,Variables!$A$5:$A$105,0))="","","."&amp;INDEX(Variables!$D$5:$D$105,MATCH($A345,Variables!$A$5:$A$105,0)))&amp;"."&amp;K$5</f>
        <v/>
      </c>
      <c r="L345" s="41">
        <f>MAX(INDEX(L$232:L$243,$D345)+L336*(1+$E345),0.01)</f>
        <v/>
      </c>
      <c r="M345" s="40">
        <f>MAX(INDEX(M$232:M$243,$D345)+M336*(1+$E345),0.01)</f>
        <v/>
      </c>
      <c r="N345" s="40">
        <f>MAX(INDEX(N$232:N$243,$D345)+N336*(1+$E345),0.01)</f>
        <v/>
      </c>
      <c r="O345" s="40">
        <f>MAX(INDEX(O$232:O$243,$D345)+O336*(1+$E345),0.01)</f>
        <v/>
      </c>
      <c r="P345" s="40">
        <f>MAX(INDEX(P$232:P$243,$D345)+P336*(1+$E345),0.01)</f>
        <v/>
      </c>
      <c r="Q345" s="40">
        <f>MAX(INDEX(Q$232:Q$243,$D345)+Q336*(1+$E345),0.01)</f>
        <v/>
      </c>
      <c r="R345" s="40">
        <f>MAX(INDEX(R$232:R$243,$D345)+R336*(1+$E345),0.01)</f>
        <v/>
      </c>
      <c r="S345" s="40">
        <f>MAX(INDEX(S$232:S$243,$D345)+S336*(1+$E345),0.01)</f>
        <v/>
      </c>
      <c r="T345" s="40">
        <f>MAX(INDEX(T$232:T$243,$D345)+T336*(1+$E345),0.01)</f>
        <v/>
      </c>
      <c r="U345" s="40">
        <f>MAX(INDEX(U$232:U$243,$D345)+U336*(1+$E345),0.01)</f>
        <v/>
      </c>
      <c r="V345" s="40">
        <f>MAX(INDEX(V$232:V$243,$D345)+V336*(1+$E345),0.01)</f>
        <v/>
      </c>
      <c r="W345" s="40">
        <f>MAX(INDEX(W$232:W$243,$D345)+W336*(1+$E345),0.01)</f>
        <v/>
      </c>
      <c r="X345" s="40">
        <f>MAX(INDEX(X$232:X$243,$D345)+X336*(1+$E345),0.01)</f>
        <v/>
      </c>
      <c r="Y345" s="40">
        <f>MAX(INDEX(Y$232:Y$243,$D345)+Y336*(1+$E345),0.01)</f>
        <v/>
      </c>
      <c r="Z345" s="40">
        <f>MAX(INDEX(Z$232:Z$243,$D345)+Z336*(1+$E345),0.01)</f>
        <v/>
      </c>
      <c r="AA345" s="40">
        <f>MAX(INDEX(AA$232:AA$243,$D345)+AA336*(1+$E345),0.01)</f>
        <v/>
      </c>
      <c r="AB345" s="40">
        <f>MAX(INDEX(AB$232:AB$243,$D345)+AB336*(1+$E345),0.01)</f>
        <v/>
      </c>
      <c r="AC345" s="40">
        <f>MAX(INDEX(AC$232:AC$243,$D345)+AC336*(1+$E345),0.01)</f>
        <v/>
      </c>
      <c r="AD345" s="42">
        <f>POSTTAX(INDEX(AD$232:AD$243,$D345),AD336,$E345)</f>
        <v/>
      </c>
      <c r="AE345" s="25">
        <f>LOWER(Settings!$C$4)&amp;".mit."&amp;$A345&amp;IF($C345="","","."&amp;$C345&amp;"."&amp;$B345)&amp;IF(INDEX(Variables!$D$5:$D$105,MATCH($A345,Variables!$A$5:$A$105,0))="","","."&amp;INDEX(Variables!$D$5:$D$105,MATCH($A345,Variables!$A$5:$A$105,0)))&amp;"."&amp;AE$5</f>
        <v/>
      </c>
      <c r="AF345" s="41">
        <f>MAX(INDEX(AF$232:AF$243,$D345)+AF336*(1+$E345),0.01)</f>
        <v/>
      </c>
      <c r="AG345" s="40">
        <f>MAX(INDEX(AG$232:AG$243,$D345)+AG336*(1+$E345),0.01)</f>
        <v/>
      </c>
      <c r="AH345" s="40">
        <f>MAX(INDEX(AH$232:AH$243,$D345)+AH336*(1+$E345),0.01)</f>
        <v/>
      </c>
      <c r="AI345" s="40">
        <f>MAX(INDEX(AI$232:AI$243,$D345)+AI336*(1+$E345),0.01)</f>
        <v/>
      </c>
      <c r="AJ345" s="40">
        <f>MAX(INDEX(AJ$232:AJ$243,$D345)+AJ336*(1+$E345),0.01)</f>
        <v/>
      </c>
      <c r="AK345" s="40">
        <f>MAX(INDEX(AK$232:AK$243,$D345)+AK336*(1+$E345),0.01)</f>
        <v/>
      </c>
      <c r="AL345" s="40">
        <f>MAX(INDEX(AL$232:AL$243,$D345)+AL336*(1+$E345),0.01)</f>
        <v/>
      </c>
      <c r="AM345" s="40">
        <f>MAX(INDEX(AM$232:AM$243,$D345)+AM336*(1+$E345),0.01)</f>
        <v/>
      </c>
      <c r="AN345" s="40">
        <f>MAX(INDEX(AN$232:AN$243,$D345)+AN336*(1+$E345),0.01)</f>
        <v/>
      </c>
      <c r="AO345" s="40">
        <f>MAX(INDEX(AO$232:AO$243,$D345)+AO336*(1+$E345),0.01)</f>
        <v/>
      </c>
      <c r="AP345" s="40">
        <f>MAX(INDEX(AP$232:AP$243,$D345)+AP336*(1+$E345),0.01)</f>
        <v/>
      </c>
      <c r="AQ345" s="40">
        <f>MAX(INDEX(AQ$232:AQ$243,$D345)+AQ336*(1+$E345),0.01)</f>
        <v/>
      </c>
      <c r="AR345" s="40">
        <f>MAX(INDEX(AR$232:AR$243,$D345)+AR336*(1+$E345),0.01)</f>
        <v/>
      </c>
      <c r="AS345" s="40">
        <f>MAX(INDEX(AS$232:AS$243,$D345)+AS336*(1+$E345),0.01)</f>
        <v/>
      </c>
      <c r="AT345" s="40">
        <f>MAX(INDEX(AT$232:AT$243,$D345)+AT336*(1+$E345),0.01)</f>
        <v/>
      </c>
      <c r="AU345" s="40">
        <f>MAX(INDEX(AU$232:AU$243,$D345)+AU336*(1+$E345),0.01)</f>
        <v/>
      </c>
      <c r="AV345" s="40">
        <f>MAX(INDEX(AV$232:AV$243,$D345)+AV336*(1+$E345),0.01)</f>
        <v/>
      </c>
      <c r="AW345" s="40">
        <f>MAX(INDEX(AW$232:AW$243,$D345)+AW336*(1+$E345),0.01)</f>
        <v/>
      </c>
      <c r="AX345" s="42">
        <f>POSTTAX(INDEX(AX$232:AX$243,$D345),AX336,$E345)</f>
        <v/>
      </c>
    </row>
    <row r="346" hidden="1" outlineLevel="2">
      <c r="A346" s="5" t="inlineStr">
        <is>
          <t>atp</t>
        </is>
      </c>
      <c r="B346" s="5" t="inlineStr">
        <is>
          <t>oop</t>
        </is>
      </c>
      <c r="C346" s="5" t="inlineStr">
        <is>
          <t>rod</t>
        </is>
      </c>
      <c r="D346" s="40">
        <f>INDEX(Inputs!$R$5:$R$132,MATCH($B346&amp;"|"&amp;$C346,Inputs!$A$5:$A$132,0))</f>
        <v/>
      </c>
      <c r="E346" s="40">
        <f>INDEX(Inputs!$S$5:$S$132,MATCH($B346&amp;"|"&amp;$C346,Inputs!$A$5:$A$132,0))</f>
        <v/>
      </c>
      <c r="F346" s="39" t="n"/>
      <c r="G346" s="39" t="n"/>
      <c r="H346" s="5">
        <f>INDEX(Variables!$B$5:$B$105,MATCH($A346,Variables!$A$5:$A$105,0))&amp;IF($C346="",""," | "&amp;INDEX(Mapping!$B$5:$B$26,MATCH($C346,Mapping!$A$5:$A$26,0))&amp;" | "&amp;INDEX(Mapping!$B$30:$B$41,MATCH($B346,Mapping!$A$30:$A$41,0)))</f>
        <v/>
      </c>
      <c r="I346" s="5">
        <f>INDEX(Variables!$C$5:$C$105,MATCH($A346,Variables!$A$5:$A$105,0))</f>
        <v/>
      </c>
      <c r="J346" s="5">
        <f>INDEX(Variables!$E$5:$E$105,MATCH($A346,Variables!$A$5:$A$105,0))</f>
        <v/>
      </c>
      <c r="K346" s="25">
        <f>LOWER(Settings!$C$4)&amp;".mit."&amp;$A346&amp;IF($C346="","","."&amp;$C346&amp;"."&amp;$B346)&amp;IF(INDEX(Variables!$D$5:$D$105,MATCH($A346,Variables!$A$5:$A$105,0))="","","."&amp;INDEX(Variables!$D$5:$D$105,MATCH($A346,Variables!$A$5:$A$105,0)))&amp;"."&amp;K$5</f>
        <v/>
      </c>
      <c r="L346" s="41">
        <f>MAX(INDEX(L$232:L$243,$D346)+L337*(1+$E346),0.01)</f>
        <v/>
      </c>
      <c r="M346" s="40">
        <f>MAX(INDEX(M$232:M$243,$D346)+M337*(1+$E346),0.01)</f>
        <v/>
      </c>
      <c r="N346" s="40">
        <f>MAX(INDEX(N$232:N$243,$D346)+N337*(1+$E346),0.01)</f>
        <v/>
      </c>
      <c r="O346" s="40">
        <f>MAX(INDEX(O$232:O$243,$D346)+O337*(1+$E346),0.01)</f>
        <v/>
      </c>
      <c r="P346" s="40">
        <f>MAX(INDEX(P$232:P$243,$D346)+P337*(1+$E346),0.01)</f>
        <v/>
      </c>
      <c r="Q346" s="40">
        <f>MAX(INDEX(Q$232:Q$243,$D346)+Q337*(1+$E346),0.01)</f>
        <v/>
      </c>
      <c r="R346" s="40">
        <f>MAX(INDEX(R$232:R$243,$D346)+R337*(1+$E346),0.01)</f>
        <v/>
      </c>
      <c r="S346" s="40">
        <f>MAX(INDEX(S$232:S$243,$D346)+S337*(1+$E346),0.01)</f>
        <v/>
      </c>
      <c r="T346" s="40">
        <f>MAX(INDEX(T$232:T$243,$D346)+T337*(1+$E346),0.01)</f>
        <v/>
      </c>
      <c r="U346" s="40">
        <f>MAX(INDEX(U$232:U$243,$D346)+U337*(1+$E346),0.01)</f>
        <v/>
      </c>
      <c r="V346" s="40">
        <f>MAX(INDEX(V$232:V$243,$D346)+V337*(1+$E346),0.01)</f>
        <v/>
      </c>
      <c r="W346" s="40">
        <f>MAX(INDEX(W$232:W$243,$D346)+W337*(1+$E346),0.01)</f>
        <v/>
      </c>
      <c r="X346" s="40">
        <f>MAX(INDEX(X$232:X$243,$D346)+X337*(1+$E346),0.01)</f>
        <v/>
      </c>
      <c r="Y346" s="40">
        <f>MAX(INDEX(Y$232:Y$243,$D346)+Y337*(1+$E346),0.01)</f>
        <v/>
      </c>
      <c r="Z346" s="40">
        <f>MAX(INDEX(Z$232:Z$243,$D346)+Z337*(1+$E346),0.01)</f>
        <v/>
      </c>
      <c r="AA346" s="40">
        <f>MAX(INDEX(AA$232:AA$243,$D346)+AA337*(1+$E346),0.01)</f>
        <v/>
      </c>
      <c r="AB346" s="40">
        <f>MAX(INDEX(AB$232:AB$243,$D346)+AB337*(1+$E346),0.01)</f>
        <v/>
      </c>
      <c r="AC346" s="40">
        <f>MAX(INDEX(AC$232:AC$243,$D346)+AC337*(1+$E346),0.01)</f>
        <v/>
      </c>
      <c r="AD346" s="42">
        <f>POSTTAX(INDEX(AD$232:AD$243,$D346),AD337,$E346)</f>
        <v/>
      </c>
      <c r="AE346" s="25">
        <f>LOWER(Settings!$C$4)&amp;".mit."&amp;$A346&amp;IF($C346="","","."&amp;$C346&amp;"."&amp;$B346)&amp;IF(INDEX(Variables!$D$5:$D$105,MATCH($A346,Variables!$A$5:$A$105,0))="","","."&amp;INDEX(Variables!$D$5:$D$105,MATCH($A346,Variables!$A$5:$A$105,0)))&amp;"."&amp;AE$5</f>
        <v/>
      </c>
      <c r="AF346" s="41">
        <f>MAX(INDEX(AF$232:AF$243,$D346)+AF337*(1+$E346),0.01)</f>
        <v/>
      </c>
      <c r="AG346" s="40">
        <f>MAX(INDEX(AG$232:AG$243,$D346)+AG337*(1+$E346),0.01)</f>
        <v/>
      </c>
      <c r="AH346" s="40">
        <f>MAX(INDEX(AH$232:AH$243,$D346)+AH337*(1+$E346),0.01)</f>
        <v/>
      </c>
      <c r="AI346" s="40">
        <f>MAX(INDEX(AI$232:AI$243,$D346)+AI337*(1+$E346),0.01)</f>
        <v/>
      </c>
      <c r="AJ346" s="40">
        <f>MAX(INDEX(AJ$232:AJ$243,$D346)+AJ337*(1+$E346),0.01)</f>
        <v/>
      </c>
      <c r="AK346" s="40">
        <f>MAX(INDEX(AK$232:AK$243,$D346)+AK337*(1+$E346),0.01)</f>
        <v/>
      </c>
      <c r="AL346" s="40">
        <f>MAX(INDEX(AL$232:AL$243,$D346)+AL337*(1+$E346),0.01)</f>
        <v/>
      </c>
      <c r="AM346" s="40">
        <f>MAX(INDEX(AM$232:AM$243,$D346)+AM337*(1+$E346),0.01)</f>
        <v/>
      </c>
      <c r="AN346" s="40">
        <f>MAX(INDEX(AN$232:AN$243,$D346)+AN337*(1+$E346),0.01)</f>
        <v/>
      </c>
      <c r="AO346" s="40">
        <f>MAX(INDEX(AO$232:AO$243,$D346)+AO337*(1+$E346),0.01)</f>
        <v/>
      </c>
      <c r="AP346" s="40">
        <f>MAX(INDEX(AP$232:AP$243,$D346)+AP337*(1+$E346),0.01)</f>
        <v/>
      </c>
      <c r="AQ346" s="40">
        <f>MAX(INDEX(AQ$232:AQ$243,$D346)+AQ337*(1+$E346),0.01)</f>
        <v/>
      </c>
      <c r="AR346" s="40">
        <f>MAX(INDEX(AR$232:AR$243,$D346)+AR337*(1+$E346),0.01)</f>
        <v/>
      </c>
      <c r="AS346" s="40">
        <f>MAX(INDEX(AS$232:AS$243,$D346)+AS337*(1+$E346),0.01)</f>
        <v/>
      </c>
      <c r="AT346" s="40">
        <f>MAX(INDEX(AT$232:AT$243,$D346)+AT337*(1+$E346),0.01)</f>
        <v/>
      </c>
      <c r="AU346" s="40">
        <f>MAX(INDEX(AU$232:AU$243,$D346)+AU337*(1+$E346),0.01)</f>
        <v/>
      </c>
      <c r="AV346" s="40">
        <f>MAX(INDEX(AV$232:AV$243,$D346)+AV337*(1+$E346),0.01)</f>
        <v/>
      </c>
      <c r="AW346" s="40">
        <f>MAX(INDEX(AW$232:AW$243,$D346)+AW337*(1+$E346),0.01)</f>
        <v/>
      </c>
      <c r="AX346" s="42">
        <f>POSTTAX(INDEX(AX$232:AX$243,$D346),AX337,$E346)</f>
        <v/>
      </c>
    </row>
    <row r="347" hidden="1" outlineLevel="2">
      <c r="A347" s="5" t="inlineStr">
        <is>
          <t>atp</t>
        </is>
      </c>
      <c r="B347" s="5" t="inlineStr">
        <is>
          <t>bio</t>
        </is>
      </c>
      <c r="C347" s="5" t="inlineStr">
        <is>
          <t>rod</t>
        </is>
      </c>
      <c r="D347" s="40">
        <f>INDEX(Inputs!$R$5:$R$132,MATCH($B347&amp;"|"&amp;$C347,Inputs!$A$5:$A$132,0))</f>
        <v/>
      </c>
      <c r="E347" s="40">
        <f>INDEX(Inputs!$S$5:$S$132,MATCH($B347&amp;"|"&amp;$C347,Inputs!$A$5:$A$132,0))</f>
        <v/>
      </c>
      <c r="F347" s="39" t="n"/>
      <c r="G347" s="39" t="n"/>
      <c r="H347" s="5">
        <f>INDEX(Variables!$B$5:$B$105,MATCH($A347,Variables!$A$5:$A$105,0))&amp;IF($C347="",""," | "&amp;INDEX(Mapping!$B$5:$B$26,MATCH($C347,Mapping!$A$5:$A$26,0))&amp;" | "&amp;INDEX(Mapping!$B$30:$B$41,MATCH($B347,Mapping!$A$30:$A$41,0)))</f>
        <v/>
      </c>
      <c r="I347" s="5">
        <f>INDEX(Variables!$C$5:$C$105,MATCH($A347,Variables!$A$5:$A$105,0))</f>
        <v/>
      </c>
      <c r="J347" s="5">
        <f>INDEX(Variables!$E$5:$E$105,MATCH($A347,Variables!$A$5:$A$105,0))</f>
        <v/>
      </c>
      <c r="K347" s="25">
        <f>LOWER(Settings!$C$4)&amp;".mit."&amp;$A347&amp;IF($C347="","","."&amp;$C347&amp;"."&amp;$B347)&amp;IF(INDEX(Variables!$D$5:$D$105,MATCH($A347,Variables!$A$5:$A$105,0))="","","."&amp;INDEX(Variables!$D$5:$D$105,MATCH($A347,Variables!$A$5:$A$105,0)))&amp;"."&amp;K$5</f>
        <v/>
      </c>
      <c r="L347" s="41">
        <f>MAX(INDEX(L$232:L$243,$D347)+L338*(1+$E347),0.01)</f>
        <v/>
      </c>
      <c r="M347" s="40">
        <f>MAX(INDEX(M$232:M$243,$D347)+M338*(1+$E347),0.01)</f>
        <v/>
      </c>
      <c r="N347" s="40">
        <f>MAX(INDEX(N$232:N$243,$D347)+N338*(1+$E347),0.01)</f>
        <v/>
      </c>
      <c r="O347" s="40">
        <f>MAX(INDEX(O$232:O$243,$D347)+O338*(1+$E347),0.01)</f>
        <v/>
      </c>
      <c r="P347" s="40">
        <f>MAX(INDEX(P$232:P$243,$D347)+P338*(1+$E347),0.01)</f>
        <v/>
      </c>
      <c r="Q347" s="40">
        <f>MAX(INDEX(Q$232:Q$243,$D347)+Q338*(1+$E347),0.01)</f>
        <v/>
      </c>
      <c r="R347" s="40">
        <f>MAX(INDEX(R$232:R$243,$D347)+R338*(1+$E347),0.01)</f>
        <v/>
      </c>
      <c r="S347" s="40">
        <f>MAX(INDEX(S$232:S$243,$D347)+S338*(1+$E347),0.01)</f>
        <v/>
      </c>
      <c r="T347" s="40">
        <f>MAX(INDEX(T$232:T$243,$D347)+T338*(1+$E347),0.01)</f>
        <v/>
      </c>
      <c r="U347" s="40">
        <f>MAX(INDEX(U$232:U$243,$D347)+U338*(1+$E347),0.01)</f>
        <v/>
      </c>
      <c r="V347" s="40">
        <f>MAX(INDEX(V$232:V$243,$D347)+V338*(1+$E347),0.01)</f>
        <v/>
      </c>
      <c r="W347" s="40">
        <f>MAX(INDEX(W$232:W$243,$D347)+W338*(1+$E347),0.01)</f>
        <v/>
      </c>
      <c r="X347" s="40">
        <f>MAX(INDEX(X$232:X$243,$D347)+X338*(1+$E347),0.01)</f>
        <v/>
      </c>
      <c r="Y347" s="40">
        <f>MAX(INDEX(Y$232:Y$243,$D347)+Y338*(1+$E347),0.01)</f>
        <v/>
      </c>
      <c r="Z347" s="40">
        <f>MAX(INDEX(Z$232:Z$243,$D347)+Z338*(1+$E347),0.01)</f>
        <v/>
      </c>
      <c r="AA347" s="40">
        <f>MAX(INDEX(AA$232:AA$243,$D347)+AA338*(1+$E347),0.01)</f>
        <v/>
      </c>
      <c r="AB347" s="40">
        <f>MAX(INDEX(AB$232:AB$243,$D347)+AB338*(1+$E347),0.01)</f>
        <v/>
      </c>
      <c r="AC347" s="40">
        <f>MAX(INDEX(AC$232:AC$243,$D347)+AC338*(1+$E347),0.01)</f>
        <v/>
      </c>
      <c r="AD347" s="42">
        <f>POSTTAX(INDEX(AD$232:AD$243,$D347),AD338,$E347)</f>
        <v/>
      </c>
      <c r="AE347" s="25">
        <f>LOWER(Settings!$C$4)&amp;".mit."&amp;$A347&amp;IF($C347="","","."&amp;$C347&amp;"."&amp;$B347)&amp;IF(INDEX(Variables!$D$5:$D$105,MATCH($A347,Variables!$A$5:$A$105,0))="","","."&amp;INDEX(Variables!$D$5:$D$105,MATCH($A347,Variables!$A$5:$A$105,0)))&amp;"."&amp;AE$5</f>
        <v/>
      </c>
      <c r="AF347" s="41">
        <f>MAX(INDEX(AF$232:AF$243,$D347)+AF338*(1+$E347),0.01)</f>
        <v/>
      </c>
      <c r="AG347" s="40">
        <f>MAX(INDEX(AG$232:AG$243,$D347)+AG338*(1+$E347),0.01)</f>
        <v/>
      </c>
      <c r="AH347" s="40">
        <f>MAX(INDEX(AH$232:AH$243,$D347)+AH338*(1+$E347),0.01)</f>
        <v/>
      </c>
      <c r="AI347" s="40">
        <f>MAX(INDEX(AI$232:AI$243,$D347)+AI338*(1+$E347),0.01)</f>
        <v/>
      </c>
      <c r="AJ347" s="40">
        <f>MAX(INDEX(AJ$232:AJ$243,$D347)+AJ338*(1+$E347),0.01)</f>
        <v/>
      </c>
      <c r="AK347" s="40">
        <f>MAX(INDEX(AK$232:AK$243,$D347)+AK338*(1+$E347),0.01)</f>
        <v/>
      </c>
      <c r="AL347" s="40">
        <f>MAX(INDEX(AL$232:AL$243,$D347)+AL338*(1+$E347),0.01)</f>
        <v/>
      </c>
      <c r="AM347" s="40">
        <f>MAX(INDEX(AM$232:AM$243,$D347)+AM338*(1+$E347),0.01)</f>
        <v/>
      </c>
      <c r="AN347" s="40">
        <f>MAX(INDEX(AN$232:AN$243,$D347)+AN338*(1+$E347),0.01)</f>
        <v/>
      </c>
      <c r="AO347" s="40">
        <f>MAX(INDEX(AO$232:AO$243,$D347)+AO338*(1+$E347),0.01)</f>
        <v/>
      </c>
      <c r="AP347" s="40">
        <f>MAX(INDEX(AP$232:AP$243,$D347)+AP338*(1+$E347),0.01)</f>
        <v/>
      </c>
      <c r="AQ347" s="40">
        <f>MAX(INDEX(AQ$232:AQ$243,$D347)+AQ338*(1+$E347),0.01)</f>
        <v/>
      </c>
      <c r="AR347" s="40">
        <f>MAX(INDEX(AR$232:AR$243,$D347)+AR338*(1+$E347),0.01)</f>
        <v/>
      </c>
      <c r="AS347" s="40">
        <f>MAX(INDEX(AS$232:AS$243,$D347)+AS338*(1+$E347),0.01)</f>
        <v/>
      </c>
      <c r="AT347" s="40">
        <f>MAX(INDEX(AT$232:AT$243,$D347)+AT338*(1+$E347),0.01)</f>
        <v/>
      </c>
      <c r="AU347" s="40">
        <f>MAX(INDEX(AU$232:AU$243,$D347)+AU338*(1+$E347),0.01)</f>
        <v/>
      </c>
      <c r="AV347" s="40">
        <f>MAX(INDEX(AV$232:AV$243,$D347)+AV338*(1+$E347),0.01)</f>
        <v/>
      </c>
      <c r="AW347" s="40">
        <f>MAX(INDEX(AW$232:AW$243,$D347)+AW338*(1+$E347),0.01)</f>
        <v/>
      </c>
      <c r="AX347" s="42">
        <f>POSTTAX(INDEX(AX$232:AX$243,$D347),AX338,$E347)</f>
        <v/>
      </c>
    </row>
    <row r="348" hidden="1" outlineLevel="2"/>
    <row r="349" hidden="1" outlineLevel="2">
      <c r="A349" s="5" t="inlineStr">
        <is>
          <t>shp</t>
        </is>
      </c>
      <c r="B349" s="5" t="inlineStr">
        <is>
          <t>coa</t>
        </is>
      </c>
      <c r="C349" s="5" t="inlineStr">
        <is>
          <t>rod</t>
        </is>
      </c>
      <c r="D349" s="40">
        <f>INDEX(Inputs!$M$5:$M$132,MATCH($B349&amp;"|"&amp;$C349,Inputs!$A$5:$A$132,0))</f>
        <v/>
      </c>
      <c r="E349" s="40">
        <f>INDEX(Inputs!$T$5:$T$132,MATCH($B349&amp;"|"&amp;$C349,Inputs!$A$5:$A$132,0))</f>
        <v/>
      </c>
      <c r="F349" s="40">
        <f>INDEX(Inputs!$K$5:$K$132,MATCH($B349&amp;"|"&amp;$C349,Inputs!$A$5:$A$132,0))</f>
        <v/>
      </c>
      <c r="G349" s="39" t="n"/>
      <c r="H349" s="5">
        <f>INDEX(Variables!$B$5:$B$105,MATCH($A349,Variables!$A$5:$A$105,0))&amp;IF($C349="",""," | "&amp;INDEX(Mapping!$B$5:$B$26,MATCH($C349,Mapping!$A$5:$A$26,0))&amp;" | "&amp;INDEX(Mapping!$B$30:$B$41,MATCH($B349,Mapping!$A$30:$A$41,0)))</f>
        <v/>
      </c>
      <c r="I349" s="5">
        <f>INDEX(Variables!$C$5:$C$105,MATCH($A349,Variables!$A$5:$A$105,0))</f>
        <v/>
      </c>
      <c r="J349" s="5">
        <f>INDEX(Variables!$E$5:$E$105,MATCH($A349,Variables!$A$5:$A$105,0))</f>
        <v/>
      </c>
      <c r="K349" s="25">
        <f>LOWER(Settings!$C$4)&amp;".mit."&amp;$A349&amp;IF($C349="","","."&amp;$C349&amp;"."&amp;$B349)&amp;IF(INDEX(Variables!$D$5:$D$105,MATCH($A349,Variables!$A$5:$A$105,0))="","","."&amp;INDEX(Variables!$D$5:$D$105,MATCH($A349,Variables!$A$5:$A$105,0)))&amp;"."&amp;K$5</f>
        <v/>
      </c>
      <c r="L349" s="41">
        <f>INDEX(L$175:L$178,$D349)*$E349*INDEX(L$179:L$195,$F349)</f>
        <v/>
      </c>
      <c r="M349" s="40">
        <f>INDEX(M$175:M$178,$D349)*$E349*INDEX(M$179:M$195,$F349)</f>
        <v/>
      </c>
      <c r="N349" s="40">
        <f>INDEX(N$175:N$178,$D349)*$E349*INDEX(N$179:N$195,$F349)</f>
        <v/>
      </c>
      <c r="O349" s="40">
        <f>INDEX(O$175:O$178,$D349)*$E349*INDEX(O$179:O$195,$F349)</f>
        <v/>
      </c>
      <c r="P349" s="40">
        <f>INDEX(P$175:P$178,$D349)*$E349*INDEX(P$179:P$195,$F349)</f>
        <v/>
      </c>
      <c r="Q349" s="40">
        <f>INDEX(Q$175:Q$178,$D349)*$E349*INDEX(Q$179:Q$195,$F349)</f>
        <v/>
      </c>
      <c r="R349" s="40">
        <f>INDEX(R$175:R$178,$D349)*$E349*INDEX(R$179:R$195,$F349)</f>
        <v/>
      </c>
      <c r="S349" s="40">
        <f>INDEX(S$175:S$178,$D349)*$E349*INDEX(S$179:S$195,$F349)</f>
        <v/>
      </c>
      <c r="T349" s="40">
        <f>INDEX(T$175:T$178,$D349)*$E349*INDEX(T$179:T$195,$F349)</f>
        <v/>
      </c>
      <c r="U349" s="40">
        <f>INDEX(U$175:U$178,$D349)*$E349*INDEX(U$179:U$195,$F349)</f>
        <v/>
      </c>
      <c r="V349" s="40">
        <f>INDEX(V$175:V$178,$D349)*$E349*INDEX(V$179:V$195,$F349)</f>
        <v/>
      </c>
      <c r="W349" s="40">
        <f>INDEX(W$175:W$178,$D349)*$E349*INDEX(W$179:W$195,$F349)</f>
        <v/>
      </c>
      <c r="X349" s="40">
        <f>INDEX(X$175:X$178,$D349)*$E349*INDEX(X$179:X$195,$F349)</f>
        <v/>
      </c>
      <c r="Y349" s="40">
        <f>INDEX(Y$175:Y$178,$D349)*$E349*INDEX(Y$179:Y$195,$F349)</f>
        <v/>
      </c>
      <c r="Z349" s="40">
        <f>INDEX(Z$175:Z$178,$D349)*$E349*INDEX(Z$179:Z$195,$F349)</f>
        <v/>
      </c>
      <c r="AA349" s="40">
        <f>INDEX(AA$175:AA$178,$D349)*$E349*INDEX(AA$179:AA$195,$F349)</f>
        <v/>
      </c>
      <c r="AB349" s="40">
        <f>INDEX(AB$175:AB$178,$D349)*$E349*INDEX(AB$179:AB$195,$F349)</f>
        <v/>
      </c>
      <c r="AC349" s="40">
        <f>INDEX(AC$175:AC$178,$D349)*$E349*INDEX(AC$179:AC$195,$F349)</f>
        <v/>
      </c>
      <c r="AD349" s="42">
        <f>SHADOWEFF(INDEX(AD$175:AD$178,$D349),$E349,INDEX(AD$179:AD$195,$F349))</f>
        <v/>
      </c>
      <c r="AE349" s="25">
        <f>LOWER(Settings!$C$4)&amp;".mit."&amp;$A349&amp;IF($C349="","","."&amp;$C349&amp;"."&amp;$B349)&amp;IF(INDEX(Variables!$D$5:$D$105,MATCH($A349,Variables!$A$5:$A$105,0))="","","."&amp;INDEX(Variables!$D$5:$D$105,MATCH($A349,Variables!$A$5:$A$105,0)))&amp;"."&amp;AE$5</f>
        <v/>
      </c>
      <c r="AF349" s="41">
        <f>INDEX(AF$175:AF$178,$D349)*$E349*INDEX(AF$179:AF$195,$F349)</f>
        <v/>
      </c>
      <c r="AG349" s="40">
        <f>INDEX(AG$175:AG$178,$D349)*$E349*INDEX(AG$179:AG$195,$F349)</f>
        <v/>
      </c>
      <c r="AH349" s="40">
        <f>INDEX(AH$175:AH$178,$D349)*$E349*INDEX(AH$179:AH$195,$F349)</f>
        <v/>
      </c>
      <c r="AI349" s="40">
        <f>INDEX(AI$175:AI$178,$D349)*$E349*INDEX(AI$179:AI$195,$F349)</f>
        <v/>
      </c>
      <c r="AJ349" s="40">
        <f>INDEX(AJ$175:AJ$178,$D349)*$E349*INDEX(AJ$179:AJ$195,$F349)</f>
        <v/>
      </c>
      <c r="AK349" s="40">
        <f>INDEX(AK$175:AK$178,$D349)*$E349*INDEX(AK$179:AK$195,$F349)</f>
        <v/>
      </c>
      <c r="AL349" s="40">
        <f>INDEX(AL$175:AL$178,$D349)*$E349*INDEX(AL$179:AL$195,$F349)</f>
        <v/>
      </c>
      <c r="AM349" s="40">
        <f>INDEX(AM$175:AM$178,$D349)*$E349*INDEX(AM$179:AM$195,$F349)</f>
        <v/>
      </c>
      <c r="AN349" s="40">
        <f>INDEX(AN$175:AN$178,$D349)*$E349*INDEX(AN$179:AN$195,$F349)</f>
        <v/>
      </c>
      <c r="AO349" s="40">
        <f>INDEX(AO$175:AO$178,$D349)*$E349*INDEX(AO$179:AO$195,$F349)</f>
        <v/>
      </c>
      <c r="AP349" s="40">
        <f>INDEX(AP$175:AP$178,$D349)*$E349*INDEX(AP$179:AP$195,$F349)</f>
        <v/>
      </c>
      <c r="AQ349" s="40">
        <f>INDEX(AQ$175:AQ$178,$D349)*$E349*INDEX(AQ$179:AQ$195,$F349)</f>
        <v/>
      </c>
      <c r="AR349" s="40">
        <f>INDEX(AR$175:AR$178,$D349)*$E349*INDEX(AR$179:AR$195,$F349)</f>
        <v/>
      </c>
      <c r="AS349" s="40">
        <f>INDEX(AS$175:AS$178,$D349)*$E349*INDEX(AS$179:AS$195,$F349)</f>
        <v/>
      </c>
      <c r="AT349" s="40">
        <f>INDEX(AT$175:AT$178,$D349)*$E349*INDEX(AT$179:AT$195,$F349)</f>
        <v/>
      </c>
      <c r="AU349" s="40">
        <f>INDEX(AU$175:AU$178,$D349)*$E349*INDEX(AU$179:AU$195,$F349)</f>
        <v/>
      </c>
      <c r="AV349" s="40">
        <f>INDEX(AV$175:AV$178,$D349)*$E349*INDEX(AV$179:AV$195,$F349)</f>
        <v/>
      </c>
      <c r="AW349" s="40">
        <f>INDEX(AW$175:AW$178,$D349)*$E349*INDEX(AW$179:AW$195,$F349)</f>
        <v/>
      </c>
      <c r="AX349" s="42">
        <f>SHADOWEFF(INDEX(AX$175:AX$178,$D349),$E349,INDEX(AX$179:AX$195,$F349))</f>
        <v/>
      </c>
    </row>
    <row r="350" hidden="1" outlineLevel="2">
      <c r="A350" s="5" t="inlineStr">
        <is>
          <t>shp</t>
        </is>
      </c>
      <c r="B350" s="5" t="inlineStr">
        <is>
          <t>nga</t>
        </is>
      </c>
      <c r="C350" s="5" t="inlineStr">
        <is>
          <t>rod</t>
        </is>
      </c>
      <c r="D350" s="40">
        <f>INDEX(Inputs!$M$5:$M$132,MATCH($B350&amp;"|"&amp;$C350,Inputs!$A$5:$A$132,0))</f>
        <v/>
      </c>
      <c r="E350" s="40">
        <f>INDEX(Inputs!$T$5:$T$132,MATCH($B350&amp;"|"&amp;$C350,Inputs!$A$5:$A$132,0))</f>
        <v/>
      </c>
      <c r="F350" s="40">
        <f>INDEX(Inputs!$K$5:$K$132,MATCH($B350&amp;"|"&amp;$C350,Inputs!$A$5:$A$132,0))</f>
        <v/>
      </c>
      <c r="G350" s="39" t="n"/>
      <c r="H350" s="5">
        <f>INDEX(Variables!$B$5:$B$105,MATCH($A350,Variables!$A$5:$A$105,0))&amp;IF($C350="",""," | "&amp;INDEX(Mapping!$B$5:$B$26,MATCH($C350,Mapping!$A$5:$A$26,0))&amp;" | "&amp;INDEX(Mapping!$B$30:$B$41,MATCH($B350,Mapping!$A$30:$A$41,0)))</f>
        <v/>
      </c>
      <c r="I350" s="5">
        <f>INDEX(Variables!$C$5:$C$105,MATCH($A350,Variables!$A$5:$A$105,0))</f>
        <v/>
      </c>
      <c r="J350" s="5">
        <f>INDEX(Variables!$E$5:$E$105,MATCH($A350,Variables!$A$5:$A$105,0))</f>
        <v/>
      </c>
      <c r="K350" s="25">
        <f>LOWER(Settings!$C$4)&amp;".mit."&amp;$A350&amp;IF($C350="","","."&amp;$C350&amp;"."&amp;$B350)&amp;IF(INDEX(Variables!$D$5:$D$105,MATCH($A350,Variables!$A$5:$A$105,0))="","","."&amp;INDEX(Variables!$D$5:$D$105,MATCH($A350,Variables!$A$5:$A$105,0)))&amp;"."&amp;K$5</f>
        <v/>
      </c>
      <c r="L350" s="41">
        <f>INDEX(L$175:L$178,$D350)*$E350*INDEX(L$179:L$195,$F350)</f>
        <v/>
      </c>
      <c r="M350" s="40">
        <f>INDEX(M$175:M$178,$D350)*$E350*INDEX(M$179:M$195,$F350)</f>
        <v/>
      </c>
      <c r="N350" s="40">
        <f>INDEX(N$175:N$178,$D350)*$E350*INDEX(N$179:N$195,$F350)</f>
        <v/>
      </c>
      <c r="O350" s="40">
        <f>INDEX(O$175:O$178,$D350)*$E350*INDEX(O$179:O$195,$F350)</f>
        <v/>
      </c>
      <c r="P350" s="40">
        <f>INDEX(P$175:P$178,$D350)*$E350*INDEX(P$179:P$195,$F350)</f>
        <v/>
      </c>
      <c r="Q350" s="40">
        <f>INDEX(Q$175:Q$178,$D350)*$E350*INDEX(Q$179:Q$195,$F350)</f>
        <v/>
      </c>
      <c r="R350" s="40">
        <f>INDEX(R$175:R$178,$D350)*$E350*INDEX(R$179:R$195,$F350)</f>
        <v/>
      </c>
      <c r="S350" s="40">
        <f>INDEX(S$175:S$178,$D350)*$E350*INDEX(S$179:S$195,$F350)</f>
        <v/>
      </c>
      <c r="T350" s="40">
        <f>INDEX(T$175:T$178,$D350)*$E350*INDEX(T$179:T$195,$F350)</f>
        <v/>
      </c>
      <c r="U350" s="40">
        <f>INDEX(U$175:U$178,$D350)*$E350*INDEX(U$179:U$195,$F350)</f>
        <v/>
      </c>
      <c r="V350" s="40">
        <f>INDEX(V$175:V$178,$D350)*$E350*INDEX(V$179:V$195,$F350)</f>
        <v/>
      </c>
      <c r="W350" s="40">
        <f>INDEX(W$175:W$178,$D350)*$E350*INDEX(W$179:W$195,$F350)</f>
        <v/>
      </c>
      <c r="X350" s="40">
        <f>INDEX(X$175:X$178,$D350)*$E350*INDEX(X$179:X$195,$F350)</f>
        <v/>
      </c>
      <c r="Y350" s="40">
        <f>INDEX(Y$175:Y$178,$D350)*$E350*INDEX(Y$179:Y$195,$F350)</f>
        <v/>
      </c>
      <c r="Z350" s="40">
        <f>INDEX(Z$175:Z$178,$D350)*$E350*INDEX(Z$179:Z$195,$F350)</f>
        <v/>
      </c>
      <c r="AA350" s="40">
        <f>INDEX(AA$175:AA$178,$D350)*$E350*INDEX(AA$179:AA$195,$F350)</f>
        <v/>
      </c>
      <c r="AB350" s="40">
        <f>INDEX(AB$175:AB$178,$D350)*$E350*INDEX(AB$179:AB$195,$F350)</f>
        <v/>
      </c>
      <c r="AC350" s="40">
        <f>INDEX(AC$175:AC$178,$D350)*$E350*INDEX(AC$179:AC$195,$F350)</f>
        <v/>
      </c>
      <c r="AD350" s="42">
        <f>SHADOWEFF(INDEX(AD$175:AD$178,$D350),$E350,INDEX(AD$179:AD$195,$F350))</f>
        <v/>
      </c>
      <c r="AE350" s="25">
        <f>LOWER(Settings!$C$4)&amp;".mit."&amp;$A350&amp;IF($C350="","","."&amp;$C350&amp;"."&amp;$B350)&amp;IF(INDEX(Variables!$D$5:$D$105,MATCH($A350,Variables!$A$5:$A$105,0))="","","."&amp;INDEX(Variables!$D$5:$D$105,MATCH($A350,Variables!$A$5:$A$105,0)))&amp;"."&amp;AE$5</f>
        <v/>
      </c>
      <c r="AF350" s="41">
        <f>INDEX(AF$175:AF$178,$D350)*$E350*INDEX(AF$179:AF$195,$F350)</f>
        <v/>
      </c>
      <c r="AG350" s="40">
        <f>INDEX(AG$175:AG$178,$D350)*$E350*INDEX(AG$179:AG$195,$F350)</f>
        <v/>
      </c>
      <c r="AH350" s="40">
        <f>INDEX(AH$175:AH$178,$D350)*$E350*INDEX(AH$179:AH$195,$F350)</f>
        <v/>
      </c>
      <c r="AI350" s="40">
        <f>INDEX(AI$175:AI$178,$D350)*$E350*INDEX(AI$179:AI$195,$F350)</f>
        <v/>
      </c>
      <c r="AJ350" s="40">
        <f>INDEX(AJ$175:AJ$178,$D350)*$E350*INDEX(AJ$179:AJ$195,$F350)</f>
        <v/>
      </c>
      <c r="AK350" s="40">
        <f>INDEX(AK$175:AK$178,$D350)*$E350*INDEX(AK$179:AK$195,$F350)</f>
        <v/>
      </c>
      <c r="AL350" s="40">
        <f>INDEX(AL$175:AL$178,$D350)*$E350*INDEX(AL$179:AL$195,$F350)</f>
        <v/>
      </c>
      <c r="AM350" s="40">
        <f>INDEX(AM$175:AM$178,$D350)*$E350*INDEX(AM$179:AM$195,$F350)</f>
        <v/>
      </c>
      <c r="AN350" s="40">
        <f>INDEX(AN$175:AN$178,$D350)*$E350*INDEX(AN$179:AN$195,$F350)</f>
        <v/>
      </c>
      <c r="AO350" s="40">
        <f>INDEX(AO$175:AO$178,$D350)*$E350*INDEX(AO$179:AO$195,$F350)</f>
        <v/>
      </c>
      <c r="AP350" s="40">
        <f>INDEX(AP$175:AP$178,$D350)*$E350*INDEX(AP$179:AP$195,$F350)</f>
        <v/>
      </c>
      <c r="AQ350" s="40">
        <f>INDEX(AQ$175:AQ$178,$D350)*$E350*INDEX(AQ$179:AQ$195,$F350)</f>
        <v/>
      </c>
      <c r="AR350" s="40">
        <f>INDEX(AR$175:AR$178,$D350)*$E350*INDEX(AR$179:AR$195,$F350)</f>
        <v/>
      </c>
      <c r="AS350" s="40">
        <f>INDEX(AS$175:AS$178,$D350)*$E350*INDEX(AS$179:AS$195,$F350)</f>
        <v/>
      </c>
      <c r="AT350" s="40">
        <f>INDEX(AT$175:AT$178,$D350)*$E350*INDEX(AT$179:AT$195,$F350)</f>
        <v/>
      </c>
      <c r="AU350" s="40">
        <f>INDEX(AU$175:AU$178,$D350)*$E350*INDEX(AU$179:AU$195,$F350)</f>
        <v/>
      </c>
      <c r="AV350" s="40">
        <f>INDEX(AV$175:AV$178,$D350)*$E350*INDEX(AV$179:AV$195,$F350)</f>
        <v/>
      </c>
      <c r="AW350" s="40">
        <f>INDEX(AW$175:AW$178,$D350)*$E350*INDEX(AW$179:AW$195,$F350)</f>
        <v/>
      </c>
      <c r="AX350" s="42">
        <f>SHADOWEFF(INDEX(AX$175:AX$178,$D350),$E350,INDEX(AX$179:AX$195,$F350))</f>
        <v/>
      </c>
    </row>
    <row r="351" hidden="1" outlineLevel="2">
      <c r="A351" s="5" t="inlineStr">
        <is>
          <t>shp</t>
        </is>
      </c>
      <c r="B351" s="5" t="inlineStr">
        <is>
          <t>gso</t>
        </is>
      </c>
      <c r="C351" s="5" t="inlineStr">
        <is>
          <t>rod</t>
        </is>
      </c>
      <c r="D351" s="40">
        <f>INDEX(Inputs!$M$5:$M$132,MATCH($B351&amp;"|"&amp;$C351,Inputs!$A$5:$A$132,0))</f>
        <v/>
      </c>
      <c r="E351" s="40">
        <f>INDEX(Inputs!$T$5:$T$132,MATCH($B351&amp;"|"&amp;$C351,Inputs!$A$5:$A$132,0))</f>
        <v/>
      </c>
      <c r="F351" s="40">
        <f>INDEX(Inputs!$K$5:$K$132,MATCH($B351&amp;"|"&amp;$C351,Inputs!$A$5:$A$132,0))</f>
        <v/>
      </c>
      <c r="G351" s="39" t="n"/>
      <c r="H351" s="5">
        <f>INDEX(Variables!$B$5:$B$105,MATCH($A351,Variables!$A$5:$A$105,0))&amp;IF($C351="",""," | "&amp;INDEX(Mapping!$B$5:$B$26,MATCH($C351,Mapping!$A$5:$A$26,0))&amp;" | "&amp;INDEX(Mapping!$B$30:$B$41,MATCH($B351,Mapping!$A$30:$A$41,0)))</f>
        <v/>
      </c>
      <c r="I351" s="5">
        <f>INDEX(Variables!$C$5:$C$105,MATCH($A351,Variables!$A$5:$A$105,0))</f>
        <v/>
      </c>
      <c r="J351" s="5">
        <f>INDEX(Variables!$E$5:$E$105,MATCH($A351,Variables!$A$5:$A$105,0))</f>
        <v/>
      </c>
      <c r="K351" s="25">
        <f>LOWER(Settings!$C$4)&amp;".mit."&amp;$A351&amp;IF($C351="","","."&amp;$C351&amp;"."&amp;$B351)&amp;IF(INDEX(Variables!$D$5:$D$105,MATCH($A351,Variables!$A$5:$A$105,0))="","","."&amp;INDEX(Variables!$D$5:$D$105,MATCH($A351,Variables!$A$5:$A$105,0)))&amp;"."&amp;K$5</f>
        <v/>
      </c>
      <c r="L351" s="41">
        <f>INDEX(L$175:L$178,$D351)*$E351*INDEX(L$179:L$195,$F351)</f>
        <v/>
      </c>
      <c r="M351" s="40">
        <f>INDEX(M$175:M$178,$D351)*$E351*INDEX(M$179:M$195,$F351)</f>
        <v/>
      </c>
      <c r="N351" s="40">
        <f>INDEX(N$175:N$178,$D351)*$E351*INDEX(N$179:N$195,$F351)</f>
        <v/>
      </c>
      <c r="O351" s="40">
        <f>INDEX(O$175:O$178,$D351)*$E351*INDEX(O$179:O$195,$F351)</f>
        <v/>
      </c>
      <c r="P351" s="40">
        <f>INDEX(P$175:P$178,$D351)*$E351*INDEX(P$179:P$195,$F351)</f>
        <v/>
      </c>
      <c r="Q351" s="40">
        <f>INDEX(Q$175:Q$178,$D351)*$E351*INDEX(Q$179:Q$195,$F351)</f>
        <v/>
      </c>
      <c r="R351" s="40">
        <f>INDEX(R$175:R$178,$D351)*$E351*INDEX(R$179:R$195,$F351)</f>
        <v/>
      </c>
      <c r="S351" s="40">
        <f>INDEX(S$175:S$178,$D351)*$E351*INDEX(S$179:S$195,$F351)</f>
        <v/>
      </c>
      <c r="T351" s="40">
        <f>INDEX(T$175:T$178,$D351)*$E351*INDEX(T$179:T$195,$F351)</f>
        <v/>
      </c>
      <c r="U351" s="40">
        <f>INDEX(U$175:U$178,$D351)*$E351*INDEX(U$179:U$195,$F351)</f>
        <v/>
      </c>
      <c r="V351" s="40">
        <f>INDEX(V$175:V$178,$D351)*$E351*INDEX(V$179:V$195,$F351)</f>
        <v/>
      </c>
      <c r="W351" s="40">
        <f>INDEX(W$175:W$178,$D351)*$E351*INDEX(W$179:W$195,$F351)</f>
        <v/>
      </c>
      <c r="X351" s="40">
        <f>INDEX(X$175:X$178,$D351)*$E351*INDEX(X$179:X$195,$F351)</f>
        <v/>
      </c>
      <c r="Y351" s="40">
        <f>INDEX(Y$175:Y$178,$D351)*$E351*INDEX(Y$179:Y$195,$F351)</f>
        <v/>
      </c>
      <c r="Z351" s="40">
        <f>INDEX(Z$175:Z$178,$D351)*$E351*INDEX(Z$179:Z$195,$F351)</f>
        <v/>
      </c>
      <c r="AA351" s="40">
        <f>INDEX(AA$175:AA$178,$D351)*$E351*INDEX(AA$179:AA$195,$F351)</f>
        <v/>
      </c>
      <c r="AB351" s="40">
        <f>INDEX(AB$175:AB$178,$D351)*$E351*INDEX(AB$179:AB$195,$F351)</f>
        <v/>
      </c>
      <c r="AC351" s="40">
        <f>INDEX(AC$175:AC$178,$D351)*$E351*INDEX(AC$179:AC$195,$F351)</f>
        <v/>
      </c>
      <c r="AD351" s="42">
        <f>SHADOWEFF(INDEX(AD$175:AD$178,$D351),$E351,INDEX(AD$179:AD$195,$F351))</f>
        <v/>
      </c>
      <c r="AE351" s="25">
        <f>LOWER(Settings!$C$4)&amp;".mit."&amp;$A351&amp;IF($C351="","","."&amp;$C351&amp;"."&amp;$B351)&amp;IF(INDEX(Variables!$D$5:$D$105,MATCH($A351,Variables!$A$5:$A$105,0))="","","."&amp;INDEX(Variables!$D$5:$D$105,MATCH($A351,Variables!$A$5:$A$105,0)))&amp;"."&amp;AE$5</f>
        <v/>
      </c>
      <c r="AF351" s="41">
        <f>INDEX(AF$175:AF$178,$D351)*$E351*INDEX(AF$179:AF$195,$F351)</f>
        <v/>
      </c>
      <c r="AG351" s="40">
        <f>INDEX(AG$175:AG$178,$D351)*$E351*INDEX(AG$179:AG$195,$F351)</f>
        <v/>
      </c>
      <c r="AH351" s="40">
        <f>INDEX(AH$175:AH$178,$D351)*$E351*INDEX(AH$179:AH$195,$F351)</f>
        <v/>
      </c>
      <c r="AI351" s="40">
        <f>INDEX(AI$175:AI$178,$D351)*$E351*INDEX(AI$179:AI$195,$F351)</f>
        <v/>
      </c>
      <c r="AJ351" s="40">
        <f>INDEX(AJ$175:AJ$178,$D351)*$E351*INDEX(AJ$179:AJ$195,$F351)</f>
        <v/>
      </c>
      <c r="AK351" s="40">
        <f>INDEX(AK$175:AK$178,$D351)*$E351*INDEX(AK$179:AK$195,$F351)</f>
        <v/>
      </c>
      <c r="AL351" s="40">
        <f>INDEX(AL$175:AL$178,$D351)*$E351*INDEX(AL$179:AL$195,$F351)</f>
        <v/>
      </c>
      <c r="AM351" s="40">
        <f>INDEX(AM$175:AM$178,$D351)*$E351*INDEX(AM$179:AM$195,$F351)</f>
        <v/>
      </c>
      <c r="AN351" s="40">
        <f>INDEX(AN$175:AN$178,$D351)*$E351*INDEX(AN$179:AN$195,$F351)</f>
        <v/>
      </c>
      <c r="AO351" s="40">
        <f>INDEX(AO$175:AO$178,$D351)*$E351*INDEX(AO$179:AO$195,$F351)</f>
        <v/>
      </c>
      <c r="AP351" s="40">
        <f>INDEX(AP$175:AP$178,$D351)*$E351*INDEX(AP$179:AP$195,$F351)</f>
        <v/>
      </c>
      <c r="AQ351" s="40">
        <f>INDEX(AQ$175:AQ$178,$D351)*$E351*INDEX(AQ$179:AQ$195,$F351)</f>
        <v/>
      </c>
      <c r="AR351" s="40">
        <f>INDEX(AR$175:AR$178,$D351)*$E351*INDEX(AR$179:AR$195,$F351)</f>
        <v/>
      </c>
      <c r="AS351" s="40">
        <f>INDEX(AS$175:AS$178,$D351)*$E351*INDEX(AS$179:AS$195,$F351)</f>
        <v/>
      </c>
      <c r="AT351" s="40">
        <f>INDEX(AT$175:AT$178,$D351)*$E351*INDEX(AT$179:AT$195,$F351)</f>
        <v/>
      </c>
      <c r="AU351" s="40">
        <f>INDEX(AU$175:AU$178,$D351)*$E351*INDEX(AU$179:AU$195,$F351)</f>
        <v/>
      </c>
      <c r="AV351" s="40">
        <f>INDEX(AV$175:AV$178,$D351)*$E351*INDEX(AV$179:AV$195,$F351)</f>
        <v/>
      </c>
      <c r="AW351" s="40">
        <f>INDEX(AW$175:AW$178,$D351)*$E351*INDEX(AW$179:AW$195,$F351)</f>
        <v/>
      </c>
      <c r="AX351" s="42">
        <f>SHADOWEFF(INDEX(AX$175:AX$178,$D351),$E351,INDEX(AX$179:AX$195,$F351))</f>
        <v/>
      </c>
    </row>
    <row r="352" hidden="1" outlineLevel="2">
      <c r="A352" s="5" t="inlineStr">
        <is>
          <t>shp</t>
        </is>
      </c>
      <c r="B352" s="5" t="inlineStr">
        <is>
          <t>die</t>
        </is>
      </c>
      <c r="C352" s="5" t="inlineStr">
        <is>
          <t>rod</t>
        </is>
      </c>
      <c r="D352" s="40">
        <f>INDEX(Inputs!$M$5:$M$132,MATCH($B352&amp;"|"&amp;$C352,Inputs!$A$5:$A$132,0))</f>
        <v/>
      </c>
      <c r="E352" s="40">
        <f>INDEX(Inputs!$T$5:$T$132,MATCH($B352&amp;"|"&amp;$C352,Inputs!$A$5:$A$132,0))</f>
        <v/>
      </c>
      <c r="F352" s="40">
        <f>INDEX(Inputs!$K$5:$K$132,MATCH($B352&amp;"|"&amp;$C352,Inputs!$A$5:$A$132,0))</f>
        <v/>
      </c>
      <c r="G352" s="39" t="n"/>
      <c r="H352" s="5">
        <f>INDEX(Variables!$B$5:$B$105,MATCH($A352,Variables!$A$5:$A$105,0))&amp;IF($C352="",""," | "&amp;INDEX(Mapping!$B$5:$B$26,MATCH($C352,Mapping!$A$5:$A$26,0))&amp;" | "&amp;INDEX(Mapping!$B$30:$B$41,MATCH($B352,Mapping!$A$30:$A$41,0)))</f>
        <v/>
      </c>
      <c r="I352" s="5">
        <f>INDEX(Variables!$C$5:$C$105,MATCH($A352,Variables!$A$5:$A$105,0))</f>
        <v/>
      </c>
      <c r="J352" s="5">
        <f>INDEX(Variables!$E$5:$E$105,MATCH($A352,Variables!$A$5:$A$105,0))</f>
        <v/>
      </c>
      <c r="K352" s="25">
        <f>LOWER(Settings!$C$4)&amp;".mit."&amp;$A352&amp;IF($C352="","","."&amp;$C352&amp;"."&amp;$B352)&amp;IF(INDEX(Variables!$D$5:$D$105,MATCH($A352,Variables!$A$5:$A$105,0))="","","."&amp;INDEX(Variables!$D$5:$D$105,MATCH($A352,Variables!$A$5:$A$105,0)))&amp;"."&amp;K$5</f>
        <v/>
      </c>
      <c r="L352" s="41">
        <f>INDEX(L$175:L$178,$D352)*$E352*INDEX(L$179:L$195,$F352)</f>
        <v/>
      </c>
      <c r="M352" s="40">
        <f>INDEX(M$175:M$178,$D352)*$E352*INDEX(M$179:M$195,$F352)</f>
        <v/>
      </c>
      <c r="N352" s="40">
        <f>INDEX(N$175:N$178,$D352)*$E352*INDEX(N$179:N$195,$F352)</f>
        <v/>
      </c>
      <c r="O352" s="40">
        <f>INDEX(O$175:O$178,$D352)*$E352*INDEX(O$179:O$195,$F352)</f>
        <v/>
      </c>
      <c r="P352" s="40">
        <f>INDEX(P$175:P$178,$D352)*$E352*INDEX(P$179:P$195,$F352)</f>
        <v/>
      </c>
      <c r="Q352" s="40">
        <f>INDEX(Q$175:Q$178,$D352)*$E352*INDEX(Q$179:Q$195,$F352)</f>
        <v/>
      </c>
      <c r="R352" s="40">
        <f>INDEX(R$175:R$178,$D352)*$E352*INDEX(R$179:R$195,$F352)</f>
        <v/>
      </c>
      <c r="S352" s="40">
        <f>INDEX(S$175:S$178,$D352)*$E352*INDEX(S$179:S$195,$F352)</f>
        <v/>
      </c>
      <c r="T352" s="40">
        <f>INDEX(T$175:T$178,$D352)*$E352*INDEX(T$179:T$195,$F352)</f>
        <v/>
      </c>
      <c r="U352" s="40">
        <f>INDEX(U$175:U$178,$D352)*$E352*INDEX(U$179:U$195,$F352)</f>
        <v/>
      </c>
      <c r="V352" s="40">
        <f>INDEX(V$175:V$178,$D352)*$E352*INDEX(V$179:V$195,$F352)</f>
        <v/>
      </c>
      <c r="W352" s="40">
        <f>INDEX(W$175:W$178,$D352)*$E352*INDEX(W$179:W$195,$F352)</f>
        <v/>
      </c>
      <c r="X352" s="40">
        <f>INDEX(X$175:X$178,$D352)*$E352*INDEX(X$179:X$195,$F352)</f>
        <v/>
      </c>
      <c r="Y352" s="40">
        <f>INDEX(Y$175:Y$178,$D352)*$E352*INDEX(Y$179:Y$195,$F352)</f>
        <v/>
      </c>
      <c r="Z352" s="40">
        <f>INDEX(Z$175:Z$178,$D352)*$E352*INDEX(Z$179:Z$195,$F352)</f>
        <v/>
      </c>
      <c r="AA352" s="40">
        <f>INDEX(AA$175:AA$178,$D352)*$E352*INDEX(AA$179:AA$195,$F352)</f>
        <v/>
      </c>
      <c r="AB352" s="40">
        <f>INDEX(AB$175:AB$178,$D352)*$E352*INDEX(AB$179:AB$195,$F352)</f>
        <v/>
      </c>
      <c r="AC352" s="40">
        <f>INDEX(AC$175:AC$178,$D352)*$E352*INDEX(AC$179:AC$195,$F352)</f>
        <v/>
      </c>
      <c r="AD352" s="42">
        <f>SHADOWEFF(INDEX(AD$175:AD$178,$D352),$E352,INDEX(AD$179:AD$195,$F352))</f>
        <v/>
      </c>
      <c r="AE352" s="25">
        <f>LOWER(Settings!$C$4)&amp;".mit."&amp;$A352&amp;IF($C352="","","."&amp;$C352&amp;"."&amp;$B352)&amp;IF(INDEX(Variables!$D$5:$D$105,MATCH($A352,Variables!$A$5:$A$105,0))="","","."&amp;INDEX(Variables!$D$5:$D$105,MATCH($A352,Variables!$A$5:$A$105,0)))&amp;"."&amp;AE$5</f>
        <v/>
      </c>
      <c r="AF352" s="41">
        <f>INDEX(AF$175:AF$178,$D352)*$E352*INDEX(AF$179:AF$195,$F352)</f>
        <v/>
      </c>
      <c r="AG352" s="40">
        <f>INDEX(AG$175:AG$178,$D352)*$E352*INDEX(AG$179:AG$195,$F352)</f>
        <v/>
      </c>
      <c r="AH352" s="40">
        <f>INDEX(AH$175:AH$178,$D352)*$E352*INDEX(AH$179:AH$195,$F352)</f>
        <v/>
      </c>
      <c r="AI352" s="40">
        <f>INDEX(AI$175:AI$178,$D352)*$E352*INDEX(AI$179:AI$195,$F352)</f>
        <v/>
      </c>
      <c r="AJ352" s="40">
        <f>INDEX(AJ$175:AJ$178,$D352)*$E352*INDEX(AJ$179:AJ$195,$F352)</f>
        <v/>
      </c>
      <c r="AK352" s="40">
        <f>INDEX(AK$175:AK$178,$D352)*$E352*INDEX(AK$179:AK$195,$F352)</f>
        <v/>
      </c>
      <c r="AL352" s="40">
        <f>INDEX(AL$175:AL$178,$D352)*$E352*INDEX(AL$179:AL$195,$F352)</f>
        <v/>
      </c>
      <c r="AM352" s="40">
        <f>INDEX(AM$175:AM$178,$D352)*$E352*INDEX(AM$179:AM$195,$F352)</f>
        <v/>
      </c>
      <c r="AN352" s="40">
        <f>INDEX(AN$175:AN$178,$D352)*$E352*INDEX(AN$179:AN$195,$F352)</f>
        <v/>
      </c>
      <c r="AO352" s="40">
        <f>INDEX(AO$175:AO$178,$D352)*$E352*INDEX(AO$179:AO$195,$F352)</f>
        <v/>
      </c>
      <c r="AP352" s="40">
        <f>INDEX(AP$175:AP$178,$D352)*$E352*INDEX(AP$179:AP$195,$F352)</f>
        <v/>
      </c>
      <c r="AQ352" s="40">
        <f>INDEX(AQ$175:AQ$178,$D352)*$E352*INDEX(AQ$179:AQ$195,$F352)</f>
        <v/>
      </c>
      <c r="AR352" s="40">
        <f>INDEX(AR$175:AR$178,$D352)*$E352*INDEX(AR$179:AR$195,$F352)</f>
        <v/>
      </c>
      <c r="AS352" s="40">
        <f>INDEX(AS$175:AS$178,$D352)*$E352*INDEX(AS$179:AS$195,$F352)</f>
        <v/>
      </c>
      <c r="AT352" s="40">
        <f>INDEX(AT$175:AT$178,$D352)*$E352*INDEX(AT$179:AT$195,$F352)</f>
        <v/>
      </c>
      <c r="AU352" s="40">
        <f>INDEX(AU$175:AU$178,$D352)*$E352*INDEX(AU$179:AU$195,$F352)</f>
        <v/>
      </c>
      <c r="AV352" s="40">
        <f>INDEX(AV$175:AV$178,$D352)*$E352*INDEX(AV$179:AV$195,$F352)</f>
        <v/>
      </c>
      <c r="AW352" s="40">
        <f>INDEX(AW$175:AW$178,$D352)*$E352*INDEX(AW$179:AW$195,$F352)</f>
        <v/>
      </c>
      <c r="AX352" s="42">
        <f>SHADOWEFF(INDEX(AX$175:AX$178,$D352),$E352,INDEX(AX$179:AX$195,$F352))</f>
        <v/>
      </c>
    </row>
    <row r="353" hidden="1" outlineLevel="2">
      <c r="A353" s="5" t="inlineStr">
        <is>
          <t>shp</t>
        </is>
      </c>
      <c r="B353" s="5" t="inlineStr">
        <is>
          <t>lpg</t>
        </is>
      </c>
      <c r="C353" s="5" t="inlineStr">
        <is>
          <t>rod</t>
        </is>
      </c>
      <c r="D353" s="40">
        <f>INDEX(Inputs!$M$5:$M$132,MATCH($B353&amp;"|"&amp;$C353,Inputs!$A$5:$A$132,0))</f>
        <v/>
      </c>
      <c r="E353" s="40">
        <f>INDEX(Inputs!$T$5:$T$132,MATCH($B353&amp;"|"&amp;$C353,Inputs!$A$5:$A$132,0))</f>
        <v/>
      </c>
      <c r="F353" s="40">
        <f>INDEX(Inputs!$K$5:$K$132,MATCH($B353&amp;"|"&amp;$C353,Inputs!$A$5:$A$132,0))</f>
        <v/>
      </c>
      <c r="G353" s="39" t="n"/>
      <c r="H353" s="5">
        <f>INDEX(Variables!$B$5:$B$105,MATCH($A353,Variables!$A$5:$A$105,0))&amp;IF($C353="",""," | "&amp;INDEX(Mapping!$B$5:$B$26,MATCH($C353,Mapping!$A$5:$A$26,0))&amp;" | "&amp;INDEX(Mapping!$B$30:$B$41,MATCH($B353,Mapping!$A$30:$A$41,0)))</f>
        <v/>
      </c>
      <c r="I353" s="5">
        <f>INDEX(Variables!$C$5:$C$105,MATCH($A353,Variables!$A$5:$A$105,0))</f>
        <v/>
      </c>
      <c r="J353" s="5">
        <f>INDEX(Variables!$E$5:$E$105,MATCH($A353,Variables!$A$5:$A$105,0))</f>
        <v/>
      </c>
      <c r="K353" s="25">
        <f>LOWER(Settings!$C$4)&amp;".mit."&amp;$A353&amp;IF($C353="","","."&amp;$C353&amp;"."&amp;$B353)&amp;IF(INDEX(Variables!$D$5:$D$105,MATCH($A353,Variables!$A$5:$A$105,0))="","","."&amp;INDEX(Variables!$D$5:$D$105,MATCH($A353,Variables!$A$5:$A$105,0)))&amp;"."&amp;K$5</f>
        <v/>
      </c>
      <c r="L353" s="41">
        <f>INDEX(L$175:L$178,$D353)*$E353*INDEX(L$179:L$195,$F353)</f>
        <v/>
      </c>
      <c r="M353" s="40">
        <f>INDEX(M$175:M$178,$D353)*$E353*INDEX(M$179:M$195,$F353)</f>
        <v/>
      </c>
      <c r="N353" s="40">
        <f>INDEX(N$175:N$178,$D353)*$E353*INDEX(N$179:N$195,$F353)</f>
        <v/>
      </c>
      <c r="O353" s="40">
        <f>INDEX(O$175:O$178,$D353)*$E353*INDEX(O$179:O$195,$F353)</f>
        <v/>
      </c>
      <c r="P353" s="40">
        <f>INDEX(P$175:P$178,$D353)*$E353*INDEX(P$179:P$195,$F353)</f>
        <v/>
      </c>
      <c r="Q353" s="40">
        <f>INDEX(Q$175:Q$178,$D353)*$E353*INDEX(Q$179:Q$195,$F353)</f>
        <v/>
      </c>
      <c r="R353" s="40">
        <f>INDEX(R$175:R$178,$D353)*$E353*INDEX(R$179:R$195,$F353)</f>
        <v/>
      </c>
      <c r="S353" s="40">
        <f>INDEX(S$175:S$178,$D353)*$E353*INDEX(S$179:S$195,$F353)</f>
        <v/>
      </c>
      <c r="T353" s="40">
        <f>INDEX(T$175:T$178,$D353)*$E353*INDEX(T$179:T$195,$F353)</f>
        <v/>
      </c>
      <c r="U353" s="40">
        <f>INDEX(U$175:U$178,$D353)*$E353*INDEX(U$179:U$195,$F353)</f>
        <v/>
      </c>
      <c r="V353" s="40">
        <f>INDEX(V$175:V$178,$D353)*$E353*INDEX(V$179:V$195,$F353)</f>
        <v/>
      </c>
      <c r="W353" s="40">
        <f>INDEX(W$175:W$178,$D353)*$E353*INDEX(W$179:W$195,$F353)</f>
        <v/>
      </c>
      <c r="X353" s="40">
        <f>INDEX(X$175:X$178,$D353)*$E353*INDEX(X$179:X$195,$F353)</f>
        <v/>
      </c>
      <c r="Y353" s="40">
        <f>INDEX(Y$175:Y$178,$D353)*$E353*INDEX(Y$179:Y$195,$F353)</f>
        <v/>
      </c>
      <c r="Z353" s="40">
        <f>INDEX(Z$175:Z$178,$D353)*$E353*INDEX(Z$179:Z$195,$F353)</f>
        <v/>
      </c>
      <c r="AA353" s="40">
        <f>INDEX(AA$175:AA$178,$D353)*$E353*INDEX(AA$179:AA$195,$F353)</f>
        <v/>
      </c>
      <c r="AB353" s="40">
        <f>INDEX(AB$175:AB$178,$D353)*$E353*INDEX(AB$179:AB$195,$F353)</f>
        <v/>
      </c>
      <c r="AC353" s="40">
        <f>INDEX(AC$175:AC$178,$D353)*$E353*INDEX(AC$179:AC$195,$F353)</f>
        <v/>
      </c>
      <c r="AD353" s="42">
        <f>SHADOWEFF(INDEX(AD$175:AD$178,$D353),$E353,INDEX(AD$179:AD$195,$F353))</f>
        <v/>
      </c>
      <c r="AE353" s="25">
        <f>LOWER(Settings!$C$4)&amp;".mit."&amp;$A353&amp;IF($C353="","","."&amp;$C353&amp;"."&amp;$B353)&amp;IF(INDEX(Variables!$D$5:$D$105,MATCH($A353,Variables!$A$5:$A$105,0))="","","."&amp;INDEX(Variables!$D$5:$D$105,MATCH($A353,Variables!$A$5:$A$105,0)))&amp;"."&amp;AE$5</f>
        <v/>
      </c>
      <c r="AF353" s="41">
        <f>INDEX(AF$175:AF$178,$D353)*$E353*INDEX(AF$179:AF$195,$F353)</f>
        <v/>
      </c>
      <c r="AG353" s="40">
        <f>INDEX(AG$175:AG$178,$D353)*$E353*INDEX(AG$179:AG$195,$F353)</f>
        <v/>
      </c>
      <c r="AH353" s="40">
        <f>INDEX(AH$175:AH$178,$D353)*$E353*INDEX(AH$179:AH$195,$F353)</f>
        <v/>
      </c>
      <c r="AI353" s="40">
        <f>INDEX(AI$175:AI$178,$D353)*$E353*INDEX(AI$179:AI$195,$F353)</f>
        <v/>
      </c>
      <c r="AJ353" s="40">
        <f>INDEX(AJ$175:AJ$178,$D353)*$E353*INDEX(AJ$179:AJ$195,$F353)</f>
        <v/>
      </c>
      <c r="AK353" s="40">
        <f>INDEX(AK$175:AK$178,$D353)*$E353*INDEX(AK$179:AK$195,$F353)</f>
        <v/>
      </c>
      <c r="AL353" s="40">
        <f>INDEX(AL$175:AL$178,$D353)*$E353*INDEX(AL$179:AL$195,$F353)</f>
        <v/>
      </c>
      <c r="AM353" s="40">
        <f>INDEX(AM$175:AM$178,$D353)*$E353*INDEX(AM$179:AM$195,$F353)</f>
        <v/>
      </c>
      <c r="AN353" s="40">
        <f>INDEX(AN$175:AN$178,$D353)*$E353*INDEX(AN$179:AN$195,$F353)</f>
        <v/>
      </c>
      <c r="AO353" s="40">
        <f>INDEX(AO$175:AO$178,$D353)*$E353*INDEX(AO$179:AO$195,$F353)</f>
        <v/>
      </c>
      <c r="AP353" s="40">
        <f>INDEX(AP$175:AP$178,$D353)*$E353*INDEX(AP$179:AP$195,$F353)</f>
        <v/>
      </c>
      <c r="AQ353" s="40">
        <f>INDEX(AQ$175:AQ$178,$D353)*$E353*INDEX(AQ$179:AQ$195,$F353)</f>
        <v/>
      </c>
      <c r="AR353" s="40">
        <f>INDEX(AR$175:AR$178,$D353)*$E353*INDEX(AR$179:AR$195,$F353)</f>
        <v/>
      </c>
      <c r="AS353" s="40">
        <f>INDEX(AS$175:AS$178,$D353)*$E353*INDEX(AS$179:AS$195,$F353)</f>
        <v/>
      </c>
      <c r="AT353" s="40">
        <f>INDEX(AT$175:AT$178,$D353)*$E353*INDEX(AT$179:AT$195,$F353)</f>
        <v/>
      </c>
      <c r="AU353" s="40">
        <f>INDEX(AU$175:AU$178,$D353)*$E353*INDEX(AU$179:AU$195,$F353)</f>
        <v/>
      </c>
      <c r="AV353" s="40">
        <f>INDEX(AV$175:AV$178,$D353)*$E353*INDEX(AV$179:AV$195,$F353)</f>
        <v/>
      </c>
      <c r="AW353" s="40">
        <f>INDEX(AW$175:AW$178,$D353)*$E353*INDEX(AW$179:AW$195,$F353)</f>
        <v/>
      </c>
      <c r="AX353" s="42">
        <f>SHADOWEFF(INDEX(AX$175:AX$178,$D353),$E353,INDEX(AX$179:AX$195,$F353))</f>
        <v/>
      </c>
    </row>
    <row r="354" hidden="1" outlineLevel="2">
      <c r="A354" s="5" t="inlineStr">
        <is>
          <t>shp</t>
        </is>
      </c>
      <c r="B354" s="5" t="inlineStr">
        <is>
          <t>ker</t>
        </is>
      </c>
      <c r="C354" s="5" t="inlineStr">
        <is>
          <t>rod</t>
        </is>
      </c>
      <c r="D354" s="40">
        <f>INDEX(Inputs!$M$5:$M$132,MATCH($B354&amp;"|"&amp;$C354,Inputs!$A$5:$A$132,0))</f>
        <v/>
      </c>
      <c r="E354" s="40">
        <f>INDEX(Inputs!$T$5:$T$132,MATCH($B354&amp;"|"&amp;$C354,Inputs!$A$5:$A$132,0))</f>
        <v/>
      </c>
      <c r="F354" s="40">
        <f>INDEX(Inputs!$K$5:$K$132,MATCH($B354&amp;"|"&amp;$C354,Inputs!$A$5:$A$132,0))</f>
        <v/>
      </c>
      <c r="G354" s="39" t="n"/>
      <c r="H354" s="5">
        <f>INDEX(Variables!$B$5:$B$105,MATCH($A354,Variables!$A$5:$A$105,0))&amp;IF($C354="",""," | "&amp;INDEX(Mapping!$B$5:$B$26,MATCH($C354,Mapping!$A$5:$A$26,0))&amp;" | "&amp;INDEX(Mapping!$B$30:$B$41,MATCH($B354,Mapping!$A$30:$A$41,0)))</f>
        <v/>
      </c>
      <c r="I354" s="5">
        <f>INDEX(Variables!$C$5:$C$105,MATCH($A354,Variables!$A$5:$A$105,0))</f>
        <v/>
      </c>
      <c r="J354" s="5">
        <f>INDEX(Variables!$E$5:$E$105,MATCH($A354,Variables!$A$5:$A$105,0))</f>
        <v/>
      </c>
      <c r="K354" s="25">
        <f>LOWER(Settings!$C$4)&amp;".mit."&amp;$A354&amp;IF($C354="","","."&amp;$C354&amp;"."&amp;$B354)&amp;IF(INDEX(Variables!$D$5:$D$105,MATCH($A354,Variables!$A$5:$A$105,0))="","","."&amp;INDEX(Variables!$D$5:$D$105,MATCH($A354,Variables!$A$5:$A$105,0)))&amp;"."&amp;K$5</f>
        <v/>
      </c>
      <c r="L354" s="41">
        <f>INDEX(L$175:L$178,$D354)*$E354*INDEX(L$179:L$195,$F354)</f>
        <v/>
      </c>
      <c r="M354" s="40">
        <f>INDEX(M$175:M$178,$D354)*$E354*INDEX(M$179:M$195,$F354)</f>
        <v/>
      </c>
      <c r="N354" s="40">
        <f>INDEX(N$175:N$178,$D354)*$E354*INDEX(N$179:N$195,$F354)</f>
        <v/>
      </c>
      <c r="O354" s="40">
        <f>INDEX(O$175:O$178,$D354)*$E354*INDEX(O$179:O$195,$F354)</f>
        <v/>
      </c>
      <c r="P354" s="40">
        <f>INDEX(P$175:P$178,$D354)*$E354*INDEX(P$179:P$195,$F354)</f>
        <v/>
      </c>
      <c r="Q354" s="40">
        <f>INDEX(Q$175:Q$178,$D354)*$E354*INDEX(Q$179:Q$195,$F354)</f>
        <v/>
      </c>
      <c r="R354" s="40">
        <f>INDEX(R$175:R$178,$D354)*$E354*INDEX(R$179:R$195,$F354)</f>
        <v/>
      </c>
      <c r="S354" s="40">
        <f>INDEX(S$175:S$178,$D354)*$E354*INDEX(S$179:S$195,$F354)</f>
        <v/>
      </c>
      <c r="T354" s="40">
        <f>INDEX(T$175:T$178,$D354)*$E354*INDEX(T$179:T$195,$F354)</f>
        <v/>
      </c>
      <c r="U354" s="40">
        <f>INDEX(U$175:U$178,$D354)*$E354*INDEX(U$179:U$195,$F354)</f>
        <v/>
      </c>
      <c r="V354" s="40">
        <f>INDEX(V$175:V$178,$D354)*$E354*INDEX(V$179:V$195,$F354)</f>
        <v/>
      </c>
      <c r="W354" s="40">
        <f>INDEX(W$175:W$178,$D354)*$E354*INDEX(W$179:W$195,$F354)</f>
        <v/>
      </c>
      <c r="X354" s="40">
        <f>INDEX(X$175:X$178,$D354)*$E354*INDEX(X$179:X$195,$F354)</f>
        <v/>
      </c>
      <c r="Y354" s="40">
        <f>INDEX(Y$175:Y$178,$D354)*$E354*INDEX(Y$179:Y$195,$F354)</f>
        <v/>
      </c>
      <c r="Z354" s="40">
        <f>INDEX(Z$175:Z$178,$D354)*$E354*INDEX(Z$179:Z$195,$F354)</f>
        <v/>
      </c>
      <c r="AA354" s="40">
        <f>INDEX(AA$175:AA$178,$D354)*$E354*INDEX(AA$179:AA$195,$F354)</f>
        <v/>
      </c>
      <c r="AB354" s="40">
        <f>INDEX(AB$175:AB$178,$D354)*$E354*INDEX(AB$179:AB$195,$F354)</f>
        <v/>
      </c>
      <c r="AC354" s="40">
        <f>INDEX(AC$175:AC$178,$D354)*$E354*INDEX(AC$179:AC$195,$F354)</f>
        <v/>
      </c>
      <c r="AD354" s="42">
        <f>SHADOWEFF(INDEX(AD$175:AD$178,$D354),$E354,INDEX(AD$179:AD$195,$F354))</f>
        <v/>
      </c>
      <c r="AE354" s="25">
        <f>LOWER(Settings!$C$4)&amp;".mit."&amp;$A354&amp;IF($C354="","","."&amp;$C354&amp;"."&amp;$B354)&amp;IF(INDEX(Variables!$D$5:$D$105,MATCH($A354,Variables!$A$5:$A$105,0))="","","."&amp;INDEX(Variables!$D$5:$D$105,MATCH($A354,Variables!$A$5:$A$105,0)))&amp;"."&amp;AE$5</f>
        <v/>
      </c>
      <c r="AF354" s="41">
        <f>INDEX(AF$175:AF$178,$D354)*$E354*INDEX(AF$179:AF$195,$F354)</f>
        <v/>
      </c>
      <c r="AG354" s="40">
        <f>INDEX(AG$175:AG$178,$D354)*$E354*INDEX(AG$179:AG$195,$F354)</f>
        <v/>
      </c>
      <c r="AH354" s="40">
        <f>INDEX(AH$175:AH$178,$D354)*$E354*INDEX(AH$179:AH$195,$F354)</f>
        <v/>
      </c>
      <c r="AI354" s="40">
        <f>INDEX(AI$175:AI$178,$D354)*$E354*INDEX(AI$179:AI$195,$F354)</f>
        <v/>
      </c>
      <c r="AJ354" s="40">
        <f>INDEX(AJ$175:AJ$178,$D354)*$E354*INDEX(AJ$179:AJ$195,$F354)</f>
        <v/>
      </c>
      <c r="AK354" s="40">
        <f>INDEX(AK$175:AK$178,$D354)*$E354*INDEX(AK$179:AK$195,$F354)</f>
        <v/>
      </c>
      <c r="AL354" s="40">
        <f>INDEX(AL$175:AL$178,$D354)*$E354*INDEX(AL$179:AL$195,$F354)</f>
        <v/>
      </c>
      <c r="AM354" s="40">
        <f>INDEX(AM$175:AM$178,$D354)*$E354*INDEX(AM$179:AM$195,$F354)</f>
        <v/>
      </c>
      <c r="AN354" s="40">
        <f>INDEX(AN$175:AN$178,$D354)*$E354*INDEX(AN$179:AN$195,$F354)</f>
        <v/>
      </c>
      <c r="AO354" s="40">
        <f>INDEX(AO$175:AO$178,$D354)*$E354*INDEX(AO$179:AO$195,$F354)</f>
        <v/>
      </c>
      <c r="AP354" s="40">
        <f>INDEX(AP$175:AP$178,$D354)*$E354*INDEX(AP$179:AP$195,$F354)</f>
        <v/>
      </c>
      <c r="AQ354" s="40">
        <f>INDEX(AQ$175:AQ$178,$D354)*$E354*INDEX(AQ$179:AQ$195,$F354)</f>
        <v/>
      </c>
      <c r="AR354" s="40">
        <f>INDEX(AR$175:AR$178,$D354)*$E354*INDEX(AR$179:AR$195,$F354)</f>
        <v/>
      </c>
      <c r="AS354" s="40">
        <f>INDEX(AS$175:AS$178,$D354)*$E354*INDEX(AS$179:AS$195,$F354)</f>
        <v/>
      </c>
      <c r="AT354" s="40">
        <f>INDEX(AT$175:AT$178,$D354)*$E354*INDEX(AT$179:AT$195,$F354)</f>
        <v/>
      </c>
      <c r="AU354" s="40">
        <f>INDEX(AU$175:AU$178,$D354)*$E354*INDEX(AU$179:AU$195,$F354)</f>
        <v/>
      </c>
      <c r="AV354" s="40">
        <f>INDEX(AV$175:AV$178,$D354)*$E354*INDEX(AV$179:AV$195,$F354)</f>
        <v/>
      </c>
      <c r="AW354" s="40">
        <f>INDEX(AW$175:AW$178,$D354)*$E354*INDEX(AW$179:AW$195,$F354)</f>
        <v/>
      </c>
      <c r="AX354" s="42">
        <f>SHADOWEFF(INDEX(AX$175:AX$178,$D354),$E354,INDEX(AX$179:AX$195,$F354))</f>
        <v/>
      </c>
    </row>
    <row r="355" hidden="1" outlineLevel="2">
      <c r="A355" s="5" t="inlineStr">
        <is>
          <t>shp</t>
        </is>
      </c>
      <c r="B355" s="5" t="inlineStr">
        <is>
          <t>oop</t>
        </is>
      </c>
      <c r="C355" s="5" t="inlineStr">
        <is>
          <t>rod</t>
        </is>
      </c>
      <c r="D355" s="40">
        <f>INDEX(Inputs!$M$5:$M$132,MATCH($B355&amp;"|"&amp;$C355,Inputs!$A$5:$A$132,0))</f>
        <v/>
      </c>
      <c r="E355" s="40">
        <f>INDEX(Inputs!$T$5:$T$132,MATCH($B355&amp;"|"&amp;$C355,Inputs!$A$5:$A$132,0))</f>
        <v/>
      </c>
      <c r="F355" s="40">
        <f>INDEX(Inputs!$K$5:$K$132,MATCH($B355&amp;"|"&amp;$C355,Inputs!$A$5:$A$132,0))</f>
        <v/>
      </c>
      <c r="G355" s="39" t="n"/>
      <c r="H355" s="5">
        <f>INDEX(Variables!$B$5:$B$105,MATCH($A355,Variables!$A$5:$A$105,0))&amp;IF($C355="",""," | "&amp;INDEX(Mapping!$B$5:$B$26,MATCH($C355,Mapping!$A$5:$A$26,0))&amp;" | "&amp;INDEX(Mapping!$B$30:$B$41,MATCH($B355,Mapping!$A$30:$A$41,0)))</f>
        <v/>
      </c>
      <c r="I355" s="5">
        <f>INDEX(Variables!$C$5:$C$105,MATCH($A355,Variables!$A$5:$A$105,0))</f>
        <v/>
      </c>
      <c r="J355" s="5">
        <f>INDEX(Variables!$E$5:$E$105,MATCH($A355,Variables!$A$5:$A$105,0))</f>
        <v/>
      </c>
      <c r="K355" s="25">
        <f>LOWER(Settings!$C$4)&amp;".mit."&amp;$A355&amp;IF($C355="","","."&amp;$C355&amp;"."&amp;$B355)&amp;IF(INDEX(Variables!$D$5:$D$105,MATCH($A355,Variables!$A$5:$A$105,0))="","","."&amp;INDEX(Variables!$D$5:$D$105,MATCH($A355,Variables!$A$5:$A$105,0)))&amp;"."&amp;K$5</f>
        <v/>
      </c>
      <c r="L355" s="41">
        <f>INDEX(L$175:L$178,$D355)*$E355*INDEX(L$179:L$195,$F355)</f>
        <v/>
      </c>
      <c r="M355" s="40">
        <f>INDEX(M$175:M$178,$D355)*$E355*INDEX(M$179:M$195,$F355)</f>
        <v/>
      </c>
      <c r="N355" s="40">
        <f>INDEX(N$175:N$178,$D355)*$E355*INDEX(N$179:N$195,$F355)</f>
        <v/>
      </c>
      <c r="O355" s="40">
        <f>INDEX(O$175:O$178,$D355)*$E355*INDEX(O$179:O$195,$F355)</f>
        <v/>
      </c>
      <c r="P355" s="40">
        <f>INDEX(P$175:P$178,$D355)*$E355*INDEX(P$179:P$195,$F355)</f>
        <v/>
      </c>
      <c r="Q355" s="40">
        <f>INDEX(Q$175:Q$178,$D355)*$E355*INDEX(Q$179:Q$195,$F355)</f>
        <v/>
      </c>
      <c r="R355" s="40">
        <f>INDEX(R$175:R$178,$D355)*$E355*INDEX(R$179:R$195,$F355)</f>
        <v/>
      </c>
      <c r="S355" s="40">
        <f>INDEX(S$175:S$178,$D355)*$E355*INDEX(S$179:S$195,$F355)</f>
        <v/>
      </c>
      <c r="T355" s="40">
        <f>INDEX(T$175:T$178,$D355)*$E355*INDEX(T$179:T$195,$F355)</f>
        <v/>
      </c>
      <c r="U355" s="40">
        <f>INDEX(U$175:U$178,$D355)*$E355*INDEX(U$179:U$195,$F355)</f>
        <v/>
      </c>
      <c r="V355" s="40">
        <f>INDEX(V$175:V$178,$D355)*$E355*INDEX(V$179:V$195,$F355)</f>
        <v/>
      </c>
      <c r="W355" s="40">
        <f>INDEX(W$175:W$178,$D355)*$E355*INDEX(W$179:W$195,$F355)</f>
        <v/>
      </c>
      <c r="X355" s="40">
        <f>INDEX(X$175:X$178,$D355)*$E355*INDEX(X$179:X$195,$F355)</f>
        <v/>
      </c>
      <c r="Y355" s="40">
        <f>INDEX(Y$175:Y$178,$D355)*$E355*INDEX(Y$179:Y$195,$F355)</f>
        <v/>
      </c>
      <c r="Z355" s="40">
        <f>INDEX(Z$175:Z$178,$D355)*$E355*INDEX(Z$179:Z$195,$F355)</f>
        <v/>
      </c>
      <c r="AA355" s="40">
        <f>INDEX(AA$175:AA$178,$D355)*$E355*INDEX(AA$179:AA$195,$F355)</f>
        <v/>
      </c>
      <c r="AB355" s="40">
        <f>INDEX(AB$175:AB$178,$D355)*$E355*INDEX(AB$179:AB$195,$F355)</f>
        <v/>
      </c>
      <c r="AC355" s="40">
        <f>INDEX(AC$175:AC$178,$D355)*$E355*INDEX(AC$179:AC$195,$F355)</f>
        <v/>
      </c>
      <c r="AD355" s="42">
        <f>SHADOWEFF(INDEX(AD$175:AD$178,$D355),$E355,INDEX(AD$179:AD$195,$F355))</f>
        <v/>
      </c>
      <c r="AE355" s="25">
        <f>LOWER(Settings!$C$4)&amp;".mit."&amp;$A355&amp;IF($C355="","","."&amp;$C355&amp;"."&amp;$B355)&amp;IF(INDEX(Variables!$D$5:$D$105,MATCH($A355,Variables!$A$5:$A$105,0))="","","."&amp;INDEX(Variables!$D$5:$D$105,MATCH($A355,Variables!$A$5:$A$105,0)))&amp;"."&amp;AE$5</f>
        <v/>
      </c>
      <c r="AF355" s="41">
        <f>INDEX(AF$175:AF$178,$D355)*$E355*INDEX(AF$179:AF$195,$F355)</f>
        <v/>
      </c>
      <c r="AG355" s="40">
        <f>INDEX(AG$175:AG$178,$D355)*$E355*INDEX(AG$179:AG$195,$F355)</f>
        <v/>
      </c>
      <c r="AH355" s="40">
        <f>INDEX(AH$175:AH$178,$D355)*$E355*INDEX(AH$179:AH$195,$F355)</f>
        <v/>
      </c>
      <c r="AI355" s="40">
        <f>INDEX(AI$175:AI$178,$D355)*$E355*INDEX(AI$179:AI$195,$F355)</f>
        <v/>
      </c>
      <c r="AJ355" s="40">
        <f>INDEX(AJ$175:AJ$178,$D355)*$E355*INDEX(AJ$179:AJ$195,$F355)</f>
        <v/>
      </c>
      <c r="AK355" s="40">
        <f>INDEX(AK$175:AK$178,$D355)*$E355*INDEX(AK$179:AK$195,$F355)</f>
        <v/>
      </c>
      <c r="AL355" s="40">
        <f>INDEX(AL$175:AL$178,$D355)*$E355*INDEX(AL$179:AL$195,$F355)</f>
        <v/>
      </c>
      <c r="AM355" s="40">
        <f>INDEX(AM$175:AM$178,$D355)*$E355*INDEX(AM$179:AM$195,$F355)</f>
        <v/>
      </c>
      <c r="AN355" s="40">
        <f>INDEX(AN$175:AN$178,$D355)*$E355*INDEX(AN$179:AN$195,$F355)</f>
        <v/>
      </c>
      <c r="AO355" s="40">
        <f>INDEX(AO$175:AO$178,$D355)*$E355*INDEX(AO$179:AO$195,$F355)</f>
        <v/>
      </c>
      <c r="AP355" s="40">
        <f>INDEX(AP$175:AP$178,$D355)*$E355*INDEX(AP$179:AP$195,$F355)</f>
        <v/>
      </c>
      <c r="AQ355" s="40">
        <f>INDEX(AQ$175:AQ$178,$D355)*$E355*INDEX(AQ$179:AQ$195,$F355)</f>
        <v/>
      </c>
      <c r="AR355" s="40">
        <f>INDEX(AR$175:AR$178,$D355)*$E355*INDEX(AR$179:AR$195,$F355)</f>
        <v/>
      </c>
      <c r="AS355" s="40">
        <f>INDEX(AS$175:AS$178,$D355)*$E355*INDEX(AS$179:AS$195,$F355)</f>
        <v/>
      </c>
      <c r="AT355" s="40">
        <f>INDEX(AT$175:AT$178,$D355)*$E355*INDEX(AT$179:AT$195,$F355)</f>
        <v/>
      </c>
      <c r="AU355" s="40">
        <f>INDEX(AU$175:AU$178,$D355)*$E355*INDEX(AU$179:AU$195,$F355)</f>
        <v/>
      </c>
      <c r="AV355" s="40">
        <f>INDEX(AV$175:AV$178,$D355)*$E355*INDEX(AV$179:AV$195,$F355)</f>
        <v/>
      </c>
      <c r="AW355" s="40">
        <f>INDEX(AW$175:AW$178,$D355)*$E355*INDEX(AW$179:AW$195,$F355)</f>
        <v/>
      </c>
      <c r="AX355" s="42">
        <f>SHADOWEFF(INDEX(AX$175:AX$178,$D355),$E355,INDEX(AX$179:AX$195,$F355))</f>
        <v/>
      </c>
    </row>
    <row r="356" hidden="1" outlineLevel="2">
      <c r="A356" s="5" t="inlineStr">
        <is>
          <t>shp</t>
        </is>
      </c>
      <c r="B356" s="5" t="inlineStr">
        <is>
          <t>bio</t>
        </is>
      </c>
      <c r="C356" s="5" t="inlineStr">
        <is>
          <t>rod</t>
        </is>
      </c>
      <c r="D356" s="40">
        <f>INDEX(Inputs!$M$5:$M$132,MATCH($B356&amp;"|"&amp;$C356,Inputs!$A$5:$A$132,0))</f>
        <v/>
      </c>
      <c r="E356" s="40">
        <f>INDEX(Inputs!$T$5:$T$132,MATCH($B356&amp;"|"&amp;$C356,Inputs!$A$5:$A$132,0))</f>
        <v/>
      </c>
      <c r="F356" s="40">
        <f>INDEX(Inputs!$K$5:$K$132,MATCH($B356&amp;"|"&amp;$C356,Inputs!$A$5:$A$132,0))</f>
        <v/>
      </c>
      <c r="G356" s="39" t="n"/>
      <c r="H356" s="5">
        <f>INDEX(Variables!$B$5:$B$105,MATCH($A356,Variables!$A$5:$A$105,0))&amp;IF($C356="",""," | "&amp;INDEX(Mapping!$B$5:$B$26,MATCH($C356,Mapping!$A$5:$A$26,0))&amp;" | "&amp;INDEX(Mapping!$B$30:$B$41,MATCH($B356,Mapping!$A$30:$A$41,0)))</f>
        <v/>
      </c>
      <c r="I356" s="5">
        <f>INDEX(Variables!$C$5:$C$105,MATCH($A356,Variables!$A$5:$A$105,0))</f>
        <v/>
      </c>
      <c r="J356" s="5">
        <f>INDEX(Variables!$E$5:$E$105,MATCH($A356,Variables!$A$5:$A$105,0))</f>
        <v/>
      </c>
      <c r="K356" s="25">
        <f>LOWER(Settings!$C$4)&amp;".mit."&amp;$A356&amp;IF($C356="","","."&amp;$C356&amp;"."&amp;$B356)&amp;IF(INDEX(Variables!$D$5:$D$105,MATCH($A356,Variables!$A$5:$A$105,0))="","","."&amp;INDEX(Variables!$D$5:$D$105,MATCH($A356,Variables!$A$5:$A$105,0)))&amp;"."&amp;K$5</f>
        <v/>
      </c>
      <c r="L356" s="41">
        <f>INDEX(L$175:L$178,$D356)*$E356*INDEX(L$179:L$195,$F356)</f>
        <v/>
      </c>
      <c r="M356" s="40">
        <f>INDEX(M$175:M$178,$D356)*$E356*INDEX(M$179:M$195,$F356)</f>
        <v/>
      </c>
      <c r="N356" s="40">
        <f>INDEX(N$175:N$178,$D356)*$E356*INDEX(N$179:N$195,$F356)</f>
        <v/>
      </c>
      <c r="O356" s="40">
        <f>INDEX(O$175:O$178,$D356)*$E356*INDEX(O$179:O$195,$F356)</f>
        <v/>
      </c>
      <c r="P356" s="40">
        <f>INDEX(P$175:P$178,$D356)*$E356*INDEX(P$179:P$195,$F356)</f>
        <v/>
      </c>
      <c r="Q356" s="40">
        <f>INDEX(Q$175:Q$178,$D356)*$E356*INDEX(Q$179:Q$195,$F356)</f>
        <v/>
      </c>
      <c r="R356" s="40">
        <f>INDEX(R$175:R$178,$D356)*$E356*INDEX(R$179:R$195,$F356)</f>
        <v/>
      </c>
      <c r="S356" s="40">
        <f>INDEX(S$175:S$178,$D356)*$E356*INDEX(S$179:S$195,$F356)</f>
        <v/>
      </c>
      <c r="T356" s="40">
        <f>INDEX(T$175:T$178,$D356)*$E356*INDEX(T$179:T$195,$F356)</f>
        <v/>
      </c>
      <c r="U356" s="40">
        <f>INDEX(U$175:U$178,$D356)*$E356*INDEX(U$179:U$195,$F356)</f>
        <v/>
      </c>
      <c r="V356" s="40">
        <f>INDEX(V$175:V$178,$D356)*$E356*INDEX(V$179:V$195,$F356)</f>
        <v/>
      </c>
      <c r="W356" s="40">
        <f>INDEX(W$175:W$178,$D356)*$E356*INDEX(W$179:W$195,$F356)</f>
        <v/>
      </c>
      <c r="X356" s="40">
        <f>INDEX(X$175:X$178,$D356)*$E356*INDEX(X$179:X$195,$F356)</f>
        <v/>
      </c>
      <c r="Y356" s="40">
        <f>INDEX(Y$175:Y$178,$D356)*$E356*INDEX(Y$179:Y$195,$F356)</f>
        <v/>
      </c>
      <c r="Z356" s="40">
        <f>INDEX(Z$175:Z$178,$D356)*$E356*INDEX(Z$179:Z$195,$F356)</f>
        <v/>
      </c>
      <c r="AA356" s="40">
        <f>INDEX(AA$175:AA$178,$D356)*$E356*INDEX(AA$179:AA$195,$F356)</f>
        <v/>
      </c>
      <c r="AB356" s="40">
        <f>INDEX(AB$175:AB$178,$D356)*$E356*INDEX(AB$179:AB$195,$F356)</f>
        <v/>
      </c>
      <c r="AC356" s="40">
        <f>INDEX(AC$175:AC$178,$D356)*$E356*INDEX(AC$179:AC$195,$F356)</f>
        <v/>
      </c>
      <c r="AD356" s="42">
        <f>SHADOWEFF(INDEX(AD$175:AD$178,$D356),$E356,INDEX(AD$179:AD$195,$F356))</f>
        <v/>
      </c>
      <c r="AE356" s="25">
        <f>LOWER(Settings!$C$4)&amp;".mit."&amp;$A356&amp;IF($C356="","","."&amp;$C356&amp;"."&amp;$B356)&amp;IF(INDEX(Variables!$D$5:$D$105,MATCH($A356,Variables!$A$5:$A$105,0))="","","."&amp;INDEX(Variables!$D$5:$D$105,MATCH($A356,Variables!$A$5:$A$105,0)))&amp;"."&amp;AE$5</f>
        <v/>
      </c>
      <c r="AF356" s="41">
        <f>INDEX(AF$175:AF$178,$D356)*$E356*INDEX(AF$179:AF$195,$F356)</f>
        <v/>
      </c>
      <c r="AG356" s="40">
        <f>INDEX(AG$175:AG$178,$D356)*$E356*INDEX(AG$179:AG$195,$F356)</f>
        <v/>
      </c>
      <c r="AH356" s="40">
        <f>INDEX(AH$175:AH$178,$D356)*$E356*INDEX(AH$179:AH$195,$F356)</f>
        <v/>
      </c>
      <c r="AI356" s="40">
        <f>INDEX(AI$175:AI$178,$D356)*$E356*INDEX(AI$179:AI$195,$F356)</f>
        <v/>
      </c>
      <c r="AJ356" s="40">
        <f>INDEX(AJ$175:AJ$178,$D356)*$E356*INDEX(AJ$179:AJ$195,$F356)</f>
        <v/>
      </c>
      <c r="AK356" s="40">
        <f>INDEX(AK$175:AK$178,$D356)*$E356*INDEX(AK$179:AK$195,$F356)</f>
        <v/>
      </c>
      <c r="AL356" s="40">
        <f>INDEX(AL$175:AL$178,$D356)*$E356*INDEX(AL$179:AL$195,$F356)</f>
        <v/>
      </c>
      <c r="AM356" s="40">
        <f>INDEX(AM$175:AM$178,$D356)*$E356*INDEX(AM$179:AM$195,$F356)</f>
        <v/>
      </c>
      <c r="AN356" s="40">
        <f>INDEX(AN$175:AN$178,$D356)*$E356*INDEX(AN$179:AN$195,$F356)</f>
        <v/>
      </c>
      <c r="AO356" s="40">
        <f>INDEX(AO$175:AO$178,$D356)*$E356*INDEX(AO$179:AO$195,$F356)</f>
        <v/>
      </c>
      <c r="AP356" s="40">
        <f>INDEX(AP$175:AP$178,$D356)*$E356*INDEX(AP$179:AP$195,$F356)</f>
        <v/>
      </c>
      <c r="AQ356" s="40">
        <f>INDEX(AQ$175:AQ$178,$D356)*$E356*INDEX(AQ$179:AQ$195,$F356)</f>
        <v/>
      </c>
      <c r="AR356" s="40">
        <f>INDEX(AR$175:AR$178,$D356)*$E356*INDEX(AR$179:AR$195,$F356)</f>
        <v/>
      </c>
      <c r="AS356" s="40">
        <f>INDEX(AS$175:AS$178,$D356)*$E356*INDEX(AS$179:AS$195,$F356)</f>
        <v/>
      </c>
      <c r="AT356" s="40">
        <f>INDEX(AT$175:AT$178,$D356)*$E356*INDEX(AT$179:AT$195,$F356)</f>
        <v/>
      </c>
      <c r="AU356" s="40">
        <f>INDEX(AU$175:AU$178,$D356)*$E356*INDEX(AU$179:AU$195,$F356)</f>
        <v/>
      </c>
      <c r="AV356" s="40">
        <f>INDEX(AV$175:AV$178,$D356)*$E356*INDEX(AV$179:AV$195,$F356)</f>
        <v/>
      </c>
      <c r="AW356" s="40">
        <f>INDEX(AW$175:AW$178,$D356)*$E356*INDEX(AW$179:AW$195,$F356)</f>
        <v/>
      </c>
      <c r="AX356" s="42">
        <f>SHADOWEFF(INDEX(AX$175:AX$178,$D356),$E356,INDEX(AX$179:AX$195,$F356))</f>
        <v/>
      </c>
    </row>
    <row r="357" hidden="1" outlineLevel="2"/>
    <row r="358" hidden="1" outlineLevel="2">
      <c r="A358" s="5" t="inlineStr">
        <is>
          <t>ener</t>
        </is>
      </c>
      <c r="B358" s="5" t="inlineStr">
        <is>
          <t>coa</t>
        </is>
      </c>
      <c r="C358" s="5" t="inlineStr">
        <is>
          <t>rod</t>
        </is>
      </c>
      <c r="D358" s="40">
        <f>INDEX(Inputs!$N$5:$N$132,MATCH($B358&amp;"|"&amp;$C358,Inputs!$A$5:$A$132,0))</f>
        <v/>
      </c>
      <c r="E358" s="40">
        <f>INDEX(Inputs!$O$5:$O$132,MATCH($B358&amp;"|"&amp;$C358,Inputs!$A$5:$A$132,0))</f>
        <v/>
      </c>
      <c r="F358" s="40">
        <f>INDEX(Inputs!$P$5:$P$132,MATCH($B358&amp;"|"&amp;$C358,Inputs!$A$5:$A$132,0))</f>
        <v/>
      </c>
      <c r="G358" s="40">
        <f>INDEX(Inputs!$Q$5:$Q$132,MATCH($B358&amp;"|"&amp;$C358,Inputs!$A$5:$A$132,0))</f>
        <v/>
      </c>
      <c r="H358" s="5">
        <f>INDEX(Variables!$B$5:$B$105,MATCH($A358,Variables!$A$5:$A$105,0))&amp;IF($C358="",""," | "&amp;INDEX(Mapping!$B$5:$B$26,MATCH($C358,Mapping!$A$5:$A$26,0))&amp;" | "&amp;INDEX(Mapping!$B$30:$B$41,MATCH($B358,Mapping!$A$30:$A$41,0)))</f>
        <v/>
      </c>
      <c r="I358" s="5">
        <f>INDEX(Variables!$C$5:$C$105,MATCH($A358,Variables!$A$5:$A$105,0))</f>
        <v/>
      </c>
      <c r="J358" s="5">
        <f>INDEX(Variables!$E$5:$E$105,MATCH($A358,Variables!$A$5:$A$105,0))</f>
        <v/>
      </c>
      <c r="K358" s="25">
        <f>LOWER(Settings!$C$4)&amp;".mit."&amp;$A358&amp;IF($C358="","","."&amp;$C358&amp;"."&amp;$B358)&amp;IF(INDEX(Variables!$D$5:$D$105,MATCH($A358,Variables!$A$5:$A$105,0))="","","."&amp;INDEX(Variables!$D$5:$D$105,MATCH($A358,Variables!$A$5:$A$105,0)))&amp;"."&amp;K$5</f>
        <v/>
      </c>
      <c r="L358" s="46">
        <f>INDEX(Inputs!$U$5:$U$132,MATCH($B358&amp;"|"&amp;$C358,Inputs!$A$5:$A$132,0))</f>
        <v/>
      </c>
      <c r="M358" s="47">
        <f>L358*(1/(1+$G358))^(1+$E358)*(1+M$7)^$D358*(M340/L340)^$E358*((M340+M349)/(L340+L349))^($F358*(1+$E358))</f>
        <v/>
      </c>
      <c r="N358" s="47">
        <f>M358*(1/(1+$G358))^(1+$E358)*(1+N$7)^$D358*(N340/M340)^$E358*((N340+N349)/(M340+M349))^($F358*(1+$E358))</f>
        <v/>
      </c>
      <c r="O358" s="47">
        <f>N358*(1/(1+$G358))^(1+$E358)*(1+O$7)^$D358*(O340/N340)^$E358*((O340+O349)/(N340+N349))^($F358*(1+$E358))</f>
        <v/>
      </c>
      <c r="P358" s="47">
        <f>O358*(1/(1+$G358))^(1+$E358)*(1+P$7)^$D358*(P340/O340)^$E358*((P340+P349)/(O340+O349))^($F358*(1+$E358))</f>
        <v/>
      </c>
      <c r="Q358" s="47">
        <f>P358*(1/(1+$G358))^(1+$E358)*(1+Q$7)^$D358*(Q340/P340)^$E358*((Q340+Q349)/(P340+P349))^($F358*(1+$E358))</f>
        <v/>
      </c>
      <c r="R358" s="47">
        <f>Q358*(1/(1+$G358))^(1+$E358)*(1+R$7)^$D358*(R340/Q340)^$E358*((R340+R349)/(Q340+Q349))^($F358*(1+$E358))</f>
        <v/>
      </c>
      <c r="S358" s="47">
        <f>R358*(1/(1+$G358))^(1+$E358)*(1+S$7)^$D358*(S340/R340)^$E358*((S340+S349)/(R340+R349))^($F358*(1+$E358))</f>
        <v/>
      </c>
      <c r="T358" s="47">
        <f>S358*(1/(1+$G358))^(1+$E358)*(1+T$7)^$D358*(T340/S340)^$E358*((T340+T349)/(S340+S349))^($F358*(1+$E358))</f>
        <v/>
      </c>
      <c r="U358" s="47">
        <f>T358*(1/(1+$G358))^(1+$E358)*(1+U$7)^$D358*(U340/T340)^$E358*((U340+U349)/(T340+T349))^($F358*(1+$E358))</f>
        <v/>
      </c>
      <c r="V358" s="47">
        <f>U358*(1/(1+$G358))^(1+$E358)*(1+V$7)^$D358*(V340/U340)^$E358*((V340+V349)/(U340+U349))^($F358*(1+$E358))</f>
        <v/>
      </c>
      <c r="W358" s="47">
        <f>V358*(1/(1+$G358))^(1+$E358)*(1+W$7)^$D358*(W340/V340)^$E358*((W340+W349)/(V340+V349))^($F358*(1+$E358))</f>
        <v/>
      </c>
      <c r="X358" s="47">
        <f>W358*(1/(1+$G358))^(1+$E358)*(1+X$7)^$D358*(X340/W340)^$E358*((X340+X349)/(W340+W349))^($F358*(1+$E358))</f>
        <v/>
      </c>
      <c r="Y358" s="47">
        <f>X358*(1/(1+$G358))^(1+$E358)*(1+Y$7)^$D358*(Y340/X340)^$E358*((Y340+Y349)/(X340+X349))^($F358*(1+$E358))</f>
        <v/>
      </c>
      <c r="Z358" s="47">
        <f>Y358*(1/(1+$G358))^(1+$E358)*(1+Z$7)^$D358*(Z340/Y340)^$E358*((Z340+Z349)/(Y340+Y349))^($F358*(1+$E358))</f>
        <v/>
      </c>
      <c r="AA358" s="47">
        <f>Z358*(1/(1+$G358))^(1+$E358)*(1+AA$7)^$D358*(AA340/Z340)^$E358*((AA340+AA349)/(Z340+Z349))^($F358*(1+$E358))</f>
        <v/>
      </c>
      <c r="AB358" s="47">
        <f>AA358*(1/(1+$G358))^(1+$E358)*(1+AB$7)^$D358*(AB340/AA340)^$E358*((AB340+AB349)/(AA340+AA349))^($F358*(1+$E358))</f>
        <v/>
      </c>
      <c r="AC358" s="47">
        <f>AB358*(1/(1+$G358))^(1+$E358)*(1+AC$7)^$D358*(AC340/AB340)^$E358*((AC340+AC349)/(AB340+AB349))^($F358*(1+$E358))</f>
        <v/>
      </c>
      <c r="AD358" s="48">
        <f>FUELUSE(AC358,AD340,AC340,AD349,AC349,AD$7,$D358,$E358,$F358,$G358)</f>
        <v/>
      </c>
      <c r="AE358" s="25">
        <f>LOWER(Settings!$C$4)&amp;".mit."&amp;$A358&amp;IF($C358="","","."&amp;$C358&amp;"."&amp;$B358)&amp;IF(INDEX(Variables!$D$5:$D$105,MATCH($A358,Variables!$A$5:$A$105,0))="","","."&amp;INDEX(Variables!$D$5:$D$105,MATCH($A358,Variables!$A$5:$A$105,0)))&amp;"."&amp;AE$5</f>
        <v/>
      </c>
      <c r="AF358" s="46">
        <f>INDEX(Inputs!$U$5:$U$132,MATCH($B358&amp;"|"&amp;$C358,Inputs!$A$5:$A$132,0))</f>
        <v/>
      </c>
      <c r="AG358" s="47">
        <f>AF358*(1/(1+$G358))^(1+$E358)*(1+AG$7)^$D358*(AG340/AF340)^$E358*((AG340+AG349)/(AF340+AF349))^($F358*(1+$E358))</f>
        <v/>
      </c>
      <c r="AH358" s="47">
        <f>AG358*(1/(1+$G358))^(1+$E358)*(1+AH$7)^$D358*(AH340/AG340)^$E358*((AH340+AH349)/(AG340+AG349))^($F358*(1+$E358))</f>
        <v/>
      </c>
      <c r="AI358" s="47">
        <f>AH358*(1/(1+$G358))^(1+$E358)*(1+AI$7)^$D358*(AI340/AH340)^$E358*((AI340+AI349)/(AH340+AH349))^($F358*(1+$E358))</f>
        <v/>
      </c>
      <c r="AJ358" s="47">
        <f>AI358*(1/(1+$G358))^(1+$E358)*(1+AJ$7)^$D358*(AJ340/AI340)^$E358*((AJ340+AJ349)/(AI340+AI349))^($F358*(1+$E358))</f>
        <v/>
      </c>
      <c r="AK358" s="47">
        <f>AJ358*(1/(1+$G358))^(1+$E358)*(1+AK$7)^$D358*(AK340/AJ340)^$E358*((AK340+AK349)/(AJ340+AJ349))^($F358*(1+$E358))</f>
        <v/>
      </c>
      <c r="AL358" s="47">
        <f>AK358*(1/(1+$G358))^(1+$E358)*(1+AL$7)^$D358*(AL340/AK340)^$E358*((AL340+AL349)/(AK340+AK349))^($F358*(1+$E358))</f>
        <v/>
      </c>
      <c r="AM358" s="47">
        <f>AL358*(1/(1+$G358))^(1+$E358)*(1+AM$7)^$D358*(AM340/AL340)^$E358*((AM340+AM349)/(AL340+AL349))^($F358*(1+$E358))</f>
        <v/>
      </c>
      <c r="AN358" s="47">
        <f>AM358*(1/(1+$G358))^(1+$E358)*(1+AN$7)^$D358*(AN340/AM340)^$E358*((AN340+AN349)/(AM340+AM349))^($F358*(1+$E358))</f>
        <v/>
      </c>
      <c r="AO358" s="47">
        <f>AN358*(1/(1+$G358))^(1+$E358)*(1+AO$7)^$D358*(AO340/AN340)^$E358*((AO340+AO349)/(AN340+AN349))^($F358*(1+$E358))</f>
        <v/>
      </c>
      <c r="AP358" s="47">
        <f>AO358*(1/(1+$G358))^(1+$E358)*(1+AP$7)^$D358*(AP340/AO340)^$E358*((AP340+AP349)/(AO340+AO349))^($F358*(1+$E358))</f>
        <v/>
      </c>
      <c r="AQ358" s="47">
        <f>AP358*(1/(1+$G358))^(1+$E358)*(1+AQ$7)^$D358*(AQ340/AP340)^$E358*((AQ340+AQ349)/(AP340+AP349))^($F358*(1+$E358))</f>
        <v/>
      </c>
      <c r="AR358" s="47">
        <f>AQ358*(1/(1+$G358))^(1+$E358)*(1+AR$7)^$D358*(AR340/AQ340)^$E358*((AR340+AR349)/(AQ340+AQ349))^($F358*(1+$E358))</f>
        <v/>
      </c>
      <c r="AS358" s="47">
        <f>AR358*(1/(1+$G358))^(1+$E358)*(1+AS$7)^$D358*(AS340/AR340)^$E358*((AS340+AS349)/(AR340+AR349))^($F358*(1+$E358))</f>
        <v/>
      </c>
      <c r="AT358" s="47">
        <f>AS358*(1/(1+$G358))^(1+$E358)*(1+AT$7)^$D358*(AT340/AS340)^$E358*((AT340+AT349)/(AS340+AS349))^($F358*(1+$E358))</f>
        <v/>
      </c>
      <c r="AU358" s="47">
        <f>AT358*(1/(1+$G358))^(1+$E358)*(1+AU$7)^$D358*(AU340/AT340)^$E358*((AU340+AU349)/(AT340+AT349))^($F358*(1+$E358))</f>
        <v/>
      </c>
      <c r="AV358" s="47">
        <f>AU358*(1/(1+$G358))^(1+$E358)*(1+AV$7)^$D358*(AV340/AU340)^$E358*((AV340+AV349)/(AU340+AU349))^($F358*(1+$E358))</f>
        <v/>
      </c>
      <c r="AW358" s="47">
        <f>AV358*(1/(1+$G358))^(1+$E358)*(1+AW$7)^$D358*(AW340/AV340)^$E358*((AW340+AW349)/(AV340+AV349))^($F358*(1+$E358))</f>
        <v/>
      </c>
      <c r="AX358" s="48">
        <f>FUELUSE(AW358,AX340,AW340,AX349,AW349,AX$7,$D358,$E358,$F358,$G358)</f>
        <v/>
      </c>
    </row>
    <row r="359" hidden="1" outlineLevel="2">
      <c r="A359" s="5" t="inlineStr">
        <is>
          <t>ener</t>
        </is>
      </c>
      <c r="B359" s="5" t="inlineStr">
        <is>
          <t>nga</t>
        </is>
      </c>
      <c r="C359" s="5" t="inlineStr">
        <is>
          <t>rod</t>
        </is>
      </c>
      <c r="D359" s="40">
        <f>INDEX(Inputs!$N$5:$N$132,MATCH($B359&amp;"|"&amp;$C359,Inputs!$A$5:$A$132,0))</f>
        <v/>
      </c>
      <c r="E359" s="40">
        <f>INDEX(Inputs!$O$5:$O$132,MATCH($B359&amp;"|"&amp;$C359,Inputs!$A$5:$A$132,0))</f>
        <v/>
      </c>
      <c r="F359" s="40">
        <f>INDEX(Inputs!$P$5:$P$132,MATCH($B359&amp;"|"&amp;$C359,Inputs!$A$5:$A$132,0))</f>
        <v/>
      </c>
      <c r="G359" s="40">
        <f>INDEX(Inputs!$Q$5:$Q$132,MATCH($B359&amp;"|"&amp;$C359,Inputs!$A$5:$A$132,0))</f>
        <v/>
      </c>
      <c r="H359" s="5">
        <f>INDEX(Variables!$B$5:$B$105,MATCH($A359,Variables!$A$5:$A$105,0))&amp;IF($C359="",""," | "&amp;INDEX(Mapping!$B$5:$B$26,MATCH($C359,Mapping!$A$5:$A$26,0))&amp;" | "&amp;INDEX(Mapping!$B$30:$B$41,MATCH($B359,Mapping!$A$30:$A$41,0)))</f>
        <v/>
      </c>
      <c r="I359" s="5">
        <f>INDEX(Variables!$C$5:$C$105,MATCH($A359,Variables!$A$5:$A$105,0))</f>
        <v/>
      </c>
      <c r="J359" s="5">
        <f>INDEX(Variables!$E$5:$E$105,MATCH($A359,Variables!$A$5:$A$105,0))</f>
        <v/>
      </c>
      <c r="K359" s="25">
        <f>LOWER(Settings!$C$4)&amp;".mit."&amp;$A359&amp;IF($C359="","","."&amp;$C359&amp;"."&amp;$B359)&amp;IF(INDEX(Variables!$D$5:$D$105,MATCH($A359,Variables!$A$5:$A$105,0))="","","."&amp;INDEX(Variables!$D$5:$D$105,MATCH($A359,Variables!$A$5:$A$105,0)))&amp;"."&amp;K$5</f>
        <v/>
      </c>
      <c r="L359" s="46">
        <f>INDEX(Inputs!$U$5:$U$132,MATCH($B359&amp;"|"&amp;$C359,Inputs!$A$5:$A$132,0))</f>
        <v/>
      </c>
      <c r="M359" s="47">
        <f>L359*(1/(1+$G359))^(1+$E359)*(1+M$7)^$D359*(M341/L341)^$E359*((M341+M350)/(L341+L350))^($F359*(1+$E359))</f>
        <v/>
      </c>
      <c r="N359" s="47">
        <f>M359*(1/(1+$G359))^(1+$E359)*(1+N$7)^$D359*(N341/M341)^$E359*((N341+N350)/(M341+M350))^($F359*(1+$E359))</f>
        <v/>
      </c>
      <c r="O359" s="47">
        <f>N359*(1/(1+$G359))^(1+$E359)*(1+O$7)^$D359*(O341/N341)^$E359*((O341+O350)/(N341+N350))^($F359*(1+$E359))</f>
        <v/>
      </c>
      <c r="P359" s="47">
        <f>O359*(1/(1+$G359))^(1+$E359)*(1+P$7)^$D359*(P341/O341)^$E359*((P341+P350)/(O341+O350))^($F359*(1+$E359))</f>
        <v/>
      </c>
      <c r="Q359" s="47">
        <f>P359*(1/(1+$G359))^(1+$E359)*(1+Q$7)^$D359*(Q341/P341)^$E359*((Q341+Q350)/(P341+P350))^($F359*(1+$E359))</f>
        <v/>
      </c>
      <c r="R359" s="47">
        <f>Q359*(1/(1+$G359))^(1+$E359)*(1+R$7)^$D359*(R341/Q341)^$E359*((R341+R350)/(Q341+Q350))^($F359*(1+$E359))</f>
        <v/>
      </c>
      <c r="S359" s="47">
        <f>R359*(1/(1+$G359))^(1+$E359)*(1+S$7)^$D359*(S341/R341)^$E359*((S341+S350)/(R341+R350))^($F359*(1+$E359))</f>
        <v/>
      </c>
      <c r="T359" s="47">
        <f>S359*(1/(1+$G359))^(1+$E359)*(1+T$7)^$D359*(T341/S341)^$E359*((T341+T350)/(S341+S350))^($F359*(1+$E359))</f>
        <v/>
      </c>
      <c r="U359" s="47">
        <f>T359*(1/(1+$G359))^(1+$E359)*(1+U$7)^$D359*(U341/T341)^$E359*((U341+U350)/(T341+T350))^($F359*(1+$E359))</f>
        <v/>
      </c>
      <c r="V359" s="47">
        <f>U359*(1/(1+$G359))^(1+$E359)*(1+V$7)^$D359*(V341/U341)^$E359*((V341+V350)/(U341+U350))^($F359*(1+$E359))</f>
        <v/>
      </c>
      <c r="W359" s="47">
        <f>V359*(1/(1+$G359))^(1+$E359)*(1+W$7)^$D359*(W341/V341)^$E359*((W341+W350)/(V341+V350))^($F359*(1+$E359))</f>
        <v/>
      </c>
      <c r="X359" s="47">
        <f>W359*(1/(1+$G359))^(1+$E359)*(1+X$7)^$D359*(X341/W341)^$E359*((X341+X350)/(W341+W350))^($F359*(1+$E359))</f>
        <v/>
      </c>
      <c r="Y359" s="47">
        <f>X359*(1/(1+$G359))^(1+$E359)*(1+Y$7)^$D359*(Y341/X341)^$E359*((Y341+Y350)/(X341+X350))^($F359*(1+$E359))</f>
        <v/>
      </c>
      <c r="Z359" s="47">
        <f>Y359*(1/(1+$G359))^(1+$E359)*(1+Z$7)^$D359*(Z341/Y341)^$E359*((Z341+Z350)/(Y341+Y350))^($F359*(1+$E359))</f>
        <v/>
      </c>
      <c r="AA359" s="47">
        <f>Z359*(1/(1+$G359))^(1+$E359)*(1+AA$7)^$D359*(AA341/Z341)^$E359*((AA341+AA350)/(Z341+Z350))^($F359*(1+$E359))</f>
        <v/>
      </c>
      <c r="AB359" s="47">
        <f>AA359*(1/(1+$G359))^(1+$E359)*(1+AB$7)^$D359*(AB341/AA341)^$E359*((AB341+AB350)/(AA341+AA350))^($F359*(1+$E359))</f>
        <v/>
      </c>
      <c r="AC359" s="47">
        <f>AB359*(1/(1+$G359))^(1+$E359)*(1+AC$7)^$D359*(AC341/AB341)^$E359*((AC341+AC350)/(AB341+AB350))^($F359*(1+$E359))</f>
        <v/>
      </c>
      <c r="AD359" s="48">
        <f>FUELUSE(AC359,AD341,AC341,AD350,AC350,AD$7,$D359,$E359,$F359,$G359)</f>
        <v/>
      </c>
      <c r="AE359" s="25">
        <f>LOWER(Settings!$C$4)&amp;".mit."&amp;$A359&amp;IF($C359="","","."&amp;$C359&amp;"."&amp;$B359)&amp;IF(INDEX(Variables!$D$5:$D$105,MATCH($A359,Variables!$A$5:$A$105,0))="","","."&amp;INDEX(Variables!$D$5:$D$105,MATCH($A359,Variables!$A$5:$A$105,0)))&amp;"."&amp;AE$5</f>
        <v/>
      </c>
      <c r="AF359" s="46">
        <f>INDEX(Inputs!$U$5:$U$132,MATCH($B359&amp;"|"&amp;$C359,Inputs!$A$5:$A$132,0))</f>
        <v/>
      </c>
      <c r="AG359" s="47">
        <f>AF359*(1/(1+$G359))^(1+$E359)*(1+AG$7)^$D359*(AG341/AF341)^$E359*((AG341+AG350)/(AF341+AF350))^($F359*(1+$E359))</f>
        <v/>
      </c>
      <c r="AH359" s="47">
        <f>AG359*(1/(1+$G359))^(1+$E359)*(1+AH$7)^$D359*(AH341/AG341)^$E359*((AH341+AH350)/(AG341+AG350))^($F359*(1+$E359))</f>
        <v/>
      </c>
      <c r="AI359" s="47">
        <f>AH359*(1/(1+$G359))^(1+$E359)*(1+AI$7)^$D359*(AI341/AH341)^$E359*((AI341+AI350)/(AH341+AH350))^($F359*(1+$E359))</f>
        <v/>
      </c>
      <c r="AJ359" s="47">
        <f>AI359*(1/(1+$G359))^(1+$E359)*(1+AJ$7)^$D359*(AJ341/AI341)^$E359*((AJ341+AJ350)/(AI341+AI350))^($F359*(1+$E359))</f>
        <v/>
      </c>
      <c r="AK359" s="47">
        <f>AJ359*(1/(1+$G359))^(1+$E359)*(1+AK$7)^$D359*(AK341/AJ341)^$E359*((AK341+AK350)/(AJ341+AJ350))^($F359*(1+$E359))</f>
        <v/>
      </c>
      <c r="AL359" s="47">
        <f>AK359*(1/(1+$G359))^(1+$E359)*(1+AL$7)^$D359*(AL341/AK341)^$E359*((AL341+AL350)/(AK341+AK350))^($F359*(1+$E359))</f>
        <v/>
      </c>
      <c r="AM359" s="47">
        <f>AL359*(1/(1+$G359))^(1+$E359)*(1+AM$7)^$D359*(AM341/AL341)^$E359*((AM341+AM350)/(AL341+AL350))^($F359*(1+$E359))</f>
        <v/>
      </c>
      <c r="AN359" s="47">
        <f>AM359*(1/(1+$G359))^(1+$E359)*(1+AN$7)^$D359*(AN341/AM341)^$E359*((AN341+AN350)/(AM341+AM350))^($F359*(1+$E359))</f>
        <v/>
      </c>
      <c r="AO359" s="47">
        <f>AN359*(1/(1+$G359))^(1+$E359)*(1+AO$7)^$D359*(AO341/AN341)^$E359*((AO341+AO350)/(AN341+AN350))^($F359*(1+$E359))</f>
        <v/>
      </c>
      <c r="AP359" s="47">
        <f>AO359*(1/(1+$G359))^(1+$E359)*(1+AP$7)^$D359*(AP341/AO341)^$E359*((AP341+AP350)/(AO341+AO350))^($F359*(1+$E359))</f>
        <v/>
      </c>
      <c r="AQ359" s="47">
        <f>AP359*(1/(1+$G359))^(1+$E359)*(1+AQ$7)^$D359*(AQ341/AP341)^$E359*((AQ341+AQ350)/(AP341+AP350))^($F359*(1+$E359))</f>
        <v/>
      </c>
      <c r="AR359" s="47">
        <f>AQ359*(1/(1+$G359))^(1+$E359)*(1+AR$7)^$D359*(AR341/AQ341)^$E359*((AR341+AR350)/(AQ341+AQ350))^($F359*(1+$E359))</f>
        <v/>
      </c>
      <c r="AS359" s="47">
        <f>AR359*(1/(1+$G359))^(1+$E359)*(1+AS$7)^$D359*(AS341/AR341)^$E359*((AS341+AS350)/(AR341+AR350))^($F359*(1+$E359))</f>
        <v/>
      </c>
      <c r="AT359" s="47">
        <f>AS359*(1/(1+$G359))^(1+$E359)*(1+AT$7)^$D359*(AT341/AS341)^$E359*((AT341+AT350)/(AS341+AS350))^($F359*(1+$E359))</f>
        <v/>
      </c>
      <c r="AU359" s="47">
        <f>AT359*(1/(1+$G359))^(1+$E359)*(1+AU$7)^$D359*(AU341/AT341)^$E359*((AU341+AU350)/(AT341+AT350))^($F359*(1+$E359))</f>
        <v/>
      </c>
      <c r="AV359" s="47">
        <f>AU359*(1/(1+$G359))^(1+$E359)*(1+AV$7)^$D359*(AV341/AU341)^$E359*((AV341+AV350)/(AU341+AU350))^($F359*(1+$E359))</f>
        <v/>
      </c>
      <c r="AW359" s="47">
        <f>AV359*(1/(1+$G359))^(1+$E359)*(1+AW$7)^$D359*(AW341/AV341)^$E359*((AW341+AW350)/(AV341+AV350))^($F359*(1+$E359))</f>
        <v/>
      </c>
      <c r="AX359" s="48">
        <f>FUELUSE(AW359,AX341,AW341,AX350,AW350,AX$7,$D359,$E359,$F359,$G359)</f>
        <v/>
      </c>
    </row>
    <row r="360" hidden="1" outlineLevel="2">
      <c r="A360" s="5" t="inlineStr">
        <is>
          <t>ener</t>
        </is>
      </c>
      <c r="B360" s="5" t="inlineStr">
        <is>
          <t>gso</t>
        </is>
      </c>
      <c r="C360" s="5" t="inlineStr">
        <is>
          <t>rod</t>
        </is>
      </c>
      <c r="D360" s="40">
        <f>INDEX(Inputs!$N$5:$N$132,MATCH($B360&amp;"|"&amp;$C360,Inputs!$A$5:$A$132,0))</f>
        <v/>
      </c>
      <c r="E360" s="40">
        <f>INDEX(Inputs!$O$5:$O$132,MATCH($B360&amp;"|"&amp;$C360,Inputs!$A$5:$A$132,0))</f>
        <v/>
      </c>
      <c r="F360" s="40">
        <f>INDEX(Inputs!$P$5:$P$132,MATCH($B360&amp;"|"&amp;$C360,Inputs!$A$5:$A$132,0))</f>
        <v/>
      </c>
      <c r="G360" s="40">
        <f>INDEX(Inputs!$Q$5:$Q$132,MATCH($B360&amp;"|"&amp;$C360,Inputs!$A$5:$A$132,0))</f>
        <v/>
      </c>
      <c r="H360" s="5">
        <f>INDEX(Variables!$B$5:$B$105,MATCH($A360,Variables!$A$5:$A$105,0))&amp;IF($C360="",""," | "&amp;INDEX(Mapping!$B$5:$B$26,MATCH($C360,Mapping!$A$5:$A$26,0))&amp;" | "&amp;INDEX(Mapping!$B$30:$B$41,MATCH($B360,Mapping!$A$30:$A$41,0)))</f>
        <v/>
      </c>
      <c r="I360" s="5">
        <f>INDEX(Variables!$C$5:$C$105,MATCH($A360,Variables!$A$5:$A$105,0))</f>
        <v/>
      </c>
      <c r="J360" s="5">
        <f>INDEX(Variables!$E$5:$E$105,MATCH($A360,Variables!$A$5:$A$105,0))</f>
        <v/>
      </c>
      <c r="K360" s="25">
        <f>LOWER(Settings!$C$4)&amp;".mit."&amp;$A360&amp;IF($C360="","","."&amp;$C360&amp;"."&amp;$B360)&amp;IF(INDEX(Variables!$D$5:$D$105,MATCH($A360,Variables!$A$5:$A$105,0))="","","."&amp;INDEX(Variables!$D$5:$D$105,MATCH($A360,Variables!$A$5:$A$105,0)))&amp;"."&amp;K$5</f>
        <v/>
      </c>
      <c r="L360" s="46">
        <f>INDEX(Inputs!$U$5:$U$132,MATCH($B360&amp;"|"&amp;$C360,Inputs!$A$5:$A$132,0))</f>
        <v/>
      </c>
      <c r="M360" s="47">
        <f>L360*(1/(1+$G360))^(1+$E360)*(1+M$7)^$D360*(M342/L342)^$E360*((M342+M351)/(L342+L351))^($F360*(1+$E360))</f>
        <v/>
      </c>
      <c r="N360" s="47">
        <f>M360*(1/(1+$G360))^(1+$E360)*(1+N$7)^$D360*(N342/M342)^$E360*((N342+N351)/(M342+M351))^($F360*(1+$E360))</f>
        <v/>
      </c>
      <c r="O360" s="47">
        <f>N360*(1/(1+$G360))^(1+$E360)*(1+O$7)^$D360*(O342/N342)^$E360*((O342+O351)/(N342+N351))^($F360*(1+$E360))</f>
        <v/>
      </c>
      <c r="P360" s="47">
        <f>O360*(1/(1+$G360))^(1+$E360)*(1+P$7)^$D360*(P342/O342)^$E360*((P342+P351)/(O342+O351))^($F360*(1+$E360))</f>
        <v/>
      </c>
      <c r="Q360" s="47">
        <f>P360*(1/(1+$G360))^(1+$E360)*(1+Q$7)^$D360*(Q342/P342)^$E360*((Q342+Q351)/(P342+P351))^($F360*(1+$E360))</f>
        <v/>
      </c>
      <c r="R360" s="47">
        <f>Q360*(1/(1+$G360))^(1+$E360)*(1+R$7)^$D360*(R342/Q342)^$E360*((R342+R351)/(Q342+Q351))^($F360*(1+$E360))</f>
        <v/>
      </c>
      <c r="S360" s="47">
        <f>R360*(1/(1+$G360))^(1+$E360)*(1+S$7)^$D360*(S342/R342)^$E360*((S342+S351)/(R342+R351))^($F360*(1+$E360))</f>
        <v/>
      </c>
      <c r="T360" s="47">
        <f>S360*(1/(1+$G360))^(1+$E360)*(1+T$7)^$D360*(T342/S342)^$E360*((T342+T351)/(S342+S351))^($F360*(1+$E360))</f>
        <v/>
      </c>
      <c r="U360" s="47">
        <f>T360*(1/(1+$G360))^(1+$E360)*(1+U$7)^$D360*(U342/T342)^$E360*((U342+U351)/(T342+T351))^($F360*(1+$E360))</f>
        <v/>
      </c>
      <c r="V360" s="47">
        <f>U360*(1/(1+$G360))^(1+$E360)*(1+V$7)^$D360*(V342/U342)^$E360*((V342+V351)/(U342+U351))^($F360*(1+$E360))</f>
        <v/>
      </c>
      <c r="W360" s="47">
        <f>V360*(1/(1+$G360))^(1+$E360)*(1+W$7)^$D360*(W342/V342)^$E360*((W342+W351)/(V342+V351))^($F360*(1+$E360))</f>
        <v/>
      </c>
      <c r="X360" s="47">
        <f>W360*(1/(1+$G360))^(1+$E360)*(1+X$7)^$D360*(X342/W342)^$E360*((X342+X351)/(W342+W351))^($F360*(1+$E360))</f>
        <v/>
      </c>
      <c r="Y360" s="47">
        <f>X360*(1/(1+$G360))^(1+$E360)*(1+Y$7)^$D360*(Y342/X342)^$E360*((Y342+Y351)/(X342+X351))^($F360*(1+$E360))</f>
        <v/>
      </c>
      <c r="Z360" s="47">
        <f>Y360*(1/(1+$G360))^(1+$E360)*(1+Z$7)^$D360*(Z342/Y342)^$E360*((Z342+Z351)/(Y342+Y351))^($F360*(1+$E360))</f>
        <v/>
      </c>
      <c r="AA360" s="47">
        <f>Z360*(1/(1+$G360))^(1+$E360)*(1+AA$7)^$D360*(AA342/Z342)^$E360*((AA342+AA351)/(Z342+Z351))^($F360*(1+$E360))</f>
        <v/>
      </c>
      <c r="AB360" s="47">
        <f>AA360*(1/(1+$G360))^(1+$E360)*(1+AB$7)^$D360*(AB342/AA342)^$E360*((AB342+AB351)/(AA342+AA351))^($F360*(1+$E360))</f>
        <v/>
      </c>
      <c r="AC360" s="47">
        <f>AB360*(1/(1+$G360))^(1+$E360)*(1+AC$7)^$D360*(AC342/AB342)^$E360*((AC342+AC351)/(AB342+AB351))^($F360*(1+$E360))</f>
        <v/>
      </c>
      <c r="AD360" s="48">
        <f>FUELUSE(AC360,AD342,AC342,AD351,AC351,AD$7,$D360,$E360,$F360,$G360)</f>
        <v/>
      </c>
      <c r="AE360" s="25">
        <f>LOWER(Settings!$C$4)&amp;".mit."&amp;$A360&amp;IF($C360="","","."&amp;$C360&amp;"."&amp;$B360)&amp;IF(INDEX(Variables!$D$5:$D$105,MATCH($A360,Variables!$A$5:$A$105,0))="","","."&amp;INDEX(Variables!$D$5:$D$105,MATCH($A360,Variables!$A$5:$A$105,0)))&amp;"."&amp;AE$5</f>
        <v/>
      </c>
      <c r="AF360" s="46">
        <f>INDEX(Inputs!$U$5:$U$132,MATCH($B360&amp;"|"&amp;$C360,Inputs!$A$5:$A$132,0))</f>
        <v/>
      </c>
      <c r="AG360" s="47">
        <f>AF360*(1/(1+$G360))^(1+$E360)*(1+AG$7)^$D360*(AG342/AF342)^$E360*((AG342+AG351)/(AF342+AF351))^($F360*(1+$E360))</f>
        <v/>
      </c>
      <c r="AH360" s="47">
        <f>AG360*(1/(1+$G360))^(1+$E360)*(1+AH$7)^$D360*(AH342/AG342)^$E360*((AH342+AH351)/(AG342+AG351))^($F360*(1+$E360))</f>
        <v/>
      </c>
      <c r="AI360" s="47">
        <f>AH360*(1/(1+$G360))^(1+$E360)*(1+AI$7)^$D360*(AI342/AH342)^$E360*((AI342+AI351)/(AH342+AH351))^($F360*(1+$E360))</f>
        <v/>
      </c>
      <c r="AJ360" s="47">
        <f>AI360*(1/(1+$G360))^(1+$E360)*(1+AJ$7)^$D360*(AJ342/AI342)^$E360*((AJ342+AJ351)/(AI342+AI351))^($F360*(1+$E360))</f>
        <v/>
      </c>
      <c r="AK360" s="47">
        <f>AJ360*(1/(1+$G360))^(1+$E360)*(1+AK$7)^$D360*(AK342/AJ342)^$E360*((AK342+AK351)/(AJ342+AJ351))^($F360*(1+$E360))</f>
        <v/>
      </c>
      <c r="AL360" s="47">
        <f>AK360*(1/(1+$G360))^(1+$E360)*(1+AL$7)^$D360*(AL342/AK342)^$E360*((AL342+AL351)/(AK342+AK351))^($F360*(1+$E360))</f>
        <v/>
      </c>
      <c r="AM360" s="47">
        <f>AL360*(1/(1+$G360))^(1+$E360)*(1+AM$7)^$D360*(AM342/AL342)^$E360*((AM342+AM351)/(AL342+AL351))^($F360*(1+$E360))</f>
        <v/>
      </c>
      <c r="AN360" s="47">
        <f>AM360*(1/(1+$G360))^(1+$E360)*(1+AN$7)^$D360*(AN342/AM342)^$E360*((AN342+AN351)/(AM342+AM351))^($F360*(1+$E360))</f>
        <v/>
      </c>
      <c r="AO360" s="47">
        <f>AN360*(1/(1+$G360))^(1+$E360)*(1+AO$7)^$D360*(AO342/AN342)^$E360*((AO342+AO351)/(AN342+AN351))^($F360*(1+$E360))</f>
        <v/>
      </c>
      <c r="AP360" s="47">
        <f>AO360*(1/(1+$G360))^(1+$E360)*(1+AP$7)^$D360*(AP342/AO342)^$E360*((AP342+AP351)/(AO342+AO351))^($F360*(1+$E360))</f>
        <v/>
      </c>
      <c r="AQ360" s="47">
        <f>AP360*(1/(1+$G360))^(1+$E360)*(1+AQ$7)^$D360*(AQ342/AP342)^$E360*((AQ342+AQ351)/(AP342+AP351))^($F360*(1+$E360))</f>
        <v/>
      </c>
      <c r="AR360" s="47">
        <f>AQ360*(1/(1+$G360))^(1+$E360)*(1+AR$7)^$D360*(AR342/AQ342)^$E360*((AR342+AR351)/(AQ342+AQ351))^($F360*(1+$E360))</f>
        <v/>
      </c>
      <c r="AS360" s="47">
        <f>AR360*(1/(1+$G360))^(1+$E360)*(1+AS$7)^$D360*(AS342/AR342)^$E360*((AS342+AS351)/(AR342+AR351))^($F360*(1+$E360))</f>
        <v/>
      </c>
      <c r="AT360" s="47">
        <f>AS360*(1/(1+$G360))^(1+$E360)*(1+AT$7)^$D360*(AT342/AS342)^$E360*((AT342+AT351)/(AS342+AS351))^($F360*(1+$E360))</f>
        <v/>
      </c>
      <c r="AU360" s="47">
        <f>AT360*(1/(1+$G360))^(1+$E360)*(1+AU$7)^$D360*(AU342/AT342)^$E360*((AU342+AU351)/(AT342+AT351))^($F360*(1+$E360))</f>
        <v/>
      </c>
      <c r="AV360" s="47">
        <f>AU360*(1/(1+$G360))^(1+$E360)*(1+AV$7)^$D360*(AV342/AU342)^$E360*((AV342+AV351)/(AU342+AU351))^($F360*(1+$E360))</f>
        <v/>
      </c>
      <c r="AW360" s="47">
        <f>AV360*(1/(1+$G360))^(1+$E360)*(1+AW$7)^$D360*(AW342/AV342)^$E360*((AW342+AW351)/(AV342+AV351))^($F360*(1+$E360))</f>
        <v/>
      </c>
      <c r="AX360" s="48">
        <f>FUELUSE(AW360,AX342,AW342,AX351,AW351,AX$7,$D360,$E360,$F360,$G360)</f>
        <v/>
      </c>
    </row>
    <row r="361" hidden="1" outlineLevel="2">
      <c r="A361" s="5" t="inlineStr">
        <is>
          <t>ener</t>
        </is>
      </c>
      <c r="B361" s="5" t="inlineStr">
        <is>
          <t>die</t>
        </is>
      </c>
      <c r="C361" s="5" t="inlineStr">
        <is>
          <t>rod</t>
        </is>
      </c>
      <c r="D361" s="40">
        <f>INDEX(Inputs!$N$5:$N$132,MATCH($B361&amp;"|"&amp;$C361,Inputs!$A$5:$A$132,0))</f>
        <v/>
      </c>
      <c r="E361" s="40">
        <f>INDEX(Inputs!$O$5:$O$132,MATCH($B361&amp;"|"&amp;$C361,Inputs!$A$5:$A$132,0))</f>
        <v/>
      </c>
      <c r="F361" s="40">
        <f>INDEX(Inputs!$P$5:$P$132,MATCH($B361&amp;"|"&amp;$C361,Inputs!$A$5:$A$132,0))</f>
        <v/>
      </c>
      <c r="G361" s="40">
        <f>INDEX(Inputs!$Q$5:$Q$132,MATCH($B361&amp;"|"&amp;$C361,Inputs!$A$5:$A$132,0))</f>
        <v/>
      </c>
      <c r="H361" s="5">
        <f>INDEX(Variables!$B$5:$B$105,MATCH($A361,Variables!$A$5:$A$105,0))&amp;IF($C361="",""," | "&amp;INDEX(Mapping!$B$5:$B$26,MATCH($C361,Mapping!$A$5:$A$26,0))&amp;" | "&amp;INDEX(Mapping!$B$30:$B$41,MATCH($B361,Mapping!$A$30:$A$41,0)))</f>
        <v/>
      </c>
      <c r="I361" s="5">
        <f>INDEX(Variables!$C$5:$C$105,MATCH($A361,Variables!$A$5:$A$105,0))</f>
        <v/>
      </c>
      <c r="J361" s="5">
        <f>INDEX(Variables!$E$5:$E$105,MATCH($A361,Variables!$A$5:$A$105,0))</f>
        <v/>
      </c>
      <c r="K361" s="25">
        <f>LOWER(Settings!$C$4)&amp;".mit."&amp;$A361&amp;IF($C361="","","."&amp;$C361&amp;"."&amp;$B361)&amp;IF(INDEX(Variables!$D$5:$D$105,MATCH($A361,Variables!$A$5:$A$105,0))="","","."&amp;INDEX(Variables!$D$5:$D$105,MATCH($A361,Variables!$A$5:$A$105,0)))&amp;"."&amp;K$5</f>
        <v/>
      </c>
      <c r="L361" s="46">
        <f>INDEX(Inputs!$U$5:$U$132,MATCH($B361&amp;"|"&amp;$C361,Inputs!$A$5:$A$132,0))</f>
        <v/>
      </c>
      <c r="M361" s="47">
        <f>L361*(1/(1+$G361))^(1+$E361)*(1+M$7)^$D361*(M343/L343)^$E361*((M343+M352)/(L343+L352))^($F361*(1+$E361))</f>
        <v/>
      </c>
      <c r="N361" s="47">
        <f>M361*(1/(1+$G361))^(1+$E361)*(1+N$7)^$D361*(N343/M343)^$E361*((N343+N352)/(M343+M352))^($F361*(1+$E361))</f>
        <v/>
      </c>
      <c r="O361" s="47">
        <f>N361*(1/(1+$G361))^(1+$E361)*(1+O$7)^$D361*(O343/N343)^$E361*((O343+O352)/(N343+N352))^($F361*(1+$E361))</f>
        <v/>
      </c>
      <c r="P361" s="47">
        <f>O361*(1/(1+$G361))^(1+$E361)*(1+P$7)^$D361*(P343/O343)^$E361*((P343+P352)/(O343+O352))^($F361*(1+$E361))</f>
        <v/>
      </c>
      <c r="Q361" s="47">
        <f>P361*(1/(1+$G361))^(1+$E361)*(1+Q$7)^$D361*(Q343/P343)^$E361*((Q343+Q352)/(P343+P352))^($F361*(1+$E361))</f>
        <v/>
      </c>
      <c r="R361" s="47">
        <f>Q361*(1/(1+$G361))^(1+$E361)*(1+R$7)^$D361*(R343/Q343)^$E361*((R343+R352)/(Q343+Q352))^($F361*(1+$E361))</f>
        <v/>
      </c>
      <c r="S361" s="47">
        <f>R361*(1/(1+$G361))^(1+$E361)*(1+S$7)^$D361*(S343/R343)^$E361*((S343+S352)/(R343+R352))^($F361*(1+$E361))</f>
        <v/>
      </c>
      <c r="T361" s="47">
        <f>S361*(1/(1+$G361))^(1+$E361)*(1+T$7)^$D361*(T343/S343)^$E361*((T343+T352)/(S343+S352))^($F361*(1+$E361))</f>
        <v/>
      </c>
      <c r="U361" s="47">
        <f>T361*(1/(1+$G361))^(1+$E361)*(1+U$7)^$D361*(U343/T343)^$E361*((U343+U352)/(T343+T352))^($F361*(1+$E361))</f>
        <v/>
      </c>
      <c r="V361" s="47">
        <f>U361*(1/(1+$G361))^(1+$E361)*(1+V$7)^$D361*(V343/U343)^$E361*((V343+V352)/(U343+U352))^($F361*(1+$E361))</f>
        <v/>
      </c>
      <c r="W361" s="47">
        <f>V361*(1/(1+$G361))^(1+$E361)*(1+W$7)^$D361*(W343/V343)^$E361*((W343+W352)/(V343+V352))^($F361*(1+$E361))</f>
        <v/>
      </c>
      <c r="X361" s="47">
        <f>W361*(1/(1+$G361))^(1+$E361)*(1+X$7)^$D361*(X343/W343)^$E361*((X343+X352)/(W343+W352))^($F361*(1+$E361))</f>
        <v/>
      </c>
      <c r="Y361" s="47">
        <f>X361*(1/(1+$G361))^(1+$E361)*(1+Y$7)^$D361*(Y343/X343)^$E361*((Y343+Y352)/(X343+X352))^($F361*(1+$E361))</f>
        <v/>
      </c>
      <c r="Z361" s="47">
        <f>Y361*(1/(1+$G361))^(1+$E361)*(1+Z$7)^$D361*(Z343/Y343)^$E361*((Z343+Z352)/(Y343+Y352))^($F361*(1+$E361))</f>
        <v/>
      </c>
      <c r="AA361" s="47">
        <f>Z361*(1/(1+$G361))^(1+$E361)*(1+AA$7)^$D361*(AA343/Z343)^$E361*((AA343+AA352)/(Z343+Z352))^($F361*(1+$E361))</f>
        <v/>
      </c>
      <c r="AB361" s="47">
        <f>AA361*(1/(1+$G361))^(1+$E361)*(1+AB$7)^$D361*(AB343/AA343)^$E361*((AB343+AB352)/(AA343+AA352))^($F361*(1+$E361))</f>
        <v/>
      </c>
      <c r="AC361" s="47">
        <f>AB361*(1/(1+$G361))^(1+$E361)*(1+AC$7)^$D361*(AC343/AB343)^$E361*((AC343+AC352)/(AB343+AB352))^($F361*(1+$E361))</f>
        <v/>
      </c>
      <c r="AD361" s="48">
        <f>FUELUSE(AC361,AD343,AC343,AD352,AC352,AD$7,$D361,$E361,$F361,$G361)</f>
        <v/>
      </c>
      <c r="AE361" s="25">
        <f>LOWER(Settings!$C$4)&amp;".mit."&amp;$A361&amp;IF($C361="","","."&amp;$C361&amp;"."&amp;$B361)&amp;IF(INDEX(Variables!$D$5:$D$105,MATCH($A361,Variables!$A$5:$A$105,0))="","","."&amp;INDEX(Variables!$D$5:$D$105,MATCH($A361,Variables!$A$5:$A$105,0)))&amp;"."&amp;AE$5</f>
        <v/>
      </c>
      <c r="AF361" s="46">
        <f>INDEX(Inputs!$U$5:$U$132,MATCH($B361&amp;"|"&amp;$C361,Inputs!$A$5:$A$132,0))</f>
        <v/>
      </c>
      <c r="AG361" s="47">
        <f>AF361*(1/(1+$G361))^(1+$E361)*(1+AG$7)^$D361*(AG343/AF343)^$E361*((AG343+AG352)/(AF343+AF352))^($F361*(1+$E361))</f>
        <v/>
      </c>
      <c r="AH361" s="47">
        <f>AG361*(1/(1+$G361))^(1+$E361)*(1+AH$7)^$D361*(AH343/AG343)^$E361*((AH343+AH352)/(AG343+AG352))^($F361*(1+$E361))</f>
        <v/>
      </c>
      <c r="AI361" s="47">
        <f>AH361*(1/(1+$G361))^(1+$E361)*(1+AI$7)^$D361*(AI343/AH343)^$E361*((AI343+AI352)/(AH343+AH352))^($F361*(1+$E361))</f>
        <v/>
      </c>
      <c r="AJ361" s="47">
        <f>AI361*(1/(1+$G361))^(1+$E361)*(1+AJ$7)^$D361*(AJ343/AI343)^$E361*((AJ343+AJ352)/(AI343+AI352))^($F361*(1+$E361))</f>
        <v/>
      </c>
      <c r="AK361" s="47">
        <f>AJ361*(1/(1+$G361))^(1+$E361)*(1+AK$7)^$D361*(AK343/AJ343)^$E361*((AK343+AK352)/(AJ343+AJ352))^($F361*(1+$E361))</f>
        <v/>
      </c>
      <c r="AL361" s="47">
        <f>AK361*(1/(1+$G361))^(1+$E361)*(1+AL$7)^$D361*(AL343/AK343)^$E361*((AL343+AL352)/(AK343+AK352))^($F361*(1+$E361))</f>
        <v/>
      </c>
      <c r="AM361" s="47">
        <f>AL361*(1/(1+$G361))^(1+$E361)*(1+AM$7)^$D361*(AM343/AL343)^$E361*((AM343+AM352)/(AL343+AL352))^($F361*(1+$E361))</f>
        <v/>
      </c>
      <c r="AN361" s="47">
        <f>AM361*(1/(1+$G361))^(1+$E361)*(1+AN$7)^$D361*(AN343/AM343)^$E361*((AN343+AN352)/(AM343+AM352))^($F361*(1+$E361))</f>
        <v/>
      </c>
      <c r="AO361" s="47">
        <f>AN361*(1/(1+$G361))^(1+$E361)*(1+AO$7)^$D361*(AO343/AN343)^$E361*((AO343+AO352)/(AN343+AN352))^($F361*(1+$E361))</f>
        <v/>
      </c>
      <c r="AP361" s="47">
        <f>AO361*(1/(1+$G361))^(1+$E361)*(1+AP$7)^$D361*(AP343/AO343)^$E361*((AP343+AP352)/(AO343+AO352))^($F361*(1+$E361))</f>
        <v/>
      </c>
      <c r="AQ361" s="47">
        <f>AP361*(1/(1+$G361))^(1+$E361)*(1+AQ$7)^$D361*(AQ343/AP343)^$E361*((AQ343+AQ352)/(AP343+AP352))^($F361*(1+$E361))</f>
        <v/>
      </c>
      <c r="AR361" s="47">
        <f>AQ361*(1/(1+$G361))^(1+$E361)*(1+AR$7)^$D361*(AR343/AQ343)^$E361*((AR343+AR352)/(AQ343+AQ352))^($F361*(1+$E361))</f>
        <v/>
      </c>
      <c r="AS361" s="47">
        <f>AR361*(1/(1+$G361))^(1+$E361)*(1+AS$7)^$D361*(AS343/AR343)^$E361*((AS343+AS352)/(AR343+AR352))^($F361*(1+$E361))</f>
        <v/>
      </c>
      <c r="AT361" s="47">
        <f>AS361*(1/(1+$G361))^(1+$E361)*(1+AT$7)^$D361*(AT343/AS343)^$E361*((AT343+AT352)/(AS343+AS352))^($F361*(1+$E361))</f>
        <v/>
      </c>
      <c r="AU361" s="47">
        <f>AT361*(1/(1+$G361))^(1+$E361)*(1+AU$7)^$D361*(AU343/AT343)^$E361*((AU343+AU352)/(AT343+AT352))^($F361*(1+$E361))</f>
        <v/>
      </c>
      <c r="AV361" s="47">
        <f>AU361*(1/(1+$G361))^(1+$E361)*(1+AV$7)^$D361*(AV343/AU343)^$E361*((AV343+AV352)/(AU343+AU352))^($F361*(1+$E361))</f>
        <v/>
      </c>
      <c r="AW361" s="47">
        <f>AV361*(1/(1+$G361))^(1+$E361)*(1+AW$7)^$D361*(AW343/AV343)^$E361*((AW343+AW352)/(AV343+AV352))^($F361*(1+$E361))</f>
        <v/>
      </c>
      <c r="AX361" s="48">
        <f>FUELUSE(AW361,AX343,AW343,AX352,AW352,AX$7,$D361,$E361,$F361,$G361)</f>
        <v/>
      </c>
    </row>
    <row r="362" hidden="1" outlineLevel="2">
      <c r="A362" s="5" t="inlineStr">
        <is>
          <t>ener</t>
        </is>
      </c>
      <c r="B362" s="5" t="inlineStr">
        <is>
          <t>lpg</t>
        </is>
      </c>
      <c r="C362" s="5" t="inlineStr">
        <is>
          <t>rod</t>
        </is>
      </c>
      <c r="D362" s="40">
        <f>INDEX(Inputs!$N$5:$N$132,MATCH($B362&amp;"|"&amp;$C362,Inputs!$A$5:$A$132,0))</f>
        <v/>
      </c>
      <c r="E362" s="40">
        <f>INDEX(Inputs!$O$5:$O$132,MATCH($B362&amp;"|"&amp;$C362,Inputs!$A$5:$A$132,0))</f>
        <v/>
      </c>
      <c r="F362" s="40">
        <f>INDEX(Inputs!$P$5:$P$132,MATCH($B362&amp;"|"&amp;$C362,Inputs!$A$5:$A$132,0))</f>
        <v/>
      </c>
      <c r="G362" s="40">
        <f>INDEX(Inputs!$Q$5:$Q$132,MATCH($B362&amp;"|"&amp;$C362,Inputs!$A$5:$A$132,0))</f>
        <v/>
      </c>
      <c r="H362" s="5">
        <f>INDEX(Variables!$B$5:$B$105,MATCH($A362,Variables!$A$5:$A$105,0))&amp;IF($C362="",""," | "&amp;INDEX(Mapping!$B$5:$B$26,MATCH($C362,Mapping!$A$5:$A$26,0))&amp;" | "&amp;INDEX(Mapping!$B$30:$B$41,MATCH($B362,Mapping!$A$30:$A$41,0)))</f>
        <v/>
      </c>
      <c r="I362" s="5">
        <f>INDEX(Variables!$C$5:$C$105,MATCH($A362,Variables!$A$5:$A$105,0))</f>
        <v/>
      </c>
      <c r="J362" s="5">
        <f>INDEX(Variables!$E$5:$E$105,MATCH($A362,Variables!$A$5:$A$105,0))</f>
        <v/>
      </c>
      <c r="K362" s="25">
        <f>LOWER(Settings!$C$4)&amp;".mit."&amp;$A362&amp;IF($C362="","","."&amp;$C362&amp;"."&amp;$B362)&amp;IF(INDEX(Variables!$D$5:$D$105,MATCH($A362,Variables!$A$5:$A$105,0))="","","."&amp;INDEX(Variables!$D$5:$D$105,MATCH($A362,Variables!$A$5:$A$105,0)))&amp;"."&amp;K$5</f>
        <v/>
      </c>
      <c r="L362" s="46">
        <f>INDEX(Inputs!$U$5:$U$132,MATCH($B362&amp;"|"&amp;$C362,Inputs!$A$5:$A$132,0))</f>
        <v/>
      </c>
      <c r="M362" s="47">
        <f>L362*(1/(1+$G362))^(1+$E362)*(1+M$7)^$D362*(M344/L344)^$E362*((M344+M353)/(L344+L353))^($F362*(1+$E362))</f>
        <v/>
      </c>
      <c r="N362" s="47">
        <f>M362*(1/(1+$G362))^(1+$E362)*(1+N$7)^$D362*(N344/M344)^$E362*((N344+N353)/(M344+M353))^($F362*(1+$E362))</f>
        <v/>
      </c>
      <c r="O362" s="47">
        <f>N362*(1/(1+$G362))^(1+$E362)*(1+O$7)^$D362*(O344/N344)^$E362*((O344+O353)/(N344+N353))^($F362*(1+$E362))</f>
        <v/>
      </c>
      <c r="P362" s="47">
        <f>O362*(1/(1+$G362))^(1+$E362)*(1+P$7)^$D362*(P344/O344)^$E362*((P344+P353)/(O344+O353))^($F362*(1+$E362))</f>
        <v/>
      </c>
      <c r="Q362" s="47">
        <f>P362*(1/(1+$G362))^(1+$E362)*(1+Q$7)^$D362*(Q344/P344)^$E362*((Q344+Q353)/(P344+P353))^($F362*(1+$E362))</f>
        <v/>
      </c>
      <c r="R362" s="47">
        <f>Q362*(1/(1+$G362))^(1+$E362)*(1+R$7)^$D362*(R344/Q344)^$E362*((R344+R353)/(Q344+Q353))^($F362*(1+$E362))</f>
        <v/>
      </c>
      <c r="S362" s="47">
        <f>R362*(1/(1+$G362))^(1+$E362)*(1+S$7)^$D362*(S344/R344)^$E362*((S344+S353)/(R344+R353))^($F362*(1+$E362))</f>
        <v/>
      </c>
      <c r="T362" s="47">
        <f>S362*(1/(1+$G362))^(1+$E362)*(1+T$7)^$D362*(T344/S344)^$E362*((T344+T353)/(S344+S353))^($F362*(1+$E362))</f>
        <v/>
      </c>
      <c r="U362" s="47">
        <f>T362*(1/(1+$G362))^(1+$E362)*(1+U$7)^$D362*(U344/T344)^$E362*((U344+U353)/(T344+T353))^($F362*(1+$E362))</f>
        <v/>
      </c>
      <c r="V362" s="47">
        <f>U362*(1/(1+$G362))^(1+$E362)*(1+V$7)^$D362*(V344/U344)^$E362*((V344+V353)/(U344+U353))^($F362*(1+$E362))</f>
        <v/>
      </c>
      <c r="W362" s="47">
        <f>V362*(1/(1+$G362))^(1+$E362)*(1+W$7)^$D362*(W344/V344)^$E362*((W344+W353)/(V344+V353))^($F362*(1+$E362))</f>
        <v/>
      </c>
      <c r="X362" s="47">
        <f>W362*(1/(1+$G362))^(1+$E362)*(1+X$7)^$D362*(X344/W344)^$E362*((X344+X353)/(W344+W353))^($F362*(1+$E362))</f>
        <v/>
      </c>
      <c r="Y362" s="47">
        <f>X362*(1/(1+$G362))^(1+$E362)*(1+Y$7)^$D362*(Y344/X344)^$E362*((Y344+Y353)/(X344+X353))^($F362*(1+$E362))</f>
        <v/>
      </c>
      <c r="Z362" s="47">
        <f>Y362*(1/(1+$G362))^(1+$E362)*(1+Z$7)^$D362*(Z344/Y344)^$E362*((Z344+Z353)/(Y344+Y353))^($F362*(1+$E362))</f>
        <v/>
      </c>
      <c r="AA362" s="47">
        <f>Z362*(1/(1+$G362))^(1+$E362)*(1+AA$7)^$D362*(AA344/Z344)^$E362*((AA344+AA353)/(Z344+Z353))^($F362*(1+$E362))</f>
        <v/>
      </c>
      <c r="AB362" s="47">
        <f>AA362*(1/(1+$G362))^(1+$E362)*(1+AB$7)^$D362*(AB344/AA344)^$E362*((AB344+AB353)/(AA344+AA353))^($F362*(1+$E362))</f>
        <v/>
      </c>
      <c r="AC362" s="47">
        <f>AB362*(1/(1+$G362))^(1+$E362)*(1+AC$7)^$D362*(AC344/AB344)^$E362*((AC344+AC353)/(AB344+AB353))^($F362*(1+$E362))</f>
        <v/>
      </c>
      <c r="AD362" s="48">
        <f>FUELUSE(AC362,AD344,AC344,AD353,AC353,AD$7,$D362,$E362,$F362,$G362)</f>
        <v/>
      </c>
      <c r="AE362" s="25">
        <f>LOWER(Settings!$C$4)&amp;".mit."&amp;$A362&amp;IF($C362="","","."&amp;$C362&amp;"."&amp;$B362)&amp;IF(INDEX(Variables!$D$5:$D$105,MATCH($A362,Variables!$A$5:$A$105,0))="","","."&amp;INDEX(Variables!$D$5:$D$105,MATCH($A362,Variables!$A$5:$A$105,0)))&amp;"."&amp;AE$5</f>
        <v/>
      </c>
      <c r="AF362" s="46">
        <f>INDEX(Inputs!$U$5:$U$132,MATCH($B362&amp;"|"&amp;$C362,Inputs!$A$5:$A$132,0))</f>
        <v/>
      </c>
      <c r="AG362" s="47">
        <f>AF362*(1/(1+$G362))^(1+$E362)*(1+AG$7)^$D362*(AG344/AF344)^$E362*((AG344+AG353)/(AF344+AF353))^($F362*(1+$E362))</f>
        <v/>
      </c>
      <c r="AH362" s="47">
        <f>AG362*(1/(1+$G362))^(1+$E362)*(1+AH$7)^$D362*(AH344/AG344)^$E362*((AH344+AH353)/(AG344+AG353))^($F362*(1+$E362))</f>
        <v/>
      </c>
      <c r="AI362" s="47">
        <f>AH362*(1/(1+$G362))^(1+$E362)*(1+AI$7)^$D362*(AI344/AH344)^$E362*((AI344+AI353)/(AH344+AH353))^($F362*(1+$E362))</f>
        <v/>
      </c>
      <c r="AJ362" s="47">
        <f>AI362*(1/(1+$G362))^(1+$E362)*(1+AJ$7)^$D362*(AJ344/AI344)^$E362*((AJ344+AJ353)/(AI344+AI353))^($F362*(1+$E362))</f>
        <v/>
      </c>
      <c r="AK362" s="47">
        <f>AJ362*(1/(1+$G362))^(1+$E362)*(1+AK$7)^$D362*(AK344/AJ344)^$E362*((AK344+AK353)/(AJ344+AJ353))^($F362*(1+$E362))</f>
        <v/>
      </c>
      <c r="AL362" s="47">
        <f>AK362*(1/(1+$G362))^(1+$E362)*(1+AL$7)^$D362*(AL344/AK344)^$E362*((AL344+AL353)/(AK344+AK353))^($F362*(1+$E362))</f>
        <v/>
      </c>
      <c r="AM362" s="47">
        <f>AL362*(1/(1+$G362))^(1+$E362)*(1+AM$7)^$D362*(AM344/AL344)^$E362*((AM344+AM353)/(AL344+AL353))^($F362*(1+$E362))</f>
        <v/>
      </c>
      <c r="AN362" s="47">
        <f>AM362*(1/(1+$G362))^(1+$E362)*(1+AN$7)^$D362*(AN344/AM344)^$E362*((AN344+AN353)/(AM344+AM353))^($F362*(1+$E362))</f>
        <v/>
      </c>
      <c r="AO362" s="47">
        <f>AN362*(1/(1+$G362))^(1+$E362)*(1+AO$7)^$D362*(AO344/AN344)^$E362*((AO344+AO353)/(AN344+AN353))^($F362*(1+$E362))</f>
        <v/>
      </c>
      <c r="AP362" s="47">
        <f>AO362*(1/(1+$G362))^(1+$E362)*(1+AP$7)^$D362*(AP344/AO344)^$E362*((AP344+AP353)/(AO344+AO353))^($F362*(1+$E362))</f>
        <v/>
      </c>
      <c r="AQ362" s="47">
        <f>AP362*(1/(1+$G362))^(1+$E362)*(1+AQ$7)^$D362*(AQ344/AP344)^$E362*((AQ344+AQ353)/(AP344+AP353))^($F362*(1+$E362))</f>
        <v/>
      </c>
      <c r="AR362" s="47">
        <f>AQ362*(1/(1+$G362))^(1+$E362)*(1+AR$7)^$D362*(AR344/AQ344)^$E362*((AR344+AR353)/(AQ344+AQ353))^($F362*(1+$E362))</f>
        <v/>
      </c>
      <c r="AS362" s="47">
        <f>AR362*(1/(1+$G362))^(1+$E362)*(1+AS$7)^$D362*(AS344/AR344)^$E362*((AS344+AS353)/(AR344+AR353))^($F362*(1+$E362))</f>
        <v/>
      </c>
      <c r="AT362" s="47">
        <f>AS362*(1/(1+$G362))^(1+$E362)*(1+AT$7)^$D362*(AT344/AS344)^$E362*((AT344+AT353)/(AS344+AS353))^($F362*(1+$E362))</f>
        <v/>
      </c>
      <c r="AU362" s="47">
        <f>AT362*(1/(1+$G362))^(1+$E362)*(1+AU$7)^$D362*(AU344/AT344)^$E362*((AU344+AU353)/(AT344+AT353))^($F362*(1+$E362))</f>
        <v/>
      </c>
      <c r="AV362" s="47">
        <f>AU362*(1/(1+$G362))^(1+$E362)*(1+AV$7)^$D362*(AV344/AU344)^$E362*((AV344+AV353)/(AU344+AU353))^($F362*(1+$E362))</f>
        <v/>
      </c>
      <c r="AW362" s="47">
        <f>AV362*(1/(1+$G362))^(1+$E362)*(1+AW$7)^$D362*(AW344/AV344)^$E362*((AW344+AW353)/(AV344+AV353))^($F362*(1+$E362))</f>
        <v/>
      </c>
      <c r="AX362" s="48">
        <f>FUELUSE(AW362,AX344,AW344,AX353,AW353,AX$7,$D362,$E362,$F362,$G362)</f>
        <v/>
      </c>
    </row>
    <row r="363" hidden="1" outlineLevel="2">
      <c r="A363" s="5" t="inlineStr">
        <is>
          <t>ener</t>
        </is>
      </c>
      <c r="B363" s="5" t="inlineStr">
        <is>
          <t>ker</t>
        </is>
      </c>
      <c r="C363" s="5" t="inlineStr">
        <is>
          <t>rod</t>
        </is>
      </c>
      <c r="D363" s="40">
        <f>INDEX(Inputs!$N$5:$N$132,MATCH($B363&amp;"|"&amp;$C363,Inputs!$A$5:$A$132,0))</f>
        <v/>
      </c>
      <c r="E363" s="40">
        <f>INDEX(Inputs!$O$5:$O$132,MATCH($B363&amp;"|"&amp;$C363,Inputs!$A$5:$A$132,0))</f>
        <v/>
      </c>
      <c r="F363" s="40">
        <f>INDEX(Inputs!$P$5:$P$132,MATCH($B363&amp;"|"&amp;$C363,Inputs!$A$5:$A$132,0))</f>
        <v/>
      </c>
      <c r="G363" s="40">
        <f>INDEX(Inputs!$Q$5:$Q$132,MATCH($B363&amp;"|"&amp;$C363,Inputs!$A$5:$A$132,0))</f>
        <v/>
      </c>
      <c r="H363" s="5">
        <f>INDEX(Variables!$B$5:$B$105,MATCH($A363,Variables!$A$5:$A$105,0))&amp;IF($C363="",""," | "&amp;INDEX(Mapping!$B$5:$B$26,MATCH($C363,Mapping!$A$5:$A$26,0))&amp;" | "&amp;INDEX(Mapping!$B$30:$B$41,MATCH($B363,Mapping!$A$30:$A$41,0)))</f>
        <v/>
      </c>
      <c r="I363" s="5">
        <f>INDEX(Variables!$C$5:$C$105,MATCH($A363,Variables!$A$5:$A$105,0))</f>
        <v/>
      </c>
      <c r="J363" s="5">
        <f>INDEX(Variables!$E$5:$E$105,MATCH($A363,Variables!$A$5:$A$105,0))</f>
        <v/>
      </c>
      <c r="K363" s="25">
        <f>LOWER(Settings!$C$4)&amp;".mit."&amp;$A363&amp;IF($C363="","","."&amp;$C363&amp;"."&amp;$B363)&amp;IF(INDEX(Variables!$D$5:$D$105,MATCH($A363,Variables!$A$5:$A$105,0))="","","."&amp;INDEX(Variables!$D$5:$D$105,MATCH($A363,Variables!$A$5:$A$105,0)))&amp;"."&amp;K$5</f>
        <v/>
      </c>
      <c r="L363" s="46">
        <f>INDEX(Inputs!$U$5:$U$132,MATCH($B363&amp;"|"&amp;$C363,Inputs!$A$5:$A$132,0))</f>
        <v/>
      </c>
      <c r="M363" s="47">
        <f>L363*(1/(1+$G363))^(1+$E363)*(1+M$7)^$D363*(M345/L345)^$E363*((M345+M354)/(L345+L354))^($F363*(1+$E363))</f>
        <v/>
      </c>
      <c r="N363" s="47">
        <f>M363*(1/(1+$G363))^(1+$E363)*(1+N$7)^$D363*(N345/M345)^$E363*((N345+N354)/(M345+M354))^($F363*(1+$E363))</f>
        <v/>
      </c>
      <c r="O363" s="47">
        <f>N363*(1/(1+$G363))^(1+$E363)*(1+O$7)^$D363*(O345/N345)^$E363*((O345+O354)/(N345+N354))^($F363*(1+$E363))</f>
        <v/>
      </c>
      <c r="P363" s="47">
        <f>O363*(1/(1+$G363))^(1+$E363)*(1+P$7)^$D363*(P345/O345)^$E363*((P345+P354)/(O345+O354))^($F363*(1+$E363))</f>
        <v/>
      </c>
      <c r="Q363" s="47">
        <f>P363*(1/(1+$G363))^(1+$E363)*(1+Q$7)^$D363*(Q345/P345)^$E363*((Q345+Q354)/(P345+P354))^($F363*(1+$E363))</f>
        <v/>
      </c>
      <c r="R363" s="47">
        <f>Q363*(1/(1+$G363))^(1+$E363)*(1+R$7)^$D363*(R345/Q345)^$E363*((R345+R354)/(Q345+Q354))^($F363*(1+$E363))</f>
        <v/>
      </c>
      <c r="S363" s="47">
        <f>R363*(1/(1+$G363))^(1+$E363)*(1+S$7)^$D363*(S345/R345)^$E363*((S345+S354)/(R345+R354))^($F363*(1+$E363))</f>
        <v/>
      </c>
      <c r="T363" s="47">
        <f>S363*(1/(1+$G363))^(1+$E363)*(1+T$7)^$D363*(T345/S345)^$E363*((T345+T354)/(S345+S354))^($F363*(1+$E363))</f>
        <v/>
      </c>
      <c r="U363" s="47">
        <f>T363*(1/(1+$G363))^(1+$E363)*(1+U$7)^$D363*(U345/T345)^$E363*((U345+U354)/(T345+T354))^($F363*(1+$E363))</f>
        <v/>
      </c>
      <c r="V363" s="47">
        <f>U363*(1/(1+$G363))^(1+$E363)*(1+V$7)^$D363*(V345/U345)^$E363*((V345+V354)/(U345+U354))^($F363*(1+$E363))</f>
        <v/>
      </c>
      <c r="W363" s="47">
        <f>V363*(1/(1+$G363))^(1+$E363)*(1+W$7)^$D363*(W345/V345)^$E363*((W345+W354)/(V345+V354))^($F363*(1+$E363))</f>
        <v/>
      </c>
      <c r="X363" s="47">
        <f>W363*(1/(1+$G363))^(1+$E363)*(1+X$7)^$D363*(X345/W345)^$E363*((X345+X354)/(W345+W354))^($F363*(1+$E363))</f>
        <v/>
      </c>
      <c r="Y363" s="47">
        <f>X363*(1/(1+$G363))^(1+$E363)*(1+Y$7)^$D363*(Y345/X345)^$E363*((Y345+Y354)/(X345+X354))^($F363*(1+$E363))</f>
        <v/>
      </c>
      <c r="Z363" s="47">
        <f>Y363*(1/(1+$G363))^(1+$E363)*(1+Z$7)^$D363*(Z345/Y345)^$E363*((Z345+Z354)/(Y345+Y354))^($F363*(1+$E363))</f>
        <v/>
      </c>
      <c r="AA363" s="47">
        <f>Z363*(1/(1+$G363))^(1+$E363)*(1+AA$7)^$D363*(AA345/Z345)^$E363*((AA345+AA354)/(Z345+Z354))^($F363*(1+$E363))</f>
        <v/>
      </c>
      <c r="AB363" s="47">
        <f>AA363*(1/(1+$G363))^(1+$E363)*(1+AB$7)^$D363*(AB345/AA345)^$E363*((AB345+AB354)/(AA345+AA354))^($F363*(1+$E363))</f>
        <v/>
      </c>
      <c r="AC363" s="47">
        <f>AB363*(1/(1+$G363))^(1+$E363)*(1+AC$7)^$D363*(AC345/AB345)^$E363*((AC345+AC354)/(AB345+AB354))^($F363*(1+$E363))</f>
        <v/>
      </c>
      <c r="AD363" s="48">
        <f>FUELUSE(AC363,AD345,AC345,AD354,AC354,AD$7,$D363,$E363,$F363,$G363)</f>
        <v/>
      </c>
      <c r="AE363" s="25">
        <f>LOWER(Settings!$C$4)&amp;".mit."&amp;$A363&amp;IF($C363="","","."&amp;$C363&amp;"."&amp;$B363)&amp;IF(INDEX(Variables!$D$5:$D$105,MATCH($A363,Variables!$A$5:$A$105,0))="","","."&amp;INDEX(Variables!$D$5:$D$105,MATCH($A363,Variables!$A$5:$A$105,0)))&amp;"."&amp;AE$5</f>
        <v/>
      </c>
      <c r="AF363" s="46">
        <f>INDEX(Inputs!$U$5:$U$132,MATCH($B363&amp;"|"&amp;$C363,Inputs!$A$5:$A$132,0))</f>
        <v/>
      </c>
      <c r="AG363" s="47">
        <f>AF363*(1/(1+$G363))^(1+$E363)*(1+AG$7)^$D363*(AG345/AF345)^$E363*((AG345+AG354)/(AF345+AF354))^($F363*(1+$E363))</f>
        <v/>
      </c>
      <c r="AH363" s="47">
        <f>AG363*(1/(1+$G363))^(1+$E363)*(1+AH$7)^$D363*(AH345/AG345)^$E363*((AH345+AH354)/(AG345+AG354))^($F363*(1+$E363))</f>
        <v/>
      </c>
      <c r="AI363" s="47">
        <f>AH363*(1/(1+$G363))^(1+$E363)*(1+AI$7)^$D363*(AI345/AH345)^$E363*((AI345+AI354)/(AH345+AH354))^($F363*(1+$E363))</f>
        <v/>
      </c>
      <c r="AJ363" s="47">
        <f>AI363*(1/(1+$G363))^(1+$E363)*(1+AJ$7)^$D363*(AJ345/AI345)^$E363*((AJ345+AJ354)/(AI345+AI354))^($F363*(1+$E363))</f>
        <v/>
      </c>
      <c r="AK363" s="47">
        <f>AJ363*(1/(1+$G363))^(1+$E363)*(1+AK$7)^$D363*(AK345/AJ345)^$E363*((AK345+AK354)/(AJ345+AJ354))^($F363*(1+$E363))</f>
        <v/>
      </c>
      <c r="AL363" s="47">
        <f>AK363*(1/(1+$G363))^(1+$E363)*(1+AL$7)^$D363*(AL345/AK345)^$E363*((AL345+AL354)/(AK345+AK354))^($F363*(1+$E363))</f>
        <v/>
      </c>
      <c r="AM363" s="47">
        <f>AL363*(1/(1+$G363))^(1+$E363)*(1+AM$7)^$D363*(AM345/AL345)^$E363*((AM345+AM354)/(AL345+AL354))^($F363*(1+$E363))</f>
        <v/>
      </c>
      <c r="AN363" s="47">
        <f>AM363*(1/(1+$G363))^(1+$E363)*(1+AN$7)^$D363*(AN345/AM345)^$E363*((AN345+AN354)/(AM345+AM354))^($F363*(1+$E363))</f>
        <v/>
      </c>
      <c r="AO363" s="47">
        <f>AN363*(1/(1+$G363))^(1+$E363)*(1+AO$7)^$D363*(AO345/AN345)^$E363*((AO345+AO354)/(AN345+AN354))^($F363*(1+$E363))</f>
        <v/>
      </c>
      <c r="AP363" s="47">
        <f>AO363*(1/(1+$G363))^(1+$E363)*(1+AP$7)^$D363*(AP345/AO345)^$E363*((AP345+AP354)/(AO345+AO354))^($F363*(1+$E363))</f>
        <v/>
      </c>
      <c r="AQ363" s="47">
        <f>AP363*(1/(1+$G363))^(1+$E363)*(1+AQ$7)^$D363*(AQ345/AP345)^$E363*((AQ345+AQ354)/(AP345+AP354))^($F363*(1+$E363))</f>
        <v/>
      </c>
      <c r="AR363" s="47">
        <f>AQ363*(1/(1+$G363))^(1+$E363)*(1+AR$7)^$D363*(AR345/AQ345)^$E363*((AR345+AR354)/(AQ345+AQ354))^($F363*(1+$E363))</f>
        <v/>
      </c>
      <c r="AS363" s="47">
        <f>AR363*(1/(1+$G363))^(1+$E363)*(1+AS$7)^$D363*(AS345/AR345)^$E363*((AS345+AS354)/(AR345+AR354))^($F363*(1+$E363))</f>
        <v/>
      </c>
      <c r="AT363" s="47">
        <f>AS363*(1/(1+$G363))^(1+$E363)*(1+AT$7)^$D363*(AT345/AS345)^$E363*((AT345+AT354)/(AS345+AS354))^($F363*(1+$E363))</f>
        <v/>
      </c>
      <c r="AU363" s="47">
        <f>AT363*(1/(1+$G363))^(1+$E363)*(1+AU$7)^$D363*(AU345/AT345)^$E363*((AU345+AU354)/(AT345+AT354))^($F363*(1+$E363))</f>
        <v/>
      </c>
      <c r="AV363" s="47">
        <f>AU363*(1/(1+$G363))^(1+$E363)*(1+AV$7)^$D363*(AV345/AU345)^$E363*((AV345+AV354)/(AU345+AU354))^($F363*(1+$E363))</f>
        <v/>
      </c>
      <c r="AW363" s="47">
        <f>AV363*(1/(1+$G363))^(1+$E363)*(1+AW$7)^$D363*(AW345/AV345)^$E363*((AW345+AW354)/(AV345+AV354))^($F363*(1+$E363))</f>
        <v/>
      </c>
      <c r="AX363" s="48">
        <f>FUELUSE(AW363,AX345,AW345,AX354,AW354,AX$7,$D363,$E363,$F363,$G363)</f>
        <v/>
      </c>
    </row>
    <row r="364" hidden="1" outlineLevel="2">
      <c r="A364" s="5" t="inlineStr">
        <is>
          <t>ener</t>
        </is>
      </c>
      <c r="B364" s="5" t="inlineStr">
        <is>
          <t>oop</t>
        </is>
      </c>
      <c r="C364" s="5" t="inlineStr">
        <is>
          <t>rod</t>
        </is>
      </c>
      <c r="D364" s="40">
        <f>INDEX(Inputs!$N$5:$N$132,MATCH($B364&amp;"|"&amp;$C364,Inputs!$A$5:$A$132,0))</f>
        <v/>
      </c>
      <c r="E364" s="40">
        <f>INDEX(Inputs!$O$5:$O$132,MATCH($B364&amp;"|"&amp;$C364,Inputs!$A$5:$A$132,0))</f>
        <v/>
      </c>
      <c r="F364" s="40">
        <f>INDEX(Inputs!$P$5:$P$132,MATCH($B364&amp;"|"&amp;$C364,Inputs!$A$5:$A$132,0))</f>
        <v/>
      </c>
      <c r="G364" s="40">
        <f>INDEX(Inputs!$Q$5:$Q$132,MATCH($B364&amp;"|"&amp;$C364,Inputs!$A$5:$A$132,0))</f>
        <v/>
      </c>
      <c r="H364" s="5">
        <f>INDEX(Variables!$B$5:$B$105,MATCH($A364,Variables!$A$5:$A$105,0))&amp;IF($C364="",""," | "&amp;INDEX(Mapping!$B$5:$B$26,MATCH($C364,Mapping!$A$5:$A$26,0))&amp;" | "&amp;INDEX(Mapping!$B$30:$B$41,MATCH($B364,Mapping!$A$30:$A$41,0)))</f>
        <v/>
      </c>
      <c r="I364" s="5">
        <f>INDEX(Variables!$C$5:$C$105,MATCH($A364,Variables!$A$5:$A$105,0))</f>
        <v/>
      </c>
      <c r="J364" s="5">
        <f>INDEX(Variables!$E$5:$E$105,MATCH($A364,Variables!$A$5:$A$105,0))</f>
        <v/>
      </c>
      <c r="K364" s="25">
        <f>LOWER(Settings!$C$4)&amp;".mit."&amp;$A364&amp;IF($C364="","","."&amp;$C364&amp;"."&amp;$B364)&amp;IF(INDEX(Variables!$D$5:$D$105,MATCH($A364,Variables!$A$5:$A$105,0))="","","."&amp;INDEX(Variables!$D$5:$D$105,MATCH($A364,Variables!$A$5:$A$105,0)))&amp;"."&amp;K$5</f>
        <v/>
      </c>
      <c r="L364" s="46">
        <f>INDEX(Inputs!$U$5:$U$132,MATCH($B364&amp;"|"&amp;$C364,Inputs!$A$5:$A$132,0))</f>
        <v/>
      </c>
      <c r="M364" s="47">
        <f>L364*(1/(1+$G364))^(1+$E364)*(1+M$7)^$D364*(M346/L346)^$E364*((M346+M355)/(L346+L355))^($F364*(1+$E364))</f>
        <v/>
      </c>
      <c r="N364" s="47">
        <f>M364*(1/(1+$G364))^(1+$E364)*(1+N$7)^$D364*(N346/M346)^$E364*((N346+N355)/(M346+M355))^($F364*(1+$E364))</f>
        <v/>
      </c>
      <c r="O364" s="47">
        <f>N364*(1/(1+$G364))^(1+$E364)*(1+O$7)^$D364*(O346/N346)^$E364*((O346+O355)/(N346+N355))^($F364*(1+$E364))</f>
        <v/>
      </c>
      <c r="P364" s="47">
        <f>O364*(1/(1+$G364))^(1+$E364)*(1+P$7)^$D364*(P346/O346)^$E364*((P346+P355)/(O346+O355))^($F364*(1+$E364))</f>
        <v/>
      </c>
      <c r="Q364" s="47">
        <f>P364*(1/(1+$G364))^(1+$E364)*(1+Q$7)^$D364*(Q346/P346)^$E364*((Q346+Q355)/(P346+P355))^($F364*(1+$E364))</f>
        <v/>
      </c>
      <c r="R364" s="47">
        <f>Q364*(1/(1+$G364))^(1+$E364)*(1+R$7)^$D364*(R346/Q346)^$E364*((R346+R355)/(Q346+Q355))^($F364*(1+$E364))</f>
        <v/>
      </c>
      <c r="S364" s="47">
        <f>R364*(1/(1+$G364))^(1+$E364)*(1+S$7)^$D364*(S346/R346)^$E364*((S346+S355)/(R346+R355))^($F364*(1+$E364))</f>
        <v/>
      </c>
      <c r="T364" s="47">
        <f>S364*(1/(1+$G364))^(1+$E364)*(1+T$7)^$D364*(T346/S346)^$E364*((T346+T355)/(S346+S355))^($F364*(1+$E364))</f>
        <v/>
      </c>
      <c r="U364" s="47">
        <f>T364*(1/(1+$G364))^(1+$E364)*(1+U$7)^$D364*(U346/T346)^$E364*((U346+U355)/(T346+T355))^($F364*(1+$E364))</f>
        <v/>
      </c>
      <c r="V364" s="47">
        <f>U364*(1/(1+$G364))^(1+$E364)*(1+V$7)^$D364*(V346/U346)^$E364*((V346+V355)/(U346+U355))^($F364*(1+$E364))</f>
        <v/>
      </c>
      <c r="W364" s="47">
        <f>V364*(1/(1+$G364))^(1+$E364)*(1+W$7)^$D364*(W346/V346)^$E364*((W346+W355)/(V346+V355))^($F364*(1+$E364))</f>
        <v/>
      </c>
      <c r="X364" s="47">
        <f>W364*(1/(1+$G364))^(1+$E364)*(1+X$7)^$D364*(X346/W346)^$E364*((X346+X355)/(W346+W355))^($F364*(1+$E364))</f>
        <v/>
      </c>
      <c r="Y364" s="47">
        <f>X364*(1/(1+$G364))^(1+$E364)*(1+Y$7)^$D364*(Y346/X346)^$E364*((Y346+Y355)/(X346+X355))^($F364*(1+$E364))</f>
        <v/>
      </c>
      <c r="Z364" s="47">
        <f>Y364*(1/(1+$G364))^(1+$E364)*(1+Z$7)^$D364*(Z346/Y346)^$E364*((Z346+Z355)/(Y346+Y355))^($F364*(1+$E364))</f>
        <v/>
      </c>
      <c r="AA364" s="47">
        <f>Z364*(1/(1+$G364))^(1+$E364)*(1+AA$7)^$D364*(AA346/Z346)^$E364*((AA346+AA355)/(Z346+Z355))^($F364*(1+$E364))</f>
        <v/>
      </c>
      <c r="AB364" s="47">
        <f>AA364*(1/(1+$G364))^(1+$E364)*(1+AB$7)^$D364*(AB346/AA346)^$E364*((AB346+AB355)/(AA346+AA355))^($F364*(1+$E364))</f>
        <v/>
      </c>
      <c r="AC364" s="47">
        <f>AB364*(1/(1+$G364))^(1+$E364)*(1+AC$7)^$D364*(AC346/AB346)^$E364*((AC346+AC355)/(AB346+AB355))^($F364*(1+$E364))</f>
        <v/>
      </c>
      <c r="AD364" s="48">
        <f>FUELUSE(AC364,AD346,AC346,AD355,AC355,AD$7,$D364,$E364,$F364,$G364)</f>
        <v/>
      </c>
      <c r="AE364" s="25">
        <f>LOWER(Settings!$C$4)&amp;".mit."&amp;$A364&amp;IF($C364="","","."&amp;$C364&amp;"."&amp;$B364)&amp;IF(INDEX(Variables!$D$5:$D$105,MATCH($A364,Variables!$A$5:$A$105,0))="","","."&amp;INDEX(Variables!$D$5:$D$105,MATCH($A364,Variables!$A$5:$A$105,0)))&amp;"."&amp;AE$5</f>
        <v/>
      </c>
      <c r="AF364" s="46">
        <f>INDEX(Inputs!$U$5:$U$132,MATCH($B364&amp;"|"&amp;$C364,Inputs!$A$5:$A$132,0))</f>
        <v/>
      </c>
      <c r="AG364" s="47">
        <f>AF364*(1/(1+$G364))^(1+$E364)*(1+AG$7)^$D364*(AG346/AF346)^$E364*((AG346+AG355)/(AF346+AF355))^($F364*(1+$E364))</f>
        <v/>
      </c>
      <c r="AH364" s="47">
        <f>AG364*(1/(1+$G364))^(1+$E364)*(1+AH$7)^$D364*(AH346/AG346)^$E364*((AH346+AH355)/(AG346+AG355))^($F364*(1+$E364))</f>
        <v/>
      </c>
      <c r="AI364" s="47">
        <f>AH364*(1/(1+$G364))^(1+$E364)*(1+AI$7)^$D364*(AI346/AH346)^$E364*((AI346+AI355)/(AH346+AH355))^($F364*(1+$E364))</f>
        <v/>
      </c>
      <c r="AJ364" s="47">
        <f>AI364*(1/(1+$G364))^(1+$E364)*(1+AJ$7)^$D364*(AJ346/AI346)^$E364*((AJ346+AJ355)/(AI346+AI355))^($F364*(1+$E364))</f>
        <v/>
      </c>
      <c r="AK364" s="47">
        <f>AJ364*(1/(1+$G364))^(1+$E364)*(1+AK$7)^$D364*(AK346/AJ346)^$E364*((AK346+AK355)/(AJ346+AJ355))^($F364*(1+$E364))</f>
        <v/>
      </c>
      <c r="AL364" s="47">
        <f>AK364*(1/(1+$G364))^(1+$E364)*(1+AL$7)^$D364*(AL346/AK346)^$E364*((AL346+AL355)/(AK346+AK355))^($F364*(1+$E364))</f>
        <v/>
      </c>
      <c r="AM364" s="47">
        <f>AL364*(1/(1+$G364))^(1+$E364)*(1+AM$7)^$D364*(AM346/AL346)^$E364*((AM346+AM355)/(AL346+AL355))^($F364*(1+$E364))</f>
        <v/>
      </c>
      <c r="AN364" s="47">
        <f>AM364*(1/(1+$G364))^(1+$E364)*(1+AN$7)^$D364*(AN346/AM346)^$E364*((AN346+AN355)/(AM346+AM355))^($F364*(1+$E364))</f>
        <v/>
      </c>
      <c r="AO364" s="47">
        <f>AN364*(1/(1+$G364))^(1+$E364)*(1+AO$7)^$D364*(AO346/AN346)^$E364*((AO346+AO355)/(AN346+AN355))^($F364*(1+$E364))</f>
        <v/>
      </c>
      <c r="AP364" s="47">
        <f>AO364*(1/(1+$G364))^(1+$E364)*(1+AP$7)^$D364*(AP346/AO346)^$E364*((AP346+AP355)/(AO346+AO355))^($F364*(1+$E364))</f>
        <v/>
      </c>
      <c r="AQ364" s="47">
        <f>AP364*(1/(1+$G364))^(1+$E364)*(1+AQ$7)^$D364*(AQ346/AP346)^$E364*((AQ346+AQ355)/(AP346+AP355))^($F364*(1+$E364))</f>
        <v/>
      </c>
      <c r="AR364" s="47">
        <f>AQ364*(1/(1+$G364))^(1+$E364)*(1+AR$7)^$D364*(AR346/AQ346)^$E364*((AR346+AR355)/(AQ346+AQ355))^($F364*(1+$E364))</f>
        <v/>
      </c>
      <c r="AS364" s="47">
        <f>AR364*(1/(1+$G364))^(1+$E364)*(1+AS$7)^$D364*(AS346/AR346)^$E364*((AS346+AS355)/(AR346+AR355))^($F364*(1+$E364))</f>
        <v/>
      </c>
      <c r="AT364" s="47">
        <f>AS364*(1/(1+$G364))^(1+$E364)*(1+AT$7)^$D364*(AT346/AS346)^$E364*((AT346+AT355)/(AS346+AS355))^($F364*(1+$E364))</f>
        <v/>
      </c>
      <c r="AU364" s="47">
        <f>AT364*(1/(1+$G364))^(1+$E364)*(1+AU$7)^$D364*(AU346/AT346)^$E364*((AU346+AU355)/(AT346+AT355))^($F364*(1+$E364))</f>
        <v/>
      </c>
      <c r="AV364" s="47">
        <f>AU364*(1/(1+$G364))^(1+$E364)*(1+AV$7)^$D364*(AV346/AU346)^$E364*((AV346+AV355)/(AU346+AU355))^($F364*(1+$E364))</f>
        <v/>
      </c>
      <c r="AW364" s="47">
        <f>AV364*(1/(1+$G364))^(1+$E364)*(1+AW$7)^$D364*(AW346/AV346)^$E364*((AW346+AW355)/(AV346+AV355))^($F364*(1+$E364))</f>
        <v/>
      </c>
      <c r="AX364" s="48">
        <f>FUELUSE(AW364,AX346,AW346,AX355,AW355,AX$7,$D364,$E364,$F364,$G364)</f>
        <v/>
      </c>
    </row>
    <row r="365" hidden="1" outlineLevel="2">
      <c r="A365" s="5" t="inlineStr">
        <is>
          <t>ener</t>
        </is>
      </c>
      <c r="B365" s="5" t="inlineStr">
        <is>
          <t>bio</t>
        </is>
      </c>
      <c r="C365" s="5" t="inlineStr">
        <is>
          <t>rod</t>
        </is>
      </c>
      <c r="D365" s="40">
        <f>INDEX(Inputs!$N$5:$N$132,MATCH($B365&amp;"|"&amp;$C365,Inputs!$A$5:$A$132,0))</f>
        <v/>
      </c>
      <c r="E365" s="40">
        <f>INDEX(Inputs!$O$5:$O$132,MATCH($B365&amp;"|"&amp;$C365,Inputs!$A$5:$A$132,0))</f>
        <v/>
      </c>
      <c r="F365" s="40">
        <f>INDEX(Inputs!$P$5:$P$132,MATCH($B365&amp;"|"&amp;$C365,Inputs!$A$5:$A$132,0))</f>
        <v/>
      </c>
      <c r="G365" s="40">
        <f>INDEX(Inputs!$Q$5:$Q$132,MATCH($B365&amp;"|"&amp;$C365,Inputs!$A$5:$A$132,0))</f>
        <v/>
      </c>
      <c r="H365" s="5">
        <f>INDEX(Variables!$B$5:$B$105,MATCH($A365,Variables!$A$5:$A$105,0))&amp;IF($C365="",""," | "&amp;INDEX(Mapping!$B$5:$B$26,MATCH($C365,Mapping!$A$5:$A$26,0))&amp;" | "&amp;INDEX(Mapping!$B$30:$B$41,MATCH($B365,Mapping!$A$30:$A$41,0)))</f>
        <v/>
      </c>
      <c r="I365" s="5">
        <f>INDEX(Variables!$C$5:$C$105,MATCH($A365,Variables!$A$5:$A$105,0))</f>
        <v/>
      </c>
      <c r="J365" s="5">
        <f>INDEX(Variables!$E$5:$E$105,MATCH($A365,Variables!$A$5:$A$105,0))</f>
        <v/>
      </c>
      <c r="K365" s="25">
        <f>LOWER(Settings!$C$4)&amp;".mit."&amp;$A365&amp;IF($C365="","","."&amp;$C365&amp;"."&amp;$B365)&amp;IF(INDEX(Variables!$D$5:$D$105,MATCH($A365,Variables!$A$5:$A$105,0))="","","."&amp;INDEX(Variables!$D$5:$D$105,MATCH($A365,Variables!$A$5:$A$105,0)))&amp;"."&amp;K$5</f>
        <v/>
      </c>
      <c r="L365" s="46">
        <f>INDEX(Inputs!$U$5:$U$132,MATCH($B365&amp;"|"&amp;$C365,Inputs!$A$5:$A$132,0))</f>
        <v/>
      </c>
      <c r="M365" s="47">
        <f>L365*(1/(1+$G365))^(1+$E365)*(1+M$7)^$D365*(M347/L347)^$E365*((M347+M356)/(L347+L356))^($F365*(1+$E365))</f>
        <v/>
      </c>
      <c r="N365" s="47">
        <f>M365*(1/(1+$G365))^(1+$E365)*(1+N$7)^$D365*(N347/M347)^$E365*((N347+N356)/(M347+M356))^($F365*(1+$E365))</f>
        <v/>
      </c>
      <c r="O365" s="47">
        <f>N365*(1/(1+$G365))^(1+$E365)*(1+O$7)^$D365*(O347/N347)^$E365*((O347+O356)/(N347+N356))^($F365*(1+$E365))</f>
        <v/>
      </c>
      <c r="P365" s="47">
        <f>O365*(1/(1+$G365))^(1+$E365)*(1+P$7)^$D365*(P347/O347)^$E365*((P347+P356)/(O347+O356))^($F365*(1+$E365))</f>
        <v/>
      </c>
      <c r="Q365" s="47">
        <f>P365*(1/(1+$G365))^(1+$E365)*(1+Q$7)^$D365*(Q347/P347)^$E365*((Q347+Q356)/(P347+P356))^($F365*(1+$E365))</f>
        <v/>
      </c>
      <c r="R365" s="47">
        <f>Q365*(1/(1+$G365))^(1+$E365)*(1+R$7)^$D365*(R347/Q347)^$E365*((R347+R356)/(Q347+Q356))^($F365*(1+$E365))</f>
        <v/>
      </c>
      <c r="S365" s="47">
        <f>R365*(1/(1+$G365))^(1+$E365)*(1+S$7)^$D365*(S347/R347)^$E365*((S347+S356)/(R347+R356))^($F365*(1+$E365))</f>
        <v/>
      </c>
      <c r="T365" s="47">
        <f>S365*(1/(1+$G365))^(1+$E365)*(1+T$7)^$D365*(T347/S347)^$E365*((T347+T356)/(S347+S356))^($F365*(1+$E365))</f>
        <v/>
      </c>
      <c r="U365" s="47">
        <f>T365*(1/(1+$G365))^(1+$E365)*(1+U$7)^$D365*(U347/T347)^$E365*((U347+U356)/(T347+T356))^($F365*(1+$E365))</f>
        <v/>
      </c>
      <c r="V365" s="47">
        <f>U365*(1/(1+$G365))^(1+$E365)*(1+V$7)^$D365*(V347/U347)^$E365*((V347+V356)/(U347+U356))^($F365*(1+$E365))</f>
        <v/>
      </c>
      <c r="W365" s="47">
        <f>V365*(1/(1+$G365))^(1+$E365)*(1+W$7)^$D365*(W347/V347)^$E365*((W347+W356)/(V347+V356))^($F365*(1+$E365))</f>
        <v/>
      </c>
      <c r="X365" s="47">
        <f>W365*(1/(1+$G365))^(1+$E365)*(1+X$7)^$D365*(X347/W347)^$E365*((X347+X356)/(W347+W356))^($F365*(1+$E365))</f>
        <v/>
      </c>
      <c r="Y365" s="47">
        <f>X365*(1/(1+$G365))^(1+$E365)*(1+Y$7)^$D365*(Y347/X347)^$E365*((Y347+Y356)/(X347+X356))^($F365*(1+$E365))</f>
        <v/>
      </c>
      <c r="Z365" s="47">
        <f>Y365*(1/(1+$G365))^(1+$E365)*(1+Z$7)^$D365*(Z347/Y347)^$E365*((Z347+Z356)/(Y347+Y356))^($F365*(1+$E365))</f>
        <v/>
      </c>
      <c r="AA365" s="47">
        <f>Z365*(1/(1+$G365))^(1+$E365)*(1+AA$7)^$D365*(AA347/Z347)^$E365*((AA347+AA356)/(Z347+Z356))^($F365*(1+$E365))</f>
        <v/>
      </c>
      <c r="AB365" s="47">
        <f>AA365*(1/(1+$G365))^(1+$E365)*(1+AB$7)^$D365*(AB347/AA347)^$E365*((AB347+AB356)/(AA347+AA356))^($F365*(1+$E365))</f>
        <v/>
      </c>
      <c r="AC365" s="47">
        <f>AB365*(1/(1+$G365))^(1+$E365)*(1+AC$7)^$D365*(AC347/AB347)^$E365*((AC347+AC356)/(AB347+AB356))^($F365*(1+$E365))</f>
        <v/>
      </c>
      <c r="AD365" s="48">
        <f>FUELUSE(AC365,AD347,AC347,AD356,AC356,AD$7,$D365,$E365,$F365,$G365)</f>
        <v/>
      </c>
      <c r="AE365" s="25">
        <f>LOWER(Settings!$C$4)&amp;".mit."&amp;$A365&amp;IF($C365="","","."&amp;$C365&amp;"."&amp;$B365)&amp;IF(INDEX(Variables!$D$5:$D$105,MATCH($A365,Variables!$A$5:$A$105,0))="","","."&amp;INDEX(Variables!$D$5:$D$105,MATCH($A365,Variables!$A$5:$A$105,0)))&amp;"."&amp;AE$5</f>
        <v/>
      </c>
      <c r="AF365" s="46">
        <f>INDEX(Inputs!$U$5:$U$132,MATCH($B365&amp;"|"&amp;$C365,Inputs!$A$5:$A$132,0))</f>
        <v/>
      </c>
      <c r="AG365" s="47">
        <f>AF365*(1/(1+$G365))^(1+$E365)*(1+AG$7)^$D365*(AG347/AF347)^$E365*((AG347+AG356)/(AF347+AF356))^($F365*(1+$E365))</f>
        <v/>
      </c>
      <c r="AH365" s="47">
        <f>AG365*(1/(1+$G365))^(1+$E365)*(1+AH$7)^$D365*(AH347/AG347)^$E365*((AH347+AH356)/(AG347+AG356))^($F365*(1+$E365))</f>
        <v/>
      </c>
      <c r="AI365" s="47">
        <f>AH365*(1/(1+$G365))^(1+$E365)*(1+AI$7)^$D365*(AI347/AH347)^$E365*((AI347+AI356)/(AH347+AH356))^($F365*(1+$E365))</f>
        <v/>
      </c>
      <c r="AJ365" s="47">
        <f>AI365*(1/(1+$G365))^(1+$E365)*(1+AJ$7)^$D365*(AJ347/AI347)^$E365*((AJ347+AJ356)/(AI347+AI356))^($F365*(1+$E365))</f>
        <v/>
      </c>
      <c r="AK365" s="47">
        <f>AJ365*(1/(1+$G365))^(1+$E365)*(1+AK$7)^$D365*(AK347/AJ347)^$E365*((AK347+AK356)/(AJ347+AJ356))^($F365*(1+$E365))</f>
        <v/>
      </c>
      <c r="AL365" s="47">
        <f>AK365*(1/(1+$G365))^(1+$E365)*(1+AL$7)^$D365*(AL347/AK347)^$E365*((AL347+AL356)/(AK347+AK356))^($F365*(1+$E365))</f>
        <v/>
      </c>
      <c r="AM365" s="47">
        <f>AL365*(1/(1+$G365))^(1+$E365)*(1+AM$7)^$D365*(AM347/AL347)^$E365*((AM347+AM356)/(AL347+AL356))^($F365*(1+$E365))</f>
        <v/>
      </c>
      <c r="AN365" s="47">
        <f>AM365*(1/(1+$G365))^(1+$E365)*(1+AN$7)^$D365*(AN347/AM347)^$E365*((AN347+AN356)/(AM347+AM356))^($F365*(1+$E365))</f>
        <v/>
      </c>
      <c r="AO365" s="47">
        <f>AN365*(1/(1+$G365))^(1+$E365)*(1+AO$7)^$D365*(AO347/AN347)^$E365*((AO347+AO356)/(AN347+AN356))^($F365*(1+$E365))</f>
        <v/>
      </c>
      <c r="AP365" s="47">
        <f>AO365*(1/(1+$G365))^(1+$E365)*(1+AP$7)^$D365*(AP347/AO347)^$E365*((AP347+AP356)/(AO347+AO356))^($F365*(1+$E365))</f>
        <v/>
      </c>
      <c r="AQ365" s="47">
        <f>AP365*(1/(1+$G365))^(1+$E365)*(1+AQ$7)^$D365*(AQ347/AP347)^$E365*((AQ347+AQ356)/(AP347+AP356))^($F365*(1+$E365))</f>
        <v/>
      </c>
      <c r="AR365" s="47">
        <f>AQ365*(1/(1+$G365))^(1+$E365)*(1+AR$7)^$D365*(AR347/AQ347)^$E365*((AR347+AR356)/(AQ347+AQ356))^($F365*(1+$E365))</f>
        <v/>
      </c>
      <c r="AS365" s="47">
        <f>AR365*(1/(1+$G365))^(1+$E365)*(1+AS$7)^$D365*(AS347/AR347)^$E365*((AS347+AS356)/(AR347+AR356))^($F365*(1+$E365))</f>
        <v/>
      </c>
      <c r="AT365" s="47">
        <f>AS365*(1/(1+$G365))^(1+$E365)*(1+AT$7)^$D365*(AT347/AS347)^$E365*((AT347+AT356)/(AS347+AS356))^($F365*(1+$E365))</f>
        <v/>
      </c>
      <c r="AU365" s="47">
        <f>AT365*(1/(1+$G365))^(1+$E365)*(1+AU$7)^$D365*(AU347/AT347)^$E365*((AU347+AU356)/(AT347+AT356))^($F365*(1+$E365))</f>
        <v/>
      </c>
      <c r="AV365" s="47">
        <f>AU365*(1/(1+$G365))^(1+$E365)*(1+AV$7)^$D365*(AV347/AU347)^$E365*((AV347+AV356)/(AU347+AU356))^($F365*(1+$E365))</f>
        <v/>
      </c>
      <c r="AW365" s="47">
        <f>AV365*(1/(1+$G365))^(1+$E365)*(1+AW$7)^$D365*(AW347/AV347)^$E365*((AW347+AW356)/(AV347+AV356))^($F365*(1+$E365))</f>
        <v/>
      </c>
      <c r="AX365" s="48">
        <f>FUELUSE(AW365,AX347,AW347,AX356,AW356,AX$7,$D365,$E365,$F365,$G365)</f>
        <v/>
      </c>
    </row>
    <row r="366" hidden="1" outlineLevel="2"/>
    <row r="367" outlineLevel="1" collapsed="1">
      <c r="A367" s="9" t="inlineStr">
        <is>
          <t>ener</t>
        </is>
      </c>
      <c r="B367" s="9" t="inlineStr">
        <is>
          <t>all</t>
        </is>
      </c>
      <c r="C367" s="9" t="inlineStr">
        <is>
          <t>ral</t>
        </is>
      </c>
      <c r="H367" s="9">
        <f>INDEX(Variables!$B$5:$B$105,MATCH($A367,Variables!$A$5:$A$105,0))&amp;IF($C367="",""," | "&amp;INDEX(Mapping!$B$5:$B$26,MATCH($C367,Mapping!$A$5:$A$26,0))&amp;" | "&amp;INDEX(Mapping!$B$30:$B$41,MATCH($B367,Mapping!$A$30:$A$41,0)))</f>
        <v/>
      </c>
      <c r="I367" s="9">
        <f>INDEX(Variables!$C$5:$C$105,MATCH($A367,Variables!$A$5:$A$105,0))</f>
        <v/>
      </c>
      <c r="J367" s="9">
        <f>INDEX(Variables!$E$5:$E$105,MATCH($A367,Variables!$A$5:$A$105,0))</f>
        <v/>
      </c>
      <c r="K367" s="30">
        <f>LOWER(Settings!$C$4)&amp;".mit."&amp;$A367&amp;IF($C367="","","."&amp;$C367&amp;"."&amp;$B367)&amp;IF(INDEX(Variables!$D$5:$D$105,MATCH($A367,Variables!$A$5:$A$105,0))="","","."&amp;INDEX(Variables!$D$5:$D$105,MATCH($A367,Variables!$A$5:$A$105,0)))&amp;"."&amp;K$5</f>
        <v/>
      </c>
      <c r="L367" s="44">
        <f>SUM(L422:L429)</f>
        <v/>
      </c>
      <c r="M367" s="45">
        <f>SUM(M422:M429)</f>
        <v/>
      </c>
      <c r="N367" s="45">
        <f>SUM(N422:N429)</f>
        <v/>
      </c>
      <c r="O367" s="45">
        <f>SUM(O422:O429)</f>
        <v/>
      </c>
      <c r="P367" s="45">
        <f>SUM(P422:P429)</f>
        <v/>
      </c>
      <c r="Q367" s="45">
        <f>SUM(Q422:Q429)</f>
        <v/>
      </c>
      <c r="R367" s="45">
        <f>SUM(R422:R429)</f>
        <v/>
      </c>
      <c r="S367" s="45">
        <f>SUM(S422:S429)</f>
        <v/>
      </c>
      <c r="T367" s="45">
        <f>SUM(T422:T429)</f>
        <v/>
      </c>
      <c r="U367" s="45">
        <f>SUM(U422:U429)</f>
        <v/>
      </c>
      <c r="V367" s="45">
        <f>SUM(V422:V429)</f>
        <v/>
      </c>
      <c r="W367" s="45">
        <f>SUM(W422:W429)</f>
        <v/>
      </c>
      <c r="X367" s="45">
        <f>SUM(X422:X429)</f>
        <v/>
      </c>
      <c r="Y367" s="45">
        <f>SUM(Y422:Y429)</f>
        <v/>
      </c>
      <c r="Z367" s="45">
        <f>SUM(Z422:Z429)</f>
        <v/>
      </c>
      <c r="AA367" s="45">
        <f>SUM(AA422:AA429)</f>
        <v/>
      </c>
      <c r="AB367" s="45">
        <f>SUM(AB422:AB429)</f>
        <v/>
      </c>
      <c r="AC367" s="45">
        <f>SUM(AC422:AC429)</f>
        <v/>
      </c>
      <c r="AD367" s="45">
        <f>SUM(AD422:AD429)</f>
        <v/>
      </c>
      <c r="AE367" s="30">
        <f>LOWER(Settings!$C$4)&amp;".mit."&amp;$A367&amp;IF($C367="","","."&amp;$C367&amp;"."&amp;$B367)&amp;IF(INDEX(Variables!$D$5:$D$105,MATCH($A367,Variables!$A$5:$A$105,0))="","","."&amp;INDEX(Variables!$D$5:$D$105,MATCH($A367,Variables!$A$5:$A$105,0)))&amp;"."&amp;AE$5</f>
        <v/>
      </c>
      <c r="AF367" s="44">
        <f>SUM(AF422:AF429)</f>
        <v/>
      </c>
      <c r="AG367" s="45">
        <f>SUM(AG422:AG429)</f>
        <v/>
      </c>
      <c r="AH367" s="45">
        <f>SUM(AH422:AH429)</f>
        <v/>
      </c>
      <c r="AI367" s="45">
        <f>SUM(AI422:AI429)</f>
        <v/>
      </c>
      <c r="AJ367" s="45">
        <f>SUM(AJ422:AJ429)</f>
        <v/>
      </c>
      <c r="AK367" s="45">
        <f>SUM(AK422:AK429)</f>
        <v/>
      </c>
      <c r="AL367" s="45">
        <f>SUM(AL422:AL429)</f>
        <v/>
      </c>
      <c r="AM367" s="45">
        <f>SUM(AM422:AM429)</f>
        <v/>
      </c>
      <c r="AN367" s="45">
        <f>SUM(AN422:AN429)</f>
        <v/>
      </c>
      <c r="AO367" s="45">
        <f>SUM(AO422:AO429)</f>
        <v/>
      </c>
      <c r="AP367" s="45">
        <f>SUM(AP422:AP429)</f>
        <v/>
      </c>
      <c r="AQ367" s="45">
        <f>SUM(AQ422:AQ429)</f>
        <v/>
      </c>
      <c r="AR367" s="45">
        <f>SUM(AR422:AR429)</f>
        <v/>
      </c>
      <c r="AS367" s="45">
        <f>SUM(AS422:AS429)</f>
        <v/>
      </c>
      <c r="AT367" s="45">
        <f>SUM(AT422:AT429)</f>
        <v/>
      </c>
      <c r="AU367" s="45">
        <f>SUM(AU422:AU429)</f>
        <v/>
      </c>
      <c r="AV367" s="45">
        <f>SUM(AV422:AV429)</f>
        <v/>
      </c>
      <c r="AW367" s="45">
        <f>SUM(AW422:AW429)</f>
        <v/>
      </c>
      <c r="AX367" s="45">
        <f>SUM(AX422:AX429)</f>
        <v/>
      </c>
    </row>
    <row r="368" hidden="1" outlineLevel="2">
      <c r="A368" s="5" t="inlineStr">
        <is>
          <t>ctxnew</t>
        </is>
      </c>
      <c r="B368" s="5" t="inlineStr">
        <is>
          <t>coa</t>
        </is>
      </c>
      <c r="C368" s="5" t="inlineStr">
        <is>
          <t>ral</t>
        </is>
      </c>
      <c r="D368" s="40">
        <f>INDEX(Inputs!$T$5:$T$132,MATCH($B368&amp;"|"&amp;$C368,Inputs!$A$5:$A$132,0))</f>
        <v/>
      </c>
      <c r="E368" s="40">
        <f>INDEX(Inputs!$J$5:$J$132,MATCH($B368&amp;"|"&amp;$C368,Inputs!$A$5:$A$132,0))</f>
        <v/>
      </c>
      <c r="F368" s="40">
        <f>INDEX(Inputs!$K$5:$K$132,MATCH($B368&amp;"|"&amp;$C368,Inputs!$A$5:$A$132,0))</f>
        <v/>
      </c>
      <c r="G368" s="39" t="n"/>
      <c r="H368" s="5">
        <f>INDEX(Variables!$B$5:$B$105,MATCH($A368,Variables!$A$5:$A$105,0))&amp;IF($C368="",""," | "&amp;INDEX(Mapping!$B$5:$B$26,MATCH($C368,Mapping!$A$5:$A$26,0))&amp;" | "&amp;INDEX(Mapping!$B$30:$B$41,MATCH($B368,Mapping!$A$30:$A$41,0)))</f>
        <v/>
      </c>
      <c r="I368" s="5">
        <f>INDEX(Variables!$C$5:$C$105,MATCH($A368,Variables!$A$5:$A$105,0))</f>
        <v/>
      </c>
      <c r="J368" s="5">
        <f>INDEX(Variables!$E$5:$E$105,MATCH($A368,Variables!$A$5:$A$105,0))</f>
        <v/>
      </c>
      <c r="K368" s="25">
        <f>LOWER(Settings!$C$4)&amp;".mit."&amp;$A368&amp;IF($C368="","","."&amp;$C368&amp;"."&amp;$B368)&amp;IF(INDEX(Variables!$D$5:$D$105,MATCH($A368,Variables!$A$5:$A$105,0))="","","."&amp;INDEX(Variables!$D$5:$D$105,MATCH($A368,Variables!$A$5:$A$105,0)))&amp;"."&amp;K$5</f>
        <v/>
      </c>
      <c r="L368" s="41">
        <f>L$12*$D368*INDEX(L$21:L$28,$E368)*INDEX(L$30:L$46,$F368)*(1-INDEX(L$117:L$133,$F368))</f>
        <v/>
      </c>
      <c r="M368" s="40">
        <f>M$12*$D368*INDEX(M$21:M$28,$E368)*INDEX(M$30:M$46,$F368)*(1-INDEX(M$117:M$133,$F368))</f>
        <v/>
      </c>
      <c r="N368" s="40">
        <f>N$12*$D368*INDEX(N$21:N$28,$E368)*INDEX(N$30:N$46,$F368)*(1-INDEX(N$117:N$133,$F368))</f>
        <v/>
      </c>
      <c r="O368" s="40">
        <f>O$12*$D368*INDEX(O$21:O$28,$E368)*INDEX(O$30:O$46,$F368)*(1-INDEX(O$117:O$133,$F368))</f>
        <v/>
      </c>
      <c r="P368" s="40">
        <f>P$12*$D368*INDEX(P$21:P$28,$E368)*INDEX(P$30:P$46,$F368)*(1-INDEX(P$117:P$133,$F368))</f>
        <v/>
      </c>
      <c r="Q368" s="40">
        <f>Q$12*$D368*INDEX(Q$21:Q$28,$E368)*INDEX(Q$30:Q$46,$F368)*(1-INDEX(Q$117:Q$133,$F368))</f>
        <v/>
      </c>
      <c r="R368" s="40">
        <f>R$12*$D368*INDEX(R$21:R$28,$E368)*INDEX(R$30:R$46,$F368)*(1-INDEX(R$117:R$133,$F368))</f>
        <v/>
      </c>
      <c r="S368" s="40">
        <f>S$12*$D368*INDEX(S$21:S$28,$E368)*INDEX(S$30:S$46,$F368)*(1-INDEX(S$117:S$133,$F368))</f>
        <v/>
      </c>
      <c r="T368" s="40">
        <f>T$12*$D368*INDEX(T$21:T$28,$E368)*INDEX(T$30:T$46,$F368)*(1-INDEX(T$117:T$133,$F368))</f>
        <v/>
      </c>
      <c r="U368" s="40">
        <f>U$12*$D368*INDEX(U$21:U$28,$E368)*INDEX(U$30:U$46,$F368)*(1-INDEX(U$117:U$133,$F368))</f>
        <v/>
      </c>
      <c r="V368" s="40">
        <f>V$12*$D368*INDEX(V$21:V$28,$E368)*INDEX(V$30:V$46,$F368)*(1-INDEX(V$117:V$133,$F368))</f>
        <v/>
      </c>
      <c r="W368" s="40">
        <f>W$12*$D368*INDEX(W$21:W$28,$E368)*INDEX(W$30:W$46,$F368)*(1-INDEX(W$117:W$133,$F368))</f>
        <v/>
      </c>
      <c r="X368" s="40">
        <f>X$12*$D368*INDEX(X$21:X$28,$E368)*INDEX(X$30:X$46,$F368)*(1-INDEX(X$117:X$133,$F368))</f>
        <v/>
      </c>
      <c r="Y368" s="40">
        <f>Y$12*$D368*INDEX(Y$21:Y$28,$E368)*INDEX(Y$30:Y$46,$F368)*(1-INDEX(Y$117:Y$133,$F368))</f>
        <v/>
      </c>
      <c r="Z368" s="40">
        <f>Z$12*$D368*INDEX(Z$21:Z$28,$E368)*INDEX(Z$30:Z$46,$F368)*(1-INDEX(Z$117:Z$133,$F368))</f>
        <v/>
      </c>
      <c r="AA368" s="40">
        <f>AA$12*$D368*INDEX(AA$21:AA$28,$E368)*INDEX(AA$30:AA$46,$F368)*(1-INDEX(AA$117:AA$133,$F368))</f>
        <v/>
      </c>
      <c r="AB368" s="40">
        <f>AB$12*$D368*INDEX(AB$21:AB$28,$E368)*INDEX(AB$30:AB$46,$F368)*(1-INDEX(AB$117:AB$133,$F368))</f>
        <v/>
      </c>
      <c r="AC368" s="40">
        <f>AC$12*$D368*INDEX(AC$21:AC$28,$E368)*INDEX(AC$30:AC$46,$F368)*(1-INDEX(AC$117:AC$133,$F368))</f>
        <v/>
      </c>
      <c r="AD368" s="42">
        <f>CARBONTAX(AD$12,$D368,INDEX(AD$21:AD$28,$E368),INDEX(AD$30:AD$46,$F368),INDEX(AD$117:AD$133,$F368))</f>
        <v/>
      </c>
      <c r="AE368" s="25">
        <f>LOWER(Settings!$C$4)&amp;".mit."&amp;$A368&amp;IF($C368="","","."&amp;$C368&amp;"."&amp;$B368)&amp;IF(INDEX(Variables!$D$5:$D$105,MATCH($A368,Variables!$A$5:$A$105,0))="","","."&amp;INDEX(Variables!$D$5:$D$105,MATCH($A368,Variables!$A$5:$A$105,0)))&amp;"."&amp;AE$5</f>
        <v/>
      </c>
      <c r="AF368" s="41">
        <f>AF$12*$D368*INDEX(AF$21:AF$28,$E368)*INDEX(AF$30:AF$46,$F368)*(1-INDEX(AF$117:AF$133,$F368))</f>
        <v/>
      </c>
      <c r="AG368" s="40">
        <f>AG$12*$D368*INDEX(AG$21:AG$28,$E368)*INDEX(AG$30:AG$46,$F368)*(1-INDEX(AG$117:AG$133,$F368))</f>
        <v/>
      </c>
      <c r="AH368" s="40">
        <f>AH$12*$D368*INDEX(AH$21:AH$28,$E368)*INDEX(AH$30:AH$46,$F368)*(1-INDEX(AH$117:AH$133,$F368))</f>
        <v/>
      </c>
      <c r="AI368" s="40">
        <f>AI$12*$D368*INDEX(AI$21:AI$28,$E368)*INDEX(AI$30:AI$46,$F368)*(1-INDEX(AI$117:AI$133,$F368))</f>
        <v/>
      </c>
      <c r="AJ368" s="40">
        <f>AJ$12*$D368*INDEX(AJ$21:AJ$28,$E368)*INDEX(AJ$30:AJ$46,$F368)*(1-INDEX(AJ$117:AJ$133,$F368))</f>
        <v/>
      </c>
      <c r="AK368" s="40">
        <f>AK$12*$D368*INDEX(AK$21:AK$28,$E368)*INDEX(AK$30:AK$46,$F368)*(1-INDEX(AK$117:AK$133,$F368))</f>
        <v/>
      </c>
      <c r="AL368" s="40">
        <f>AL$12*$D368*INDEX(AL$21:AL$28,$E368)*INDEX(AL$30:AL$46,$F368)*(1-INDEX(AL$117:AL$133,$F368))</f>
        <v/>
      </c>
      <c r="AM368" s="40">
        <f>AM$12*$D368*INDEX(AM$21:AM$28,$E368)*INDEX(AM$30:AM$46,$F368)*(1-INDEX(AM$117:AM$133,$F368))</f>
        <v/>
      </c>
      <c r="AN368" s="40">
        <f>AN$12*$D368*INDEX(AN$21:AN$28,$E368)*INDEX(AN$30:AN$46,$F368)*(1-INDEX(AN$117:AN$133,$F368))</f>
        <v/>
      </c>
      <c r="AO368" s="40">
        <f>AO$12*$D368*INDEX(AO$21:AO$28,$E368)*INDEX(AO$30:AO$46,$F368)*(1-INDEX(AO$117:AO$133,$F368))</f>
        <v/>
      </c>
      <c r="AP368" s="40">
        <f>AP$12*$D368*INDEX(AP$21:AP$28,$E368)*INDEX(AP$30:AP$46,$F368)*(1-INDEX(AP$117:AP$133,$F368))</f>
        <v/>
      </c>
      <c r="AQ368" s="40">
        <f>AQ$12*$D368*INDEX(AQ$21:AQ$28,$E368)*INDEX(AQ$30:AQ$46,$F368)*(1-INDEX(AQ$117:AQ$133,$F368))</f>
        <v/>
      </c>
      <c r="AR368" s="40">
        <f>AR$12*$D368*INDEX(AR$21:AR$28,$E368)*INDEX(AR$30:AR$46,$F368)*(1-INDEX(AR$117:AR$133,$F368))</f>
        <v/>
      </c>
      <c r="AS368" s="40">
        <f>AS$12*$D368*INDEX(AS$21:AS$28,$E368)*INDEX(AS$30:AS$46,$F368)*(1-INDEX(AS$117:AS$133,$F368))</f>
        <v/>
      </c>
      <c r="AT368" s="40">
        <f>AT$12*$D368*INDEX(AT$21:AT$28,$E368)*INDEX(AT$30:AT$46,$F368)*(1-INDEX(AT$117:AT$133,$F368))</f>
        <v/>
      </c>
      <c r="AU368" s="40">
        <f>AU$12*$D368*INDEX(AU$21:AU$28,$E368)*INDEX(AU$30:AU$46,$F368)*(1-INDEX(AU$117:AU$133,$F368))</f>
        <v/>
      </c>
      <c r="AV368" s="40">
        <f>AV$12*$D368*INDEX(AV$21:AV$28,$E368)*INDEX(AV$30:AV$46,$F368)*(1-INDEX(AV$117:AV$133,$F368))</f>
        <v/>
      </c>
      <c r="AW368" s="40">
        <f>AW$12*$D368*INDEX(AW$21:AW$28,$E368)*INDEX(AW$30:AW$46,$F368)*(1-INDEX(AW$117:AW$133,$F368))</f>
        <v/>
      </c>
      <c r="AX368" s="42">
        <f>CARBONTAX(AX$12,$D368,INDEX(AX$21:AX$28,$E368),INDEX(AX$30:AX$46,$F368),INDEX(AX$117:AX$133,$F368))</f>
        <v/>
      </c>
    </row>
    <row r="369" hidden="1" outlineLevel="2">
      <c r="A369" s="5" t="inlineStr">
        <is>
          <t>ctxnew</t>
        </is>
      </c>
      <c r="B369" s="5" t="inlineStr">
        <is>
          <t>nga</t>
        </is>
      </c>
      <c r="C369" s="5" t="inlineStr">
        <is>
          <t>ral</t>
        </is>
      </c>
      <c r="D369" s="40">
        <f>INDEX(Inputs!$T$5:$T$132,MATCH($B369&amp;"|"&amp;$C369,Inputs!$A$5:$A$132,0))</f>
        <v/>
      </c>
      <c r="E369" s="40">
        <f>INDEX(Inputs!$J$5:$J$132,MATCH($B369&amp;"|"&amp;$C369,Inputs!$A$5:$A$132,0))</f>
        <v/>
      </c>
      <c r="F369" s="40">
        <f>INDEX(Inputs!$K$5:$K$132,MATCH($B369&amp;"|"&amp;$C369,Inputs!$A$5:$A$132,0))</f>
        <v/>
      </c>
      <c r="G369" s="39" t="n"/>
      <c r="H369" s="5">
        <f>INDEX(Variables!$B$5:$B$105,MATCH($A369,Variables!$A$5:$A$105,0))&amp;IF($C369="",""," | "&amp;INDEX(Mapping!$B$5:$B$26,MATCH($C369,Mapping!$A$5:$A$26,0))&amp;" | "&amp;INDEX(Mapping!$B$30:$B$41,MATCH($B369,Mapping!$A$30:$A$41,0)))</f>
        <v/>
      </c>
      <c r="I369" s="5">
        <f>INDEX(Variables!$C$5:$C$105,MATCH($A369,Variables!$A$5:$A$105,0))</f>
        <v/>
      </c>
      <c r="J369" s="5">
        <f>INDEX(Variables!$E$5:$E$105,MATCH($A369,Variables!$A$5:$A$105,0))</f>
        <v/>
      </c>
      <c r="K369" s="25">
        <f>LOWER(Settings!$C$4)&amp;".mit."&amp;$A369&amp;IF($C369="","","."&amp;$C369&amp;"."&amp;$B369)&amp;IF(INDEX(Variables!$D$5:$D$105,MATCH($A369,Variables!$A$5:$A$105,0))="","","."&amp;INDEX(Variables!$D$5:$D$105,MATCH($A369,Variables!$A$5:$A$105,0)))&amp;"."&amp;K$5</f>
        <v/>
      </c>
      <c r="L369" s="41">
        <f>L$12*$D369*INDEX(L$21:L$28,$E369)*INDEX(L$30:L$46,$F369)*(1-INDEX(L$117:L$133,$F369))</f>
        <v/>
      </c>
      <c r="M369" s="40">
        <f>M$12*$D369*INDEX(M$21:M$28,$E369)*INDEX(M$30:M$46,$F369)*(1-INDEX(M$117:M$133,$F369))</f>
        <v/>
      </c>
      <c r="N369" s="40">
        <f>N$12*$D369*INDEX(N$21:N$28,$E369)*INDEX(N$30:N$46,$F369)*(1-INDEX(N$117:N$133,$F369))</f>
        <v/>
      </c>
      <c r="O369" s="40">
        <f>O$12*$D369*INDEX(O$21:O$28,$E369)*INDEX(O$30:O$46,$F369)*(1-INDEX(O$117:O$133,$F369))</f>
        <v/>
      </c>
      <c r="P369" s="40">
        <f>P$12*$D369*INDEX(P$21:P$28,$E369)*INDEX(P$30:P$46,$F369)*(1-INDEX(P$117:P$133,$F369))</f>
        <v/>
      </c>
      <c r="Q369" s="40">
        <f>Q$12*$D369*INDEX(Q$21:Q$28,$E369)*INDEX(Q$30:Q$46,$F369)*(1-INDEX(Q$117:Q$133,$F369))</f>
        <v/>
      </c>
      <c r="R369" s="40">
        <f>R$12*$D369*INDEX(R$21:R$28,$E369)*INDEX(R$30:R$46,$F369)*(1-INDEX(R$117:R$133,$F369))</f>
        <v/>
      </c>
      <c r="S369" s="40">
        <f>S$12*$D369*INDEX(S$21:S$28,$E369)*INDEX(S$30:S$46,$F369)*(1-INDEX(S$117:S$133,$F369))</f>
        <v/>
      </c>
      <c r="T369" s="40">
        <f>T$12*$D369*INDEX(T$21:T$28,$E369)*INDEX(T$30:T$46,$F369)*(1-INDEX(T$117:T$133,$F369))</f>
        <v/>
      </c>
      <c r="U369" s="40">
        <f>U$12*$D369*INDEX(U$21:U$28,$E369)*INDEX(U$30:U$46,$F369)*(1-INDEX(U$117:U$133,$F369))</f>
        <v/>
      </c>
      <c r="V369" s="40">
        <f>V$12*$D369*INDEX(V$21:V$28,$E369)*INDEX(V$30:V$46,$F369)*(1-INDEX(V$117:V$133,$F369))</f>
        <v/>
      </c>
      <c r="W369" s="40">
        <f>W$12*$D369*INDEX(W$21:W$28,$E369)*INDEX(W$30:W$46,$F369)*(1-INDEX(W$117:W$133,$F369))</f>
        <v/>
      </c>
      <c r="X369" s="40">
        <f>X$12*$D369*INDEX(X$21:X$28,$E369)*INDEX(X$30:X$46,$F369)*(1-INDEX(X$117:X$133,$F369))</f>
        <v/>
      </c>
      <c r="Y369" s="40">
        <f>Y$12*$D369*INDEX(Y$21:Y$28,$E369)*INDEX(Y$30:Y$46,$F369)*(1-INDEX(Y$117:Y$133,$F369))</f>
        <v/>
      </c>
      <c r="Z369" s="40">
        <f>Z$12*$D369*INDEX(Z$21:Z$28,$E369)*INDEX(Z$30:Z$46,$F369)*(1-INDEX(Z$117:Z$133,$F369))</f>
        <v/>
      </c>
      <c r="AA369" s="40">
        <f>AA$12*$D369*INDEX(AA$21:AA$28,$E369)*INDEX(AA$30:AA$46,$F369)*(1-INDEX(AA$117:AA$133,$F369))</f>
        <v/>
      </c>
      <c r="AB369" s="40">
        <f>AB$12*$D369*INDEX(AB$21:AB$28,$E369)*INDEX(AB$30:AB$46,$F369)*(1-INDEX(AB$117:AB$133,$F369))</f>
        <v/>
      </c>
      <c r="AC369" s="40">
        <f>AC$12*$D369*INDEX(AC$21:AC$28,$E369)*INDEX(AC$30:AC$46,$F369)*(1-INDEX(AC$117:AC$133,$F369))</f>
        <v/>
      </c>
      <c r="AD369" s="42">
        <f>CARBONTAX(AD$12,$D369,INDEX(AD$21:AD$28,$E369),INDEX(AD$30:AD$46,$F369),INDEX(AD$117:AD$133,$F369))</f>
        <v/>
      </c>
      <c r="AE369" s="25">
        <f>LOWER(Settings!$C$4)&amp;".mit."&amp;$A369&amp;IF($C369="","","."&amp;$C369&amp;"."&amp;$B369)&amp;IF(INDEX(Variables!$D$5:$D$105,MATCH($A369,Variables!$A$5:$A$105,0))="","","."&amp;INDEX(Variables!$D$5:$D$105,MATCH($A369,Variables!$A$5:$A$105,0)))&amp;"."&amp;AE$5</f>
        <v/>
      </c>
      <c r="AF369" s="41">
        <f>AF$12*$D369*INDEX(AF$21:AF$28,$E369)*INDEX(AF$30:AF$46,$F369)*(1-INDEX(AF$117:AF$133,$F369))</f>
        <v/>
      </c>
      <c r="AG369" s="40">
        <f>AG$12*$D369*INDEX(AG$21:AG$28,$E369)*INDEX(AG$30:AG$46,$F369)*(1-INDEX(AG$117:AG$133,$F369))</f>
        <v/>
      </c>
      <c r="AH369" s="40">
        <f>AH$12*$D369*INDEX(AH$21:AH$28,$E369)*INDEX(AH$30:AH$46,$F369)*(1-INDEX(AH$117:AH$133,$F369))</f>
        <v/>
      </c>
      <c r="AI369" s="40">
        <f>AI$12*$D369*INDEX(AI$21:AI$28,$E369)*INDEX(AI$30:AI$46,$F369)*(1-INDEX(AI$117:AI$133,$F369))</f>
        <v/>
      </c>
      <c r="AJ369" s="40">
        <f>AJ$12*$D369*INDEX(AJ$21:AJ$28,$E369)*INDEX(AJ$30:AJ$46,$F369)*(1-INDEX(AJ$117:AJ$133,$F369))</f>
        <v/>
      </c>
      <c r="AK369" s="40">
        <f>AK$12*$D369*INDEX(AK$21:AK$28,$E369)*INDEX(AK$30:AK$46,$F369)*(1-INDEX(AK$117:AK$133,$F369))</f>
        <v/>
      </c>
      <c r="AL369" s="40">
        <f>AL$12*$D369*INDEX(AL$21:AL$28,$E369)*INDEX(AL$30:AL$46,$F369)*(1-INDEX(AL$117:AL$133,$F369))</f>
        <v/>
      </c>
      <c r="AM369" s="40">
        <f>AM$12*$D369*INDEX(AM$21:AM$28,$E369)*INDEX(AM$30:AM$46,$F369)*(1-INDEX(AM$117:AM$133,$F369))</f>
        <v/>
      </c>
      <c r="AN369" s="40">
        <f>AN$12*$D369*INDEX(AN$21:AN$28,$E369)*INDEX(AN$30:AN$46,$F369)*(1-INDEX(AN$117:AN$133,$F369))</f>
        <v/>
      </c>
      <c r="AO369" s="40">
        <f>AO$12*$D369*INDEX(AO$21:AO$28,$E369)*INDEX(AO$30:AO$46,$F369)*(1-INDEX(AO$117:AO$133,$F369))</f>
        <v/>
      </c>
      <c r="AP369" s="40">
        <f>AP$12*$D369*INDEX(AP$21:AP$28,$E369)*INDEX(AP$30:AP$46,$F369)*(1-INDEX(AP$117:AP$133,$F369))</f>
        <v/>
      </c>
      <c r="AQ369" s="40">
        <f>AQ$12*$D369*INDEX(AQ$21:AQ$28,$E369)*INDEX(AQ$30:AQ$46,$F369)*(1-INDEX(AQ$117:AQ$133,$F369))</f>
        <v/>
      </c>
      <c r="AR369" s="40">
        <f>AR$12*$D369*INDEX(AR$21:AR$28,$E369)*INDEX(AR$30:AR$46,$F369)*(1-INDEX(AR$117:AR$133,$F369))</f>
        <v/>
      </c>
      <c r="AS369" s="40">
        <f>AS$12*$D369*INDEX(AS$21:AS$28,$E369)*INDEX(AS$30:AS$46,$F369)*(1-INDEX(AS$117:AS$133,$F369))</f>
        <v/>
      </c>
      <c r="AT369" s="40">
        <f>AT$12*$D369*INDEX(AT$21:AT$28,$E369)*INDEX(AT$30:AT$46,$F369)*(1-INDEX(AT$117:AT$133,$F369))</f>
        <v/>
      </c>
      <c r="AU369" s="40">
        <f>AU$12*$D369*INDEX(AU$21:AU$28,$E369)*INDEX(AU$30:AU$46,$F369)*(1-INDEX(AU$117:AU$133,$F369))</f>
        <v/>
      </c>
      <c r="AV369" s="40">
        <f>AV$12*$D369*INDEX(AV$21:AV$28,$E369)*INDEX(AV$30:AV$46,$F369)*(1-INDEX(AV$117:AV$133,$F369))</f>
        <v/>
      </c>
      <c r="AW369" s="40">
        <f>AW$12*$D369*INDEX(AW$21:AW$28,$E369)*INDEX(AW$30:AW$46,$F369)*(1-INDEX(AW$117:AW$133,$F369))</f>
        <v/>
      </c>
      <c r="AX369" s="42">
        <f>CARBONTAX(AX$12,$D369,INDEX(AX$21:AX$28,$E369),INDEX(AX$30:AX$46,$F369),INDEX(AX$117:AX$133,$F369))</f>
        <v/>
      </c>
    </row>
    <row r="370" hidden="1" outlineLevel="2">
      <c r="A370" s="5" t="inlineStr">
        <is>
          <t>ctxnew</t>
        </is>
      </c>
      <c r="B370" s="5" t="inlineStr">
        <is>
          <t>gso</t>
        </is>
      </c>
      <c r="C370" s="5" t="inlineStr">
        <is>
          <t>ral</t>
        </is>
      </c>
      <c r="D370" s="40">
        <f>INDEX(Inputs!$T$5:$T$132,MATCH($B370&amp;"|"&amp;$C370,Inputs!$A$5:$A$132,0))</f>
        <v/>
      </c>
      <c r="E370" s="40">
        <f>INDEX(Inputs!$J$5:$J$132,MATCH($B370&amp;"|"&amp;$C370,Inputs!$A$5:$A$132,0))</f>
        <v/>
      </c>
      <c r="F370" s="40">
        <f>INDEX(Inputs!$K$5:$K$132,MATCH($B370&amp;"|"&amp;$C370,Inputs!$A$5:$A$132,0))</f>
        <v/>
      </c>
      <c r="G370" s="39" t="n"/>
      <c r="H370" s="5">
        <f>INDEX(Variables!$B$5:$B$105,MATCH($A370,Variables!$A$5:$A$105,0))&amp;IF($C370="",""," | "&amp;INDEX(Mapping!$B$5:$B$26,MATCH($C370,Mapping!$A$5:$A$26,0))&amp;" | "&amp;INDEX(Mapping!$B$30:$B$41,MATCH($B370,Mapping!$A$30:$A$41,0)))</f>
        <v/>
      </c>
      <c r="I370" s="5">
        <f>INDEX(Variables!$C$5:$C$105,MATCH($A370,Variables!$A$5:$A$105,0))</f>
        <v/>
      </c>
      <c r="J370" s="5">
        <f>INDEX(Variables!$E$5:$E$105,MATCH($A370,Variables!$A$5:$A$105,0))</f>
        <v/>
      </c>
      <c r="K370" s="25">
        <f>LOWER(Settings!$C$4)&amp;".mit."&amp;$A370&amp;IF($C370="","","."&amp;$C370&amp;"."&amp;$B370)&amp;IF(INDEX(Variables!$D$5:$D$105,MATCH($A370,Variables!$A$5:$A$105,0))="","","."&amp;INDEX(Variables!$D$5:$D$105,MATCH($A370,Variables!$A$5:$A$105,0)))&amp;"."&amp;K$5</f>
        <v/>
      </c>
      <c r="L370" s="41">
        <f>L$12*$D370*INDEX(L$21:L$28,$E370)*INDEX(L$30:L$46,$F370)*(1-INDEX(L$117:L$133,$F370))</f>
        <v/>
      </c>
      <c r="M370" s="40">
        <f>M$12*$D370*INDEX(M$21:M$28,$E370)*INDEX(M$30:M$46,$F370)*(1-INDEX(M$117:M$133,$F370))</f>
        <v/>
      </c>
      <c r="N370" s="40">
        <f>N$12*$D370*INDEX(N$21:N$28,$E370)*INDEX(N$30:N$46,$F370)*(1-INDEX(N$117:N$133,$F370))</f>
        <v/>
      </c>
      <c r="O370" s="40">
        <f>O$12*$D370*INDEX(O$21:O$28,$E370)*INDEX(O$30:O$46,$F370)*(1-INDEX(O$117:O$133,$F370))</f>
        <v/>
      </c>
      <c r="P370" s="40">
        <f>P$12*$D370*INDEX(P$21:P$28,$E370)*INDEX(P$30:P$46,$F370)*(1-INDEX(P$117:P$133,$F370))</f>
        <v/>
      </c>
      <c r="Q370" s="40">
        <f>Q$12*$D370*INDEX(Q$21:Q$28,$E370)*INDEX(Q$30:Q$46,$F370)*(1-INDEX(Q$117:Q$133,$F370))</f>
        <v/>
      </c>
      <c r="R370" s="40">
        <f>R$12*$D370*INDEX(R$21:R$28,$E370)*INDEX(R$30:R$46,$F370)*(1-INDEX(R$117:R$133,$F370))</f>
        <v/>
      </c>
      <c r="S370" s="40">
        <f>S$12*$D370*INDEX(S$21:S$28,$E370)*INDEX(S$30:S$46,$F370)*(1-INDEX(S$117:S$133,$F370))</f>
        <v/>
      </c>
      <c r="T370" s="40">
        <f>T$12*$D370*INDEX(T$21:T$28,$E370)*INDEX(T$30:T$46,$F370)*(1-INDEX(T$117:T$133,$F370))</f>
        <v/>
      </c>
      <c r="U370" s="40">
        <f>U$12*$D370*INDEX(U$21:U$28,$E370)*INDEX(U$30:U$46,$F370)*(1-INDEX(U$117:U$133,$F370))</f>
        <v/>
      </c>
      <c r="V370" s="40">
        <f>V$12*$D370*INDEX(V$21:V$28,$E370)*INDEX(V$30:V$46,$F370)*(1-INDEX(V$117:V$133,$F370))</f>
        <v/>
      </c>
      <c r="W370" s="40">
        <f>W$12*$D370*INDEX(W$21:W$28,$E370)*INDEX(W$30:W$46,$F370)*(1-INDEX(W$117:W$133,$F370))</f>
        <v/>
      </c>
      <c r="X370" s="40">
        <f>X$12*$D370*INDEX(X$21:X$28,$E370)*INDEX(X$30:X$46,$F370)*(1-INDEX(X$117:X$133,$F370))</f>
        <v/>
      </c>
      <c r="Y370" s="40">
        <f>Y$12*$D370*INDEX(Y$21:Y$28,$E370)*INDEX(Y$30:Y$46,$F370)*(1-INDEX(Y$117:Y$133,$F370))</f>
        <v/>
      </c>
      <c r="Z370" s="40">
        <f>Z$12*$D370*INDEX(Z$21:Z$28,$E370)*INDEX(Z$30:Z$46,$F370)*(1-INDEX(Z$117:Z$133,$F370))</f>
        <v/>
      </c>
      <c r="AA370" s="40">
        <f>AA$12*$D370*INDEX(AA$21:AA$28,$E370)*INDEX(AA$30:AA$46,$F370)*(1-INDEX(AA$117:AA$133,$F370))</f>
        <v/>
      </c>
      <c r="AB370" s="40">
        <f>AB$12*$D370*INDEX(AB$21:AB$28,$E370)*INDEX(AB$30:AB$46,$F370)*(1-INDEX(AB$117:AB$133,$F370))</f>
        <v/>
      </c>
      <c r="AC370" s="40">
        <f>AC$12*$D370*INDEX(AC$21:AC$28,$E370)*INDEX(AC$30:AC$46,$F370)*(1-INDEX(AC$117:AC$133,$F370))</f>
        <v/>
      </c>
      <c r="AD370" s="42">
        <f>CARBONTAX(AD$12,$D370,INDEX(AD$21:AD$28,$E370),INDEX(AD$30:AD$46,$F370),INDEX(AD$117:AD$133,$F370))</f>
        <v/>
      </c>
      <c r="AE370" s="25">
        <f>LOWER(Settings!$C$4)&amp;".mit."&amp;$A370&amp;IF($C370="","","."&amp;$C370&amp;"."&amp;$B370)&amp;IF(INDEX(Variables!$D$5:$D$105,MATCH($A370,Variables!$A$5:$A$105,0))="","","."&amp;INDEX(Variables!$D$5:$D$105,MATCH($A370,Variables!$A$5:$A$105,0)))&amp;"."&amp;AE$5</f>
        <v/>
      </c>
      <c r="AF370" s="41">
        <f>AF$12*$D370*INDEX(AF$21:AF$28,$E370)*INDEX(AF$30:AF$46,$F370)*(1-INDEX(AF$117:AF$133,$F370))</f>
        <v/>
      </c>
      <c r="AG370" s="40">
        <f>AG$12*$D370*INDEX(AG$21:AG$28,$E370)*INDEX(AG$30:AG$46,$F370)*(1-INDEX(AG$117:AG$133,$F370))</f>
        <v/>
      </c>
      <c r="AH370" s="40">
        <f>AH$12*$D370*INDEX(AH$21:AH$28,$E370)*INDEX(AH$30:AH$46,$F370)*(1-INDEX(AH$117:AH$133,$F370))</f>
        <v/>
      </c>
      <c r="AI370" s="40">
        <f>AI$12*$D370*INDEX(AI$21:AI$28,$E370)*INDEX(AI$30:AI$46,$F370)*(1-INDEX(AI$117:AI$133,$F370))</f>
        <v/>
      </c>
      <c r="AJ370" s="40">
        <f>AJ$12*$D370*INDEX(AJ$21:AJ$28,$E370)*INDEX(AJ$30:AJ$46,$F370)*(1-INDEX(AJ$117:AJ$133,$F370))</f>
        <v/>
      </c>
      <c r="AK370" s="40">
        <f>AK$12*$D370*INDEX(AK$21:AK$28,$E370)*INDEX(AK$30:AK$46,$F370)*(1-INDEX(AK$117:AK$133,$F370))</f>
        <v/>
      </c>
      <c r="AL370" s="40">
        <f>AL$12*$D370*INDEX(AL$21:AL$28,$E370)*INDEX(AL$30:AL$46,$F370)*(1-INDEX(AL$117:AL$133,$F370))</f>
        <v/>
      </c>
      <c r="AM370" s="40">
        <f>AM$12*$D370*INDEX(AM$21:AM$28,$E370)*INDEX(AM$30:AM$46,$F370)*(1-INDEX(AM$117:AM$133,$F370))</f>
        <v/>
      </c>
      <c r="AN370" s="40">
        <f>AN$12*$D370*INDEX(AN$21:AN$28,$E370)*INDEX(AN$30:AN$46,$F370)*(1-INDEX(AN$117:AN$133,$F370))</f>
        <v/>
      </c>
      <c r="AO370" s="40">
        <f>AO$12*$D370*INDEX(AO$21:AO$28,$E370)*INDEX(AO$30:AO$46,$F370)*(1-INDEX(AO$117:AO$133,$F370))</f>
        <v/>
      </c>
      <c r="AP370" s="40">
        <f>AP$12*$D370*INDEX(AP$21:AP$28,$E370)*INDEX(AP$30:AP$46,$F370)*(1-INDEX(AP$117:AP$133,$F370))</f>
        <v/>
      </c>
      <c r="AQ370" s="40">
        <f>AQ$12*$D370*INDEX(AQ$21:AQ$28,$E370)*INDEX(AQ$30:AQ$46,$F370)*(1-INDEX(AQ$117:AQ$133,$F370))</f>
        <v/>
      </c>
      <c r="AR370" s="40">
        <f>AR$12*$D370*INDEX(AR$21:AR$28,$E370)*INDEX(AR$30:AR$46,$F370)*(1-INDEX(AR$117:AR$133,$F370))</f>
        <v/>
      </c>
      <c r="AS370" s="40">
        <f>AS$12*$D370*INDEX(AS$21:AS$28,$E370)*INDEX(AS$30:AS$46,$F370)*(1-INDEX(AS$117:AS$133,$F370))</f>
        <v/>
      </c>
      <c r="AT370" s="40">
        <f>AT$12*$D370*INDEX(AT$21:AT$28,$E370)*INDEX(AT$30:AT$46,$F370)*(1-INDEX(AT$117:AT$133,$F370))</f>
        <v/>
      </c>
      <c r="AU370" s="40">
        <f>AU$12*$D370*INDEX(AU$21:AU$28,$E370)*INDEX(AU$30:AU$46,$F370)*(1-INDEX(AU$117:AU$133,$F370))</f>
        <v/>
      </c>
      <c r="AV370" s="40">
        <f>AV$12*$D370*INDEX(AV$21:AV$28,$E370)*INDEX(AV$30:AV$46,$F370)*(1-INDEX(AV$117:AV$133,$F370))</f>
        <v/>
      </c>
      <c r="AW370" s="40">
        <f>AW$12*$D370*INDEX(AW$21:AW$28,$E370)*INDEX(AW$30:AW$46,$F370)*(1-INDEX(AW$117:AW$133,$F370))</f>
        <v/>
      </c>
      <c r="AX370" s="42">
        <f>CARBONTAX(AX$12,$D370,INDEX(AX$21:AX$28,$E370),INDEX(AX$30:AX$46,$F370),INDEX(AX$117:AX$133,$F370))</f>
        <v/>
      </c>
    </row>
    <row r="371" hidden="1" outlineLevel="2">
      <c r="A371" s="5" t="inlineStr">
        <is>
          <t>ctxnew</t>
        </is>
      </c>
      <c r="B371" s="5" t="inlineStr">
        <is>
          <t>die</t>
        </is>
      </c>
      <c r="C371" s="5" t="inlineStr">
        <is>
          <t>ral</t>
        </is>
      </c>
      <c r="D371" s="40">
        <f>INDEX(Inputs!$T$5:$T$132,MATCH($B371&amp;"|"&amp;$C371,Inputs!$A$5:$A$132,0))</f>
        <v/>
      </c>
      <c r="E371" s="40">
        <f>INDEX(Inputs!$J$5:$J$132,MATCH($B371&amp;"|"&amp;$C371,Inputs!$A$5:$A$132,0))</f>
        <v/>
      </c>
      <c r="F371" s="40">
        <f>INDEX(Inputs!$K$5:$K$132,MATCH($B371&amp;"|"&amp;$C371,Inputs!$A$5:$A$132,0))</f>
        <v/>
      </c>
      <c r="G371" s="39" t="n"/>
      <c r="H371" s="5">
        <f>INDEX(Variables!$B$5:$B$105,MATCH($A371,Variables!$A$5:$A$105,0))&amp;IF($C371="",""," | "&amp;INDEX(Mapping!$B$5:$B$26,MATCH($C371,Mapping!$A$5:$A$26,0))&amp;" | "&amp;INDEX(Mapping!$B$30:$B$41,MATCH($B371,Mapping!$A$30:$A$41,0)))</f>
        <v/>
      </c>
      <c r="I371" s="5">
        <f>INDEX(Variables!$C$5:$C$105,MATCH($A371,Variables!$A$5:$A$105,0))</f>
        <v/>
      </c>
      <c r="J371" s="5">
        <f>INDEX(Variables!$E$5:$E$105,MATCH($A371,Variables!$A$5:$A$105,0))</f>
        <v/>
      </c>
      <c r="K371" s="25">
        <f>LOWER(Settings!$C$4)&amp;".mit."&amp;$A371&amp;IF($C371="","","."&amp;$C371&amp;"."&amp;$B371)&amp;IF(INDEX(Variables!$D$5:$D$105,MATCH($A371,Variables!$A$5:$A$105,0))="","","."&amp;INDEX(Variables!$D$5:$D$105,MATCH($A371,Variables!$A$5:$A$105,0)))&amp;"."&amp;K$5</f>
        <v/>
      </c>
      <c r="L371" s="41">
        <f>L$12*$D371*INDEX(L$21:L$28,$E371)*INDEX(L$30:L$46,$F371)*(1-INDEX(L$117:L$133,$F371))</f>
        <v/>
      </c>
      <c r="M371" s="40">
        <f>M$12*$D371*INDEX(M$21:M$28,$E371)*INDEX(M$30:M$46,$F371)*(1-INDEX(M$117:M$133,$F371))</f>
        <v/>
      </c>
      <c r="N371" s="40">
        <f>N$12*$D371*INDEX(N$21:N$28,$E371)*INDEX(N$30:N$46,$F371)*(1-INDEX(N$117:N$133,$F371))</f>
        <v/>
      </c>
      <c r="O371" s="40">
        <f>O$12*$D371*INDEX(O$21:O$28,$E371)*INDEX(O$30:O$46,$F371)*(1-INDEX(O$117:O$133,$F371))</f>
        <v/>
      </c>
      <c r="P371" s="40">
        <f>P$12*$D371*INDEX(P$21:P$28,$E371)*INDEX(P$30:P$46,$F371)*(1-INDEX(P$117:P$133,$F371))</f>
        <v/>
      </c>
      <c r="Q371" s="40">
        <f>Q$12*$D371*INDEX(Q$21:Q$28,$E371)*INDEX(Q$30:Q$46,$F371)*(1-INDEX(Q$117:Q$133,$F371))</f>
        <v/>
      </c>
      <c r="R371" s="40">
        <f>R$12*$D371*INDEX(R$21:R$28,$E371)*INDEX(R$30:R$46,$F371)*(1-INDEX(R$117:R$133,$F371))</f>
        <v/>
      </c>
      <c r="S371" s="40">
        <f>S$12*$D371*INDEX(S$21:S$28,$E371)*INDEX(S$30:S$46,$F371)*(1-INDEX(S$117:S$133,$F371))</f>
        <v/>
      </c>
      <c r="T371" s="40">
        <f>T$12*$D371*INDEX(T$21:T$28,$E371)*INDEX(T$30:T$46,$F371)*(1-INDEX(T$117:T$133,$F371))</f>
        <v/>
      </c>
      <c r="U371" s="40">
        <f>U$12*$D371*INDEX(U$21:U$28,$E371)*INDEX(U$30:U$46,$F371)*(1-INDEX(U$117:U$133,$F371))</f>
        <v/>
      </c>
      <c r="V371" s="40">
        <f>V$12*$D371*INDEX(V$21:V$28,$E371)*INDEX(V$30:V$46,$F371)*(1-INDEX(V$117:V$133,$F371))</f>
        <v/>
      </c>
      <c r="W371" s="40">
        <f>W$12*$D371*INDEX(W$21:W$28,$E371)*INDEX(W$30:W$46,$F371)*(1-INDEX(W$117:W$133,$F371))</f>
        <v/>
      </c>
      <c r="X371" s="40">
        <f>X$12*$D371*INDEX(X$21:X$28,$E371)*INDEX(X$30:X$46,$F371)*(1-INDEX(X$117:X$133,$F371))</f>
        <v/>
      </c>
      <c r="Y371" s="40">
        <f>Y$12*$D371*INDEX(Y$21:Y$28,$E371)*INDEX(Y$30:Y$46,$F371)*(1-INDEX(Y$117:Y$133,$F371))</f>
        <v/>
      </c>
      <c r="Z371" s="40">
        <f>Z$12*$D371*INDEX(Z$21:Z$28,$E371)*INDEX(Z$30:Z$46,$F371)*(1-INDEX(Z$117:Z$133,$F371))</f>
        <v/>
      </c>
      <c r="AA371" s="40">
        <f>AA$12*$D371*INDEX(AA$21:AA$28,$E371)*INDEX(AA$30:AA$46,$F371)*(1-INDEX(AA$117:AA$133,$F371))</f>
        <v/>
      </c>
      <c r="AB371" s="40">
        <f>AB$12*$D371*INDEX(AB$21:AB$28,$E371)*INDEX(AB$30:AB$46,$F371)*(1-INDEX(AB$117:AB$133,$F371))</f>
        <v/>
      </c>
      <c r="AC371" s="40">
        <f>AC$12*$D371*INDEX(AC$21:AC$28,$E371)*INDEX(AC$30:AC$46,$F371)*(1-INDEX(AC$117:AC$133,$F371))</f>
        <v/>
      </c>
      <c r="AD371" s="42">
        <f>CARBONTAX(AD$12,$D371,INDEX(AD$21:AD$28,$E371),INDEX(AD$30:AD$46,$F371),INDEX(AD$117:AD$133,$F371))</f>
        <v/>
      </c>
      <c r="AE371" s="25">
        <f>LOWER(Settings!$C$4)&amp;".mit."&amp;$A371&amp;IF($C371="","","."&amp;$C371&amp;"."&amp;$B371)&amp;IF(INDEX(Variables!$D$5:$D$105,MATCH($A371,Variables!$A$5:$A$105,0))="","","."&amp;INDEX(Variables!$D$5:$D$105,MATCH($A371,Variables!$A$5:$A$105,0)))&amp;"."&amp;AE$5</f>
        <v/>
      </c>
      <c r="AF371" s="41">
        <f>AF$12*$D371*INDEX(AF$21:AF$28,$E371)*INDEX(AF$30:AF$46,$F371)*(1-INDEX(AF$117:AF$133,$F371))</f>
        <v/>
      </c>
      <c r="AG371" s="40">
        <f>AG$12*$D371*INDEX(AG$21:AG$28,$E371)*INDEX(AG$30:AG$46,$F371)*(1-INDEX(AG$117:AG$133,$F371))</f>
        <v/>
      </c>
      <c r="AH371" s="40">
        <f>AH$12*$D371*INDEX(AH$21:AH$28,$E371)*INDEX(AH$30:AH$46,$F371)*(1-INDEX(AH$117:AH$133,$F371))</f>
        <v/>
      </c>
      <c r="AI371" s="40">
        <f>AI$12*$D371*INDEX(AI$21:AI$28,$E371)*INDEX(AI$30:AI$46,$F371)*(1-INDEX(AI$117:AI$133,$F371))</f>
        <v/>
      </c>
      <c r="AJ371" s="40">
        <f>AJ$12*$D371*INDEX(AJ$21:AJ$28,$E371)*INDEX(AJ$30:AJ$46,$F371)*(1-INDEX(AJ$117:AJ$133,$F371))</f>
        <v/>
      </c>
      <c r="AK371" s="40">
        <f>AK$12*$D371*INDEX(AK$21:AK$28,$E371)*INDEX(AK$30:AK$46,$F371)*(1-INDEX(AK$117:AK$133,$F371))</f>
        <v/>
      </c>
      <c r="AL371" s="40">
        <f>AL$12*$D371*INDEX(AL$21:AL$28,$E371)*INDEX(AL$30:AL$46,$F371)*(1-INDEX(AL$117:AL$133,$F371))</f>
        <v/>
      </c>
      <c r="AM371" s="40">
        <f>AM$12*$D371*INDEX(AM$21:AM$28,$E371)*INDEX(AM$30:AM$46,$F371)*(1-INDEX(AM$117:AM$133,$F371))</f>
        <v/>
      </c>
      <c r="AN371" s="40">
        <f>AN$12*$D371*INDEX(AN$21:AN$28,$E371)*INDEX(AN$30:AN$46,$F371)*(1-INDEX(AN$117:AN$133,$F371))</f>
        <v/>
      </c>
      <c r="AO371" s="40">
        <f>AO$12*$D371*INDEX(AO$21:AO$28,$E371)*INDEX(AO$30:AO$46,$F371)*(1-INDEX(AO$117:AO$133,$F371))</f>
        <v/>
      </c>
      <c r="AP371" s="40">
        <f>AP$12*$D371*INDEX(AP$21:AP$28,$E371)*INDEX(AP$30:AP$46,$F371)*(1-INDEX(AP$117:AP$133,$F371))</f>
        <v/>
      </c>
      <c r="AQ371" s="40">
        <f>AQ$12*$D371*INDEX(AQ$21:AQ$28,$E371)*INDEX(AQ$30:AQ$46,$F371)*(1-INDEX(AQ$117:AQ$133,$F371))</f>
        <v/>
      </c>
      <c r="AR371" s="40">
        <f>AR$12*$D371*INDEX(AR$21:AR$28,$E371)*INDEX(AR$30:AR$46,$F371)*(1-INDEX(AR$117:AR$133,$F371))</f>
        <v/>
      </c>
      <c r="AS371" s="40">
        <f>AS$12*$D371*INDEX(AS$21:AS$28,$E371)*INDEX(AS$30:AS$46,$F371)*(1-INDEX(AS$117:AS$133,$F371))</f>
        <v/>
      </c>
      <c r="AT371" s="40">
        <f>AT$12*$D371*INDEX(AT$21:AT$28,$E371)*INDEX(AT$30:AT$46,$F371)*(1-INDEX(AT$117:AT$133,$F371))</f>
        <v/>
      </c>
      <c r="AU371" s="40">
        <f>AU$12*$D371*INDEX(AU$21:AU$28,$E371)*INDEX(AU$30:AU$46,$F371)*(1-INDEX(AU$117:AU$133,$F371))</f>
        <v/>
      </c>
      <c r="AV371" s="40">
        <f>AV$12*$D371*INDEX(AV$21:AV$28,$E371)*INDEX(AV$30:AV$46,$F371)*(1-INDEX(AV$117:AV$133,$F371))</f>
        <v/>
      </c>
      <c r="AW371" s="40">
        <f>AW$12*$D371*INDEX(AW$21:AW$28,$E371)*INDEX(AW$30:AW$46,$F371)*(1-INDEX(AW$117:AW$133,$F371))</f>
        <v/>
      </c>
      <c r="AX371" s="42">
        <f>CARBONTAX(AX$12,$D371,INDEX(AX$21:AX$28,$E371),INDEX(AX$30:AX$46,$F371),INDEX(AX$117:AX$133,$F371))</f>
        <v/>
      </c>
    </row>
    <row r="372" hidden="1" outlineLevel="2">
      <c r="A372" s="5" t="inlineStr">
        <is>
          <t>ctxnew</t>
        </is>
      </c>
      <c r="B372" s="5" t="inlineStr">
        <is>
          <t>lpg</t>
        </is>
      </c>
      <c r="C372" s="5" t="inlineStr">
        <is>
          <t>ral</t>
        </is>
      </c>
      <c r="D372" s="40">
        <f>INDEX(Inputs!$T$5:$T$132,MATCH($B372&amp;"|"&amp;$C372,Inputs!$A$5:$A$132,0))</f>
        <v/>
      </c>
      <c r="E372" s="40">
        <f>INDEX(Inputs!$J$5:$J$132,MATCH($B372&amp;"|"&amp;$C372,Inputs!$A$5:$A$132,0))</f>
        <v/>
      </c>
      <c r="F372" s="40">
        <f>INDEX(Inputs!$K$5:$K$132,MATCH($B372&amp;"|"&amp;$C372,Inputs!$A$5:$A$132,0))</f>
        <v/>
      </c>
      <c r="G372" s="39" t="n"/>
      <c r="H372" s="5">
        <f>INDEX(Variables!$B$5:$B$105,MATCH($A372,Variables!$A$5:$A$105,0))&amp;IF($C372="",""," | "&amp;INDEX(Mapping!$B$5:$B$26,MATCH($C372,Mapping!$A$5:$A$26,0))&amp;" | "&amp;INDEX(Mapping!$B$30:$B$41,MATCH($B372,Mapping!$A$30:$A$41,0)))</f>
        <v/>
      </c>
      <c r="I372" s="5">
        <f>INDEX(Variables!$C$5:$C$105,MATCH($A372,Variables!$A$5:$A$105,0))</f>
        <v/>
      </c>
      <c r="J372" s="5">
        <f>INDEX(Variables!$E$5:$E$105,MATCH($A372,Variables!$A$5:$A$105,0))</f>
        <v/>
      </c>
      <c r="K372" s="25">
        <f>LOWER(Settings!$C$4)&amp;".mit."&amp;$A372&amp;IF($C372="","","."&amp;$C372&amp;"."&amp;$B372)&amp;IF(INDEX(Variables!$D$5:$D$105,MATCH($A372,Variables!$A$5:$A$105,0))="","","."&amp;INDEX(Variables!$D$5:$D$105,MATCH($A372,Variables!$A$5:$A$105,0)))&amp;"."&amp;K$5</f>
        <v/>
      </c>
      <c r="L372" s="41">
        <f>L$12*$D372*INDEX(L$21:L$28,$E372)*INDEX(L$30:L$46,$F372)*(1-INDEX(L$117:L$133,$F372))</f>
        <v/>
      </c>
      <c r="M372" s="40">
        <f>M$12*$D372*INDEX(M$21:M$28,$E372)*INDEX(M$30:M$46,$F372)*(1-INDEX(M$117:M$133,$F372))</f>
        <v/>
      </c>
      <c r="N372" s="40">
        <f>N$12*$D372*INDEX(N$21:N$28,$E372)*INDEX(N$30:N$46,$F372)*(1-INDEX(N$117:N$133,$F372))</f>
        <v/>
      </c>
      <c r="O372" s="40">
        <f>O$12*$D372*INDEX(O$21:O$28,$E372)*INDEX(O$30:O$46,$F372)*(1-INDEX(O$117:O$133,$F372))</f>
        <v/>
      </c>
      <c r="P372" s="40">
        <f>P$12*$D372*INDEX(P$21:P$28,$E372)*INDEX(P$30:P$46,$F372)*(1-INDEX(P$117:P$133,$F372))</f>
        <v/>
      </c>
      <c r="Q372" s="40">
        <f>Q$12*$D372*INDEX(Q$21:Q$28,$E372)*INDEX(Q$30:Q$46,$F372)*(1-INDEX(Q$117:Q$133,$F372))</f>
        <v/>
      </c>
      <c r="R372" s="40">
        <f>R$12*$D372*INDEX(R$21:R$28,$E372)*INDEX(R$30:R$46,$F372)*(1-INDEX(R$117:R$133,$F372))</f>
        <v/>
      </c>
      <c r="S372" s="40">
        <f>S$12*$D372*INDEX(S$21:S$28,$E372)*INDEX(S$30:S$46,$F372)*(1-INDEX(S$117:S$133,$F372))</f>
        <v/>
      </c>
      <c r="T372" s="40">
        <f>T$12*$D372*INDEX(T$21:T$28,$E372)*INDEX(T$30:T$46,$F372)*(1-INDEX(T$117:T$133,$F372))</f>
        <v/>
      </c>
      <c r="U372" s="40">
        <f>U$12*$D372*INDEX(U$21:U$28,$E372)*INDEX(U$30:U$46,$F372)*(1-INDEX(U$117:U$133,$F372))</f>
        <v/>
      </c>
      <c r="V372" s="40">
        <f>V$12*$D372*INDEX(V$21:V$28,$E372)*INDEX(V$30:V$46,$F372)*(1-INDEX(V$117:V$133,$F372))</f>
        <v/>
      </c>
      <c r="W372" s="40">
        <f>W$12*$D372*INDEX(W$21:W$28,$E372)*INDEX(W$30:W$46,$F372)*(1-INDEX(W$117:W$133,$F372))</f>
        <v/>
      </c>
      <c r="X372" s="40">
        <f>X$12*$D372*INDEX(X$21:X$28,$E372)*INDEX(X$30:X$46,$F372)*(1-INDEX(X$117:X$133,$F372))</f>
        <v/>
      </c>
      <c r="Y372" s="40">
        <f>Y$12*$D372*INDEX(Y$21:Y$28,$E372)*INDEX(Y$30:Y$46,$F372)*(1-INDEX(Y$117:Y$133,$F372))</f>
        <v/>
      </c>
      <c r="Z372" s="40">
        <f>Z$12*$D372*INDEX(Z$21:Z$28,$E372)*INDEX(Z$30:Z$46,$F372)*(1-INDEX(Z$117:Z$133,$F372))</f>
        <v/>
      </c>
      <c r="AA372" s="40">
        <f>AA$12*$D372*INDEX(AA$21:AA$28,$E372)*INDEX(AA$30:AA$46,$F372)*(1-INDEX(AA$117:AA$133,$F372))</f>
        <v/>
      </c>
      <c r="AB372" s="40">
        <f>AB$12*$D372*INDEX(AB$21:AB$28,$E372)*INDEX(AB$30:AB$46,$F372)*(1-INDEX(AB$117:AB$133,$F372))</f>
        <v/>
      </c>
      <c r="AC372" s="40">
        <f>AC$12*$D372*INDEX(AC$21:AC$28,$E372)*INDEX(AC$30:AC$46,$F372)*(1-INDEX(AC$117:AC$133,$F372))</f>
        <v/>
      </c>
      <c r="AD372" s="42">
        <f>CARBONTAX(AD$12,$D372,INDEX(AD$21:AD$28,$E372),INDEX(AD$30:AD$46,$F372),INDEX(AD$117:AD$133,$F372))</f>
        <v/>
      </c>
      <c r="AE372" s="25">
        <f>LOWER(Settings!$C$4)&amp;".mit."&amp;$A372&amp;IF($C372="","","."&amp;$C372&amp;"."&amp;$B372)&amp;IF(INDEX(Variables!$D$5:$D$105,MATCH($A372,Variables!$A$5:$A$105,0))="","","."&amp;INDEX(Variables!$D$5:$D$105,MATCH($A372,Variables!$A$5:$A$105,0)))&amp;"."&amp;AE$5</f>
        <v/>
      </c>
      <c r="AF372" s="41">
        <f>AF$12*$D372*INDEX(AF$21:AF$28,$E372)*INDEX(AF$30:AF$46,$F372)*(1-INDEX(AF$117:AF$133,$F372))</f>
        <v/>
      </c>
      <c r="AG372" s="40">
        <f>AG$12*$D372*INDEX(AG$21:AG$28,$E372)*INDEX(AG$30:AG$46,$F372)*(1-INDEX(AG$117:AG$133,$F372))</f>
        <v/>
      </c>
      <c r="AH372" s="40">
        <f>AH$12*$D372*INDEX(AH$21:AH$28,$E372)*INDEX(AH$30:AH$46,$F372)*(1-INDEX(AH$117:AH$133,$F372))</f>
        <v/>
      </c>
      <c r="AI372" s="40">
        <f>AI$12*$D372*INDEX(AI$21:AI$28,$E372)*INDEX(AI$30:AI$46,$F372)*(1-INDEX(AI$117:AI$133,$F372))</f>
        <v/>
      </c>
      <c r="AJ372" s="40">
        <f>AJ$12*$D372*INDEX(AJ$21:AJ$28,$E372)*INDEX(AJ$30:AJ$46,$F372)*(1-INDEX(AJ$117:AJ$133,$F372))</f>
        <v/>
      </c>
      <c r="AK372" s="40">
        <f>AK$12*$D372*INDEX(AK$21:AK$28,$E372)*INDEX(AK$30:AK$46,$F372)*(1-INDEX(AK$117:AK$133,$F372))</f>
        <v/>
      </c>
      <c r="AL372" s="40">
        <f>AL$12*$D372*INDEX(AL$21:AL$28,$E372)*INDEX(AL$30:AL$46,$F372)*(1-INDEX(AL$117:AL$133,$F372))</f>
        <v/>
      </c>
      <c r="AM372" s="40">
        <f>AM$12*$D372*INDEX(AM$21:AM$28,$E372)*INDEX(AM$30:AM$46,$F372)*(1-INDEX(AM$117:AM$133,$F372))</f>
        <v/>
      </c>
      <c r="AN372" s="40">
        <f>AN$12*$D372*INDEX(AN$21:AN$28,$E372)*INDEX(AN$30:AN$46,$F372)*(1-INDEX(AN$117:AN$133,$F372))</f>
        <v/>
      </c>
      <c r="AO372" s="40">
        <f>AO$12*$D372*INDEX(AO$21:AO$28,$E372)*INDEX(AO$30:AO$46,$F372)*(1-INDEX(AO$117:AO$133,$F372))</f>
        <v/>
      </c>
      <c r="AP372" s="40">
        <f>AP$12*$D372*INDEX(AP$21:AP$28,$E372)*INDEX(AP$30:AP$46,$F372)*(1-INDEX(AP$117:AP$133,$F372))</f>
        <v/>
      </c>
      <c r="AQ372" s="40">
        <f>AQ$12*$D372*INDEX(AQ$21:AQ$28,$E372)*INDEX(AQ$30:AQ$46,$F372)*(1-INDEX(AQ$117:AQ$133,$F372))</f>
        <v/>
      </c>
      <c r="AR372" s="40">
        <f>AR$12*$D372*INDEX(AR$21:AR$28,$E372)*INDEX(AR$30:AR$46,$F372)*(1-INDEX(AR$117:AR$133,$F372))</f>
        <v/>
      </c>
      <c r="AS372" s="40">
        <f>AS$12*$D372*INDEX(AS$21:AS$28,$E372)*INDEX(AS$30:AS$46,$F372)*(1-INDEX(AS$117:AS$133,$F372))</f>
        <v/>
      </c>
      <c r="AT372" s="40">
        <f>AT$12*$D372*INDEX(AT$21:AT$28,$E372)*INDEX(AT$30:AT$46,$F372)*(1-INDEX(AT$117:AT$133,$F372))</f>
        <v/>
      </c>
      <c r="AU372" s="40">
        <f>AU$12*$D372*INDEX(AU$21:AU$28,$E372)*INDEX(AU$30:AU$46,$F372)*(1-INDEX(AU$117:AU$133,$F372))</f>
        <v/>
      </c>
      <c r="AV372" s="40">
        <f>AV$12*$D372*INDEX(AV$21:AV$28,$E372)*INDEX(AV$30:AV$46,$F372)*(1-INDEX(AV$117:AV$133,$F372))</f>
        <v/>
      </c>
      <c r="AW372" s="40">
        <f>AW$12*$D372*INDEX(AW$21:AW$28,$E372)*INDEX(AW$30:AW$46,$F372)*(1-INDEX(AW$117:AW$133,$F372))</f>
        <v/>
      </c>
      <c r="AX372" s="42">
        <f>CARBONTAX(AX$12,$D372,INDEX(AX$21:AX$28,$E372),INDEX(AX$30:AX$46,$F372),INDEX(AX$117:AX$133,$F372))</f>
        <v/>
      </c>
    </row>
    <row r="373" hidden="1" outlineLevel="2">
      <c r="A373" s="5" t="inlineStr">
        <is>
          <t>ctxnew</t>
        </is>
      </c>
      <c r="B373" s="5" t="inlineStr">
        <is>
          <t>ker</t>
        </is>
      </c>
      <c r="C373" s="5" t="inlineStr">
        <is>
          <t>ral</t>
        </is>
      </c>
      <c r="D373" s="40">
        <f>INDEX(Inputs!$T$5:$T$132,MATCH($B373&amp;"|"&amp;$C373,Inputs!$A$5:$A$132,0))</f>
        <v/>
      </c>
      <c r="E373" s="40">
        <f>INDEX(Inputs!$J$5:$J$132,MATCH($B373&amp;"|"&amp;$C373,Inputs!$A$5:$A$132,0))</f>
        <v/>
      </c>
      <c r="F373" s="40">
        <f>INDEX(Inputs!$K$5:$K$132,MATCH($B373&amp;"|"&amp;$C373,Inputs!$A$5:$A$132,0))</f>
        <v/>
      </c>
      <c r="G373" s="39" t="n"/>
      <c r="H373" s="5">
        <f>INDEX(Variables!$B$5:$B$105,MATCH($A373,Variables!$A$5:$A$105,0))&amp;IF($C373="",""," | "&amp;INDEX(Mapping!$B$5:$B$26,MATCH($C373,Mapping!$A$5:$A$26,0))&amp;" | "&amp;INDEX(Mapping!$B$30:$B$41,MATCH($B373,Mapping!$A$30:$A$41,0)))</f>
        <v/>
      </c>
      <c r="I373" s="5">
        <f>INDEX(Variables!$C$5:$C$105,MATCH($A373,Variables!$A$5:$A$105,0))</f>
        <v/>
      </c>
      <c r="J373" s="5">
        <f>INDEX(Variables!$E$5:$E$105,MATCH($A373,Variables!$A$5:$A$105,0))</f>
        <v/>
      </c>
      <c r="K373" s="25">
        <f>LOWER(Settings!$C$4)&amp;".mit."&amp;$A373&amp;IF($C373="","","."&amp;$C373&amp;"."&amp;$B373)&amp;IF(INDEX(Variables!$D$5:$D$105,MATCH($A373,Variables!$A$5:$A$105,0))="","","."&amp;INDEX(Variables!$D$5:$D$105,MATCH($A373,Variables!$A$5:$A$105,0)))&amp;"."&amp;K$5</f>
        <v/>
      </c>
      <c r="L373" s="41">
        <f>L$12*$D373*INDEX(L$21:L$28,$E373)*INDEX(L$30:L$46,$F373)*(1-INDEX(L$117:L$133,$F373))</f>
        <v/>
      </c>
      <c r="M373" s="40">
        <f>M$12*$D373*INDEX(M$21:M$28,$E373)*INDEX(M$30:M$46,$F373)*(1-INDEX(M$117:M$133,$F373))</f>
        <v/>
      </c>
      <c r="N373" s="40">
        <f>N$12*$D373*INDEX(N$21:N$28,$E373)*INDEX(N$30:N$46,$F373)*(1-INDEX(N$117:N$133,$F373))</f>
        <v/>
      </c>
      <c r="O373" s="40">
        <f>O$12*$D373*INDEX(O$21:O$28,$E373)*INDEX(O$30:O$46,$F373)*(1-INDEX(O$117:O$133,$F373))</f>
        <v/>
      </c>
      <c r="P373" s="40">
        <f>P$12*$D373*INDEX(P$21:P$28,$E373)*INDEX(P$30:P$46,$F373)*(1-INDEX(P$117:P$133,$F373))</f>
        <v/>
      </c>
      <c r="Q373" s="40">
        <f>Q$12*$D373*INDEX(Q$21:Q$28,$E373)*INDEX(Q$30:Q$46,$F373)*(1-INDEX(Q$117:Q$133,$F373))</f>
        <v/>
      </c>
      <c r="R373" s="40">
        <f>R$12*$D373*INDEX(R$21:R$28,$E373)*INDEX(R$30:R$46,$F373)*(1-INDEX(R$117:R$133,$F373))</f>
        <v/>
      </c>
      <c r="S373" s="40">
        <f>S$12*$D373*INDEX(S$21:S$28,$E373)*INDEX(S$30:S$46,$F373)*(1-INDEX(S$117:S$133,$F373))</f>
        <v/>
      </c>
      <c r="T373" s="40">
        <f>T$12*$D373*INDEX(T$21:T$28,$E373)*INDEX(T$30:T$46,$F373)*(1-INDEX(T$117:T$133,$F373))</f>
        <v/>
      </c>
      <c r="U373" s="40">
        <f>U$12*$D373*INDEX(U$21:U$28,$E373)*INDEX(U$30:U$46,$F373)*(1-INDEX(U$117:U$133,$F373))</f>
        <v/>
      </c>
      <c r="V373" s="40">
        <f>V$12*$D373*INDEX(V$21:V$28,$E373)*INDEX(V$30:V$46,$F373)*(1-INDEX(V$117:V$133,$F373))</f>
        <v/>
      </c>
      <c r="W373" s="40">
        <f>W$12*$D373*INDEX(W$21:W$28,$E373)*INDEX(W$30:W$46,$F373)*(1-INDEX(W$117:W$133,$F373))</f>
        <v/>
      </c>
      <c r="X373" s="40">
        <f>X$12*$D373*INDEX(X$21:X$28,$E373)*INDEX(X$30:X$46,$F373)*(1-INDEX(X$117:X$133,$F373))</f>
        <v/>
      </c>
      <c r="Y373" s="40">
        <f>Y$12*$D373*INDEX(Y$21:Y$28,$E373)*INDEX(Y$30:Y$46,$F373)*(1-INDEX(Y$117:Y$133,$F373))</f>
        <v/>
      </c>
      <c r="Z373" s="40">
        <f>Z$12*$D373*INDEX(Z$21:Z$28,$E373)*INDEX(Z$30:Z$46,$F373)*(1-INDEX(Z$117:Z$133,$F373))</f>
        <v/>
      </c>
      <c r="AA373" s="40">
        <f>AA$12*$D373*INDEX(AA$21:AA$28,$E373)*INDEX(AA$30:AA$46,$F373)*(1-INDEX(AA$117:AA$133,$F373))</f>
        <v/>
      </c>
      <c r="AB373" s="40">
        <f>AB$12*$D373*INDEX(AB$21:AB$28,$E373)*INDEX(AB$30:AB$46,$F373)*(1-INDEX(AB$117:AB$133,$F373))</f>
        <v/>
      </c>
      <c r="AC373" s="40">
        <f>AC$12*$D373*INDEX(AC$21:AC$28,$E373)*INDEX(AC$30:AC$46,$F373)*(1-INDEX(AC$117:AC$133,$F373))</f>
        <v/>
      </c>
      <c r="AD373" s="42">
        <f>CARBONTAX(AD$12,$D373,INDEX(AD$21:AD$28,$E373),INDEX(AD$30:AD$46,$F373),INDEX(AD$117:AD$133,$F373))</f>
        <v/>
      </c>
      <c r="AE373" s="25">
        <f>LOWER(Settings!$C$4)&amp;".mit."&amp;$A373&amp;IF($C373="","","."&amp;$C373&amp;"."&amp;$B373)&amp;IF(INDEX(Variables!$D$5:$D$105,MATCH($A373,Variables!$A$5:$A$105,0))="","","."&amp;INDEX(Variables!$D$5:$D$105,MATCH($A373,Variables!$A$5:$A$105,0)))&amp;"."&amp;AE$5</f>
        <v/>
      </c>
      <c r="AF373" s="41">
        <f>AF$12*$D373*INDEX(AF$21:AF$28,$E373)*INDEX(AF$30:AF$46,$F373)*(1-INDEX(AF$117:AF$133,$F373))</f>
        <v/>
      </c>
      <c r="AG373" s="40">
        <f>AG$12*$D373*INDEX(AG$21:AG$28,$E373)*INDEX(AG$30:AG$46,$F373)*(1-INDEX(AG$117:AG$133,$F373))</f>
        <v/>
      </c>
      <c r="AH373" s="40">
        <f>AH$12*$D373*INDEX(AH$21:AH$28,$E373)*INDEX(AH$30:AH$46,$F373)*(1-INDEX(AH$117:AH$133,$F373))</f>
        <v/>
      </c>
      <c r="AI373" s="40">
        <f>AI$12*$D373*INDEX(AI$21:AI$28,$E373)*INDEX(AI$30:AI$46,$F373)*(1-INDEX(AI$117:AI$133,$F373))</f>
        <v/>
      </c>
      <c r="AJ373" s="40">
        <f>AJ$12*$D373*INDEX(AJ$21:AJ$28,$E373)*INDEX(AJ$30:AJ$46,$F373)*(1-INDEX(AJ$117:AJ$133,$F373))</f>
        <v/>
      </c>
      <c r="AK373" s="40">
        <f>AK$12*$D373*INDEX(AK$21:AK$28,$E373)*INDEX(AK$30:AK$46,$F373)*(1-INDEX(AK$117:AK$133,$F373))</f>
        <v/>
      </c>
      <c r="AL373" s="40">
        <f>AL$12*$D373*INDEX(AL$21:AL$28,$E373)*INDEX(AL$30:AL$46,$F373)*(1-INDEX(AL$117:AL$133,$F373))</f>
        <v/>
      </c>
      <c r="AM373" s="40">
        <f>AM$12*$D373*INDEX(AM$21:AM$28,$E373)*INDEX(AM$30:AM$46,$F373)*(1-INDEX(AM$117:AM$133,$F373))</f>
        <v/>
      </c>
      <c r="AN373" s="40">
        <f>AN$12*$D373*INDEX(AN$21:AN$28,$E373)*INDEX(AN$30:AN$46,$F373)*(1-INDEX(AN$117:AN$133,$F373))</f>
        <v/>
      </c>
      <c r="AO373" s="40">
        <f>AO$12*$D373*INDEX(AO$21:AO$28,$E373)*INDEX(AO$30:AO$46,$F373)*(1-INDEX(AO$117:AO$133,$F373))</f>
        <v/>
      </c>
      <c r="AP373" s="40">
        <f>AP$12*$D373*INDEX(AP$21:AP$28,$E373)*INDEX(AP$30:AP$46,$F373)*(1-INDEX(AP$117:AP$133,$F373))</f>
        <v/>
      </c>
      <c r="AQ373" s="40">
        <f>AQ$12*$D373*INDEX(AQ$21:AQ$28,$E373)*INDEX(AQ$30:AQ$46,$F373)*(1-INDEX(AQ$117:AQ$133,$F373))</f>
        <v/>
      </c>
      <c r="AR373" s="40">
        <f>AR$12*$D373*INDEX(AR$21:AR$28,$E373)*INDEX(AR$30:AR$46,$F373)*(1-INDEX(AR$117:AR$133,$F373))</f>
        <v/>
      </c>
      <c r="AS373" s="40">
        <f>AS$12*$D373*INDEX(AS$21:AS$28,$E373)*INDEX(AS$30:AS$46,$F373)*(1-INDEX(AS$117:AS$133,$F373))</f>
        <v/>
      </c>
      <c r="AT373" s="40">
        <f>AT$12*$D373*INDEX(AT$21:AT$28,$E373)*INDEX(AT$30:AT$46,$F373)*(1-INDEX(AT$117:AT$133,$F373))</f>
        <v/>
      </c>
      <c r="AU373" s="40">
        <f>AU$12*$D373*INDEX(AU$21:AU$28,$E373)*INDEX(AU$30:AU$46,$F373)*(1-INDEX(AU$117:AU$133,$F373))</f>
        <v/>
      </c>
      <c r="AV373" s="40">
        <f>AV$12*$D373*INDEX(AV$21:AV$28,$E373)*INDEX(AV$30:AV$46,$F373)*(1-INDEX(AV$117:AV$133,$F373))</f>
        <v/>
      </c>
      <c r="AW373" s="40">
        <f>AW$12*$D373*INDEX(AW$21:AW$28,$E373)*INDEX(AW$30:AW$46,$F373)*(1-INDEX(AW$117:AW$133,$F373))</f>
        <v/>
      </c>
      <c r="AX373" s="42">
        <f>CARBONTAX(AX$12,$D373,INDEX(AX$21:AX$28,$E373),INDEX(AX$30:AX$46,$F373),INDEX(AX$117:AX$133,$F373))</f>
        <v/>
      </c>
    </row>
    <row r="374" hidden="1" outlineLevel="2">
      <c r="A374" s="5" t="inlineStr">
        <is>
          <t>ctxnew</t>
        </is>
      </c>
      <c r="B374" s="5" t="inlineStr">
        <is>
          <t>oop</t>
        </is>
      </c>
      <c r="C374" s="5" t="inlineStr">
        <is>
          <t>ral</t>
        </is>
      </c>
      <c r="D374" s="40">
        <f>INDEX(Inputs!$T$5:$T$132,MATCH($B374&amp;"|"&amp;$C374,Inputs!$A$5:$A$132,0))</f>
        <v/>
      </c>
      <c r="E374" s="40">
        <f>INDEX(Inputs!$J$5:$J$132,MATCH($B374&amp;"|"&amp;$C374,Inputs!$A$5:$A$132,0))</f>
        <v/>
      </c>
      <c r="F374" s="40">
        <f>INDEX(Inputs!$K$5:$K$132,MATCH($B374&amp;"|"&amp;$C374,Inputs!$A$5:$A$132,0))</f>
        <v/>
      </c>
      <c r="G374" s="39" t="n"/>
      <c r="H374" s="5">
        <f>INDEX(Variables!$B$5:$B$105,MATCH($A374,Variables!$A$5:$A$105,0))&amp;IF($C374="",""," | "&amp;INDEX(Mapping!$B$5:$B$26,MATCH($C374,Mapping!$A$5:$A$26,0))&amp;" | "&amp;INDEX(Mapping!$B$30:$B$41,MATCH($B374,Mapping!$A$30:$A$41,0)))</f>
        <v/>
      </c>
      <c r="I374" s="5">
        <f>INDEX(Variables!$C$5:$C$105,MATCH($A374,Variables!$A$5:$A$105,0))</f>
        <v/>
      </c>
      <c r="J374" s="5">
        <f>INDEX(Variables!$E$5:$E$105,MATCH($A374,Variables!$A$5:$A$105,0))</f>
        <v/>
      </c>
      <c r="K374" s="25">
        <f>LOWER(Settings!$C$4)&amp;".mit."&amp;$A374&amp;IF($C374="","","."&amp;$C374&amp;"."&amp;$B374)&amp;IF(INDEX(Variables!$D$5:$D$105,MATCH($A374,Variables!$A$5:$A$105,0))="","","."&amp;INDEX(Variables!$D$5:$D$105,MATCH($A374,Variables!$A$5:$A$105,0)))&amp;"."&amp;K$5</f>
        <v/>
      </c>
      <c r="L374" s="41">
        <f>L$12*$D374*INDEX(L$21:L$28,$E374)*INDEX(L$30:L$46,$F374)*(1-INDEX(L$117:L$133,$F374))</f>
        <v/>
      </c>
      <c r="M374" s="40">
        <f>M$12*$D374*INDEX(M$21:M$28,$E374)*INDEX(M$30:M$46,$F374)*(1-INDEX(M$117:M$133,$F374))</f>
        <v/>
      </c>
      <c r="N374" s="40">
        <f>N$12*$D374*INDEX(N$21:N$28,$E374)*INDEX(N$30:N$46,$F374)*(1-INDEX(N$117:N$133,$F374))</f>
        <v/>
      </c>
      <c r="O374" s="40">
        <f>O$12*$D374*INDEX(O$21:O$28,$E374)*INDEX(O$30:O$46,$F374)*(1-INDEX(O$117:O$133,$F374))</f>
        <v/>
      </c>
      <c r="P374" s="40">
        <f>P$12*$D374*INDEX(P$21:P$28,$E374)*INDEX(P$30:P$46,$F374)*(1-INDEX(P$117:P$133,$F374))</f>
        <v/>
      </c>
      <c r="Q374" s="40">
        <f>Q$12*$D374*INDEX(Q$21:Q$28,$E374)*INDEX(Q$30:Q$46,$F374)*(1-INDEX(Q$117:Q$133,$F374))</f>
        <v/>
      </c>
      <c r="R374" s="40">
        <f>R$12*$D374*INDEX(R$21:R$28,$E374)*INDEX(R$30:R$46,$F374)*(1-INDEX(R$117:R$133,$F374))</f>
        <v/>
      </c>
      <c r="S374" s="40">
        <f>S$12*$D374*INDEX(S$21:S$28,$E374)*INDEX(S$30:S$46,$F374)*(1-INDEX(S$117:S$133,$F374))</f>
        <v/>
      </c>
      <c r="T374" s="40">
        <f>T$12*$D374*INDEX(T$21:T$28,$E374)*INDEX(T$30:T$46,$F374)*(1-INDEX(T$117:T$133,$F374))</f>
        <v/>
      </c>
      <c r="U374" s="40">
        <f>U$12*$D374*INDEX(U$21:U$28,$E374)*INDEX(U$30:U$46,$F374)*(1-INDEX(U$117:U$133,$F374))</f>
        <v/>
      </c>
      <c r="V374" s="40">
        <f>V$12*$D374*INDEX(V$21:V$28,$E374)*INDEX(V$30:V$46,$F374)*(1-INDEX(V$117:V$133,$F374))</f>
        <v/>
      </c>
      <c r="W374" s="40">
        <f>W$12*$D374*INDEX(W$21:W$28,$E374)*INDEX(W$30:W$46,$F374)*(1-INDEX(W$117:W$133,$F374))</f>
        <v/>
      </c>
      <c r="X374" s="40">
        <f>X$12*$D374*INDEX(X$21:X$28,$E374)*INDEX(X$30:X$46,$F374)*(1-INDEX(X$117:X$133,$F374))</f>
        <v/>
      </c>
      <c r="Y374" s="40">
        <f>Y$12*$D374*INDEX(Y$21:Y$28,$E374)*INDEX(Y$30:Y$46,$F374)*(1-INDEX(Y$117:Y$133,$F374))</f>
        <v/>
      </c>
      <c r="Z374" s="40">
        <f>Z$12*$D374*INDEX(Z$21:Z$28,$E374)*INDEX(Z$30:Z$46,$F374)*(1-INDEX(Z$117:Z$133,$F374))</f>
        <v/>
      </c>
      <c r="AA374" s="40">
        <f>AA$12*$D374*INDEX(AA$21:AA$28,$E374)*INDEX(AA$30:AA$46,$F374)*(1-INDEX(AA$117:AA$133,$F374))</f>
        <v/>
      </c>
      <c r="AB374" s="40">
        <f>AB$12*$D374*INDEX(AB$21:AB$28,$E374)*INDEX(AB$30:AB$46,$F374)*(1-INDEX(AB$117:AB$133,$F374))</f>
        <v/>
      </c>
      <c r="AC374" s="40">
        <f>AC$12*$D374*INDEX(AC$21:AC$28,$E374)*INDEX(AC$30:AC$46,$F374)*(1-INDEX(AC$117:AC$133,$F374))</f>
        <v/>
      </c>
      <c r="AD374" s="42">
        <f>CARBONTAX(AD$12,$D374,INDEX(AD$21:AD$28,$E374),INDEX(AD$30:AD$46,$F374),INDEX(AD$117:AD$133,$F374))</f>
        <v/>
      </c>
      <c r="AE374" s="25">
        <f>LOWER(Settings!$C$4)&amp;".mit."&amp;$A374&amp;IF($C374="","","."&amp;$C374&amp;"."&amp;$B374)&amp;IF(INDEX(Variables!$D$5:$D$105,MATCH($A374,Variables!$A$5:$A$105,0))="","","."&amp;INDEX(Variables!$D$5:$D$105,MATCH($A374,Variables!$A$5:$A$105,0)))&amp;"."&amp;AE$5</f>
        <v/>
      </c>
      <c r="AF374" s="41">
        <f>AF$12*$D374*INDEX(AF$21:AF$28,$E374)*INDEX(AF$30:AF$46,$F374)*(1-INDEX(AF$117:AF$133,$F374))</f>
        <v/>
      </c>
      <c r="AG374" s="40">
        <f>AG$12*$D374*INDEX(AG$21:AG$28,$E374)*INDEX(AG$30:AG$46,$F374)*(1-INDEX(AG$117:AG$133,$F374))</f>
        <v/>
      </c>
      <c r="AH374" s="40">
        <f>AH$12*$D374*INDEX(AH$21:AH$28,$E374)*INDEX(AH$30:AH$46,$F374)*(1-INDEX(AH$117:AH$133,$F374))</f>
        <v/>
      </c>
      <c r="AI374" s="40">
        <f>AI$12*$D374*INDEX(AI$21:AI$28,$E374)*INDEX(AI$30:AI$46,$F374)*(1-INDEX(AI$117:AI$133,$F374))</f>
        <v/>
      </c>
      <c r="AJ374" s="40">
        <f>AJ$12*$D374*INDEX(AJ$21:AJ$28,$E374)*INDEX(AJ$30:AJ$46,$F374)*(1-INDEX(AJ$117:AJ$133,$F374))</f>
        <v/>
      </c>
      <c r="AK374" s="40">
        <f>AK$12*$D374*INDEX(AK$21:AK$28,$E374)*INDEX(AK$30:AK$46,$F374)*(1-INDEX(AK$117:AK$133,$F374))</f>
        <v/>
      </c>
      <c r="AL374" s="40">
        <f>AL$12*$D374*INDEX(AL$21:AL$28,$E374)*INDEX(AL$30:AL$46,$F374)*(1-INDEX(AL$117:AL$133,$F374))</f>
        <v/>
      </c>
      <c r="AM374" s="40">
        <f>AM$12*$D374*INDEX(AM$21:AM$28,$E374)*INDEX(AM$30:AM$46,$F374)*(1-INDEX(AM$117:AM$133,$F374))</f>
        <v/>
      </c>
      <c r="AN374" s="40">
        <f>AN$12*$D374*INDEX(AN$21:AN$28,$E374)*INDEX(AN$30:AN$46,$F374)*(1-INDEX(AN$117:AN$133,$F374))</f>
        <v/>
      </c>
      <c r="AO374" s="40">
        <f>AO$12*$D374*INDEX(AO$21:AO$28,$E374)*INDEX(AO$30:AO$46,$F374)*(1-INDEX(AO$117:AO$133,$F374))</f>
        <v/>
      </c>
      <c r="AP374" s="40">
        <f>AP$12*$D374*INDEX(AP$21:AP$28,$E374)*INDEX(AP$30:AP$46,$F374)*(1-INDEX(AP$117:AP$133,$F374))</f>
        <v/>
      </c>
      <c r="AQ374" s="40">
        <f>AQ$12*$D374*INDEX(AQ$21:AQ$28,$E374)*INDEX(AQ$30:AQ$46,$F374)*(1-INDEX(AQ$117:AQ$133,$F374))</f>
        <v/>
      </c>
      <c r="AR374" s="40">
        <f>AR$12*$D374*INDEX(AR$21:AR$28,$E374)*INDEX(AR$30:AR$46,$F374)*(1-INDEX(AR$117:AR$133,$F374))</f>
        <v/>
      </c>
      <c r="AS374" s="40">
        <f>AS$12*$D374*INDEX(AS$21:AS$28,$E374)*INDEX(AS$30:AS$46,$F374)*(1-INDEX(AS$117:AS$133,$F374))</f>
        <v/>
      </c>
      <c r="AT374" s="40">
        <f>AT$12*$D374*INDEX(AT$21:AT$28,$E374)*INDEX(AT$30:AT$46,$F374)*(1-INDEX(AT$117:AT$133,$F374))</f>
        <v/>
      </c>
      <c r="AU374" s="40">
        <f>AU$12*$D374*INDEX(AU$21:AU$28,$E374)*INDEX(AU$30:AU$46,$F374)*(1-INDEX(AU$117:AU$133,$F374))</f>
        <v/>
      </c>
      <c r="AV374" s="40">
        <f>AV$12*$D374*INDEX(AV$21:AV$28,$E374)*INDEX(AV$30:AV$46,$F374)*(1-INDEX(AV$117:AV$133,$F374))</f>
        <v/>
      </c>
      <c r="AW374" s="40">
        <f>AW$12*$D374*INDEX(AW$21:AW$28,$E374)*INDEX(AW$30:AW$46,$F374)*(1-INDEX(AW$117:AW$133,$F374))</f>
        <v/>
      </c>
      <c r="AX374" s="42">
        <f>CARBONTAX(AX$12,$D374,INDEX(AX$21:AX$28,$E374),INDEX(AX$30:AX$46,$F374),INDEX(AX$117:AX$133,$F374))</f>
        <v/>
      </c>
    </row>
    <row r="375" hidden="1" outlineLevel="2">
      <c r="A375" s="5" t="inlineStr">
        <is>
          <t>ctxnew</t>
        </is>
      </c>
      <c r="B375" s="5" t="inlineStr">
        <is>
          <t>bio</t>
        </is>
      </c>
      <c r="C375" s="5" t="inlineStr">
        <is>
          <t>ral</t>
        </is>
      </c>
      <c r="D375" s="40">
        <f>INDEX(Inputs!$T$5:$T$132,MATCH($B375&amp;"|"&amp;$C375,Inputs!$A$5:$A$132,0))</f>
        <v/>
      </c>
      <c r="E375" s="40">
        <f>INDEX(Inputs!$J$5:$J$132,MATCH($B375&amp;"|"&amp;$C375,Inputs!$A$5:$A$132,0))</f>
        <v/>
      </c>
      <c r="F375" s="40">
        <f>INDEX(Inputs!$K$5:$K$132,MATCH($B375&amp;"|"&amp;$C375,Inputs!$A$5:$A$132,0))</f>
        <v/>
      </c>
      <c r="G375" s="39" t="n"/>
      <c r="H375" s="5">
        <f>INDEX(Variables!$B$5:$B$105,MATCH($A375,Variables!$A$5:$A$105,0))&amp;IF($C375="",""," | "&amp;INDEX(Mapping!$B$5:$B$26,MATCH($C375,Mapping!$A$5:$A$26,0))&amp;" | "&amp;INDEX(Mapping!$B$30:$B$41,MATCH($B375,Mapping!$A$30:$A$41,0)))</f>
        <v/>
      </c>
      <c r="I375" s="5">
        <f>INDEX(Variables!$C$5:$C$105,MATCH($A375,Variables!$A$5:$A$105,0))</f>
        <v/>
      </c>
      <c r="J375" s="5">
        <f>INDEX(Variables!$E$5:$E$105,MATCH($A375,Variables!$A$5:$A$105,0))</f>
        <v/>
      </c>
      <c r="K375" s="25">
        <f>LOWER(Settings!$C$4)&amp;".mit."&amp;$A375&amp;IF($C375="","","."&amp;$C375&amp;"."&amp;$B375)&amp;IF(INDEX(Variables!$D$5:$D$105,MATCH($A375,Variables!$A$5:$A$105,0))="","","."&amp;INDEX(Variables!$D$5:$D$105,MATCH($A375,Variables!$A$5:$A$105,0)))&amp;"."&amp;K$5</f>
        <v/>
      </c>
      <c r="L375" s="41">
        <f>L$12*$D375*INDEX(L$21:L$28,$E375)*INDEX(L$30:L$46,$F375)*(1-INDEX(L$117:L$133,$F375))</f>
        <v/>
      </c>
      <c r="M375" s="40">
        <f>M$12*$D375*INDEX(M$21:M$28,$E375)*INDEX(M$30:M$46,$F375)*(1-INDEX(M$117:M$133,$F375))</f>
        <v/>
      </c>
      <c r="N375" s="40">
        <f>N$12*$D375*INDEX(N$21:N$28,$E375)*INDEX(N$30:N$46,$F375)*(1-INDEX(N$117:N$133,$F375))</f>
        <v/>
      </c>
      <c r="O375" s="40">
        <f>O$12*$D375*INDEX(O$21:O$28,$E375)*INDEX(O$30:O$46,$F375)*(1-INDEX(O$117:O$133,$F375))</f>
        <v/>
      </c>
      <c r="P375" s="40">
        <f>P$12*$D375*INDEX(P$21:P$28,$E375)*INDEX(P$30:P$46,$F375)*(1-INDEX(P$117:P$133,$F375))</f>
        <v/>
      </c>
      <c r="Q375" s="40">
        <f>Q$12*$D375*INDEX(Q$21:Q$28,$E375)*INDEX(Q$30:Q$46,$F375)*(1-INDEX(Q$117:Q$133,$F375))</f>
        <v/>
      </c>
      <c r="R375" s="40">
        <f>R$12*$D375*INDEX(R$21:R$28,$E375)*INDEX(R$30:R$46,$F375)*(1-INDEX(R$117:R$133,$F375))</f>
        <v/>
      </c>
      <c r="S375" s="40">
        <f>S$12*$D375*INDEX(S$21:S$28,$E375)*INDEX(S$30:S$46,$F375)*(1-INDEX(S$117:S$133,$F375))</f>
        <v/>
      </c>
      <c r="T375" s="40">
        <f>T$12*$D375*INDEX(T$21:T$28,$E375)*INDEX(T$30:T$46,$F375)*(1-INDEX(T$117:T$133,$F375))</f>
        <v/>
      </c>
      <c r="U375" s="40">
        <f>U$12*$D375*INDEX(U$21:U$28,$E375)*INDEX(U$30:U$46,$F375)*(1-INDEX(U$117:U$133,$F375))</f>
        <v/>
      </c>
      <c r="V375" s="40">
        <f>V$12*$D375*INDEX(V$21:V$28,$E375)*INDEX(V$30:V$46,$F375)*(1-INDEX(V$117:V$133,$F375))</f>
        <v/>
      </c>
      <c r="W375" s="40">
        <f>W$12*$D375*INDEX(W$21:W$28,$E375)*INDEX(W$30:W$46,$F375)*(1-INDEX(W$117:W$133,$F375))</f>
        <v/>
      </c>
      <c r="X375" s="40">
        <f>X$12*$D375*INDEX(X$21:X$28,$E375)*INDEX(X$30:X$46,$F375)*(1-INDEX(X$117:X$133,$F375))</f>
        <v/>
      </c>
      <c r="Y375" s="40">
        <f>Y$12*$D375*INDEX(Y$21:Y$28,$E375)*INDEX(Y$30:Y$46,$F375)*(1-INDEX(Y$117:Y$133,$F375))</f>
        <v/>
      </c>
      <c r="Z375" s="40">
        <f>Z$12*$D375*INDEX(Z$21:Z$28,$E375)*INDEX(Z$30:Z$46,$F375)*(1-INDEX(Z$117:Z$133,$F375))</f>
        <v/>
      </c>
      <c r="AA375" s="40">
        <f>AA$12*$D375*INDEX(AA$21:AA$28,$E375)*INDEX(AA$30:AA$46,$F375)*(1-INDEX(AA$117:AA$133,$F375))</f>
        <v/>
      </c>
      <c r="AB375" s="40">
        <f>AB$12*$D375*INDEX(AB$21:AB$28,$E375)*INDEX(AB$30:AB$46,$F375)*(1-INDEX(AB$117:AB$133,$F375))</f>
        <v/>
      </c>
      <c r="AC375" s="40">
        <f>AC$12*$D375*INDEX(AC$21:AC$28,$E375)*INDEX(AC$30:AC$46,$F375)*(1-INDEX(AC$117:AC$133,$F375))</f>
        <v/>
      </c>
      <c r="AD375" s="42">
        <f>CARBONTAX(AD$12,$D375,INDEX(AD$21:AD$28,$E375),INDEX(AD$30:AD$46,$F375),INDEX(AD$117:AD$133,$F375))</f>
        <v/>
      </c>
      <c r="AE375" s="25">
        <f>LOWER(Settings!$C$4)&amp;".mit."&amp;$A375&amp;IF($C375="","","."&amp;$C375&amp;"."&amp;$B375)&amp;IF(INDEX(Variables!$D$5:$D$105,MATCH($A375,Variables!$A$5:$A$105,0))="","","."&amp;INDEX(Variables!$D$5:$D$105,MATCH($A375,Variables!$A$5:$A$105,0)))&amp;"."&amp;AE$5</f>
        <v/>
      </c>
      <c r="AF375" s="41">
        <f>AF$12*$D375*INDEX(AF$21:AF$28,$E375)*INDEX(AF$30:AF$46,$F375)*(1-INDEX(AF$117:AF$133,$F375))</f>
        <v/>
      </c>
      <c r="AG375" s="40">
        <f>AG$12*$D375*INDEX(AG$21:AG$28,$E375)*INDEX(AG$30:AG$46,$F375)*(1-INDEX(AG$117:AG$133,$F375))</f>
        <v/>
      </c>
      <c r="AH375" s="40">
        <f>AH$12*$D375*INDEX(AH$21:AH$28,$E375)*INDEX(AH$30:AH$46,$F375)*(1-INDEX(AH$117:AH$133,$F375))</f>
        <v/>
      </c>
      <c r="AI375" s="40">
        <f>AI$12*$D375*INDEX(AI$21:AI$28,$E375)*INDEX(AI$30:AI$46,$F375)*(1-INDEX(AI$117:AI$133,$F375))</f>
        <v/>
      </c>
      <c r="AJ375" s="40">
        <f>AJ$12*$D375*INDEX(AJ$21:AJ$28,$E375)*INDEX(AJ$30:AJ$46,$F375)*(1-INDEX(AJ$117:AJ$133,$F375))</f>
        <v/>
      </c>
      <c r="AK375" s="40">
        <f>AK$12*$D375*INDEX(AK$21:AK$28,$E375)*INDEX(AK$30:AK$46,$F375)*(1-INDEX(AK$117:AK$133,$F375))</f>
        <v/>
      </c>
      <c r="AL375" s="40">
        <f>AL$12*$D375*INDEX(AL$21:AL$28,$E375)*INDEX(AL$30:AL$46,$F375)*(1-INDEX(AL$117:AL$133,$F375))</f>
        <v/>
      </c>
      <c r="AM375" s="40">
        <f>AM$12*$D375*INDEX(AM$21:AM$28,$E375)*INDEX(AM$30:AM$46,$F375)*(1-INDEX(AM$117:AM$133,$F375))</f>
        <v/>
      </c>
      <c r="AN375" s="40">
        <f>AN$12*$D375*INDEX(AN$21:AN$28,$E375)*INDEX(AN$30:AN$46,$F375)*(1-INDEX(AN$117:AN$133,$F375))</f>
        <v/>
      </c>
      <c r="AO375" s="40">
        <f>AO$12*$D375*INDEX(AO$21:AO$28,$E375)*INDEX(AO$30:AO$46,$F375)*(1-INDEX(AO$117:AO$133,$F375))</f>
        <v/>
      </c>
      <c r="AP375" s="40">
        <f>AP$12*$D375*INDEX(AP$21:AP$28,$E375)*INDEX(AP$30:AP$46,$F375)*(1-INDEX(AP$117:AP$133,$F375))</f>
        <v/>
      </c>
      <c r="AQ375" s="40">
        <f>AQ$12*$D375*INDEX(AQ$21:AQ$28,$E375)*INDEX(AQ$30:AQ$46,$F375)*(1-INDEX(AQ$117:AQ$133,$F375))</f>
        <v/>
      </c>
      <c r="AR375" s="40">
        <f>AR$12*$D375*INDEX(AR$21:AR$28,$E375)*INDEX(AR$30:AR$46,$F375)*(1-INDEX(AR$117:AR$133,$F375))</f>
        <v/>
      </c>
      <c r="AS375" s="40">
        <f>AS$12*$D375*INDEX(AS$21:AS$28,$E375)*INDEX(AS$30:AS$46,$F375)*(1-INDEX(AS$117:AS$133,$F375))</f>
        <v/>
      </c>
      <c r="AT375" s="40">
        <f>AT$12*$D375*INDEX(AT$21:AT$28,$E375)*INDEX(AT$30:AT$46,$F375)*(1-INDEX(AT$117:AT$133,$F375))</f>
        <v/>
      </c>
      <c r="AU375" s="40">
        <f>AU$12*$D375*INDEX(AU$21:AU$28,$E375)*INDEX(AU$30:AU$46,$F375)*(1-INDEX(AU$117:AU$133,$F375))</f>
        <v/>
      </c>
      <c r="AV375" s="40">
        <f>AV$12*$D375*INDEX(AV$21:AV$28,$E375)*INDEX(AV$30:AV$46,$F375)*(1-INDEX(AV$117:AV$133,$F375))</f>
        <v/>
      </c>
      <c r="AW375" s="40">
        <f>AW$12*$D375*INDEX(AW$21:AW$28,$E375)*INDEX(AW$30:AW$46,$F375)*(1-INDEX(AW$117:AW$133,$F375))</f>
        <v/>
      </c>
      <c r="AX375" s="42">
        <f>CARBONTAX(AX$12,$D375,INDEX(AX$21:AX$28,$E375),INDEX(AX$30:AX$46,$F375),INDEX(AX$117:AX$133,$F375))</f>
        <v/>
      </c>
    </row>
    <row r="376" hidden="1" outlineLevel="2"/>
    <row r="377" hidden="1" outlineLevel="2">
      <c r="A377" s="5" t="inlineStr">
        <is>
          <t>ets</t>
        </is>
      </c>
      <c r="B377" s="5" t="inlineStr">
        <is>
          <t>coa</t>
        </is>
      </c>
      <c r="C377" s="5" t="inlineStr">
        <is>
          <t>ral</t>
        </is>
      </c>
      <c r="D377" s="40">
        <f>INDEX(Inputs!$T$5:$T$132,MATCH($B377&amp;"|"&amp;$C377,Inputs!$A$5:$A$132,0))</f>
        <v/>
      </c>
      <c r="E377" s="40">
        <f>INDEX(Inputs!$K$5:$K$132,MATCH($B377&amp;"|"&amp;$C377,Inputs!$A$5:$A$132,0))</f>
        <v/>
      </c>
      <c r="F377" s="39" t="n"/>
      <c r="G377" s="39" t="n"/>
      <c r="H377" s="5">
        <f>INDEX(Variables!$B$5:$B$105,MATCH($A377,Variables!$A$5:$A$105,0))&amp;IF($C377="",""," | "&amp;INDEX(Mapping!$B$5:$B$26,MATCH($C377,Mapping!$A$5:$A$26,0))&amp;" | "&amp;INDEX(Mapping!$B$30:$B$41,MATCH($B377,Mapping!$A$30:$A$41,0)))</f>
        <v/>
      </c>
      <c r="I377" s="5">
        <f>INDEX(Variables!$C$5:$C$105,MATCH($A377,Variables!$A$5:$A$105,0))</f>
        <v/>
      </c>
      <c r="J377" s="5">
        <f>INDEX(Variables!$E$5:$E$105,MATCH($A377,Variables!$A$5:$A$105,0))</f>
        <v/>
      </c>
      <c r="K377" s="25">
        <f>LOWER(Settings!$C$4)&amp;".mit."&amp;$A377&amp;IF($C377="","","."&amp;$C377&amp;"."&amp;$B377)&amp;IF(INDEX(Variables!$D$5:$D$105,MATCH($A377,Variables!$A$5:$A$105,0))="","","."&amp;INDEX(Variables!$D$5:$D$105,MATCH($A377,Variables!$A$5:$A$105,0)))&amp;"."&amp;K$5</f>
        <v/>
      </c>
      <c r="L377" s="41">
        <f>L$134*$D377*INDEX(L$117:L$133,$E377)</f>
        <v/>
      </c>
      <c r="M377" s="40">
        <f>M$134*$D377*INDEX(M$117:M$133,$E377)</f>
        <v/>
      </c>
      <c r="N377" s="40">
        <f>N$134*$D377*INDEX(N$117:N$133,$E377)</f>
        <v/>
      </c>
      <c r="O377" s="40">
        <f>O$134*$D377*INDEX(O$117:O$133,$E377)</f>
        <v/>
      </c>
      <c r="P377" s="40">
        <f>P$134*$D377*INDEX(P$117:P$133,$E377)</f>
        <v/>
      </c>
      <c r="Q377" s="40">
        <f>Q$134*$D377*INDEX(Q$117:Q$133,$E377)</f>
        <v/>
      </c>
      <c r="R377" s="40">
        <f>R$134*$D377*INDEX(R$117:R$133,$E377)</f>
        <v/>
      </c>
      <c r="S377" s="40">
        <f>S$134*$D377*INDEX(S$117:S$133,$E377)</f>
        <v/>
      </c>
      <c r="T377" s="40">
        <f>T$134*$D377*INDEX(T$117:T$133,$E377)</f>
        <v/>
      </c>
      <c r="U377" s="40">
        <f>U$134*$D377*INDEX(U$117:U$133,$E377)</f>
        <v/>
      </c>
      <c r="V377" s="40">
        <f>V$134*$D377*INDEX(V$117:V$133,$E377)</f>
        <v/>
      </c>
      <c r="W377" s="40">
        <f>W$134*$D377*INDEX(W$117:W$133,$E377)</f>
        <v/>
      </c>
      <c r="X377" s="40">
        <f>X$134*$D377*INDEX(X$117:X$133,$E377)</f>
        <v/>
      </c>
      <c r="Y377" s="40">
        <f>Y$134*$D377*INDEX(Y$117:Y$133,$E377)</f>
        <v/>
      </c>
      <c r="Z377" s="40">
        <f>Z$134*$D377*INDEX(Z$117:Z$133,$E377)</f>
        <v/>
      </c>
      <c r="AA377" s="40">
        <f>AA$134*$D377*INDEX(AA$117:AA$133,$E377)</f>
        <v/>
      </c>
      <c r="AB377" s="40">
        <f>AB$134*$D377*INDEX(AB$117:AB$133,$E377)</f>
        <v/>
      </c>
      <c r="AC377" s="40">
        <f>AC$134*$D377*INDEX(AC$117:AC$133,$E377)</f>
        <v/>
      </c>
      <c r="AD377" s="42">
        <f>ETSCOST(AD$134,$D377,INDEX(AD$117:AD$133,$E377))</f>
        <v/>
      </c>
      <c r="AE377" s="25">
        <f>LOWER(Settings!$C$4)&amp;".mit."&amp;$A377&amp;IF($C377="","","."&amp;$C377&amp;"."&amp;$B377)&amp;IF(INDEX(Variables!$D$5:$D$105,MATCH($A377,Variables!$A$5:$A$105,0))="","","."&amp;INDEX(Variables!$D$5:$D$105,MATCH($A377,Variables!$A$5:$A$105,0)))&amp;"."&amp;AE$5</f>
        <v/>
      </c>
      <c r="AF377" s="41">
        <f>AF$134*$D377*INDEX(AF$117:AF$133,$E377)</f>
        <v/>
      </c>
      <c r="AG377" s="40">
        <f>AG$134*$D377*INDEX(AG$117:AG$133,$E377)</f>
        <v/>
      </c>
      <c r="AH377" s="40">
        <f>AH$134*$D377*INDEX(AH$117:AH$133,$E377)</f>
        <v/>
      </c>
      <c r="AI377" s="40">
        <f>AI$134*$D377*INDEX(AI$117:AI$133,$E377)</f>
        <v/>
      </c>
      <c r="AJ377" s="40">
        <f>AJ$134*$D377*INDEX(AJ$117:AJ$133,$E377)</f>
        <v/>
      </c>
      <c r="AK377" s="40">
        <f>AK$134*$D377*INDEX(AK$117:AK$133,$E377)</f>
        <v/>
      </c>
      <c r="AL377" s="40">
        <f>AL$134*$D377*INDEX(AL$117:AL$133,$E377)</f>
        <v/>
      </c>
      <c r="AM377" s="40">
        <f>AM$134*$D377*INDEX(AM$117:AM$133,$E377)</f>
        <v/>
      </c>
      <c r="AN377" s="40">
        <f>AN$134*$D377*INDEX(AN$117:AN$133,$E377)</f>
        <v/>
      </c>
      <c r="AO377" s="40">
        <f>AO$134*$D377*INDEX(AO$117:AO$133,$E377)</f>
        <v/>
      </c>
      <c r="AP377" s="40">
        <f>AP$134*$D377*INDEX(AP$117:AP$133,$E377)</f>
        <v/>
      </c>
      <c r="AQ377" s="40">
        <f>AQ$134*$D377*INDEX(AQ$117:AQ$133,$E377)</f>
        <v/>
      </c>
      <c r="AR377" s="40">
        <f>AR$134*$D377*INDEX(AR$117:AR$133,$E377)</f>
        <v/>
      </c>
      <c r="AS377" s="40">
        <f>AS$134*$D377*INDEX(AS$117:AS$133,$E377)</f>
        <v/>
      </c>
      <c r="AT377" s="40">
        <f>AT$134*$D377*INDEX(AT$117:AT$133,$E377)</f>
        <v/>
      </c>
      <c r="AU377" s="40">
        <f>AU$134*$D377*INDEX(AU$117:AU$133,$E377)</f>
        <v/>
      </c>
      <c r="AV377" s="40">
        <f>AV$134*$D377*INDEX(AV$117:AV$133,$E377)</f>
        <v/>
      </c>
      <c r="AW377" s="40">
        <f>AW$134*$D377*INDEX(AW$117:AW$133,$E377)</f>
        <v/>
      </c>
      <c r="AX377" s="42">
        <f>ETSCOST(AX$134,$D377,INDEX(AX$117:AX$133,$E377))</f>
        <v/>
      </c>
    </row>
    <row r="378" hidden="1" outlineLevel="2">
      <c r="A378" s="5" t="inlineStr">
        <is>
          <t>ets</t>
        </is>
      </c>
      <c r="B378" s="5" t="inlineStr">
        <is>
          <t>nga</t>
        </is>
      </c>
      <c r="C378" s="5" t="inlineStr">
        <is>
          <t>ral</t>
        </is>
      </c>
      <c r="D378" s="40">
        <f>INDEX(Inputs!$T$5:$T$132,MATCH($B378&amp;"|"&amp;$C378,Inputs!$A$5:$A$132,0))</f>
        <v/>
      </c>
      <c r="E378" s="40">
        <f>INDEX(Inputs!$K$5:$K$132,MATCH($B378&amp;"|"&amp;$C378,Inputs!$A$5:$A$132,0))</f>
        <v/>
      </c>
      <c r="F378" s="39" t="n"/>
      <c r="G378" s="39" t="n"/>
      <c r="H378" s="5">
        <f>INDEX(Variables!$B$5:$B$105,MATCH($A378,Variables!$A$5:$A$105,0))&amp;IF($C378="",""," | "&amp;INDEX(Mapping!$B$5:$B$26,MATCH($C378,Mapping!$A$5:$A$26,0))&amp;" | "&amp;INDEX(Mapping!$B$30:$B$41,MATCH($B378,Mapping!$A$30:$A$41,0)))</f>
        <v/>
      </c>
      <c r="I378" s="5">
        <f>INDEX(Variables!$C$5:$C$105,MATCH($A378,Variables!$A$5:$A$105,0))</f>
        <v/>
      </c>
      <c r="J378" s="5">
        <f>INDEX(Variables!$E$5:$E$105,MATCH($A378,Variables!$A$5:$A$105,0))</f>
        <v/>
      </c>
      <c r="K378" s="25">
        <f>LOWER(Settings!$C$4)&amp;".mit."&amp;$A378&amp;IF($C378="","","."&amp;$C378&amp;"."&amp;$B378)&amp;IF(INDEX(Variables!$D$5:$D$105,MATCH($A378,Variables!$A$5:$A$105,0))="","","."&amp;INDEX(Variables!$D$5:$D$105,MATCH($A378,Variables!$A$5:$A$105,0)))&amp;"."&amp;K$5</f>
        <v/>
      </c>
      <c r="L378" s="41">
        <f>L$134*$D378*INDEX(L$117:L$133,$E378)</f>
        <v/>
      </c>
      <c r="M378" s="40">
        <f>M$134*$D378*INDEX(M$117:M$133,$E378)</f>
        <v/>
      </c>
      <c r="N378" s="40">
        <f>N$134*$D378*INDEX(N$117:N$133,$E378)</f>
        <v/>
      </c>
      <c r="O378" s="40">
        <f>O$134*$D378*INDEX(O$117:O$133,$E378)</f>
        <v/>
      </c>
      <c r="P378" s="40">
        <f>P$134*$D378*INDEX(P$117:P$133,$E378)</f>
        <v/>
      </c>
      <c r="Q378" s="40">
        <f>Q$134*$D378*INDEX(Q$117:Q$133,$E378)</f>
        <v/>
      </c>
      <c r="R378" s="40">
        <f>R$134*$D378*INDEX(R$117:R$133,$E378)</f>
        <v/>
      </c>
      <c r="S378" s="40">
        <f>S$134*$D378*INDEX(S$117:S$133,$E378)</f>
        <v/>
      </c>
      <c r="T378" s="40">
        <f>T$134*$D378*INDEX(T$117:T$133,$E378)</f>
        <v/>
      </c>
      <c r="U378" s="40">
        <f>U$134*$D378*INDEX(U$117:U$133,$E378)</f>
        <v/>
      </c>
      <c r="V378" s="40">
        <f>V$134*$D378*INDEX(V$117:V$133,$E378)</f>
        <v/>
      </c>
      <c r="W378" s="40">
        <f>W$134*$D378*INDEX(W$117:W$133,$E378)</f>
        <v/>
      </c>
      <c r="X378" s="40">
        <f>X$134*$D378*INDEX(X$117:X$133,$E378)</f>
        <v/>
      </c>
      <c r="Y378" s="40">
        <f>Y$134*$D378*INDEX(Y$117:Y$133,$E378)</f>
        <v/>
      </c>
      <c r="Z378" s="40">
        <f>Z$134*$D378*INDEX(Z$117:Z$133,$E378)</f>
        <v/>
      </c>
      <c r="AA378" s="40">
        <f>AA$134*$D378*INDEX(AA$117:AA$133,$E378)</f>
        <v/>
      </c>
      <c r="AB378" s="40">
        <f>AB$134*$D378*INDEX(AB$117:AB$133,$E378)</f>
        <v/>
      </c>
      <c r="AC378" s="40">
        <f>AC$134*$D378*INDEX(AC$117:AC$133,$E378)</f>
        <v/>
      </c>
      <c r="AD378" s="42">
        <f>ETSCOST(AD$134,$D378,INDEX(AD$117:AD$133,$E378))</f>
        <v/>
      </c>
      <c r="AE378" s="25">
        <f>LOWER(Settings!$C$4)&amp;".mit."&amp;$A378&amp;IF($C378="","","."&amp;$C378&amp;"."&amp;$B378)&amp;IF(INDEX(Variables!$D$5:$D$105,MATCH($A378,Variables!$A$5:$A$105,0))="","","."&amp;INDEX(Variables!$D$5:$D$105,MATCH($A378,Variables!$A$5:$A$105,0)))&amp;"."&amp;AE$5</f>
        <v/>
      </c>
      <c r="AF378" s="41">
        <f>AF$134*$D378*INDEX(AF$117:AF$133,$E378)</f>
        <v/>
      </c>
      <c r="AG378" s="40">
        <f>AG$134*$D378*INDEX(AG$117:AG$133,$E378)</f>
        <v/>
      </c>
      <c r="AH378" s="40">
        <f>AH$134*$D378*INDEX(AH$117:AH$133,$E378)</f>
        <v/>
      </c>
      <c r="AI378" s="40">
        <f>AI$134*$D378*INDEX(AI$117:AI$133,$E378)</f>
        <v/>
      </c>
      <c r="AJ378" s="40">
        <f>AJ$134*$D378*INDEX(AJ$117:AJ$133,$E378)</f>
        <v/>
      </c>
      <c r="AK378" s="40">
        <f>AK$134*$D378*INDEX(AK$117:AK$133,$E378)</f>
        <v/>
      </c>
      <c r="AL378" s="40">
        <f>AL$134*$D378*INDEX(AL$117:AL$133,$E378)</f>
        <v/>
      </c>
      <c r="AM378" s="40">
        <f>AM$134*$D378*INDEX(AM$117:AM$133,$E378)</f>
        <v/>
      </c>
      <c r="AN378" s="40">
        <f>AN$134*$D378*INDEX(AN$117:AN$133,$E378)</f>
        <v/>
      </c>
      <c r="AO378" s="40">
        <f>AO$134*$D378*INDEX(AO$117:AO$133,$E378)</f>
        <v/>
      </c>
      <c r="AP378" s="40">
        <f>AP$134*$D378*INDEX(AP$117:AP$133,$E378)</f>
        <v/>
      </c>
      <c r="AQ378" s="40">
        <f>AQ$134*$D378*INDEX(AQ$117:AQ$133,$E378)</f>
        <v/>
      </c>
      <c r="AR378" s="40">
        <f>AR$134*$D378*INDEX(AR$117:AR$133,$E378)</f>
        <v/>
      </c>
      <c r="AS378" s="40">
        <f>AS$134*$D378*INDEX(AS$117:AS$133,$E378)</f>
        <v/>
      </c>
      <c r="AT378" s="40">
        <f>AT$134*$D378*INDEX(AT$117:AT$133,$E378)</f>
        <v/>
      </c>
      <c r="AU378" s="40">
        <f>AU$134*$D378*INDEX(AU$117:AU$133,$E378)</f>
        <v/>
      </c>
      <c r="AV378" s="40">
        <f>AV$134*$D378*INDEX(AV$117:AV$133,$E378)</f>
        <v/>
      </c>
      <c r="AW378" s="40">
        <f>AW$134*$D378*INDEX(AW$117:AW$133,$E378)</f>
        <v/>
      </c>
      <c r="AX378" s="42">
        <f>ETSCOST(AX$134,$D378,INDEX(AX$117:AX$133,$E378))</f>
        <v/>
      </c>
    </row>
    <row r="379" hidden="1" outlineLevel="2">
      <c r="A379" s="5" t="inlineStr">
        <is>
          <t>ets</t>
        </is>
      </c>
      <c r="B379" s="5" t="inlineStr">
        <is>
          <t>gso</t>
        </is>
      </c>
      <c r="C379" s="5" t="inlineStr">
        <is>
          <t>ral</t>
        </is>
      </c>
      <c r="D379" s="40">
        <f>INDEX(Inputs!$T$5:$T$132,MATCH($B379&amp;"|"&amp;$C379,Inputs!$A$5:$A$132,0))</f>
        <v/>
      </c>
      <c r="E379" s="40">
        <f>INDEX(Inputs!$K$5:$K$132,MATCH($B379&amp;"|"&amp;$C379,Inputs!$A$5:$A$132,0))</f>
        <v/>
      </c>
      <c r="F379" s="39" t="n"/>
      <c r="G379" s="39" t="n"/>
      <c r="H379" s="5">
        <f>INDEX(Variables!$B$5:$B$105,MATCH($A379,Variables!$A$5:$A$105,0))&amp;IF($C379="",""," | "&amp;INDEX(Mapping!$B$5:$B$26,MATCH($C379,Mapping!$A$5:$A$26,0))&amp;" | "&amp;INDEX(Mapping!$B$30:$B$41,MATCH($B379,Mapping!$A$30:$A$41,0)))</f>
        <v/>
      </c>
      <c r="I379" s="5">
        <f>INDEX(Variables!$C$5:$C$105,MATCH($A379,Variables!$A$5:$A$105,0))</f>
        <v/>
      </c>
      <c r="J379" s="5">
        <f>INDEX(Variables!$E$5:$E$105,MATCH($A379,Variables!$A$5:$A$105,0))</f>
        <v/>
      </c>
      <c r="K379" s="25">
        <f>LOWER(Settings!$C$4)&amp;".mit."&amp;$A379&amp;IF($C379="","","."&amp;$C379&amp;"."&amp;$B379)&amp;IF(INDEX(Variables!$D$5:$D$105,MATCH($A379,Variables!$A$5:$A$105,0))="","","."&amp;INDEX(Variables!$D$5:$D$105,MATCH($A379,Variables!$A$5:$A$105,0)))&amp;"."&amp;K$5</f>
        <v/>
      </c>
      <c r="L379" s="41">
        <f>L$134*$D379*INDEX(L$117:L$133,$E379)</f>
        <v/>
      </c>
      <c r="M379" s="40">
        <f>M$134*$D379*INDEX(M$117:M$133,$E379)</f>
        <v/>
      </c>
      <c r="N379" s="40">
        <f>N$134*$D379*INDEX(N$117:N$133,$E379)</f>
        <v/>
      </c>
      <c r="O379" s="40">
        <f>O$134*$D379*INDEX(O$117:O$133,$E379)</f>
        <v/>
      </c>
      <c r="P379" s="40">
        <f>P$134*$D379*INDEX(P$117:P$133,$E379)</f>
        <v/>
      </c>
      <c r="Q379" s="40">
        <f>Q$134*$D379*INDEX(Q$117:Q$133,$E379)</f>
        <v/>
      </c>
      <c r="R379" s="40">
        <f>R$134*$D379*INDEX(R$117:R$133,$E379)</f>
        <v/>
      </c>
      <c r="S379" s="40">
        <f>S$134*$D379*INDEX(S$117:S$133,$E379)</f>
        <v/>
      </c>
      <c r="T379" s="40">
        <f>T$134*$D379*INDEX(T$117:T$133,$E379)</f>
        <v/>
      </c>
      <c r="U379" s="40">
        <f>U$134*$D379*INDEX(U$117:U$133,$E379)</f>
        <v/>
      </c>
      <c r="V379" s="40">
        <f>V$134*$D379*INDEX(V$117:V$133,$E379)</f>
        <v/>
      </c>
      <c r="W379" s="40">
        <f>W$134*$D379*INDEX(W$117:W$133,$E379)</f>
        <v/>
      </c>
      <c r="X379" s="40">
        <f>X$134*$D379*INDEX(X$117:X$133,$E379)</f>
        <v/>
      </c>
      <c r="Y379" s="40">
        <f>Y$134*$D379*INDEX(Y$117:Y$133,$E379)</f>
        <v/>
      </c>
      <c r="Z379" s="40">
        <f>Z$134*$D379*INDEX(Z$117:Z$133,$E379)</f>
        <v/>
      </c>
      <c r="AA379" s="40">
        <f>AA$134*$D379*INDEX(AA$117:AA$133,$E379)</f>
        <v/>
      </c>
      <c r="AB379" s="40">
        <f>AB$134*$D379*INDEX(AB$117:AB$133,$E379)</f>
        <v/>
      </c>
      <c r="AC379" s="40">
        <f>AC$134*$D379*INDEX(AC$117:AC$133,$E379)</f>
        <v/>
      </c>
      <c r="AD379" s="42">
        <f>ETSCOST(AD$134,$D379,INDEX(AD$117:AD$133,$E379))</f>
        <v/>
      </c>
      <c r="AE379" s="25">
        <f>LOWER(Settings!$C$4)&amp;".mit."&amp;$A379&amp;IF($C379="","","."&amp;$C379&amp;"."&amp;$B379)&amp;IF(INDEX(Variables!$D$5:$D$105,MATCH($A379,Variables!$A$5:$A$105,0))="","","."&amp;INDEX(Variables!$D$5:$D$105,MATCH($A379,Variables!$A$5:$A$105,0)))&amp;"."&amp;AE$5</f>
        <v/>
      </c>
      <c r="AF379" s="41">
        <f>AF$134*$D379*INDEX(AF$117:AF$133,$E379)</f>
        <v/>
      </c>
      <c r="AG379" s="40">
        <f>AG$134*$D379*INDEX(AG$117:AG$133,$E379)</f>
        <v/>
      </c>
      <c r="AH379" s="40">
        <f>AH$134*$D379*INDEX(AH$117:AH$133,$E379)</f>
        <v/>
      </c>
      <c r="AI379" s="40">
        <f>AI$134*$D379*INDEX(AI$117:AI$133,$E379)</f>
        <v/>
      </c>
      <c r="AJ379" s="40">
        <f>AJ$134*$D379*INDEX(AJ$117:AJ$133,$E379)</f>
        <v/>
      </c>
      <c r="AK379" s="40">
        <f>AK$134*$D379*INDEX(AK$117:AK$133,$E379)</f>
        <v/>
      </c>
      <c r="AL379" s="40">
        <f>AL$134*$D379*INDEX(AL$117:AL$133,$E379)</f>
        <v/>
      </c>
      <c r="AM379" s="40">
        <f>AM$134*$D379*INDEX(AM$117:AM$133,$E379)</f>
        <v/>
      </c>
      <c r="AN379" s="40">
        <f>AN$134*$D379*INDEX(AN$117:AN$133,$E379)</f>
        <v/>
      </c>
      <c r="AO379" s="40">
        <f>AO$134*$D379*INDEX(AO$117:AO$133,$E379)</f>
        <v/>
      </c>
      <c r="AP379" s="40">
        <f>AP$134*$D379*INDEX(AP$117:AP$133,$E379)</f>
        <v/>
      </c>
      <c r="AQ379" s="40">
        <f>AQ$134*$D379*INDEX(AQ$117:AQ$133,$E379)</f>
        <v/>
      </c>
      <c r="AR379" s="40">
        <f>AR$134*$D379*INDEX(AR$117:AR$133,$E379)</f>
        <v/>
      </c>
      <c r="AS379" s="40">
        <f>AS$134*$D379*INDEX(AS$117:AS$133,$E379)</f>
        <v/>
      </c>
      <c r="AT379" s="40">
        <f>AT$134*$D379*INDEX(AT$117:AT$133,$E379)</f>
        <v/>
      </c>
      <c r="AU379" s="40">
        <f>AU$134*$D379*INDEX(AU$117:AU$133,$E379)</f>
        <v/>
      </c>
      <c r="AV379" s="40">
        <f>AV$134*$D379*INDEX(AV$117:AV$133,$E379)</f>
        <v/>
      </c>
      <c r="AW379" s="40">
        <f>AW$134*$D379*INDEX(AW$117:AW$133,$E379)</f>
        <v/>
      </c>
      <c r="AX379" s="42">
        <f>ETSCOST(AX$134,$D379,INDEX(AX$117:AX$133,$E379))</f>
        <v/>
      </c>
    </row>
    <row r="380" hidden="1" outlineLevel="2">
      <c r="A380" s="5" t="inlineStr">
        <is>
          <t>ets</t>
        </is>
      </c>
      <c r="B380" s="5" t="inlineStr">
        <is>
          <t>die</t>
        </is>
      </c>
      <c r="C380" s="5" t="inlineStr">
        <is>
          <t>ral</t>
        </is>
      </c>
      <c r="D380" s="40">
        <f>INDEX(Inputs!$T$5:$T$132,MATCH($B380&amp;"|"&amp;$C380,Inputs!$A$5:$A$132,0))</f>
        <v/>
      </c>
      <c r="E380" s="40">
        <f>INDEX(Inputs!$K$5:$K$132,MATCH($B380&amp;"|"&amp;$C380,Inputs!$A$5:$A$132,0))</f>
        <v/>
      </c>
      <c r="F380" s="39" t="n"/>
      <c r="G380" s="39" t="n"/>
      <c r="H380" s="5">
        <f>INDEX(Variables!$B$5:$B$105,MATCH($A380,Variables!$A$5:$A$105,0))&amp;IF($C380="",""," | "&amp;INDEX(Mapping!$B$5:$B$26,MATCH($C380,Mapping!$A$5:$A$26,0))&amp;" | "&amp;INDEX(Mapping!$B$30:$B$41,MATCH($B380,Mapping!$A$30:$A$41,0)))</f>
        <v/>
      </c>
      <c r="I380" s="5">
        <f>INDEX(Variables!$C$5:$C$105,MATCH($A380,Variables!$A$5:$A$105,0))</f>
        <v/>
      </c>
      <c r="J380" s="5">
        <f>INDEX(Variables!$E$5:$E$105,MATCH($A380,Variables!$A$5:$A$105,0))</f>
        <v/>
      </c>
      <c r="K380" s="25">
        <f>LOWER(Settings!$C$4)&amp;".mit."&amp;$A380&amp;IF($C380="","","."&amp;$C380&amp;"."&amp;$B380)&amp;IF(INDEX(Variables!$D$5:$D$105,MATCH($A380,Variables!$A$5:$A$105,0))="","","."&amp;INDEX(Variables!$D$5:$D$105,MATCH($A380,Variables!$A$5:$A$105,0)))&amp;"."&amp;K$5</f>
        <v/>
      </c>
      <c r="L380" s="41">
        <f>L$134*$D380*INDEX(L$117:L$133,$E380)</f>
        <v/>
      </c>
      <c r="M380" s="40">
        <f>M$134*$D380*INDEX(M$117:M$133,$E380)</f>
        <v/>
      </c>
      <c r="N380" s="40">
        <f>N$134*$D380*INDEX(N$117:N$133,$E380)</f>
        <v/>
      </c>
      <c r="O380" s="40">
        <f>O$134*$D380*INDEX(O$117:O$133,$E380)</f>
        <v/>
      </c>
      <c r="P380" s="40">
        <f>P$134*$D380*INDEX(P$117:P$133,$E380)</f>
        <v/>
      </c>
      <c r="Q380" s="40">
        <f>Q$134*$D380*INDEX(Q$117:Q$133,$E380)</f>
        <v/>
      </c>
      <c r="R380" s="40">
        <f>R$134*$D380*INDEX(R$117:R$133,$E380)</f>
        <v/>
      </c>
      <c r="S380" s="40">
        <f>S$134*$D380*INDEX(S$117:S$133,$E380)</f>
        <v/>
      </c>
      <c r="T380" s="40">
        <f>T$134*$D380*INDEX(T$117:T$133,$E380)</f>
        <v/>
      </c>
      <c r="U380" s="40">
        <f>U$134*$D380*INDEX(U$117:U$133,$E380)</f>
        <v/>
      </c>
      <c r="V380" s="40">
        <f>V$134*$D380*INDEX(V$117:V$133,$E380)</f>
        <v/>
      </c>
      <c r="W380" s="40">
        <f>W$134*$D380*INDEX(W$117:W$133,$E380)</f>
        <v/>
      </c>
      <c r="X380" s="40">
        <f>X$134*$D380*INDEX(X$117:X$133,$E380)</f>
        <v/>
      </c>
      <c r="Y380" s="40">
        <f>Y$134*$D380*INDEX(Y$117:Y$133,$E380)</f>
        <v/>
      </c>
      <c r="Z380" s="40">
        <f>Z$134*$D380*INDEX(Z$117:Z$133,$E380)</f>
        <v/>
      </c>
      <c r="AA380" s="40">
        <f>AA$134*$D380*INDEX(AA$117:AA$133,$E380)</f>
        <v/>
      </c>
      <c r="AB380" s="40">
        <f>AB$134*$D380*INDEX(AB$117:AB$133,$E380)</f>
        <v/>
      </c>
      <c r="AC380" s="40">
        <f>AC$134*$D380*INDEX(AC$117:AC$133,$E380)</f>
        <v/>
      </c>
      <c r="AD380" s="42">
        <f>ETSCOST(AD$134,$D380,INDEX(AD$117:AD$133,$E380))</f>
        <v/>
      </c>
      <c r="AE380" s="25">
        <f>LOWER(Settings!$C$4)&amp;".mit."&amp;$A380&amp;IF($C380="","","."&amp;$C380&amp;"."&amp;$B380)&amp;IF(INDEX(Variables!$D$5:$D$105,MATCH($A380,Variables!$A$5:$A$105,0))="","","."&amp;INDEX(Variables!$D$5:$D$105,MATCH($A380,Variables!$A$5:$A$105,0)))&amp;"."&amp;AE$5</f>
        <v/>
      </c>
      <c r="AF380" s="41">
        <f>AF$134*$D380*INDEX(AF$117:AF$133,$E380)</f>
        <v/>
      </c>
      <c r="AG380" s="40">
        <f>AG$134*$D380*INDEX(AG$117:AG$133,$E380)</f>
        <v/>
      </c>
      <c r="AH380" s="40">
        <f>AH$134*$D380*INDEX(AH$117:AH$133,$E380)</f>
        <v/>
      </c>
      <c r="AI380" s="40">
        <f>AI$134*$D380*INDEX(AI$117:AI$133,$E380)</f>
        <v/>
      </c>
      <c r="AJ380" s="40">
        <f>AJ$134*$D380*INDEX(AJ$117:AJ$133,$E380)</f>
        <v/>
      </c>
      <c r="AK380" s="40">
        <f>AK$134*$D380*INDEX(AK$117:AK$133,$E380)</f>
        <v/>
      </c>
      <c r="AL380" s="40">
        <f>AL$134*$D380*INDEX(AL$117:AL$133,$E380)</f>
        <v/>
      </c>
      <c r="AM380" s="40">
        <f>AM$134*$D380*INDEX(AM$117:AM$133,$E380)</f>
        <v/>
      </c>
      <c r="AN380" s="40">
        <f>AN$134*$D380*INDEX(AN$117:AN$133,$E380)</f>
        <v/>
      </c>
      <c r="AO380" s="40">
        <f>AO$134*$D380*INDEX(AO$117:AO$133,$E380)</f>
        <v/>
      </c>
      <c r="AP380" s="40">
        <f>AP$134*$D380*INDEX(AP$117:AP$133,$E380)</f>
        <v/>
      </c>
      <c r="AQ380" s="40">
        <f>AQ$134*$D380*INDEX(AQ$117:AQ$133,$E380)</f>
        <v/>
      </c>
      <c r="AR380" s="40">
        <f>AR$134*$D380*INDEX(AR$117:AR$133,$E380)</f>
        <v/>
      </c>
      <c r="AS380" s="40">
        <f>AS$134*$D380*INDEX(AS$117:AS$133,$E380)</f>
        <v/>
      </c>
      <c r="AT380" s="40">
        <f>AT$134*$D380*INDEX(AT$117:AT$133,$E380)</f>
        <v/>
      </c>
      <c r="AU380" s="40">
        <f>AU$134*$D380*INDEX(AU$117:AU$133,$E380)</f>
        <v/>
      </c>
      <c r="AV380" s="40">
        <f>AV$134*$D380*INDEX(AV$117:AV$133,$E380)</f>
        <v/>
      </c>
      <c r="AW380" s="40">
        <f>AW$134*$D380*INDEX(AW$117:AW$133,$E380)</f>
        <v/>
      </c>
      <c r="AX380" s="42">
        <f>ETSCOST(AX$134,$D380,INDEX(AX$117:AX$133,$E380))</f>
        <v/>
      </c>
    </row>
    <row r="381" hidden="1" outlineLevel="2">
      <c r="A381" s="5" t="inlineStr">
        <is>
          <t>ets</t>
        </is>
      </c>
      <c r="B381" s="5" t="inlineStr">
        <is>
          <t>lpg</t>
        </is>
      </c>
      <c r="C381" s="5" t="inlineStr">
        <is>
          <t>ral</t>
        </is>
      </c>
      <c r="D381" s="40">
        <f>INDEX(Inputs!$T$5:$T$132,MATCH($B381&amp;"|"&amp;$C381,Inputs!$A$5:$A$132,0))</f>
        <v/>
      </c>
      <c r="E381" s="40">
        <f>INDEX(Inputs!$K$5:$K$132,MATCH($B381&amp;"|"&amp;$C381,Inputs!$A$5:$A$132,0))</f>
        <v/>
      </c>
      <c r="F381" s="39" t="n"/>
      <c r="G381" s="39" t="n"/>
      <c r="H381" s="5">
        <f>INDEX(Variables!$B$5:$B$105,MATCH($A381,Variables!$A$5:$A$105,0))&amp;IF($C381="",""," | "&amp;INDEX(Mapping!$B$5:$B$26,MATCH($C381,Mapping!$A$5:$A$26,0))&amp;" | "&amp;INDEX(Mapping!$B$30:$B$41,MATCH($B381,Mapping!$A$30:$A$41,0)))</f>
        <v/>
      </c>
      <c r="I381" s="5">
        <f>INDEX(Variables!$C$5:$C$105,MATCH($A381,Variables!$A$5:$A$105,0))</f>
        <v/>
      </c>
      <c r="J381" s="5">
        <f>INDEX(Variables!$E$5:$E$105,MATCH($A381,Variables!$A$5:$A$105,0))</f>
        <v/>
      </c>
      <c r="K381" s="25">
        <f>LOWER(Settings!$C$4)&amp;".mit."&amp;$A381&amp;IF($C381="","","."&amp;$C381&amp;"."&amp;$B381)&amp;IF(INDEX(Variables!$D$5:$D$105,MATCH($A381,Variables!$A$5:$A$105,0))="","","."&amp;INDEX(Variables!$D$5:$D$105,MATCH($A381,Variables!$A$5:$A$105,0)))&amp;"."&amp;K$5</f>
        <v/>
      </c>
      <c r="L381" s="41">
        <f>L$134*$D381*INDEX(L$117:L$133,$E381)</f>
        <v/>
      </c>
      <c r="M381" s="40">
        <f>M$134*$D381*INDEX(M$117:M$133,$E381)</f>
        <v/>
      </c>
      <c r="N381" s="40">
        <f>N$134*$D381*INDEX(N$117:N$133,$E381)</f>
        <v/>
      </c>
      <c r="O381" s="40">
        <f>O$134*$D381*INDEX(O$117:O$133,$E381)</f>
        <v/>
      </c>
      <c r="P381" s="40">
        <f>P$134*$D381*INDEX(P$117:P$133,$E381)</f>
        <v/>
      </c>
      <c r="Q381" s="40">
        <f>Q$134*$D381*INDEX(Q$117:Q$133,$E381)</f>
        <v/>
      </c>
      <c r="R381" s="40">
        <f>R$134*$D381*INDEX(R$117:R$133,$E381)</f>
        <v/>
      </c>
      <c r="S381" s="40">
        <f>S$134*$D381*INDEX(S$117:S$133,$E381)</f>
        <v/>
      </c>
      <c r="T381" s="40">
        <f>T$134*$D381*INDEX(T$117:T$133,$E381)</f>
        <v/>
      </c>
      <c r="U381" s="40">
        <f>U$134*$D381*INDEX(U$117:U$133,$E381)</f>
        <v/>
      </c>
      <c r="V381" s="40">
        <f>V$134*$D381*INDEX(V$117:V$133,$E381)</f>
        <v/>
      </c>
      <c r="W381" s="40">
        <f>W$134*$D381*INDEX(W$117:W$133,$E381)</f>
        <v/>
      </c>
      <c r="X381" s="40">
        <f>X$134*$D381*INDEX(X$117:X$133,$E381)</f>
        <v/>
      </c>
      <c r="Y381" s="40">
        <f>Y$134*$D381*INDEX(Y$117:Y$133,$E381)</f>
        <v/>
      </c>
      <c r="Z381" s="40">
        <f>Z$134*$D381*INDEX(Z$117:Z$133,$E381)</f>
        <v/>
      </c>
      <c r="AA381" s="40">
        <f>AA$134*$D381*INDEX(AA$117:AA$133,$E381)</f>
        <v/>
      </c>
      <c r="AB381" s="40">
        <f>AB$134*$D381*INDEX(AB$117:AB$133,$E381)</f>
        <v/>
      </c>
      <c r="AC381" s="40">
        <f>AC$134*$D381*INDEX(AC$117:AC$133,$E381)</f>
        <v/>
      </c>
      <c r="AD381" s="42">
        <f>ETSCOST(AD$134,$D381,INDEX(AD$117:AD$133,$E381))</f>
        <v/>
      </c>
      <c r="AE381" s="25">
        <f>LOWER(Settings!$C$4)&amp;".mit."&amp;$A381&amp;IF($C381="","","."&amp;$C381&amp;"."&amp;$B381)&amp;IF(INDEX(Variables!$D$5:$D$105,MATCH($A381,Variables!$A$5:$A$105,0))="","","."&amp;INDEX(Variables!$D$5:$D$105,MATCH($A381,Variables!$A$5:$A$105,0)))&amp;"."&amp;AE$5</f>
        <v/>
      </c>
      <c r="AF381" s="41">
        <f>AF$134*$D381*INDEX(AF$117:AF$133,$E381)</f>
        <v/>
      </c>
      <c r="AG381" s="40">
        <f>AG$134*$D381*INDEX(AG$117:AG$133,$E381)</f>
        <v/>
      </c>
      <c r="AH381" s="40">
        <f>AH$134*$D381*INDEX(AH$117:AH$133,$E381)</f>
        <v/>
      </c>
      <c r="AI381" s="40">
        <f>AI$134*$D381*INDEX(AI$117:AI$133,$E381)</f>
        <v/>
      </c>
      <c r="AJ381" s="40">
        <f>AJ$134*$D381*INDEX(AJ$117:AJ$133,$E381)</f>
        <v/>
      </c>
      <c r="AK381" s="40">
        <f>AK$134*$D381*INDEX(AK$117:AK$133,$E381)</f>
        <v/>
      </c>
      <c r="AL381" s="40">
        <f>AL$134*$D381*INDEX(AL$117:AL$133,$E381)</f>
        <v/>
      </c>
      <c r="AM381" s="40">
        <f>AM$134*$D381*INDEX(AM$117:AM$133,$E381)</f>
        <v/>
      </c>
      <c r="AN381" s="40">
        <f>AN$134*$D381*INDEX(AN$117:AN$133,$E381)</f>
        <v/>
      </c>
      <c r="AO381" s="40">
        <f>AO$134*$D381*INDEX(AO$117:AO$133,$E381)</f>
        <v/>
      </c>
      <c r="AP381" s="40">
        <f>AP$134*$D381*INDEX(AP$117:AP$133,$E381)</f>
        <v/>
      </c>
      <c r="AQ381" s="40">
        <f>AQ$134*$D381*INDEX(AQ$117:AQ$133,$E381)</f>
        <v/>
      </c>
      <c r="AR381" s="40">
        <f>AR$134*$D381*INDEX(AR$117:AR$133,$E381)</f>
        <v/>
      </c>
      <c r="AS381" s="40">
        <f>AS$134*$D381*INDEX(AS$117:AS$133,$E381)</f>
        <v/>
      </c>
      <c r="AT381" s="40">
        <f>AT$134*$D381*INDEX(AT$117:AT$133,$E381)</f>
        <v/>
      </c>
      <c r="AU381" s="40">
        <f>AU$134*$D381*INDEX(AU$117:AU$133,$E381)</f>
        <v/>
      </c>
      <c r="AV381" s="40">
        <f>AV$134*$D381*INDEX(AV$117:AV$133,$E381)</f>
        <v/>
      </c>
      <c r="AW381" s="40">
        <f>AW$134*$D381*INDEX(AW$117:AW$133,$E381)</f>
        <v/>
      </c>
      <c r="AX381" s="42">
        <f>ETSCOST(AX$134,$D381,INDEX(AX$117:AX$133,$E381))</f>
        <v/>
      </c>
    </row>
    <row r="382" hidden="1" outlineLevel="2">
      <c r="A382" s="5" t="inlineStr">
        <is>
          <t>ets</t>
        </is>
      </c>
      <c r="B382" s="5" t="inlineStr">
        <is>
          <t>ker</t>
        </is>
      </c>
      <c r="C382" s="5" t="inlineStr">
        <is>
          <t>ral</t>
        </is>
      </c>
      <c r="D382" s="40">
        <f>INDEX(Inputs!$T$5:$T$132,MATCH($B382&amp;"|"&amp;$C382,Inputs!$A$5:$A$132,0))</f>
        <v/>
      </c>
      <c r="E382" s="40">
        <f>INDEX(Inputs!$K$5:$K$132,MATCH($B382&amp;"|"&amp;$C382,Inputs!$A$5:$A$132,0))</f>
        <v/>
      </c>
      <c r="F382" s="39" t="n"/>
      <c r="G382" s="39" t="n"/>
      <c r="H382" s="5">
        <f>INDEX(Variables!$B$5:$B$105,MATCH($A382,Variables!$A$5:$A$105,0))&amp;IF($C382="",""," | "&amp;INDEX(Mapping!$B$5:$B$26,MATCH($C382,Mapping!$A$5:$A$26,0))&amp;" | "&amp;INDEX(Mapping!$B$30:$B$41,MATCH($B382,Mapping!$A$30:$A$41,0)))</f>
        <v/>
      </c>
      <c r="I382" s="5">
        <f>INDEX(Variables!$C$5:$C$105,MATCH($A382,Variables!$A$5:$A$105,0))</f>
        <v/>
      </c>
      <c r="J382" s="5">
        <f>INDEX(Variables!$E$5:$E$105,MATCH($A382,Variables!$A$5:$A$105,0))</f>
        <v/>
      </c>
      <c r="K382" s="25">
        <f>LOWER(Settings!$C$4)&amp;".mit."&amp;$A382&amp;IF($C382="","","."&amp;$C382&amp;"."&amp;$B382)&amp;IF(INDEX(Variables!$D$5:$D$105,MATCH($A382,Variables!$A$5:$A$105,0))="","","."&amp;INDEX(Variables!$D$5:$D$105,MATCH($A382,Variables!$A$5:$A$105,0)))&amp;"."&amp;K$5</f>
        <v/>
      </c>
      <c r="L382" s="41">
        <f>L$134*$D382*INDEX(L$117:L$133,$E382)</f>
        <v/>
      </c>
      <c r="M382" s="40">
        <f>M$134*$D382*INDEX(M$117:M$133,$E382)</f>
        <v/>
      </c>
      <c r="N382" s="40">
        <f>N$134*$D382*INDEX(N$117:N$133,$E382)</f>
        <v/>
      </c>
      <c r="O382" s="40">
        <f>O$134*$D382*INDEX(O$117:O$133,$E382)</f>
        <v/>
      </c>
      <c r="P382" s="40">
        <f>P$134*$D382*INDEX(P$117:P$133,$E382)</f>
        <v/>
      </c>
      <c r="Q382" s="40">
        <f>Q$134*$D382*INDEX(Q$117:Q$133,$E382)</f>
        <v/>
      </c>
      <c r="R382" s="40">
        <f>R$134*$D382*INDEX(R$117:R$133,$E382)</f>
        <v/>
      </c>
      <c r="S382" s="40">
        <f>S$134*$D382*INDEX(S$117:S$133,$E382)</f>
        <v/>
      </c>
      <c r="T382" s="40">
        <f>T$134*$D382*INDEX(T$117:T$133,$E382)</f>
        <v/>
      </c>
      <c r="U382" s="40">
        <f>U$134*$D382*INDEX(U$117:U$133,$E382)</f>
        <v/>
      </c>
      <c r="V382" s="40">
        <f>V$134*$D382*INDEX(V$117:V$133,$E382)</f>
        <v/>
      </c>
      <c r="W382" s="40">
        <f>W$134*$D382*INDEX(W$117:W$133,$E382)</f>
        <v/>
      </c>
      <c r="X382" s="40">
        <f>X$134*$D382*INDEX(X$117:X$133,$E382)</f>
        <v/>
      </c>
      <c r="Y382" s="40">
        <f>Y$134*$D382*INDEX(Y$117:Y$133,$E382)</f>
        <v/>
      </c>
      <c r="Z382" s="40">
        <f>Z$134*$D382*INDEX(Z$117:Z$133,$E382)</f>
        <v/>
      </c>
      <c r="AA382" s="40">
        <f>AA$134*$D382*INDEX(AA$117:AA$133,$E382)</f>
        <v/>
      </c>
      <c r="AB382" s="40">
        <f>AB$134*$D382*INDEX(AB$117:AB$133,$E382)</f>
        <v/>
      </c>
      <c r="AC382" s="40">
        <f>AC$134*$D382*INDEX(AC$117:AC$133,$E382)</f>
        <v/>
      </c>
      <c r="AD382" s="42">
        <f>ETSCOST(AD$134,$D382,INDEX(AD$117:AD$133,$E382))</f>
        <v/>
      </c>
      <c r="AE382" s="25">
        <f>LOWER(Settings!$C$4)&amp;".mit."&amp;$A382&amp;IF($C382="","","."&amp;$C382&amp;"."&amp;$B382)&amp;IF(INDEX(Variables!$D$5:$D$105,MATCH($A382,Variables!$A$5:$A$105,0))="","","."&amp;INDEX(Variables!$D$5:$D$105,MATCH($A382,Variables!$A$5:$A$105,0)))&amp;"."&amp;AE$5</f>
        <v/>
      </c>
      <c r="AF382" s="41">
        <f>AF$134*$D382*INDEX(AF$117:AF$133,$E382)</f>
        <v/>
      </c>
      <c r="AG382" s="40">
        <f>AG$134*$D382*INDEX(AG$117:AG$133,$E382)</f>
        <v/>
      </c>
      <c r="AH382" s="40">
        <f>AH$134*$D382*INDEX(AH$117:AH$133,$E382)</f>
        <v/>
      </c>
      <c r="AI382" s="40">
        <f>AI$134*$D382*INDEX(AI$117:AI$133,$E382)</f>
        <v/>
      </c>
      <c r="AJ382" s="40">
        <f>AJ$134*$D382*INDEX(AJ$117:AJ$133,$E382)</f>
        <v/>
      </c>
      <c r="AK382" s="40">
        <f>AK$134*$D382*INDEX(AK$117:AK$133,$E382)</f>
        <v/>
      </c>
      <c r="AL382" s="40">
        <f>AL$134*$D382*INDEX(AL$117:AL$133,$E382)</f>
        <v/>
      </c>
      <c r="AM382" s="40">
        <f>AM$134*$D382*INDEX(AM$117:AM$133,$E382)</f>
        <v/>
      </c>
      <c r="AN382" s="40">
        <f>AN$134*$D382*INDEX(AN$117:AN$133,$E382)</f>
        <v/>
      </c>
      <c r="AO382" s="40">
        <f>AO$134*$D382*INDEX(AO$117:AO$133,$E382)</f>
        <v/>
      </c>
      <c r="AP382" s="40">
        <f>AP$134*$D382*INDEX(AP$117:AP$133,$E382)</f>
        <v/>
      </c>
      <c r="AQ382" s="40">
        <f>AQ$134*$D382*INDEX(AQ$117:AQ$133,$E382)</f>
        <v/>
      </c>
      <c r="AR382" s="40">
        <f>AR$134*$D382*INDEX(AR$117:AR$133,$E382)</f>
        <v/>
      </c>
      <c r="AS382" s="40">
        <f>AS$134*$D382*INDEX(AS$117:AS$133,$E382)</f>
        <v/>
      </c>
      <c r="AT382" s="40">
        <f>AT$134*$D382*INDEX(AT$117:AT$133,$E382)</f>
        <v/>
      </c>
      <c r="AU382" s="40">
        <f>AU$134*$D382*INDEX(AU$117:AU$133,$E382)</f>
        <v/>
      </c>
      <c r="AV382" s="40">
        <f>AV$134*$D382*INDEX(AV$117:AV$133,$E382)</f>
        <v/>
      </c>
      <c r="AW382" s="40">
        <f>AW$134*$D382*INDEX(AW$117:AW$133,$E382)</f>
        <v/>
      </c>
      <c r="AX382" s="42">
        <f>ETSCOST(AX$134,$D382,INDEX(AX$117:AX$133,$E382))</f>
        <v/>
      </c>
    </row>
    <row r="383" hidden="1" outlineLevel="2">
      <c r="A383" s="5" t="inlineStr">
        <is>
          <t>ets</t>
        </is>
      </c>
      <c r="B383" s="5" t="inlineStr">
        <is>
          <t>oop</t>
        </is>
      </c>
      <c r="C383" s="5" t="inlineStr">
        <is>
          <t>ral</t>
        </is>
      </c>
      <c r="D383" s="40">
        <f>INDEX(Inputs!$T$5:$T$132,MATCH($B383&amp;"|"&amp;$C383,Inputs!$A$5:$A$132,0))</f>
        <v/>
      </c>
      <c r="E383" s="40">
        <f>INDEX(Inputs!$K$5:$K$132,MATCH($B383&amp;"|"&amp;$C383,Inputs!$A$5:$A$132,0))</f>
        <v/>
      </c>
      <c r="F383" s="39" t="n"/>
      <c r="G383" s="39" t="n"/>
      <c r="H383" s="5">
        <f>INDEX(Variables!$B$5:$B$105,MATCH($A383,Variables!$A$5:$A$105,0))&amp;IF($C383="",""," | "&amp;INDEX(Mapping!$B$5:$B$26,MATCH($C383,Mapping!$A$5:$A$26,0))&amp;" | "&amp;INDEX(Mapping!$B$30:$B$41,MATCH($B383,Mapping!$A$30:$A$41,0)))</f>
        <v/>
      </c>
      <c r="I383" s="5">
        <f>INDEX(Variables!$C$5:$C$105,MATCH($A383,Variables!$A$5:$A$105,0))</f>
        <v/>
      </c>
      <c r="J383" s="5">
        <f>INDEX(Variables!$E$5:$E$105,MATCH($A383,Variables!$A$5:$A$105,0))</f>
        <v/>
      </c>
      <c r="K383" s="25">
        <f>LOWER(Settings!$C$4)&amp;".mit."&amp;$A383&amp;IF($C383="","","."&amp;$C383&amp;"."&amp;$B383)&amp;IF(INDEX(Variables!$D$5:$D$105,MATCH($A383,Variables!$A$5:$A$105,0))="","","."&amp;INDEX(Variables!$D$5:$D$105,MATCH($A383,Variables!$A$5:$A$105,0)))&amp;"."&amp;K$5</f>
        <v/>
      </c>
      <c r="L383" s="41">
        <f>L$134*$D383*INDEX(L$117:L$133,$E383)</f>
        <v/>
      </c>
      <c r="M383" s="40">
        <f>M$134*$D383*INDEX(M$117:M$133,$E383)</f>
        <v/>
      </c>
      <c r="N383" s="40">
        <f>N$134*$D383*INDEX(N$117:N$133,$E383)</f>
        <v/>
      </c>
      <c r="O383" s="40">
        <f>O$134*$D383*INDEX(O$117:O$133,$E383)</f>
        <v/>
      </c>
      <c r="P383" s="40">
        <f>P$134*$D383*INDEX(P$117:P$133,$E383)</f>
        <v/>
      </c>
      <c r="Q383" s="40">
        <f>Q$134*$D383*INDEX(Q$117:Q$133,$E383)</f>
        <v/>
      </c>
      <c r="R383" s="40">
        <f>R$134*$D383*INDEX(R$117:R$133,$E383)</f>
        <v/>
      </c>
      <c r="S383" s="40">
        <f>S$134*$D383*INDEX(S$117:S$133,$E383)</f>
        <v/>
      </c>
      <c r="T383" s="40">
        <f>T$134*$D383*INDEX(T$117:T$133,$E383)</f>
        <v/>
      </c>
      <c r="U383" s="40">
        <f>U$134*$D383*INDEX(U$117:U$133,$E383)</f>
        <v/>
      </c>
      <c r="V383" s="40">
        <f>V$134*$D383*INDEX(V$117:V$133,$E383)</f>
        <v/>
      </c>
      <c r="W383" s="40">
        <f>W$134*$D383*INDEX(W$117:W$133,$E383)</f>
        <v/>
      </c>
      <c r="X383" s="40">
        <f>X$134*$D383*INDEX(X$117:X$133,$E383)</f>
        <v/>
      </c>
      <c r="Y383" s="40">
        <f>Y$134*$D383*INDEX(Y$117:Y$133,$E383)</f>
        <v/>
      </c>
      <c r="Z383" s="40">
        <f>Z$134*$D383*INDEX(Z$117:Z$133,$E383)</f>
        <v/>
      </c>
      <c r="AA383" s="40">
        <f>AA$134*$D383*INDEX(AA$117:AA$133,$E383)</f>
        <v/>
      </c>
      <c r="AB383" s="40">
        <f>AB$134*$D383*INDEX(AB$117:AB$133,$E383)</f>
        <v/>
      </c>
      <c r="AC383" s="40">
        <f>AC$134*$D383*INDEX(AC$117:AC$133,$E383)</f>
        <v/>
      </c>
      <c r="AD383" s="42">
        <f>ETSCOST(AD$134,$D383,INDEX(AD$117:AD$133,$E383))</f>
        <v/>
      </c>
      <c r="AE383" s="25">
        <f>LOWER(Settings!$C$4)&amp;".mit."&amp;$A383&amp;IF($C383="","","."&amp;$C383&amp;"."&amp;$B383)&amp;IF(INDEX(Variables!$D$5:$D$105,MATCH($A383,Variables!$A$5:$A$105,0))="","","."&amp;INDEX(Variables!$D$5:$D$105,MATCH($A383,Variables!$A$5:$A$105,0)))&amp;"."&amp;AE$5</f>
        <v/>
      </c>
      <c r="AF383" s="41">
        <f>AF$134*$D383*INDEX(AF$117:AF$133,$E383)</f>
        <v/>
      </c>
      <c r="AG383" s="40">
        <f>AG$134*$D383*INDEX(AG$117:AG$133,$E383)</f>
        <v/>
      </c>
      <c r="AH383" s="40">
        <f>AH$134*$D383*INDEX(AH$117:AH$133,$E383)</f>
        <v/>
      </c>
      <c r="AI383" s="40">
        <f>AI$134*$D383*INDEX(AI$117:AI$133,$E383)</f>
        <v/>
      </c>
      <c r="AJ383" s="40">
        <f>AJ$134*$D383*INDEX(AJ$117:AJ$133,$E383)</f>
        <v/>
      </c>
      <c r="AK383" s="40">
        <f>AK$134*$D383*INDEX(AK$117:AK$133,$E383)</f>
        <v/>
      </c>
      <c r="AL383" s="40">
        <f>AL$134*$D383*INDEX(AL$117:AL$133,$E383)</f>
        <v/>
      </c>
      <c r="AM383" s="40">
        <f>AM$134*$D383*INDEX(AM$117:AM$133,$E383)</f>
        <v/>
      </c>
      <c r="AN383" s="40">
        <f>AN$134*$D383*INDEX(AN$117:AN$133,$E383)</f>
        <v/>
      </c>
      <c r="AO383" s="40">
        <f>AO$134*$D383*INDEX(AO$117:AO$133,$E383)</f>
        <v/>
      </c>
      <c r="AP383" s="40">
        <f>AP$134*$D383*INDEX(AP$117:AP$133,$E383)</f>
        <v/>
      </c>
      <c r="AQ383" s="40">
        <f>AQ$134*$D383*INDEX(AQ$117:AQ$133,$E383)</f>
        <v/>
      </c>
      <c r="AR383" s="40">
        <f>AR$134*$D383*INDEX(AR$117:AR$133,$E383)</f>
        <v/>
      </c>
      <c r="AS383" s="40">
        <f>AS$134*$D383*INDEX(AS$117:AS$133,$E383)</f>
        <v/>
      </c>
      <c r="AT383" s="40">
        <f>AT$134*$D383*INDEX(AT$117:AT$133,$E383)</f>
        <v/>
      </c>
      <c r="AU383" s="40">
        <f>AU$134*$D383*INDEX(AU$117:AU$133,$E383)</f>
        <v/>
      </c>
      <c r="AV383" s="40">
        <f>AV$134*$D383*INDEX(AV$117:AV$133,$E383)</f>
        <v/>
      </c>
      <c r="AW383" s="40">
        <f>AW$134*$D383*INDEX(AW$117:AW$133,$E383)</f>
        <v/>
      </c>
      <c r="AX383" s="42">
        <f>ETSCOST(AX$134,$D383,INDEX(AX$117:AX$133,$E383))</f>
        <v/>
      </c>
    </row>
    <row r="384" hidden="1" outlineLevel="2">
      <c r="A384" s="5" t="inlineStr">
        <is>
          <t>ets</t>
        </is>
      </c>
      <c r="B384" s="5" t="inlineStr">
        <is>
          <t>bio</t>
        </is>
      </c>
      <c r="C384" s="5" t="inlineStr">
        <is>
          <t>ral</t>
        </is>
      </c>
      <c r="D384" s="40">
        <f>INDEX(Inputs!$T$5:$T$132,MATCH($B384&amp;"|"&amp;$C384,Inputs!$A$5:$A$132,0))</f>
        <v/>
      </c>
      <c r="E384" s="40">
        <f>INDEX(Inputs!$K$5:$K$132,MATCH($B384&amp;"|"&amp;$C384,Inputs!$A$5:$A$132,0))</f>
        <v/>
      </c>
      <c r="F384" s="39" t="n"/>
      <c r="G384" s="39" t="n"/>
      <c r="H384" s="5">
        <f>INDEX(Variables!$B$5:$B$105,MATCH($A384,Variables!$A$5:$A$105,0))&amp;IF($C384="",""," | "&amp;INDEX(Mapping!$B$5:$B$26,MATCH($C384,Mapping!$A$5:$A$26,0))&amp;" | "&amp;INDEX(Mapping!$B$30:$B$41,MATCH($B384,Mapping!$A$30:$A$41,0)))</f>
        <v/>
      </c>
      <c r="I384" s="5">
        <f>INDEX(Variables!$C$5:$C$105,MATCH($A384,Variables!$A$5:$A$105,0))</f>
        <v/>
      </c>
      <c r="J384" s="5">
        <f>INDEX(Variables!$E$5:$E$105,MATCH($A384,Variables!$A$5:$A$105,0))</f>
        <v/>
      </c>
      <c r="K384" s="25">
        <f>LOWER(Settings!$C$4)&amp;".mit."&amp;$A384&amp;IF($C384="","","."&amp;$C384&amp;"."&amp;$B384)&amp;IF(INDEX(Variables!$D$5:$D$105,MATCH($A384,Variables!$A$5:$A$105,0))="","","."&amp;INDEX(Variables!$D$5:$D$105,MATCH($A384,Variables!$A$5:$A$105,0)))&amp;"."&amp;K$5</f>
        <v/>
      </c>
      <c r="L384" s="41">
        <f>L$134*$D384*INDEX(L$117:L$133,$E384)</f>
        <v/>
      </c>
      <c r="M384" s="40">
        <f>M$134*$D384*INDEX(M$117:M$133,$E384)</f>
        <v/>
      </c>
      <c r="N384" s="40">
        <f>N$134*$D384*INDEX(N$117:N$133,$E384)</f>
        <v/>
      </c>
      <c r="O384" s="40">
        <f>O$134*$D384*INDEX(O$117:O$133,$E384)</f>
        <v/>
      </c>
      <c r="P384" s="40">
        <f>P$134*$D384*INDEX(P$117:P$133,$E384)</f>
        <v/>
      </c>
      <c r="Q384" s="40">
        <f>Q$134*$D384*INDEX(Q$117:Q$133,$E384)</f>
        <v/>
      </c>
      <c r="R384" s="40">
        <f>R$134*$D384*INDEX(R$117:R$133,$E384)</f>
        <v/>
      </c>
      <c r="S384" s="40">
        <f>S$134*$D384*INDEX(S$117:S$133,$E384)</f>
        <v/>
      </c>
      <c r="T384" s="40">
        <f>T$134*$D384*INDEX(T$117:T$133,$E384)</f>
        <v/>
      </c>
      <c r="U384" s="40">
        <f>U$134*$D384*INDEX(U$117:U$133,$E384)</f>
        <v/>
      </c>
      <c r="V384" s="40">
        <f>V$134*$D384*INDEX(V$117:V$133,$E384)</f>
        <v/>
      </c>
      <c r="W384" s="40">
        <f>W$134*$D384*INDEX(W$117:W$133,$E384)</f>
        <v/>
      </c>
      <c r="X384" s="40">
        <f>X$134*$D384*INDEX(X$117:X$133,$E384)</f>
        <v/>
      </c>
      <c r="Y384" s="40">
        <f>Y$134*$D384*INDEX(Y$117:Y$133,$E384)</f>
        <v/>
      </c>
      <c r="Z384" s="40">
        <f>Z$134*$D384*INDEX(Z$117:Z$133,$E384)</f>
        <v/>
      </c>
      <c r="AA384" s="40">
        <f>AA$134*$D384*INDEX(AA$117:AA$133,$E384)</f>
        <v/>
      </c>
      <c r="AB384" s="40">
        <f>AB$134*$D384*INDEX(AB$117:AB$133,$E384)</f>
        <v/>
      </c>
      <c r="AC384" s="40">
        <f>AC$134*$D384*INDEX(AC$117:AC$133,$E384)</f>
        <v/>
      </c>
      <c r="AD384" s="42">
        <f>ETSCOST(AD$134,$D384,INDEX(AD$117:AD$133,$E384))</f>
        <v/>
      </c>
      <c r="AE384" s="25">
        <f>LOWER(Settings!$C$4)&amp;".mit."&amp;$A384&amp;IF($C384="","","."&amp;$C384&amp;"."&amp;$B384)&amp;IF(INDEX(Variables!$D$5:$D$105,MATCH($A384,Variables!$A$5:$A$105,0))="","","."&amp;INDEX(Variables!$D$5:$D$105,MATCH($A384,Variables!$A$5:$A$105,0)))&amp;"."&amp;AE$5</f>
        <v/>
      </c>
      <c r="AF384" s="41">
        <f>AF$134*$D384*INDEX(AF$117:AF$133,$E384)</f>
        <v/>
      </c>
      <c r="AG384" s="40">
        <f>AG$134*$D384*INDEX(AG$117:AG$133,$E384)</f>
        <v/>
      </c>
      <c r="AH384" s="40">
        <f>AH$134*$D384*INDEX(AH$117:AH$133,$E384)</f>
        <v/>
      </c>
      <c r="AI384" s="40">
        <f>AI$134*$D384*INDEX(AI$117:AI$133,$E384)</f>
        <v/>
      </c>
      <c r="AJ384" s="40">
        <f>AJ$134*$D384*INDEX(AJ$117:AJ$133,$E384)</f>
        <v/>
      </c>
      <c r="AK384" s="40">
        <f>AK$134*$D384*INDEX(AK$117:AK$133,$E384)</f>
        <v/>
      </c>
      <c r="AL384" s="40">
        <f>AL$134*$D384*INDEX(AL$117:AL$133,$E384)</f>
        <v/>
      </c>
      <c r="AM384" s="40">
        <f>AM$134*$D384*INDEX(AM$117:AM$133,$E384)</f>
        <v/>
      </c>
      <c r="AN384" s="40">
        <f>AN$134*$D384*INDEX(AN$117:AN$133,$E384)</f>
        <v/>
      </c>
      <c r="AO384" s="40">
        <f>AO$134*$D384*INDEX(AO$117:AO$133,$E384)</f>
        <v/>
      </c>
      <c r="AP384" s="40">
        <f>AP$134*$D384*INDEX(AP$117:AP$133,$E384)</f>
        <v/>
      </c>
      <c r="AQ384" s="40">
        <f>AQ$134*$D384*INDEX(AQ$117:AQ$133,$E384)</f>
        <v/>
      </c>
      <c r="AR384" s="40">
        <f>AR$134*$D384*INDEX(AR$117:AR$133,$E384)</f>
        <v/>
      </c>
      <c r="AS384" s="40">
        <f>AS$134*$D384*INDEX(AS$117:AS$133,$E384)</f>
        <v/>
      </c>
      <c r="AT384" s="40">
        <f>AT$134*$D384*INDEX(AT$117:AT$133,$E384)</f>
        <v/>
      </c>
      <c r="AU384" s="40">
        <f>AU$134*$D384*INDEX(AU$117:AU$133,$E384)</f>
        <v/>
      </c>
      <c r="AV384" s="40">
        <f>AV$134*$D384*INDEX(AV$117:AV$133,$E384)</f>
        <v/>
      </c>
      <c r="AW384" s="40">
        <f>AW$134*$D384*INDEX(AW$117:AW$133,$E384)</f>
        <v/>
      </c>
      <c r="AX384" s="42">
        <f>ETSCOST(AX$134,$D384,INDEX(AX$117:AX$133,$E384))</f>
        <v/>
      </c>
    </row>
    <row r="385" hidden="1" outlineLevel="2"/>
    <row r="386" hidden="1" outlineLevel="2">
      <c r="A386" s="5" t="inlineStr">
        <is>
          <t>ntx</t>
        </is>
      </c>
      <c r="B386" s="5" t="inlineStr">
        <is>
          <t>coa</t>
        </is>
      </c>
      <c r="C386" s="5" t="inlineStr">
        <is>
          <t>ral</t>
        </is>
      </c>
      <c r="D386" s="40">
        <f>INDEX(Inputs!$L$5:$L$132,MATCH($B386&amp;"|"&amp;$C386,Inputs!$A$5:$A$132,0))</f>
        <v/>
      </c>
      <c r="E386" s="40">
        <f>INDEX(Inputs!$I$5:$I$132,MATCH($B386&amp;"|"&amp;$C386,Inputs!$A$5:$A$132,0))</f>
        <v/>
      </c>
      <c r="F386" s="39" t="n"/>
      <c r="G386" s="39" t="n"/>
      <c r="H386" s="5">
        <f>INDEX(Variables!$B$5:$B$105,MATCH($A386,Variables!$A$5:$A$105,0))&amp;IF($C386="",""," | "&amp;INDEX(Mapping!$B$5:$B$26,MATCH($C386,Mapping!$A$5:$A$26,0))&amp;" | "&amp;INDEX(Mapping!$B$30:$B$41,MATCH($B386,Mapping!$A$30:$A$41,0)))</f>
        <v/>
      </c>
      <c r="I386" s="5">
        <f>INDEX(Variables!$C$5:$C$105,MATCH($A386,Variables!$A$5:$A$105,0))</f>
        <v/>
      </c>
      <c r="J386" s="5">
        <f>INDEX(Variables!$E$5:$E$105,MATCH($A386,Variables!$A$5:$A$105,0))</f>
        <v/>
      </c>
      <c r="K386" s="25">
        <f>LOWER(Settings!$C$4)&amp;".mit."&amp;$A386&amp;IF($C386="","","."&amp;$C386&amp;"."&amp;$B386)&amp;IF(INDEX(Variables!$D$5:$D$105,MATCH($A386,Variables!$A$5:$A$105,0))="","","."&amp;INDEX(Variables!$D$5:$D$105,MATCH($A386,Variables!$A$5:$A$105,0)))&amp;"."&amp;K$5</f>
        <v/>
      </c>
      <c r="L386" s="41">
        <f>INDEX(L$78:L$91,$D386)/$E386</f>
        <v/>
      </c>
      <c r="M386" s="40">
        <f>INDEX(M$78:M$91,$D386)/$E386</f>
        <v/>
      </c>
      <c r="N386" s="40">
        <f>INDEX(N$78:N$91,$D386)/$E386</f>
        <v/>
      </c>
      <c r="O386" s="40">
        <f>INDEX(O$78:O$91,$D386)/$E386</f>
        <v/>
      </c>
      <c r="P386" s="40">
        <f>INDEX(P$78:P$91,$D386)/$E386</f>
        <v/>
      </c>
      <c r="Q386" s="40">
        <f>INDEX(Q$78:Q$91,$D386)/$E386</f>
        <v/>
      </c>
      <c r="R386" s="40">
        <f>INDEX(R$78:R$91,$D386)/$E386</f>
        <v/>
      </c>
      <c r="S386" s="40">
        <f>INDEX(S$78:S$91,$D386)/$E386</f>
        <v/>
      </c>
      <c r="T386" s="40">
        <f>INDEX(T$78:T$91,$D386)/$E386</f>
        <v/>
      </c>
      <c r="U386" s="40">
        <f>INDEX(U$78:U$91,$D386)/$E386</f>
        <v/>
      </c>
      <c r="V386" s="40">
        <f>INDEX(V$78:V$91,$D386)/$E386</f>
        <v/>
      </c>
      <c r="W386" s="40">
        <f>INDEX(W$78:W$91,$D386)/$E386</f>
        <v/>
      </c>
      <c r="X386" s="40">
        <f>INDEX(X$78:X$91,$D386)/$E386</f>
        <v/>
      </c>
      <c r="Y386" s="40">
        <f>INDEX(Y$78:Y$91,$D386)/$E386</f>
        <v/>
      </c>
      <c r="Z386" s="40">
        <f>INDEX(Z$78:Z$91,$D386)/$E386</f>
        <v/>
      </c>
      <c r="AA386" s="40">
        <f>INDEX(AA$78:AA$91,$D386)/$E386</f>
        <v/>
      </c>
      <c r="AB386" s="40">
        <f>INDEX(AB$78:AB$91,$D386)/$E386</f>
        <v/>
      </c>
      <c r="AC386" s="40">
        <f>INDEX(AC$78:AC$91,$D386)/$E386</f>
        <v/>
      </c>
      <c r="AD386" s="42">
        <f>NEWEXCISE(INDEX(AD$78:AD$91,$D386),$E386)</f>
        <v/>
      </c>
      <c r="AE386" s="25">
        <f>LOWER(Settings!$C$4)&amp;".mit."&amp;$A386&amp;IF($C386="","","."&amp;$C386&amp;"."&amp;$B386)&amp;IF(INDEX(Variables!$D$5:$D$105,MATCH($A386,Variables!$A$5:$A$105,0))="","","."&amp;INDEX(Variables!$D$5:$D$105,MATCH($A386,Variables!$A$5:$A$105,0)))&amp;"."&amp;AE$5</f>
        <v/>
      </c>
      <c r="AF386" s="41">
        <f>INDEX(AF$78:AF$91,$D386)/$E386</f>
        <v/>
      </c>
      <c r="AG386" s="40">
        <f>INDEX(AG$78:AG$91,$D386)/$E386</f>
        <v/>
      </c>
      <c r="AH386" s="40">
        <f>INDEX(AH$78:AH$91,$D386)/$E386</f>
        <v/>
      </c>
      <c r="AI386" s="40">
        <f>INDEX(AI$78:AI$91,$D386)/$E386</f>
        <v/>
      </c>
      <c r="AJ386" s="40">
        <f>INDEX(AJ$78:AJ$91,$D386)/$E386</f>
        <v/>
      </c>
      <c r="AK386" s="40">
        <f>INDEX(AK$78:AK$91,$D386)/$E386</f>
        <v/>
      </c>
      <c r="AL386" s="40">
        <f>INDEX(AL$78:AL$91,$D386)/$E386</f>
        <v/>
      </c>
      <c r="AM386" s="40">
        <f>INDEX(AM$78:AM$91,$D386)/$E386</f>
        <v/>
      </c>
      <c r="AN386" s="40">
        <f>INDEX(AN$78:AN$91,$D386)/$E386</f>
        <v/>
      </c>
      <c r="AO386" s="40">
        <f>INDEX(AO$78:AO$91,$D386)/$E386</f>
        <v/>
      </c>
      <c r="AP386" s="40">
        <f>INDEX(AP$78:AP$91,$D386)/$E386</f>
        <v/>
      </c>
      <c r="AQ386" s="40">
        <f>INDEX(AQ$78:AQ$91,$D386)/$E386</f>
        <v/>
      </c>
      <c r="AR386" s="40">
        <f>INDEX(AR$78:AR$91,$D386)/$E386</f>
        <v/>
      </c>
      <c r="AS386" s="40">
        <f>INDEX(AS$78:AS$91,$D386)/$E386</f>
        <v/>
      </c>
      <c r="AT386" s="40">
        <f>INDEX(AT$78:AT$91,$D386)/$E386</f>
        <v/>
      </c>
      <c r="AU386" s="40">
        <f>INDEX(AU$78:AU$91,$D386)/$E386</f>
        <v/>
      </c>
      <c r="AV386" s="40">
        <f>INDEX(AV$78:AV$91,$D386)/$E386</f>
        <v/>
      </c>
      <c r="AW386" s="40">
        <f>INDEX(AW$78:AW$91,$D386)/$E386</f>
        <v/>
      </c>
      <c r="AX386" s="42">
        <f>NEWEXCISE(INDEX(AX$78:AX$91,$D386),$E386)</f>
        <v/>
      </c>
    </row>
    <row r="387" hidden="1" outlineLevel="2">
      <c r="A387" s="5" t="inlineStr">
        <is>
          <t>ntx</t>
        </is>
      </c>
      <c r="B387" s="5" t="inlineStr">
        <is>
          <t>nga</t>
        </is>
      </c>
      <c r="C387" s="5" t="inlineStr">
        <is>
          <t>ral</t>
        </is>
      </c>
      <c r="D387" s="40">
        <f>INDEX(Inputs!$L$5:$L$132,MATCH($B387&amp;"|"&amp;$C387,Inputs!$A$5:$A$132,0))</f>
        <v/>
      </c>
      <c r="E387" s="40">
        <f>INDEX(Inputs!$I$5:$I$132,MATCH($B387&amp;"|"&amp;$C387,Inputs!$A$5:$A$132,0))</f>
        <v/>
      </c>
      <c r="F387" s="39" t="n"/>
      <c r="G387" s="39" t="n"/>
      <c r="H387" s="5">
        <f>INDEX(Variables!$B$5:$B$105,MATCH($A387,Variables!$A$5:$A$105,0))&amp;IF($C387="",""," | "&amp;INDEX(Mapping!$B$5:$B$26,MATCH($C387,Mapping!$A$5:$A$26,0))&amp;" | "&amp;INDEX(Mapping!$B$30:$B$41,MATCH($B387,Mapping!$A$30:$A$41,0)))</f>
        <v/>
      </c>
      <c r="I387" s="5">
        <f>INDEX(Variables!$C$5:$C$105,MATCH($A387,Variables!$A$5:$A$105,0))</f>
        <v/>
      </c>
      <c r="J387" s="5">
        <f>INDEX(Variables!$E$5:$E$105,MATCH($A387,Variables!$A$5:$A$105,0))</f>
        <v/>
      </c>
      <c r="K387" s="25">
        <f>LOWER(Settings!$C$4)&amp;".mit."&amp;$A387&amp;IF($C387="","","."&amp;$C387&amp;"."&amp;$B387)&amp;IF(INDEX(Variables!$D$5:$D$105,MATCH($A387,Variables!$A$5:$A$105,0))="","","."&amp;INDEX(Variables!$D$5:$D$105,MATCH($A387,Variables!$A$5:$A$105,0)))&amp;"."&amp;K$5</f>
        <v/>
      </c>
      <c r="L387" s="41">
        <f>INDEX(L$78:L$91,$D387)/$E387</f>
        <v/>
      </c>
      <c r="M387" s="40">
        <f>INDEX(M$78:M$91,$D387)/$E387</f>
        <v/>
      </c>
      <c r="N387" s="40">
        <f>INDEX(N$78:N$91,$D387)/$E387</f>
        <v/>
      </c>
      <c r="O387" s="40">
        <f>INDEX(O$78:O$91,$D387)/$E387</f>
        <v/>
      </c>
      <c r="P387" s="40">
        <f>INDEX(P$78:P$91,$D387)/$E387</f>
        <v/>
      </c>
      <c r="Q387" s="40">
        <f>INDEX(Q$78:Q$91,$D387)/$E387</f>
        <v/>
      </c>
      <c r="R387" s="40">
        <f>INDEX(R$78:R$91,$D387)/$E387</f>
        <v/>
      </c>
      <c r="S387" s="40">
        <f>INDEX(S$78:S$91,$D387)/$E387</f>
        <v/>
      </c>
      <c r="T387" s="40">
        <f>INDEX(T$78:T$91,$D387)/$E387</f>
        <v/>
      </c>
      <c r="U387" s="40">
        <f>INDEX(U$78:U$91,$D387)/$E387</f>
        <v/>
      </c>
      <c r="V387" s="40">
        <f>INDEX(V$78:V$91,$D387)/$E387</f>
        <v/>
      </c>
      <c r="W387" s="40">
        <f>INDEX(W$78:W$91,$D387)/$E387</f>
        <v/>
      </c>
      <c r="X387" s="40">
        <f>INDEX(X$78:X$91,$D387)/$E387</f>
        <v/>
      </c>
      <c r="Y387" s="40">
        <f>INDEX(Y$78:Y$91,$D387)/$E387</f>
        <v/>
      </c>
      <c r="Z387" s="40">
        <f>INDEX(Z$78:Z$91,$D387)/$E387</f>
        <v/>
      </c>
      <c r="AA387" s="40">
        <f>INDEX(AA$78:AA$91,$D387)/$E387</f>
        <v/>
      </c>
      <c r="AB387" s="40">
        <f>INDEX(AB$78:AB$91,$D387)/$E387</f>
        <v/>
      </c>
      <c r="AC387" s="40">
        <f>INDEX(AC$78:AC$91,$D387)/$E387</f>
        <v/>
      </c>
      <c r="AD387" s="42">
        <f>NEWEXCISE(INDEX(AD$78:AD$91,$D387),$E387)</f>
        <v/>
      </c>
      <c r="AE387" s="25">
        <f>LOWER(Settings!$C$4)&amp;".mit."&amp;$A387&amp;IF($C387="","","."&amp;$C387&amp;"."&amp;$B387)&amp;IF(INDEX(Variables!$D$5:$D$105,MATCH($A387,Variables!$A$5:$A$105,0))="","","."&amp;INDEX(Variables!$D$5:$D$105,MATCH($A387,Variables!$A$5:$A$105,0)))&amp;"."&amp;AE$5</f>
        <v/>
      </c>
      <c r="AF387" s="41">
        <f>INDEX(AF$78:AF$91,$D387)/$E387</f>
        <v/>
      </c>
      <c r="AG387" s="40">
        <f>INDEX(AG$78:AG$91,$D387)/$E387</f>
        <v/>
      </c>
      <c r="AH387" s="40">
        <f>INDEX(AH$78:AH$91,$D387)/$E387</f>
        <v/>
      </c>
      <c r="AI387" s="40">
        <f>INDEX(AI$78:AI$91,$D387)/$E387</f>
        <v/>
      </c>
      <c r="AJ387" s="40">
        <f>INDEX(AJ$78:AJ$91,$D387)/$E387</f>
        <v/>
      </c>
      <c r="AK387" s="40">
        <f>INDEX(AK$78:AK$91,$D387)/$E387</f>
        <v/>
      </c>
      <c r="AL387" s="40">
        <f>INDEX(AL$78:AL$91,$D387)/$E387</f>
        <v/>
      </c>
      <c r="AM387" s="40">
        <f>INDEX(AM$78:AM$91,$D387)/$E387</f>
        <v/>
      </c>
      <c r="AN387" s="40">
        <f>INDEX(AN$78:AN$91,$D387)/$E387</f>
        <v/>
      </c>
      <c r="AO387" s="40">
        <f>INDEX(AO$78:AO$91,$D387)/$E387</f>
        <v/>
      </c>
      <c r="AP387" s="40">
        <f>INDEX(AP$78:AP$91,$D387)/$E387</f>
        <v/>
      </c>
      <c r="AQ387" s="40">
        <f>INDEX(AQ$78:AQ$91,$D387)/$E387</f>
        <v/>
      </c>
      <c r="AR387" s="40">
        <f>INDEX(AR$78:AR$91,$D387)/$E387</f>
        <v/>
      </c>
      <c r="AS387" s="40">
        <f>INDEX(AS$78:AS$91,$D387)/$E387</f>
        <v/>
      </c>
      <c r="AT387" s="40">
        <f>INDEX(AT$78:AT$91,$D387)/$E387</f>
        <v/>
      </c>
      <c r="AU387" s="40">
        <f>INDEX(AU$78:AU$91,$D387)/$E387</f>
        <v/>
      </c>
      <c r="AV387" s="40">
        <f>INDEX(AV$78:AV$91,$D387)/$E387</f>
        <v/>
      </c>
      <c r="AW387" s="40">
        <f>INDEX(AW$78:AW$91,$D387)/$E387</f>
        <v/>
      </c>
      <c r="AX387" s="42">
        <f>NEWEXCISE(INDEX(AX$78:AX$91,$D387),$E387)</f>
        <v/>
      </c>
    </row>
    <row r="388" hidden="1" outlineLevel="2">
      <c r="A388" s="5" t="inlineStr">
        <is>
          <t>ntx</t>
        </is>
      </c>
      <c r="B388" s="5" t="inlineStr">
        <is>
          <t>gso</t>
        </is>
      </c>
      <c r="C388" s="5" t="inlineStr">
        <is>
          <t>ral</t>
        </is>
      </c>
      <c r="D388" s="40">
        <f>INDEX(Inputs!$L$5:$L$132,MATCH($B388&amp;"|"&amp;$C388,Inputs!$A$5:$A$132,0))</f>
        <v/>
      </c>
      <c r="E388" s="40">
        <f>INDEX(Inputs!$I$5:$I$132,MATCH($B388&amp;"|"&amp;$C388,Inputs!$A$5:$A$132,0))</f>
        <v/>
      </c>
      <c r="F388" s="39" t="n"/>
      <c r="G388" s="39" t="n"/>
      <c r="H388" s="5">
        <f>INDEX(Variables!$B$5:$B$105,MATCH($A388,Variables!$A$5:$A$105,0))&amp;IF($C388="",""," | "&amp;INDEX(Mapping!$B$5:$B$26,MATCH($C388,Mapping!$A$5:$A$26,0))&amp;" | "&amp;INDEX(Mapping!$B$30:$B$41,MATCH($B388,Mapping!$A$30:$A$41,0)))</f>
        <v/>
      </c>
      <c r="I388" s="5">
        <f>INDEX(Variables!$C$5:$C$105,MATCH($A388,Variables!$A$5:$A$105,0))</f>
        <v/>
      </c>
      <c r="J388" s="5">
        <f>INDEX(Variables!$E$5:$E$105,MATCH($A388,Variables!$A$5:$A$105,0))</f>
        <v/>
      </c>
      <c r="K388" s="25">
        <f>LOWER(Settings!$C$4)&amp;".mit."&amp;$A388&amp;IF($C388="","","."&amp;$C388&amp;"."&amp;$B388)&amp;IF(INDEX(Variables!$D$5:$D$105,MATCH($A388,Variables!$A$5:$A$105,0))="","","."&amp;INDEX(Variables!$D$5:$D$105,MATCH($A388,Variables!$A$5:$A$105,0)))&amp;"."&amp;K$5</f>
        <v/>
      </c>
      <c r="L388" s="41">
        <f>INDEX(L$78:L$91,$D388)/$E388</f>
        <v/>
      </c>
      <c r="M388" s="40">
        <f>INDEX(M$78:M$91,$D388)/$E388</f>
        <v/>
      </c>
      <c r="N388" s="40">
        <f>INDEX(N$78:N$91,$D388)/$E388</f>
        <v/>
      </c>
      <c r="O388" s="40">
        <f>INDEX(O$78:O$91,$D388)/$E388</f>
        <v/>
      </c>
      <c r="P388" s="40">
        <f>INDEX(P$78:P$91,$D388)/$E388</f>
        <v/>
      </c>
      <c r="Q388" s="40">
        <f>INDEX(Q$78:Q$91,$D388)/$E388</f>
        <v/>
      </c>
      <c r="R388" s="40">
        <f>INDEX(R$78:R$91,$D388)/$E388</f>
        <v/>
      </c>
      <c r="S388" s="40">
        <f>INDEX(S$78:S$91,$D388)/$E388</f>
        <v/>
      </c>
      <c r="T388" s="40">
        <f>INDEX(T$78:T$91,$D388)/$E388</f>
        <v/>
      </c>
      <c r="U388" s="40">
        <f>INDEX(U$78:U$91,$D388)/$E388</f>
        <v/>
      </c>
      <c r="V388" s="40">
        <f>INDEX(V$78:V$91,$D388)/$E388</f>
        <v/>
      </c>
      <c r="W388" s="40">
        <f>INDEX(W$78:W$91,$D388)/$E388</f>
        <v/>
      </c>
      <c r="X388" s="40">
        <f>INDEX(X$78:X$91,$D388)/$E388</f>
        <v/>
      </c>
      <c r="Y388" s="40">
        <f>INDEX(Y$78:Y$91,$D388)/$E388</f>
        <v/>
      </c>
      <c r="Z388" s="40">
        <f>INDEX(Z$78:Z$91,$D388)/$E388</f>
        <v/>
      </c>
      <c r="AA388" s="40">
        <f>INDEX(AA$78:AA$91,$D388)/$E388</f>
        <v/>
      </c>
      <c r="AB388" s="40">
        <f>INDEX(AB$78:AB$91,$D388)/$E388</f>
        <v/>
      </c>
      <c r="AC388" s="40">
        <f>INDEX(AC$78:AC$91,$D388)/$E388</f>
        <v/>
      </c>
      <c r="AD388" s="42">
        <f>NEWEXCISE(INDEX(AD$78:AD$91,$D388),$E388)</f>
        <v/>
      </c>
      <c r="AE388" s="25">
        <f>LOWER(Settings!$C$4)&amp;".mit."&amp;$A388&amp;IF($C388="","","."&amp;$C388&amp;"."&amp;$B388)&amp;IF(INDEX(Variables!$D$5:$D$105,MATCH($A388,Variables!$A$5:$A$105,0))="","","."&amp;INDEX(Variables!$D$5:$D$105,MATCH($A388,Variables!$A$5:$A$105,0)))&amp;"."&amp;AE$5</f>
        <v/>
      </c>
      <c r="AF388" s="41">
        <f>INDEX(AF$78:AF$91,$D388)/$E388</f>
        <v/>
      </c>
      <c r="AG388" s="40">
        <f>INDEX(AG$78:AG$91,$D388)/$E388</f>
        <v/>
      </c>
      <c r="AH388" s="40">
        <f>INDEX(AH$78:AH$91,$D388)/$E388</f>
        <v/>
      </c>
      <c r="AI388" s="40">
        <f>INDEX(AI$78:AI$91,$D388)/$E388</f>
        <v/>
      </c>
      <c r="AJ388" s="40">
        <f>INDEX(AJ$78:AJ$91,$D388)/$E388</f>
        <v/>
      </c>
      <c r="AK388" s="40">
        <f>INDEX(AK$78:AK$91,$D388)/$E388</f>
        <v/>
      </c>
      <c r="AL388" s="40">
        <f>INDEX(AL$78:AL$91,$D388)/$E388</f>
        <v/>
      </c>
      <c r="AM388" s="40">
        <f>INDEX(AM$78:AM$91,$D388)/$E388</f>
        <v/>
      </c>
      <c r="AN388" s="40">
        <f>INDEX(AN$78:AN$91,$D388)/$E388</f>
        <v/>
      </c>
      <c r="AO388" s="40">
        <f>INDEX(AO$78:AO$91,$D388)/$E388</f>
        <v/>
      </c>
      <c r="AP388" s="40">
        <f>INDEX(AP$78:AP$91,$D388)/$E388</f>
        <v/>
      </c>
      <c r="AQ388" s="40">
        <f>INDEX(AQ$78:AQ$91,$D388)/$E388</f>
        <v/>
      </c>
      <c r="AR388" s="40">
        <f>INDEX(AR$78:AR$91,$D388)/$E388</f>
        <v/>
      </c>
      <c r="AS388" s="40">
        <f>INDEX(AS$78:AS$91,$D388)/$E388</f>
        <v/>
      </c>
      <c r="AT388" s="40">
        <f>INDEX(AT$78:AT$91,$D388)/$E388</f>
        <v/>
      </c>
      <c r="AU388" s="40">
        <f>INDEX(AU$78:AU$91,$D388)/$E388</f>
        <v/>
      </c>
      <c r="AV388" s="40">
        <f>INDEX(AV$78:AV$91,$D388)/$E388</f>
        <v/>
      </c>
      <c r="AW388" s="40">
        <f>INDEX(AW$78:AW$91,$D388)/$E388</f>
        <v/>
      </c>
      <c r="AX388" s="42">
        <f>NEWEXCISE(INDEX(AX$78:AX$91,$D388),$E388)</f>
        <v/>
      </c>
    </row>
    <row r="389" hidden="1" outlineLevel="2">
      <c r="A389" s="5" t="inlineStr">
        <is>
          <t>ntx</t>
        </is>
      </c>
      <c r="B389" s="5" t="inlineStr">
        <is>
          <t>die</t>
        </is>
      </c>
      <c r="C389" s="5" t="inlineStr">
        <is>
          <t>ral</t>
        </is>
      </c>
      <c r="D389" s="40">
        <f>INDEX(Inputs!$L$5:$L$132,MATCH($B389&amp;"|"&amp;$C389,Inputs!$A$5:$A$132,0))</f>
        <v/>
      </c>
      <c r="E389" s="40">
        <f>INDEX(Inputs!$I$5:$I$132,MATCH($B389&amp;"|"&amp;$C389,Inputs!$A$5:$A$132,0))</f>
        <v/>
      </c>
      <c r="F389" s="39" t="n"/>
      <c r="G389" s="39" t="n"/>
      <c r="H389" s="5">
        <f>INDEX(Variables!$B$5:$B$105,MATCH($A389,Variables!$A$5:$A$105,0))&amp;IF($C389="",""," | "&amp;INDEX(Mapping!$B$5:$B$26,MATCH($C389,Mapping!$A$5:$A$26,0))&amp;" | "&amp;INDEX(Mapping!$B$30:$B$41,MATCH($B389,Mapping!$A$30:$A$41,0)))</f>
        <v/>
      </c>
      <c r="I389" s="5">
        <f>INDEX(Variables!$C$5:$C$105,MATCH($A389,Variables!$A$5:$A$105,0))</f>
        <v/>
      </c>
      <c r="J389" s="5">
        <f>INDEX(Variables!$E$5:$E$105,MATCH($A389,Variables!$A$5:$A$105,0))</f>
        <v/>
      </c>
      <c r="K389" s="25">
        <f>LOWER(Settings!$C$4)&amp;".mit."&amp;$A389&amp;IF($C389="","","."&amp;$C389&amp;"."&amp;$B389)&amp;IF(INDEX(Variables!$D$5:$D$105,MATCH($A389,Variables!$A$5:$A$105,0))="","","."&amp;INDEX(Variables!$D$5:$D$105,MATCH($A389,Variables!$A$5:$A$105,0)))&amp;"."&amp;K$5</f>
        <v/>
      </c>
      <c r="L389" s="41">
        <f>INDEX(L$78:L$91,$D389)/$E389</f>
        <v/>
      </c>
      <c r="M389" s="40">
        <f>INDEX(M$78:M$91,$D389)/$E389</f>
        <v/>
      </c>
      <c r="N389" s="40">
        <f>INDEX(N$78:N$91,$D389)/$E389</f>
        <v/>
      </c>
      <c r="O389" s="40">
        <f>INDEX(O$78:O$91,$D389)/$E389</f>
        <v/>
      </c>
      <c r="P389" s="40">
        <f>INDEX(P$78:P$91,$D389)/$E389</f>
        <v/>
      </c>
      <c r="Q389" s="40">
        <f>INDEX(Q$78:Q$91,$D389)/$E389</f>
        <v/>
      </c>
      <c r="R389" s="40">
        <f>INDEX(R$78:R$91,$D389)/$E389</f>
        <v/>
      </c>
      <c r="S389" s="40">
        <f>INDEX(S$78:S$91,$D389)/$E389</f>
        <v/>
      </c>
      <c r="T389" s="40">
        <f>INDEX(T$78:T$91,$D389)/$E389</f>
        <v/>
      </c>
      <c r="U389" s="40">
        <f>INDEX(U$78:U$91,$D389)/$E389</f>
        <v/>
      </c>
      <c r="V389" s="40">
        <f>INDEX(V$78:V$91,$D389)/$E389</f>
        <v/>
      </c>
      <c r="W389" s="40">
        <f>INDEX(W$78:W$91,$D389)/$E389</f>
        <v/>
      </c>
      <c r="X389" s="40">
        <f>INDEX(X$78:X$91,$D389)/$E389</f>
        <v/>
      </c>
      <c r="Y389" s="40">
        <f>INDEX(Y$78:Y$91,$D389)/$E389</f>
        <v/>
      </c>
      <c r="Z389" s="40">
        <f>INDEX(Z$78:Z$91,$D389)/$E389</f>
        <v/>
      </c>
      <c r="AA389" s="40">
        <f>INDEX(AA$78:AA$91,$D389)/$E389</f>
        <v/>
      </c>
      <c r="AB389" s="40">
        <f>INDEX(AB$78:AB$91,$D389)/$E389</f>
        <v/>
      </c>
      <c r="AC389" s="40">
        <f>INDEX(AC$78:AC$91,$D389)/$E389</f>
        <v/>
      </c>
      <c r="AD389" s="42">
        <f>NEWEXCISE(INDEX(AD$78:AD$91,$D389),$E389)</f>
        <v/>
      </c>
      <c r="AE389" s="25">
        <f>LOWER(Settings!$C$4)&amp;".mit."&amp;$A389&amp;IF($C389="","","."&amp;$C389&amp;"."&amp;$B389)&amp;IF(INDEX(Variables!$D$5:$D$105,MATCH($A389,Variables!$A$5:$A$105,0))="","","."&amp;INDEX(Variables!$D$5:$D$105,MATCH($A389,Variables!$A$5:$A$105,0)))&amp;"."&amp;AE$5</f>
        <v/>
      </c>
      <c r="AF389" s="41">
        <f>INDEX(AF$78:AF$91,$D389)/$E389</f>
        <v/>
      </c>
      <c r="AG389" s="40">
        <f>INDEX(AG$78:AG$91,$D389)/$E389</f>
        <v/>
      </c>
      <c r="AH389" s="40">
        <f>INDEX(AH$78:AH$91,$D389)/$E389</f>
        <v/>
      </c>
      <c r="AI389" s="40">
        <f>INDEX(AI$78:AI$91,$D389)/$E389</f>
        <v/>
      </c>
      <c r="AJ389" s="40">
        <f>INDEX(AJ$78:AJ$91,$D389)/$E389</f>
        <v/>
      </c>
      <c r="AK389" s="40">
        <f>INDEX(AK$78:AK$91,$D389)/$E389</f>
        <v/>
      </c>
      <c r="AL389" s="40">
        <f>INDEX(AL$78:AL$91,$D389)/$E389</f>
        <v/>
      </c>
      <c r="AM389" s="40">
        <f>INDEX(AM$78:AM$91,$D389)/$E389</f>
        <v/>
      </c>
      <c r="AN389" s="40">
        <f>INDEX(AN$78:AN$91,$D389)/$E389</f>
        <v/>
      </c>
      <c r="AO389" s="40">
        <f>INDEX(AO$78:AO$91,$D389)/$E389</f>
        <v/>
      </c>
      <c r="AP389" s="40">
        <f>INDEX(AP$78:AP$91,$D389)/$E389</f>
        <v/>
      </c>
      <c r="AQ389" s="40">
        <f>INDEX(AQ$78:AQ$91,$D389)/$E389</f>
        <v/>
      </c>
      <c r="AR389" s="40">
        <f>INDEX(AR$78:AR$91,$D389)/$E389</f>
        <v/>
      </c>
      <c r="AS389" s="40">
        <f>INDEX(AS$78:AS$91,$D389)/$E389</f>
        <v/>
      </c>
      <c r="AT389" s="40">
        <f>INDEX(AT$78:AT$91,$D389)/$E389</f>
        <v/>
      </c>
      <c r="AU389" s="40">
        <f>INDEX(AU$78:AU$91,$D389)/$E389</f>
        <v/>
      </c>
      <c r="AV389" s="40">
        <f>INDEX(AV$78:AV$91,$D389)/$E389</f>
        <v/>
      </c>
      <c r="AW389" s="40">
        <f>INDEX(AW$78:AW$91,$D389)/$E389</f>
        <v/>
      </c>
      <c r="AX389" s="42">
        <f>NEWEXCISE(INDEX(AX$78:AX$91,$D389),$E389)</f>
        <v/>
      </c>
    </row>
    <row r="390" hidden="1" outlineLevel="2">
      <c r="A390" s="5" t="inlineStr">
        <is>
          <t>ntx</t>
        </is>
      </c>
      <c r="B390" s="5" t="inlineStr">
        <is>
          <t>lpg</t>
        </is>
      </c>
      <c r="C390" s="5" t="inlineStr">
        <is>
          <t>ral</t>
        </is>
      </c>
      <c r="D390" s="40">
        <f>INDEX(Inputs!$L$5:$L$132,MATCH($B390&amp;"|"&amp;$C390,Inputs!$A$5:$A$132,0))</f>
        <v/>
      </c>
      <c r="E390" s="40">
        <f>INDEX(Inputs!$I$5:$I$132,MATCH($B390&amp;"|"&amp;$C390,Inputs!$A$5:$A$132,0))</f>
        <v/>
      </c>
      <c r="F390" s="39" t="n"/>
      <c r="G390" s="39" t="n"/>
      <c r="H390" s="5">
        <f>INDEX(Variables!$B$5:$B$105,MATCH($A390,Variables!$A$5:$A$105,0))&amp;IF($C390="",""," | "&amp;INDEX(Mapping!$B$5:$B$26,MATCH($C390,Mapping!$A$5:$A$26,0))&amp;" | "&amp;INDEX(Mapping!$B$30:$B$41,MATCH($B390,Mapping!$A$30:$A$41,0)))</f>
        <v/>
      </c>
      <c r="I390" s="5">
        <f>INDEX(Variables!$C$5:$C$105,MATCH($A390,Variables!$A$5:$A$105,0))</f>
        <v/>
      </c>
      <c r="J390" s="5">
        <f>INDEX(Variables!$E$5:$E$105,MATCH($A390,Variables!$A$5:$A$105,0))</f>
        <v/>
      </c>
      <c r="K390" s="25">
        <f>LOWER(Settings!$C$4)&amp;".mit."&amp;$A390&amp;IF($C390="","","."&amp;$C390&amp;"."&amp;$B390)&amp;IF(INDEX(Variables!$D$5:$D$105,MATCH($A390,Variables!$A$5:$A$105,0))="","","."&amp;INDEX(Variables!$D$5:$D$105,MATCH($A390,Variables!$A$5:$A$105,0)))&amp;"."&amp;K$5</f>
        <v/>
      </c>
      <c r="L390" s="41">
        <f>INDEX(L$78:L$91,$D390)/$E390</f>
        <v/>
      </c>
      <c r="M390" s="40">
        <f>INDEX(M$78:M$91,$D390)/$E390</f>
        <v/>
      </c>
      <c r="N390" s="40">
        <f>INDEX(N$78:N$91,$D390)/$E390</f>
        <v/>
      </c>
      <c r="O390" s="40">
        <f>INDEX(O$78:O$91,$D390)/$E390</f>
        <v/>
      </c>
      <c r="P390" s="40">
        <f>INDEX(P$78:P$91,$D390)/$E390</f>
        <v/>
      </c>
      <c r="Q390" s="40">
        <f>INDEX(Q$78:Q$91,$D390)/$E390</f>
        <v/>
      </c>
      <c r="R390" s="40">
        <f>INDEX(R$78:R$91,$D390)/$E390</f>
        <v/>
      </c>
      <c r="S390" s="40">
        <f>INDEX(S$78:S$91,$D390)/$E390</f>
        <v/>
      </c>
      <c r="T390" s="40">
        <f>INDEX(T$78:T$91,$D390)/$E390</f>
        <v/>
      </c>
      <c r="U390" s="40">
        <f>INDEX(U$78:U$91,$D390)/$E390</f>
        <v/>
      </c>
      <c r="V390" s="40">
        <f>INDEX(V$78:V$91,$D390)/$E390</f>
        <v/>
      </c>
      <c r="W390" s="40">
        <f>INDEX(W$78:W$91,$D390)/$E390</f>
        <v/>
      </c>
      <c r="X390" s="40">
        <f>INDEX(X$78:X$91,$D390)/$E390</f>
        <v/>
      </c>
      <c r="Y390" s="40">
        <f>INDEX(Y$78:Y$91,$D390)/$E390</f>
        <v/>
      </c>
      <c r="Z390" s="40">
        <f>INDEX(Z$78:Z$91,$D390)/$E390</f>
        <v/>
      </c>
      <c r="AA390" s="40">
        <f>INDEX(AA$78:AA$91,$D390)/$E390</f>
        <v/>
      </c>
      <c r="AB390" s="40">
        <f>INDEX(AB$78:AB$91,$D390)/$E390</f>
        <v/>
      </c>
      <c r="AC390" s="40">
        <f>INDEX(AC$78:AC$91,$D390)/$E390</f>
        <v/>
      </c>
      <c r="AD390" s="42">
        <f>NEWEXCISE(INDEX(AD$78:AD$91,$D390),$E390)</f>
        <v/>
      </c>
      <c r="AE390" s="25">
        <f>LOWER(Settings!$C$4)&amp;".mit."&amp;$A390&amp;IF($C390="","","."&amp;$C390&amp;"."&amp;$B390)&amp;IF(INDEX(Variables!$D$5:$D$105,MATCH($A390,Variables!$A$5:$A$105,0))="","","."&amp;INDEX(Variables!$D$5:$D$105,MATCH($A390,Variables!$A$5:$A$105,0)))&amp;"."&amp;AE$5</f>
        <v/>
      </c>
      <c r="AF390" s="41">
        <f>INDEX(AF$78:AF$91,$D390)/$E390</f>
        <v/>
      </c>
      <c r="AG390" s="40">
        <f>INDEX(AG$78:AG$91,$D390)/$E390</f>
        <v/>
      </c>
      <c r="AH390" s="40">
        <f>INDEX(AH$78:AH$91,$D390)/$E390</f>
        <v/>
      </c>
      <c r="AI390" s="40">
        <f>INDEX(AI$78:AI$91,$D390)/$E390</f>
        <v/>
      </c>
      <c r="AJ390" s="40">
        <f>INDEX(AJ$78:AJ$91,$D390)/$E390</f>
        <v/>
      </c>
      <c r="AK390" s="40">
        <f>INDEX(AK$78:AK$91,$D390)/$E390</f>
        <v/>
      </c>
      <c r="AL390" s="40">
        <f>INDEX(AL$78:AL$91,$D390)/$E390</f>
        <v/>
      </c>
      <c r="AM390" s="40">
        <f>INDEX(AM$78:AM$91,$D390)/$E390</f>
        <v/>
      </c>
      <c r="AN390" s="40">
        <f>INDEX(AN$78:AN$91,$D390)/$E390</f>
        <v/>
      </c>
      <c r="AO390" s="40">
        <f>INDEX(AO$78:AO$91,$D390)/$E390</f>
        <v/>
      </c>
      <c r="AP390" s="40">
        <f>INDEX(AP$78:AP$91,$D390)/$E390</f>
        <v/>
      </c>
      <c r="AQ390" s="40">
        <f>INDEX(AQ$78:AQ$91,$D390)/$E390</f>
        <v/>
      </c>
      <c r="AR390" s="40">
        <f>INDEX(AR$78:AR$91,$D390)/$E390</f>
        <v/>
      </c>
      <c r="AS390" s="40">
        <f>INDEX(AS$78:AS$91,$D390)/$E390</f>
        <v/>
      </c>
      <c r="AT390" s="40">
        <f>INDEX(AT$78:AT$91,$D390)/$E390</f>
        <v/>
      </c>
      <c r="AU390" s="40">
        <f>INDEX(AU$78:AU$91,$D390)/$E390</f>
        <v/>
      </c>
      <c r="AV390" s="40">
        <f>INDEX(AV$78:AV$91,$D390)/$E390</f>
        <v/>
      </c>
      <c r="AW390" s="40">
        <f>INDEX(AW$78:AW$91,$D390)/$E390</f>
        <v/>
      </c>
      <c r="AX390" s="42">
        <f>NEWEXCISE(INDEX(AX$78:AX$91,$D390),$E390)</f>
        <v/>
      </c>
    </row>
    <row r="391" hidden="1" outlineLevel="2">
      <c r="A391" s="5" t="inlineStr">
        <is>
          <t>ntx</t>
        </is>
      </c>
      <c r="B391" s="5" t="inlineStr">
        <is>
          <t>ker</t>
        </is>
      </c>
      <c r="C391" s="5" t="inlineStr">
        <is>
          <t>ral</t>
        </is>
      </c>
      <c r="D391" s="40">
        <f>INDEX(Inputs!$L$5:$L$132,MATCH($B391&amp;"|"&amp;$C391,Inputs!$A$5:$A$132,0))</f>
        <v/>
      </c>
      <c r="E391" s="40">
        <f>INDEX(Inputs!$I$5:$I$132,MATCH($B391&amp;"|"&amp;$C391,Inputs!$A$5:$A$132,0))</f>
        <v/>
      </c>
      <c r="F391" s="39" t="n"/>
      <c r="G391" s="39" t="n"/>
      <c r="H391" s="5">
        <f>INDEX(Variables!$B$5:$B$105,MATCH($A391,Variables!$A$5:$A$105,0))&amp;IF($C391="",""," | "&amp;INDEX(Mapping!$B$5:$B$26,MATCH($C391,Mapping!$A$5:$A$26,0))&amp;" | "&amp;INDEX(Mapping!$B$30:$B$41,MATCH($B391,Mapping!$A$30:$A$41,0)))</f>
        <v/>
      </c>
      <c r="I391" s="5">
        <f>INDEX(Variables!$C$5:$C$105,MATCH($A391,Variables!$A$5:$A$105,0))</f>
        <v/>
      </c>
      <c r="J391" s="5">
        <f>INDEX(Variables!$E$5:$E$105,MATCH($A391,Variables!$A$5:$A$105,0))</f>
        <v/>
      </c>
      <c r="K391" s="25">
        <f>LOWER(Settings!$C$4)&amp;".mit."&amp;$A391&amp;IF($C391="","","."&amp;$C391&amp;"."&amp;$B391)&amp;IF(INDEX(Variables!$D$5:$D$105,MATCH($A391,Variables!$A$5:$A$105,0))="","","."&amp;INDEX(Variables!$D$5:$D$105,MATCH($A391,Variables!$A$5:$A$105,0)))&amp;"."&amp;K$5</f>
        <v/>
      </c>
      <c r="L391" s="41">
        <f>INDEX(L$78:L$91,$D391)/$E391</f>
        <v/>
      </c>
      <c r="M391" s="40">
        <f>INDEX(M$78:M$91,$D391)/$E391</f>
        <v/>
      </c>
      <c r="N391" s="40">
        <f>INDEX(N$78:N$91,$D391)/$E391</f>
        <v/>
      </c>
      <c r="O391" s="40">
        <f>INDEX(O$78:O$91,$D391)/$E391</f>
        <v/>
      </c>
      <c r="P391" s="40">
        <f>INDEX(P$78:P$91,$D391)/$E391</f>
        <v/>
      </c>
      <c r="Q391" s="40">
        <f>INDEX(Q$78:Q$91,$D391)/$E391</f>
        <v/>
      </c>
      <c r="R391" s="40">
        <f>INDEX(R$78:R$91,$D391)/$E391</f>
        <v/>
      </c>
      <c r="S391" s="40">
        <f>INDEX(S$78:S$91,$D391)/$E391</f>
        <v/>
      </c>
      <c r="T391" s="40">
        <f>INDEX(T$78:T$91,$D391)/$E391</f>
        <v/>
      </c>
      <c r="U391" s="40">
        <f>INDEX(U$78:U$91,$D391)/$E391</f>
        <v/>
      </c>
      <c r="V391" s="40">
        <f>INDEX(V$78:V$91,$D391)/$E391</f>
        <v/>
      </c>
      <c r="W391" s="40">
        <f>INDEX(W$78:W$91,$D391)/$E391</f>
        <v/>
      </c>
      <c r="X391" s="40">
        <f>INDEX(X$78:X$91,$D391)/$E391</f>
        <v/>
      </c>
      <c r="Y391" s="40">
        <f>INDEX(Y$78:Y$91,$D391)/$E391</f>
        <v/>
      </c>
      <c r="Z391" s="40">
        <f>INDEX(Z$78:Z$91,$D391)/$E391</f>
        <v/>
      </c>
      <c r="AA391" s="40">
        <f>INDEX(AA$78:AA$91,$D391)/$E391</f>
        <v/>
      </c>
      <c r="AB391" s="40">
        <f>INDEX(AB$78:AB$91,$D391)/$E391</f>
        <v/>
      </c>
      <c r="AC391" s="40">
        <f>INDEX(AC$78:AC$91,$D391)/$E391</f>
        <v/>
      </c>
      <c r="AD391" s="42">
        <f>NEWEXCISE(INDEX(AD$78:AD$91,$D391),$E391)</f>
        <v/>
      </c>
      <c r="AE391" s="25">
        <f>LOWER(Settings!$C$4)&amp;".mit."&amp;$A391&amp;IF($C391="","","."&amp;$C391&amp;"."&amp;$B391)&amp;IF(INDEX(Variables!$D$5:$D$105,MATCH($A391,Variables!$A$5:$A$105,0))="","","."&amp;INDEX(Variables!$D$5:$D$105,MATCH($A391,Variables!$A$5:$A$105,0)))&amp;"."&amp;AE$5</f>
        <v/>
      </c>
      <c r="AF391" s="41">
        <f>INDEX(AF$78:AF$91,$D391)/$E391</f>
        <v/>
      </c>
      <c r="AG391" s="40">
        <f>INDEX(AG$78:AG$91,$D391)/$E391</f>
        <v/>
      </c>
      <c r="AH391" s="40">
        <f>INDEX(AH$78:AH$91,$D391)/$E391</f>
        <v/>
      </c>
      <c r="AI391" s="40">
        <f>INDEX(AI$78:AI$91,$D391)/$E391</f>
        <v/>
      </c>
      <c r="AJ391" s="40">
        <f>INDEX(AJ$78:AJ$91,$D391)/$E391</f>
        <v/>
      </c>
      <c r="AK391" s="40">
        <f>INDEX(AK$78:AK$91,$D391)/$E391</f>
        <v/>
      </c>
      <c r="AL391" s="40">
        <f>INDEX(AL$78:AL$91,$D391)/$E391</f>
        <v/>
      </c>
      <c r="AM391" s="40">
        <f>INDEX(AM$78:AM$91,$D391)/$E391</f>
        <v/>
      </c>
      <c r="AN391" s="40">
        <f>INDEX(AN$78:AN$91,$D391)/$E391</f>
        <v/>
      </c>
      <c r="AO391" s="40">
        <f>INDEX(AO$78:AO$91,$D391)/$E391</f>
        <v/>
      </c>
      <c r="AP391" s="40">
        <f>INDEX(AP$78:AP$91,$D391)/$E391</f>
        <v/>
      </c>
      <c r="AQ391" s="40">
        <f>INDEX(AQ$78:AQ$91,$D391)/$E391</f>
        <v/>
      </c>
      <c r="AR391" s="40">
        <f>INDEX(AR$78:AR$91,$D391)/$E391</f>
        <v/>
      </c>
      <c r="AS391" s="40">
        <f>INDEX(AS$78:AS$91,$D391)/$E391</f>
        <v/>
      </c>
      <c r="AT391" s="40">
        <f>INDEX(AT$78:AT$91,$D391)/$E391</f>
        <v/>
      </c>
      <c r="AU391" s="40">
        <f>INDEX(AU$78:AU$91,$D391)/$E391</f>
        <v/>
      </c>
      <c r="AV391" s="40">
        <f>INDEX(AV$78:AV$91,$D391)/$E391</f>
        <v/>
      </c>
      <c r="AW391" s="40">
        <f>INDEX(AW$78:AW$91,$D391)/$E391</f>
        <v/>
      </c>
      <c r="AX391" s="42">
        <f>NEWEXCISE(INDEX(AX$78:AX$91,$D391),$E391)</f>
        <v/>
      </c>
    </row>
    <row r="392" hidden="1" outlineLevel="2">
      <c r="A392" s="5" t="inlineStr">
        <is>
          <t>ntx</t>
        </is>
      </c>
      <c r="B392" s="5" t="inlineStr">
        <is>
          <t>oop</t>
        </is>
      </c>
      <c r="C392" s="5" t="inlineStr">
        <is>
          <t>ral</t>
        </is>
      </c>
      <c r="D392" s="40">
        <f>INDEX(Inputs!$L$5:$L$132,MATCH($B392&amp;"|"&amp;$C392,Inputs!$A$5:$A$132,0))</f>
        <v/>
      </c>
      <c r="E392" s="40">
        <f>INDEX(Inputs!$I$5:$I$132,MATCH($B392&amp;"|"&amp;$C392,Inputs!$A$5:$A$132,0))</f>
        <v/>
      </c>
      <c r="F392" s="39" t="n"/>
      <c r="G392" s="39" t="n"/>
      <c r="H392" s="5">
        <f>INDEX(Variables!$B$5:$B$105,MATCH($A392,Variables!$A$5:$A$105,0))&amp;IF($C392="",""," | "&amp;INDEX(Mapping!$B$5:$B$26,MATCH($C392,Mapping!$A$5:$A$26,0))&amp;" | "&amp;INDEX(Mapping!$B$30:$B$41,MATCH($B392,Mapping!$A$30:$A$41,0)))</f>
        <v/>
      </c>
      <c r="I392" s="5">
        <f>INDEX(Variables!$C$5:$C$105,MATCH($A392,Variables!$A$5:$A$105,0))</f>
        <v/>
      </c>
      <c r="J392" s="5">
        <f>INDEX(Variables!$E$5:$E$105,MATCH($A392,Variables!$A$5:$A$105,0))</f>
        <v/>
      </c>
      <c r="K392" s="25">
        <f>LOWER(Settings!$C$4)&amp;".mit."&amp;$A392&amp;IF($C392="","","."&amp;$C392&amp;"."&amp;$B392)&amp;IF(INDEX(Variables!$D$5:$D$105,MATCH($A392,Variables!$A$5:$A$105,0))="","","."&amp;INDEX(Variables!$D$5:$D$105,MATCH($A392,Variables!$A$5:$A$105,0)))&amp;"."&amp;K$5</f>
        <v/>
      </c>
      <c r="L392" s="41">
        <f>INDEX(L$78:L$91,$D392)/$E392</f>
        <v/>
      </c>
      <c r="M392" s="40">
        <f>INDEX(M$78:M$91,$D392)/$E392</f>
        <v/>
      </c>
      <c r="N392" s="40">
        <f>INDEX(N$78:N$91,$D392)/$E392</f>
        <v/>
      </c>
      <c r="O392" s="40">
        <f>INDEX(O$78:O$91,$D392)/$E392</f>
        <v/>
      </c>
      <c r="P392" s="40">
        <f>INDEX(P$78:P$91,$D392)/$E392</f>
        <v/>
      </c>
      <c r="Q392" s="40">
        <f>INDEX(Q$78:Q$91,$D392)/$E392</f>
        <v/>
      </c>
      <c r="R392" s="40">
        <f>INDEX(R$78:R$91,$D392)/$E392</f>
        <v/>
      </c>
      <c r="S392" s="40">
        <f>INDEX(S$78:S$91,$D392)/$E392</f>
        <v/>
      </c>
      <c r="T392" s="40">
        <f>INDEX(T$78:T$91,$D392)/$E392</f>
        <v/>
      </c>
      <c r="U392" s="40">
        <f>INDEX(U$78:U$91,$D392)/$E392</f>
        <v/>
      </c>
      <c r="V392" s="40">
        <f>INDEX(V$78:V$91,$D392)/$E392</f>
        <v/>
      </c>
      <c r="W392" s="40">
        <f>INDEX(W$78:W$91,$D392)/$E392</f>
        <v/>
      </c>
      <c r="X392" s="40">
        <f>INDEX(X$78:X$91,$D392)/$E392</f>
        <v/>
      </c>
      <c r="Y392" s="40">
        <f>INDEX(Y$78:Y$91,$D392)/$E392</f>
        <v/>
      </c>
      <c r="Z392" s="40">
        <f>INDEX(Z$78:Z$91,$D392)/$E392</f>
        <v/>
      </c>
      <c r="AA392" s="40">
        <f>INDEX(AA$78:AA$91,$D392)/$E392</f>
        <v/>
      </c>
      <c r="AB392" s="40">
        <f>INDEX(AB$78:AB$91,$D392)/$E392</f>
        <v/>
      </c>
      <c r="AC392" s="40">
        <f>INDEX(AC$78:AC$91,$D392)/$E392</f>
        <v/>
      </c>
      <c r="AD392" s="42">
        <f>NEWEXCISE(INDEX(AD$78:AD$91,$D392),$E392)</f>
        <v/>
      </c>
      <c r="AE392" s="25">
        <f>LOWER(Settings!$C$4)&amp;".mit."&amp;$A392&amp;IF($C392="","","."&amp;$C392&amp;"."&amp;$B392)&amp;IF(INDEX(Variables!$D$5:$D$105,MATCH($A392,Variables!$A$5:$A$105,0))="","","."&amp;INDEX(Variables!$D$5:$D$105,MATCH($A392,Variables!$A$5:$A$105,0)))&amp;"."&amp;AE$5</f>
        <v/>
      </c>
      <c r="AF392" s="41">
        <f>INDEX(AF$78:AF$91,$D392)/$E392</f>
        <v/>
      </c>
      <c r="AG392" s="40">
        <f>INDEX(AG$78:AG$91,$D392)/$E392</f>
        <v/>
      </c>
      <c r="AH392" s="40">
        <f>INDEX(AH$78:AH$91,$D392)/$E392</f>
        <v/>
      </c>
      <c r="AI392" s="40">
        <f>INDEX(AI$78:AI$91,$D392)/$E392</f>
        <v/>
      </c>
      <c r="AJ392" s="40">
        <f>INDEX(AJ$78:AJ$91,$D392)/$E392</f>
        <v/>
      </c>
      <c r="AK392" s="40">
        <f>INDEX(AK$78:AK$91,$D392)/$E392</f>
        <v/>
      </c>
      <c r="AL392" s="40">
        <f>INDEX(AL$78:AL$91,$D392)/$E392</f>
        <v/>
      </c>
      <c r="AM392" s="40">
        <f>INDEX(AM$78:AM$91,$D392)/$E392</f>
        <v/>
      </c>
      <c r="AN392" s="40">
        <f>INDEX(AN$78:AN$91,$D392)/$E392</f>
        <v/>
      </c>
      <c r="AO392" s="40">
        <f>INDEX(AO$78:AO$91,$D392)/$E392</f>
        <v/>
      </c>
      <c r="AP392" s="40">
        <f>INDEX(AP$78:AP$91,$D392)/$E392</f>
        <v/>
      </c>
      <c r="AQ392" s="40">
        <f>INDEX(AQ$78:AQ$91,$D392)/$E392</f>
        <v/>
      </c>
      <c r="AR392" s="40">
        <f>INDEX(AR$78:AR$91,$D392)/$E392</f>
        <v/>
      </c>
      <c r="AS392" s="40">
        <f>INDEX(AS$78:AS$91,$D392)/$E392</f>
        <v/>
      </c>
      <c r="AT392" s="40">
        <f>INDEX(AT$78:AT$91,$D392)/$E392</f>
        <v/>
      </c>
      <c r="AU392" s="40">
        <f>INDEX(AU$78:AU$91,$D392)/$E392</f>
        <v/>
      </c>
      <c r="AV392" s="40">
        <f>INDEX(AV$78:AV$91,$D392)/$E392</f>
        <v/>
      </c>
      <c r="AW392" s="40">
        <f>INDEX(AW$78:AW$91,$D392)/$E392</f>
        <v/>
      </c>
      <c r="AX392" s="42">
        <f>NEWEXCISE(INDEX(AX$78:AX$91,$D392),$E392)</f>
        <v/>
      </c>
    </row>
    <row r="393" hidden="1" outlineLevel="2">
      <c r="A393" s="5" t="inlineStr">
        <is>
          <t>ntx</t>
        </is>
      </c>
      <c r="B393" s="5" t="inlineStr">
        <is>
          <t>bio</t>
        </is>
      </c>
      <c r="C393" s="5" t="inlineStr">
        <is>
          <t>ral</t>
        </is>
      </c>
      <c r="D393" s="40">
        <f>INDEX(Inputs!$L$5:$L$132,MATCH($B393&amp;"|"&amp;$C393,Inputs!$A$5:$A$132,0))</f>
        <v/>
      </c>
      <c r="E393" s="40">
        <f>INDEX(Inputs!$I$5:$I$132,MATCH($B393&amp;"|"&amp;$C393,Inputs!$A$5:$A$132,0))</f>
        <v/>
      </c>
      <c r="F393" s="39" t="n"/>
      <c r="G393" s="39" t="n"/>
      <c r="H393" s="5">
        <f>INDEX(Variables!$B$5:$B$105,MATCH($A393,Variables!$A$5:$A$105,0))&amp;IF($C393="",""," | "&amp;INDEX(Mapping!$B$5:$B$26,MATCH($C393,Mapping!$A$5:$A$26,0))&amp;" | "&amp;INDEX(Mapping!$B$30:$B$41,MATCH($B393,Mapping!$A$30:$A$41,0)))</f>
        <v/>
      </c>
      <c r="I393" s="5">
        <f>INDEX(Variables!$C$5:$C$105,MATCH($A393,Variables!$A$5:$A$105,0))</f>
        <v/>
      </c>
      <c r="J393" s="5">
        <f>INDEX(Variables!$E$5:$E$105,MATCH($A393,Variables!$A$5:$A$105,0))</f>
        <v/>
      </c>
      <c r="K393" s="25">
        <f>LOWER(Settings!$C$4)&amp;".mit."&amp;$A393&amp;IF($C393="","","."&amp;$C393&amp;"."&amp;$B393)&amp;IF(INDEX(Variables!$D$5:$D$105,MATCH($A393,Variables!$A$5:$A$105,0))="","","."&amp;INDEX(Variables!$D$5:$D$105,MATCH($A393,Variables!$A$5:$A$105,0)))&amp;"."&amp;K$5</f>
        <v/>
      </c>
      <c r="L393" s="41">
        <f>INDEX(L$78:L$91,$D393)/$E393</f>
        <v/>
      </c>
      <c r="M393" s="40">
        <f>INDEX(M$78:M$91,$D393)/$E393</f>
        <v/>
      </c>
      <c r="N393" s="40">
        <f>INDEX(N$78:N$91,$D393)/$E393</f>
        <v/>
      </c>
      <c r="O393" s="40">
        <f>INDEX(O$78:O$91,$D393)/$E393</f>
        <v/>
      </c>
      <c r="P393" s="40">
        <f>INDEX(P$78:P$91,$D393)/$E393</f>
        <v/>
      </c>
      <c r="Q393" s="40">
        <f>INDEX(Q$78:Q$91,$D393)/$E393</f>
        <v/>
      </c>
      <c r="R393" s="40">
        <f>INDEX(R$78:R$91,$D393)/$E393</f>
        <v/>
      </c>
      <c r="S393" s="40">
        <f>INDEX(S$78:S$91,$D393)/$E393</f>
        <v/>
      </c>
      <c r="T393" s="40">
        <f>INDEX(T$78:T$91,$D393)/$E393</f>
        <v/>
      </c>
      <c r="U393" s="40">
        <f>INDEX(U$78:U$91,$D393)/$E393</f>
        <v/>
      </c>
      <c r="V393" s="40">
        <f>INDEX(V$78:V$91,$D393)/$E393</f>
        <v/>
      </c>
      <c r="W393" s="40">
        <f>INDEX(W$78:W$91,$D393)/$E393</f>
        <v/>
      </c>
      <c r="X393" s="40">
        <f>INDEX(X$78:X$91,$D393)/$E393</f>
        <v/>
      </c>
      <c r="Y393" s="40">
        <f>INDEX(Y$78:Y$91,$D393)/$E393</f>
        <v/>
      </c>
      <c r="Z393" s="40">
        <f>INDEX(Z$78:Z$91,$D393)/$E393</f>
        <v/>
      </c>
      <c r="AA393" s="40">
        <f>INDEX(AA$78:AA$91,$D393)/$E393</f>
        <v/>
      </c>
      <c r="AB393" s="40">
        <f>INDEX(AB$78:AB$91,$D393)/$E393</f>
        <v/>
      </c>
      <c r="AC393" s="40">
        <f>INDEX(AC$78:AC$91,$D393)/$E393</f>
        <v/>
      </c>
      <c r="AD393" s="42">
        <f>NEWEXCISE(INDEX(AD$78:AD$91,$D393),$E393)</f>
        <v/>
      </c>
      <c r="AE393" s="25">
        <f>LOWER(Settings!$C$4)&amp;".mit."&amp;$A393&amp;IF($C393="","","."&amp;$C393&amp;"."&amp;$B393)&amp;IF(INDEX(Variables!$D$5:$D$105,MATCH($A393,Variables!$A$5:$A$105,0))="","","."&amp;INDEX(Variables!$D$5:$D$105,MATCH($A393,Variables!$A$5:$A$105,0)))&amp;"."&amp;AE$5</f>
        <v/>
      </c>
      <c r="AF393" s="41">
        <f>INDEX(AF$78:AF$91,$D393)/$E393</f>
        <v/>
      </c>
      <c r="AG393" s="40">
        <f>INDEX(AG$78:AG$91,$D393)/$E393</f>
        <v/>
      </c>
      <c r="AH393" s="40">
        <f>INDEX(AH$78:AH$91,$D393)/$E393</f>
        <v/>
      </c>
      <c r="AI393" s="40">
        <f>INDEX(AI$78:AI$91,$D393)/$E393</f>
        <v/>
      </c>
      <c r="AJ393" s="40">
        <f>INDEX(AJ$78:AJ$91,$D393)/$E393</f>
        <v/>
      </c>
      <c r="AK393" s="40">
        <f>INDEX(AK$78:AK$91,$D393)/$E393</f>
        <v/>
      </c>
      <c r="AL393" s="40">
        <f>INDEX(AL$78:AL$91,$D393)/$E393</f>
        <v/>
      </c>
      <c r="AM393" s="40">
        <f>INDEX(AM$78:AM$91,$D393)/$E393</f>
        <v/>
      </c>
      <c r="AN393" s="40">
        <f>INDEX(AN$78:AN$91,$D393)/$E393</f>
        <v/>
      </c>
      <c r="AO393" s="40">
        <f>INDEX(AO$78:AO$91,$D393)/$E393</f>
        <v/>
      </c>
      <c r="AP393" s="40">
        <f>INDEX(AP$78:AP$91,$D393)/$E393</f>
        <v/>
      </c>
      <c r="AQ393" s="40">
        <f>INDEX(AQ$78:AQ$91,$D393)/$E393</f>
        <v/>
      </c>
      <c r="AR393" s="40">
        <f>INDEX(AR$78:AR$91,$D393)/$E393</f>
        <v/>
      </c>
      <c r="AS393" s="40">
        <f>INDEX(AS$78:AS$91,$D393)/$E393</f>
        <v/>
      </c>
      <c r="AT393" s="40">
        <f>INDEX(AT$78:AT$91,$D393)/$E393</f>
        <v/>
      </c>
      <c r="AU393" s="40">
        <f>INDEX(AU$78:AU$91,$D393)/$E393</f>
        <v/>
      </c>
      <c r="AV393" s="40">
        <f>INDEX(AV$78:AV$91,$D393)/$E393</f>
        <v/>
      </c>
      <c r="AW393" s="40">
        <f>INDEX(AW$78:AW$91,$D393)/$E393</f>
        <v/>
      </c>
      <c r="AX393" s="42">
        <f>NEWEXCISE(INDEX(AX$78:AX$91,$D393),$E393)</f>
        <v/>
      </c>
    </row>
    <row r="394" hidden="1" outlineLevel="2"/>
    <row r="395" hidden="1" outlineLevel="2">
      <c r="A395" s="5" t="inlineStr">
        <is>
          <t>nce</t>
        </is>
      </c>
      <c r="B395" s="5" t="inlineStr">
        <is>
          <t>coa</t>
        </is>
      </c>
      <c r="C395" s="5" t="inlineStr">
        <is>
          <t>ral</t>
        </is>
      </c>
      <c r="D395" s="39" t="n"/>
      <c r="E395" s="39" t="n"/>
      <c r="F395" s="39" t="n"/>
      <c r="G395" s="39" t="n"/>
      <c r="H395" s="5">
        <f>INDEX(Variables!$B$5:$B$105,MATCH($A395,Variables!$A$5:$A$105,0))&amp;IF($C395="",""," | "&amp;INDEX(Mapping!$B$5:$B$26,MATCH($C395,Mapping!$A$5:$A$26,0))&amp;" | "&amp;INDEX(Mapping!$B$30:$B$41,MATCH($B395,Mapping!$A$30:$A$41,0)))</f>
        <v/>
      </c>
      <c r="I395" s="5">
        <f>INDEX(Variables!$C$5:$C$105,MATCH($A395,Variables!$A$5:$A$105,0))</f>
        <v/>
      </c>
      <c r="J395" s="5">
        <f>INDEX(Variables!$E$5:$E$105,MATCH($A395,Variables!$A$5:$A$105,0))</f>
        <v/>
      </c>
      <c r="K395" s="25">
        <f>LOWER(Settings!$C$4)&amp;".mit."&amp;$A395&amp;IF($C395="","","."&amp;$C395&amp;"."&amp;$B395)&amp;IF(INDEX(Variables!$D$5:$D$105,MATCH($A395,Variables!$A$5:$A$105,0))="","","."&amp;INDEX(Variables!$D$5:$D$105,MATCH($A395,Variables!$A$5:$A$105,0)))&amp;"."&amp;K$5</f>
        <v/>
      </c>
      <c r="L395" s="41">
        <f>L368+L377+L386</f>
        <v/>
      </c>
      <c r="M395" s="40">
        <f>M368+M377+M386</f>
        <v/>
      </c>
      <c r="N395" s="40">
        <f>N368+N377+N386</f>
        <v/>
      </c>
      <c r="O395" s="40">
        <f>O368+O377+O386</f>
        <v/>
      </c>
      <c r="P395" s="40">
        <f>P368+P377+P386</f>
        <v/>
      </c>
      <c r="Q395" s="40">
        <f>Q368+Q377+Q386</f>
        <v/>
      </c>
      <c r="R395" s="40">
        <f>R368+R377+R386</f>
        <v/>
      </c>
      <c r="S395" s="40">
        <f>S368+S377+S386</f>
        <v/>
      </c>
      <c r="T395" s="40">
        <f>T368+T377+T386</f>
        <v/>
      </c>
      <c r="U395" s="40">
        <f>U368+U377+U386</f>
        <v/>
      </c>
      <c r="V395" s="40">
        <f>V368+V377+V386</f>
        <v/>
      </c>
      <c r="W395" s="40">
        <f>W368+W377+W386</f>
        <v/>
      </c>
      <c r="X395" s="40">
        <f>X368+X377+X386</f>
        <v/>
      </c>
      <c r="Y395" s="40">
        <f>Y368+Y377+Y386</f>
        <v/>
      </c>
      <c r="Z395" s="40">
        <f>Z368+Z377+Z386</f>
        <v/>
      </c>
      <c r="AA395" s="40">
        <f>AA368+AA377+AA386</f>
        <v/>
      </c>
      <c r="AB395" s="40">
        <f>AB368+AB377+AB386</f>
        <v/>
      </c>
      <c r="AC395" s="40">
        <f>AC368+AC377+AC386</f>
        <v/>
      </c>
      <c r="AD395" s="42">
        <f>NEWPOLICY(AD368,AD377,AD386)</f>
        <v/>
      </c>
      <c r="AE395" s="25">
        <f>LOWER(Settings!$C$4)&amp;".mit."&amp;$A395&amp;IF($C395="","","."&amp;$C395&amp;"."&amp;$B395)&amp;IF(INDEX(Variables!$D$5:$D$105,MATCH($A395,Variables!$A$5:$A$105,0))="","","."&amp;INDEX(Variables!$D$5:$D$105,MATCH($A395,Variables!$A$5:$A$105,0)))&amp;"."&amp;AE$5</f>
        <v/>
      </c>
      <c r="AF395" s="41">
        <f>AF368+AF377+AF386</f>
        <v/>
      </c>
      <c r="AG395" s="40">
        <f>AG368+AG377+AG386</f>
        <v/>
      </c>
      <c r="AH395" s="40">
        <f>AH368+AH377+AH386</f>
        <v/>
      </c>
      <c r="AI395" s="40">
        <f>AI368+AI377+AI386</f>
        <v/>
      </c>
      <c r="AJ395" s="40">
        <f>AJ368+AJ377+AJ386</f>
        <v/>
      </c>
      <c r="AK395" s="40">
        <f>AK368+AK377+AK386</f>
        <v/>
      </c>
      <c r="AL395" s="40">
        <f>AL368+AL377+AL386</f>
        <v/>
      </c>
      <c r="AM395" s="40">
        <f>AM368+AM377+AM386</f>
        <v/>
      </c>
      <c r="AN395" s="40">
        <f>AN368+AN377+AN386</f>
        <v/>
      </c>
      <c r="AO395" s="40">
        <f>AO368+AO377+AO386</f>
        <v/>
      </c>
      <c r="AP395" s="40">
        <f>AP368+AP377+AP386</f>
        <v/>
      </c>
      <c r="AQ395" s="40">
        <f>AQ368+AQ377+AQ386</f>
        <v/>
      </c>
      <c r="AR395" s="40">
        <f>AR368+AR377+AR386</f>
        <v/>
      </c>
      <c r="AS395" s="40">
        <f>AS368+AS377+AS386</f>
        <v/>
      </c>
      <c r="AT395" s="40">
        <f>AT368+AT377+AT386</f>
        <v/>
      </c>
      <c r="AU395" s="40">
        <f>AU368+AU377+AU386</f>
        <v/>
      </c>
      <c r="AV395" s="40">
        <f>AV368+AV377+AV386</f>
        <v/>
      </c>
      <c r="AW395" s="40">
        <f>AW368+AW377+AW386</f>
        <v/>
      </c>
      <c r="AX395" s="42">
        <f>NEWPOLICY(AX368,AX377,AX386)</f>
        <v/>
      </c>
    </row>
    <row r="396" hidden="1" outlineLevel="2">
      <c r="A396" s="5" t="inlineStr">
        <is>
          <t>nce</t>
        </is>
      </c>
      <c r="B396" s="5" t="inlineStr">
        <is>
          <t>nga</t>
        </is>
      </c>
      <c r="C396" s="5" t="inlineStr">
        <is>
          <t>ral</t>
        </is>
      </c>
      <c r="D396" s="39" t="n"/>
      <c r="E396" s="39" t="n"/>
      <c r="F396" s="39" t="n"/>
      <c r="G396" s="39" t="n"/>
      <c r="H396" s="5">
        <f>INDEX(Variables!$B$5:$B$105,MATCH($A396,Variables!$A$5:$A$105,0))&amp;IF($C396="",""," | "&amp;INDEX(Mapping!$B$5:$B$26,MATCH($C396,Mapping!$A$5:$A$26,0))&amp;" | "&amp;INDEX(Mapping!$B$30:$B$41,MATCH($B396,Mapping!$A$30:$A$41,0)))</f>
        <v/>
      </c>
      <c r="I396" s="5">
        <f>INDEX(Variables!$C$5:$C$105,MATCH($A396,Variables!$A$5:$A$105,0))</f>
        <v/>
      </c>
      <c r="J396" s="5">
        <f>INDEX(Variables!$E$5:$E$105,MATCH($A396,Variables!$A$5:$A$105,0))</f>
        <v/>
      </c>
      <c r="K396" s="25">
        <f>LOWER(Settings!$C$4)&amp;".mit."&amp;$A396&amp;IF($C396="","","."&amp;$C396&amp;"."&amp;$B396)&amp;IF(INDEX(Variables!$D$5:$D$105,MATCH($A396,Variables!$A$5:$A$105,0))="","","."&amp;INDEX(Variables!$D$5:$D$105,MATCH($A396,Variables!$A$5:$A$105,0)))&amp;"."&amp;K$5</f>
        <v/>
      </c>
      <c r="L396" s="41">
        <f>L369+L378+L387</f>
        <v/>
      </c>
      <c r="M396" s="40">
        <f>M369+M378+M387</f>
        <v/>
      </c>
      <c r="N396" s="40">
        <f>N369+N378+N387</f>
        <v/>
      </c>
      <c r="O396" s="40">
        <f>O369+O378+O387</f>
        <v/>
      </c>
      <c r="P396" s="40">
        <f>P369+P378+P387</f>
        <v/>
      </c>
      <c r="Q396" s="40">
        <f>Q369+Q378+Q387</f>
        <v/>
      </c>
      <c r="R396" s="40">
        <f>R369+R378+R387</f>
        <v/>
      </c>
      <c r="S396" s="40">
        <f>S369+S378+S387</f>
        <v/>
      </c>
      <c r="T396" s="40">
        <f>T369+T378+T387</f>
        <v/>
      </c>
      <c r="U396" s="40">
        <f>U369+U378+U387</f>
        <v/>
      </c>
      <c r="V396" s="40">
        <f>V369+V378+V387</f>
        <v/>
      </c>
      <c r="W396" s="40">
        <f>W369+W378+W387</f>
        <v/>
      </c>
      <c r="X396" s="40">
        <f>X369+X378+X387</f>
        <v/>
      </c>
      <c r="Y396" s="40">
        <f>Y369+Y378+Y387</f>
        <v/>
      </c>
      <c r="Z396" s="40">
        <f>Z369+Z378+Z387</f>
        <v/>
      </c>
      <c r="AA396" s="40">
        <f>AA369+AA378+AA387</f>
        <v/>
      </c>
      <c r="AB396" s="40">
        <f>AB369+AB378+AB387</f>
        <v/>
      </c>
      <c r="AC396" s="40">
        <f>AC369+AC378+AC387</f>
        <v/>
      </c>
      <c r="AD396" s="42">
        <f>NEWPOLICY(AD369,AD378,AD387)</f>
        <v/>
      </c>
      <c r="AE396" s="25">
        <f>LOWER(Settings!$C$4)&amp;".mit."&amp;$A396&amp;IF($C396="","","."&amp;$C396&amp;"."&amp;$B396)&amp;IF(INDEX(Variables!$D$5:$D$105,MATCH($A396,Variables!$A$5:$A$105,0))="","","."&amp;INDEX(Variables!$D$5:$D$105,MATCH($A396,Variables!$A$5:$A$105,0)))&amp;"."&amp;AE$5</f>
        <v/>
      </c>
      <c r="AF396" s="41">
        <f>AF369+AF378+AF387</f>
        <v/>
      </c>
      <c r="AG396" s="40">
        <f>AG369+AG378+AG387</f>
        <v/>
      </c>
      <c r="AH396" s="40">
        <f>AH369+AH378+AH387</f>
        <v/>
      </c>
      <c r="AI396" s="40">
        <f>AI369+AI378+AI387</f>
        <v/>
      </c>
      <c r="AJ396" s="40">
        <f>AJ369+AJ378+AJ387</f>
        <v/>
      </c>
      <c r="AK396" s="40">
        <f>AK369+AK378+AK387</f>
        <v/>
      </c>
      <c r="AL396" s="40">
        <f>AL369+AL378+AL387</f>
        <v/>
      </c>
      <c r="AM396" s="40">
        <f>AM369+AM378+AM387</f>
        <v/>
      </c>
      <c r="AN396" s="40">
        <f>AN369+AN378+AN387</f>
        <v/>
      </c>
      <c r="AO396" s="40">
        <f>AO369+AO378+AO387</f>
        <v/>
      </c>
      <c r="AP396" s="40">
        <f>AP369+AP378+AP387</f>
        <v/>
      </c>
      <c r="AQ396" s="40">
        <f>AQ369+AQ378+AQ387</f>
        <v/>
      </c>
      <c r="AR396" s="40">
        <f>AR369+AR378+AR387</f>
        <v/>
      </c>
      <c r="AS396" s="40">
        <f>AS369+AS378+AS387</f>
        <v/>
      </c>
      <c r="AT396" s="40">
        <f>AT369+AT378+AT387</f>
        <v/>
      </c>
      <c r="AU396" s="40">
        <f>AU369+AU378+AU387</f>
        <v/>
      </c>
      <c r="AV396" s="40">
        <f>AV369+AV378+AV387</f>
        <v/>
      </c>
      <c r="AW396" s="40">
        <f>AW369+AW378+AW387</f>
        <v/>
      </c>
      <c r="AX396" s="42">
        <f>NEWPOLICY(AX369,AX378,AX387)</f>
        <v/>
      </c>
    </row>
    <row r="397" hidden="1" outlineLevel="2">
      <c r="A397" s="5" t="inlineStr">
        <is>
          <t>nce</t>
        </is>
      </c>
      <c r="B397" s="5" t="inlineStr">
        <is>
          <t>gso</t>
        </is>
      </c>
      <c r="C397" s="5" t="inlineStr">
        <is>
          <t>ral</t>
        </is>
      </c>
      <c r="D397" s="39" t="n"/>
      <c r="E397" s="39" t="n"/>
      <c r="F397" s="39" t="n"/>
      <c r="G397" s="39" t="n"/>
      <c r="H397" s="5">
        <f>INDEX(Variables!$B$5:$B$105,MATCH($A397,Variables!$A$5:$A$105,0))&amp;IF($C397="",""," | "&amp;INDEX(Mapping!$B$5:$B$26,MATCH($C397,Mapping!$A$5:$A$26,0))&amp;" | "&amp;INDEX(Mapping!$B$30:$B$41,MATCH($B397,Mapping!$A$30:$A$41,0)))</f>
        <v/>
      </c>
      <c r="I397" s="5">
        <f>INDEX(Variables!$C$5:$C$105,MATCH($A397,Variables!$A$5:$A$105,0))</f>
        <v/>
      </c>
      <c r="J397" s="5">
        <f>INDEX(Variables!$E$5:$E$105,MATCH($A397,Variables!$A$5:$A$105,0))</f>
        <v/>
      </c>
      <c r="K397" s="25">
        <f>LOWER(Settings!$C$4)&amp;".mit."&amp;$A397&amp;IF($C397="","","."&amp;$C397&amp;"."&amp;$B397)&amp;IF(INDEX(Variables!$D$5:$D$105,MATCH($A397,Variables!$A$5:$A$105,0))="","","."&amp;INDEX(Variables!$D$5:$D$105,MATCH($A397,Variables!$A$5:$A$105,0)))&amp;"."&amp;K$5</f>
        <v/>
      </c>
      <c r="L397" s="41">
        <f>L370+L379+L388</f>
        <v/>
      </c>
      <c r="M397" s="40">
        <f>M370+M379+M388</f>
        <v/>
      </c>
      <c r="N397" s="40">
        <f>N370+N379+N388</f>
        <v/>
      </c>
      <c r="O397" s="40">
        <f>O370+O379+O388</f>
        <v/>
      </c>
      <c r="P397" s="40">
        <f>P370+P379+P388</f>
        <v/>
      </c>
      <c r="Q397" s="40">
        <f>Q370+Q379+Q388</f>
        <v/>
      </c>
      <c r="R397" s="40">
        <f>R370+R379+R388</f>
        <v/>
      </c>
      <c r="S397" s="40">
        <f>S370+S379+S388</f>
        <v/>
      </c>
      <c r="T397" s="40">
        <f>T370+T379+T388</f>
        <v/>
      </c>
      <c r="U397" s="40">
        <f>U370+U379+U388</f>
        <v/>
      </c>
      <c r="V397" s="40">
        <f>V370+V379+V388</f>
        <v/>
      </c>
      <c r="W397" s="40">
        <f>W370+W379+W388</f>
        <v/>
      </c>
      <c r="X397" s="40">
        <f>X370+X379+X388</f>
        <v/>
      </c>
      <c r="Y397" s="40">
        <f>Y370+Y379+Y388</f>
        <v/>
      </c>
      <c r="Z397" s="40">
        <f>Z370+Z379+Z388</f>
        <v/>
      </c>
      <c r="AA397" s="40">
        <f>AA370+AA379+AA388</f>
        <v/>
      </c>
      <c r="AB397" s="40">
        <f>AB370+AB379+AB388</f>
        <v/>
      </c>
      <c r="AC397" s="40">
        <f>AC370+AC379+AC388</f>
        <v/>
      </c>
      <c r="AD397" s="42">
        <f>NEWPOLICY(AD370,AD379,AD388)</f>
        <v/>
      </c>
      <c r="AE397" s="25">
        <f>LOWER(Settings!$C$4)&amp;".mit."&amp;$A397&amp;IF($C397="","","."&amp;$C397&amp;"."&amp;$B397)&amp;IF(INDEX(Variables!$D$5:$D$105,MATCH($A397,Variables!$A$5:$A$105,0))="","","."&amp;INDEX(Variables!$D$5:$D$105,MATCH($A397,Variables!$A$5:$A$105,0)))&amp;"."&amp;AE$5</f>
        <v/>
      </c>
      <c r="AF397" s="41">
        <f>AF370+AF379+AF388</f>
        <v/>
      </c>
      <c r="AG397" s="40">
        <f>AG370+AG379+AG388</f>
        <v/>
      </c>
      <c r="AH397" s="40">
        <f>AH370+AH379+AH388</f>
        <v/>
      </c>
      <c r="AI397" s="40">
        <f>AI370+AI379+AI388</f>
        <v/>
      </c>
      <c r="AJ397" s="40">
        <f>AJ370+AJ379+AJ388</f>
        <v/>
      </c>
      <c r="AK397" s="40">
        <f>AK370+AK379+AK388</f>
        <v/>
      </c>
      <c r="AL397" s="40">
        <f>AL370+AL379+AL388</f>
        <v/>
      </c>
      <c r="AM397" s="40">
        <f>AM370+AM379+AM388</f>
        <v/>
      </c>
      <c r="AN397" s="40">
        <f>AN370+AN379+AN388</f>
        <v/>
      </c>
      <c r="AO397" s="40">
        <f>AO370+AO379+AO388</f>
        <v/>
      </c>
      <c r="AP397" s="40">
        <f>AP370+AP379+AP388</f>
        <v/>
      </c>
      <c r="AQ397" s="40">
        <f>AQ370+AQ379+AQ388</f>
        <v/>
      </c>
      <c r="AR397" s="40">
        <f>AR370+AR379+AR388</f>
        <v/>
      </c>
      <c r="AS397" s="40">
        <f>AS370+AS379+AS388</f>
        <v/>
      </c>
      <c r="AT397" s="40">
        <f>AT370+AT379+AT388</f>
        <v/>
      </c>
      <c r="AU397" s="40">
        <f>AU370+AU379+AU388</f>
        <v/>
      </c>
      <c r="AV397" s="40">
        <f>AV370+AV379+AV388</f>
        <v/>
      </c>
      <c r="AW397" s="40">
        <f>AW370+AW379+AW388</f>
        <v/>
      </c>
      <c r="AX397" s="42">
        <f>NEWPOLICY(AX370,AX379,AX388)</f>
        <v/>
      </c>
    </row>
    <row r="398" hidden="1" outlineLevel="2">
      <c r="A398" s="5" t="inlineStr">
        <is>
          <t>nce</t>
        </is>
      </c>
      <c r="B398" s="5" t="inlineStr">
        <is>
          <t>die</t>
        </is>
      </c>
      <c r="C398" s="5" t="inlineStr">
        <is>
          <t>ral</t>
        </is>
      </c>
      <c r="D398" s="39" t="n"/>
      <c r="E398" s="39" t="n"/>
      <c r="F398" s="39" t="n"/>
      <c r="G398" s="39" t="n"/>
      <c r="H398" s="5">
        <f>INDEX(Variables!$B$5:$B$105,MATCH($A398,Variables!$A$5:$A$105,0))&amp;IF($C398="",""," | "&amp;INDEX(Mapping!$B$5:$B$26,MATCH($C398,Mapping!$A$5:$A$26,0))&amp;" | "&amp;INDEX(Mapping!$B$30:$B$41,MATCH($B398,Mapping!$A$30:$A$41,0)))</f>
        <v/>
      </c>
      <c r="I398" s="5">
        <f>INDEX(Variables!$C$5:$C$105,MATCH($A398,Variables!$A$5:$A$105,0))</f>
        <v/>
      </c>
      <c r="J398" s="5">
        <f>INDEX(Variables!$E$5:$E$105,MATCH($A398,Variables!$A$5:$A$105,0))</f>
        <v/>
      </c>
      <c r="K398" s="25">
        <f>LOWER(Settings!$C$4)&amp;".mit."&amp;$A398&amp;IF($C398="","","."&amp;$C398&amp;"."&amp;$B398)&amp;IF(INDEX(Variables!$D$5:$D$105,MATCH($A398,Variables!$A$5:$A$105,0))="","","."&amp;INDEX(Variables!$D$5:$D$105,MATCH($A398,Variables!$A$5:$A$105,0)))&amp;"."&amp;K$5</f>
        <v/>
      </c>
      <c r="L398" s="41">
        <f>L371+L380+L389</f>
        <v/>
      </c>
      <c r="M398" s="40">
        <f>M371+M380+M389</f>
        <v/>
      </c>
      <c r="N398" s="40">
        <f>N371+N380+N389</f>
        <v/>
      </c>
      <c r="O398" s="40">
        <f>O371+O380+O389</f>
        <v/>
      </c>
      <c r="P398" s="40">
        <f>P371+P380+P389</f>
        <v/>
      </c>
      <c r="Q398" s="40">
        <f>Q371+Q380+Q389</f>
        <v/>
      </c>
      <c r="R398" s="40">
        <f>R371+R380+R389</f>
        <v/>
      </c>
      <c r="S398" s="40">
        <f>S371+S380+S389</f>
        <v/>
      </c>
      <c r="T398" s="40">
        <f>T371+T380+T389</f>
        <v/>
      </c>
      <c r="U398" s="40">
        <f>U371+U380+U389</f>
        <v/>
      </c>
      <c r="V398" s="40">
        <f>V371+V380+V389</f>
        <v/>
      </c>
      <c r="W398" s="40">
        <f>W371+W380+W389</f>
        <v/>
      </c>
      <c r="X398" s="40">
        <f>X371+X380+X389</f>
        <v/>
      </c>
      <c r="Y398" s="40">
        <f>Y371+Y380+Y389</f>
        <v/>
      </c>
      <c r="Z398" s="40">
        <f>Z371+Z380+Z389</f>
        <v/>
      </c>
      <c r="AA398" s="40">
        <f>AA371+AA380+AA389</f>
        <v/>
      </c>
      <c r="AB398" s="40">
        <f>AB371+AB380+AB389</f>
        <v/>
      </c>
      <c r="AC398" s="40">
        <f>AC371+AC380+AC389</f>
        <v/>
      </c>
      <c r="AD398" s="42">
        <f>NEWPOLICY(AD371,AD380,AD389)</f>
        <v/>
      </c>
      <c r="AE398" s="25">
        <f>LOWER(Settings!$C$4)&amp;".mit."&amp;$A398&amp;IF($C398="","","."&amp;$C398&amp;"."&amp;$B398)&amp;IF(INDEX(Variables!$D$5:$D$105,MATCH($A398,Variables!$A$5:$A$105,0))="","","."&amp;INDEX(Variables!$D$5:$D$105,MATCH($A398,Variables!$A$5:$A$105,0)))&amp;"."&amp;AE$5</f>
        <v/>
      </c>
      <c r="AF398" s="41">
        <f>AF371+AF380+AF389</f>
        <v/>
      </c>
      <c r="AG398" s="40">
        <f>AG371+AG380+AG389</f>
        <v/>
      </c>
      <c r="AH398" s="40">
        <f>AH371+AH380+AH389</f>
        <v/>
      </c>
      <c r="AI398" s="40">
        <f>AI371+AI380+AI389</f>
        <v/>
      </c>
      <c r="AJ398" s="40">
        <f>AJ371+AJ380+AJ389</f>
        <v/>
      </c>
      <c r="AK398" s="40">
        <f>AK371+AK380+AK389</f>
        <v/>
      </c>
      <c r="AL398" s="40">
        <f>AL371+AL380+AL389</f>
        <v/>
      </c>
      <c r="AM398" s="40">
        <f>AM371+AM380+AM389</f>
        <v/>
      </c>
      <c r="AN398" s="40">
        <f>AN371+AN380+AN389</f>
        <v/>
      </c>
      <c r="AO398" s="40">
        <f>AO371+AO380+AO389</f>
        <v/>
      </c>
      <c r="AP398" s="40">
        <f>AP371+AP380+AP389</f>
        <v/>
      </c>
      <c r="AQ398" s="40">
        <f>AQ371+AQ380+AQ389</f>
        <v/>
      </c>
      <c r="AR398" s="40">
        <f>AR371+AR380+AR389</f>
        <v/>
      </c>
      <c r="AS398" s="40">
        <f>AS371+AS380+AS389</f>
        <v/>
      </c>
      <c r="AT398" s="40">
        <f>AT371+AT380+AT389</f>
        <v/>
      </c>
      <c r="AU398" s="40">
        <f>AU371+AU380+AU389</f>
        <v/>
      </c>
      <c r="AV398" s="40">
        <f>AV371+AV380+AV389</f>
        <v/>
      </c>
      <c r="AW398" s="40">
        <f>AW371+AW380+AW389</f>
        <v/>
      </c>
      <c r="AX398" s="42">
        <f>NEWPOLICY(AX371,AX380,AX389)</f>
        <v/>
      </c>
    </row>
    <row r="399" hidden="1" outlineLevel="2">
      <c r="A399" s="5" t="inlineStr">
        <is>
          <t>nce</t>
        </is>
      </c>
      <c r="B399" s="5" t="inlineStr">
        <is>
          <t>lpg</t>
        </is>
      </c>
      <c r="C399" s="5" t="inlineStr">
        <is>
          <t>ral</t>
        </is>
      </c>
      <c r="D399" s="39" t="n"/>
      <c r="E399" s="39" t="n"/>
      <c r="F399" s="39" t="n"/>
      <c r="G399" s="39" t="n"/>
      <c r="H399" s="5">
        <f>INDEX(Variables!$B$5:$B$105,MATCH($A399,Variables!$A$5:$A$105,0))&amp;IF($C399="",""," | "&amp;INDEX(Mapping!$B$5:$B$26,MATCH($C399,Mapping!$A$5:$A$26,0))&amp;" | "&amp;INDEX(Mapping!$B$30:$B$41,MATCH($B399,Mapping!$A$30:$A$41,0)))</f>
        <v/>
      </c>
      <c r="I399" s="5">
        <f>INDEX(Variables!$C$5:$C$105,MATCH($A399,Variables!$A$5:$A$105,0))</f>
        <v/>
      </c>
      <c r="J399" s="5">
        <f>INDEX(Variables!$E$5:$E$105,MATCH($A399,Variables!$A$5:$A$105,0))</f>
        <v/>
      </c>
      <c r="K399" s="25">
        <f>LOWER(Settings!$C$4)&amp;".mit."&amp;$A399&amp;IF($C399="","","."&amp;$C399&amp;"."&amp;$B399)&amp;IF(INDEX(Variables!$D$5:$D$105,MATCH($A399,Variables!$A$5:$A$105,0))="","","."&amp;INDEX(Variables!$D$5:$D$105,MATCH($A399,Variables!$A$5:$A$105,0)))&amp;"."&amp;K$5</f>
        <v/>
      </c>
      <c r="L399" s="41">
        <f>L372+L381+L390</f>
        <v/>
      </c>
      <c r="M399" s="40">
        <f>M372+M381+M390</f>
        <v/>
      </c>
      <c r="N399" s="40">
        <f>N372+N381+N390</f>
        <v/>
      </c>
      <c r="O399" s="40">
        <f>O372+O381+O390</f>
        <v/>
      </c>
      <c r="P399" s="40">
        <f>P372+P381+P390</f>
        <v/>
      </c>
      <c r="Q399" s="40">
        <f>Q372+Q381+Q390</f>
        <v/>
      </c>
      <c r="R399" s="40">
        <f>R372+R381+R390</f>
        <v/>
      </c>
      <c r="S399" s="40">
        <f>S372+S381+S390</f>
        <v/>
      </c>
      <c r="T399" s="40">
        <f>T372+T381+T390</f>
        <v/>
      </c>
      <c r="U399" s="40">
        <f>U372+U381+U390</f>
        <v/>
      </c>
      <c r="V399" s="40">
        <f>V372+V381+V390</f>
        <v/>
      </c>
      <c r="W399" s="40">
        <f>W372+W381+W390</f>
        <v/>
      </c>
      <c r="X399" s="40">
        <f>X372+X381+X390</f>
        <v/>
      </c>
      <c r="Y399" s="40">
        <f>Y372+Y381+Y390</f>
        <v/>
      </c>
      <c r="Z399" s="40">
        <f>Z372+Z381+Z390</f>
        <v/>
      </c>
      <c r="AA399" s="40">
        <f>AA372+AA381+AA390</f>
        <v/>
      </c>
      <c r="AB399" s="40">
        <f>AB372+AB381+AB390</f>
        <v/>
      </c>
      <c r="AC399" s="40">
        <f>AC372+AC381+AC390</f>
        <v/>
      </c>
      <c r="AD399" s="42">
        <f>NEWPOLICY(AD372,AD381,AD390)</f>
        <v/>
      </c>
      <c r="AE399" s="25">
        <f>LOWER(Settings!$C$4)&amp;".mit."&amp;$A399&amp;IF($C399="","","."&amp;$C399&amp;"."&amp;$B399)&amp;IF(INDEX(Variables!$D$5:$D$105,MATCH($A399,Variables!$A$5:$A$105,0))="","","."&amp;INDEX(Variables!$D$5:$D$105,MATCH($A399,Variables!$A$5:$A$105,0)))&amp;"."&amp;AE$5</f>
        <v/>
      </c>
      <c r="AF399" s="41">
        <f>AF372+AF381+AF390</f>
        <v/>
      </c>
      <c r="AG399" s="40">
        <f>AG372+AG381+AG390</f>
        <v/>
      </c>
      <c r="AH399" s="40">
        <f>AH372+AH381+AH390</f>
        <v/>
      </c>
      <c r="AI399" s="40">
        <f>AI372+AI381+AI390</f>
        <v/>
      </c>
      <c r="AJ399" s="40">
        <f>AJ372+AJ381+AJ390</f>
        <v/>
      </c>
      <c r="AK399" s="40">
        <f>AK372+AK381+AK390</f>
        <v/>
      </c>
      <c r="AL399" s="40">
        <f>AL372+AL381+AL390</f>
        <v/>
      </c>
      <c r="AM399" s="40">
        <f>AM372+AM381+AM390</f>
        <v/>
      </c>
      <c r="AN399" s="40">
        <f>AN372+AN381+AN390</f>
        <v/>
      </c>
      <c r="AO399" s="40">
        <f>AO372+AO381+AO390</f>
        <v/>
      </c>
      <c r="AP399" s="40">
        <f>AP372+AP381+AP390</f>
        <v/>
      </c>
      <c r="AQ399" s="40">
        <f>AQ372+AQ381+AQ390</f>
        <v/>
      </c>
      <c r="AR399" s="40">
        <f>AR372+AR381+AR390</f>
        <v/>
      </c>
      <c r="AS399" s="40">
        <f>AS372+AS381+AS390</f>
        <v/>
      </c>
      <c r="AT399" s="40">
        <f>AT372+AT381+AT390</f>
        <v/>
      </c>
      <c r="AU399" s="40">
        <f>AU372+AU381+AU390</f>
        <v/>
      </c>
      <c r="AV399" s="40">
        <f>AV372+AV381+AV390</f>
        <v/>
      </c>
      <c r="AW399" s="40">
        <f>AW372+AW381+AW390</f>
        <v/>
      </c>
      <c r="AX399" s="42">
        <f>NEWPOLICY(AX372,AX381,AX390)</f>
        <v/>
      </c>
    </row>
    <row r="400" hidden="1" outlineLevel="2">
      <c r="A400" s="5" t="inlineStr">
        <is>
          <t>nce</t>
        </is>
      </c>
      <c r="B400" s="5" t="inlineStr">
        <is>
          <t>ker</t>
        </is>
      </c>
      <c r="C400" s="5" t="inlineStr">
        <is>
          <t>ral</t>
        </is>
      </c>
      <c r="D400" s="39" t="n"/>
      <c r="E400" s="39" t="n"/>
      <c r="F400" s="39" t="n"/>
      <c r="G400" s="39" t="n"/>
      <c r="H400" s="5">
        <f>INDEX(Variables!$B$5:$B$105,MATCH($A400,Variables!$A$5:$A$105,0))&amp;IF($C400="",""," | "&amp;INDEX(Mapping!$B$5:$B$26,MATCH($C400,Mapping!$A$5:$A$26,0))&amp;" | "&amp;INDEX(Mapping!$B$30:$B$41,MATCH($B400,Mapping!$A$30:$A$41,0)))</f>
        <v/>
      </c>
      <c r="I400" s="5">
        <f>INDEX(Variables!$C$5:$C$105,MATCH($A400,Variables!$A$5:$A$105,0))</f>
        <v/>
      </c>
      <c r="J400" s="5">
        <f>INDEX(Variables!$E$5:$E$105,MATCH($A400,Variables!$A$5:$A$105,0))</f>
        <v/>
      </c>
      <c r="K400" s="25">
        <f>LOWER(Settings!$C$4)&amp;".mit."&amp;$A400&amp;IF($C400="","","."&amp;$C400&amp;"."&amp;$B400)&amp;IF(INDEX(Variables!$D$5:$D$105,MATCH($A400,Variables!$A$5:$A$105,0))="","","."&amp;INDEX(Variables!$D$5:$D$105,MATCH($A400,Variables!$A$5:$A$105,0)))&amp;"."&amp;K$5</f>
        <v/>
      </c>
      <c r="L400" s="41">
        <f>L373+L382+L391</f>
        <v/>
      </c>
      <c r="M400" s="40">
        <f>M373+M382+M391</f>
        <v/>
      </c>
      <c r="N400" s="40">
        <f>N373+N382+N391</f>
        <v/>
      </c>
      <c r="O400" s="40">
        <f>O373+O382+O391</f>
        <v/>
      </c>
      <c r="P400" s="40">
        <f>P373+P382+P391</f>
        <v/>
      </c>
      <c r="Q400" s="40">
        <f>Q373+Q382+Q391</f>
        <v/>
      </c>
      <c r="R400" s="40">
        <f>R373+R382+R391</f>
        <v/>
      </c>
      <c r="S400" s="40">
        <f>S373+S382+S391</f>
        <v/>
      </c>
      <c r="T400" s="40">
        <f>T373+T382+T391</f>
        <v/>
      </c>
      <c r="U400" s="40">
        <f>U373+U382+U391</f>
        <v/>
      </c>
      <c r="V400" s="40">
        <f>V373+V382+V391</f>
        <v/>
      </c>
      <c r="W400" s="40">
        <f>W373+W382+W391</f>
        <v/>
      </c>
      <c r="X400" s="40">
        <f>X373+X382+X391</f>
        <v/>
      </c>
      <c r="Y400" s="40">
        <f>Y373+Y382+Y391</f>
        <v/>
      </c>
      <c r="Z400" s="40">
        <f>Z373+Z382+Z391</f>
        <v/>
      </c>
      <c r="AA400" s="40">
        <f>AA373+AA382+AA391</f>
        <v/>
      </c>
      <c r="AB400" s="40">
        <f>AB373+AB382+AB391</f>
        <v/>
      </c>
      <c r="AC400" s="40">
        <f>AC373+AC382+AC391</f>
        <v/>
      </c>
      <c r="AD400" s="42">
        <f>NEWPOLICY(AD373,AD382,AD391)</f>
        <v/>
      </c>
      <c r="AE400" s="25">
        <f>LOWER(Settings!$C$4)&amp;".mit."&amp;$A400&amp;IF($C400="","","."&amp;$C400&amp;"."&amp;$B400)&amp;IF(INDEX(Variables!$D$5:$D$105,MATCH($A400,Variables!$A$5:$A$105,0))="","","."&amp;INDEX(Variables!$D$5:$D$105,MATCH($A400,Variables!$A$5:$A$105,0)))&amp;"."&amp;AE$5</f>
        <v/>
      </c>
      <c r="AF400" s="41">
        <f>AF373+AF382+AF391</f>
        <v/>
      </c>
      <c r="AG400" s="40">
        <f>AG373+AG382+AG391</f>
        <v/>
      </c>
      <c r="AH400" s="40">
        <f>AH373+AH382+AH391</f>
        <v/>
      </c>
      <c r="AI400" s="40">
        <f>AI373+AI382+AI391</f>
        <v/>
      </c>
      <c r="AJ400" s="40">
        <f>AJ373+AJ382+AJ391</f>
        <v/>
      </c>
      <c r="AK400" s="40">
        <f>AK373+AK382+AK391</f>
        <v/>
      </c>
      <c r="AL400" s="40">
        <f>AL373+AL382+AL391</f>
        <v/>
      </c>
      <c r="AM400" s="40">
        <f>AM373+AM382+AM391</f>
        <v/>
      </c>
      <c r="AN400" s="40">
        <f>AN373+AN382+AN391</f>
        <v/>
      </c>
      <c r="AO400" s="40">
        <f>AO373+AO382+AO391</f>
        <v/>
      </c>
      <c r="AP400" s="40">
        <f>AP373+AP382+AP391</f>
        <v/>
      </c>
      <c r="AQ400" s="40">
        <f>AQ373+AQ382+AQ391</f>
        <v/>
      </c>
      <c r="AR400" s="40">
        <f>AR373+AR382+AR391</f>
        <v/>
      </c>
      <c r="AS400" s="40">
        <f>AS373+AS382+AS391</f>
        <v/>
      </c>
      <c r="AT400" s="40">
        <f>AT373+AT382+AT391</f>
        <v/>
      </c>
      <c r="AU400" s="40">
        <f>AU373+AU382+AU391</f>
        <v/>
      </c>
      <c r="AV400" s="40">
        <f>AV373+AV382+AV391</f>
        <v/>
      </c>
      <c r="AW400" s="40">
        <f>AW373+AW382+AW391</f>
        <v/>
      </c>
      <c r="AX400" s="42">
        <f>NEWPOLICY(AX373,AX382,AX391)</f>
        <v/>
      </c>
    </row>
    <row r="401" hidden="1" outlineLevel="2">
      <c r="A401" s="5" t="inlineStr">
        <is>
          <t>nce</t>
        </is>
      </c>
      <c r="B401" s="5" t="inlineStr">
        <is>
          <t>oop</t>
        </is>
      </c>
      <c r="C401" s="5" t="inlineStr">
        <is>
          <t>ral</t>
        </is>
      </c>
      <c r="D401" s="39" t="n"/>
      <c r="E401" s="39" t="n"/>
      <c r="F401" s="39" t="n"/>
      <c r="G401" s="39" t="n"/>
      <c r="H401" s="5">
        <f>INDEX(Variables!$B$5:$B$105,MATCH($A401,Variables!$A$5:$A$105,0))&amp;IF($C401="",""," | "&amp;INDEX(Mapping!$B$5:$B$26,MATCH($C401,Mapping!$A$5:$A$26,0))&amp;" | "&amp;INDEX(Mapping!$B$30:$B$41,MATCH($B401,Mapping!$A$30:$A$41,0)))</f>
        <v/>
      </c>
      <c r="I401" s="5">
        <f>INDEX(Variables!$C$5:$C$105,MATCH($A401,Variables!$A$5:$A$105,0))</f>
        <v/>
      </c>
      <c r="J401" s="5">
        <f>INDEX(Variables!$E$5:$E$105,MATCH($A401,Variables!$A$5:$A$105,0))</f>
        <v/>
      </c>
      <c r="K401" s="25">
        <f>LOWER(Settings!$C$4)&amp;".mit."&amp;$A401&amp;IF($C401="","","."&amp;$C401&amp;"."&amp;$B401)&amp;IF(INDEX(Variables!$D$5:$D$105,MATCH($A401,Variables!$A$5:$A$105,0))="","","."&amp;INDEX(Variables!$D$5:$D$105,MATCH($A401,Variables!$A$5:$A$105,0)))&amp;"."&amp;K$5</f>
        <v/>
      </c>
      <c r="L401" s="41">
        <f>L374+L383+L392</f>
        <v/>
      </c>
      <c r="M401" s="40">
        <f>M374+M383+M392</f>
        <v/>
      </c>
      <c r="N401" s="40">
        <f>N374+N383+N392</f>
        <v/>
      </c>
      <c r="O401" s="40">
        <f>O374+O383+O392</f>
        <v/>
      </c>
      <c r="P401" s="40">
        <f>P374+P383+P392</f>
        <v/>
      </c>
      <c r="Q401" s="40">
        <f>Q374+Q383+Q392</f>
        <v/>
      </c>
      <c r="R401" s="40">
        <f>R374+R383+R392</f>
        <v/>
      </c>
      <c r="S401" s="40">
        <f>S374+S383+S392</f>
        <v/>
      </c>
      <c r="T401" s="40">
        <f>T374+T383+T392</f>
        <v/>
      </c>
      <c r="U401" s="40">
        <f>U374+U383+U392</f>
        <v/>
      </c>
      <c r="V401" s="40">
        <f>V374+V383+V392</f>
        <v/>
      </c>
      <c r="W401" s="40">
        <f>W374+W383+W392</f>
        <v/>
      </c>
      <c r="X401" s="40">
        <f>X374+X383+X392</f>
        <v/>
      </c>
      <c r="Y401" s="40">
        <f>Y374+Y383+Y392</f>
        <v/>
      </c>
      <c r="Z401" s="40">
        <f>Z374+Z383+Z392</f>
        <v/>
      </c>
      <c r="AA401" s="40">
        <f>AA374+AA383+AA392</f>
        <v/>
      </c>
      <c r="AB401" s="40">
        <f>AB374+AB383+AB392</f>
        <v/>
      </c>
      <c r="AC401" s="40">
        <f>AC374+AC383+AC392</f>
        <v/>
      </c>
      <c r="AD401" s="42">
        <f>NEWPOLICY(AD374,AD383,AD392)</f>
        <v/>
      </c>
      <c r="AE401" s="25">
        <f>LOWER(Settings!$C$4)&amp;".mit."&amp;$A401&amp;IF($C401="","","."&amp;$C401&amp;"."&amp;$B401)&amp;IF(INDEX(Variables!$D$5:$D$105,MATCH($A401,Variables!$A$5:$A$105,0))="","","."&amp;INDEX(Variables!$D$5:$D$105,MATCH($A401,Variables!$A$5:$A$105,0)))&amp;"."&amp;AE$5</f>
        <v/>
      </c>
      <c r="AF401" s="41">
        <f>AF374+AF383+AF392</f>
        <v/>
      </c>
      <c r="AG401" s="40">
        <f>AG374+AG383+AG392</f>
        <v/>
      </c>
      <c r="AH401" s="40">
        <f>AH374+AH383+AH392</f>
        <v/>
      </c>
      <c r="AI401" s="40">
        <f>AI374+AI383+AI392</f>
        <v/>
      </c>
      <c r="AJ401" s="40">
        <f>AJ374+AJ383+AJ392</f>
        <v/>
      </c>
      <c r="AK401" s="40">
        <f>AK374+AK383+AK392</f>
        <v/>
      </c>
      <c r="AL401" s="40">
        <f>AL374+AL383+AL392</f>
        <v/>
      </c>
      <c r="AM401" s="40">
        <f>AM374+AM383+AM392</f>
        <v/>
      </c>
      <c r="AN401" s="40">
        <f>AN374+AN383+AN392</f>
        <v/>
      </c>
      <c r="AO401" s="40">
        <f>AO374+AO383+AO392</f>
        <v/>
      </c>
      <c r="AP401" s="40">
        <f>AP374+AP383+AP392</f>
        <v/>
      </c>
      <c r="AQ401" s="40">
        <f>AQ374+AQ383+AQ392</f>
        <v/>
      </c>
      <c r="AR401" s="40">
        <f>AR374+AR383+AR392</f>
        <v/>
      </c>
      <c r="AS401" s="40">
        <f>AS374+AS383+AS392</f>
        <v/>
      </c>
      <c r="AT401" s="40">
        <f>AT374+AT383+AT392</f>
        <v/>
      </c>
      <c r="AU401" s="40">
        <f>AU374+AU383+AU392</f>
        <v/>
      </c>
      <c r="AV401" s="40">
        <f>AV374+AV383+AV392</f>
        <v/>
      </c>
      <c r="AW401" s="40">
        <f>AW374+AW383+AW392</f>
        <v/>
      </c>
      <c r="AX401" s="42">
        <f>NEWPOLICY(AX374,AX383,AX392)</f>
        <v/>
      </c>
    </row>
    <row r="402" hidden="1" outlineLevel="2">
      <c r="A402" s="5" t="inlineStr">
        <is>
          <t>nce</t>
        </is>
      </c>
      <c r="B402" s="5" t="inlineStr">
        <is>
          <t>bio</t>
        </is>
      </c>
      <c r="C402" s="5" t="inlineStr">
        <is>
          <t>ral</t>
        </is>
      </c>
      <c r="D402" s="39" t="n"/>
      <c r="E402" s="39" t="n"/>
      <c r="F402" s="39" t="n"/>
      <c r="G402" s="39" t="n"/>
      <c r="H402" s="5">
        <f>INDEX(Variables!$B$5:$B$105,MATCH($A402,Variables!$A$5:$A$105,0))&amp;IF($C402="",""," | "&amp;INDEX(Mapping!$B$5:$B$26,MATCH($C402,Mapping!$A$5:$A$26,0))&amp;" | "&amp;INDEX(Mapping!$B$30:$B$41,MATCH($B402,Mapping!$A$30:$A$41,0)))</f>
        <v/>
      </c>
      <c r="I402" s="5">
        <f>INDEX(Variables!$C$5:$C$105,MATCH($A402,Variables!$A$5:$A$105,0))</f>
        <v/>
      </c>
      <c r="J402" s="5">
        <f>INDEX(Variables!$E$5:$E$105,MATCH($A402,Variables!$A$5:$A$105,0))</f>
        <v/>
      </c>
      <c r="K402" s="25">
        <f>LOWER(Settings!$C$4)&amp;".mit."&amp;$A402&amp;IF($C402="","","."&amp;$C402&amp;"."&amp;$B402)&amp;IF(INDEX(Variables!$D$5:$D$105,MATCH($A402,Variables!$A$5:$A$105,0))="","","."&amp;INDEX(Variables!$D$5:$D$105,MATCH($A402,Variables!$A$5:$A$105,0)))&amp;"."&amp;K$5</f>
        <v/>
      </c>
      <c r="L402" s="41">
        <f>L375+L384+L393</f>
        <v/>
      </c>
      <c r="M402" s="40">
        <f>M375+M384+M393</f>
        <v/>
      </c>
      <c r="N402" s="40">
        <f>N375+N384+N393</f>
        <v/>
      </c>
      <c r="O402" s="40">
        <f>O375+O384+O393</f>
        <v/>
      </c>
      <c r="P402" s="40">
        <f>P375+P384+P393</f>
        <v/>
      </c>
      <c r="Q402" s="40">
        <f>Q375+Q384+Q393</f>
        <v/>
      </c>
      <c r="R402" s="40">
        <f>R375+R384+R393</f>
        <v/>
      </c>
      <c r="S402" s="40">
        <f>S375+S384+S393</f>
        <v/>
      </c>
      <c r="T402" s="40">
        <f>T375+T384+T393</f>
        <v/>
      </c>
      <c r="U402" s="40">
        <f>U375+U384+U393</f>
        <v/>
      </c>
      <c r="V402" s="40">
        <f>V375+V384+V393</f>
        <v/>
      </c>
      <c r="W402" s="40">
        <f>W375+W384+W393</f>
        <v/>
      </c>
      <c r="X402" s="40">
        <f>X375+X384+X393</f>
        <v/>
      </c>
      <c r="Y402" s="40">
        <f>Y375+Y384+Y393</f>
        <v/>
      </c>
      <c r="Z402" s="40">
        <f>Z375+Z384+Z393</f>
        <v/>
      </c>
      <c r="AA402" s="40">
        <f>AA375+AA384+AA393</f>
        <v/>
      </c>
      <c r="AB402" s="40">
        <f>AB375+AB384+AB393</f>
        <v/>
      </c>
      <c r="AC402" s="40">
        <f>AC375+AC384+AC393</f>
        <v/>
      </c>
      <c r="AD402" s="42">
        <f>NEWPOLICY(AD375,AD384,AD393)</f>
        <v/>
      </c>
      <c r="AE402" s="25">
        <f>LOWER(Settings!$C$4)&amp;".mit."&amp;$A402&amp;IF($C402="","","."&amp;$C402&amp;"."&amp;$B402)&amp;IF(INDEX(Variables!$D$5:$D$105,MATCH($A402,Variables!$A$5:$A$105,0))="","","."&amp;INDEX(Variables!$D$5:$D$105,MATCH($A402,Variables!$A$5:$A$105,0)))&amp;"."&amp;AE$5</f>
        <v/>
      </c>
      <c r="AF402" s="41">
        <f>AF375+AF384+AF393</f>
        <v/>
      </c>
      <c r="AG402" s="40">
        <f>AG375+AG384+AG393</f>
        <v/>
      </c>
      <c r="AH402" s="40">
        <f>AH375+AH384+AH393</f>
        <v/>
      </c>
      <c r="AI402" s="40">
        <f>AI375+AI384+AI393</f>
        <v/>
      </c>
      <c r="AJ402" s="40">
        <f>AJ375+AJ384+AJ393</f>
        <v/>
      </c>
      <c r="AK402" s="40">
        <f>AK375+AK384+AK393</f>
        <v/>
      </c>
      <c r="AL402" s="40">
        <f>AL375+AL384+AL393</f>
        <v/>
      </c>
      <c r="AM402" s="40">
        <f>AM375+AM384+AM393</f>
        <v/>
      </c>
      <c r="AN402" s="40">
        <f>AN375+AN384+AN393</f>
        <v/>
      </c>
      <c r="AO402" s="40">
        <f>AO375+AO384+AO393</f>
        <v/>
      </c>
      <c r="AP402" s="40">
        <f>AP375+AP384+AP393</f>
        <v/>
      </c>
      <c r="AQ402" s="40">
        <f>AQ375+AQ384+AQ393</f>
        <v/>
      </c>
      <c r="AR402" s="40">
        <f>AR375+AR384+AR393</f>
        <v/>
      </c>
      <c r="AS402" s="40">
        <f>AS375+AS384+AS393</f>
        <v/>
      </c>
      <c r="AT402" s="40">
        <f>AT375+AT384+AT393</f>
        <v/>
      </c>
      <c r="AU402" s="40">
        <f>AU375+AU384+AU393</f>
        <v/>
      </c>
      <c r="AV402" s="40">
        <f>AV375+AV384+AV393</f>
        <v/>
      </c>
      <c r="AW402" s="40">
        <f>AW375+AW384+AW393</f>
        <v/>
      </c>
      <c r="AX402" s="42">
        <f>NEWPOLICY(AX375,AX384,AX393)</f>
        <v/>
      </c>
    </row>
    <row r="403" hidden="1" outlineLevel="2"/>
    <row r="404" hidden="1" outlineLevel="2">
      <c r="A404" s="5" t="inlineStr">
        <is>
          <t>atp</t>
        </is>
      </c>
      <c r="B404" s="5" t="inlineStr">
        <is>
          <t>coa</t>
        </is>
      </c>
      <c r="C404" s="5" t="inlineStr">
        <is>
          <t>ral</t>
        </is>
      </c>
      <c r="D404" s="40">
        <f>INDEX(Inputs!$R$5:$R$132,MATCH($B404&amp;"|"&amp;$C404,Inputs!$A$5:$A$132,0))</f>
        <v/>
      </c>
      <c r="E404" s="40">
        <f>INDEX(Inputs!$S$5:$S$132,MATCH($B404&amp;"|"&amp;$C404,Inputs!$A$5:$A$132,0))</f>
        <v/>
      </c>
      <c r="F404" s="39" t="n"/>
      <c r="G404" s="39" t="n"/>
      <c r="H404" s="5">
        <f>INDEX(Variables!$B$5:$B$105,MATCH($A404,Variables!$A$5:$A$105,0))&amp;IF($C404="",""," | "&amp;INDEX(Mapping!$B$5:$B$26,MATCH($C404,Mapping!$A$5:$A$26,0))&amp;" | "&amp;INDEX(Mapping!$B$30:$B$41,MATCH($B404,Mapping!$A$30:$A$41,0)))</f>
        <v/>
      </c>
      <c r="I404" s="5">
        <f>INDEX(Variables!$C$5:$C$105,MATCH($A404,Variables!$A$5:$A$105,0))</f>
        <v/>
      </c>
      <c r="J404" s="5">
        <f>INDEX(Variables!$E$5:$E$105,MATCH($A404,Variables!$A$5:$A$105,0))</f>
        <v/>
      </c>
      <c r="K404" s="25">
        <f>LOWER(Settings!$C$4)&amp;".mit."&amp;$A404&amp;IF($C404="","","."&amp;$C404&amp;"."&amp;$B404)&amp;IF(INDEX(Variables!$D$5:$D$105,MATCH($A404,Variables!$A$5:$A$105,0))="","","."&amp;INDEX(Variables!$D$5:$D$105,MATCH($A404,Variables!$A$5:$A$105,0)))&amp;"."&amp;K$5</f>
        <v/>
      </c>
      <c r="L404" s="41">
        <f>MAX(INDEX(L$232:L$243,$D404)+L395*(1+$E404),0.01)</f>
        <v/>
      </c>
      <c r="M404" s="40">
        <f>MAX(INDEX(M$232:M$243,$D404)+M395*(1+$E404),0.01)</f>
        <v/>
      </c>
      <c r="N404" s="40">
        <f>MAX(INDEX(N$232:N$243,$D404)+N395*(1+$E404),0.01)</f>
        <v/>
      </c>
      <c r="O404" s="40">
        <f>MAX(INDEX(O$232:O$243,$D404)+O395*(1+$E404),0.01)</f>
        <v/>
      </c>
      <c r="P404" s="40">
        <f>MAX(INDEX(P$232:P$243,$D404)+P395*(1+$E404),0.01)</f>
        <v/>
      </c>
      <c r="Q404" s="40">
        <f>MAX(INDEX(Q$232:Q$243,$D404)+Q395*(1+$E404),0.01)</f>
        <v/>
      </c>
      <c r="R404" s="40">
        <f>MAX(INDEX(R$232:R$243,$D404)+R395*(1+$E404),0.01)</f>
        <v/>
      </c>
      <c r="S404" s="40">
        <f>MAX(INDEX(S$232:S$243,$D404)+S395*(1+$E404),0.01)</f>
        <v/>
      </c>
      <c r="T404" s="40">
        <f>MAX(INDEX(T$232:T$243,$D404)+T395*(1+$E404),0.01)</f>
        <v/>
      </c>
      <c r="U404" s="40">
        <f>MAX(INDEX(U$232:U$243,$D404)+U395*(1+$E404),0.01)</f>
        <v/>
      </c>
      <c r="V404" s="40">
        <f>MAX(INDEX(V$232:V$243,$D404)+V395*(1+$E404),0.01)</f>
        <v/>
      </c>
      <c r="W404" s="40">
        <f>MAX(INDEX(W$232:W$243,$D404)+W395*(1+$E404),0.01)</f>
        <v/>
      </c>
      <c r="X404" s="40">
        <f>MAX(INDEX(X$232:X$243,$D404)+X395*(1+$E404),0.01)</f>
        <v/>
      </c>
      <c r="Y404" s="40">
        <f>MAX(INDEX(Y$232:Y$243,$D404)+Y395*(1+$E404),0.01)</f>
        <v/>
      </c>
      <c r="Z404" s="40">
        <f>MAX(INDEX(Z$232:Z$243,$D404)+Z395*(1+$E404),0.01)</f>
        <v/>
      </c>
      <c r="AA404" s="40">
        <f>MAX(INDEX(AA$232:AA$243,$D404)+AA395*(1+$E404),0.01)</f>
        <v/>
      </c>
      <c r="AB404" s="40">
        <f>MAX(INDEX(AB$232:AB$243,$D404)+AB395*(1+$E404),0.01)</f>
        <v/>
      </c>
      <c r="AC404" s="40">
        <f>MAX(INDEX(AC$232:AC$243,$D404)+AC395*(1+$E404),0.01)</f>
        <v/>
      </c>
      <c r="AD404" s="42">
        <f>POSTTAX(INDEX(AD$232:AD$243,$D404),AD395,$E404)</f>
        <v/>
      </c>
      <c r="AE404" s="25">
        <f>LOWER(Settings!$C$4)&amp;".mit."&amp;$A404&amp;IF($C404="","","."&amp;$C404&amp;"."&amp;$B404)&amp;IF(INDEX(Variables!$D$5:$D$105,MATCH($A404,Variables!$A$5:$A$105,0))="","","."&amp;INDEX(Variables!$D$5:$D$105,MATCH($A404,Variables!$A$5:$A$105,0)))&amp;"."&amp;AE$5</f>
        <v/>
      </c>
      <c r="AF404" s="41">
        <f>MAX(INDEX(AF$232:AF$243,$D404)+AF395*(1+$E404),0.01)</f>
        <v/>
      </c>
      <c r="AG404" s="40">
        <f>MAX(INDEX(AG$232:AG$243,$D404)+AG395*(1+$E404),0.01)</f>
        <v/>
      </c>
      <c r="AH404" s="40">
        <f>MAX(INDEX(AH$232:AH$243,$D404)+AH395*(1+$E404),0.01)</f>
        <v/>
      </c>
      <c r="AI404" s="40">
        <f>MAX(INDEX(AI$232:AI$243,$D404)+AI395*(1+$E404),0.01)</f>
        <v/>
      </c>
      <c r="AJ404" s="40">
        <f>MAX(INDEX(AJ$232:AJ$243,$D404)+AJ395*(1+$E404),0.01)</f>
        <v/>
      </c>
      <c r="AK404" s="40">
        <f>MAX(INDEX(AK$232:AK$243,$D404)+AK395*(1+$E404),0.01)</f>
        <v/>
      </c>
      <c r="AL404" s="40">
        <f>MAX(INDEX(AL$232:AL$243,$D404)+AL395*(1+$E404),0.01)</f>
        <v/>
      </c>
      <c r="AM404" s="40">
        <f>MAX(INDEX(AM$232:AM$243,$D404)+AM395*(1+$E404),0.01)</f>
        <v/>
      </c>
      <c r="AN404" s="40">
        <f>MAX(INDEX(AN$232:AN$243,$D404)+AN395*(1+$E404),0.01)</f>
        <v/>
      </c>
      <c r="AO404" s="40">
        <f>MAX(INDEX(AO$232:AO$243,$D404)+AO395*(1+$E404),0.01)</f>
        <v/>
      </c>
      <c r="AP404" s="40">
        <f>MAX(INDEX(AP$232:AP$243,$D404)+AP395*(1+$E404),0.01)</f>
        <v/>
      </c>
      <c r="AQ404" s="40">
        <f>MAX(INDEX(AQ$232:AQ$243,$D404)+AQ395*(1+$E404),0.01)</f>
        <v/>
      </c>
      <c r="AR404" s="40">
        <f>MAX(INDEX(AR$232:AR$243,$D404)+AR395*(1+$E404),0.01)</f>
        <v/>
      </c>
      <c r="AS404" s="40">
        <f>MAX(INDEX(AS$232:AS$243,$D404)+AS395*(1+$E404),0.01)</f>
        <v/>
      </c>
      <c r="AT404" s="40">
        <f>MAX(INDEX(AT$232:AT$243,$D404)+AT395*(1+$E404),0.01)</f>
        <v/>
      </c>
      <c r="AU404" s="40">
        <f>MAX(INDEX(AU$232:AU$243,$D404)+AU395*(1+$E404),0.01)</f>
        <v/>
      </c>
      <c r="AV404" s="40">
        <f>MAX(INDEX(AV$232:AV$243,$D404)+AV395*(1+$E404),0.01)</f>
        <v/>
      </c>
      <c r="AW404" s="40">
        <f>MAX(INDEX(AW$232:AW$243,$D404)+AW395*(1+$E404),0.01)</f>
        <v/>
      </c>
      <c r="AX404" s="42">
        <f>POSTTAX(INDEX(AX$232:AX$243,$D404),AX395,$E404)</f>
        <v/>
      </c>
    </row>
    <row r="405" hidden="1" outlineLevel="2">
      <c r="A405" s="5" t="inlineStr">
        <is>
          <t>atp</t>
        </is>
      </c>
      <c r="B405" s="5" t="inlineStr">
        <is>
          <t>nga</t>
        </is>
      </c>
      <c r="C405" s="5" t="inlineStr">
        <is>
          <t>ral</t>
        </is>
      </c>
      <c r="D405" s="40">
        <f>INDEX(Inputs!$R$5:$R$132,MATCH($B405&amp;"|"&amp;$C405,Inputs!$A$5:$A$132,0))</f>
        <v/>
      </c>
      <c r="E405" s="40">
        <f>INDEX(Inputs!$S$5:$S$132,MATCH($B405&amp;"|"&amp;$C405,Inputs!$A$5:$A$132,0))</f>
        <v/>
      </c>
      <c r="F405" s="39" t="n"/>
      <c r="G405" s="39" t="n"/>
      <c r="H405" s="5">
        <f>INDEX(Variables!$B$5:$B$105,MATCH($A405,Variables!$A$5:$A$105,0))&amp;IF($C405="",""," | "&amp;INDEX(Mapping!$B$5:$B$26,MATCH($C405,Mapping!$A$5:$A$26,0))&amp;" | "&amp;INDEX(Mapping!$B$30:$B$41,MATCH($B405,Mapping!$A$30:$A$41,0)))</f>
        <v/>
      </c>
      <c r="I405" s="5">
        <f>INDEX(Variables!$C$5:$C$105,MATCH($A405,Variables!$A$5:$A$105,0))</f>
        <v/>
      </c>
      <c r="J405" s="5">
        <f>INDEX(Variables!$E$5:$E$105,MATCH($A405,Variables!$A$5:$A$105,0))</f>
        <v/>
      </c>
      <c r="K405" s="25">
        <f>LOWER(Settings!$C$4)&amp;".mit."&amp;$A405&amp;IF($C405="","","."&amp;$C405&amp;"."&amp;$B405)&amp;IF(INDEX(Variables!$D$5:$D$105,MATCH($A405,Variables!$A$5:$A$105,0))="","","."&amp;INDEX(Variables!$D$5:$D$105,MATCH($A405,Variables!$A$5:$A$105,0)))&amp;"."&amp;K$5</f>
        <v/>
      </c>
      <c r="L405" s="41">
        <f>MAX(INDEX(L$232:L$243,$D405)+L396*(1+$E405),0.01)</f>
        <v/>
      </c>
      <c r="M405" s="40">
        <f>MAX(INDEX(M$232:M$243,$D405)+M396*(1+$E405),0.01)</f>
        <v/>
      </c>
      <c r="N405" s="40">
        <f>MAX(INDEX(N$232:N$243,$D405)+N396*(1+$E405),0.01)</f>
        <v/>
      </c>
      <c r="O405" s="40">
        <f>MAX(INDEX(O$232:O$243,$D405)+O396*(1+$E405),0.01)</f>
        <v/>
      </c>
      <c r="P405" s="40">
        <f>MAX(INDEX(P$232:P$243,$D405)+P396*(1+$E405),0.01)</f>
        <v/>
      </c>
      <c r="Q405" s="40">
        <f>MAX(INDEX(Q$232:Q$243,$D405)+Q396*(1+$E405),0.01)</f>
        <v/>
      </c>
      <c r="R405" s="40">
        <f>MAX(INDEX(R$232:R$243,$D405)+R396*(1+$E405),0.01)</f>
        <v/>
      </c>
      <c r="S405" s="40">
        <f>MAX(INDEX(S$232:S$243,$D405)+S396*(1+$E405),0.01)</f>
        <v/>
      </c>
      <c r="T405" s="40">
        <f>MAX(INDEX(T$232:T$243,$D405)+T396*(1+$E405),0.01)</f>
        <v/>
      </c>
      <c r="U405" s="40">
        <f>MAX(INDEX(U$232:U$243,$D405)+U396*(1+$E405),0.01)</f>
        <v/>
      </c>
      <c r="V405" s="40">
        <f>MAX(INDEX(V$232:V$243,$D405)+V396*(1+$E405),0.01)</f>
        <v/>
      </c>
      <c r="W405" s="40">
        <f>MAX(INDEX(W$232:W$243,$D405)+W396*(1+$E405),0.01)</f>
        <v/>
      </c>
      <c r="X405" s="40">
        <f>MAX(INDEX(X$232:X$243,$D405)+X396*(1+$E405),0.01)</f>
        <v/>
      </c>
      <c r="Y405" s="40">
        <f>MAX(INDEX(Y$232:Y$243,$D405)+Y396*(1+$E405),0.01)</f>
        <v/>
      </c>
      <c r="Z405" s="40">
        <f>MAX(INDEX(Z$232:Z$243,$D405)+Z396*(1+$E405),0.01)</f>
        <v/>
      </c>
      <c r="AA405" s="40">
        <f>MAX(INDEX(AA$232:AA$243,$D405)+AA396*(1+$E405),0.01)</f>
        <v/>
      </c>
      <c r="AB405" s="40">
        <f>MAX(INDEX(AB$232:AB$243,$D405)+AB396*(1+$E405),0.01)</f>
        <v/>
      </c>
      <c r="AC405" s="40">
        <f>MAX(INDEX(AC$232:AC$243,$D405)+AC396*(1+$E405),0.01)</f>
        <v/>
      </c>
      <c r="AD405" s="42">
        <f>POSTTAX(INDEX(AD$232:AD$243,$D405),AD396,$E405)</f>
        <v/>
      </c>
      <c r="AE405" s="25">
        <f>LOWER(Settings!$C$4)&amp;".mit."&amp;$A405&amp;IF($C405="","","."&amp;$C405&amp;"."&amp;$B405)&amp;IF(INDEX(Variables!$D$5:$D$105,MATCH($A405,Variables!$A$5:$A$105,0))="","","."&amp;INDEX(Variables!$D$5:$D$105,MATCH($A405,Variables!$A$5:$A$105,0)))&amp;"."&amp;AE$5</f>
        <v/>
      </c>
      <c r="AF405" s="41">
        <f>MAX(INDEX(AF$232:AF$243,$D405)+AF396*(1+$E405),0.01)</f>
        <v/>
      </c>
      <c r="AG405" s="40">
        <f>MAX(INDEX(AG$232:AG$243,$D405)+AG396*(1+$E405),0.01)</f>
        <v/>
      </c>
      <c r="AH405" s="40">
        <f>MAX(INDEX(AH$232:AH$243,$D405)+AH396*(1+$E405),0.01)</f>
        <v/>
      </c>
      <c r="AI405" s="40">
        <f>MAX(INDEX(AI$232:AI$243,$D405)+AI396*(1+$E405),0.01)</f>
        <v/>
      </c>
      <c r="AJ405" s="40">
        <f>MAX(INDEX(AJ$232:AJ$243,$D405)+AJ396*(1+$E405),0.01)</f>
        <v/>
      </c>
      <c r="AK405" s="40">
        <f>MAX(INDEX(AK$232:AK$243,$D405)+AK396*(1+$E405),0.01)</f>
        <v/>
      </c>
      <c r="AL405" s="40">
        <f>MAX(INDEX(AL$232:AL$243,$D405)+AL396*(1+$E405),0.01)</f>
        <v/>
      </c>
      <c r="AM405" s="40">
        <f>MAX(INDEX(AM$232:AM$243,$D405)+AM396*(1+$E405),0.01)</f>
        <v/>
      </c>
      <c r="AN405" s="40">
        <f>MAX(INDEX(AN$232:AN$243,$D405)+AN396*(1+$E405),0.01)</f>
        <v/>
      </c>
      <c r="AO405" s="40">
        <f>MAX(INDEX(AO$232:AO$243,$D405)+AO396*(1+$E405),0.01)</f>
        <v/>
      </c>
      <c r="AP405" s="40">
        <f>MAX(INDEX(AP$232:AP$243,$D405)+AP396*(1+$E405),0.01)</f>
        <v/>
      </c>
      <c r="AQ405" s="40">
        <f>MAX(INDEX(AQ$232:AQ$243,$D405)+AQ396*(1+$E405),0.01)</f>
        <v/>
      </c>
      <c r="AR405" s="40">
        <f>MAX(INDEX(AR$232:AR$243,$D405)+AR396*(1+$E405),0.01)</f>
        <v/>
      </c>
      <c r="AS405" s="40">
        <f>MAX(INDEX(AS$232:AS$243,$D405)+AS396*(1+$E405),0.01)</f>
        <v/>
      </c>
      <c r="AT405" s="40">
        <f>MAX(INDEX(AT$232:AT$243,$D405)+AT396*(1+$E405),0.01)</f>
        <v/>
      </c>
      <c r="AU405" s="40">
        <f>MAX(INDEX(AU$232:AU$243,$D405)+AU396*(1+$E405),0.01)</f>
        <v/>
      </c>
      <c r="AV405" s="40">
        <f>MAX(INDEX(AV$232:AV$243,$D405)+AV396*(1+$E405),0.01)</f>
        <v/>
      </c>
      <c r="AW405" s="40">
        <f>MAX(INDEX(AW$232:AW$243,$D405)+AW396*(1+$E405),0.01)</f>
        <v/>
      </c>
      <c r="AX405" s="42">
        <f>POSTTAX(INDEX(AX$232:AX$243,$D405),AX396,$E405)</f>
        <v/>
      </c>
    </row>
    <row r="406" hidden="1" outlineLevel="2">
      <c r="A406" s="5" t="inlineStr">
        <is>
          <t>atp</t>
        </is>
      </c>
      <c r="B406" s="5" t="inlineStr">
        <is>
          <t>gso</t>
        </is>
      </c>
      <c r="C406" s="5" t="inlineStr">
        <is>
          <t>ral</t>
        </is>
      </c>
      <c r="D406" s="40">
        <f>INDEX(Inputs!$R$5:$R$132,MATCH($B406&amp;"|"&amp;$C406,Inputs!$A$5:$A$132,0))</f>
        <v/>
      </c>
      <c r="E406" s="40">
        <f>INDEX(Inputs!$S$5:$S$132,MATCH($B406&amp;"|"&amp;$C406,Inputs!$A$5:$A$132,0))</f>
        <v/>
      </c>
      <c r="F406" s="39" t="n"/>
      <c r="G406" s="39" t="n"/>
      <c r="H406" s="5">
        <f>INDEX(Variables!$B$5:$B$105,MATCH($A406,Variables!$A$5:$A$105,0))&amp;IF($C406="",""," | "&amp;INDEX(Mapping!$B$5:$B$26,MATCH($C406,Mapping!$A$5:$A$26,0))&amp;" | "&amp;INDEX(Mapping!$B$30:$B$41,MATCH($B406,Mapping!$A$30:$A$41,0)))</f>
        <v/>
      </c>
      <c r="I406" s="5">
        <f>INDEX(Variables!$C$5:$C$105,MATCH($A406,Variables!$A$5:$A$105,0))</f>
        <v/>
      </c>
      <c r="J406" s="5">
        <f>INDEX(Variables!$E$5:$E$105,MATCH($A406,Variables!$A$5:$A$105,0))</f>
        <v/>
      </c>
      <c r="K406" s="25">
        <f>LOWER(Settings!$C$4)&amp;".mit."&amp;$A406&amp;IF($C406="","","."&amp;$C406&amp;"."&amp;$B406)&amp;IF(INDEX(Variables!$D$5:$D$105,MATCH($A406,Variables!$A$5:$A$105,0))="","","."&amp;INDEX(Variables!$D$5:$D$105,MATCH($A406,Variables!$A$5:$A$105,0)))&amp;"."&amp;K$5</f>
        <v/>
      </c>
      <c r="L406" s="41">
        <f>MAX(INDEX(L$232:L$243,$D406)+L397*(1+$E406),0.01)</f>
        <v/>
      </c>
      <c r="M406" s="40">
        <f>MAX(INDEX(M$232:M$243,$D406)+M397*(1+$E406),0.01)</f>
        <v/>
      </c>
      <c r="N406" s="40">
        <f>MAX(INDEX(N$232:N$243,$D406)+N397*(1+$E406),0.01)</f>
        <v/>
      </c>
      <c r="O406" s="40">
        <f>MAX(INDEX(O$232:O$243,$D406)+O397*(1+$E406),0.01)</f>
        <v/>
      </c>
      <c r="P406" s="40">
        <f>MAX(INDEX(P$232:P$243,$D406)+P397*(1+$E406),0.01)</f>
        <v/>
      </c>
      <c r="Q406" s="40">
        <f>MAX(INDEX(Q$232:Q$243,$D406)+Q397*(1+$E406),0.01)</f>
        <v/>
      </c>
      <c r="R406" s="40">
        <f>MAX(INDEX(R$232:R$243,$D406)+R397*(1+$E406),0.01)</f>
        <v/>
      </c>
      <c r="S406" s="40">
        <f>MAX(INDEX(S$232:S$243,$D406)+S397*(1+$E406),0.01)</f>
        <v/>
      </c>
      <c r="T406" s="40">
        <f>MAX(INDEX(T$232:T$243,$D406)+T397*(1+$E406),0.01)</f>
        <v/>
      </c>
      <c r="U406" s="40">
        <f>MAX(INDEX(U$232:U$243,$D406)+U397*(1+$E406),0.01)</f>
        <v/>
      </c>
      <c r="V406" s="40">
        <f>MAX(INDEX(V$232:V$243,$D406)+V397*(1+$E406),0.01)</f>
        <v/>
      </c>
      <c r="W406" s="40">
        <f>MAX(INDEX(W$232:W$243,$D406)+W397*(1+$E406),0.01)</f>
        <v/>
      </c>
      <c r="X406" s="40">
        <f>MAX(INDEX(X$232:X$243,$D406)+X397*(1+$E406),0.01)</f>
        <v/>
      </c>
      <c r="Y406" s="40">
        <f>MAX(INDEX(Y$232:Y$243,$D406)+Y397*(1+$E406),0.01)</f>
        <v/>
      </c>
      <c r="Z406" s="40">
        <f>MAX(INDEX(Z$232:Z$243,$D406)+Z397*(1+$E406),0.01)</f>
        <v/>
      </c>
      <c r="AA406" s="40">
        <f>MAX(INDEX(AA$232:AA$243,$D406)+AA397*(1+$E406),0.01)</f>
        <v/>
      </c>
      <c r="AB406" s="40">
        <f>MAX(INDEX(AB$232:AB$243,$D406)+AB397*(1+$E406),0.01)</f>
        <v/>
      </c>
      <c r="AC406" s="40">
        <f>MAX(INDEX(AC$232:AC$243,$D406)+AC397*(1+$E406),0.01)</f>
        <v/>
      </c>
      <c r="AD406" s="42">
        <f>POSTTAX(INDEX(AD$232:AD$243,$D406),AD397,$E406)</f>
        <v/>
      </c>
      <c r="AE406" s="25">
        <f>LOWER(Settings!$C$4)&amp;".mit."&amp;$A406&amp;IF($C406="","","."&amp;$C406&amp;"."&amp;$B406)&amp;IF(INDEX(Variables!$D$5:$D$105,MATCH($A406,Variables!$A$5:$A$105,0))="","","."&amp;INDEX(Variables!$D$5:$D$105,MATCH($A406,Variables!$A$5:$A$105,0)))&amp;"."&amp;AE$5</f>
        <v/>
      </c>
      <c r="AF406" s="41">
        <f>MAX(INDEX(AF$232:AF$243,$D406)+AF397*(1+$E406),0.01)</f>
        <v/>
      </c>
      <c r="AG406" s="40">
        <f>MAX(INDEX(AG$232:AG$243,$D406)+AG397*(1+$E406),0.01)</f>
        <v/>
      </c>
      <c r="AH406" s="40">
        <f>MAX(INDEX(AH$232:AH$243,$D406)+AH397*(1+$E406),0.01)</f>
        <v/>
      </c>
      <c r="AI406" s="40">
        <f>MAX(INDEX(AI$232:AI$243,$D406)+AI397*(1+$E406),0.01)</f>
        <v/>
      </c>
      <c r="AJ406" s="40">
        <f>MAX(INDEX(AJ$232:AJ$243,$D406)+AJ397*(1+$E406),0.01)</f>
        <v/>
      </c>
      <c r="AK406" s="40">
        <f>MAX(INDEX(AK$232:AK$243,$D406)+AK397*(1+$E406),0.01)</f>
        <v/>
      </c>
      <c r="AL406" s="40">
        <f>MAX(INDEX(AL$232:AL$243,$D406)+AL397*(1+$E406),0.01)</f>
        <v/>
      </c>
      <c r="AM406" s="40">
        <f>MAX(INDEX(AM$232:AM$243,$D406)+AM397*(1+$E406),0.01)</f>
        <v/>
      </c>
      <c r="AN406" s="40">
        <f>MAX(INDEX(AN$232:AN$243,$D406)+AN397*(1+$E406),0.01)</f>
        <v/>
      </c>
      <c r="AO406" s="40">
        <f>MAX(INDEX(AO$232:AO$243,$D406)+AO397*(1+$E406),0.01)</f>
        <v/>
      </c>
      <c r="AP406" s="40">
        <f>MAX(INDEX(AP$232:AP$243,$D406)+AP397*(1+$E406),0.01)</f>
        <v/>
      </c>
      <c r="AQ406" s="40">
        <f>MAX(INDEX(AQ$232:AQ$243,$D406)+AQ397*(1+$E406),0.01)</f>
        <v/>
      </c>
      <c r="AR406" s="40">
        <f>MAX(INDEX(AR$232:AR$243,$D406)+AR397*(1+$E406),0.01)</f>
        <v/>
      </c>
      <c r="AS406" s="40">
        <f>MAX(INDEX(AS$232:AS$243,$D406)+AS397*(1+$E406),0.01)</f>
        <v/>
      </c>
      <c r="AT406" s="40">
        <f>MAX(INDEX(AT$232:AT$243,$D406)+AT397*(1+$E406),0.01)</f>
        <v/>
      </c>
      <c r="AU406" s="40">
        <f>MAX(INDEX(AU$232:AU$243,$D406)+AU397*(1+$E406),0.01)</f>
        <v/>
      </c>
      <c r="AV406" s="40">
        <f>MAX(INDEX(AV$232:AV$243,$D406)+AV397*(1+$E406),0.01)</f>
        <v/>
      </c>
      <c r="AW406" s="40">
        <f>MAX(INDEX(AW$232:AW$243,$D406)+AW397*(1+$E406),0.01)</f>
        <v/>
      </c>
      <c r="AX406" s="42">
        <f>POSTTAX(INDEX(AX$232:AX$243,$D406),AX397,$E406)</f>
        <v/>
      </c>
    </row>
    <row r="407" hidden="1" outlineLevel="2">
      <c r="A407" s="5" t="inlineStr">
        <is>
          <t>atp</t>
        </is>
      </c>
      <c r="B407" s="5" t="inlineStr">
        <is>
          <t>die</t>
        </is>
      </c>
      <c r="C407" s="5" t="inlineStr">
        <is>
          <t>ral</t>
        </is>
      </c>
      <c r="D407" s="40">
        <f>INDEX(Inputs!$R$5:$R$132,MATCH($B407&amp;"|"&amp;$C407,Inputs!$A$5:$A$132,0))</f>
        <v/>
      </c>
      <c r="E407" s="40">
        <f>INDEX(Inputs!$S$5:$S$132,MATCH($B407&amp;"|"&amp;$C407,Inputs!$A$5:$A$132,0))</f>
        <v/>
      </c>
      <c r="F407" s="39" t="n"/>
      <c r="G407" s="39" t="n"/>
      <c r="H407" s="5">
        <f>INDEX(Variables!$B$5:$B$105,MATCH($A407,Variables!$A$5:$A$105,0))&amp;IF($C407="",""," | "&amp;INDEX(Mapping!$B$5:$B$26,MATCH($C407,Mapping!$A$5:$A$26,0))&amp;" | "&amp;INDEX(Mapping!$B$30:$B$41,MATCH($B407,Mapping!$A$30:$A$41,0)))</f>
        <v/>
      </c>
      <c r="I407" s="5">
        <f>INDEX(Variables!$C$5:$C$105,MATCH($A407,Variables!$A$5:$A$105,0))</f>
        <v/>
      </c>
      <c r="J407" s="5">
        <f>INDEX(Variables!$E$5:$E$105,MATCH($A407,Variables!$A$5:$A$105,0))</f>
        <v/>
      </c>
      <c r="K407" s="25">
        <f>LOWER(Settings!$C$4)&amp;".mit."&amp;$A407&amp;IF($C407="","","."&amp;$C407&amp;"."&amp;$B407)&amp;IF(INDEX(Variables!$D$5:$D$105,MATCH($A407,Variables!$A$5:$A$105,0))="","","."&amp;INDEX(Variables!$D$5:$D$105,MATCH($A407,Variables!$A$5:$A$105,0)))&amp;"."&amp;K$5</f>
        <v/>
      </c>
      <c r="L407" s="41">
        <f>MAX(INDEX(L$232:L$243,$D407)+L398*(1+$E407),0.01)</f>
        <v/>
      </c>
      <c r="M407" s="40">
        <f>MAX(INDEX(M$232:M$243,$D407)+M398*(1+$E407),0.01)</f>
        <v/>
      </c>
      <c r="N407" s="40">
        <f>MAX(INDEX(N$232:N$243,$D407)+N398*(1+$E407),0.01)</f>
        <v/>
      </c>
      <c r="O407" s="40">
        <f>MAX(INDEX(O$232:O$243,$D407)+O398*(1+$E407),0.01)</f>
        <v/>
      </c>
      <c r="P407" s="40">
        <f>MAX(INDEX(P$232:P$243,$D407)+P398*(1+$E407),0.01)</f>
        <v/>
      </c>
      <c r="Q407" s="40">
        <f>MAX(INDEX(Q$232:Q$243,$D407)+Q398*(1+$E407),0.01)</f>
        <v/>
      </c>
      <c r="R407" s="40">
        <f>MAX(INDEX(R$232:R$243,$D407)+R398*(1+$E407),0.01)</f>
        <v/>
      </c>
      <c r="S407" s="40">
        <f>MAX(INDEX(S$232:S$243,$D407)+S398*(1+$E407),0.01)</f>
        <v/>
      </c>
      <c r="T407" s="40">
        <f>MAX(INDEX(T$232:T$243,$D407)+T398*(1+$E407),0.01)</f>
        <v/>
      </c>
      <c r="U407" s="40">
        <f>MAX(INDEX(U$232:U$243,$D407)+U398*(1+$E407),0.01)</f>
        <v/>
      </c>
      <c r="V407" s="40">
        <f>MAX(INDEX(V$232:V$243,$D407)+V398*(1+$E407),0.01)</f>
        <v/>
      </c>
      <c r="W407" s="40">
        <f>MAX(INDEX(W$232:W$243,$D407)+W398*(1+$E407),0.01)</f>
        <v/>
      </c>
      <c r="X407" s="40">
        <f>MAX(INDEX(X$232:X$243,$D407)+X398*(1+$E407),0.01)</f>
        <v/>
      </c>
      <c r="Y407" s="40">
        <f>MAX(INDEX(Y$232:Y$243,$D407)+Y398*(1+$E407),0.01)</f>
        <v/>
      </c>
      <c r="Z407" s="40">
        <f>MAX(INDEX(Z$232:Z$243,$D407)+Z398*(1+$E407),0.01)</f>
        <v/>
      </c>
      <c r="AA407" s="40">
        <f>MAX(INDEX(AA$232:AA$243,$D407)+AA398*(1+$E407),0.01)</f>
        <v/>
      </c>
      <c r="AB407" s="40">
        <f>MAX(INDEX(AB$232:AB$243,$D407)+AB398*(1+$E407),0.01)</f>
        <v/>
      </c>
      <c r="AC407" s="40">
        <f>MAX(INDEX(AC$232:AC$243,$D407)+AC398*(1+$E407),0.01)</f>
        <v/>
      </c>
      <c r="AD407" s="42">
        <f>POSTTAX(INDEX(AD$232:AD$243,$D407),AD398,$E407)</f>
        <v/>
      </c>
      <c r="AE407" s="25">
        <f>LOWER(Settings!$C$4)&amp;".mit."&amp;$A407&amp;IF($C407="","","."&amp;$C407&amp;"."&amp;$B407)&amp;IF(INDEX(Variables!$D$5:$D$105,MATCH($A407,Variables!$A$5:$A$105,0))="","","."&amp;INDEX(Variables!$D$5:$D$105,MATCH($A407,Variables!$A$5:$A$105,0)))&amp;"."&amp;AE$5</f>
        <v/>
      </c>
      <c r="AF407" s="41">
        <f>MAX(INDEX(AF$232:AF$243,$D407)+AF398*(1+$E407),0.01)</f>
        <v/>
      </c>
      <c r="AG407" s="40">
        <f>MAX(INDEX(AG$232:AG$243,$D407)+AG398*(1+$E407),0.01)</f>
        <v/>
      </c>
      <c r="AH407" s="40">
        <f>MAX(INDEX(AH$232:AH$243,$D407)+AH398*(1+$E407),0.01)</f>
        <v/>
      </c>
      <c r="AI407" s="40">
        <f>MAX(INDEX(AI$232:AI$243,$D407)+AI398*(1+$E407),0.01)</f>
        <v/>
      </c>
      <c r="AJ407" s="40">
        <f>MAX(INDEX(AJ$232:AJ$243,$D407)+AJ398*(1+$E407),0.01)</f>
        <v/>
      </c>
      <c r="AK407" s="40">
        <f>MAX(INDEX(AK$232:AK$243,$D407)+AK398*(1+$E407),0.01)</f>
        <v/>
      </c>
      <c r="AL407" s="40">
        <f>MAX(INDEX(AL$232:AL$243,$D407)+AL398*(1+$E407),0.01)</f>
        <v/>
      </c>
      <c r="AM407" s="40">
        <f>MAX(INDEX(AM$232:AM$243,$D407)+AM398*(1+$E407),0.01)</f>
        <v/>
      </c>
      <c r="AN407" s="40">
        <f>MAX(INDEX(AN$232:AN$243,$D407)+AN398*(1+$E407),0.01)</f>
        <v/>
      </c>
      <c r="AO407" s="40">
        <f>MAX(INDEX(AO$232:AO$243,$D407)+AO398*(1+$E407),0.01)</f>
        <v/>
      </c>
      <c r="AP407" s="40">
        <f>MAX(INDEX(AP$232:AP$243,$D407)+AP398*(1+$E407),0.01)</f>
        <v/>
      </c>
      <c r="AQ407" s="40">
        <f>MAX(INDEX(AQ$232:AQ$243,$D407)+AQ398*(1+$E407),0.01)</f>
        <v/>
      </c>
      <c r="AR407" s="40">
        <f>MAX(INDEX(AR$232:AR$243,$D407)+AR398*(1+$E407),0.01)</f>
        <v/>
      </c>
      <c r="AS407" s="40">
        <f>MAX(INDEX(AS$232:AS$243,$D407)+AS398*(1+$E407),0.01)</f>
        <v/>
      </c>
      <c r="AT407" s="40">
        <f>MAX(INDEX(AT$232:AT$243,$D407)+AT398*(1+$E407),0.01)</f>
        <v/>
      </c>
      <c r="AU407" s="40">
        <f>MAX(INDEX(AU$232:AU$243,$D407)+AU398*(1+$E407),0.01)</f>
        <v/>
      </c>
      <c r="AV407" s="40">
        <f>MAX(INDEX(AV$232:AV$243,$D407)+AV398*(1+$E407),0.01)</f>
        <v/>
      </c>
      <c r="AW407" s="40">
        <f>MAX(INDEX(AW$232:AW$243,$D407)+AW398*(1+$E407),0.01)</f>
        <v/>
      </c>
      <c r="AX407" s="42">
        <f>POSTTAX(INDEX(AX$232:AX$243,$D407),AX398,$E407)</f>
        <v/>
      </c>
    </row>
    <row r="408" hidden="1" outlineLevel="2">
      <c r="A408" s="5" t="inlineStr">
        <is>
          <t>atp</t>
        </is>
      </c>
      <c r="B408" s="5" t="inlineStr">
        <is>
          <t>lpg</t>
        </is>
      </c>
      <c r="C408" s="5" t="inlineStr">
        <is>
          <t>ral</t>
        </is>
      </c>
      <c r="D408" s="40">
        <f>INDEX(Inputs!$R$5:$R$132,MATCH($B408&amp;"|"&amp;$C408,Inputs!$A$5:$A$132,0))</f>
        <v/>
      </c>
      <c r="E408" s="40">
        <f>INDEX(Inputs!$S$5:$S$132,MATCH($B408&amp;"|"&amp;$C408,Inputs!$A$5:$A$132,0))</f>
        <v/>
      </c>
      <c r="F408" s="39" t="n"/>
      <c r="G408" s="39" t="n"/>
      <c r="H408" s="5">
        <f>INDEX(Variables!$B$5:$B$105,MATCH($A408,Variables!$A$5:$A$105,0))&amp;IF($C408="",""," | "&amp;INDEX(Mapping!$B$5:$B$26,MATCH($C408,Mapping!$A$5:$A$26,0))&amp;" | "&amp;INDEX(Mapping!$B$30:$B$41,MATCH($B408,Mapping!$A$30:$A$41,0)))</f>
        <v/>
      </c>
      <c r="I408" s="5">
        <f>INDEX(Variables!$C$5:$C$105,MATCH($A408,Variables!$A$5:$A$105,0))</f>
        <v/>
      </c>
      <c r="J408" s="5">
        <f>INDEX(Variables!$E$5:$E$105,MATCH($A408,Variables!$A$5:$A$105,0))</f>
        <v/>
      </c>
      <c r="K408" s="25">
        <f>LOWER(Settings!$C$4)&amp;".mit."&amp;$A408&amp;IF($C408="","","."&amp;$C408&amp;"."&amp;$B408)&amp;IF(INDEX(Variables!$D$5:$D$105,MATCH($A408,Variables!$A$5:$A$105,0))="","","."&amp;INDEX(Variables!$D$5:$D$105,MATCH($A408,Variables!$A$5:$A$105,0)))&amp;"."&amp;K$5</f>
        <v/>
      </c>
      <c r="L408" s="41">
        <f>MAX(INDEX(L$232:L$243,$D408)+L399*(1+$E408),0.01)</f>
        <v/>
      </c>
      <c r="M408" s="40">
        <f>MAX(INDEX(M$232:M$243,$D408)+M399*(1+$E408),0.01)</f>
        <v/>
      </c>
      <c r="N408" s="40">
        <f>MAX(INDEX(N$232:N$243,$D408)+N399*(1+$E408),0.01)</f>
        <v/>
      </c>
      <c r="O408" s="40">
        <f>MAX(INDEX(O$232:O$243,$D408)+O399*(1+$E408),0.01)</f>
        <v/>
      </c>
      <c r="P408" s="40">
        <f>MAX(INDEX(P$232:P$243,$D408)+P399*(1+$E408),0.01)</f>
        <v/>
      </c>
      <c r="Q408" s="40">
        <f>MAX(INDEX(Q$232:Q$243,$D408)+Q399*(1+$E408),0.01)</f>
        <v/>
      </c>
      <c r="R408" s="40">
        <f>MAX(INDEX(R$232:R$243,$D408)+R399*(1+$E408),0.01)</f>
        <v/>
      </c>
      <c r="S408" s="40">
        <f>MAX(INDEX(S$232:S$243,$D408)+S399*(1+$E408),0.01)</f>
        <v/>
      </c>
      <c r="T408" s="40">
        <f>MAX(INDEX(T$232:T$243,$D408)+T399*(1+$E408),0.01)</f>
        <v/>
      </c>
      <c r="U408" s="40">
        <f>MAX(INDEX(U$232:U$243,$D408)+U399*(1+$E408),0.01)</f>
        <v/>
      </c>
      <c r="V408" s="40">
        <f>MAX(INDEX(V$232:V$243,$D408)+V399*(1+$E408),0.01)</f>
        <v/>
      </c>
      <c r="W408" s="40">
        <f>MAX(INDEX(W$232:W$243,$D408)+W399*(1+$E408),0.01)</f>
        <v/>
      </c>
      <c r="X408" s="40">
        <f>MAX(INDEX(X$232:X$243,$D408)+X399*(1+$E408),0.01)</f>
        <v/>
      </c>
      <c r="Y408" s="40">
        <f>MAX(INDEX(Y$232:Y$243,$D408)+Y399*(1+$E408),0.01)</f>
        <v/>
      </c>
      <c r="Z408" s="40">
        <f>MAX(INDEX(Z$232:Z$243,$D408)+Z399*(1+$E408),0.01)</f>
        <v/>
      </c>
      <c r="AA408" s="40">
        <f>MAX(INDEX(AA$232:AA$243,$D408)+AA399*(1+$E408),0.01)</f>
        <v/>
      </c>
      <c r="AB408" s="40">
        <f>MAX(INDEX(AB$232:AB$243,$D408)+AB399*(1+$E408),0.01)</f>
        <v/>
      </c>
      <c r="AC408" s="40">
        <f>MAX(INDEX(AC$232:AC$243,$D408)+AC399*(1+$E408),0.01)</f>
        <v/>
      </c>
      <c r="AD408" s="42">
        <f>POSTTAX(INDEX(AD$232:AD$243,$D408),AD399,$E408)</f>
        <v/>
      </c>
      <c r="AE408" s="25">
        <f>LOWER(Settings!$C$4)&amp;".mit."&amp;$A408&amp;IF($C408="","","."&amp;$C408&amp;"."&amp;$B408)&amp;IF(INDEX(Variables!$D$5:$D$105,MATCH($A408,Variables!$A$5:$A$105,0))="","","."&amp;INDEX(Variables!$D$5:$D$105,MATCH($A408,Variables!$A$5:$A$105,0)))&amp;"."&amp;AE$5</f>
        <v/>
      </c>
      <c r="AF408" s="41">
        <f>MAX(INDEX(AF$232:AF$243,$D408)+AF399*(1+$E408),0.01)</f>
        <v/>
      </c>
      <c r="AG408" s="40">
        <f>MAX(INDEX(AG$232:AG$243,$D408)+AG399*(1+$E408),0.01)</f>
        <v/>
      </c>
      <c r="AH408" s="40">
        <f>MAX(INDEX(AH$232:AH$243,$D408)+AH399*(1+$E408),0.01)</f>
        <v/>
      </c>
      <c r="AI408" s="40">
        <f>MAX(INDEX(AI$232:AI$243,$D408)+AI399*(1+$E408),0.01)</f>
        <v/>
      </c>
      <c r="AJ408" s="40">
        <f>MAX(INDEX(AJ$232:AJ$243,$D408)+AJ399*(1+$E408),0.01)</f>
        <v/>
      </c>
      <c r="AK408" s="40">
        <f>MAX(INDEX(AK$232:AK$243,$D408)+AK399*(1+$E408),0.01)</f>
        <v/>
      </c>
      <c r="AL408" s="40">
        <f>MAX(INDEX(AL$232:AL$243,$D408)+AL399*(1+$E408),0.01)</f>
        <v/>
      </c>
      <c r="AM408" s="40">
        <f>MAX(INDEX(AM$232:AM$243,$D408)+AM399*(1+$E408),0.01)</f>
        <v/>
      </c>
      <c r="AN408" s="40">
        <f>MAX(INDEX(AN$232:AN$243,$D408)+AN399*(1+$E408),0.01)</f>
        <v/>
      </c>
      <c r="AO408" s="40">
        <f>MAX(INDEX(AO$232:AO$243,$D408)+AO399*(1+$E408),0.01)</f>
        <v/>
      </c>
      <c r="AP408" s="40">
        <f>MAX(INDEX(AP$232:AP$243,$D408)+AP399*(1+$E408),0.01)</f>
        <v/>
      </c>
      <c r="AQ408" s="40">
        <f>MAX(INDEX(AQ$232:AQ$243,$D408)+AQ399*(1+$E408),0.01)</f>
        <v/>
      </c>
      <c r="AR408" s="40">
        <f>MAX(INDEX(AR$232:AR$243,$D408)+AR399*(1+$E408),0.01)</f>
        <v/>
      </c>
      <c r="AS408" s="40">
        <f>MAX(INDEX(AS$232:AS$243,$D408)+AS399*(1+$E408),0.01)</f>
        <v/>
      </c>
      <c r="AT408" s="40">
        <f>MAX(INDEX(AT$232:AT$243,$D408)+AT399*(1+$E408),0.01)</f>
        <v/>
      </c>
      <c r="AU408" s="40">
        <f>MAX(INDEX(AU$232:AU$243,$D408)+AU399*(1+$E408),0.01)</f>
        <v/>
      </c>
      <c r="AV408" s="40">
        <f>MAX(INDEX(AV$232:AV$243,$D408)+AV399*(1+$E408),0.01)</f>
        <v/>
      </c>
      <c r="AW408" s="40">
        <f>MAX(INDEX(AW$232:AW$243,$D408)+AW399*(1+$E408),0.01)</f>
        <v/>
      </c>
      <c r="AX408" s="42">
        <f>POSTTAX(INDEX(AX$232:AX$243,$D408),AX399,$E408)</f>
        <v/>
      </c>
    </row>
    <row r="409" hidden="1" outlineLevel="2">
      <c r="A409" s="5" t="inlineStr">
        <is>
          <t>atp</t>
        </is>
      </c>
      <c r="B409" s="5" t="inlineStr">
        <is>
          <t>ker</t>
        </is>
      </c>
      <c r="C409" s="5" t="inlineStr">
        <is>
          <t>ral</t>
        </is>
      </c>
      <c r="D409" s="40">
        <f>INDEX(Inputs!$R$5:$R$132,MATCH($B409&amp;"|"&amp;$C409,Inputs!$A$5:$A$132,0))</f>
        <v/>
      </c>
      <c r="E409" s="40">
        <f>INDEX(Inputs!$S$5:$S$132,MATCH($B409&amp;"|"&amp;$C409,Inputs!$A$5:$A$132,0))</f>
        <v/>
      </c>
      <c r="F409" s="39" t="n"/>
      <c r="G409" s="39" t="n"/>
      <c r="H409" s="5">
        <f>INDEX(Variables!$B$5:$B$105,MATCH($A409,Variables!$A$5:$A$105,0))&amp;IF($C409="",""," | "&amp;INDEX(Mapping!$B$5:$B$26,MATCH($C409,Mapping!$A$5:$A$26,0))&amp;" | "&amp;INDEX(Mapping!$B$30:$B$41,MATCH($B409,Mapping!$A$30:$A$41,0)))</f>
        <v/>
      </c>
      <c r="I409" s="5">
        <f>INDEX(Variables!$C$5:$C$105,MATCH($A409,Variables!$A$5:$A$105,0))</f>
        <v/>
      </c>
      <c r="J409" s="5">
        <f>INDEX(Variables!$E$5:$E$105,MATCH($A409,Variables!$A$5:$A$105,0))</f>
        <v/>
      </c>
      <c r="K409" s="25">
        <f>LOWER(Settings!$C$4)&amp;".mit."&amp;$A409&amp;IF($C409="","","."&amp;$C409&amp;"."&amp;$B409)&amp;IF(INDEX(Variables!$D$5:$D$105,MATCH($A409,Variables!$A$5:$A$105,0))="","","."&amp;INDEX(Variables!$D$5:$D$105,MATCH($A409,Variables!$A$5:$A$105,0)))&amp;"."&amp;K$5</f>
        <v/>
      </c>
      <c r="L409" s="41">
        <f>MAX(INDEX(L$232:L$243,$D409)+L400*(1+$E409),0.01)</f>
        <v/>
      </c>
      <c r="M409" s="40">
        <f>MAX(INDEX(M$232:M$243,$D409)+M400*(1+$E409),0.01)</f>
        <v/>
      </c>
      <c r="N409" s="40">
        <f>MAX(INDEX(N$232:N$243,$D409)+N400*(1+$E409),0.01)</f>
        <v/>
      </c>
      <c r="O409" s="40">
        <f>MAX(INDEX(O$232:O$243,$D409)+O400*(1+$E409),0.01)</f>
        <v/>
      </c>
      <c r="P409" s="40">
        <f>MAX(INDEX(P$232:P$243,$D409)+P400*(1+$E409),0.01)</f>
        <v/>
      </c>
      <c r="Q409" s="40">
        <f>MAX(INDEX(Q$232:Q$243,$D409)+Q400*(1+$E409),0.01)</f>
        <v/>
      </c>
      <c r="R409" s="40">
        <f>MAX(INDEX(R$232:R$243,$D409)+R400*(1+$E409),0.01)</f>
        <v/>
      </c>
      <c r="S409" s="40">
        <f>MAX(INDEX(S$232:S$243,$D409)+S400*(1+$E409),0.01)</f>
        <v/>
      </c>
      <c r="T409" s="40">
        <f>MAX(INDEX(T$232:T$243,$D409)+T400*(1+$E409),0.01)</f>
        <v/>
      </c>
      <c r="U409" s="40">
        <f>MAX(INDEX(U$232:U$243,$D409)+U400*(1+$E409),0.01)</f>
        <v/>
      </c>
      <c r="V409" s="40">
        <f>MAX(INDEX(V$232:V$243,$D409)+V400*(1+$E409),0.01)</f>
        <v/>
      </c>
      <c r="W409" s="40">
        <f>MAX(INDEX(W$232:W$243,$D409)+W400*(1+$E409),0.01)</f>
        <v/>
      </c>
      <c r="X409" s="40">
        <f>MAX(INDEX(X$232:X$243,$D409)+X400*(1+$E409),0.01)</f>
        <v/>
      </c>
      <c r="Y409" s="40">
        <f>MAX(INDEX(Y$232:Y$243,$D409)+Y400*(1+$E409),0.01)</f>
        <v/>
      </c>
      <c r="Z409" s="40">
        <f>MAX(INDEX(Z$232:Z$243,$D409)+Z400*(1+$E409),0.01)</f>
        <v/>
      </c>
      <c r="AA409" s="40">
        <f>MAX(INDEX(AA$232:AA$243,$D409)+AA400*(1+$E409),0.01)</f>
        <v/>
      </c>
      <c r="AB409" s="40">
        <f>MAX(INDEX(AB$232:AB$243,$D409)+AB400*(1+$E409),0.01)</f>
        <v/>
      </c>
      <c r="AC409" s="40">
        <f>MAX(INDEX(AC$232:AC$243,$D409)+AC400*(1+$E409),0.01)</f>
        <v/>
      </c>
      <c r="AD409" s="42">
        <f>POSTTAX(INDEX(AD$232:AD$243,$D409),AD400,$E409)</f>
        <v/>
      </c>
      <c r="AE409" s="25">
        <f>LOWER(Settings!$C$4)&amp;".mit."&amp;$A409&amp;IF($C409="","","."&amp;$C409&amp;"."&amp;$B409)&amp;IF(INDEX(Variables!$D$5:$D$105,MATCH($A409,Variables!$A$5:$A$105,0))="","","."&amp;INDEX(Variables!$D$5:$D$105,MATCH($A409,Variables!$A$5:$A$105,0)))&amp;"."&amp;AE$5</f>
        <v/>
      </c>
      <c r="AF409" s="41">
        <f>MAX(INDEX(AF$232:AF$243,$D409)+AF400*(1+$E409),0.01)</f>
        <v/>
      </c>
      <c r="AG409" s="40">
        <f>MAX(INDEX(AG$232:AG$243,$D409)+AG400*(1+$E409),0.01)</f>
        <v/>
      </c>
      <c r="AH409" s="40">
        <f>MAX(INDEX(AH$232:AH$243,$D409)+AH400*(1+$E409),0.01)</f>
        <v/>
      </c>
      <c r="AI409" s="40">
        <f>MAX(INDEX(AI$232:AI$243,$D409)+AI400*(1+$E409),0.01)</f>
        <v/>
      </c>
      <c r="AJ409" s="40">
        <f>MAX(INDEX(AJ$232:AJ$243,$D409)+AJ400*(1+$E409),0.01)</f>
        <v/>
      </c>
      <c r="AK409" s="40">
        <f>MAX(INDEX(AK$232:AK$243,$D409)+AK400*(1+$E409),0.01)</f>
        <v/>
      </c>
      <c r="AL409" s="40">
        <f>MAX(INDEX(AL$232:AL$243,$D409)+AL400*(1+$E409),0.01)</f>
        <v/>
      </c>
      <c r="AM409" s="40">
        <f>MAX(INDEX(AM$232:AM$243,$D409)+AM400*(1+$E409),0.01)</f>
        <v/>
      </c>
      <c r="AN409" s="40">
        <f>MAX(INDEX(AN$232:AN$243,$D409)+AN400*(1+$E409),0.01)</f>
        <v/>
      </c>
      <c r="AO409" s="40">
        <f>MAX(INDEX(AO$232:AO$243,$D409)+AO400*(1+$E409),0.01)</f>
        <v/>
      </c>
      <c r="AP409" s="40">
        <f>MAX(INDEX(AP$232:AP$243,$D409)+AP400*(1+$E409),0.01)</f>
        <v/>
      </c>
      <c r="AQ409" s="40">
        <f>MAX(INDEX(AQ$232:AQ$243,$D409)+AQ400*(1+$E409),0.01)</f>
        <v/>
      </c>
      <c r="AR409" s="40">
        <f>MAX(INDEX(AR$232:AR$243,$D409)+AR400*(1+$E409),0.01)</f>
        <v/>
      </c>
      <c r="AS409" s="40">
        <f>MAX(INDEX(AS$232:AS$243,$D409)+AS400*(1+$E409),0.01)</f>
        <v/>
      </c>
      <c r="AT409" s="40">
        <f>MAX(INDEX(AT$232:AT$243,$D409)+AT400*(1+$E409),0.01)</f>
        <v/>
      </c>
      <c r="AU409" s="40">
        <f>MAX(INDEX(AU$232:AU$243,$D409)+AU400*(1+$E409),0.01)</f>
        <v/>
      </c>
      <c r="AV409" s="40">
        <f>MAX(INDEX(AV$232:AV$243,$D409)+AV400*(1+$E409),0.01)</f>
        <v/>
      </c>
      <c r="AW409" s="40">
        <f>MAX(INDEX(AW$232:AW$243,$D409)+AW400*(1+$E409),0.01)</f>
        <v/>
      </c>
      <c r="AX409" s="42">
        <f>POSTTAX(INDEX(AX$232:AX$243,$D409),AX400,$E409)</f>
        <v/>
      </c>
    </row>
    <row r="410" hidden="1" outlineLevel="2">
      <c r="A410" s="5" t="inlineStr">
        <is>
          <t>atp</t>
        </is>
      </c>
      <c r="B410" s="5" t="inlineStr">
        <is>
          <t>oop</t>
        </is>
      </c>
      <c r="C410" s="5" t="inlineStr">
        <is>
          <t>ral</t>
        </is>
      </c>
      <c r="D410" s="40">
        <f>INDEX(Inputs!$R$5:$R$132,MATCH($B410&amp;"|"&amp;$C410,Inputs!$A$5:$A$132,0))</f>
        <v/>
      </c>
      <c r="E410" s="40">
        <f>INDEX(Inputs!$S$5:$S$132,MATCH($B410&amp;"|"&amp;$C410,Inputs!$A$5:$A$132,0))</f>
        <v/>
      </c>
      <c r="F410" s="39" t="n"/>
      <c r="G410" s="39" t="n"/>
      <c r="H410" s="5">
        <f>INDEX(Variables!$B$5:$B$105,MATCH($A410,Variables!$A$5:$A$105,0))&amp;IF($C410="",""," | "&amp;INDEX(Mapping!$B$5:$B$26,MATCH($C410,Mapping!$A$5:$A$26,0))&amp;" | "&amp;INDEX(Mapping!$B$30:$B$41,MATCH($B410,Mapping!$A$30:$A$41,0)))</f>
        <v/>
      </c>
      <c r="I410" s="5">
        <f>INDEX(Variables!$C$5:$C$105,MATCH($A410,Variables!$A$5:$A$105,0))</f>
        <v/>
      </c>
      <c r="J410" s="5">
        <f>INDEX(Variables!$E$5:$E$105,MATCH($A410,Variables!$A$5:$A$105,0))</f>
        <v/>
      </c>
      <c r="K410" s="25">
        <f>LOWER(Settings!$C$4)&amp;".mit."&amp;$A410&amp;IF($C410="","","."&amp;$C410&amp;"."&amp;$B410)&amp;IF(INDEX(Variables!$D$5:$D$105,MATCH($A410,Variables!$A$5:$A$105,0))="","","."&amp;INDEX(Variables!$D$5:$D$105,MATCH($A410,Variables!$A$5:$A$105,0)))&amp;"."&amp;K$5</f>
        <v/>
      </c>
      <c r="L410" s="41">
        <f>MAX(INDEX(L$232:L$243,$D410)+L401*(1+$E410),0.01)</f>
        <v/>
      </c>
      <c r="M410" s="40">
        <f>MAX(INDEX(M$232:M$243,$D410)+M401*(1+$E410),0.01)</f>
        <v/>
      </c>
      <c r="N410" s="40">
        <f>MAX(INDEX(N$232:N$243,$D410)+N401*(1+$E410),0.01)</f>
        <v/>
      </c>
      <c r="O410" s="40">
        <f>MAX(INDEX(O$232:O$243,$D410)+O401*(1+$E410),0.01)</f>
        <v/>
      </c>
      <c r="P410" s="40">
        <f>MAX(INDEX(P$232:P$243,$D410)+P401*(1+$E410),0.01)</f>
        <v/>
      </c>
      <c r="Q410" s="40">
        <f>MAX(INDEX(Q$232:Q$243,$D410)+Q401*(1+$E410),0.01)</f>
        <v/>
      </c>
      <c r="R410" s="40">
        <f>MAX(INDEX(R$232:R$243,$D410)+R401*(1+$E410),0.01)</f>
        <v/>
      </c>
      <c r="S410" s="40">
        <f>MAX(INDEX(S$232:S$243,$D410)+S401*(1+$E410),0.01)</f>
        <v/>
      </c>
      <c r="T410" s="40">
        <f>MAX(INDEX(T$232:T$243,$D410)+T401*(1+$E410),0.01)</f>
        <v/>
      </c>
      <c r="U410" s="40">
        <f>MAX(INDEX(U$232:U$243,$D410)+U401*(1+$E410),0.01)</f>
        <v/>
      </c>
      <c r="V410" s="40">
        <f>MAX(INDEX(V$232:V$243,$D410)+V401*(1+$E410),0.01)</f>
        <v/>
      </c>
      <c r="W410" s="40">
        <f>MAX(INDEX(W$232:W$243,$D410)+W401*(1+$E410),0.01)</f>
        <v/>
      </c>
      <c r="X410" s="40">
        <f>MAX(INDEX(X$232:X$243,$D410)+X401*(1+$E410),0.01)</f>
        <v/>
      </c>
      <c r="Y410" s="40">
        <f>MAX(INDEX(Y$232:Y$243,$D410)+Y401*(1+$E410),0.01)</f>
        <v/>
      </c>
      <c r="Z410" s="40">
        <f>MAX(INDEX(Z$232:Z$243,$D410)+Z401*(1+$E410),0.01)</f>
        <v/>
      </c>
      <c r="AA410" s="40">
        <f>MAX(INDEX(AA$232:AA$243,$D410)+AA401*(1+$E410),0.01)</f>
        <v/>
      </c>
      <c r="AB410" s="40">
        <f>MAX(INDEX(AB$232:AB$243,$D410)+AB401*(1+$E410),0.01)</f>
        <v/>
      </c>
      <c r="AC410" s="40">
        <f>MAX(INDEX(AC$232:AC$243,$D410)+AC401*(1+$E410),0.01)</f>
        <v/>
      </c>
      <c r="AD410" s="42">
        <f>POSTTAX(INDEX(AD$232:AD$243,$D410),AD401,$E410)</f>
        <v/>
      </c>
      <c r="AE410" s="25">
        <f>LOWER(Settings!$C$4)&amp;".mit."&amp;$A410&amp;IF($C410="","","."&amp;$C410&amp;"."&amp;$B410)&amp;IF(INDEX(Variables!$D$5:$D$105,MATCH($A410,Variables!$A$5:$A$105,0))="","","."&amp;INDEX(Variables!$D$5:$D$105,MATCH($A410,Variables!$A$5:$A$105,0)))&amp;"."&amp;AE$5</f>
        <v/>
      </c>
      <c r="AF410" s="41">
        <f>MAX(INDEX(AF$232:AF$243,$D410)+AF401*(1+$E410),0.01)</f>
        <v/>
      </c>
      <c r="AG410" s="40">
        <f>MAX(INDEX(AG$232:AG$243,$D410)+AG401*(1+$E410),0.01)</f>
        <v/>
      </c>
      <c r="AH410" s="40">
        <f>MAX(INDEX(AH$232:AH$243,$D410)+AH401*(1+$E410),0.01)</f>
        <v/>
      </c>
      <c r="AI410" s="40">
        <f>MAX(INDEX(AI$232:AI$243,$D410)+AI401*(1+$E410),0.01)</f>
        <v/>
      </c>
      <c r="AJ410" s="40">
        <f>MAX(INDEX(AJ$232:AJ$243,$D410)+AJ401*(1+$E410),0.01)</f>
        <v/>
      </c>
      <c r="AK410" s="40">
        <f>MAX(INDEX(AK$232:AK$243,$D410)+AK401*(1+$E410),0.01)</f>
        <v/>
      </c>
      <c r="AL410" s="40">
        <f>MAX(INDEX(AL$232:AL$243,$D410)+AL401*(1+$E410),0.01)</f>
        <v/>
      </c>
      <c r="AM410" s="40">
        <f>MAX(INDEX(AM$232:AM$243,$D410)+AM401*(1+$E410),0.01)</f>
        <v/>
      </c>
      <c r="AN410" s="40">
        <f>MAX(INDEX(AN$232:AN$243,$D410)+AN401*(1+$E410),0.01)</f>
        <v/>
      </c>
      <c r="AO410" s="40">
        <f>MAX(INDEX(AO$232:AO$243,$D410)+AO401*(1+$E410),0.01)</f>
        <v/>
      </c>
      <c r="AP410" s="40">
        <f>MAX(INDEX(AP$232:AP$243,$D410)+AP401*(1+$E410),0.01)</f>
        <v/>
      </c>
      <c r="AQ410" s="40">
        <f>MAX(INDEX(AQ$232:AQ$243,$D410)+AQ401*(1+$E410),0.01)</f>
        <v/>
      </c>
      <c r="AR410" s="40">
        <f>MAX(INDEX(AR$232:AR$243,$D410)+AR401*(1+$E410),0.01)</f>
        <v/>
      </c>
      <c r="AS410" s="40">
        <f>MAX(INDEX(AS$232:AS$243,$D410)+AS401*(1+$E410),0.01)</f>
        <v/>
      </c>
      <c r="AT410" s="40">
        <f>MAX(INDEX(AT$232:AT$243,$D410)+AT401*(1+$E410),0.01)</f>
        <v/>
      </c>
      <c r="AU410" s="40">
        <f>MAX(INDEX(AU$232:AU$243,$D410)+AU401*(1+$E410),0.01)</f>
        <v/>
      </c>
      <c r="AV410" s="40">
        <f>MAX(INDEX(AV$232:AV$243,$D410)+AV401*(1+$E410),0.01)</f>
        <v/>
      </c>
      <c r="AW410" s="40">
        <f>MAX(INDEX(AW$232:AW$243,$D410)+AW401*(1+$E410),0.01)</f>
        <v/>
      </c>
      <c r="AX410" s="42">
        <f>POSTTAX(INDEX(AX$232:AX$243,$D410),AX401,$E410)</f>
        <v/>
      </c>
    </row>
    <row r="411" hidden="1" outlineLevel="2">
      <c r="A411" s="5" t="inlineStr">
        <is>
          <t>atp</t>
        </is>
      </c>
      <c r="B411" s="5" t="inlineStr">
        <is>
          <t>bio</t>
        </is>
      </c>
      <c r="C411" s="5" t="inlineStr">
        <is>
          <t>ral</t>
        </is>
      </c>
      <c r="D411" s="40">
        <f>INDEX(Inputs!$R$5:$R$132,MATCH($B411&amp;"|"&amp;$C411,Inputs!$A$5:$A$132,0))</f>
        <v/>
      </c>
      <c r="E411" s="40">
        <f>INDEX(Inputs!$S$5:$S$132,MATCH($B411&amp;"|"&amp;$C411,Inputs!$A$5:$A$132,0))</f>
        <v/>
      </c>
      <c r="F411" s="39" t="n"/>
      <c r="G411" s="39" t="n"/>
      <c r="H411" s="5">
        <f>INDEX(Variables!$B$5:$B$105,MATCH($A411,Variables!$A$5:$A$105,0))&amp;IF($C411="",""," | "&amp;INDEX(Mapping!$B$5:$B$26,MATCH($C411,Mapping!$A$5:$A$26,0))&amp;" | "&amp;INDEX(Mapping!$B$30:$B$41,MATCH($B411,Mapping!$A$30:$A$41,0)))</f>
        <v/>
      </c>
      <c r="I411" s="5">
        <f>INDEX(Variables!$C$5:$C$105,MATCH($A411,Variables!$A$5:$A$105,0))</f>
        <v/>
      </c>
      <c r="J411" s="5">
        <f>INDEX(Variables!$E$5:$E$105,MATCH($A411,Variables!$A$5:$A$105,0))</f>
        <v/>
      </c>
      <c r="K411" s="25">
        <f>LOWER(Settings!$C$4)&amp;".mit."&amp;$A411&amp;IF($C411="","","."&amp;$C411&amp;"."&amp;$B411)&amp;IF(INDEX(Variables!$D$5:$D$105,MATCH($A411,Variables!$A$5:$A$105,0))="","","."&amp;INDEX(Variables!$D$5:$D$105,MATCH($A411,Variables!$A$5:$A$105,0)))&amp;"."&amp;K$5</f>
        <v/>
      </c>
      <c r="L411" s="41">
        <f>MAX(INDEX(L$232:L$243,$D411)+L402*(1+$E411),0.01)</f>
        <v/>
      </c>
      <c r="M411" s="40">
        <f>MAX(INDEX(M$232:M$243,$D411)+M402*(1+$E411),0.01)</f>
        <v/>
      </c>
      <c r="N411" s="40">
        <f>MAX(INDEX(N$232:N$243,$D411)+N402*(1+$E411),0.01)</f>
        <v/>
      </c>
      <c r="O411" s="40">
        <f>MAX(INDEX(O$232:O$243,$D411)+O402*(1+$E411),0.01)</f>
        <v/>
      </c>
      <c r="P411" s="40">
        <f>MAX(INDEX(P$232:P$243,$D411)+P402*(1+$E411),0.01)</f>
        <v/>
      </c>
      <c r="Q411" s="40">
        <f>MAX(INDEX(Q$232:Q$243,$D411)+Q402*(1+$E411),0.01)</f>
        <v/>
      </c>
      <c r="R411" s="40">
        <f>MAX(INDEX(R$232:R$243,$D411)+R402*(1+$E411),0.01)</f>
        <v/>
      </c>
      <c r="S411" s="40">
        <f>MAX(INDEX(S$232:S$243,$D411)+S402*(1+$E411),0.01)</f>
        <v/>
      </c>
      <c r="T411" s="40">
        <f>MAX(INDEX(T$232:T$243,$D411)+T402*(1+$E411),0.01)</f>
        <v/>
      </c>
      <c r="U411" s="40">
        <f>MAX(INDEX(U$232:U$243,$D411)+U402*(1+$E411),0.01)</f>
        <v/>
      </c>
      <c r="V411" s="40">
        <f>MAX(INDEX(V$232:V$243,$D411)+V402*(1+$E411),0.01)</f>
        <v/>
      </c>
      <c r="W411" s="40">
        <f>MAX(INDEX(W$232:W$243,$D411)+W402*(1+$E411),0.01)</f>
        <v/>
      </c>
      <c r="X411" s="40">
        <f>MAX(INDEX(X$232:X$243,$D411)+X402*(1+$E411),0.01)</f>
        <v/>
      </c>
      <c r="Y411" s="40">
        <f>MAX(INDEX(Y$232:Y$243,$D411)+Y402*(1+$E411),0.01)</f>
        <v/>
      </c>
      <c r="Z411" s="40">
        <f>MAX(INDEX(Z$232:Z$243,$D411)+Z402*(1+$E411),0.01)</f>
        <v/>
      </c>
      <c r="AA411" s="40">
        <f>MAX(INDEX(AA$232:AA$243,$D411)+AA402*(1+$E411),0.01)</f>
        <v/>
      </c>
      <c r="AB411" s="40">
        <f>MAX(INDEX(AB$232:AB$243,$D411)+AB402*(1+$E411),0.01)</f>
        <v/>
      </c>
      <c r="AC411" s="40">
        <f>MAX(INDEX(AC$232:AC$243,$D411)+AC402*(1+$E411),0.01)</f>
        <v/>
      </c>
      <c r="AD411" s="42">
        <f>POSTTAX(INDEX(AD$232:AD$243,$D411),AD402,$E411)</f>
        <v/>
      </c>
      <c r="AE411" s="25">
        <f>LOWER(Settings!$C$4)&amp;".mit."&amp;$A411&amp;IF($C411="","","."&amp;$C411&amp;"."&amp;$B411)&amp;IF(INDEX(Variables!$D$5:$D$105,MATCH($A411,Variables!$A$5:$A$105,0))="","","."&amp;INDEX(Variables!$D$5:$D$105,MATCH($A411,Variables!$A$5:$A$105,0)))&amp;"."&amp;AE$5</f>
        <v/>
      </c>
      <c r="AF411" s="41">
        <f>MAX(INDEX(AF$232:AF$243,$D411)+AF402*(1+$E411),0.01)</f>
        <v/>
      </c>
      <c r="AG411" s="40">
        <f>MAX(INDEX(AG$232:AG$243,$D411)+AG402*(1+$E411),0.01)</f>
        <v/>
      </c>
      <c r="AH411" s="40">
        <f>MAX(INDEX(AH$232:AH$243,$D411)+AH402*(1+$E411),0.01)</f>
        <v/>
      </c>
      <c r="AI411" s="40">
        <f>MAX(INDEX(AI$232:AI$243,$D411)+AI402*(1+$E411),0.01)</f>
        <v/>
      </c>
      <c r="AJ411" s="40">
        <f>MAX(INDEX(AJ$232:AJ$243,$D411)+AJ402*(1+$E411),0.01)</f>
        <v/>
      </c>
      <c r="AK411" s="40">
        <f>MAX(INDEX(AK$232:AK$243,$D411)+AK402*(1+$E411),0.01)</f>
        <v/>
      </c>
      <c r="AL411" s="40">
        <f>MAX(INDEX(AL$232:AL$243,$D411)+AL402*(1+$E411),0.01)</f>
        <v/>
      </c>
      <c r="AM411" s="40">
        <f>MAX(INDEX(AM$232:AM$243,$D411)+AM402*(1+$E411),0.01)</f>
        <v/>
      </c>
      <c r="AN411" s="40">
        <f>MAX(INDEX(AN$232:AN$243,$D411)+AN402*(1+$E411),0.01)</f>
        <v/>
      </c>
      <c r="AO411" s="40">
        <f>MAX(INDEX(AO$232:AO$243,$D411)+AO402*(1+$E411),0.01)</f>
        <v/>
      </c>
      <c r="AP411" s="40">
        <f>MAX(INDEX(AP$232:AP$243,$D411)+AP402*(1+$E411),0.01)</f>
        <v/>
      </c>
      <c r="AQ411" s="40">
        <f>MAX(INDEX(AQ$232:AQ$243,$D411)+AQ402*(1+$E411),0.01)</f>
        <v/>
      </c>
      <c r="AR411" s="40">
        <f>MAX(INDEX(AR$232:AR$243,$D411)+AR402*(1+$E411),0.01)</f>
        <v/>
      </c>
      <c r="AS411" s="40">
        <f>MAX(INDEX(AS$232:AS$243,$D411)+AS402*(1+$E411),0.01)</f>
        <v/>
      </c>
      <c r="AT411" s="40">
        <f>MAX(INDEX(AT$232:AT$243,$D411)+AT402*(1+$E411),0.01)</f>
        <v/>
      </c>
      <c r="AU411" s="40">
        <f>MAX(INDEX(AU$232:AU$243,$D411)+AU402*(1+$E411),0.01)</f>
        <v/>
      </c>
      <c r="AV411" s="40">
        <f>MAX(INDEX(AV$232:AV$243,$D411)+AV402*(1+$E411),0.01)</f>
        <v/>
      </c>
      <c r="AW411" s="40">
        <f>MAX(INDEX(AW$232:AW$243,$D411)+AW402*(1+$E411),0.01)</f>
        <v/>
      </c>
      <c r="AX411" s="42">
        <f>POSTTAX(INDEX(AX$232:AX$243,$D411),AX402,$E411)</f>
        <v/>
      </c>
    </row>
    <row r="412" hidden="1" outlineLevel="2"/>
    <row r="413" hidden="1" outlineLevel="2">
      <c r="A413" s="5" t="inlineStr">
        <is>
          <t>shp</t>
        </is>
      </c>
      <c r="B413" s="5" t="inlineStr">
        <is>
          <t>coa</t>
        </is>
      </c>
      <c r="C413" s="5" t="inlineStr">
        <is>
          <t>ral</t>
        </is>
      </c>
      <c r="D413" s="40">
        <f>INDEX(Inputs!$M$5:$M$132,MATCH($B413&amp;"|"&amp;$C413,Inputs!$A$5:$A$132,0))</f>
        <v/>
      </c>
      <c r="E413" s="40">
        <f>INDEX(Inputs!$T$5:$T$132,MATCH($B413&amp;"|"&amp;$C413,Inputs!$A$5:$A$132,0))</f>
        <v/>
      </c>
      <c r="F413" s="40">
        <f>INDEX(Inputs!$K$5:$K$132,MATCH($B413&amp;"|"&amp;$C413,Inputs!$A$5:$A$132,0))</f>
        <v/>
      </c>
      <c r="G413" s="39" t="n"/>
      <c r="H413" s="5">
        <f>INDEX(Variables!$B$5:$B$105,MATCH($A413,Variables!$A$5:$A$105,0))&amp;IF($C413="",""," | "&amp;INDEX(Mapping!$B$5:$B$26,MATCH($C413,Mapping!$A$5:$A$26,0))&amp;" | "&amp;INDEX(Mapping!$B$30:$B$41,MATCH($B413,Mapping!$A$30:$A$41,0)))</f>
        <v/>
      </c>
      <c r="I413" s="5">
        <f>INDEX(Variables!$C$5:$C$105,MATCH($A413,Variables!$A$5:$A$105,0))</f>
        <v/>
      </c>
      <c r="J413" s="5">
        <f>INDEX(Variables!$E$5:$E$105,MATCH($A413,Variables!$A$5:$A$105,0))</f>
        <v/>
      </c>
      <c r="K413" s="25">
        <f>LOWER(Settings!$C$4)&amp;".mit."&amp;$A413&amp;IF($C413="","","."&amp;$C413&amp;"."&amp;$B413)&amp;IF(INDEX(Variables!$D$5:$D$105,MATCH($A413,Variables!$A$5:$A$105,0))="","","."&amp;INDEX(Variables!$D$5:$D$105,MATCH($A413,Variables!$A$5:$A$105,0)))&amp;"."&amp;K$5</f>
        <v/>
      </c>
      <c r="L413" s="41">
        <f>INDEX(L$175:L$178,$D413)*$E413*INDEX(L$179:L$195,$F413)</f>
        <v/>
      </c>
      <c r="M413" s="40">
        <f>INDEX(M$175:M$178,$D413)*$E413*INDEX(M$179:M$195,$F413)</f>
        <v/>
      </c>
      <c r="N413" s="40">
        <f>INDEX(N$175:N$178,$D413)*$E413*INDEX(N$179:N$195,$F413)</f>
        <v/>
      </c>
      <c r="O413" s="40">
        <f>INDEX(O$175:O$178,$D413)*$E413*INDEX(O$179:O$195,$F413)</f>
        <v/>
      </c>
      <c r="P413" s="40">
        <f>INDEX(P$175:P$178,$D413)*$E413*INDEX(P$179:P$195,$F413)</f>
        <v/>
      </c>
      <c r="Q413" s="40">
        <f>INDEX(Q$175:Q$178,$D413)*$E413*INDEX(Q$179:Q$195,$F413)</f>
        <v/>
      </c>
      <c r="R413" s="40">
        <f>INDEX(R$175:R$178,$D413)*$E413*INDEX(R$179:R$195,$F413)</f>
        <v/>
      </c>
      <c r="S413" s="40">
        <f>INDEX(S$175:S$178,$D413)*$E413*INDEX(S$179:S$195,$F413)</f>
        <v/>
      </c>
      <c r="T413" s="40">
        <f>INDEX(T$175:T$178,$D413)*$E413*INDEX(T$179:T$195,$F413)</f>
        <v/>
      </c>
      <c r="U413" s="40">
        <f>INDEX(U$175:U$178,$D413)*$E413*INDEX(U$179:U$195,$F413)</f>
        <v/>
      </c>
      <c r="V413" s="40">
        <f>INDEX(V$175:V$178,$D413)*$E413*INDEX(V$179:V$195,$F413)</f>
        <v/>
      </c>
      <c r="W413" s="40">
        <f>INDEX(W$175:W$178,$D413)*$E413*INDEX(W$179:W$195,$F413)</f>
        <v/>
      </c>
      <c r="X413" s="40">
        <f>INDEX(X$175:X$178,$D413)*$E413*INDEX(X$179:X$195,$F413)</f>
        <v/>
      </c>
      <c r="Y413" s="40">
        <f>INDEX(Y$175:Y$178,$D413)*$E413*INDEX(Y$179:Y$195,$F413)</f>
        <v/>
      </c>
      <c r="Z413" s="40">
        <f>INDEX(Z$175:Z$178,$D413)*$E413*INDEX(Z$179:Z$195,$F413)</f>
        <v/>
      </c>
      <c r="AA413" s="40">
        <f>INDEX(AA$175:AA$178,$D413)*$E413*INDEX(AA$179:AA$195,$F413)</f>
        <v/>
      </c>
      <c r="AB413" s="40">
        <f>INDEX(AB$175:AB$178,$D413)*$E413*INDEX(AB$179:AB$195,$F413)</f>
        <v/>
      </c>
      <c r="AC413" s="40">
        <f>INDEX(AC$175:AC$178,$D413)*$E413*INDEX(AC$179:AC$195,$F413)</f>
        <v/>
      </c>
      <c r="AD413" s="42">
        <f>SHADOWEFF(INDEX(AD$175:AD$178,$D413),$E413,INDEX(AD$179:AD$195,$F413))</f>
        <v/>
      </c>
      <c r="AE413" s="25">
        <f>LOWER(Settings!$C$4)&amp;".mit."&amp;$A413&amp;IF($C413="","","."&amp;$C413&amp;"."&amp;$B413)&amp;IF(INDEX(Variables!$D$5:$D$105,MATCH($A413,Variables!$A$5:$A$105,0))="","","."&amp;INDEX(Variables!$D$5:$D$105,MATCH($A413,Variables!$A$5:$A$105,0)))&amp;"."&amp;AE$5</f>
        <v/>
      </c>
      <c r="AF413" s="41">
        <f>INDEX(AF$175:AF$178,$D413)*$E413*INDEX(AF$179:AF$195,$F413)</f>
        <v/>
      </c>
      <c r="AG413" s="40">
        <f>INDEX(AG$175:AG$178,$D413)*$E413*INDEX(AG$179:AG$195,$F413)</f>
        <v/>
      </c>
      <c r="AH413" s="40">
        <f>INDEX(AH$175:AH$178,$D413)*$E413*INDEX(AH$179:AH$195,$F413)</f>
        <v/>
      </c>
      <c r="AI413" s="40">
        <f>INDEX(AI$175:AI$178,$D413)*$E413*INDEX(AI$179:AI$195,$F413)</f>
        <v/>
      </c>
      <c r="AJ413" s="40">
        <f>INDEX(AJ$175:AJ$178,$D413)*$E413*INDEX(AJ$179:AJ$195,$F413)</f>
        <v/>
      </c>
      <c r="AK413" s="40">
        <f>INDEX(AK$175:AK$178,$D413)*$E413*INDEX(AK$179:AK$195,$F413)</f>
        <v/>
      </c>
      <c r="AL413" s="40">
        <f>INDEX(AL$175:AL$178,$D413)*$E413*INDEX(AL$179:AL$195,$F413)</f>
        <v/>
      </c>
      <c r="AM413" s="40">
        <f>INDEX(AM$175:AM$178,$D413)*$E413*INDEX(AM$179:AM$195,$F413)</f>
        <v/>
      </c>
      <c r="AN413" s="40">
        <f>INDEX(AN$175:AN$178,$D413)*$E413*INDEX(AN$179:AN$195,$F413)</f>
        <v/>
      </c>
      <c r="AO413" s="40">
        <f>INDEX(AO$175:AO$178,$D413)*$E413*INDEX(AO$179:AO$195,$F413)</f>
        <v/>
      </c>
      <c r="AP413" s="40">
        <f>INDEX(AP$175:AP$178,$D413)*$E413*INDEX(AP$179:AP$195,$F413)</f>
        <v/>
      </c>
      <c r="AQ413" s="40">
        <f>INDEX(AQ$175:AQ$178,$D413)*$E413*INDEX(AQ$179:AQ$195,$F413)</f>
        <v/>
      </c>
      <c r="AR413" s="40">
        <f>INDEX(AR$175:AR$178,$D413)*$E413*INDEX(AR$179:AR$195,$F413)</f>
        <v/>
      </c>
      <c r="AS413" s="40">
        <f>INDEX(AS$175:AS$178,$D413)*$E413*INDEX(AS$179:AS$195,$F413)</f>
        <v/>
      </c>
      <c r="AT413" s="40">
        <f>INDEX(AT$175:AT$178,$D413)*$E413*INDEX(AT$179:AT$195,$F413)</f>
        <v/>
      </c>
      <c r="AU413" s="40">
        <f>INDEX(AU$175:AU$178,$D413)*$E413*INDEX(AU$179:AU$195,$F413)</f>
        <v/>
      </c>
      <c r="AV413" s="40">
        <f>INDEX(AV$175:AV$178,$D413)*$E413*INDEX(AV$179:AV$195,$F413)</f>
        <v/>
      </c>
      <c r="AW413" s="40">
        <f>INDEX(AW$175:AW$178,$D413)*$E413*INDEX(AW$179:AW$195,$F413)</f>
        <v/>
      </c>
      <c r="AX413" s="42">
        <f>SHADOWEFF(INDEX(AX$175:AX$178,$D413),$E413,INDEX(AX$179:AX$195,$F413))</f>
        <v/>
      </c>
    </row>
    <row r="414" hidden="1" outlineLevel="2">
      <c r="A414" s="5" t="inlineStr">
        <is>
          <t>shp</t>
        </is>
      </c>
      <c r="B414" s="5" t="inlineStr">
        <is>
          <t>nga</t>
        </is>
      </c>
      <c r="C414" s="5" t="inlineStr">
        <is>
          <t>ral</t>
        </is>
      </c>
      <c r="D414" s="40">
        <f>INDEX(Inputs!$M$5:$M$132,MATCH($B414&amp;"|"&amp;$C414,Inputs!$A$5:$A$132,0))</f>
        <v/>
      </c>
      <c r="E414" s="40">
        <f>INDEX(Inputs!$T$5:$T$132,MATCH($B414&amp;"|"&amp;$C414,Inputs!$A$5:$A$132,0))</f>
        <v/>
      </c>
      <c r="F414" s="40">
        <f>INDEX(Inputs!$K$5:$K$132,MATCH($B414&amp;"|"&amp;$C414,Inputs!$A$5:$A$132,0))</f>
        <v/>
      </c>
      <c r="G414" s="39" t="n"/>
      <c r="H414" s="5">
        <f>INDEX(Variables!$B$5:$B$105,MATCH($A414,Variables!$A$5:$A$105,0))&amp;IF($C414="",""," | "&amp;INDEX(Mapping!$B$5:$B$26,MATCH($C414,Mapping!$A$5:$A$26,0))&amp;" | "&amp;INDEX(Mapping!$B$30:$B$41,MATCH($B414,Mapping!$A$30:$A$41,0)))</f>
        <v/>
      </c>
      <c r="I414" s="5">
        <f>INDEX(Variables!$C$5:$C$105,MATCH($A414,Variables!$A$5:$A$105,0))</f>
        <v/>
      </c>
      <c r="J414" s="5">
        <f>INDEX(Variables!$E$5:$E$105,MATCH($A414,Variables!$A$5:$A$105,0))</f>
        <v/>
      </c>
      <c r="K414" s="25">
        <f>LOWER(Settings!$C$4)&amp;".mit."&amp;$A414&amp;IF($C414="","","."&amp;$C414&amp;"."&amp;$B414)&amp;IF(INDEX(Variables!$D$5:$D$105,MATCH($A414,Variables!$A$5:$A$105,0))="","","."&amp;INDEX(Variables!$D$5:$D$105,MATCH($A414,Variables!$A$5:$A$105,0)))&amp;"."&amp;K$5</f>
        <v/>
      </c>
      <c r="L414" s="41">
        <f>INDEX(L$175:L$178,$D414)*$E414*INDEX(L$179:L$195,$F414)</f>
        <v/>
      </c>
      <c r="M414" s="40">
        <f>INDEX(M$175:M$178,$D414)*$E414*INDEX(M$179:M$195,$F414)</f>
        <v/>
      </c>
      <c r="N414" s="40">
        <f>INDEX(N$175:N$178,$D414)*$E414*INDEX(N$179:N$195,$F414)</f>
        <v/>
      </c>
      <c r="O414" s="40">
        <f>INDEX(O$175:O$178,$D414)*$E414*INDEX(O$179:O$195,$F414)</f>
        <v/>
      </c>
      <c r="P414" s="40">
        <f>INDEX(P$175:P$178,$D414)*$E414*INDEX(P$179:P$195,$F414)</f>
        <v/>
      </c>
      <c r="Q414" s="40">
        <f>INDEX(Q$175:Q$178,$D414)*$E414*INDEX(Q$179:Q$195,$F414)</f>
        <v/>
      </c>
      <c r="R414" s="40">
        <f>INDEX(R$175:R$178,$D414)*$E414*INDEX(R$179:R$195,$F414)</f>
        <v/>
      </c>
      <c r="S414" s="40">
        <f>INDEX(S$175:S$178,$D414)*$E414*INDEX(S$179:S$195,$F414)</f>
        <v/>
      </c>
      <c r="T414" s="40">
        <f>INDEX(T$175:T$178,$D414)*$E414*INDEX(T$179:T$195,$F414)</f>
        <v/>
      </c>
      <c r="U414" s="40">
        <f>INDEX(U$175:U$178,$D414)*$E414*INDEX(U$179:U$195,$F414)</f>
        <v/>
      </c>
      <c r="V414" s="40">
        <f>INDEX(V$175:V$178,$D414)*$E414*INDEX(V$179:V$195,$F414)</f>
        <v/>
      </c>
      <c r="W414" s="40">
        <f>INDEX(W$175:W$178,$D414)*$E414*INDEX(W$179:W$195,$F414)</f>
        <v/>
      </c>
      <c r="X414" s="40">
        <f>INDEX(X$175:X$178,$D414)*$E414*INDEX(X$179:X$195,$F414)</f>
        <v/>
      </c>
      <c r="Y414" s="40">
        <f>INDEX(Y$175:Y$178,$D414)*$E414*INDEX(Y$179:Y$195,$F414)</f>
        <v/>
      </c>
      <c r="Z414" s="40">
        <f>INDEX(Z$175:Z$178,$D414)*$E414*INDEX(Z$179:Z$195,$F414)</f>
        <v/>
      </c>
      <c r="AA414" s="40">
        <f>INDEX(AA$175:AA$178,$D414)*$E414*INDEX(AA$179:AA$195,$F414)</f>
        <v/>
      </c>
      <c r="AB414" s="40">
        <f>INDEX(AB$175:AB$178,$D414)*$E414*INDEX(AB$179:AB$195,$F414)</f>
        <v/>
      </c>
      <c r="AC414" s="40">
        <f>INDEX(AC$175:AC$178,$D414)*$E414*INDEX(AC$179:AC$195,$F414)</f>
        <v/>
      </c>
      <c r="AD414" s="42">
        <f>SHADOWEFF(INDEX(AD$175:AD$178,$D414),$E414,INDEX(AD$179:AD$195,$F414))</f>
        <v/>
      </c>
      <c r="AE414" s="25">
        <f>LOWER(Settings!$C$4)&amp;".mit."&amp;$A414&amp;IF($C414="","","."&amp;$C414&amp;"."&amp;$B414)&amp;IF(INDEX(Variables!$D$5:$D$105,MATCH($A414,Variables!$A$5:$A$105,0))="","","."&amp;INDEX(Variables!$D$5:$D$105,MATCH($A414,Variables!$A$5:$A$105,0)))&amp;"."&amp;AE$5</f>
        <v/>
      </c>
      <c r="AF414" s="41">
        <f>INDEX(AF$175:AF$178,$D414)*$E414*INDEX(AF$179:AF$195,$F414)</f>
        <v/>
      </c>
      <c r="AG414" s="40">
        <f>INDEX(AG$175:AG$178,$D414)*$E414*INDEX(AG$179:AG$195,$F414)</f>
        <v/>
      </c>
      <c r="AH414" s="40">
        <f>INDEX(AH$175:AH$178,$D414)*$E414*INDEX(AH$179:AH$195,$F414)</f>
        <v/>
      </c>
      <c r="AI414" s="40">
        <f>INDEX(AI$175:AI$178,$D414)*$E414*INDEX(AI$179:AI$195,$F414)</f>
        <v/>
      </c>
      <c r="AJ414" s="40">
        <f>INDEX(AJ$175:AJ$178,$D414)*$E414*INDEX(AJ$179:AJ$195,$F414)</f>
        <v/>
      </c>
      <c r="AK414" s="40">
        <f>INDEX(AK$175:AK$178,$D414)*$E414*INDEX(AK$179:AK$195,$F414)</f>
        <v/>
      </c>
      <c r="AL414" s="40">
        <f>INDEX(AL$175:AL$178,$D414)*$E414*INDEX(AL$179:AL$195,$F414)</f>
        <v/>
      </c>
      <c r="AM414" s="40">
        <f>INDEX(AM$175:AM$178,$D414)*$E414*INDEX(AM$179:AM$195,$F414)</f>
        <v/>
      </c>
      <c r="AN414" s="40">
        <f>INDEX(AN$175:AN$178,$D414)*$E414*INDEX(AN$179:AN$195,$F414)</f>
        <v/>
      </c>
      <c r="AO414" s="40">
        <f>INDEX(AO$175:AO$178,$D414)*$E414*INDEX(AO$179:AO$195,$F414)</f>
        <v/>
      </c>
      <c r="AP414" s="40">
        <f>INDEX(AP$175:AP$178,$D414)*$E414*INDEX(AP$179:AP$195,$F414)</f>
        <v/>
      </c>
      <c r="AQ414" s="40">
        <f>INDEX(AQ$175:AQ$178,$D414)*$E414*INDEX(AQ$179:AQ$195,$F414)</f>
        <v/>
      </c>
      <c r="AR414" s="40">
        <f>INDEX(AR$175:AR$178,$D414)*$E414*INDEX(AR$179:AR$195,$F414)</f>
        <v/>
      </c>
      <c r="AS414" s="40">
        <f>INDEX(AS$175:AS$178,$D414)*$E414*INDEX(AS$179:AS$195,$F414)</f>
        <v/>
      </c>
      <c r="AT414" s="40">
        <f>INDEX(AT$175:AT$178,$D414)*$E414*INDEX(AT$179:AT$195,$F414)</f>
        <v/>
      </c>
      <c r="AU414" s="40">
        <f>INDEX(AU$175:AU$178,$D414)*$E414*INDEX(AU$179:AU$195,$F414)</f>
        <v/>
      </c>
      <c r="AV414" s="40">
        <f>INDEX(AV$175:AV$178,$D414)*$E414*INDEX(AV$179:AV$195,$F414)</f>
        <v/>
      </c>
      <c r="AW414" s="40">
        <f>INDEX(AW$175:AW$178,$D414)*$E414*INDEX(AW$179:AW$195,$F414)</f>
        <v/>
      </c>
      <c r="AX414" s="42">
        <f>SHADOWEFF(INDEX(AX$175:AX$178,$D414),$E414,INDEX(AX$179:AX$195,$F414))</f>
        <v/>
      </c>
    </row>
    <row r="415" hidden="1" outlineLevel="2">
      <c r="A415" s="5" t="inlineStr">
        <is>
          <t>shp</t>
        </is>
      </c>
      <c r="B415" s="5" t="inlineStr">
        <is>
          <t>gso</t>
        </is>
      </c>
      <c r="C415" s="5" t="inlineStr">
        <is>
          <t>ral</t>
        </is>
      </c>
      <c r="D415" s="40">
        <f>INDEX(Inputs!$M$5:$M$132,MATCH($B415&amp;"|"&amp;$C415,Inputs!$A$5:$A$132,0))</f>
        <v/>
      </c>
      <c r="E415" s="40">
        <f>INDEX(Inputs!$T$5:$T$132,MATCH($B415&amp;"|"&amp;$C415,Inputs!$A$5:$A$132,0))</f>
        <v/>
      </c>
      <c r="F415" s="40">
        <f>INDEX(Inputs!$K$5:$K$132,MATCH($B415&amp;"|"&amp;$C415,Inputs!$A$5:$A$132,0))</f>
        <v/>
      </c>
      <c r="G415" s="39" t="n"/>
      <c r="H415" s="5">
        <f>INDEX(Variables!$B$5:$B$105,MATCH($A415,Variables!$A$5:$A$105,0))&amp;IF($C415="",""," | "&amp;INDEX(Mapping!$B$5:$B$26,MATCH($C415,Mapping!$A$5:$A$26,0))&amp;" | "&amp;INDEX(Mapping!$B$30:$B$41,MATCH($B415,Mapping!$A$30:$A$41,0)))</f>
        <v/>
      </c>
      <c r="I415" s="5">
        <f>INDEX(Variables!$C$5:$C$105,MATCH($A415,Variables!$A$5:$A$105,0))</f>
        <v/>
      </c>
      <c r="J415" s="5">
        <f>INDEX(Variables!$E$5:$E$105,MATCH($A415,Variables!$A$5:$A$105,0))</f>
        <v/>
      </c>
      <c r="K415" s="25">
        <f>LOWER(Settings!$C$4)&amp;".mit."&amp;$A415&amp;IF($C415="","","."&amp;$C415&amp;"."&amp;$B415)&amp;IF(INDEX(Variables!$D$5:$D$105,MATCH($A415,Variables!$A$5:$A$105,0))="","","."&amp;INDEX(Variables!$D$5:$D$105,MATCH($A415,Variables!$A$5:$A$105,0)))&amp;"."&amp;K$5</f>
        <v/>
      </c>
      <c r="L415" s="41">
        <f>INDEX(L$175:L$178,$D415)*$E415*INDEX(L$179:L$195,$F415)</f>
        <v/>
      </c>
      <c r="M415" s="40">
        <f>INDEX(M$175:M$178,$D415)*$E415*INDEX(M$179:M$195,$F415)</f>
        <v/>
      </c>
      <c r="N415" s="40">
        <f>INDEX(N$175:N$178,$D415)*$E415*INDEX(N$179:N$195,$F415)</f>
        <v/>
      </c>
      <c r="O415" s="40">
        <f>INDEX(O$175:O$178,$D415)*$E415*INDEX(O$179:O$195,$F415)</f>
        <v/>
      </c>
      <c r="P415" s="40">
        <f>INDEX(P$175:P$178,$D415)*$E415*INDEX(P$179:P$195,$F415)</f>
        <v/>
      </c>
      <c r="Q415" s="40">
        <f>INDEX(Q$175:Q$178,$D415)*$E415*INDEX(Q$179:Q$195,$F415)</f>
        <v/>
      </c>
      <c r="R415" s="40">
        <f>INDEX(R$175:R$178,$D415)*$E415*INDEX(R$179:R$195,$F415)</f>
        <v/>
      </c>
      <c r="S415" s="40">
        <f>INDEX(S$175:S$178,$D415)*$E415*INDEX(S$179:S$195,$F415)</f>
        <v/>
      </c>
      <c r="T415" s="40">
        <f>INDEX(T$175:T$178,$D415)*$E415*INDEX(T$179:T$195,$F415)</f>
        <v/>
      </c>
      <c r="U415" s="40">
        <f>INDEX(U$175:U$178,$D415)*$E415*INDEX(U$179:U$195,$F415)</f>
        <v/>
      </c>
      <c r="V415" s="40">
        <f>INDEX(V$175:V$178,$D415)*$E415*INDEX(V$179:V$195,$F415)</f>
        <v/>
      </c>
      <c r="W415" s="40">
        <f>INDEX(W$175:W$178,$D415)*$E415*INDEX(W$179:W$195,$F415)</f>
        <v/>
      </c>
      <c r="X415" s="40">
        <f>INDEX(X$175:X$178,$D415)*$E415*INDEX(X$179:X$195,$F415)</f>
        <v/>
      </c>
      <c r="Y415" s="40">
        <f>INDEX(Y$175:Y$178,$D415)*$E415*INDEX(Y$179:Y$195,$F415)</f>
        <v/>
      </c>
      <c r="Z415" s="40">
        <f>INDEX(Z$175:Z$178,$D415)*$E415*INDEX(Z$179:Z$195,$F415)</f>
        <v/>
      </c>
      <c r="AA415" s="40">
        <f>INDEX(AA$175:AA$178,$D415)*$E415*INDEX(AA$179:AA$195,$F415)</f>
        <v/>
      </c>
      <c r="AB415" s="40">
        <f>INDEX(AB$175:AB$178,$D415)*$E415*INDEX(AB$179:AB$195,$F415)</f>
        <v/>
      </c>
      <c r="AC415" s="40">
        <f>INDEX(AC$175:AC$178,$D415)*$E415*INDEX(AC$179:AC$195,$F415)</f>
        <v/>
      </c>
      <c r="AD415" s="42">
        <f>SHADOWEFF(INDEX(AD$175:AD$178,$D415),$E415,INDEX(AD$179:AD$195,$F415))</f>
        <v/>
      </c>
      <c r="AE415" s="25">
        <f>LOWER(Settings!$C$4)&amp;".mit."&amp;$A415&amp;IF($C415="","","."&amp;$C415&amp;"."&amp;$B415)&amp;IF(INDEX(Variables!$D$5:$D$105,MATCH($A415,Variables!$A$5:$A$105,0))="","","."&amp;INDEX(Variables!$D$5:$D$105,MATCH($A415,Variables!$A$5:$A$105,0)))&amp;"."&amp;AE$5</f>
        <v/>
      </c>
      <c r="AF415" s="41">
        <f>INDEX(AF$175:AF$178,$D415)*$E415*INDEX(AF$179:AF$195,$F415)</f>
        <v/>
      </c>
      <c r="AG415" s="40">
        <f>INDEX(AG$175:AG$178,$D415)*$E415*INDEX(AG$179:AG$195,$F415)</f>
        <v/>
      </c>
      <c r="AH415" s="40">
        <f>INDEX(AH$175:AH$178,$D415)*$E415*INDEX(AH$179:AH$195,$F415)</f>
        <v/>
      </c>
      <c r="AI415" s="40">
        <f>INDEX(AI$175:AI$178,$D415)*$E415*INDEX(AI$179:AI$195,$F415)</f>
        <v/>
      </c>
      <c r="AJ415" s="40">
        <f>INDEX(AJ$175:AJ$178,$D415)*$E415*INDEX(AJ$179:AJ$195,$F415)</f>
        <v/>
      </c>
      <c r="AK415" s="40">
        <f>INDEX(AK$175:AK$178,$D415)*$E415*INDEX(AK$179:AK$195,$F415)</f>
        <v/>
      </c>
      <c r="AL415" s="40">
        <f>INDEX(AL$175:AL$178,$D415)*$E415*INDEX(AL$179:AL$195,$F415)</f>
        <v/>
      </c>
      <c r="AM415" s="40">
        <f>INDEX(AM$175:AM$178,$D415)*$E415*INDEX(AM$179:AM$195,$F415)</f>
        <v/>
      </c>
      <c r="AN415" s="40">
        <f>INDEX(AN$175:AN$178,$D415)*$E415*INDEX(AN$179:AN$195,$F415)</f>
        <v/>
      </c>
      <c r="AO415" s="40">
        <f>INDEX(AO$175:AO$178,$D415)*$E415*INDEX(AO$179:AO$195,$F415)</f>
        <v/>
      </c>
      <c r="AP415" s="40">
        <f>INDEX(AP$175:AP$178,$D415)*$E415*INDEX(AP$179:AP$195,$F415)</f>
        <v/>
      </c>
      <c r="AQ415" s="40">
        <f>INDEX(AQ$175:AQ$178,$D415)*$E415*INDEX(AQ$179:AQ$195,$F415)</f>
        <v/>
      </c>
      <c r="AR415" s="40">
        <f>INDEX(AR$175:AR$178,$D415)*$E415*INDEX(AR$179:AR$195,$F415)</f>
        <v/>
      </c>
      <c r="AS415" s="40">
        <f>INDEX(AS$175:AS$178,$D415)*$E415*INDEX(AS$179:AS$195,$F415)</f>
        <v/>
      </c>
      <c r="AT415" s="40">
        <f>INDEX(AT$175:AT$178,$D415)*$E415*INDEX(AT$179:AT$195,$F415)</f>
        <v/>
      </c>
      <c r="AU415" s="40">
        <f>INDEX(AU$175:AU$178,$D415)*$E415*INDEX(AU$179:AU$195,$F415)</f>
        <v/>
      </c>
      <c r="AV415" s="40">
        <f>INDEX(AV$175:AV$178,$D415)*$E415*INDEX(AV$179:AV$195,$F415)</f>
        <v/>
      </c>
      <c r="AW415" s="40">
        <f>INDEX(AW$175:AW$178,$D415)*$E415*INDEX(AW$179:AW$195,$F415)</f>
        <v/>
      </c>
      <c r="AX415" s="42">
        <f>SHADOWEFF(INDEX(AX$175:AX$178,$D415),$E415,INDEX(AX$179:AX$195,$F415))</f>
        <v/>
      </c>
    </row>
    <row r="416" hidden="1" outlineLevel="2">
      <c r="A416" s="5" t="inlineStr">
        <is>
          <t>shp</t>
        </is>
      </c>
      <c r="B416" s="5" t="inlineStr">
        <is>
          <t>die</t>
        </is>
      </c>
      <c r="C416" s="5" t="inlineStr">
        <is>
          <t>ral</t>
        </is>
      </c>
      <c r="D416" s="40">
        <f>INDEX(Inputs!$M$5:$M$132,MATCH($B416&amp;"|"&amp;$C416,Inputs!$A$5:$A$132,0))</f>
        <v/>
      </c>
      <c r="E416" s="40">
        <f>INDEX(Inputs!$T$5:$T$132,MATCH($B416&amp;"|"&amp;$C416,Inputs!$A$5:$A$132,0))</f>
        <v/>
      </c>
      <c r="F416" s="40">
        <f>INDEX(Inputs!$K$5:$K$132,MATCH($B416&amp;"|"&amp;$C416,Inputs!$A$5:$A$132,0))</f>
        <v/>
      </c>
      <c r="G416" s="39" t="n"/>
      <c r="H416" s="5">
        <f>INDEX(Variables!$B$5:$B$105,MATCH($A416,Variables!$A$5:$A$105,0))&amp;IF($C416="",""," | "&amp;INDEX(Mapping!$B$5:$B$26,MATCH($C416,Mapping!$A$5:$A$26,0))&amp;" | "&amp;INDEX(Mapping!$B$30:$B$41,MATCH($B416,Mapping!$A$30:$A$41,0)))</f>
        <v/>
      </c>
      <c r="I416" s="5">
        <f>INDEX(Variables!$C$5:$C$105,MATCH($A416,Variables!$A$5:$A$105,0))</f>
        <v/>
      </c>
      <c r="J416" s="5">
        <f>INDEX(Variables!$E$5:$E$105,MATCH($A416,Variables!$A$5:$A$105,0))</f>
        <v/>
      </c>
      <c r="K416" s="25">
        <f>LOWER(Settings!$C$4)&amp;".mit."&amp;$A416&amp;IF($C416="","","."&amp;$C416&amp;"."&amp;$B416)&amp;IF(INDEX(Variables!$D$5:$D$105,MATCH($A416,Variables!$A$5:$A$105,0))="","","."&amp;INDEX(Variables!$D$5:$D$105,MATCH($A416,Variables!$A$5:$A$105,0)))&amp;"."&amp;K$5</f>
        <v/>
      </c>
      <c r="L416" s="41">
        <f>INDEX(L$175:L$178,$D416)*$E416*INDEX(L$179:L$195,$F416)</f>
        <v/>
      </c>
      <c r="M416" s="40">
        <f>INDEX(M$175:M$178,$D416)*$E416*INDEX(M$179:M$195,$F416)</f>
        <v/>
      </c>
      <c r="N416" s="40">
        <f>INDEX(N$175:N$178,$D416)*$E416*INDEX(N$179:N$195,$F416)</f>
        <v/>
      </c>
      <c r="O416" s="40">
        <f>INDEX(O$175:O$178,$D416)*$E416*INDEX(O$179:O$195,$F416)</f>
        <v/>
      </c>
      <c r="P416" s="40">
        <f>INDEX(P$175:P$178,$D416)*$E416*INDEX(P$179:P$195,$F416)</f>
        <v/>
      </c>
      <c r="Q416" s="40">
        <f>INDEX(Q$175:Q$178,$D416)*$E416*INDEX(Q$179:Q$195,$F416)</f>
        <v/>
      </c>
      <c r="R416" s="40">
        <f>INDEX(R$175:R$178,$D416)*$E416*INDEX(R$179:R$195,$F416)</f>
        <v/>
      </c>
      <c r="S416" s="40">
        <f>INDEX(S$175:S$178,$D416)*$E416*INDEX(S$179:S$195,$F416)</f>
        <v/>
      </c>
      <c r="T416" s="40">
        <f>INDEX(T$175:T$178,$D416)*$E416*INDEX(T$179:T$195,$F416)</f>
        <v/>
      </c>
      <c r="U416" s="40">
        <f>INDEX(U$175:U$178,$D416)*$E416*INDEX(U$179:U$195,$F416)</f>
        <v/>
      </c>
      <c r="V416" s="40">
        <f>INDEX(V$175:V$178,$D416)*$E416*INDEX(V$179:V$195,$F416)</f>
        <v/>
      </c>
      <c r="W416" s="40">
        <f>INDEX(W$175:W$178,$D416)*$E416*INDEX(W$179:W$195,$F416)</f>
        <v/>
      </c>
      <c r="X416" s="40">
        <f>INDEX(X$175:X$178,$D416)*$E416*INDEX(X$179:X$195,$F416)</f>
        <v/>
      </c>
      <c r="Y416" s="40">
        <f>INDEX(Y$175:Y$178,$D416)*$E416*INDEX(Y$179:Y$195,$F416)</f>
        <v/>
      </c>
      <c r="Z416" s="40">
        <f>INDEX(Z$175:Z$178,$D416)*$E416*INDEX(Z$179:Z$195,$F416)</f>
        <v/>
      </c>
      <c r="AA416" s="40">
        <f>INDEX(AA$175:AA$178,$D416)*$E416*INDEX(AA$179:AA$195,$F416)</f>
        <v/>
      </c>
      <c r="AB416" s="40">
        <f>INDEX(AB$175:AB$178,$D416)*$E416*INDEX(AB$179:AB$195,$F416)</f>
        <v/>
      </c>
      <c r="AC416" s="40">
        <f>INDEX(AC$175:AC$178,$D416)*$E416*INDEX(AC$179:AC$195,$F416)</f>
        <v/>
      </c>
      <c r="AD416" s="42">
        <f>SHADOWEFF(INDEX(AD$175:AD$178,$D416),$E416,INDEX(AD$179:AD$195,$F416))</f>
        <v/>
      </c>
      <c r="AE416" s="25">
        <f>LOWER(Settings!$C$4)&amp;".mit."&amp;$A416&amp;IF($C416="","","."&amp;$C416&amp;"."&amp;$B416)&amp;IF(INDEX(Variables!$D$5:$D$105,MATCH($A416,Variables!$A$5:$A$105,0))="","","."&amp;INDEX(Variables!$D$5:$D$105,MATCH($A416,Variables!$A$5:$A$105,0)))&amp;"."&amp;AE$5</f>
        <v/>
      </c>
      <c r="AF416" s="41">
        <f>INDEX(AF$175:AF$178,$D416)*$E416*INDEX(AF$179:AF$195,$F416)</f>
        <v/>
      </c>
      <c r="AG416" s="40">
        <f>INDEX(AG$175:AG$178,$D416)*$E416*INDEX(AG$179:AG$195,$F416)</f>
        <v/>
      </c>
      <c r="AH416" s="40">
        <f>INDEX(AH$175:AH$178,$D416)*$E416*INDEX(AH$179:AH$195,$F416)</f>
        <v/>
      </c>
      <c r="AI416" s="40">
        <f>INDEX(AI$175:AI$178,$D416)*$E416*INDEX(AI$179:AI$195,$F416)</f>
        <v/>
      </c>
      <c r="AJ416" s="40">
        <f>INDEX(AJ$175:AJ$178,$D416)*$E416*INDEX(AJ$179:AJ$195,$F416)</f>
        <v/>
      </c>
      <c r="AK416" s="40">
        <f>INDEX(AK$175:AK$178,$D416)*$E416*INDEX(AK$179:AK$195,$F416)</f>
        <v/>
      </c>
      <c r="AL416" s="40">
        <f>INDEX(AL$175:AL$178,$D416)*$E416*INDEX(AL$179:AL$195,$F416)</f>
        <v/>
      </c>
      <c r="AM416" s="40">
        <f>INDEX(AM$175:AM$178,$D416)*$E416*INDEX(AM$179:AM$195,$F416)</f>
        <v/>
      </c>
      <c r="AN416" s="40">
        <f>INDEX(AN$175:AN$178,$D416)*$E416*INDEX(AN$179:AN$195,$F416)</f>
        <v/>
      </c>
      <c r="AO416" s="40">
        <f>INDEX(AO$175:AO$178,$D416)*$E416*INDEX(AO$179:AO$195,$F416)</f>
        <v/>
      </c>
      <c r="AP416" s="40">
        <f>INDEX(AP$175:AP$178,$D416)*$E416*INDEX(AP$179:AP$195,$F416)</f>
        <v/>
      </c>
      <c r="AQ416" s="40">
        <f>INDEX(AQ$175:AQ$178,$D416)*$E416*INDEX(AQ$179:AQ$195,$F416)</f>
        <v/>
      </c>
      <c r="AR416" s="40">
        <f>INDEX(AR$175:AR$178,$D416)*$E416*INDEX(AR$179:AR$195,$F416)</f>
        <v/>
      </c>
      <c r="AS416" s="40">
        <f>INDEX(AS$175:AS$178,$D416)*$E416*INDEX(AS$179:AS$195,$F416)</f>
        <v/>
      </c>
      <c r="AT416" s="40">
        <f>INDEX(AT$175:AT$178,$D416)*$E416*INDEX(AT$179:AT$195,$F416)</f>
        <v/>
      </c>
      <c r="AU416" s="40">
        <f>INDEX(AU$175:AU$178,$D416)*$E416*INDEX(AU$179:AU$195,$F416)</f>
        <v/>
      </c>
      <c r="AV416" s="40">
        <f>INDEX(AV$175:AV$178,$D416)*$E416*INDEX(AV$179:AV$195,$F416)</f>
        <v/>
      </c>
      <c r="AW416" s="40">
        <f>INDEX(AW$175:AW$178,$D416)*$E416*INDEX(AW$179:AW$195,$F416)</f>
        <v/>
      </c>
      <c r="AX416" s="42">
        <f>SHADOWEFF(INDEX(AX$175:AX$178,$D416),$E416,INDEX(AX$179:AX$195,$F416))</f>
        <v/>
      </c>
    </row>
    <row r="417" hidden="1" outlineLevel="2">
      <c r="A417" s="5" t="inlineStr">
        <is>
          <t>shp</t>
        </is>
      </c>
      <c r="B417" s="5" t="inlineStr">
        <is>
          <t>lpg</t>
        </is>
      </c>
      <c r="C417" s="5" t="inlineStr">
        <is>
          <t>ral</t>
        </is>
      </c>
      <c r="D417" s="40">
        <f>INDEX(Inputs!$M$5:$M$132,MATCH($B417&amp;"|"&amp;$C417,Inputs!$A$5:$A$132,0))</f>
        <v/>
      </c>
      <c r="E417" s="40">
        <f>INDEX(Inputs!$T$5:$T$132,MATCH($B417&amp;"|"&amp;$C417,Inputs!$A$5:$A$132,0))</f>
        <v/>
      </c>
      <c r="F417" s="40">
        <f>INDEX(Inputs!$K$5:$K$132,MATCH($B417&amp;"|"&amp;$C417,Inputs!$A$5:$A$132,0))</f>
        <v/>
      </c>
      <c r="G417" s="39" t="n"/>
      <c r="H417" s="5">
        <f>INDEX(Variables!$B$5:$B$105,MATCH($A417,Variables!$A$5:$A$105,0))&amp;IF($C417="",""," | "&amp;INDEX(Mapping!$B$5:$B$26,MATCH($C417,Mapping!$A$5:$A$26,0))&amp;" | "&amp;INDEX(Mapping!$B$30:$B$41,MATCH($B417,Mapping!$A$30:$A$41,0)))</f>
        <v/>
      </c>
      <c r="I417" s="5">
        <f>INDEX(Variables!$C$5:$C$105,MATCH($A417,Variables!$A$5:$A$105,0))</f>
        <v/>
      </c>
      <c r="J417" s="5">
        <f>INDEX(Variables!$E$5:$E$105,MATCH($A417,Variables!$A$5:$A$105,0))</f>
        <v/>
      </c>
      <c r="K417" s="25">
        <f>LOWER(Settings!$C$4)&amp;".mit."&amp;$A417&amp;IF($C417="","","."&amp;$C417&amp;"."&amp;$B417)&amp;IF(INDEX(Variables!$D$5:$D$105,MATCH($A417,Variables!$A$5:$A$105,0))="","","."&amp;INDEX(Variables!$D$5:$D$105,MATCH($A417,Variables!$A$5:$A$105,0)))&amp;"."&amp;K$5</f>
        <v/>
      </c>
      <c r="L417" s="41">
        <f>INDEX(L$175:L$178,$D417)*$E417*INDEX(L$179:L$195,$F417)</f>
        <v/>
      </c>
      <c r="M417" s="40">
        <f>INDEX(M$175:M$178,$D417)*$E417*INDEX(M$179:M$195,$F417)</f>
        <v/>
      </c>
      <c r="N417" s="40">
        <f>INDEX(N$175:N$178,$D417)*$E417*INDEX(N$179:N$195,$F417)</f>
        <v/>
      </c>
      <c r="O417" s="40">
        <f>INDEX(O$175:O$178,$D417)*$E417*INDEX(O$179:O$195,$F417)</f>
        <v/>
      </c>
      <c r="P417" s="40">
        <f>INDEX(P$175:P$178,$D417)*$E417*INDEX(P$179:P$195,$F417)</f>
        <v/>
      </c>
      <c r="Q417" s="40">
        <f>INDEX(Q$175:Q$178,$D417)*$E417*INDEX(Q$179:Q$195,$F417)</f>
        <v/>
      </c>
      <c r="R417" s="40">
        <f>INDEX(R$175:R$178,$D417)*$E417*INDEX(R$179:R$195,$F417)</f>
        <v/>
      </c>
      <c r="S417" s="40">
        <f>INDEX(S$175:S$178,$D417)*$E417*INDEX(S$179:S$195,$F417)</f>
        <v/>
      </c>
      <c r="T417" s="40">
        <f>INDEX(T$175:T$178,$D417)*$E417*INDEX(T$179:T$195,$F417)</f>
        <v/>
      </c>
      <c r="U417" s="40">
        <f>INDEX(U$175:U$178,$D417)*$E417*INDEX(U$179:U$195,$F417)</f>
        <v/>
      </c>
      <c r="V417" s="40">
        <f>INDEX(V$175:V$178,$D417)*$E417*INDEX(V$179:V$195,$F417)</f>
        <v/>
      </c>
      <c r="W417" s="40">
        <f>INDEX(W$175:W$178,$D417)*$E417*INDEX(W$179:W$195,$F417)</f>
        <v/>
      </c>
      <c r="X417" s="40">
        <f>INDEX(X$175:X$178,$D417)*$E417*INDEX(X$179:X$195,$F417)</f>
        <v/>
      </c>
      <c r="Y417" s="40">
        <f>INDEX(Y$175:Y$178,$D417)*$E417*INDEX(Y$179:Y$195,$F417)</f>
        <v/>
      </c>
      <c r="Z417" s="40">
        <f>INDEX(Z$175:Z$178,$D417)*$E417*INDEX(Z$179:Z$195,$F417)</f>
        <v/>
      </c>
      <c r="AA417" s="40">
        <f>INDEX(AA$175:AA$178,$D417)*$E417*INDEX(AA$179:AA$195,$F417)</f>
        <v/>
      </c>
      <c r="AB417" s="40">
        <f>INDEX(AB$175:AB$178,$D417)*$E417*INDEX(AB$179:AB$195,$F417)</f>
        <v/>
      </c>
      <c r="AC417" s="40">
        <f>INDEX(AC$175:AC$178,$D417)*$E417*INDEX(AC$179:AC$195,$F417)</f>
        <v/>
      </c>
      <c r="AD417" s="42">
        <f>SHADOWEFF(INDEX(AD$175:AD$178,$D417),$E417,INDEX(AD$179:AD$195,$F417))</f>
        <v/>
      </c>
      <c r="AE417" s="25">
        <f>LOWER(Settings!$C$4)&amp;".mit."&amp;$A417&amp;IF($C417="","","."&amp;$C417&amp;"."&amp;$B417)&amp;IF(INDEX(Variables!$D$5:$D$105,MATCH($A417,Variables!$A$5:$A$105,0))="","","."&amp;INDEX(Variables!$D$5:$D$105,MATCH($A417,Variables!$A$5:$A$105,0)))&amp;"."&amp;AE$5</f>
        <v/>
      </c>
      <c r="AF417" s="41">
        <f>INDEX(AF$175:AF$178,$D417)*$E417*INDEX(AF$179:AF$195,$F417)</f>
        <v/>
      </c>
      <c r="AG417" s="40">
        <f>INDEX(AG$175:AG$178,$D417)*$E417*INDEX(AG$179:AG$195,$F417)</f>
        <v/>
      </c>
      <c r="AH417" s="40">
        <f>INDEX(AH$175:AH$178,$D417)*$E417*INDEX(AH$179:AH$195,$F417)</f>
        <v/>
      </c>
      <c r="AI417" s="40">
        <f>INDEX(AI$175:AI$178,$D417)*$E417*INDEX(AI$179:AI$195,$F417)</f>
        <v/>
      </c>
      <c r="AJ417" s="40">
        <f>INDEX(AJ$175:AJ$178,$D417)*$E417*INDEX(AJ$179:AJ$195,$F417)</f>
        <v/>
      </c>
      <c r="AK417" s="40">
        <f>INDEX(AK$175:AK$178,$D417)*$E417*INDEX(AK$179:AK$195,$F417)</f>
        <v/>
      </c>
      <c r="AL417" s="40">
        <f>INDEX(AL$175:AL$178,$D417)*$E417*INDEX(AL$179:AL$195,$F417)</f>
        <v/>
      </c>
      <c r="AM417" s="40">
        <f>INDEX(AM$175:AM$178,$D417)*$E417*INDEX(AM$179:AM$195,$F417)</f>
        <v/>
      </c>
      <c r="AN417" s="40">
        <f>INDEX(AN$175:AN$178,$D417)*$E417*INDEX(AN$179:AN$195,$F417)</f>
        <v/>
      </c>
      <c r="AO417" s="40">
        <f>INDEX(AO$175:AO$178,$D417)*$E417*INDEX(AO$179:AO$195,$F417)</f>
        <v/>
      </c>
      <c r="AP417" s="40">
        <f>INDEX(AP$175:AP$178,$D417)*$E417*INDEX(AP$179:AP$195,$F417)</f>
        <v/>
      </c>
      <c r="AQ417" s="40">
        <f>INDEX(AQ$175:AQ$178,$D417)*$E417*INDEX(AQ$179:AQ$195,$F417)</f>
        <v/>
      </c>
      <c r="AR417" s="40">
        <f>INDEX(AR$175:AR$178,$D417)*$E417*INDEX(AR$179:AR$195,$F417)</f>
        <v/>
      </c>
      <c r="AS417" s="40">
        <f>INDEX(AS$175:AS$178,$D417)*$E417*INDEX(AS$179:AS$195,$F417)</f>
        <v/>
      </c>
      <c r="AT417" s="40">
        <f>INDEX(AT$175:AT$178,$D417)*$E417*INDEX(AT$179:AT$195,$F417)</f>
        <v/>
      </c>
      <c r="AU417" s="40">
        <f>INDEX(AU$175:AU$178,$D417)*$E417*INDEX(AU$179:AU$195,$F417)</f>
        <v/>
      </c>
      <c r="AV417" s="40">
        <f>INDEX(AV$175:AV$178,$D417)*$E417*INDEX(AV$179:AV$195,$F417)</f>
        <v/>
      </c>
      <c r="AW417" s="40">
        <f>INDEX(AW$175:AW$178,$D417)*$E417*INDEX(AW$179:AW$195,$F417)</f>
        <v/>
      </c>
      <c r="AX417" s="42">
        <f>SHADOWEFF(INDEX(AX$175:AX$178,$D417),$E417,INDEX(AX$179:AX$195,$F417))</f>
        <v/>
      </c>
    </row>
    <row r="418" hidden="1" outlineLevel="2">
      <c r="A418" s="5" t="inlineStr">
        <is>
          <t>shp</t>
        </is>
      </c>
      <c r="B418" s="5" t="inlineStr">
        <is>
          <t>ker</t>
        </is>
      </c>
      <c r="C418" s="5" t="inlineStr">
        <is>
          <t>ral</t>
        </is>
      </c>
      <c r="D418" s="40">
        <f>INDEX(Inputs!$M$5:$M$132,MATCH($B418&amp;"|"&amp;$C418,Inputs!$A$5:$A$132,0))</f>
        <v/>
      </c>
      <c r="E418" s="40">
        <f>INDEX(Inputs!$T$5:$T$132,MATCH($B418&amp;"|"&amp;$C418,Inputs!$A$5:$A$132,0))</f>
        <v/>
      </c>
      <c r="F418" s="40">
        <f>INDEX(Inputs!$K$5:$K$132,MATCH($B418&amp;"|"&amp;$C418,Inputs!$A$5:$A$132,0))</f>
        <v/>
      </c>
      <c r="G418" s="39" t="n"/>
      <c r="H418" s="5">
        <f>INDEX(Variables!$B$5:$B$105,MATCH($A418,Variables!$A$5:$A$105,0))&amp;IF($C418="",""," | "&amp;INDEX(Mapping!$B$5:$B$26,MATCH($C418,Mapping!$A$5:$A$26,0))&amp;" | "&amp;INDEX(Mapping!$B$30:$B$41,MATCH($B418,Mapping!$A$30:$A$41,0)))</f>
        <v/>
      </c>
      <c r="I418" s="5">
        <f>INDEX(Variables!$C$5:$C$105,MATCH($A418,Variables!$A$5:$A$105,0))</f>
        <v/>
      </c>
      <c r="J418" s="5">
        <f>INDEX(Variables!$E$5:$E$105,MATCH($A418,Variables!$A$5:$A$105,0))</f>
        <v/>
      </c>
      <c r="K418" s="25">
        <f>LOWER(Settings!$C$4)&amp;".mit."&amp;$A418&amp;IF($C418="","","."&amp;$C418&amp;"."&amp;$B418)&amp;IF(INDEX(Variables!$D$5:$D$105,MATCH($A418,Variables!$A$5:$A$105,0))="","","."&amp;INDEX(Variables!$D$5:$D$105,MATCH($A418,Variables!$A$5:$A$105,0)))&amp;"."&amp;K$5</f>
        <v/>
      </c>
      <c r="L418" s="41">
        <f>INDEX(L$175:L$178,$D418)*$E418*INDEX(L$179:L$195,$F418)</f>
        <v/>
      </c>
      <c r="M418" s="40">
        <f>INDEX(M$175:M$178,$D418)*$E418*INDEX(M$179:M$195,$F418)</f>
        <v/>
      </c>
      <c r="N418" s="40">
        <f>INDEX(N$175:N$178,$D418)*$E418*INDEX(N$179:N$195,$F418)</f>
        <v/>
      </c>
      <c r="O418" s="40">
        <f>INDEX(O$175:O$178,$D418)*$E418*INDEX(O$179:O$195,$F418)</f>
        <v/>
      </c>
      <c r="P418" s="40">
        <f>INDEX(P$175:P$178,$D418)*$E418*INDEX(P$179:P$195,$F418)</f>
        <v/>
      </c>
      <c r="Q418" s="40">
        <f>INDEX(Q$175:Q$178,$D418)*$E418*INDEX(Q$179:Q$195,$F418)</f>
        <v/>
      </c>
      <c r="R418" s="40">
        <f>INDEX(R$175:R$178,$D418)*$E418*INDEX(R$179:R$195,$F418)</f>
        <v/>
      </c>
      <c r="S418" s="40">
        <f>INDEX(S$175:S$178,$D418)*$E418*INDEX(S$179:S$195,$F418)</f>
        <v/>
      </c>
      <c r="T418" s="40">
        <f>INDEX(T$175:T$178,$D418)*$E418*INDEX(T$179:T$195,$F418)</f>
        <v/>
      </c>
      <c r="U418" s="40">
        <f>INDEX(U$175:U$178,$D418)*$E418*INDEX(U$179:U$195,$F418)</f>
        <v/>
      </c>
      <c r="V418" s="40">
        <f>INDEX(V$175:V$178,$D418)*$E418*INDEX(V$179:V$195,$F418)</f>
        <v/>
      </c>
      <c r="W418" s="40">
        <f>INDEX(W$175:W$178,$D418)*$E418*INDEX(W$179:W$195,$F418)</f>
        <v/>
      </c>
      <c r="X418" s="40">
        <f>INDEX(X$175:X$178,$D418)*$E418*INDEX(X$179:X$195,$F418)</f>
        <v/>
      </c>
      <c r="Y418" s="40">
        <f>INDEX(Y$175:Y$178,$D418)*$E418*INDEX(Y$179:Y$195,$F418)</f>
        <v/>
      </c>
      <c r="Z418" s="40">
        <f>INDEX(Z$175:Z$178,$D418)*$E418*INDEX(Z$179:Z$195,$F418)</f>
        <v/>
      </c>
      <c r="AA418" s="40">
        <f>INDEX(AA$175:AA$178,$D418)*$E418*INDEX(AA$179:AA$195,$F418)</f>
        <v/>
      </c>
      <c r="AB418" s="40">
        <f>INDEX(AB$175:AB$178,$D418)*$E418*INDEX(AB$179:AB$195,$F418)</f>
        <v/>
      </c>
      <c r="AC418" s="40">
        <f>INDEX(AC$175:AC$178,$D418)*$E418*INDEX(AC$179:AC$195,$F418)</f>
        <v/>
      </c>
      <c r="AD418" s="42">
        <f>SHADOWEFF(INDEX(AD$175:AD$178,$D418),$E418,INDEX(AD$179:AD$195,$F418))</f>
        <v/>
      </c>
      <c r="AE418" s="25">
        <f>LOWER(Settings!$C$4)&amp;".mit."&amp;$A418&amp;IF($C418="","","."&amp;$C418&amp;"."&amp;$B418)&amp;IF(INDEX(Variables!$D$5:$D$105,MATCH($A418,Variables!$A$5:$A$105,0))="","","."&amp;INDEX(Variables!$D$5:$D$105,MATCH($A418,Variables!$A$5:$A$105,0)))&amp;"."&amp;AE$5</f>
        <v/>
      </c>
      <c r="AF418" s="41">
        <f>INDEX(AF$175:AF$178,$D418)*$E418*INDEX(AF$179:AF$195,$F418)</f>
        <v/>
      </c>
      <c r="AG418" s="40">
        <f>INDEX(AG$175:AG$178,$D418)*$E418*INDEX(AG$179:AG$195,$F418)</f>
        <v/>
      </c>
      <c r="AH418" s="40">
        <f>INDEX(AH$175:AH$178,$D418)*$E418*INDEX(AH$179:AH$195,$F418)</f>
        <v/>
      </c>
      <c r="AI418" s="40">
        <f>INDEX(AI$175:AI$178,$D418)*$E418*INDEX(AI$179:AI$195,$F418)</f>
        <v/>
      </c>
      <c r="AJ418" s="40">
        <f>INDEX(AJ$175:AJ$178,$D418)*$E418*INDEX(AJ$179:AJ$195,$F418)</f>
        <v/>
      </c>
      <c r="AK418" s="40">
        <f>INDEX(AK$175:AK$178,$D418)*$E418*INDEX(AK$179:AK$195,$F418)</f>
        <v/>
      </c>
      <c r="AL418" s="40">
        <f>INDEX(AL$175:AL$178,$D418)*$E418*INDEX(AL$179:AL$195,$F418)</f>
        <v/>
      </c>
      <c r="AM418" s="40">
        <f>INDEX(AM$175:AM$178,$D418)*$E418*INDEX(AM$179:AM$195,$F418)</f>
        <v/>
      </c>
      <c r="AN418" s="40">
        <f>INDEX(AN$175:AN$178,$D418)*$E418*INDEX(AN$179:AN$195,$F418)</f>
        <v/>
      </c>
      <c r="AO418" s="40">
        <f>INDEX(AO$175:AO$178,$D418)*$E418*INDEX(AO$179:AO$195,$F418)</f>
        <v/>
      </c>
      <c r="AP418" s="40">
        <f>INDEX(AP$175:AP$178,$D418)*$E418*INDEX(AP$179:AP$195,$F418)</f>
        <v/>
      </c>
      <c r="AQ418" s="40">
        <f>INDEX(AQ$175:AQ$178,$D418)*$E418*INDEX(AQ$179:AQ$195,$F418)</f>
        <v/>
      </c>
      <c r="AR418" s="40">
        <f>INDEX(AR$175:AR$178,$D418)*$E418*INDEX(AR$179:AR$195,$F418)</f>
        <v/>
      </c>
      <c r="AS418" s="40">
        <f>INDEX(AS$175:AS$178,$D418)*$E418*INDEX(AS$179:AS$195,$F418)</f>
        <v/>
      </c>
      <c r="AT418" s="40">
        <f>INDEX(AT$175:AT$178,$D418)*$E418*INDEX(AT$179:AT$195,$F418)</f>
        <v/>
      </c>
      <c r="AU418" s="40">
        <f>INDEX(AU$175:AU$178,$D418)*$E418*INDEX(AU$179:AU$195,$F418)</f>
        <v/>
      </c>
      <c r="AV418" s="40">
        <f>INDEX(AV$175:AV$178,$D418)*$E418*INDEX(AV$179:AV$195,$F418)</f>
        <v/>
      </c>
      <c r="AW418" s="40">
        <f>INDEX(AW$175:AW$178,$D418)*$E418*INDEX(AW$179:AW$195,$F418)</f>
        <v/>
      </c>
      <c r="AX418" s="42">
        <f>SHADOWEFF(INDEX(AX$175:AX$178,$D418),$E418,INDEX(AX$179:AX$195,$F418))</f>
        <v/>
      </c>
    </row>
    <row r="419" hidden="1" outlineLevel="2">
      <c r="A419" s="5" t="inlineStr">
        <is>
          <t>shp</t>
        </is>
      </c>
      <c r="B419" s="5" t="inlineStr">
        <is>
          <t>oop</t>
        </is>
      </c>
      <c r="C419" s="5" t="inlineStr">
        <is>
          <t>ral</t>
        </is>
      </c>
      <c r="D419" s="40">
        <f>INDEX(Inputs!$M$5:$M$132,MATCH($B419&amp;"|"&amp;$C419,Inputs!$A$5:$A$132,0))</f>
        <v/>
      </c>
      <c r="E419" s="40">
        <f>INDEX(Inputs!$T$5:$T$132,MATCH($B419&amp;"|"&amp;$C419,Inputs!$A$5:$A$132,0))</f>
        <v/>
      </c>
      <c r="F419" s="40">
        <f>INDEX(Inputs!$K$5:$K$132,MATCH($B419&amp;"|"&amp;$C419,Inputs!$A$5:$A$132,0))</f>
        <v/>
      </c>
      <c r="G419" s="39" t="n"/>
      <c r="H419" s="5">
        <f>INDEX(Variables!$B$5:$B$105,MATCH($A419,Variables!$A$5:$A$105,0))&amp;IF($C419="",""," | "&amp;INDEX(Mapping!$B$5:$B$26,MATCH($C419,Mapping!$A$5:$A$26,0))&amp;" | "&amp;INDEX(Mapping!$B$30:$B$41,MATCH($B419,Mapping!$A$30:$A$41,0)))</f>
        <v/>
      </c>
      <c r="I419" s="5">
        <f>INDEX(Variables!$C$5:$C$105,MATCH($A419,Variables!$A$5:$A$105,0))</f>
        <v/>
      </c>
      <c r="J419" s="5">
        <f>INDEX(Variables!$E$5:$E$105,MATCH($A419,Variables!$A$5:$A$105,0))</f>
        <v/>
      </c>
      <c r="K419" s="25">
        <f>LOWER(Settings!$C$4)&amp;".mit."&amp;$A419&amp;IF($C419="","","."&amp;$C419&amp;"."&amp;$B419)&amp;IF(INDEX(Variables!$D$5:$D$105,MATCH($A419,Variables!$A$5:$A$105,0))="","","."&amp;INDEX(Variables!$D$5:$D$105,MATCH($A419,Variables!$A$5:$A$105,0)))&amp;"."&amp;K$5</f>
        <v/>
      </c>
      <c r="L419" s="41">
        <f>INDEX(L$175:L$178,$D419)*$E419*INDEX(L$179:L$195,$F419)</f>
        <v/>
      </c>
      <c r="M419" s="40">
        <f>INDEX(M$175:M$178,$D419)*$E419*INDEX(M$179:M$195,$F419)</f>
        <v/>
      </c>
      <c r="N419" s="40">
        <f>INDEX(N$175:N$178,$D419)*$E419*INDEX(N$179:N$195,$F419)</f>
        <v/>
      </c>
      <c r="O419" s="40">
        <f>INDEX(O$175:O$178,$D419)*$E419*INDEX(O$179:O$195,$F419)</f>
        <v/>
      </c>
      <c r="P419" s="40">
        <f>INDEX(P$175:P$178,$D419)*$E419*INDEX(P$179:P$195,$F419)</f>
        <v/>
      </c>
      <c r="Q419" s="40">
        <f>INDEX(Q$175:Q$178,$D419)*$E419*INDEX(Q$179:Q$195,$F419)</f>
        <v/>
      </c>
      <c r="R419" s="40">
        <f>INDEX(R$175:R$178,$D419)*$E419*INDEX(R$179:R$195,$F419)</f>
        <v/>
      </c>
      <c r="S419" s="40">
        <f>INDEX(S$175:S$178,$D419)*$E419*INDEX(S$179:S$195,$F419)</f>
        <v/>
      </c>
      <c r="T419" s="40">
        <f>INDEX(T$175:T$178,$D419)*$E419*INDEX(T$179:T$195,$F419)</f>
        <v/>
      </c>
      <c r="U419" s="40">
        <f>INDEX(U$175:U$178,$D419)*$E419*INDEX(U$179:U$195,$F419)</f>
        <v/>
      </c>
      <c r="V419" s="40">
        <f>INDEX(V$175:V$178,$D419)*$E419*INDEX(V$179:V$195,$F419)</f>
        <v/>
      </c>
      <c r="W419" s="40">
        <f>INDEX(W$175:W$178,$D419)*$E419*INDEX(W$179:W$195,$F419)</f>
        <v/>
      </c>
      <c r="X419" s="40">
        <f>INDEX(X$175:X$178,$D419)*$E419*INDEX(X$179:X$195,$F419)</f>
        <v/>
      </c>
      <c r="Y419" s="40">
        <f>INDEX(Y$175:Y$178,$D419)*$E419*INDEX(Y$179:Y$195,$F419)</f>
        <v/>
      </c>
      <c r="Z419" s="40">
        <f>INDEX(Z$175:Z$178,$D419)*$E419*INDEX(Z$179:Z$195,$F419)</f>
        <v/>
      </c>
      <c r="AA419" s="40">
        <f>INDEX(AA$175:AA$178,$D419)*$E419*INDEX(AA$179:AA$195,$F419)</f>
        <v/>
      </c>
      <c r="AB419" s="40">
        <f>INDEX(AB$175:AB$178,$D419)*$E419*INDEX(AB$179:AB$195,$F419)</f>
        <v/>
      </c>
      <c r="AC419" s="40">
        <f>INDEX(AC$175:AC$178,$D419)*$E419*INDEX(AC$179:AC$195,$F419)</f>
        <v/>
      </c>
      <c r="AD419" s="42">
        <f>SHADOWEFF(INDEX(AD$175:AD$178,$D419),$E419,INDEX(AD$179:AD$195,$F419))</f>
        <v/>
      </c>
      <c r="AE419" s="25">
        <f>LOWER(Settings!$C$4)&amp;".mit."&amp;$A419&amp;IF($C419="","","."&amp;$C419&amp;"."&amp;$B419)&amp;IF(INDEX(Variables!$D$5:$D$105,MATCH($A419,Variables!$A$5:$A$105,0))="","","."&amp;INDEX(Variables!$D$5:$D$105,MATCH($A419,Variables!$A$5:$A$105,0)))&amp;"."&amp;AE$5</f>
        <v/>
      </c>
      <c r="AF419" s="41">
        <f>INDEX(AF$175:AF$178,$D419)*$E419*INDEX(AF$179:AF$195,$F419)</f>
        <v/>
      </c>
      <c r="AG419" s="40">
        <f>INDEX(AG$175:AG$178,$D419)*$E419*INDEX(AG$179:AG$195,$F419)</f>
        <v/>
      </c>
      <c r="AH419" s="40">
        <f>INDEX(AH$175:AH$178,$D419)*$E419*INDEX(AH$179:AH$195,$F419)</f>
        <v/>
      </c>
      <c r="AI419" s="40">
        <f>INDEX(AI$175:AI$178,$D419)*$E419*INDEX(AI$179:AI$195,$F419)</f>
        <v/>
      </c>
      <c r="AJ419" s="40">
        <f>INDEX(AJ$175:AJ$178,$D419)*$E419*INDEX(AJ$179:AJ$195,$F419)</f>
        <v/>
      </c>
      <c r="AK419" s="40">
        <f>INDEX(AK$175:AK$178,$D419)*$E419*INDEX(AK$179:AK$195,$F419)</f>
        <v/>
      </c>
      <c r="AL419" s="40">
        <f>INDEX(AL$175:AL$178,$D419)*$E419*INDEX(AL$179:AL$195,$F419)</f>
        <v/>
      </c>
      <c r="AM419" s="40">
        <f>INDEX(AM$175:AM$178,$D419)*$E419*INDEX(AM$179:AM$195,$F419)</f>
        <v/>
      </c>
      <c r="AN419" s="40">
        <f>INDEX(AN$175:AN$178,$D419)*$E419*INDEX(AN$179:AN$195,$F419)</f>
        <v/>
      </c>
      <c r="AO419" s="40">
        <f>INDEX(AO$175:AO$178,$D419)*$E419*INDEX(AO$179:AO$195,$F419)</f>
        <v/>
      </c>
      <c r="AP419" s="40">
        <f>INDEX(AP$175:AP$178,$D419)*$E419*INDEX(AP$179:AP$195,$F419)</f>
        <v/>
      </c>
      <c r="AQ419" s="40">
        <f>INDEX(AQ$175:AQ$178,$D419)*$E419*INDEX(AQ$179:AQ$195,$F419)</f>
        <v/>
      </c>
      <c r="AR419" s="40">
        <f>INDEX(AR$175:AR$178,$D419)*$E419*INDEX(AR$179:AR$195,$F419)</f>
        <v/>
      </c>
      <c r="AS419" s="40">
        <f>INDEX(AS$175:AS$178,$D419)*$E419*INDEX(AS$179:AS$195,$F419)</f>
        <v/>
      </c>
      <c r="AT419" s="40">
        <f>INDEX(AT$175:AT$178,$D419)*$E419*INDEX(AT$179:AT$195,$F419)</f>
        <v/>
      </c>
      <c r="AU419" s="40">
        <f>INDEX(AU$175:AU$178,$D419)*$E419*INDEX(AU$179:AU$195,$F419)</f>
        <v/>
      </c>
      <c r="AV419" s="40">
        <f>INDEX(AV$175:AV$178,$D419)*$E419*INDEX(AV$179:AV$195,$F419)</f>
        <v/>
      </c>
      <c r="AW419" s="40">
        <f>INDEX(AW$175:AW$178,$D419)*$E419*INDEX(AW$179:AW$195,$F419)</f>
        <v/>
      </c>
      <c r="AX419" s="42">
        <f>SHADOWEFF(INDEX(AX$175:AX$178,$D419),$E419,INDEX(AX$179:AX$195,$F419))</f>
        <v/>
      </c>
    </row>
    <row r="420" hidden="1" outlineLevel="2">
      <c r="A420" s="5" t="inlineStr">
        <is>
          <t>shp</t>
        </is>
      </c>
      <c r="B420" s="5" t="inlineStr">
        <is>
          <t>bio</t>
        </is>
      </c>
      <c r="C420" s="5" t="inlineStr">
        <is>
          <t>ral</t>
        </is>
      </c>
      <c r="D420" s="40">
        <f>INDEX(Inputs!$M$5:$M$132,MATCH($B420&amp;"|"&amp;$C420,Inputs!$A$5:$A$132,0))</f>
        <v/>
      </c>
      <c r="E420" s="40">
        <f>INDEX(Inputs!$T$5:$T$132,MATCH($B420&amp;"|"&amp;$C420,Inputs!$A$5:$A$132,0))</f>
        <v/>
      </c>
      <c r="F420" s="40">
        <f>INDEX(Inputs!$K$5:$K$132,MATCH($B420&amp;"|"&amp;$C420,Inputs!$A$5:$A$132,0))</f>
        <v/>
      </c>
      <c r="G420" s="39" t="n"/>
      <c r="H420" s="5">
        <f>INDEX(Variables!$B$5:$B$105,MATCH($A420,Variables!$A$5:$A$105,0))&amp;IF($C420="",""," | "&amp;INDEX(Mapping!$B$5:$B$26,MATCH($C420,Mapping!$A$5:$A$26,0))&amp;" | "&amp;INDEX(Mapping!$B$30:$B$41,MATCH($B420,Mapping!$A$30:$A$41,0)))</f>
        <v/>
      </c>
      <c r="I420" s="5">
        <f>INDEX(Variables!$C$5:$C$105,MATCH($A420,Variables!$A$5:$A$105,0))</f>
        <v/>
      </c>
      <c r="J420" s="5">
        <f>INDEX(Variables!$E$5:$E$105,MATCH($A420,Variables!$A$5:$A$105,0))</f>
        <v/>
      </c>
      <c r="K420" s="25">
        <f>LOWER(Settings!$C$4)&amp;".mit."&amp;$A420&amp;IF($C420="","","."&amp;$C420&amp;"."&amp;$B420)&amp;IF(INDEX(Variables!$D$5:$D$105,MATCH($A420,Variables!$A$5:$A$105,0))="","","."&amp;INDEX(Variables!$D$5:$D$105,MATCH($A420,Variables!$A$5:$A$105,0)))&amp;"."&amp;K$5</f>
        <v/>
      </c>
      <c r="L420" s="41">
        <f>INDEX(L$175:L$178,$D420)*$E420*INDEX(L$179:L$195,$F420)</f>
        <v/>
      </c>
      <c r="M420" s="40">
        <f>INDEX(M$175:M$178,$D420)*$E420*INDEX(M$179:M$195,$F420)</f>
        <v/>
      </c>
      <c r="N420" s="40">
        <f>INDEX(N$175:N$178,$D420)*$E420*INDEX(N$179:N$195,$F420)</f>
        <v/>
      </c>
      <c r="O420" s="40">
        <f>INDEX(O$175:O$178,$D420)*$E420*INDEX(O$179:O$195,$F420)</f>
        <v/>
      </c>
      <c r="P420" s="40">
        <f>INDEX(P$175:P$178,$D420)*$E420*INDEX(P$179:P$195,$F420)</f>
        <v/>
      </c>
      <c r="Q420" s="40">
        <f>INDEX(Q$175:Q$178,$D420)*$E420*INDEX(Q$179:Q$195,$F420)</f>
        <v/>
      </c>
      <c r="R420" s="40">
        <f>INDEX(R$175:R$178,$D420)*$E420*INDEX(R$179:R$195,$F420)</f>
        <v/>
      </c>
      <c r="S420" s="40">
        <f>INDEX(S$175:S$178,$D420)*$E420*INDEX(S$179:S$195,$F420)</f>
        <v/>
      </c>
      <c r="T420" s="40">
        <f>INDEX(T$175:T$178,$D420)*$E420*INDEX(T$179:T$195,$F420)</f>
        <v/>
      </c>
      <c r="U420" s="40">
        <f>INDEX(U$175:U$178,$D420)*$E420*INDEX(U$179:U$195,$F420)</f>
        <v/>
      </c>
      <c r="V420" s="40">
        <f>INDEX(V$175:V$178,$D420)*$E420*INDEX(V$179:V$195,$F420)</f>
        <v/>
      </c>
      <c r="W420" s="40">
        <f>INDEX(W$175:W$178,$D420)*$E420*INDEX(W$179:W$195,$F420)</f>
        <v/>
      </c>
      <c r="X420" s="40">
        <f>INDEX(X$175:X$178,$D420)*$E420*INDEX(X$179:X$195,$F420)</f>
        <v/>
      </c>
      <c r="Y420" s="40">
        <f>INDEX(Y$175:Y$178,$D420)*$E420*INDEX(Y$179:Y$195,$F420)</f>
        <v/>
      </c>
      <c r="Z420" s="40">
        <f>INDEX(Z$175:Z$178,$D420)*$E420*INDEX(Z$179:Z$195,$F420)</f>
        <v/>
      </c>
      <c r="AA420" s="40">
        <f>INDEX(AA$175:AA$178,$D420)*$E420*INDEX(AA$179:AA$195,$F420)</f>
        <v/>
      </c>
      <c r="AB420" s="40">
        <f>INDEX(AB$175:AB$178,$D420)*$E420*INDEX(AB$179:AB$195,$F420)</f>
        <v/>
      </c>
      <c r="AC420" s="40">
        <f>INDEX(AC$175:AC$178,$D420)*$E420*INDEX(AC$179:AC$195,$F420)</f>
        <v/>
      </c>
      <c r="AD420" s="42">
        <f>SHADOWEFF(INDEX(AD$175:AD$178,$D420),$E420,INDEX(AD$179:AD$195,$F420))</f>
        <v/>
      </c>
      <c r="AE420" s="25">
        <f>LOWER(Settings!$C$4)&amp;".mit."&amp;$A420&amp;IF($C420="","","."&amp;$C420&amp;"."&amp;$B420)&amp;IF(INDEX(Variables!$D$5:$D$105,MATCH($A420,Variables!$A$5:$A$105,0))="","","."&amp;INDEX(Variables!$D$5:$D$105,MATCH($A420,Variables!$A$5:$A$105,0)))&amp;"."&amp;AE$5</f>
        <v/>
      </c>
      <c r="AF420" s="41">
        <f>INDEX(AF$175:AF$178,$D420)*$E420*INDEX(AF$179:AF$195,$F420)</f>
        <v/>
      </c>
      <c r="AG420" s="40">
        <f>INDEX(AG$175:AG$178,$D420)*$E420*INDEX(AG$179:AG$195,$F420)</f>
        <v/>
      </c>
      <c r="AH420" s="40">
        <f>INDEX(AH$175:AH$178,$D420)*$E420*INDEX(AH$179:AH$195,$F420)</f>
        <v/>
      </c>
      <c r="AI420" s="40">
        <f>INDEX(AI$175:AI$178,$D420)*$E420*INDEX(AI$179:AI$195,$F420)</f>
        <v/>
      </c>
      <c r="AJ420" s="40">
        <f>INDEX(AJ$175:AJ$178,$D420)*$E420*INDEX(AJ$179:AJ$195,$F420)</f>
        <v/>
      </c>
      <c r="AK420" s="40">
        <f>INDEX(AK$175:AK$178,$D420)*$E420*INDEX(AK$179:AK$195,$F420)</f>
        <v/>
      </c>
      <c r="AL420" s="40">
        <f>INDEX(AL$175:AL$178,$D420)*$E420*INDEX(AL$179:AL$195,$F420)</f>
        <v/>
      </c>
      <c r="AM420" s="40">
        <f>INDEX(AM$175:AM$178,$D420)*$E420*INDEX(AM$179:AM$195,$F420)</f>
        <v/>
      </c>
      <c r="AN420" s="40">
        <f>INDEX(AN$175:AN$178,$D420)*$E420*INDEX(AN$179:AN$195,$F420)</f>
        <v/>
      </c>
      <c r="AO420" s="40">
        <f>INDEX(AO$175:AO$178,$D420)*$E420*INDEX(AO$179:AO$195,$F420)</f>
        <v/>
      </c>
      <c r="AP420" s="40">
        <f>INDEX(AP$175:AP$178,$D420)*$E420*INDEX(AP$179:AP$195,$F420)</f>
        <v/>
      </c>
      <c r="AQ420" s="40">
        <f>INDEX(AQ$175:AQ$178,$D420)*$E420*INDEX(AQ$179:AQ$195,$F420)</f>
        <v/>
      </c>
      <c r="AR420" s="40">
        <f>INDEX(AR$175:AR$178,$D420)*$E420*INDEX(AR$179:AR$195,$F420)</f>
        <v/>
      </c>
      <c r="AS420" s="40">
        <f>INDEX(AS$175:AS$178,$D420)*$E420*INDEX(AS$179:AS$195,$F420)</f>
        <v/>
      </c>
      <c r="AT420" s="40">
        <f>INDEX(AT$175:AT$178,$D420)*$E420*INDEX(AT$179:AT$195,$F420)</f>
        <v/>
      </c>
      <c r="AU420" s="40">
        <f>INDEX(AU$175:AU$178,$D420)*$E420*INDEX(AU$179:AU$195,$F420)</f>
        <v/>
      </c>
      <c r="AV420" s="40">
        <f>INDEX(AV$175:AV$178,$D420)*$E420*INDEX(AV$179:AV$195,$F420)</f>
        <v/>
      </c>
      <c r="AW420" s="40">
        <f>INDEX(AW$175:AW$178,$D420)*$E420*INDEX(AW$179:AW$195,$F420)</f>
        <v/>
      </c>
      <c r="AX420" s="42">
        <f>SHADOWEFF(INDEX(AX$175:AX$178,$D420),$E420,INDEX(AX$179:AX$195,$F420))</f>
        <v/>
      </c>
    </row>
    <row r="421" hidden="1" outlineLevel="2"/>
    <row r="422" hidden="1" outlineLevel="2">
      <c r="A422" s="5" t="inlineStr">
        <is>
          <t>ener</t>
        </is>
      </c>
      <c r="B422" s="5" t="inlineStr">
        <is>
          <t>coa</t>
        </is>
      </c>
      <c r="C422" s="5" t="inlineStr">
        <is>
          <t>ral</t>
        </is>
      </c>
      <c r="D422" s="40">
        <f>INDEX(Inputs!$N$5:$N$132,MATCH($B422&amp;"|"&amp;$C422,Inputs!$A$5:$A$132,0))</f>
        <v/>
      </c>
      <c r="E422" s="40">
        <f>INDEX(Inputs!$O$5:$O$132,MATCH($B422&amp;"|"&amp;$C422,Inputs!$A$5:$A$132,0))</f>
        <v/>
      </c>
      <c r="F422" s="40">
        <f>INDEX(Inputs!$P$5:$P$132,MATCH($B422&amp;"|"&amp;$C422,Inputs!$A$5:$A$132,0))</f>
        <v/>
      </c>
      <c r="G422" s="40">
        <f>INDEX(Inputs!$Q$5:$Q$132,MATCH($B422&amp;"|"&amp;$C422,Inputs!$A$5:$A$132,0))</f>
        <v/>
      </c>
      <c r="H422" s="5">
        <f>INDEX(Variables!$B$5:$B$105,MATCH($A422,Variables!$A$5:$A$105,0))&amp;IF($C422="",""," | "&amp;INDEX(Mapping!$B$5:$B$26,MATCH($C422,Mapping!$A$5:$A$26,0))&amp;" | "&amp;INDEX(Mapping!$B$30:$B$41,MATCH($B422,Mapping!$A$30:$A$41,0)))</f>
        <v/>
      </c>
      <c r="I422" s="5">
        <f>INDEX(Variables!$C$5:$C$105,MATCH($A422,Variables!$A$5:$A$105,0))</f>
        <v/>
      </c>
      <c r="J422" s="5">
        <f>INDEX(Variables!$E$5:$E$105,MATCH($A422,Variables!$A$5:$A$105,0))</f>
        <v/>
      </c>
      <c r="K422" s="25">
        <f>LOWER(Settings!$C$4)&amp;".mit."&amp;$A422&amp;IF($C422="","","."&amp;$C422&amp;"."&amp;$B422)&amp;IF(INDEX(Variables!$D$5:$D$105,MATCH($A422,Variables!$A$5:$A$105,0))="","","."&amp;INDEX(Variables!$D$5:$D$105,MATCH($A422,Variables!$A$5:$A$105,0)))&amp;"."&amp;K$5</f>
        <v/>
      </c>
      <c r="L422" s="46">
        <f>INDEX(Inputs!$U$5:$U$132,MATCH($B422&amp;"|"&amp;$C422,Inputs!$A$5:$A$132,0))</f>
        <v/>
      </c>
      <c r="M422" s="47">
        <f>L422*(1/(1+$G422))^(1+$E422)*(1+M$7)^$D422*(M404/L404)^$E422*((M404+M413)/(L404+L413))^($F422*(1+$E422))</f>
        <v/>
      </c>
      <c r="N422" s="47">
        <f>M422*(1/(1+$G422))^(1+$E422)*(1+N$7)^$D422*(N404/M404)^$E422*((N404+N413)/(M404+M413))^($F422*(1+$E422))</f>
        <v/>
      </c>
      <c r="O422" s="47">
        <f>N422*(1/(1+$G422))^(1+$E422)*(1+O$7)^$D422*(O404/N404)^$E422*((O404+O413)/(N404+N413))^($F422*(1+$E422))</f>
        <v/>
      </c>
      <c r="P422" s="47">
        <f>O422*(1/(1+$G422))^(1+$E422)*(1+P$7)^$D422*(P404/O404)^$E422*((P404+P413)/(O404+O413))^($F422*(1+$E422))</f>
        <v/>
      </c>
      <c r="Q422" s="47">
        <f>P422*(1/(1+$G422))^(1+$E422)*(1+Q$7)^$D422*(Q404/P404)^$E422*((Q404+Q413)/(P404+P413))^($F422*(1+$E422))</f>
        <v/>
      </c>
      <c r="R422" s="47">
        <f>Q422*(1/(1+$G422))^(1+$E422)*(1+R$7)^$D422*(R404/Q404)^$E422*((R404+R413)/(Q404+Q413))^($F422*(1+$E422))</f>
        <v/>
      </c>
      <c r="S422" s="47">
        <f>R422*(1/(1+$G422))^(1+$E422)*(1+S$7)^$D422*(S404/R404)^$E422*((S404+S413)/(R404+R413))^($F422*(1+$E422))</f>
        <v/>
      </c>
      <c r="T422" s="47">
        <f>S422*(1/(1+$G422))^(1+$E422)*(1+T$7)^$D422*(T404/S404)^$E422*((T404+T413)/(S404+S413))^($F422*(1+$E422))</f>
        <v/>
      </c>
      <c r="U422" s="47">
        <f>T422*(1/(1+$G422))^(1+$E422)*(1+U$7)^$D422*(U404/T404)^$E422*((U404+U413)/(T404+T413))^($F422*(1+$E422))</f>
        <v/>
      </c>
      <c r="V422" s="47">
        <f>U422*(1/(1+$G422))^(1+$E422)*(1+V$7)^$D422*(V404/U404)^$E422*((V404+V413)/(U404+U413))^($F422*(1+$E422))</f>
        <v/>
      </c>
      <c r="W422" s="47">
        <f>V422*(1/(1+$G422))^(1+$E422)*(1+W$7)^$D422*(W404/V404)^$E422*((W404+W413)/(V404+V413))^($F422*(1+$E422))</f>
        <v/>
      </c>
      <c r="X422" s="47">
        <f>W422*(1/(1+$G422))^(1+$E422)*(1+X$7)^$D422*(X404/W404)^$E422*((X404+X413)/(W404+W413))^($F422*(1+$E422))</f>
        <v/>
      </c>
      <c r="Y422" s="47">
        <f>X422*(1/(1+$G422))^(1+$E422)*(1+Y$7)^$D422*(Y404/X404)^$E422*((Y404+Y413)/(X404+X413))^($F422*(1+$E422))</f>
        <v/>
      </c>
      <c r="Z422" s="47">
        <f>Y422*(1/(1+$G422))^(1+$E422)*(1+Z$7)^$D422*(Z404/Y404)^$E422*((Z404+Z413)/(Y404+Y413))^($F422*(1+$E422))</f>
        <v/>
      </c>
      <c r="AA422" s="47">
        <f>Z422*(1/(1+$G422))^(1+$E422)*(1+AA$7)^$D422*(AA404/Z404)^$E422*((AA404+AA413)/(Z404+Z413))^($F422*(1+$E422))</f>
        <v/>
      </c>
      <c r="AB422" s="47">
        <f>AA422*(1/(1+$G422))^(1+$E422)*(1+AB$7)^$D422*(AB404/AA404)^$E422*((AB404+AB413)/(AA404+AA413))^($F422*(1+$E422))</f>
        <v/>
      </c>
      <c r="AC422" s="47">
        <f>AB422*(1/(1+$G422))^(1+$E422)*(1+AC$7)^$D422*(AC404/AB404)^$E422*((AC404+AC413)/(AB404+AB413))^($F422*(1+$E422))</f>
        <v/>
      </c>
      <c r="AD422" s="48">
        <f>FUELUSE(AC422,AD404,AC404,AD413,AC413,AD$7,$D422,$E422,$F422,$G422)</f>
        <v/>
      </c>
      <c r="AE422" s="25">
        <f>LOWER(Settings!$C$4)&amp;".mit."&amp;$A422&amp;IF($C422="","","."&amp;$C422&amp;"."&amp;$B422)&amp;IF(INDEX(Variables!$D$5:$D$105,MATCH($A422,Variables!$A$5:$A$105,0))="","","."&amp;INDEX(Variables!$D$5:$D$105,MATCH($A422,Variables!$A$5:$A$105,0)))&amp;"."&amp;AE$5</f>
        <v/>
      </c>
      <c r="AF422" s="46">
        <f>INDEX(Inputs!$U$5:$U$132,MATCH($B422&amp;"|"&amp;$C422,Inputs!$A$5:$A$132,0))</f>
        <v/>
      </c>
      <c r="AG422" s="47">
        <f>AF422*(1/(1+$G422))^(1+$E422)*(1+AG$7)^$D422*(AG404/AF404)^$E422*((AG404+AG413)/(AF404+AF413))^($F422*(1+$E422))</f>
        <v/>
      </c>
      <c r="AH422" s="47">
        <f>AG422*(1/(1+$G422))^(1+$E422)*(1+AH$7)^$D422*(AH404/AG404)^$E422*((AH404+AH413)/(AG404+AG413))^($F422*(1+$E422))</f>
        <v/>
      </c>
      <c r="AI422" s="47">
        <f>AH422*(1/(1+$G422))^(1+$E422)*(1+AI$7)^$D422*(AI404/AH404)^$E422*((AI404+AI413)/(AH404+AH413))^($F422*(1+$E422))</f>
        <v/>
      </c>
      <c r="AJ422" s="47">
        <f>AI422*(1/(1+$G422))^(1+$E422)*(1+AJ$7)^$D422*(AJ404/AI404)^$E422*((AJ404+AJ413)/(AI404+AI413))^($F422*(1+$E422))</f>
        <v/>
      </c>
      <c r="AK422" s="47">
        <f>AJ422*(1/(1+$G422))^(1+$E422)*(1+AK$7)^$D422*(AK404/AJ404)^$E422*((AK404+AK413)/(AJ404+AJ413))^($F422*(1+$E422))</f>
        <v/>
      </c>
      <c r="AL422" s="47">
        <f>AK422*(1/(1+$G422))^(1+$E422)*(1+AL$7)^$D422*(AL404/AK404)^$E422*((AL404+AL413)/(AK404+AK413))^($F422*(1+$E422))</f>
        <v/>
      </c>
      <c r="AM422" s="47">
        <f>AL422*(1/(1+$G422))^(1+$E422)*(1+AM$7)^$D422*(AM404/AL404)^$E422*((AM404+AM413)/(AL404+AL413))^($F422*(1+$E422))</f>
        <v/>
      </c>
      <c r="AN422" s="47">
        <f>AM422*(1/(1+$G422))^(1+$E422)*(1+AN$7)^$D422*(AN404/AM404)^$E422*((AN404+AN413)/(AM404+AM413))^($F422*(1+$E422))</f>
        <v/>
      </c>
      <c r="AO422" s="47">
        <f>AN422*(1/(1+$G422))^(1+$E422)*(1+AO$7)^$D422*(AO404/AN404)^$E422*((AO404+AO413)/(AN404+AN413))^($F422*(1+$E422))</f>
        <v/>
      </c>
      <c r="AP422" s="47">
        <f>AO422*(1/(1+$G422))^(1+$E422)*(1+AP$7)^$D422*(AP404/AO404)^$E422*((AP404+AP413)/(AO404+AO413))^($F422*(1+$E422))</f>
        <v/>
      </c>
      <c r="AQ422" s="47">
        <f>AP422*(1/(1+$G422))^(1+$E422)*(1+AQ$7)^$D422*(AQ404/AP404)^$E422*((AQ404+AQ413)/(AP404+AP413))^($F422*(1+$E422))</f>
        <v/>
      </c>
      <c r="AR422" s="47">
        <f>AQ422*(1/(1+$G422))^(1+$E422)*(1+AR$7)^$D422*(AR404/AQ404)^$E422*((AR404+AR413)/(AQ404+AQ413))^($F422*(1+$E422))</f>
        <v/>
      </c>
      <c r="AS422" s="47">
        <f>AR422*(1/(1+$G422))^(1+$E422)*(1+AS$7)^$D422*(AS404/AR404)^$E422*((AS404+AS413)/(AR404+AR413))^($F422*(1+$E422))</f>
        <v/>
      </c>
      <c r="AT422" s="47">
        <f>AS422*(1/(1+$G422))^(1+$E422)*(1+AT$7)^$D422*(AT404/AS404)^$E422*((AT404+AT413)/(AS404+AS413))^($F422*(1+$E422))</f>
        <v/>
      </c>
      <c r="AU422" s="47">
        <f>AT422*(1/(1+$G422))^(1+$E422)*(1+AU$7)^$D422*(AU404/AT404)^$E422*((AU404+AU413)/(AT404+AT413))^($F422*(1+$E422))</f>
        <v/>
      </c>
      <c r="AV422" s="47">
        <f>AU422*(1/(1+$G422))^(1+$E422)*(1+AV$7)^$D422*(AV404/AU404)^$E422*((AV404+AV413)/(AU404+AU413))^($F422*(1+$E422))</f>
        <v/>
      </c>
      <c r="AW422" s="47">
        <f>AV422*(1/(1+$G422))^(1+$E422)*(1+AW$7)^$D422*(AW404/AV404)^$E422*((AW404+AW413)/(AV404+AV413))^($F422*(1+$E422))</f>
        <v/>
      </c>
      <c r="AX422" s="48">
        <f>FUELUSE(AW422,AX404,AW404,AX413,AW413,AX$7,$D422,$E422,$F422,$G422)</f>
        <v/>
      </c>
    </row>
    <row r="423" hidden="1" outlineLevel="2">
      <c r="A423" s="5" t="inlineStr">
        <is>
          <t>ener</t>
        </is>
      </c>
      <c r="B423" s="5" t="inlineStr">
        <is>
          <t>nga</t>
        </is>
      </c>
      <c r="C423" s="5" t="inlineStr">
        <is>
          <t>ral</t>
        </is>
      </c>
      <c r="D423" s="40">
        <f>INDEX(Inputs!$N$5:$N$132,MATCH($B423&amp;"|"&amp;$C423,Inputs!$A$5:$A$132,0))</f>
        <v/>
      </c>
      <c r="E423" s="40">
        <f>INDEX(Inputs!$O$5:$O$132,MATCH($B423&amp;"|"&amp;$C423,Inputs!$A$5:$A$132,0))</f>
        <v/>
      </c>
      <c r="F423" s="40">
        <f>INDEX(Inputs!$P$5:$P$132,MATCH($B423&amp;"|"&amp;$C423,Inputs!$A$5:$A$132,0))</f>
        <v/>
      </c>
      <c r="G423" s="40">
        <f>INDEX(Inputs!$Q$5:$Q$132,MATCH($B423&amp;"|"&amp;$C423,Inputs!$A$5:$A$132,0))</f>
        <v/>
      </c>
      <c r="H423" s="5">
        <f>INDEX(Variables!$B$5:$B$105,MATCH($A423,Variables!$A$5:$A$105,0))&amp;IF($C423="",""," | "&amp;INDEX(Mapping!$B$5:$B$26,MATCH($C423,Mapping!$A$5:$A$26,0))&amp;" | "&amp;INDEX(Mapping!$B$30:$B$41,MATCH($B423,Mapping!$A$30:$A$41,0)))</f>
        <v/>
      </c>
      <c r="I423" s="5">
        <f>INDEX(Variables!$C$5:$C$105,MATCH($A423,Variables!$A$5:$A$105,0))</f>
        <v/>
      </c>
      <c r="J423" s="5">
        <f>INDEX(Variables!$E$5:$E$105,MATCH($A423,Variables!$A$5:$A$105,0))</f>
        <v/>
      </c>
      <c r="K423" s="25">
        <f>LOWER(Settings!$C$4)&amp;".mit."&amp;$A423&amp;IF($C423="","","."&amp;$C423&amp;"."&amp;$B423)&amp;IF(INDEX(Variables!$D$5:$D$105,MATCH($A423,Variables!$A$5:$A$105,0))="","","."&amp;INDEX(Variables!$D$5:$D$105,MATCH($A423,Variables!$A$5:$A$105,0)))&amp;"."&amp;K$5</f>
        <v/>
      </c>
      <c r="L423" s="46">
        <f>INDEX(Inputs!$U$5:$U$132,MATCH($B423&amp;"|"&amp;$C423,Inputs!$A$5:$A$132,0))</f>
        <v/>
      </c>
      <c r="M423" s="47">
        <f>L423*(1/(1+$G423))^(1+$E423)*(1+M$7)^$D423*(M405/L405)^$E423*((M405+M414)/(L405+L414))^($F423*(1+$E423))</f>
        <v/>
      </c>
      <c r="N423" s="47">
        <f>M423*(1/(1+$G423))^(1+$E423)*(1+N$7)^$D423*(N405/M405)^$E423*((N405+N414)/(M405+M414))^($F423*(1+$E423))</f>
        <v/>
      </c>
      <c r="O423" s="47">
        <f>N423*(1/(1+$G423))^(1+$E423)*(1+O$7)^$D423*(O405/N405)^$E423*((O405+O414)/(N405+N414))^($F423*(1+$E423))</f>
        <v/>
      </c>
      <c r="P423" s="47">
        <f>O423*(1/(1+$G423))^(1+$E423)*(1+P$7)^$D423*(P405/O405)^$E423*((P405+P414)/(O405+O414))^($F423*(1+$E423))</f>
        <v/>
      </c>
      <c r="Q423" s="47">
        <f>P423*(1/(1+$G423))^(1+$E423)*(1+Q$7)^$D423*(Q405/P405)^$E423*((Q405+Q414)/(P405+P414))^($F423*(1+$E423))</f>
        <v/>
      </c>
      <c r="R423" s="47">
        <f>Q423*(1/(1+$G423))^(1+$E423)*(1+R$7)^$D423*(R405/Q405)^$E423*((R405+R414)/(Q405+Q414))^($F423*(1+$E423))</f>
        <v/>
      </c>
      <c r="S423" s="47">
        <f>R423*(1/(1+$G423))^(1+$E423)*(1+S$7)^$D423*(S405/R405)^$E423*((S405+S414)/(R405+R414))^($F423*(1+$E423))</f>
        <v/>
      </c>
      <c r="T423" s="47">
        <f>S423*(1/(1+$G423))^(1+$E423)*(1+T$7)^$D423*(T405/S405)^$E423*((T405+T414)/(S405+S414))^($F423*(1+$E423))</f>
        <v/>
      </c>
      <c r="U423" s="47">
        <f>T423*(1/(1+$G423))^(1+$E423)*(1+U$7)^$D423*(U405/T405)^$E423*((U405+U414)/(T405+T414))^($F423*(1+$E423))</f>
        <v/>
      </c>
      <c r="V423" s="47">
        <f>U423*(1/(1+$G423))^(1+$E423)*(1+V$7)^$D423*(V405/U405)^$E423*((V405+V414)/(U405+U414))^($F423*(1+$E423))</f>
        <v/>
      </c>
      <c r="W423" s="47">
        <f>V423*(1/(1+$G423))^(1+$E423)*(1+W$7)^$D423*(W405/V405)^$E423*((W405+W414)/(V405+V414))^($F423*(1+$E423))</f>
        <v/>
      </c>
      <c r="X423" s="47">
        <f>W423*(1/(1+$G423))^(1+$E423)*(1+X$7)^$D423*(X405/W405)^$E423*((X405+X414)/(W405+W414))^($F423*(1+$E423))</f>
        <v/>
      </c>
      <c r="Y423" s="47">
        <f>X423*(1/(1+$G423))^(1+$E423)*(1+Y$7)^$D423*(Y405/X405)^$E423*((Y405+Y414)/(X405+X414))^($F423*(1+$E423))</f>
        <v/>
      </c>
      <c r="Z423" s="47">
        <f>Y423*(1/(1+$G423))^(1+$E423)*(1+Z$7)^$D423*(Z405/Y405)^$E423*((Z405+Z414)/(Y405+Y414))^($F423*(1+$E423))</f>
        <v/>
      </c>
      <c r="AA423" s="47">
        <f>Z423*(1/(1+$G423))^(1+$E423)*(1+AA$7)^$D423*(AA405/Z405)^$E423*((AA405+AA414)/(Z405+Z414))^($F423*(1+$E423))</f>
        <v/>
      </c>
      <c r="AB423" s="47">
        <f>AA423*(1/(1+$G423))^(1+$E423)*(1+AB$7)^$D423*(AB405/AA405)^$E423*((AB405+AB414)/(AA405+AA414))^($F423*(1+$E423))</f>
        <v/>
      </c>
      <c r="AC423" s="47">
        <f>AB423*(1/(1+$G423))^(1+$E423)*(1+AC$7)^$D423*(AC405/AB405)^$E423*((AC405+AC414)/(AB405+AB414))^($F423*(1+$E423))</f>
        <v/>
      </c>
      <c r="AD423" s="48">
        <f>FUELUSE(AC423,AD405,AC405,AD414,AC414,AD$7,$D423,$E423,$F423,$G423)</f>
        <v/>
      </c>
      <c r="AE423" s="25">
        <f>LOWER(Settings!$C$4)&amp;".mit."&amp;$A423&amp;IF($C423="","","."&amp;$C423&amp;"."&amp;$B423)&amp;IF(INDEX(Variables!$D$5:$D$105,MATCH($A423,Variables!$A$5:$A$105,0))="","","."&amp;INDEX(Variables!$D$5:$D$105,MATCH($A423,Variables!$A$5:$A$105,0)))&amp;"."&amp;AE$5</f>
        <v/>
      </c>
      <c r="AF423" s="46">
        <f>INDEX(Inputs!$U$5:$U$132,MATCH($B423&amp;"|"&amp;$C423,Inputs!$A$5:$A$132,0))</f>
        <v/>
      </c>
      <c r="AG423" s="47">
        <f>AF423*(1/(1+$G423))^(1+$E423)*(1+AG$7)^$D423*(AG405/AF405)^$E423*((AG405+AG414)/(AF405+AF414))^($F423*(1+$E423))</f>
        <v/>
      </c>
      <c r="AH423" s="47">
        <f>AG423*(1/(1+$G423))^(1+$E423)*(1+AH$7)^$D423*(AH405/AG405)^$E423*((AH405+AH414)/(AG405+AG414))^($F423*(1+$E423))</f>
        <v/>
      </c>
      <c r="AI423" s="47">
        <f>AH423*(1/(1+$G423))^(1+$E423)*(1+AI$7)^$D423*(AI405/AH405)^$E423*((AI405+AI414)/(AH405+AH414))^($F423*(1+$E423))</f>
        <v/>
      </c>
      <c r="AJ423" s="47">
        <f>AI423*(1/(1+$G423))^(1+$E423)*(1+AJ$7)^$D423*(AJ405/AI405)^$E423*((AJ405+AJ414)/(AI405+AI414))^($F423*(1+$E423))</f>
        <v/>
      </c>
      <c r="AK423" s="47">
        <f>AJ423*(1/(1+$G423))^(1+$E423)*(1+AK$7)^$D423*(AK405/AJ405)^$E423*((AK405+AK414)/(AJ405+AJ414))^($F423*(1+$E423))</f>
        <v/>
      </c>
      <c r="AL423" s="47">
        <f>AK423*(1/(1+$G423))^(1+$E423)*(1+AL$7)^$D423*(AL405/AK405)^$E423*((AL405+AL414)/(AK405+AK414))^($F423*(1+$E423))</f>
        <v/>
      </c>
      <c r="AM423" s="47">
        <f>AL423*(1/(1+$G423))^(1+$E423)*(1+AM$7)^$D423*(AM405/AL405)^$E423*((AM405+AM414)/(AL405+AL414))^($F423*(1+$E423))</f>
        <v/>
      </c>
      <c r="AN423" s="47">
        <f>AM423*(1/(1+$G423))^(1+$E423)*(1+AN$7)^$D423*(AN405/AM405)^$E423*((AN405+AN414)/(AM405+AM414))^($F423*(1+$E423))</f>
        <v/>
      </c>
      <c r="AO423" s="47">
        <f>AN423*(1/(1+$G423))^(1+$E423)*(1+AO$7)^$D423*(AO405/AN405)^$E423*((AO405+AO414)/(AN405+AN414))^($F423*(1+$E423))</f>
        <v/>
      </c>
      <c r="AP423" s="47">
        <f>AO423*(1/(1+$G423))^(1+$E423)*(1+AP$7)^$D423*(AP405/AO405)^$E423*((AP405+AP414)/(AO405+AO414))^($F423*(1+$E423))</f>
        <v/>
      </c>
      <c r="AQ423" s="47">
        <f>AP423*(1/(1+$G423))^(1+$E423)*(1+AQ$7)^$D423*(AQ405/AP405)^$E423*((AQ405+AQ414)/(AP405+AP414))^($F423*(1+$E423))</f>
        <v/>
      </c>
      <c r="AR423" s="47">
        <f>AQ423*(1/(1+$G423))^(1+$E423)*(1+AR$7)^$D423*(AR405/AQ405)^$E423*((AR405+AR414)/(AQ405+AQ414))^($F423*(1+$E423))</f>
        <v/>
      </c>
      <c r="AS423" s="47">
        <f>AR423*(1/(1+$G423))^(1+$E423)*(1+AS$7)^$D423*(AS405/AR405)^$E423*((AS405+AS414)/(AR405+AR414))^($F423*(1+$E423))</f>
        <v/>
      </c>
      <c r="AT423" s="47">
        <f>AS423*(1/(1+$G423))^(1+$E423)*(1+AT$7)^$D423*(AT405/AS405)^$E423*((AT405+AT414)/(AS405+AS414))^($F423*(1+$E423))</f>
        <v/>
      </c>
      <c r="AU423" s="47">
        <f>AT423*(1/(1+$G423))^(1+$E423)*(1+AU$7)^$D423*(AU405/AT405)^$E423*((AU405+AU414)/(AT405+AT414))^($F423*(1+$E423))</f>
        <v/>
      </c>
      <c r="AV423" s="47">
        <f>AU423*(1/(1+$G423))^(1+$E423)*(1+AV$7)^$D423*(AV405/AU405)^$E423*((AV405+AV414)/(AU405+AU414))^($F423*(1+$E423))</f>
        <v/>
      </c>
      <c r="AW423" s="47">
        <f>AV423*(1/(1+$G423))^(1+$E423)*(1+AW$7)^$D423*(AW405/AV405)^$E423*((AW405+AW414)/(AV405+AV414))^($F423*(1+$E423))</f>
        <v/>
      </c>
      <c r="AX423" s="48">
        <f>FUELUSE(AW423,AX405,AW405,AX414,AW414,AX$7,$D423,$E423,$F423,$G423)</f>
        <v/>
      </c>
    </row>
    <row r="424" hidden="1" outlineLevel="2">
      <c r="A424" s="5" t="inlineStr">
        <is>
          <t>ener</t>
        </is>
      </c>
      <c r="B424" s="5" t="inlineStr">
        <is>
          <t>gso</t>
        </is>
      </c>
      <c r="C424" s="5" t="inlineStr">
        <is>
          <t>ral</t>
        </is>
      </c>
      <c r="D424" s="40">
        <f>INDEX(Inputs!$N$5:$N$132,MATCH($B424&amp;"|"&amp;$C424,Inputs!$A$5:$A$132,0))</f>
        <v/>
      </c>
      <c r="E424" s="40">
        <f>INDEX(Inputs!$O$5:$O$132,MATCH($B424&amp;"|"&amp;$C424,Inputs!$A$5:$A$132,0))</f>
        <v/>
      </c>
      <c r="F424" s="40">
        <f>INDEX(Inputs!$P$5:$P$132,MATCH($B424&amp;"|"&amp;$C424,Inputs!$A$5:$A$132,0))</f>
        <v/>
      </c>
      <c r="G424" s="40">
        <f>INDEX(Inputs!$Q$5:$Q$132,MATCH($B424&amp;"|"&amp;$C424,Inputs!$A$5:$A$132,0))</f>
        <v/>
      </c>
      <c r="H424" s="5">
        <f>INDEX(Variables!$B$5:$B$105,MATCH($A424,Variables!$A$5:$A$105,0))&amp;IF($C424="",""," | "&amp;INDEX(Mapping!$B$5:$B$26,MATCH($C424,Mapping!$A$5:$A$26,0))&amp;" | "&amp;INDEX(Mapping!$B$30:$B$41,MATCH($B424,Mapping!$A$30:$A$41,0)))</f>
        <v/>
      </c>
      <c r="I424" s="5">
        <f>INDEX(Variables!$C$5:$C$105,MATCH($A424,Variables!$A$5:$A$105,0))</f>
        <v/>
      </c>
      <c r="J424" s="5">
        <f>INDEX(Variables!$E$5:$E$105,MATCH($A424,Variables!$A$5:$A$105,0))</f>
        <v/>
      </c>
      <c r="K424" s="25">
        <f>LOWER(Settings!$C$4)&amp;".mit."&amp;$A424&amp;IF($C424="","","."&amp;$C424&amp;"."&amp;$B424)&amp;IF(INDEX(Variables!$D$5:$D$105,MATCH($A424,Variables!$A$5:$A$105,0))="","","."&amp;INDEX(Variables!$D$5:$D$105,MATCH($A424,Variables!$A$5:$A$105,0)))&amp;"."&amp;K$5</f>
        <v/>
      </c>
      <c r="L424" s="46">
        <f>INDEX(Inputs!$U$5:$U$132,MATCH($B424&amp;"|"&amp;$C424,Inputs!$A$5:$A$132,0))</f>
        <v/>
      </c>
      <c r="M424" s="47">
        <f>L424*(1/(1+$G424))^(1+$E424)*(1+M$7)^$D424*(M406/L406)^$E424*((M406+M415)/(L406+L415))^($F424*(1+$E424))</f>
        <v/>
      </c>
      <c r="N424" s="47">
        <f>M424*(1/(1+$G424))^(1+$E424)*(1+N$7)^$D424*(N406/M406)^$E424*((N406+N415)/(M406+M415))^($F424*(1+$E424))</f>
        <v/>
      </c>
      <c r="O424" s="47">
        <f>N424*(1/(1+$G424))^(1+$E424)*(1+O$7)^$D424*(O406/N406)^$E424*((O406+O415)/(N406+N415))^($F424*(1+$E424))</f>
        <v/>
      </c>
      <c r="P424" s="47">
        <f>O424*(1/(1+$G424))^(1+$E424)*(1+P$7)^$D424*(P406/O406)^$E424*((P406+P415)/(O406+O415))^($F424*(1+$E424))</f>
        <v/>
      </c>
      <c r="Q424" s="47">
        <f>P424*(1/(1+$G424))^(1+$E424)*(1+Q$7)^$D424*(Q406/P406)^$E424*((Q406+Q415)/(P406+P415))^($F424*(1+$E424))</f>
        <v/>
      </c>
      <c r="R424" s="47">
        <f>Q424*(1/(1+$G424))^(1+$E424)*(1+R$7)^$D424*(R406/Q406)^$E424*((R406+R415)/(Q406+Q415))^($F424*(1+$E424))</f>
        <v/>
      </c>
      <c r="S424" s="47">
        <f>R424*(1/(1+$G424))^(1+$E424)*(1+S$7)^$D424*(S406/R406)^$E424*((S406+S415)/(R406+R415))^($F424*(1+$E424))</f>
        <v/>
      </c>
      <c r="T424" s="47">
        <f>S424*(1/(1+$G424))^(1+$E424)*(1+T$7)^$D424*(T406/S406)^$E424*((T406+T415)/(S406+S415))^($F424*(1+$E424))</f>
        <v/>
      </c>
      <c r="U424" s="47">
        <f>T424*(1/(1+$G424))^(1+$E424)*(1+U$7)^$D424*(U406/T406)^$E424*((U406+U415)/(T406+T415))^($F424*(1+$E424))</f>
        <v/>
      </c>
      <c r="V424" s="47">
        <f>U424*(1/(1+$G424))^(1+$E424)*(1+V$7)^$D424*(V406/U406)^$E424*((V406+V415)/(U406+U415))^($F424*(1+$E424))</f>
        <v/>
      </c>
      <c r="W424" s="47">
        <f>V424*(1/(1+$G424))^(1+$E424)*(1+W$7)^$D424*(W406/V406)^$E424*((W406+W415)/(V406+V415))^($F424*(1+$E424))</f>
        <v/>
      </c>
      <c r="X424" s="47">
        <f>W424*(1/(1+$G424))^(1+$E424)*(1+X$7)^$D424*(X406/W406)^$E424*((X406+X415)/(W406+W415))^($F424*(1+$E424))</f>
        <v/>
      </c>
      <c r="Y424" s="47">
        <f>X424*(1/(1+$G424))^(1+$E424)*(1+Y$7)^$D424*(Y406/X406)^$E424*((Y406+Y415)/(X406+X415))^($F424*(1+$E424))</f>
        <v/>
      </c>
      <c r="Z424" s="47">
        <f>Y424*(1/(1+$G424))^(1+$E424)*(1+Z$7)^$D424*(Z406/Y406)^$E424*((Z406+Z415)/(Y406+Y415))^($F424*(1+$E424))</f>
        <v/>
      </c>
      <c r="AA424" s="47">
        <f>Z424*(1/(1+$G424))^(1+$E424)*(1+AA$7)^$D424*(AA406/Z406)^$E424*((AA406+AA415)/(Z406+Z415))^($F424*(1+$E424))</f>
        <v/>
      </c>
      <c r="AB424" s="47">
        <f>AA424*(1/(1+$G424))^(1+$E424)*(1+AB$7)^$D424*(AB406/AA406)^$E424*((AB406+AB415)/(AA406+AA415))^($F424*(1+$E424))</f>
        <v/>
      </c>
      <c r="AC424" s="47">
        <f>AB424*(1/(1+$G424))^(1+$E424)*(1+AC$7)^$D424*(AC406/AB406)^$E424*((AC406+AC415)/(AB406+AB415))^($F424*(1+$E424))</f>
        <v/>
      </c>
      <c r="AD424" s="48">
        <f>FUELUSE(AC424,AD406,AC406,AD415,AC415,AD$7,$D424,$E424,$F424,$G424)</f>
        <v/>
      </c>
      <c r="AE424" s="25">
        <f>LOWER(Settings!$C$4)&amp;".mit."&amp;$A424&amp;IF($C424="","","."&amp;$C424&amp;"."&amp;$B424)&amp;IF(INDEX(Variables!$D$5:$D$105,MATCH($A424,Variables!$A$5:$A$105,0))="","","."&amp;INDEX(Variables!$D$5:$D$105,MATCH($A424,Variables!$A$5:$A$105,0)))&amp;"."&amp;AE$5</f>
        <v/>
      </c>
      <c r="AF424" s="46">
        <f>INDEX(Inputs!$U$5:$U$132,MATCH($B424&amp;"|"&amp;$C424,Inputs!$A$5:$A$132,0))</f>
        <v/>
      </c>
      <c r="AG424" s="47">
        <f>AF424*(1/(1+$G424))^(1+$E424)*(1+AG$7)^$D424*(AG406/AF406)^$E424*((AG406+AG415)/(AF406+AF415))^($F424*(1+$E424))</f>
        <v/>
      </c>
      <c r="AH424" s="47">
        <f>AG424*(1/(1+$G424))^(1+$E424)*(1+AH$7)^$D424*(AH406/AG406)^$E424*((AH406+AH415)/(AG406+AG415))^($F424*(1+$E424))</f>
        <v/>
      </c>
      <c r="AI424" s="47">
        <f>AH424*(1/(1+$G424))^(1+$E424)*(1+AI$7)^$D424*(AI406/AH406)^$E424*((AI406+AI415)/(AH406+AH415))^($F424*(1+$E424))</f>
        <v/>
      </c>
      <c r="AJ424" s="47">
        <f>AI424*(1/(1+$G424))^(1+$E424)*(1+AJ$7)^$D424*(AJ406/AI406)^$E424*((AJ406+AJ415)/(AI406+AI415))^($F424*(1+$E424))</f>
        <v/>
      </c>
      <c r="AK424" s="47">
        <f>AJ424*(1/(1+$G424))^(1+$E424)*(1+AK$7)^$D424*(AK406/AJ406)^$E424*((AK406+AK415)/(AJ406+AJ415))^($F424*(1+$E424))</f>
        <v/>
      </c>
      <c r="AL424" s="47">
        <f>AK424*(1/(1+$G424))^(1+$E424)*(1+AL$7)^$D424*(AL406/AK406)^$E424*((AL406+AL415)/(AK406+AK415))^($F424*(1+$E424))</f>
        <v/>
      </c>
      <c r="AM424" s="47">
        <f>AL424*(1/(1+$G424))^(1+$E424)*(1+AM$7)^$D424*(AM406/AL406)^$E424*((AM406+AM415)/(AL406+AL415))^($F424*(1+$E424))</f>
        <v/>
      </c>
      <c r="AN424" s="47">
        <f>AM424*(1/(1+$G424))^(1+$E424)*(1+AN$7)^$D424*(AN406/AM406)^$E424*((AN406+AN415)/(AM406+AM415))^($F424*(1+$E424))</f>
        <v/>
      </c>
      <c r="AO424" s="47">
        <f>AN424*(1/(1+$G424))^(1+$E424)*(1+AO$7)^$D424*(AO406/AN406)^$E424*((AO406+AO415)/(AN406+AN415))^($F424*(1+$E424))</f>
        <v/>
      </c>
      <c r="AP424" s="47">
        <f>AO424*(1/(1+$G424))^(1+$E424)*(1+AP$7)^$D424*(AP406/AO406)^$E424*((AP406+AP415)/(AO406+AO415))^($F424*(1+$E424))</f>
        <v/>
      </c>
      <c r="AQ424" s="47">
        <f>AP424*(1/(1+$G424))^(1+$E424)*(1+AQ$7)^$D424*(AQ406/AP406)^$E424*((AQ406+AQ415)/(AP406+AP415))^($F424*(1+$E424))</f>
        <v/>
      </c>
      <c r="AR424" s="47">
        <f>AQ424*(1/(1+$G424))^(1+$E424)*(1+AR$7)^$D424*(AR406/AQ406)^$E424*((AR406+AR415)/(AQ406+AQ415))^($F424*(1+$E424))</f>
        <v/>
      </c>
      <c r="AS424" s="47">
        <f>AR424*(1/(1+$G424))^(1+$E424)*(1+AS$7)^$D424*(AS406/AR406)^$E424*((AS406+AS415)/(AR406+AR415))^($F424*(1+$E424))</f>
        <v/>
      </c>
      <c r="AT424" s="47">
        <f>AS424*(1/(1+$G424))^(1+$E424)*(1+AT$7)^$D424*(AT406/AS406)^$E424*((AT406+AT415)/(AS406+AS415))^($F424*(1+$E424))</f>
        <v/>
      </c>
      <c r="AU424" s="47">
        <f>AT424*(1/(1+$G424))^(1+$E424)*(1+AU$7)^$D424*(AU406/AT406)^$E424*((AU406+AU415)/(AT406+AT415))^($F424*(1+$E424))</f>
        <v/>
      </c>
      <c r="AV424" s="47">
        <f>AU424*(1/(1+$G424))^(1+$E424)*(1+AV$7)^$D424*(AV406/AU406)^$E424*((AV406+AV415)/(AU406+AU415))^($F424*(1+$E424))</f>
        <v/>
      </c>
      <c r="AW424" s="47">
        <f>AV424*(1/(1+$G424))^(1+$E424)*(1+AW$7)^$D424*(AW406/AV406)^$E424*((AW406+AW415)/(AV406+AV415))^($F424*(1+$E424))</f>
        <v/>
      </c>
      <c r="AX424" s="48">
        <f>FUELUSE(AW424,AX406,AW406,AX415,AW415,AX$7,$D424,$E424,$F424,$G424)</f>
        <v/>
      </c>
    </row>
    <row r="425" hidden="1" outlineLevel="2">
      <c r="A425" s="5" t="inlineStr">
        <is>
          <t>ener</t>
        </is>
      </c>
      <c r="B425" s="5" t="inlineStr">
        <is>
          <t>die</t>
        </is>
      </c>
      <c r="C425" s="5" t="inlineStr">
        <is>
          <t>ral</t>
        </is>
      </c>
      <c r="D425" s="40">
        <f>INDEX(Inputs!$N$5:$N$132,MATCH($B425&amp;"|"&amp;$C425,Inputs!$A$5:$A$132,0))</f>
        <v/>
      </c>
      <c r="E425" s="40">
        <f>INDEX(Inputs!$O$5:$O$132,MATCH($B425&amp;"|"&amp;$C425,Inputs!$A$5:$A$132,0))</f>
        <v/>
      </c>
      <c r="F425" s="40">
        <f>INDEX(Inputs!$P$5:$P$132,MATCH($B425&amp;"|"&amp;$C425,Inputs!$A$5:$A$132,0))</f>
        <v/>
      </c>
      <c r="G425" s="40">
        <f>INDEX(Inputs!$Q$5:$Q$132,MATCH($B425&amp;"|"&amp;$C425,Inputs!$A$5:$A$132,0))</f>
        <v/>
      </c>
      <c r="H425" s="5">
        <f>INDEX(Variables!$B$5:$B$105,MATCH($A425,Variables!$A$5:$A$105,0))&amp;IF($C425="",""," | "&amp;INDEX(Mapping!$B$5:$B$26,MATCH($C425,Mapping!$A$5:$A$26,0))&amp;" | "&amp;INDEX(Mapping!$B$30:$B$41,MATCH($B425,Mapping!$A$30:$A$41,0)))</f>
        <v/>
      </c>
      <c r="I425" s="5">
        <f>INDEX(Variables!$C$5:$C$105,MATCH($A425,Variables!$A$5:$A$105,0))</f>
        <v/>
      </c>
      <c r="J425" s="5">
        <f>INDEX(Variables!$E$5:$E$105,MATCH($A425,Variables!$A$5:$A$105,0))</f>
        <v/>
      </c>
      <c r="K425" s="25">
        <f>LOWER(Settings!$C$4)&amp;".mit."&amp;$A425&amp;IF($C425="","","."&amp;$C425&amp;"."&amp;$B425)&amp;IF(INDEX(Variables!$D$5:$D$105,MATCH($A425,Variables!$A$5:$A$105,0))="","","."&amp;INDEX(Variables!$D$5:$D$105,MATCH($A425,Variables!$A$5:$A$105,0)))&amp;"."&amp;K$5</f>
        <v/>
      </c>
      <c r="L425" s="46">
        <f>INDEX(Inputs!$U$5:$U$132,MATCH($B425&amp;"|"&amp;$C425,Inputs!$A$5:$A$132,0))</f>
        <v/>
      </c>
      <c r="M425" s="47">
        <f>L425*(1/(1+$G425))^(1+$E425)*(1+M$7)^$D425*(M407/L407)^$E425*((M407+M416)/(L407+L416))^($F425*(1+$E425))</f>
        <v/>
      </c>
      <c r="N425" s="47">
        <f>M425*(1/(1+$G425))^(1+$E425)*(1+N$7)^$D425*(N407/M407)^$E425*((N407+N416)/(M407+M416))^($F425*(1+$E425))</f>
        <v/>
      </c>
      <c r="O425" s="47">
        <f>N425*(1/(1+$G425))^(1+$E425)*(1+O$7)^$D425*(O407/N407)^$E425*((O407+O416)/(N407+N416))^($F425*(1+$E425))</f>
        <v/>
      </c>
      <c r="P425" s="47">
        <f>O425*(1/(1+$G425))^(1+$E425)*(1+P$7)^$D425*(P407/O407)^$E425*((P407+P416)/(O407+O416))^($F425*(1+$E425))</f>
        <v/>
      </c>
      <c r="Q425" s="47">
        <f>P425*(1/(1+$G425))^(1+$E425)*(1+Q$7)^$D425*(Q407/P407)^$E425*((Q407+Q416)/(P407+P416))^($F425*(1+$E425))</f>
        <v/>
      </c>
      <c r="R425" s="47">
        <f>Q425*(1/(1+$G425))^(1+$E425)*(1+R$7)^$D425*(R407/Q407)^$E425*((R407+R416)/(Q407+Q416))^($F425*(1+$E425))</f>
        <v/>
      </c>
      <c r="S425" s="47">
        <f>R425*(1/(1+$G425))^(1+$E425)*(1+S$7)^$D425*(S407/R407)^$E425*((S407+S416)/(R407+R416))^($F425*(1+$E425))</f>
        <v/>
      </c>
      <c r="T425" s="47">
        <f>S425*(1/(1+$G425))^(1+$E425)*(1+T$7)^$D425*(T407/S407)^$E425*((T407+T416)/(S407+S416))^($F425*(1+$E425))</f>
        <v/>
      </c>
      <c r="U425" s="47">
        <f>T425*(1/(1+$G425))^(1+$E425)*(1+U$7)^$D425*(U407/T407)^$E425*((U407+U416)/(T407+T416))^($F425*(1+$E425))</f>
        <v/>
      </c>
      <c r="V425" s="47">
        <f>U425*(1/(1+$G425))^(1+$E425)*(1+V$7)^$D425*(V407/U407)^$E425*((V407+V416)/(U407+U416))^($F425*(1+$E425))</f>
        <v/>
      </c>
      <c r="W425" s="47">
        <f>V425*(1/(1+$G425))^(1+$E425)*(1+W$7)^$D425*(W407/V407)^$E425*((W407+W416)/(V407+V416))^($F425*(1+$E425))</f>
        <v/>
      </c>
      <c r="X425" s="47">
        <f>W425*(1/(1+$G425))^(1+$E425)*(1+X$7)^$D425*(X407/W407)^$E425*((X407+X416)/(W407+W416))^($F425*(1+$E425))</f>
        <v/>
      </c>
      <c r="Y425" s="47">
        <f>X425*(1/(1+$G425))^(1+$E425)*(1+Y$7)^$D425*(Y407/X407)^$E425*((Y407+Y416)/(X407+X416))^($F425*(1+$E425))</f>
        <v/>
      </c>
      <c r="Z425" s="47">
        <f>Y425*(1/(1+$G425))^(1+$E425)*(1+Z$7)^$D425*(Z407/Y407)^$E425*((Z407+Z416)/(Y407+Y416))^($F425*(1+$E425))</f>
        <v/>
      </c>
      <c r="AA425" s="47">
        <f>Z425*(1/(1+$G425))^(1+$E425)*(1+AA$7)^$D425*(AA407/Z407)^$E425*((AA407+AA416)/(Z407+Z416))^($F425*(1+$E425))</f>
        <v/>
      </c>
      <c r="AB425" s="47">
        <f>AA425*(1/(1+$G425))^(1+$E425)*(1+AB$7)^$D425*(AB407/AA407)^$E425*((AB407+AB416)/(AA407+AA416))^($F425*(1+$E425))</f>
        <v/>
      </c>
      <c r="AC425" s="47">
        <f>AB425*(1/(1+$G425))^(1+$E425)*(1+AC$7)^$D425*(AC407/AB407)^$E425*((AC407+AC416)/(AB407+AB416))^($F425*(1+$E425))</f>
        <v/>
      </c>
      <c r="AD425" s="48">
        <f>FUELUSE(AC425,AD407,AC407,AD416,AC416,AD$7,$D425,$E425,$F425,$G425)</f>
        <v/>
      </c>
      <c r="AE425" s="25">
        <f>LOWER(Settings!$C$4)&amp;".mit."&amp;$A425&amp;IF($C425="","","."&amp;$C425&amp;"."&amp;$B425)&amp;IF(INDEX(Variables!$D$5:$D$105,MATCH($A425,Variables!$A$5:$A$105,0))="","","."&amp;INDEX(Variables!$D$5:$D$105,MATCH($A425,Variables!$A$5:$A$105,0)))&amp;"."&amp;AE$5</f>
        <v/>
      </c>
      <c r="AF425" s="46">
        <f>INDEX(Inputs!$U$5:$U$132,MATCH($B425&amp;"|"&amp;$C425,Inputs!$A$5:$A$132,0))</f>
        <v/>
      </c>
      <c r="AG425" s="47">
        <f>AF425*(1/(1+$G425))^(1+$E425)*(1+AG$7)^$D425*(AG407/AF407)^$E425*((AG407+AG416)/(AF407+AF416))^($F425*(1+$E425))</f>
        <v/>
      </c>
      <c r="AH425" s="47">
        <f>AG425*(1/(1+$G425))^(1+$E425)*(1+AH$7)^$D425*(AH407/AG407)^$E425*((AH407+AH416)/(AG407+AG416))^($F425*(1+$E425))</f>
        <v/>
      </c>
      <c r="AI425" s="47">
        <f>AH425*(1/(1+$G425))^(1+$E425)*(1+AI$7)^$D425*(AI407/AH407)^$E425*((AI407+AI416)/(AH407+AH416))^($F425*(1+$E425))</f>
        <v/>
      </c>
      <c r="AJ425" s="47">
        <f>AI425*(1/(1+$G425))^(1+$E425)*(1+AJ$7)^$D425*(AJ407/AI407)^$E425*((AJ407+AJ416)/(AI407+AI416))^($F425*(1+$E425))</f>
        <v/>
      </c>
      <c r="AK425" s="47">
        <f>AJ425*(1/(1+$G425))^(1+$E425)*(1+AK$7)^$D425*(AK407/AJ407)^$E425*((AK407+AK416)/(AJ407+AJ416))^($F425*(1+$E425))</f>
        <v/>
      </c>
      <c r="AL425" s="47">
        <f>AK425*(1/(1+$G425))^(1+$E425)*(1+AL$7)^$D425*(AL407/AK407)^$E425*((AL407+AL416)/(AK407+AK416))^($F425*(1+$E425))</f>
        <v/>
      </c>
      <c r="AM425" s="47">
        <f>AL425*(1/(1+$G425))^(1+$E425)*(1+AM$7)^$D425*(AM407/AL407)^$E425*((AM407+AM416)/(AL407+AL416))^($F425*(1+$E425))</f>
        <v/>
      </c>
      <c r="AN425" s="47">
        <f>AM425*(1/(1+$G425))^(1+$E425)*(1+AN$7)^$D425*(AN407/AM407)^$E425*((AN407+AN416)/(AM407+AM416))^($F425*(1+$E425))</f>
        <v/>
      </c>
      <c r="AO425" s="47">
        <f>AN425*(1/(1+$G425))^(1+$E425)*(1+AO$7)^$D425*(AO407/AN407)^$E425*((AO407+AO416)/(AN407+AN416))^($F425*(1+$E425))</f>
        <v/>
      </c>
      <c r="AP425" s="47">
        <f>AO425*(1/(1+$G425))^(1+$E425)*(1+AP$7)^$D425*(AP407/AO407)^$E425*((AP407+AP416)/(AO407+AO416))^($F425*(1+$E425))</f>
        <v/>
      </c>
      <c r="AQ425" s="47">
        <f>AP425*(1/(1+$G425))^(1+$E425)*(1+AQ$7)^$D425*(AQ407/AP407)^$E425*((AQ407+AQ416)/(AP407+AP416))^($F425*(1+$E425))</f>
        <v/>
      </c>
      <c r="AR425" s="47">
        <f>AQ425*(1/(1+$G425))^(1+$E425)*(1+AR$7)^$D425*(AR407/AQ407)^$E425*((AR407+AR416)/(AQ407+AQ416))^($F425*(1+$E425))</f>
        <v/>
      </c>
      <c r="AS425" s="47">
        <f>AR425*(1/(1+$G425))^(1+$E425)*(1+AS$7)^$D425*(AS407/AR407)^$E425*((AS407+AS416)/(AR407+AR416))^($F425*(1+$E425))</f>
        <v/>
      </c>
      <c r="AT425" s="47">
        <f>AS425*(1/(1+$G425))^(1+$E425)*(1+AT$7)^$D425*(AT407/AS407)^$E425*((AT407+AT416)/(AS407+AS416))^($F425*(1+$E425))</f>
        <v/>
      </c>
      <c r="AU425" s="47">
        <f>AT425*(1/(1+$G425))^(1+$E425)*(1+AU$7)^$D425*(AU407/AT407)^$E425*((AU407+AU416)/(AT407+AT416))^($F425*(1+$E425))</f>
        <v/>
      </c>
      <c r="AV425" s="47">
        <f>AU425*(1/(1+$G425))^(1+$E425)*(1+AV$7)^$D425*(AV407/AU407)^$E425*((AV407+AV416)/(AU407+AU416))^($F425*(1+$E425))</f>
        <v/>
      </c>
      <c r="AW425" s="47">
        <f>AV425*(1/(1+$G425))^(1+$E425)*(1+AW$7)^$D425*(AW407/AV407)^$E425*((AW407+AW416)/(AV407+AV416))^($F425*(1+$E425))</f>
        <v/>
      </c>
      <c r="AX425" s="48">
        <f>FUELUSE(AW425,AX407,AW407,AX416,AW416,AX$7,$D425,$E425,$F425,$G425)</f>
        <v/>
      </c>
    </row>
    <row r="426" hidden="1" outlineLevel="2">
      <c r="A426" s="5" t="inlineStr">
        <is>
          <t>ener</t>
        </is>
      </c>
      <c r="B426" s="5" t="inlineStr">
        <is>
          <t>lpg</t>
        </is>
      </c>
      <c r="C426" s="5" t="inlineStr">
        <is>
          <t>ral</t>
        </is>
      </c>
      <c r="D426" s="40">
        <f>INDEX(Inputs!$N$5:$N$132,MATCH($B426&amp;"|"&amp;$C426,Inputs!$A$5:$A$132,0))</f>
        <v/>
      </c>
      <c r="E426" s="40">
        <f>INDEX(Inputs!$O$5:$O$132,MATCH($B426&amp;"|"&amp;$C426,Inputs!$A$5:$A$132,0))</f>
        <v/>
      </c>
      <c r="F426" s="40">
        <f>INDEX(Inputs!$P$5:$P$132,MATCH($B426&amp;"|"&amp;$C426,Inputs!$A$5:$A$132,0))</f>
        <v/>
      </c>
      <c r="G426" s="40">
        <f>INDEX(Inputs!$Q$5:$Q$132,MATCH($B426&amp;"|"&amp;$C426,Inputs!$A$5:$A$132,0))</f>
        <v/>
      </c>
      <c r="H426" s="5">
        <f>INDEX(Variables!$B$5:$B$105,MATCH($A426,Variables!$A$5:$A$105,0))&amp;IF($C426="",""," | "&amp;INDEX(Mapping!$B$5:$B$26,MATCH($C426,Mapping!$A$5:$A$26,0))&amp;" | "&amp;INDEX(Mapping!$B$30:$B$41,MATCH($B426,Mapping!$A$30:$A$41,0)))</f>
        <v/>
      </c>
      <c r="I426" s="5">
        <f>INDEX(Variables!$C$5:$C$105,MATCH($A426,Variables!$A$5:$A$105,0))</f>
        <v/>
      </c>
      <c r="J426" s="5">
        <f>INDEX(Variables!$E$5:$E$105,MATCH($A426,Variables!$A$5:$A$105,0))</f>
        <v/>
      </c>
      <c r="K426" s="25">
        <f>LOWER(Settings!$C$4)&amp;".mit."&amp;$A426&amp;IF($C426="","","."&amp;$C426&amp;"."&amp;$B426)&amp;IF(INDEX(Variables!$D$5:$D$105,MATCH($A426,Variables!$A$5:$A$105,0))="","","."&amp;INDEX(Variables!$D$5:$D$105,MATCH($A426,Variables!$A$5:$A$105,0)))&amp;"."&amp;K$5</f>
        <v/>
      </c>
      <c r="L426" s="46">
        <f>INDEX(Inputs!$U$5:$U$132,MATCH($B426&amp;"|"&amp;$C426,Inputs!$A$5:$A$132,0))</f>
        <v/>
      </c>
      <c r="M426" s="47">
        <f>L426*(1/(1+$G426))^(1+$E426)*(1+M$7)^$D426*(M408/L408)^$E426*((M408+M417)/(L408+L417))^($F426*(1+$E426))</f>
        <v/>
      </c>
      <c r="N426" s="47">
        <f>M426*(1/(1+$G426))^(1+$E426)*(1+N$7)^$D426*(N408/M408)^$E426*((N408+N417)/(M408+M417))^($F426*(1+$E426))</f>
        <v/>
      </c>
      <c r="O426" s="47">
        <f>N426*(1/(1+$G426))^(1+$E426)*(1+O$7)^$D426*(O408/N408)^$E426*((O408+O417)/(N408+N417))^($F426*(1+$E426))</f>
        <v/>
      </c>
      <c r="P426" s="47">
        <f>O426*(1/(1+$G426))^(1+$E426)*(1+P$7)^$D426*(P408/O408)^$E426*((P408+P417)/(O408+O417))^($F426*(1+$E426))</f>
        <v/>
      </c>
      <c r="Q426" s="47">
        <f>P426*(1/(1+$G426))^(1+$E426)*(1+Q$7)^$D426*(Q408/P408)^$E426*((Q408+Q417)/(P408+P417))^($F426*(1+$E426))</f>
        <v/>
      </c>
      <c r="R426" s="47">
        <f>Q426*(1/(1+$G426))^(1+$E426)*(1+R$7)^$D426*(R408/Q408)^$E426*((R408+R417)/(Q408+Q417))^($F426*(1+$E426))</f>
        <v/>
      </c>
      <c r="S426" s="47">
        <f>R426*(1/(1+$G426))^(1+$E426)*(1+S$7)^$D426*(S408/R408)^$E426*((S408+S417)/(R408+R417))^($F426*(1+$E426))</f>
        <v/>
      </c>
      <c r="T426" s="47">
        <f>S426*(1/(1+$G426))^(1+$E426)*(1+T$7)^$D426*(T408/S408)^$E426*((T408+T417)/(S408+S417))^($F426*(1+$E426))</f>
        <v/>
      </c>
      <c r="U426" s="47">
        <f>T426*(1/(1+$G426))^(1+$E426)*(1+U$7)^$D426*(U408/T408)^$E426*((U408+U417)/(T408+T417))^($F426*(1+$E426))</f>
        <v/>
      </c>
      <c r="V426" s="47">
        <f>U426*(1/(1+$G426))^(1+$E426)*(1+V$7)^$D426*(V408/U408)^$E426*((V408+V417)/(U408+U417))^($F426*(1+$E426))</f>
        <v/>
      </c>
      <c r="W426" s="47">
        <f>V426*(1/(1+$G426))^(1+$E426)*(1+W$7)^$D426*(W408/V408)^$E426*((W408+W417)/(V408+V417))^($F426*(1+$E426))</f>
        <v/>
      </c>
      <c r="X426" s="47">
        <f>W426*(1/(1+$G426))^(1+$E426)*(1+X$7)^$D426*(X408/W408)^$E426*((X408+X417)/(W408+W417))^($F426*(1+$E426))</f>
        <v/>
      </c>
      <c r="Y426" s="47">
        <f>X426*(1/(1+$G426))^(1+$E426)*(1+Y$7)^$D426*(Y408/X408)^$E426*((Y408+Y417)/(X408+X417))^($F426*(1+$E426))</f>
        <v/>
      </c>
      <c r="Z426" s="47">
        <f>Y426*(1/(1+$G426))^(1+$E426)*(1+Z$7)^$D426*(Z408/Y408)^$E426*((Z408+Z417)/(Y408+Y417))^($F426*(1+$E426))</f>
        <v/>
      </c>
      <c r="AA426" s="47">
        <f>Z426*(1/(1+$G426))^(1+$E426)*(1+AA$7)^$D426*(AA408/Z408)^$E426*((AA408+AA417)/(Z408+Z417))^($F426*(1+$E426))</f>
        <v/>
      </c>
      <c r="AB426" s="47">
        <f>AA426*(1/(1+$G426))^(1+$E426)*(1+AB$7)^$D426*(AB408/AA408)^$E426*((AB408+AB417)/(AA408+AA417))^($F426*(1+$E426))</f>
        <v/>
      </c>
      <c r="AC426" s="47">
        <f>AB426*(1/(1+$G426))^(1+$E426)*(1+AC$7)^$D426*(AC408/AB408)^$E426*((AC408+AC417)/(AB408+AB417))^($F426*(1+$E426))</f>
        <v/>
      </c>
      <c r="AD426" s="48">
        <f>FUELUSE(AC426,AD408,AC408,AD417,AC417,AD$7,$D426,$E426,$F426,$G426)</f>
        <v/>
      </c>
      <c r="AE426" s="25">
        <f>LOWER(Settings!$C$4)&amp;".mit."&amp;$A426&amp;IF($C426="","","."&amp;$C426&amp;"."&amp;$B426)&amp;IF(INDEX(Variables!$D$5:$D$105,MATCH($A426,Variables!$A$5:$A$105,0))="","","."&amp;INDEX(Variables!$D$5:$D$105,MATCH($A426,Variables!$A$5:$A$105,0)))&amp;"."&amp;AE$5</f>
        <v/>
      </c>
      <c r="AF426" s="46">
        <f>INDEX(Inputs!$U$5:$U$132,MATCH($B426&amp;"|"&amp;$C426,Inputs!$A$5:$A$132,0))</f>
        <v/>
      </c>
      <c r="AG426" s="47">
        <f>AF426*(1/(1+$G426))^(1+$E426)*(1+AG$7)^$D426*(AG408/AF408)^$E426*((AG408+AG417)/(AF408+AF417))^($F426*(1+$E426))</f>
        <v/>
      </c>
      <c r="AH426" s="47">
        <f>AG426*(1/(1+$G426))^(1+$E426)*(1+AH$7)^$D426*(AH408/AG408)^$E426*((AH408+AH417)/(AG408+AG417))^($F426*(1+$E426))</f>
        <v/>
      </c>
      <c r="AI426" s="47">
        <f>AH426*(1/(1+$G426))^(1+$E426)*(1+AI$7)^$D426*(AI408/AH408)^$E426*((AI408+AI417)/(AH408+AH417))^($F426*(1+$E426))</f>
        <v/>
      </c>
      <c r="AJ426" s="47">
        <f>AI426*(1/(1+$G426))^(1+$E426)*(1+AJ$7)^$D426*(AJ408/AI408)^$E426*((AJ408+AJ417)/(AI408+AI417))^($F426*(1+$E426))</f>
        <v/>
      </c>
      <c r="AK426" s="47">
        <f>AJ426*(1/(1+$G426))^(1+$E426)*(1+AK$7)^$D426*(AK408/AJ408)^$E426*((AK408+AK417)/(AJ408+AJ417))^($F426*(1+$E426))</f>
        <v/>
      </c>
      <c r="AL426" s="47">
        <f>AK426*(1/(1+$G426))^(1+$E426)*(1+AL$7)^$D426*(AL408/AK408)^$E426*((AL408+AL417)/(AK408+AK417))^($F426*(1+$E426))</f>
        <v/>
      </c>
      <c r="AM426" s="47">
        <f>AL426*(1/(1+$G426))^(1+$E426)*(1+AM$7)^$D426*(AM408/AL408)^$E426*((AM408+AM417)/(AL408+AL417))^($F426*(1+$E426))</f>
        <v/>
      </c>
      <c r="AN426" s="47">
        <f>AM426*(1/(1+$G426))^(1+$E426)*(1+AN$7)^$D426*(AN408/AM408)^$E426*((AN408+AN417)/(AM408+AM417))^($F426*(1+$E426))</f>
        <v/>
      </c>
      <c r="AO426" s="47">
        <f>AN426*(1/(1+$G426))^(1+$E426)*(1+AO$7)^$D426*(AO408/AN408)^$E426*((AO408+AO417)/(AN408+AN417))^($F426*(1+$E426))</f>
        <v/>
      </c>
      <c r="AP426" s="47">
        <f>AO426*(1/(1+$G426))^(1+$E426)*(1+AP$7)^$D426*(AP408/AO408)^$E426*((AP408+AP417)/(AO408+AO417))^($F426*(1+$E426))</f>
        <v/>
      </c>
      <c r="AQ426" s="47">
        <f>AP426*(1/(1+$G426))^(1+$E426)*(1+AQ$7)^$D426*(AQ408/AP408)^$E426*((AQ408+AQ417)/(AP408+AP417))^($F426*(1+$E426))</f>
        <v/>
      </c>
      <c r="AR426" s="47">
        <f>AQ426*(1/(1+$G426))^(1+$E426)*(1+AR$7)^$D426*(AR408/AQ408)^$E426*((AR408+AR417)/(AQ408+AQ417))^($F426*(1+$E426))</f>
        <v/>
      </c>
      <c r="AS426" s="47">
        <f>AR426*(1/(1+$G426))^(1+$E426)*(1+AS$7)^$D426*(AS408/AR408)^$E426*((AS408+AS417)/(AR408+AR417))^($F426*(1+$E426))</f>
        <v/>
      </c>
      <c r="AT426" s="47">
        <f>AS426*(1/(1+$G426))^(1+$E426)*(1+AT$7)^$D426*(AT408/AS408)^$E426*((AT408+AT417)/(AS408+AS417))^($F426*(1+$E426))</f>
        <v/>
      </c>
      <c r="AU426" s="47">
        <f>AT426*(1/(1+$G426))^(1+$E426)*(1+AU$7)^$D426*(AU408/AT408)^$E426*((AU408+AU417)/(AT408+AT417))^($F426*(1+$E426))</f>
        <v/>
      </c>
      <c r="AV426" s="47">
        <f>AU426*(1/(1+$G426))^(1+$E426)*(1+AV$7)^$D426*(AV408/AU408)^$E426*((AV408+AV417)/(AU408+AU417))^($F426*(1+$E426))</f>
        <v/>
      </c>
      <c r="AW426" s="47">
        <f>AV426*(1/(1+$G426))^(1+$E426)*(1+AW$7)^$D426*(AW408/AV408)^$E426*((AW408+AW417)/(AV408+AV417))^($F426*(1+$E426))</f>
        <v/>
      </c>
      <c r="AX426" s="48">
        <f>FUELUSE(AW426,AX408,AW408,AX417,AW417,AX$7,$D426,$E426,$F426,$G426)</f>
        <v/>
      </c>
    </row>
    <row r="427" hidden="1" outlineLevel="2">
      <c r="A427" s="5" t="inlineStr">
        <is>
          <t>ener</t>
        </is>
      </c>
      <c r="B427" s="5" t="inlineStr">
        <is>
          <t>ker</t>
        </is>
      </c>
      <c r="C427" s="5" t="inlineStr">
        <is>
          <t>ral</t>
        </is>
      </c>
      <c r="D427" s="40">
        <f>INDEX(Inputs!$N$5:$N$132,MATCH($B427&amp;"|"&amp;$C427,Inputs!$A$5:$A$132,0))</f>
        <v/>
      </c>
      <c r="E427" s="40">
        <f>INDEX(Inputs!$O$5:$O$132,MATCH($B427&amp;"|"&amp;$C427,Inputs!$A$5:$A$132,0))</f>
        <v/>
      </c>
      <c r="F427" s="40">
        <f>INDEX(Inputs!$P$5:$P$132,MATCH($B427&amp;"|"&amp;$C427,Inputs!$A$5:$A$132,0))</f>
        <v/>
      </c>
      <c r="G427" s="40">
        <f>INDEX(Inputs!$Q$5:$Q$132,MATCH($B427&amp;"|"&amp;$C427,Inputs!$A$5:$A$132,0))</f>
        <v/>
      </c>
      <c r="H427" s="5">
        <f>INDEX(Variables!$B$5:$B$105,MATCH($A427,Variables!$A$5:$A$105,0))&amp;IF($C427="",""," | "&amp;INDEX(Mapping!$B$5:$B$26,MATCH($C427,Mapping!$A$5:$A$26,0))&amp;" | "&amp;INDEX(Mapping!$B$30:$B$41,MATCH($B427,Mapping!$A$30:$A$41,0)))</f>
        <v/>
      </c>
      <c r="I427" s="5">
        <f>INDEX(Variables!$C$5:$C$105,MATCH($A427,Variables!$A$5:$A$105,0))</f>
        <v/>
      </c>
      <c r="J427" s="5">
        <f>INDEX(Variables!$E$5:$E$105,MATCH($A427,Variables!$A$5:$A$105,0))</f>
        <v/>
      </c>
      <c r="K427" s="25">
        <f>LOWER(Settings!$C$4)&amp;".mit."&amp;$A427&amp;IF($C427="","","."&amp;$C427&amp;"."&amp;$B427)&amp;IF(INDEX(Variables!$D$5:$D$105,MATCH($A427,Variables!$A$5:$A$105,0))="","","."&amp;INDEX(Variables!$D$5:$D$105,MATCH($A427,Variables!$A$5:$A$105,0)))&amp;"."&amp;K$5</f>
        <v/>
      </c>
      <c r="L427" s="46">
        <f>INDEX(Inputs!$U$5:$U$132,MATCH($B427&amp;"|"&amp;$C427,Inputs!$A$5:$A$132,0))</f>
        <v/>
      </c>
      <c r="M427" s="47">
        <f>L427*(1/(1+$G427))^(1+$E427)*(1+M$7)^$D427*(M409/L409)^$E427*((M409+M418)/(L409+L418))^($F427*(1+$E427))</f>
        <v/>
      </c>
      <c r="N427" s="47">
        <f>M427*(1/(1+$G427))^(1+$E427)*(1+N$7)^$D427*(N409/M409)^$E427*((N409+N418)/(M409+M418))^($F427*(1+$E427))</f>
        <v/>
      </c>
      <c r="O427" s="47">
        <f>N427*(1/(1+$G427))^(1+$E427)*(1+O$7)^$D427*(O409/N409)^$E427*((O409+O418)/(N409+N418))^($F427*(1+$E427))</f>
        <v/>
      </c>
      <c r="P427" s="47">
        <f>O427*(1/(1+$G427))^(1+$E427)*(1+P$7)^$D427*(P409/O409)^$E427*((P409+P418)/(O409+O418))^($F427*(1+$E427))</f>
        <v/>
      </c>
      <c r="Q427" s="47">
        <f>P427*(1/(1+$G427))^(1+$E427)*(1+Q$7)^$D427*(Q409/P409)^$E427*((Q409+Q418)/(P409+P418))^($F427*(1+$E427))</f>
        <v/>
      </c>
      <c r="R427" s="47">
        <f>Q427*(1/(1+$G427))^(1+$E427)*(1+R$7)^$D427*(R409/Q409)^$E427*((R409+R418)/(Q409+Q418))^($F427*(1+$E427))</f>
        <v/>
      </c>
      <c r="S427" s="47">
        <f>R427*(1/(1+$G427))^(1+$E427)*(1+S$7)^$D427*(S409/R409)^$E427*((S409+S418)/(R409+R418))^($F427*(1+$E427))</f>
        <v/>
      </c>
      <c r="T427" s="47">
        <f>S427*(1/(1+$G427))^(1+$E427)*(1+T$7)^$D427*(T409/S409)^$E427*((T409+T418)/(S409+S418))^($F427*(1+$E427))</f>
        <v/>
      </c>
      <c r="U427" s="47">
        <f>T427*(1/(1+$G427))^(1+$E427)*(1+U$7)^$D427*(U409/T409)^$E427*((U409+U418)/(T409+T418))^($F427*(1+$E427))</f>
        <v/>
      </c>
      <c r="V427" s="47">
        <f>U427*(1/(1+$G427))^(1+$E427)*(1+V$7)^$D427*(V409/U409)^$E427*((V409+V418)/(U409+U418))^($F427*(1+$E427))</f>
        <v/>
      </c>
      <c r="W427" s="47">
        <f>V427*(1/(1+$G427))^(1+$E427)*(1+W$7)^$D427*(W409/V409)^$E427*((W409+W418)/(V409+V418))^($F427*(1+$E427))</f>
        <v/>
      </c>
      <c r="X427" s="47">
        <f>W427*(1/(1+$G427))^(1+$E427)*(1+X$7)^$D427*(X409/W409)^$E427*((X409+X418)/(W409+W418))^($F427*(1+$E427))</f>
        <v/>
      </c>
      <c r="Y427" s="47">
        <f>X427*(1/(1+$G427))^(1+$E427)*(1+Y$7)^$D427*(Y409/X409)^$E427*((Y409+Y418)/(X409+X418))^($F427*(1+$E427))</f>
        <v/>
      </c>
      <c r="Z427" s="47">
        <f>Y427*(1/(1+$G427))^(1+$E427)*(1+Z$7)^$D427*(Z409/Y409)^$E427*((Z409+Z418)/(Y409+Y418))^($F427*(1+$E427))</f>
        <v/>
      </c>
      <c r="AA427" s="47">
        <f>Z427*(1/(1+$G427))^(1+$E427)*(1+AA$7)^$D427*(AA409/Z409)^$E427*((AA409+AA418)/(Z409+Z418))^($F427*(1+$E427))</f>
        <v/>
      </c>
      <c r="AB427" s="47">
        <f>AA427*(1/(1+$G427))^(1+$E427)*(1+AB$7)^$D427*(AB409/AA409)^$E427*((AB409+AB418)/(AA409+AA418))^($F427*(1+$E427))</f>
        <v/>
      </c>
      <c r="AC427" s="47">
        <f>AB427*(1/(1+$G427))^(1+$E427)*(1+AC$7)^$D427*(AC409/AB409)^$E427*((AC409+AC418)/(AB409+AB418))^($F427*(1+$E427))</f>
        <v/>
      </c>
      <c r="AD427" s="48">
        <f>FUELUSE(AC427,AD409,AC409,AD418,AC418,AD$7,$D427,$E427,$F427,$G427)</f>
        <v/>
      </c>
      <c r="AE427" s="25">
        <f>LOWER(Settings!$C$4)&amp;".mit."&amp;$A427&amp;IF($C427="","","."&amp;$C427&amp;"."&amp;$B427)&amp;IF(INDEX(Variables!$D$5:$D$105,MATCH($A427,Variables!$A$5:$A$105,0))="","","."&amp;INDEX(Variables!$D$5:$D$105,MATCH($A427,Variables!$A$5:$A$105,0)))&amp;"."&amp;AE$5</f>
        <v/>
      </c>
      <c r="AF427" s="46">
        <f>INDEX(Inputs!$U$5:$U$132,MATCH($B427&amp;"|"&amp;$C427,Inputs!$A$5:$A$132,0))</f>
        <v/>
      </c>
      <c r="AG427" s="47">
        <f>AF427*(1/(1+$G427))^(1+$E427)*(1+AG$7)^$D427*(AG409/AF409)^$E427*((AG409+AG418)/(AF409+AF418))^($F427*(1+$E427))</f>
        <v/>
      </c>
      <c r="AH427" s="47">
        <f>AG427*(1/(1+$G427))^(1+$E427)*(1+AH$7)^$D427*(AH409/AG409)^$E427*((AH409+AH418)/(AG409+AG418))^($F427*(1+$E427))</f>
        <v/>
      </c>
      <c r="AI427" s="47">
        <f>AH427*(1/(1+$G427))^(1+$E427)*(1+AI$7)^$D427*(AI409/AH409)^$E427*((AI409+AI418)/(AH409+AH418))^($F427*(1+$E427))</f>
        <v/>
      </c>
      <c r="AJ427" s="47">
        <f>AI427*(1/(1+$G427))^(1+$E427)*(1+AJ$7)^$D427*(AJ409/AI409)^$E427*((AJ409+AJ418)/(AI409+AI418))^($F427*(1+$E427))</f>
        <v/>
      </c>
      <c r="AK427" s="47">
        <f>AJ427*(1/(1+$G427))^(1+$E427)*(1+AK$7)^$D427*(AK409/AJ409)^$E427*((AK409+AK418)/(AJ409+AJ418))^($F427*(1+$E427))</f>
        <v/>
      </c>
      <c r="AL427" s="47">
        <f>AK427*(1/(1+$G427))^(1+$E427)*(1+AL$7)^$D427*(AL409/AK409)^$E427*((AL409+AL418)/(AK409+AK418))^($F427*(1+$E427))</f>
        <v/>
      </c>
      <c r="AM427" s="47">
        <f>AL427*(1/(1+$G427))^(1+$E427)*(1+AM$7)^$D427*(AM409/AL409)^$E427*((AM409+AM418)/(AL409+AL418))^($F427*(1+$E427))</f>
        <v/>
      </c>
      <c r="AN427" s="47">
        <f>AM427*(1/(1+$G427))^(1+$E427)*(1+AN$7)^$D427*(AN409/AM409)^$E427*((AN409+AN418)/(AM409+AM418))^($F427*(1+$E427))</f>
        <v/>
      </c>
      <c r="AO427" s="47">
        <f>AN427*(1/(1+$G427))^(1+$E427)*(1+AO$7)^$D427*(AO409/AN409)^$E427*((AO409+AO418)/(AN409+AN418))^($F427*(1+$E427))</f>
        <v/>
      </c>
      <c r="AP427" s="47">
        <f>AO427*(1/(1+$G427))^(1+$E427)*(1+AP$7)^$D427*(AP409/AO409)^$E427*((AP409+AP418)/(AO409+AO418))^($F427*(1+$E427))</f>
        <v/>
      </c>
      <c r="AQ427" s="47">
        <f>AP427*(1/(1+$G427))^(1+$E427)*(1+AQ$7)^$D427*(AQ409/AP409)^$E427*((AQ409+AQ418)/(AP409+AP418))^($F427*(1+$E427))</f>
        <v/>
      </c>
      <c r="AR427" s="47">
        <f>AQ427*(1/(1+$G427))^(1+$E427)*(1+AR$7)^$D427*(AR409/AQ409)^$E427*((AR409+AR418)/(AQ409+AQ418))^($F427*(1+$E427))</f>
        <v/>
      </c>
      <c r="AS427" s="47">
        <f>AR427*(1/(1+$G427))^(1+$E427)*(1+AS$7)^$D427*(AS409/AR409)^$E427*((AS409+AS418)/(AR409+AR418))^($F427*(1+$E427))</f>
        <v/>
      </c>
      <c r="AT427" s="47">
        <f>AS427*(1/(1+$G427))^(1+$E427)*(1+AT$7)^$D427*(AT409/AS409)^$E427*((AT409+AT418)/(AS409+AS418))^($F427*(1+$E427))</f>
        <v/>
      </c>
      <c r="AU427" s="47">
        <f>AT427*(1/(1+$G427))^(1+$E427)*(1+AU$7)^$D427*(AU409/AT409)^$E427*((AU409+AU418)/(AT409+AT418))^($F427*(1+$E427))</f>
        <v/>
      </c>
      <c r="AV427" s="47">
        <f>AU427*(1/(1+$G427))^(1+$E427)*(1+AV$7)^$D427*(AV409/AU409)^$E427*((AV409+AV418)/(AU409+AU418))^($F427*(1+$E427))</f>
        <v/>
      </c>
      <c r="AW427" s="47">
        <f>AV427*(1/(1+$G427))^(1+$E427)*(1+AW$7)^$D427*(AW409/AV409)^$E427*((AW409+AW418)/(AV409+AV418))^($F427*(1+$E427))</f>
        <v/>
      </c>
      <c r="AX427" s="48">
        <f>FUELUSE(AW427,AX409,AW409,AX418,AW418,AX$7,$D427,$E427,$F427,$G427)</f>
        <v/>
      </c>
    </row>
    <row r="428" hidden="1" outlineLevel="2">
      <c r="A428" s="5" t="inlineStr">
        <is>
          <t>ener</t>
        </is>
      </c>
      <c r="B428" s="5" t="inlineStr">
        <is>
          <t>oop</t>
        </is>
      </c>
      <c r="C428" s="5" t="inlineStr">
        <is>
          <t>ral</t>
        </is>
      </c>
      <c r="D428" s="40">
        <f>INDEX(Inputs!$N$5:$N$132,MATCH($B428&amp;"|"&amp;$C428,Inputs!$A$5:$A$132,0))</f>
        <v/>
      </c>
      <c r="E428" s="40">
        <f>INDEX(Inputs!$O$5:$O$132,MATCH($B428&amp;"|"&amp;$C428,Inputs!$A$5:$A$132,0))</f>
        <v/>
      </c>
      <c r="F428" s="40">
        <f>INDEX(Inputs!$P$5:$P$132,MATCH($B428&amp;"|"&amp;$C428,Inputs!$A$5:$A$132,0))</f>
        <v/>
      </c>
      <c r="G428" s="40">
        <f>INDEX(Inputs!$Q$5:$Q$132,MATCH($B428&amp;"|"&amp;$C428,Inputs!$A$5:$A$132,0))</f>
        <v/>
      </c>
      <c r="H428" s="5">
        <f>INDEX(Variables!$B$5:$B$105,MATCH($A428,Variables!$A$5:$A$105,0))&amp;IF($C428="",""," | "&amp;INDEX(Mapping!$B$5:$B$26,MATCH($C428,Mapping!$A$5:$A$26,0))&amp;" | "&amp;INDEX(Mapping!$B$30:$B$41,MATCH($B428,Mapping!$A$30:$A$41,0)))</f>
        <v/>
      </c>
      <c r="I428" s="5">
        <f>INDEX(Variables!$C$5:$C$105,MATCH($A428,Variables!$A$5:$A$105,0))</f>
        <v/>
      </c>
      <c r="J428" s="5">
        <f>INDEX(Variables!$E$5:$E$105,MATCH($A428,Variables!$A$5:$A$105,0))</f>
        <v/>
      </c>
      <c r="K428" s="25">
        <f>LOWER(Settings!$C$4)&amp;".mit."&amp;$A428&amp;IF($C428="","","."&amp;$C428&amp;"."&amp;$B428)&amp;IF(INDEX(Variables!$D$5:$D$105,MATCH($A428,Variables!$A$5:$A$105,0))="","","."&amp;INDEX(Variables!$D$5:$D$105,MATCH($A428,Variables!$A$5:$A$105,0)))&amp;"."&amp;K$5</f>
        <v/>
      </c>
      <c r="L428" s="46">
        <f>INDEX(Inputs!$U$5:$U$132,MATCH($B428&amp;"|"&amp;$C428,Inputs!$A$5:$A$132,0))</f>
        <v/>
      </c>
      <c r="M428" s="47">
        <f>L428*(1/(1+$G428))^(1+$E428)*(1+M$7)^$D428*(M410/L410)^$E428*((M410+M419)/(L410+L419))^($F428*(1+$E428))</f>
        <v/>
      </c>
      <c r="N428" s="47">
        <f>M428*(1/(1+$G428))^(1+$E428)*(1+N$7)^$D428*(N410/M410)^$E428*((N410+N419)/(M410+M419))^($F428*(1+$E428))</f>
        <v/>
      </c>
      <c r="O428" s="47">
        <f>N428*(1/(1+$G428))^(1+$E428)*(1+O$7)^$D428*(O410/N410)^$E428*((O410+O419)/(N410+N419))^($F428*(1+$E428))</f>
        <v/>
      </c>
      <c r="P428" s="47">
        <f>O428*(1/(1+$G428))^(1+$E428)*(1+P$7)^$D428*(P410/O410)^$E428*((P410+P419)/(O410+O419))^($F428*(1+$E428))</f>
        <v/>
      </c>
      <c r="Q428" s="47">
        <f>P428*(1/(1+$G428))^(1+$E428)*(1+Q$7)^$D428*(Q410/P410)^$E428*((Q410+Q419)/(P410+P419))^($F428*(1+$E428))</f>
        <v/>
      </c>
      <c r="R428" s="47">
        <f>Q428*(1/(1+$G428))^(1+$E428)*(1+R$7)^$D428*(R410/Q410)^$E428*((R410+R419)/(Q410+Q419))^($F428*(1+$E428))</f>
        <v/>
      </c>
      <c r="S428" s="47">
        <f>R428*(1/(1+$G428))^(1+$E428)*(1+S$7)^$D428*(S410/R410)^$E428*((S410+S419)/(R410+R419))^($F428*(1+$E428))</f>
        <v/>
      </c>
      <c r="T428" s="47">
        <f>S428*(1/(1+$G428))^(1+$E428)*(1+T$7)^$D428*(T410/S410)^$E428*((T410+T419)/(S410+S419))^($F428*(1+$E428))</f>
        <v/>
      </c>
      <c r="U428" s="47">
        <f>T428*(1/(1+$G428))^(1+$E428)*(1+U$7)^$D428*(U410/T410)^$E428*((U410+U419)/(T410+T419))^($F428*(1+$E428))</f>
        <v/>
      </c>
      <c r="V428" s="47">
        <f>U428*(1/(1+$G428))^(1+$E428)*(1+V$7)^$D428*(V410/U410)^$E428*((V410+V419)/(U410+U419))^($F428*(1+$E428))</f>
        <v/>
      </c>
      <c r="W428" s="47">
        <f>V428*(1/(1+$G428))^(1+$E428)*(1+W$7)^$D428*(W410/V410)^$E428*((W410+W419)/(V410+V419))^($F428*(1+$E428))</f>
        <v/>
      </c>
      <c r="X428" s="47">
        <f>W428*(1/(1+$G428))^(1+$E428)*(1+X$7)^$D428*(X410/W410)^$E428*((X410+X419)/(W410+W419))^($F428*(1+$E428))</f>
        <v/>
      </c>
      <c r="Y428" s="47">
        <f>X428*(1/(1+$G428))^(1+$E428)*(1+Y$7)^$D428*(Y410/X410)^$E428*((Y410+Y419)/(X410+X419))^($F428*(1+$E428))</f>
        <v/>
      </c>
      <c r="Z428" s="47">
        <f>Y428*(1/(1+$G428))^(1+$E428)*(1+Z$7)^$D428*(Z410/Y410)^$E428*((Z410+Z419)/(Y410+Y419))^($F428*(1+$E428))</f>
        <v/>
      </c>
      <c r="AA428" s="47">
        <f>Z428*(1/(1+$G428))^(1+$E428)*(1+AA$7)^$D428*(AA410/Z410)^$E428*((AA410+AA419)/(Z410+Z419))^($F428*(1+$E428))</f>
        <v/>
      </c>
      <c r="AB428" s="47">
        <f>AA428*(1/(1+$G428))^(1+$E428)*(1+AB$7)^$D428*(AB410/AA410)^$E428*((AB410+AB419)/(AA410+AA419))^($F428*(1+$E428))</f>
        <v/>
      </c>
      <c r="AC428" s="47">
        <f>AB428*(1/(1+$G428))^(1+$E428)*(1+AC$7)^$D428*(AC410/AB410)^$E428*((AC410+AC419)/(AB410+AB419))^($F428*(1+$E428))</f>
        <v/>
      </c>
      <c r="AD428" s="48">
        <f>FUELUSE(AC428,AD410,AC410,AD419,AC419,AD$7,$D428,$E428,$F428,$G428)</f>
        <v/>
      </c>
      <c r="AE428" s="25">
        <f>LOWER(Settings!$C$4)&amp;".mit."&amp;$A428&amp;IF($C428="","","."&amp;$C428&amp;"."&amp;$B428)&amp;IF(INDEX(Variables!$D$5:$D$105,MATCH($A428,Variables!$A$5:$A$105,0))="","","."&amp;INDEX(Variables!$D$5:$D$105,MATCH($A428,Variables!$A$5:$A$105,0)))&amp;"."&amp;AE$5</f>
        <v/>
      </c>
      <c r="AF428" s="46">
        <f>INDEX(Inputs!$U$5:$U$132,MATCH($B428&amp;"|"&amp;$C428,Inputs!$A$5:$A$132,0))</f>
        <v/>
      </c>
      <c r="AG428" s="47">
        <f>AF428*(1/(1+$G428))^(1+$E428)*(1+AG$7)^$D428*(AG410/AF410)^$E428*((AG410+AG419)/(AF410+AF419))^($F428*(1+$E428))</f>
        <v/>
      </c>
      <c r="AH428" s="47">
        <f>AG428*(1/(1+$G428))^(1+$E428)*(1+AH$7)^$D428*(AH410/AG410)^$E428*((AH410+AH419)/(AG410+AG419))^($F428*(1+$E428))</f>
        <v/>
      </c>
      <c r="AI428" s="47">
        <f>AH428*(1/(1+$G428))^(1+$E428)*(1+AI$7)^$D428*(AI410/AH410)^$E428*((AI410+AI419)/(AH410+AH419))^($F428*(1+$E428))</f>
        <v/>
      </c>
      <c r="AJ428" s="47">
        <f>AI428*(1/(1+$G428))^(1+$E428)*(1+AJ$7)^$D428*(AJ410/AI410)^$E428*((AJ410+AJ419)/(AI410+AI419))^($F428*(1+$E428))</f>
        <v/>
      </c>
      <c r="AK428" s="47">
        <f>AJ428*(1/(1+$G428))^(1+$E428)*(1+AK$7)^$D428*(AK410/AJ410)^$E428*((AK410+AK419)/(AJ410+AJ419))^($F428*(1+$E428))</f>
        <v/>
      </c>
      <c r="AL428" s="47">
        <f>AK428*(1/(1+$G428))^(1+$E428)*(1+AL$7)^$D428*(AL410/AK410)^$E428*((AL410+AL419)/(AK410+AK419))^($F428*(1+$E428))</f>
        <v/>
      </c>
      <c r="AM428" s="47">
        <f>AL428*(1/(1+$G428))^(1+$E428)*(1+AM$7)^$D428*(AM410/AL410)^$E428*((AM410+AM419)/(AL410+AL419))^($F428*(1+$E428))</f>
        <v/>
      </c>
      <c r="AN428" s="47">
        <f>AM428*(1/(1+$G428))^(1+$E428)*(1+AN$7)^$D428*(AN410/AM410)^$E428*((AN410+AN419)/(AM410+AM419))^($F428*(1+$E428))</f>
        <v/>
      </c>
      <c r="AO428" s="47">
        <f>AN428*(1/(1+$G428))^(1+$E428)*(1+AO$7)^$D428*(AO410/AN410)^$E428*((AO410+AO419)/(AN410+AN419))^($F428*(1+$E428))</f>
        <v/>
      </c>
      <c r="AP428" s="47">
        <f>AO428*(1/(1+$G428))^(1+$E428)*(1+AP$7)^$D428*(AP410/AO410)^$E428*((AP410+AP419)/(AO410+AO419))^($F428*(1+$E428))</f>
        <v/>
      </c>
      <c r="AQ428" s="47">
        <f>AP428*(1/(1+$G428))^(1+$E428)*(1+AQ$7)^$D428*(AQ410/AP410)^$E428*((AQ410+AQ419)/(AP410+AP419))^($F428*(1+$E428))</f>
        <v/>
      </c>
      <c r="AR428" s="47">
        <f>AQ428*(1/(1+$G428))^(1+$E428)*(1+AR$7)^$D428*(AR410/AQ410)^$E428*((AR410+AR419)/(AQ410+AQ419))^($F428*(1+$E428))</f>
        <v/>
      </c>
      <c r="AS428" s="47">
        <f>AR428*(1/(1+$G428))^(1+$E428)*(1+AS$7)^$D428*(AS410/AR410)^$E428*((AS410+AS419)/(AR410+AR419))^($F428*(1+$E428))</f>
        <v/>
      </c>
      <c r="AT428" s="47">
        <f>AS428*(1/(1+$G428))^(1+$E428)*(1+AT$7)^$D428*(AT410/AS410)^$E428*((AT410+AT419)/(AS410+AS419))^($F428*(1+$E428))</f>
        <v/>
      </c>
      <c r="AU428" s="47">
        <f>AT428*(1/(1+$G428))^(1+$E428)*(1+AU$7)^$D428*(AU410/AT410)^$E428*((AU410+AU419)/(AT410+AT419))^($F428*(1+$E428))</f>
        <v/>
      </c>
      <c r="AV428" s="47">
        <f>AU428*(1/(1+$G428))^(1+$E428)*(1+AV$7)^$D428*(AV410/AU410)^$E428*((AV410+AV419)/(AU410+AU419))^($F428*(1+$E428))</f>
        <v/>
      </c>
      <c r="AW428" s="47">
        <f>AV428*(1/(1+$G428))^(1+$E428)*(1+AW$7)^$D428*(AW410/AV410)^$E428*((AW410+AW419)/(AV410+AV419))^($F428*(1+$E428))</f>
        <v/>
      </c>
      <c r="AX428" s="48">
        <f>FUELUSE(AW428,AX410,AW410,AX419,AW419,AX$7,$D428,$E428,$F428,$G428)</f>
        <v/>
      </c>
    </row>
    <row r="429" hidden="1" outlineLevel="2">
      <c r="A429" s="5" t="inlineStr">
        <is>
          <t>ener</t>
        </is>
      </c>
      <c r="B429" s="5" t="inlineStr">
        <is>
          <t>bio</t>
        </is>
      </c>
      <c r="C429" s="5" t="inlineStr">
        <is>
          <t>ral</t>
        </is>
      </c>
      <c r="D429" s="40">
        <f>INDEX(Inputs!$N$5:$N$132,MATCH($B429&amp;"|"&amp;$C429,Inputs!$A$5:$A$132,0))</f>
        <v/>
      </c>
      <c r="E429" s="40">
        <f>INDEX(Inputs!$O$5:$O$132,MATCH($B429&amp;"|"&amp;$C429,Inputs!$A$5:$A$132,0))</f>
        <v/>
      </c>
      <c r="F429" s="40">
        <f>INDEX(Inputs!$P$5:$P$132,MATCH($B429&amp;"|"&amp;$C429,Inputs!$A$5:$A$132,0))</f>
        <v/>
      </c>
      <c r="G429" s="40">
        <f>INDEX(Inputs!$Q$5:$Q$132,MATCH($B429&amp;"|"&amp;$C429,Inputs!$A$5:$A$132,0))</f>
        <v/>
      </c>
      <c r="H429" s="5">
        <f>INDEX(Variables!$B$5:$B$105,MATCH($A429,Variables!$A$5:$A$105,0))&amp;IF($C429="",""," | "&amp;INDEX(Mapping!$B$5:$B$26,MATCH($C429,Mapping!$A$5:$A$26,0))&amp;" | "&amp;INDEX(Mapping!$B$30:$B$41,MATCH($B429,Mapping!$A$30:$A$41,0)))</f>
        <v/>
      </c>
      <c r="I429" s="5">
        <f>INDEX(Variables!$C$5:$C$105,MATCH($A429,Variables!$A$5:$A$105,0))</f>
        <v/>
      </c>
      <c r="J429" s="5">
        <f>INDEX(Variables!$E$5:$E$105,MATCH($A429,Variables!$A$5:$A$105,0))</f>
        <v/>
      </c>
      <c r="K429" s="25">
        <f>LOWER(Settings!$C$4)&amp;".mit."&amp;$A429&amp;IF($C429="","","."&amp;$C429&amp;"."&amp;$B429)&amp;IF(INDEX(Variables!$D$5:$D$105,MATCH($A429,Variables!$A$5:$A$105,0))="","","."&amp;INDEX(Variables!$D$5:$D$105,MATCH($A429,Variables!$A$5:$A$105,0)))&amp;"."&amp;K$5</f>
        <v/>
      </c>
      <c r="L429" s="46">
        <f>INDEX(Inputs!$U$5:$U$132,MATCH($B429&amp;"|"&amp;$C429,Inputs!$A$5:$A$132,0))</f>
        <v/>
      </c>
      <c r="M429" s="47">
        <f>L429*(1/(1+$G429))^(1+$E429)*(1+M$7)^$D429*(M411/L411)^$E429*((M411+M420)/(L411+L420))^($F429*(1+$E429))</f>
        <v/>
      </c>
      <c r="N429" s="47">
        <f>M429*(1/(1+$G429))^(1+$E429)*(1+N$7)^$D429*(N411/M411)^$E429*((N411+N420)/(M411+M420))^($F429*(1+$E429))</f>
        <v/>
      </c>
      <c r="O429" s="47">
        <f>N429*(1/(1+$G429))^(1+$E429)*(1+O$7)^$D429*(O411/N411)^$E429*((O411+O420)/(N411+N420))^($F429*(1+$E429))</f>
        <v/>
      </c>
      <c r="P429" s="47">
        <f>O429*(1/(1+$G429))^(1+$E429)*(1+P$7)^$D429*(P411/O411)^$E429*((P411+P420)/(O411+O420))^($F429*(1+$E429))</f>
        <v/>
      </c>
      <c r="Q429" s="47">
        <f>P429*(1/(1+$G429))^(1+$E429)*(1+Q$7)^$D429*(Q411/P411)^$E429*((Q411+Q420)/(P411+P420))^($F429*(1+$E429))</f>
        <v/>
      </c>
      <c r="R429" s="47">
        <f>Q429*(1/(1+$G429))^(1+$E429)*(1+R$7)^$D429*(R411/Q411)^$E429*((R411+R420)/(Q411+Q420))^($F429*(1+$E429))</f>
        <v/>
      </c>
      <c r="S429" s="47">
        <f>R429*(1/(1+$G429))^(1+$E429)*(1+S$7)^$D429*(S411/R411)^$E429*((S411+S420)/(R411+R420))^($F429*(1+$E429))</f>
        <v/>
      </c>
      <c r="T429" s="47">
        <f>S429*(1/(1+$G429))^(1+$E429)*(1+T$7)^$D429*(T411/S411)^$E429*((T411+T420)/(S411+S420))^($F429*(1+$E429))</f>
        <v/>
      </c>
      <c r="U429" s="47">
        <f>T429*(1/(1+$G429))^(1+$E429)*(1+U$7)^$D429*(U411/T411)^$E429*((U411+U420)/(T411+T420))^($F429*(1+$E429))</f>
        <v/>
      </c>
      <c r="V429" s="47">
        <f>U429*(1/(1+$G429))^(1+$E429)*(1+V$7)^$D429*(V411/U411)^$E429*((V411+V420)/(U411+U420))^($F429*(1+$E429))</f>
        <v/>
      </c>
      <c r="W429" s="47">
        <f>V429*(1/(1+$G429))^(1+$E429)*(1+W$7)^$D429*(W411/V411)^$E429*((W411+W420)/(V411+V420))^($F429*(1+$E429))</f>
        <v/>
      </c>
      <c r="X429" s="47">
        <f>W429*(1/(1+$G429))^(1+$E429)*(1+X$7)^$D429*(X411/W411)^$E429*((X411+X420)/(W411+W420))^($F429*(1+$E429))</f>
        <v/>
      </c>
      <c r="Y429" s="47">
        <f>X429*(1/(1+$G429))^(1+$E429)*(1+Y$7)^$D429*(Y411/X411)^$E429*((Y411+Y420)/(X411+X420))^($F429*(1+$E429))</f>
        <v/>
      </c>
      <c r="Z429" s="47">
        <f>Y429*(1/(1+$G429))^(1+$E429)*(1+Z$7)^$D429*(Z411/Y411)^$E429*((Z411+Z420)/(Y411+Y420))^($F429*(1+$E429))</f>
        <v/>
      </c>
      <c r="AA429" s="47">
        <f>Z429*(1/(1+$G429))^(1+$E429)*(1+AA$7)^$D429*(AA411/Z411)^$E429*((AA411+AA420)/(Z411+Z420))^($F429*(1+$E429))</f>
        <v/>
      </c>
      <c r="AB429" s="47">
        <f>AA429*(1/(1+$G429))^(1+$E429)*(1+AB$7)^$D429*(AB411/AA411)^$E429*((AB411+AB420)/(AA411+AA420))^($F429*(1+$E429))</f>
        <v/>
      </c>
      <c r="AC429" s="47">
        <f>AB429*(1/(1+$G429))^(1+$E429)*(1+AC$7)^$D429*(AC411/AB411)^$E429*((AC411+AC420)/(AB411+AB420))^($F429*(1+$E429))</f>
        <v/>
      </c>
      <c r="AD429" s="48">
        <f>FUELUSE(AC429,AD411,AC411,AD420,AC420,AD$7,$D429,$E429,$F429,$G429)</f>
        <v/>
      </c>
      <c r="AE429" s="25">
        <f>LOWER(Settings!$C$4)&amp;".mit."&amp;$A429&amp;IF($C429="","","."&amp;$C429&amp;"."&amp;$B429)&amp;IF(INDEX(Variables!$D$5:$D$105,MATCH($A429,Variables!$A$5:$A$105,0))="","","."&amp;INDEX(Variables!$D$5:$D$105,MATCH($A429,Variables!$A$5:$A$105,0)))&amp;"."&amp;AE$5</f>
        <v/>
      </c>
      <c r="AF429" s="46">
        <f>INDEX(Inputs!$U$5:$U$132,MATCH($B429&amp;"|"&amp;$C429,Inputs!$A$5:$A$132,0))</f>
        <v/>
      </c>
      <c r="AG429" s="47">
        <f>AF429*(1/(1+$G429))^(1+$E429)*(1+AG$7)^$D429*(AG411/AF411)^$E429*((AG411+AG420)/(AF411+AF420))^($F429*(1+$E429))</f>
        <v/>
      </c>
      <c r="AH429" s="47">
        <f>AG429*(1/(1+$G429))^(1+$E429)*(1+AH$7)^$D429*(AH411/AG411)^$E429*((AH411+AH420)/(AG411+AG420))^($F429*(1+$E429))</f>
        <v/>
      </c>
      <c r="AI429" s="47">
        <f>AH429*(1/(1+$G429))^(1+$E429)*(1+AI$7)^$D429*(AI411/AH411)^$E429*((AI411+AI420)/(AH411+AH420))^($F429*(1+$E429))</f>
        <v/>
      </c>
      <c r="AJ429" s="47">
        <f>AI429*(1/(1+$G429))^(1+$E429)*(1+AJ$7)^$D429*(AJ411/AI411)^$E429*((AJ411+AJ420)/(AI411+AI420))^($F429*(1+$E429))</f>
        <v/>
      </c>
      <c r="AK429" s="47">
        <f>AJ429*(1/(1+$G429))^(1+$E429)*(1+AK$7)^$D429*(AK411/AJ411)^$E429*((AK411+AK420)/(AJ411+AJ420))^($F429*(1+$E429))</f>
        <v/>
      </c>
      <c r="AL429" s="47">
        <f>AK429*(1/(1+$G429))^(1+$E429)*(1+AL$7)^$D429*(AL411/AK411)^$E429*((AL411+AL420)/(AK411+AK420))^($F429*(1+$E429))</f>
        <v/>
      </c>
      <c r="AM429" s="47">
        <f>AL429*(1/(1+$G429))^(1+$E429)*(1+AM$7)^$D429*(AM411/AL411)^$E429*((AM411+AM420)/(AL411+AL420))^($F429*(1+$E429))</f>
        <v/>
      </c>
      <c r="AN429" s="47">
        <f>AM429*(1/(1+$G429))^(1+$E429)*(1+AN$7)^$D429*(AN411/AM411)^$E429*((AN411+AN420)/(AM411+AM420))^($F429*(1+$E429))</f>
        <v/>
      </c>
      <c r="AO429" s="47">
        <f>AN429*(1/(1+$G429))^(1+$E429)*(1+AO$7)^$D429*(AO411/AN411)^$E429*((AO411+AO420)/(AN411+AN420))^($F429*(1+$E429))</f>
        <v/>
      </c>
      <c r="AP429" s="47">
        <f>AO429*(1/(1+$G429))^(1+$E429)*(1+AP$7)^$D429*(AP411/AO411)^$E429*((AP411+AP420)/(AO411+AO420))^($F429*(1+$E429))</f>
        <v/>
      </c>
      <c r="AQ429" s="47">
        <f>AP429*(1/(1+$G429))^(1+$E429)*(1+AQ$7)^$D429*(AQ411/AP411)^$E429*((AQ411+AQ420)/(AP411+AP420))^($F429*(1+$E429))</f>
        <v/>
      </c>
      <c r="AR429" s="47">
        <f>AQ429*(1/(1+$G429))^(1+$E429)*(1+AR$7)^$D429*(AR411/AQ411)^$E429*((AR411+AR420)/(AQ411+AQ420))^($F429*(1+$E429))</f>
        <v/>
      </c>
      <c r="AS429" s="47">
        <f>AR429*(1/(1+$G429))^(1+$E429)*(1+AS$7)^$D429*(AS411/AR411)^$E429*((AS411+AS420)/(AR411+AR420))^($F429*(1+$E429))</f>
        <v/>
      </c>
      <c r="AT429" s="47">
        <f>AS429*(1/(1+$G429))^(1+$E429)*(1+AT$7)^$D429*(AT411/AS411)^$E429*((AT411+AT420)/(AS411+AS420))^($F429*(1+$E429))</f>
        <v/>
      </c>
      <c r="AU429" s="47">
        <f>AT429*(1/(1+$G429))^(1+$E429)*(1+AU$7)^$D429*(AU411/AT411)^$E429*((AU411+AU420)/(AT411+AT420))^($F429*(1+$E429))</f>
        <v/>
      </c>
      <c r="AV429" s="47">
        <f>AU429*(1/(1+$G429))^(1+$E429)*(1+AV$7)^$D429*(AV411/AU411)^$E429*((AV411+AV420)/(AU411+AU420))^($F429*(1+$E429))</f>
        <v/>
      </c>
      <c r="AW429" s="47">
        <f>AV429*(1/(1+$G429))^(1+$E429)*(1+AW$7)^$D429*(AW411/AV411)^$E429*((AW411+AW420)/(AV411+AV420))^($F429*(1+$E429))</f>
        <v/>
      </c>
      <c r="AX429" s="48">
        <f>FUELUSE(AW429,AX411,AW411,AX420,AW420,AX$7,$D429,$E429,$F429,$G429)</f>
        <v/>
      </c>
    </row>
    <row r="430" hidden="1" outlineLevel="2"/>
    <row r="431" outlineLevel="1" collapsed="1">
      <c r="A431" s="9" t="inlineStr">
        <is>
          <t>ener</t>
        </is>
      </c>
      <c r="B431" s="9" t="inlineStr">
        <is>
          <t>all</t>
        </is>
      </c>
      <c r="C431" s="9" t="inlineStr">
        <is>
          <t>avi</t>
        </is>
      </c>
      <c r="H431" s="9">
        <f>INDEX(Variables!$B$5:$B$105,MATCH($A431,Variables!$A$5:$A$105,0))&amp;IF($C431="",""," | "&amp;INDEX(Mapping!$B$5:$B$26,MATCH($C431,Mapping!$A$5:$A$26,0))&amp;" | "&amp;INDEX(Mapping!$B$30:$B$41,MATCH($B431,Mapping!$A$30:$A$41,0)))</f>
        <v/>
      </c>
      <c r="I431" s="9">
        <f>INDEX(Variables!$C$5:$C$105,MATCH($A431,Variables!$A$5:$A$105,0))</f>
        <v/>
      </c>
      <c r="J431" s="9">
        <f>INDEX(Variables!$E$5:$E$105,MATCH($A431,Variables!$A$5:$A$105,0))</f>
        <v/>
      </c>
      <c r="K431" s="30">
        <f>LOWER(Settings!$C$4)&amp;".mit."&amp;$A431&amp;IF($C431="","","."&amp;$C431&amp;"."&amp;$B431)&amp;IF(INDEX(Variables!$D$5:$D$105,MATCH($A431,Variables!$A$5:$A$105,0))="","","."&amp;INDEX(Variables!$D$5:$D$105,MATCH($A431,Variables!$A$5:$A$105,0)))&amp;"."&amp;K$5</f>
        <v/>
      </c>
      <c r="L431" s="44">
        <f>SUM(L486:L493)</f>
        <v/>
      </c>
      <c r="M431" s="45">
        <f>SUM(M486:M493)</f>
        <v/>
      </c>
      <c r="N431" s="45">
        <f>SUM(N486:N493)</f>
        <v/>
      </c>
      <c r="O431" s="45">
        <f>SUM(O486:O493)</f>
        <v/>
      </c>
      <c r="P431" s="45">
        <f>SUM(P486:P493)</f>
        <v/>
      </c>
      <c r="Q431" s="45">
        <f>SUM(Q486:Q493)</f>
        <v/>
      </c>
      <c r="R431" s="45">
        <f>SUM(R486:R493)</f>
        <v/>
      </c>
      <c r="S431" s="45">
        <f>SUM(S486:S493)</f>
        <v/>
      </c>
      <c r="T431" s="45">
        <f>SUM(T486:T493)</f>
        <v/>
      </c>
      <c r="U431" s="45">
        <f>SUM(U486:U493)</f>
        <v/>
      </c>
      <c r="V431" s="45">
        <f>SUM(V486:V493)</f>
        <v/>
      </c>
      <c r="W431" s="45">
        <f>SUM(W486:W493)</f>
        <v/>
      </c>
      <c r="X431" s="45">
        <f>SUM(X486:X493)</f>
        <v/>
      </c>
      <c r="Y431" s="45">
        <f>SUM(Y486:Y493)</f>
        <v/>
      </c>
      <c r="Z431" s="45">
        <f>SUM(Z486:Z493)</f>
        <v/>
      </c>
      <c r="AA431" s="45">
        <f>SUM(AA486:AA493)</f>
        <v/>
      </c>
      <c r="AB431" s="45">
        <f>SUM(AB486:AB493)</f>
        <v/>
      </c>
      <c r="AC431" s="45">
        <f>SUM(AC486:AC493)</f>
        <v/>
      </c>
      <c r="AD431" s="45">
        <f>SUM(AD486:AD493)</f>
        <v/>
      </c>
      <c r="AE431" s="30">
        <f>LOWER(Settings!$C$4)&amp;".mit."&amp;$A431&amp;IF($C431="","","."&amp;$C431&amp;"."&amp;$B431)&amp;IF(INDEX(Variables!$D$5:$D$105,MATCH($A431,Variables!$A$5:$A$105,0))="","","."&amp;INDEX(Variables!$D$5:$D$105,MATCH($A431,Variables!$A$5:$A$105,0)))&amp;"."&amp;AE$5</f>
        <v/>
      </c>
      <c r="AF431" s="44">
        <f>SUM(AF486:AF493)</f>
        <v/>
      </c>
      <c r="AG431" s="45">
        <f>SUM(AG486:AG493)</f>
        <v/>
      </c>
      <c r="AH431" s="45">
        <f>SUM(AH486:AH493)</f>
        <v/>
      </c>
      <c r="AI431" s="45">
        <f>SUM(AI486:AI493)</f>
        <v/>
      </c>
      <c r="AJ431" s="45">
        <f>SUM(AJ486:AJ493)</f>
        <v/>
      </c>
      <c r="AK431" s="45">
        <f>SUM(AK486:AK493)</f>
        <v/>
      </c>
      <c r="AL431" s="45">
        <f>SUM(AL486:AL493)</f>
        <v/>
      </c>
      <c r="AM431" s="45">
        <f>SUM(AM486:AM493)</f>
        <v/>
      </c>
      <c r="AN431" s="45">
        <f>SUM(AN486:AN493)</f>
        <v/>
      </c>
      <c r="AO431" s="45">
        <f>SUM(AO486:AO493)</f>
        <v/>
      </c>
      <c r="AP431" s="45">
        <f>SUM(AP486:AP493)</f>
        <v/>
      </c>
      <c r="AQ431" s="45">
        <f>SUM(AQ486:AQ493)</f>
        <v/>
      </c>
      <c r="AR431" s="45">
        <f>SUM(AR486:AR493)</f>
        <v/>
      </c>
      <c r="AS431" s="45">
        <f>SUM(AS486:AS493)</f>
        <v/>
      </c>
      <c r="AT431" s="45">
        <f>SUM(AT486:AT493)</f>
        <v/>
      </c>
      <c r="AU431" s="45">
        <f>SUM(AU486:AU493)</f>
        <v/>
      </c>
      <c r="AV431" s="45">
        <f>SUM(AV486:AV493)</f>
        <v/>
      </c>
      <c r="AW431" s="45">
        <f>SUM(AW486:AW493)</f>
        <v/>
      </c>
      <c r="AX431" s="45">
        <f>SUM(AX486:AX493)</f>
        <v/>
      </c>
    </row>
    <row r="432" hidden="1" outlineLevel="2">
      <c r="A432" s="5" t="inlineStr">
        <is>
          <t>ctxnew</t>
        </is>
      </c>
      <c r="B432" s="5" t="inlineStr">
        <is>
          <t>coa</t>
        </is>
      </c>
      <c r="C432" s="5" t="inlineStr">
        <is>
          <t>avi</t>
        </is>
      </c>
      <c r="D432" s="40">
        <f>INDEX(Inputs!$T$5:$T$132,MATCH($B432&amp;"|"&amp;$C432,Inputs!$A$5:$A$132,0))</f>
        <v/>
      </c>
      <c r="E432" s="40">
        <f>INDEX(Inputs!$J$5:$J$132,MATCH($B432&amp;"|"&amp;$C432,Inputs!$A$5:$A$132,0))</f>
        <v/>
      </c>
      <c r="F432" s="40">
        <f>INDEX(Inputs!$K$5:$K$132,MATCH($B432&amp;"|"&amp;$C432,Inputs!$A$5:$A$132,0))</f>
        <v/>
      </c>
      <c r="G432" s="39" t="n"/>
      <c r="H432" s="5">
        <f>INDEX(Variables!$B$5:$B$105,MATCH($A432,Variables!$A$5:$A$105,0))&amp;IF($C432="",""," | "&amp;INDEX(Mapping!$B$5:$B$26,MATCH($C432,Mapping!$A$5:$A$26,0))&amp;" | "&amp;INDEX(Mapping!$B$30:$B$41,MATCH($B432,Mapping!$A$30:$A$41,0)))</f>
        <v/>
      </c>
      <c r="I432" s="5">
        <f>INDEX(Variables!$C$5:$C$105,MATCH($A432,Variables!$A$5:$A$105,0))</f>
        <v/>
      </c>
      <c r="J432" s="5">
        <f>INDEX(Variables!$E$5:$E$105,MATCH($A432,Variables!$A$5:$A$105,0))</f>
        <v/>
      </c>
      <c r="K432" s="25">
        <f>LOWER(Settings!$C$4)&amp;".mit."&amp;$A432&amp;IF($C432="","","."&amp;$C432&amp;"."&amp;$B432)&amp;IF(INDEX(Variables!$D$5:$D$105,MATCH($A432,Variables!$A$5:$A$105,0))="","","."&amp;INDEX(Variables!$D$5:$D$105,MATCH($A432,Variables!$A$5:$A$105,0)))&amp;"."&amp;K$5</f>
        <v/>
      </c>
      <c r="L432" s="41">
        <f>L$12*$D432*INDEX(L$21:L$28,$E432)*INDEX(L$30:L$46,$F432)*(1-INDEX(L$117:L$133,$F432))</f>
        <v/>
      </c>
      <c r="M432" s="40">
        <f>M$12*$D432*INDEX(M$21:M$28,$E432)*INDEX(M$30:M$46,$F432)*(1-INDEX(M$117:M$133,$F432))</f>
        <v/>
      </c>
      <c r="N432" s="40">
        <f>N$12*$D432*INDEX(N$21:N$28,$E432)*INDEX(N$30:N$46,$F432)*(1-INDEX(N$117:N$133,$F432))</f>
        <v/>
      </c>
      <c r="O432" s="40">
        <f>O$12*$D432*INDEX(O$21:O$28,$E432)*INDEX(O$30:O$46,$F432)*(1-INDEX(O$117:O$133,$F432))</f>
        <v/>
      </c>
      <c r="P432" s="40">
        <f>P$12*$D432*INDEX(P$21:P$28,$E432)*INDEX(P$30:P$46,$F432)*(1-INDEX(P$117:P$133,$F432))</f>
        <v/>
      </c>
      <c r="Q432" s="40">
        <f>Q$12*$D432*INDEX(Q$21:Q$28,$E432)*INDEX(Q$30:Q$46,$F432)*(1-INDEX(Q$117:Q$133,$F432))</f>
        <v/>
      </c>
      <c r="R432" s="40">
        <f>R$12*$D432*INDEX(R$21:R$28,$E432)*INDEX(R$30:R$46,$F432)*(1-INDEX(R$117:R$133,$F432))</f>
        <v/>
      </c>
      <c r="S432" s="40">
        <f>S$12*$D432*INDEX(S$21:S$28,$E432)*INDEX(S$30:S$46,$F432)*(1-INDEX(S$117:S$133,$F432))</f>
        <v/>
      </c>
      <c r="T432" s="40">
        <f>T$12*$D432*INDEX(T$21:T$28,$E432)*INDEX(T$30:T$46,$F432)*(1-INDEX(T$117:T$133,$F432))</f>
        <v/>
      </c>
      <c r="U432" s="40">
        <f>U$12*$D432*INDEX(U$21:U$28,$E432)*INDEX(U$30:U$46,$F432)*(1-INDEX(U$117:U$133,$F432))</f>
        <v/>
      </c>
      <c r="V432" s="40">
        <f>V$12*$D432*INDEX(V$21:V$28,$E432)*INDEX(V$30:V$46,$F432)*(1-INDEX(V$117:V$133,$F432))</f>
        <v/>
      </c>
      <c r="W432" s="40">
        <f>W$12*$D432*INDEX(W$21:W$28,$E432)*INDEX(W$30:W$46,$F432)*(1-INDEX(W$117:W$133,$F432))</f>
        <v/>
      </c>
      <c r="X432" s="40">
        <f>X$12*$D432*INDEX(X$21:X$28,$E432)*INDEX(X$30:X$46,$F432)*(1-INDEX(X$117:X$133,$F432))</f>
        <v/>
      </c>
      <c r="Y432" s="40">
        <f>Y$12*$D432*INDEX(Y$21:Y$28,$E432)*INDEX(Y$30:Y$46,$F432)*(1-INDEX(Y$117:Y$133,$F432))</f>
        <v/>
      </c>
      <c r="Z432" s="40">
        <f>Z$12*$D432*INDEX(Z$21:Z$28,$E432)*INDEX(Z$30:Z$46,$F432)*(1-INDEX(Z$117:Z$133,$F432))</f>
        <v/>
      </c>
      <c r="AA432" s="40">
        <f>AA$12*$D432*INDEX(AA$21:AA$28,$E432)*INDEX(AA$30:AA$46,$F432)*(1-INDEX(AA$117:AA$133,$F432))</f>
        <v/>
      </c>
      <c r="AB432" s="40">
        <f>AB$12*$D432*INDEX(AB$21:AB$28,$E432)*INDEX(AB$30:AB$46,$F432)*(1-INDEX(AB$117:AB$133,$F432))</f>
        <v/>
      </c>
      <c r="AC432" s="40">
        <f>AC$12*$D432*INDEX(AC$21:AC$28,$E432)*INDEX(AC$30:AC$46,$F432)*(1-INDEX(AC$117:AC$133,$F432))</f>
        <v/>
      </c>
      <c r="AD432" s="42">
        <f>CARBONTAX(AD$12,$D432,INDEX(AD$21:AD$28,$E432),INDEX(AD$30:AD$46,$F432),INDEX(AD$117:AD$133,$F432))</f>
        <v/>
      </c>
      <c r="AE432" s="25">
        <f>LOWER(Settings!$C$4)&amp;".mit."&amp;$A432&amp;IF($C432="","","."&amp;$C432&amp;"."&amp;$B432)&amp;IF(INDEX(Variables!$D$5:$D$105,MATCH($A432,Variables!$A$5:$A$105,0))="","","."&amp;INDEX(Variables!$D$5:$D$105,MATCH($A432,Variables!$A$5:$A$105,0)))&amp;"."&amp;AE$5</f>
        <v/>
      </c>
      <c r="AF432" s="41">
        <f>AF$12*$D432*INDEX(AF$21:AF$28,$E432)*INDEX(AF$30:AF$46,$F432)*(1-INDEX(AF$117:AF$133,$F432))</f>
        <v/>
      </c>
      <c r="AG432" s="40">
        <f>AG$12*$D432*INDEX(AG$21:AG$28,$E432)*INDEX(AG$30:AG$46,$F432)*(1-INDEX(AG$117:AG$133,$F432))</f>
        <v/>
      </c>
      <c r="AH432" s="40">
        <f>AH$12*$D432*INDEX(AH$21:AH$28,$E432)*INDEX(AH$30:AH$46,$F432)*(1-INDEX(AH$117:AH$133,$F432))</f>
        <v/>
      </c>
      <c r="AI432" s="40">
        <f>AI$12*$D432*INDEX(AI$21:AI$28,$E432)*INDEX(AI$30:AI$46,$F432)*(1-INDEX(AI$117:AI$133,$F432))</f>
        <v/>
      </c>
      <c r="AJ432" s="40">
        <f>AJ$12*$D432*INDEX(AJ$21:AJ$28,$E432)*INDEX(AJ$30:AJ$46,$F432)*(1-INDEX(AJ$117:AJ$133,$F432))</f>
        <v/>
      </c>
      <c r="AK432" s="40">
        <f>AK$12*$D432*INDEX(AK$21:AK$28,$E432)*INDEX(AK$30:AK$46,$F432)*(1-INDEX(AK$117:AK$133,$F432))</f>
        <v/>
      </c>
      <c r="AL432" s="40">
        <f>AL$12*$D432*INDEX(AL$21:AL$28,$E432)*INDEX(AL$30:AL$46,$F432)*(1-INDEX(AL$117:AL$133,$F432))</f>
        <v/>
      </c>
      <c r="AM432" s="40">
        <f>AM$12*$D432*INDEX(AM$21:AM$28,$E432)*INDEX(AM$30:AM$46,$F432)*(1-INDEX(AM$117:AM$133,$F432))</f>
        <v/>
      </c>
      <c r="AN432" s="40">
        <f>AN$12*$D432*INDEX(AN$21:AN$28,$E432)*INDEX(AN$30:AN$46,$F432)*(1-INDEX(AN$117:AN$133,$F432))</f>
        <v/>
      </c>
      <c r="AO432" s="40">
        <f>AO$12*$D432*INDEX(AO$21:AO$28,$E432)*INDEX(AO$30:AO$46,$F432)*(1-INDEX(AO$117:AO$133,$F432))</f>
        <v/>
      </c>
      <c r="AP432" s="40">
        <f>AP$12*$D432*INDEX(AP$21:AP$28,$E432)*INDEX(AP$30:AP$46,$F432)*(1-INDEX(AP$117:AP$133,$F432))</f>
        <v/>
      </c>
      <c r="AQ432" s="40">
        <f>AQ$12*$D432*INDEX(AQ$21:AQ$28,$E432)*INDEX(AQ$30:AQ$46,$F432)*(1-INDEX(AQ$117:AQ$133,$F432))</f>
        <v/>
      </c>
      <c r="AR432" s="40">
        <f>AR$12*$D432*INDEX(AR$21:AR$28,$E432)*INDEX(AR$30:AR$46,$F432)*(1-INDEX(AR$117:AR$133,$F432))</f>
        <v/>
      </c>
      <c r="AS432" s="40">
        <f>AS$12*$D432*INDEX(AS$21:AS$28,$E432)*INDEX(AS$30:AS$46,$F432)*(1-INDEX(AS$117:AS$133,$F432))</f>
        <v/>
      </c>
      <c r="AT432" s="40">
        <f>AT$12*$D432*INDEX(AT$21:AT$28,$E432)*INDEX(AT$30:AT$46,$F432)*(1-INDEX(AT$117:AT$133,$F432))</f>
        <v/>
      </c>
      <c r="AU432" s="40">
        <f>AU$12*$D432*INDEX(AU$21:AU$28,$E432)*INDEX(AU$30:AU$46,$F432)*(1-INDEX(AU$117:AU$133,$F432))</f>
        <v/>
      </c>
      <c r="AV432" s="40">
        <f>AV$12*$D432*INDEX(AV$21:AV$28,$E432)*INDEX(AV$30:AV$46,$F432)*(1-INDEX(AV$117:AV$133,$F432))</f>
        <v/>
      </c>
      <c r="AW432" s="40">
        <f>AW$12*$D432*INDEX(AW$21:AW$28,$E432)*INDEX(AW$30:AW$46,$F432)*(1-INDEX(AW$117:AW$133,$F432))</f>
        <v/>
      </c>
      <c r="AX432" s="42">
        <f>CARBONTAX(AX$12,$D432,INDEX(AX$21:AX$28,$E432),INDEX(AX$30:AX$46,$F432),INDEX(AX$117:AX$133,$F432))</f>
        <v/>
      </c>
    </row>
    <row r="433" hidden="1" outlineLevel="2">
      <c r="A433" s="5" t="inlineStr">
        <is>
          <t>ctxnew</t>
        </is>
      </c>
      <c r="B433" s="5" t="inlineStr">
        <is>
          <t>nga</t>
        </is>
      </c>
      <c r="C433" s="5" t="inlineStr">
        <is>
          <t>avi</t>
        </is>
      </c>
      <c r="D433" s="40">
        <f>INDEX(Inputs!$T$5:$T$132,MATCH($B433&amp;"|"&amp;$C433,Inputs!$A$5:$A$132,0))</f>
        <v/>
      </c>
      <c r="E433" s="40">
        <f>INDEX(Inputs!$J$5:$J$132,MATCH($B433&amp;"|"&amp;$C433,Inputs!$A$5:$A$132,0))</f>
        <v/>
      </c>
      <c r="F433" s="40">
        <f>INDEX(Inputs!$K$5:$K$132,MATCH($B433&amp;"|"&amp;$C433,Inputs!$A$5:$A$132,0))</f>
        <v/>
      </c>
      <c r="G433" s="39" t="n"/>
      <c r="H433" s="5">
        <f>INDEX(Variables!$B$5:$B$105,MATCH($A433,Variables!$A$5:$A$105,0))&amp;IF($C433="",""," | "&amp;INDEX(Mapping!$B$5:$B$26,MATCH($C433,Mapping!$A$5:$A$26,0))&amp;" | "&amp;INDEX(Mapping!$B$30:$B$41,MATCH($B433,Mapping!$A$30:$A$41,0)))</f>
        <v/>
      </c>
      <c r="I433" s="5">
        <f>INDEX(Variables!$C$5:$C$105,MATCH($A433,Variables!$A$5:$A$105,0))</f>
        <v/>
      </c>
      <c r="J433" s="5">
        <f>INDEX(Variables!$E$5:$E$105,MATCH($A433,Variables!$A$5:$A$105,0))</f>
        <v/>
      </c>
      <c r="K433" s="25">
        <f>LOWER(Settings!$C$4)&amp;".mit."&amp;$A433&amp;IF($C433="","","."&amp;$C433&amp;"."&amp;$B433)&amp;IF(INDEX(Variables!$D$5:$D$105,MATCH($A433,Variables!$A$5:$A$105,0))="","","."&amp;INDEX(Variables!$D$5:$D$105,MATCH($A433,Variables!$A$5:$A$105,0)))&amp;"."&amp;K$5</f>
        <v/>
      </c>
      <c r="L433" s="41">
        <f>L$12*$D433*INDEX(L$21:L$28,$E433)*INDEX(L$30:L$46,$F433)*(1-INDEX(L$117:L$133,$F433))</f>
        <v/>
      </c>
      <c r="M433" s="40">
        <f>M$12*$D433*INDEX(M$21:M$28,$E433)*INDEX(M$30:M$46,$F433)*(1-INDEX(M$117:M$133,$F433))</f>
        <v/>
      </c>
      <c r="N433" s="40">
        <f>N$12*$D433*INDEX(N$21:N$28,$E433)*INDEX(N$30:N$46,$F433)*(1-INDEX(N$117:N$133,$F433))</f>
        <v/>
      </c>
      <c r="O433" s="40">
        <f>O$12*$D433*INDEX(O$21:O$28,$E433)*INDEX(O$30:O$46,$F433)*(1-INDEX(O$117:O$133,$F433))</f>
        <v/>
      </c>
      <c r="P433" s="40">
        <f>P$12*$D433*INDEX(P$21:P$28,$E433)*INDEX(P$30:P$46,$F433)*(1-INDEX(P$117:P$133,$F433))</f>
        <v/>
      </c>
      <c r="Q433" s="40">
        <f>Q$12*$D433*INDEX(Q$21:Q$28,$E433)*INDEX(Q$30:Q$46,$F433)*(1-INDEX(Q$117:Q$133,$F433))</f>
        <v/>
      </c>
      <c r="R433" s="40">
        <f>R$12*$D433*INDEX(R$21:R$28,$E433)*INDEX(R$30:R$46,$F433)*(1-INDEX(R$117:R$133,$F433))</f>
        <v/>
      </c>
      <c r="S433" s="40">
        <f>S$12*$D433*INDEX(S$21:S$28,$E433)*INDEX(S$30:S$46,$F433)*(1-INDEX(S$117:S$133,$F433))</f>
        <v/>
      </c>
      <c r="T433" s="40">
        <f>T$12*$D433*INDEX(T$21:T$28,$E433)*INDEX(T$30:T$46,$F433)*(1-INDEX(T$117:T$133,$F433))</f>
        <v/>
      </c>
      <c r="U433" s="40">
        <f>U$12*$D433*INDEX(U$21:U$28,$E433)*INDEX(U$30:U$46,$F433)*(1-INDEX(U$117:U$133,$F433))</f>
        <v/>
      </c>
      <c r="V433" s="40">
        <f>V$12*$D433*INDEX(V$21:V$28,$E433)*INDEX(V$30:V$46,$F433)*(1-INDEX(V$117:V$133,$F433))</f>
        <v/>
      </c>
      <c r="W433" s="40">
        <f>W$12*$D433*INDEX(W$21:W$28,$E433)*INDEX(W$30:W$46,$F433)*(1-INDEX(W$117:W$133,$F433))</f>
        <v/>
      </c>
      <c r="X433" s="40">
        <f>X$12*$D433*INDEX(X$21:X$28,$E433)*INDEX(X$30:X$46,$F433)*(1-INDEX(X$117:X$133,$F433))</f>
        <v/>
      </c>
      <c r="Y433" s="40">
        <f>Y$12*$D433*INDEX(Y$21:Y$28,$E433)*INDEX(Y$30:Y$46,$F433)*(1-INDEX(Y$117:Y$133,$F433))</f>
        <v/>
      </c>
      <c r="Z433" s="40">
        <f>Z$12*$D433*INDEX(Z$21:Z$28,$E433)*INDEX(Z$30:Z$46,$F433)*(1-INDEX(Z$117:Z$133,$F433))</f>
        <v/>
      </c>
      <c r="AA433" s="40">
        <f>AA$12*$D433*INDEX(AA$21:AA$28,$E433)*INDEX(AA$30:AA$46,$F433)*(1-INDEX(AA$117:AA$133,$F433))</f>
        <v/>
      </c>
      <c r="AB433" s="40">
        <f>AB$12*$D433*INDEX(AB$21:AB$28,$E433)*INDEX(AB$30:AB$46,$F433)*(1-INDEX(AB$117:AB$133,$F433))</f>
        <v/>
      </c>
      <c r="AC433" s="40">
        <f>AC$12*$D433*INDEX(AC$21:AC$28,$E433)*INDEX(AC$30:AC$46,$F433)*(1-INDEX(AC$117:AC$133,$F433))</f>
        <v/>
      </c>
      <c r="AD433" s="42">
        <f>CARBONTAX(AD$12,$D433,INDEX(AD$21:AD$28,$E433),INDEX(AD$30:AD$46,$F433),INDEX(AD$117:AD$133,$F433))</f>
        <v/>
      </c>
      <c r="AE433" s="25">
        <f>LOWER(Settings!$C$4)&amp;".mit."&amp;$A433&amp;IF($C433="","","."&amp;$C433&amp;"."&amp;$B433)&amp;IF(INDEX(Variables!$D$5:$D$105,MATCH($A433,Variables!$A$5:$A$105,0))="","","."&amp;INDEX(Variables!$D$5:$D$105,MATCH($A433,Variables!$A$5:$A$105,0)))&amp;"."&amp;AE$5</f>
        <v/>
      </c>
      <c r="AF433" s="41">
        <f>AF$12*$D433*INDEX(AF$21:AF$28,$E433)*INDEX(AF$30:AF$46,$F433)*(1-INDEX(AF$117:AF$133,$F433))</f>
        <v/>
      </c>
      <c r="AG433" s="40">
        <f>AG$12*$D433*INDEX(AG$21:AG$28,$E433)*INDEX(AG$30:AG$46,$F433)*(1-INDEX(AG$117:AG$133,$F433))</f>
        <v/>
      </c>
      <c r="AH433" s="40">
        <f>AH$12*$D433*INDEX(AH$21:AH$28,$E433)*INDEX(AH$30:AH$46,$F433)*(1-INDEX(AH$117:AH$133,$F433))</f>
        <v/>
      </c>
      <c r="AI433" s="40">
        <f>AI$12*$D433*INDEX(AI$21:AI$28,$E433)*INDEX(AI$30:AI$46,$F433)*(1-INDEX(AI$117:AI$133,$F433))</f>
        <v/>
      </c>
      <c r="AJ433" s="40">
        <f>AJ$12*$D433*INDEX(AJ$21:AJ$28,$E433)*INDEX(AJ$30:AJ$46,$F433)*(1-INDEX(AJ$117:AJ$133,$F433))</f>
        <v/>
      </c>
      <c r="AK433" s="40">
        <f>AK$12*$D433*INDEX(AK$21:AK$28,$E433)*INDEX(AK$30:AK$46,$F433)*(1-INDEX(AK$117:AK$133,$F433))</f>
        <v/>
      </c>
      <c r="AL433" s="40">
        <f>AL$12*$D433*INDEX(AL$21:AL$28,$E433)*INDEX(AL$30:AL$46,$F433)*(1-INDEX(AL$117:AL$133,$F433))</f>
        <v/>
      </c>
      <c r="AM433" s="40">
        <f>AM$12*$D433*INDEX(AM$21:AM$28,$E433)*INDEX(AM$30:AM$46,$F433)*(1-INDEX(AM$117:AM$133,$F433))</f>
        <v/>
      </c>
      <c r="AN433" s="40">
        <f>AN$12*$D433*INDEX(AN$21:AN$28,$E433)*INDEX(AN$30:AN$46,$F433)*(1-INDEX(AN$117:AN$133,$F433))</f>
        <v/>
      </c>
      <c r="AO433" s="40">
        <f>AO$12*$D433*INDEX(AO$21:AO$28,$E433)*INDEX(AO$30:AO$46,$F433)*(1-INDEX(AO$117:AO$133,$F433))</f>
        <v/>
      </c>
      <c r="AP433" s="40">
        <f>AP$12*$D433*INDEX(AP$21:AP$28,$E433)*INDEX(AP$30:AP$46,$F433)*(1-INDEX(AP$117:AP$133,$F433))</f>
        <v/>
      </c>
      <c r="AQ433" s="40">
        <f>AQ$12*$D433*INDEX(AQ$21:AQ$28,$E433)*INDEX(AQ$30:AQ$46,$F433)*(1-INDEX(AQ$117:AQ$133,$F433))</f>
        <v/>
      </c>
      <c r="AR433" s="40">
        <f>AR$12*$D433*INDEX(AR$21:AR$28,$E433)*INDEX(AR$30:AR$46,$F433)*(1-INDEX(AR$117:AR$133,$F433))</f>
        <v/>
      </c>
      <c r="AS433" s="40">
        <f>AS$12*$D433*INDEX(AS$21:AS$28,$E433)*INDEX(AS$30:AS$46,$F433)*(1-INDEX(AS$117:AS$133,$F433))</f>
        <v/>
      </c>
      <c r="AT433" s="40">
        <f>AT$12*$D433*INDEX(AT$21:AT$28,$E433)*INDEX(AT$30:AT$46,$F433)*(1-INDEX(AT$117:AT$133,$F433))</f>
        <v/>
      </c>
      <c r="AU433" s="40">
        <f>AU$12*$D433*INDEX(AU$21:AU$28,$E433)*INDEX(AU$30:AU$46,$F433)*(1-INDEX(AU$117:AU$133,$F433))</f>
        <v/>
      </c>
      <c r="AV433" s="40">
        <f>AV$12*$D433*INDEX(AV$21:AV$28,$E433)*INDEX(AV$30:AV$46,$F433)*(1-INDEX(AV$117:AV$133,$F433))</f>
        <v/>
      </c>
      <c r="AW433" s="40">
        <f>AW$12*$D433*INDEX(AW$21:AW$28,$E433)*INDEX(AW$30:AW$46,$F433)*(1-INDEX(AW$117:AW$133,$F433))</f>
        <v/>
      </c>
      <c r="AX433" s="42">
        <f>CARBONTAX(AX$12,$D433,INDEX(AX$21:AX$28,$E433),INDEX(AX$30:AX$46,$F433),INDEX(AX$117:AX$133,$F433))</f>
        <v/>
      </c>
    </row>
    <row r="434" hidden="1" outlineLevel="2">
      <c r="A434" s="5" t="inlineStr">
        <is>
          <t>ctxnew</t>
        </is>
      </c>
      <c r="B434" s="5" t="inlineStr">
        <is>
          <t>gso</t>
        </is>
      </c>
      <c r="C434" s="5" t="inlineStr">
        <is>
          <t>avi</t>
        </is>
      </c>
      <c r="D434" s="40">
        <f>INDEX(Inputs!$T$5:$T$132,MATCH($B434&amp;"|"&amp;$C434,Inputs!$A$5:$A$132,0))</f>
        <v/>
      </c>
      <c r="E434" s="40">
        <f>INDEX(Inputs!$J$5:$J$132,MATCH($B434&amp;"|"&amp;$C434,Inputs!$A$5:$A$132,0))</f>
        <v/>
      </c>
      <c r="F434" s="40">
        <f>INDEX(Inputs!$K$5:$K$132,MATCH($B434&amp;"|"&amp;$C434,Inputs!$A$5:$A$132,0))</f>
        <v/>
      </c>
      <c r="G434" s="39" t="n"/>
      <c r="H434" s="5">
        <f>INDEX(Variables!$B$5:$B$105,MATCH($A434,Variables!$A$5:$A$105,0))&amp;IF($C434="",""," | "&amp;INDEX(Mapping!$B$5:$B$26,MATCH($C434,Mapping!$A$5:$A$26,0))&amp;" | "&amp;INDEX(Mapping!$B$30:$B$41,MATCH($B434,Mapping!$A$30:$A$41,0)))</f>
        <v/>
      </c>
      <c r="I434" s="5">
        <f>INDEX(Variables!$C$5:$C$105,MATCH($A434,Variables!$A$5:$A$105,0))</f>
        <v/>
      </c>
      <c r="J434" s="5">
        <f>INDEX(Variables!$E$5:$E$105,MATCH($A434,Variables!$A$5:$A$105,0))</f>
        <v/>
      </c>
      <c r="K434" s="25">
        <f>LOWER(Settings!$C$4)&amp;".mit."&amp;$A434&amp;IF($C434="","","."&amp;$C434&amp;"."&amp;$B434)&amp;IF(INDEX(Variables!$D$5:$D$105,MATCH($A434,Variables!$A$5:$A$105,0))="","","."&amp;INDEX(Variables!$D$5:$D$105,MATCH($A434,Variables!$A$5:$A$105,0)))&amp;"."&amp;K$5</f>
        <v/>
      </c>
      <c r="L434" s="41">
        <f>L$12*$D434*INDEX(L$21:L$28,$E434)*INDEX(L$30:L$46,$F434)*(1-INDEX(L$117:L$133,$F434))</f>
        <v/>
      </c>
      <c r="M434" s="40">
        <f>M$12*$D434*INDEX(M$21:M$28,$E434)*INDEX(M$30:M$46,$F434)*(1-INDEX(M$117:M$133,$F434))</f>
        <v/>
      </c>
      <c r="N434" s="40">
        <f>N$12*$D434*INDEX(N$21:N$28,$E434)*INDEX(N$30:N$46,$F434)*(1-INDEX(N$117:N$133,$F434))</f>
        <v/>
      </c>
      <c r="O434" s="40">
        <f>O$12*$D434*INDEX(O$21:O$28,$E434)*INDEX(O$30:O$46,$F434)*(1-INDEX(O$117:O$133,$F434))</f>
        <v/>
      </c>
      <c r="P434" s="40">
        <f>P$12*$D434*INDEX(P$21:P$28,$E434)*INDEX(P$30:P$46,$F434)*(1-INDEX(P$117:P$133,$F434))</f>
        <v/>
      </c>
      <c r="Q434" s="40">
        <f>Q$12*$D434*INDEX(Q$21:Q$28,$E434)*INDEX(Q$30:Q$46,$F434)*(1-INDEX(Q$117:Q$133,$F434))</f>
        <v/>
      </c>
      <c r="R434" s="40">
        <f>R$12*$D434*INDEX(R$21:R$28,$E434)*INDEX(R$30:R$46,$F434)*(1-INDEX(R$117:R$133,$F434))</f>
        <v/>
      </c>
      <c r="S434" s="40">
        <f>S$12*$D434*INDEX(S$21:S$28,$E434)*INDEX(S$30:S$46,$F434)*(1-INDEX(S$117:S$133,$F434))</f>
        <v/>
      </c>
      <c r="T434" s="40">
        <f>T$12*$D434*INDEX(T$21:T$28,$E434)*INDEX(T$30:T$46,$F434)*(1-INDEX(T$117:T$133,$F434))</f>
        <v/>
      </c>
      <c r="U434" s="40">
        <f>U$12*$D434*INDEX(U$21:U$28,$E434)*INDEX(U$30:U$46,$F434)*(1-INDEX(U$117:U$133,$F434))</f>
        <v/>
      </c>
      <c r="V434" s="40">
        <f>V$12*$D434*INDEX(V$21:V$28,$E434)*INDEX(V$30:V$46,$F434)*(1-INDEX(V$117:V$133,$F434))</f>
        <v/>
      </c>
      <c r="W434" s="40">
        <f>W$12*$D434*INDEX(W$21:W$28,$E434)*INDEX(W$30:W$46,$F434)*(1-INDEX(W$117:W$133,$F434))</f>
        <v/>
      </c>
      <c r="X434" s="40">
        <f>X$12*$D434*INDEX(X$21:X$28,$E434)*INDEX(X$30:X$46,$F434)*(1-INDEX(X$117:X$133,$F434))</f>
        <v/>
      </c>
      <c r="Y434" s="40">
        <f>Y$12*$D434*INDEX(Y$21:Y$28,$E434)*INDEX(Y$30:Y$46,$F434)*(1-INDEX(Y$117:Y$133,$F434))</f>
        <v/>
      </c>
      <c r="Z434" s="40">
        <f>Z$12*$D434*INDEX(Z$21:Z$28,$E434)*INDEX(Z$30:Z$46,$F434)*(1-INDEX(Z$117:Z$133,$F434))</f>
        <v/>
      </c>
      <c r="AA434" s="40">
        <f>AA$12*$D434*INDEX(AA$21:AA$28,$E434)*INDEX(AA$30:AA$46,$F434)*(1-INDEX(AA$117:AA$133,$F434))</f>
        <v/>
      </c>
      <c r="AB434" s="40">
        <f>AB$12*$D434*INDEX(AB$21:AB$28,$E434)*INDEX(AB$30:AB$46,$F434)*(1-INDEX(AB$117:AB$133,$F434))</f>
        <v/>
      </c>
      <c r="AC434" s="40">
        <f>AC$12*$D434*INDEX(AC$21:AC$28,$E434)*INDEX(AC$30:AC$46,$F434)*(1-INDEX(AC$117:AC$133,$F434))</f>
        <v/>
      </c>
      <c r="AD434" s="42">
        <f>CARBONTAX(AD$12,$D434,INDEX(AD$21:AD$28,$E434),INDEX(AD$30:AD$46,$F434),INDEX(AD$117:AD$133,$F434))</f>
        <v/>
      </c>
      <c r="AE434" s="25">
        <f>LOWER(Settings!$C$4)&amp;".mit."&amp;$A434&amp;IF($C434="","","."&amp;$C434&amp;"."&amp;$B434)&amp;IF(INDEX(Variables!$D$5:$D$105,MATCH($A434,Variables!$A$5:$A$105,0))="","","."&amp;INDEX(Variables!$D$5:$D$105,MATCH($A434,Variables!$A$5:$A$105,0)))&amp;"."&amp;AE$5</f>
        <v/>
      </c>
      <c r="AF434" s="41">
        <f>AF$12*$D434*INDEX(AF$21:AF$28,$E434)*INDEX(AF$30:AF$46,$F434)*(1-INDEX(AF$117:AF$133,$F434))</f>
        <v/>
      </c>
      <c r="AG434" s="40">
        <f>AG$12*$D434*INDEX(AG$21:AG$28,$E434)*INDEX(AG$30:AG$46,$F434)*(1-INDEX(AG$117:AG$133,$F434))</f>
        <v/>
      </c>
      <c r="AH434" s="40">
        <f>AH$12*$D434*INDEX(AH$21:AH$28,$E434)*INDEX(AH$30:AH$46,$F434)*(1-INDEX(AH$117:AH$133,$F434))</f>
        <v/>
      </c>
      <c r="AI434" s="40">
        <f>AI$12*$D434*INDEX(AI$21:AI$28,$E434)*INDEX(AI$30:AI$46,$F434)*(1-INDEX(AI$117:AI$133,$F434))</f>
        <v/>
      </c>
      <c r="AJ434" s="40">
        <f>AJ$12*$D434*INDEX(AJ$21:AJ$28,$E434)*INDEX(AJ$30:AJ$46,$F434)*(1-INDEX(AJ$117:AJ$133,$F434))</f>
        <v/>
      </c>
      <c r="AK434" s="40">
        <f>AK$12*$D434*INDEX(AK$21:AK$28,$E434)*INDEX(AK$30:AK$46,$F434)*(1-INDEX(AK$117:AK$133,$F434))</f>
        <v/>
      </c>
      <c r="AL434" s="40">
        <f>AL$12*$D434*INDEX(AL$21:AL$28,$E434)*INDEX(AL$30:AL$46,$F434)*(1-INDEX(AL$117:AL$133,$F434))</f>
        <v/>
      </c>
      <c r="AM434" s="40">
        <f>AM$12*$D434*INDEX(AM$21:AM$28,$E434)*INDEX(AM$30:AM$46,$F434)*(1-INDEX(AM$117:AM$133,$F434))</f>
        <v/>
      </c>
      <c r="AN434" s="40">
        <f>AN$12*$D434*INDEX(AN$21:AN$28,$E434)*INDEX(AN$30:AN$46,$F434)*(1-INDEX(AN$117:AN$133,$F434))</f>
        <v/>
      </c>
      <c r="AO434" s="40">
        <f>AO$12*$D434*INDEX(AO$21:AO$28,$E434)*INDEX(AO$30:AO$46,$F434)*(1-INDEX(AO$117:AO$133,$F434))</f>
        <v/>
      </c>
      <c r="AP434" s="40">
        <f>AP$12*$D434*INDEX(AP$21:AP$28,$E434)*INDEX(AP$30:AP$46,$F434)*(1-INDEX(AP$117:AP$133,$F434))</f>
        <v/>
      </c>
      <c r="AQ434" s="40">
        <f>AQ$12*$D434*INDEX(AQ$21:AQ$28,$E434)*INDEX(AQ$30:AQ$46,$F434)*(1-INDEX(AQ$117:AQ$133,$F434))</f>
        <v/>
      </c>
      <c r="AR434" s="40">
        <f>AR$12*$D434*INDEX(AR$21:AR$28,$E434)*INDEX(AR$30:AR$46,$F434)*(1-INDEX(AR$117:AR$133,$F434))</f>
        <v/>
      </c>
      <c r="AS434" s="40">
        <f>AS$12*$D434*INDEX(AS$21:AS$28,$E434)*INDEX(AS$30:AS$46,$F434)*(1-INDEX(AS$117:AS$133,$F434))</f>
        <v/>
      </c>
      <c r="AT434" s="40">
        <f>AT$12*$D434*INDEX(AT$21:AT$28,$E434)*INDEX(AT$30:AT$46,$F434)*(1-INDEX(AT$117:AT$133,$F434))</f>
        <v/>
      </c>
      <c r="AU434" s="40">
        <f>AU$12*$D434*INDEX(AU$21:AU$28,$E434)*INDEX(AU$30:AU$46,$F434)*(1-INDEX(AU$117:AU$133,$F434))</f>
        <v/>
      </c>
      <c r="AV434" s="40">
        <f>AV$12*$D434*INDEX(AV$21:AV$28,$E434)*INDEX(AV$30:AV$46,$F434)*(1-INDEX(AV$117:AV$133,$F434))</f>
        <v/>
      </c>
      <c r="AW434" s="40">
        <f>AW$12*$D434*INDEX(AW$21:AW$28,$E434)*INDEX(AW$30:AW$46,$F434)*(1-INDEX(AW$117:AW$133,$F434))</f>
        <v/>
      </c>
      <c r="AX434" s="42">
        <f>CARBONTAX(AX$12,$D434,INDEX(AX$21:AX$28,$E434),INDEX(AX$30:AX$46,$F434),INDEX(AX$117:AX$133,$F434))</f>
        <v/>
      </c>
    </row>
    <row r="435" hidden="1" outlineLevel="2">
      <c r="A435" s="5" t="inlineStr">
        <is>
          <t>ctxnew</t>
        </is>
      </c>
      <c r="B435" s="5" t="inlineStr">
        <is>
          <t>die</t>
        </is>
      </c>
      <c r="C435" s="5" t="inlineStr">
        <is>
          <t>avi</t>
        </is>
      </c>
      <c r="D435" s="40">
        <f>INDEX(Inputs!$T$5:$T$132,MATCH($B435&amp;"|"&amp;$C435,Inputs!$A$5:$A$132,0))</f>
        <v/>
      </c>
      <c r="E435" s="40">
        <f>INDEX(Inputs!$J$5:$J$132,MATCH($B435&amp;"|"&amp;$C435,Inputs!$A$5:$A$132,0))</f>
        <v/>
      </c>
      <c r="F435" s="40">
        <f>INDEX(Inputs!$K$5:$K$132,MATCH($B435&amp;"|"&amp;$C435,Inputs!$A$5:$A$132,0))</f>
        <v/>
      </c>
      <c r="G435" s="39" t="n"/>
      <c r="H435" s="5">
        <f>INDEX(Variables!$B$5:$B$105,MATCH($A435,Variables!$A$5:$A$105,0))&amp;IF($C435="",""," | "&amp;INDEX(Mapping!$B$5:$B$26,MATCH($C435,Mapping!$A$5:$A$26,0))&amp;" | "&amp;INDEX(Mapping!$B$30:$B$41,MATCH($B435,Mapping!$A$30:$A$41,0)))</f>
        <v/>
      </c>
      <c r="I435" s="5">
        <f>INDEX(Variables!$C$5:$C$105,MATCH($A435,Variables!$A$5:$A$105,0))</f>
        <v/>
      </c>
      <c r="J435" s="5">
        <f>INDEX(Variables!$E$5:$E$105,MATCH($A435,Variables!$A$5:$A$105,0))</f>
        <v/>
      </c>
      <c r="K435" s="25">
        <f>LOWER(Settings!$C$4)&amp;".mit."&amp;$A435&amp;IF($C435="","","."&amp;$C435&amp;"."&amp;$B435)&amp;IF(INDEX(Variables!$D$5:$D$105,MATCH($A435,Variables!$A$5:$A$105,0))="","","."&amp;INDEX(Variables!$D$5:$D$105,MATCH($A435,Variables!$A$5:$A$105,0)))&amp;"."&amp;K$5</f>
        <v/>
      </c>
      <c r="L435" s="41">
        <f>L$12*$D435*INDEX(L$21:L$28,$E435)*INDEX(L$30:L$46,$F435)*(1-INDEX(L$117:L$133,$F435))</f>
        <v/>
      </c>
      <c r="M435" s="40">
        <f>M$12*$D435*INDEX(M$21:M$28,$E435)*INDEX(M$30:M$46,$F435)*(1-INDEX(M$117:M$133,$F435))</f>
        <v/>
      </c>
      <c r="N435" s="40">
        <f>N$12*$D435*INDEX(N$21:N$28,$E435)*INDEX(N$30:N$46,$F435)*(1-INDEX(N$117:N$133,$F435))</f>
        <v/>
      </c>
      <c r="O435" s="40">
        <f>O$12*$D435*INDEX(O$21:O$28,$E435)*INDEX(O$30:O$46,$F435)*(1-INDEX(O$117:O$133,$F435))</f>
        <v/>
      </c>
      <c r="P435" s="40">
        <f>P$12*$D435*INDEX(P$21:P$28,$E435)*INDEX(P$30:P$46,$F435)*(1-INDEX(P$117:P$133,$F435))</f>
        <v/>
      </c>
      <c r="Q435" s="40">
        <f>Q$12*$D435*INDEX(Q$21:Q$28,$E435)*INDEX(Q$30:Q$46,$F435)*(1-INDEX(Q$117:Q$133,$F435))</f>
        <v/>
      </c>
      <c r="R435" s="40">
        <f>R$12*$D435*INDEX(R$21:R$28,$E435)*INDEX(R$30:R$46,$F435)*(1-INDEX(R$117:R$133,$F435))</f>
        <v/>
      </c>
      <c r="S435" s="40">
        <f>S$12*$D435*INDEX(S$21:S$28,$E435)*INDEX(S$30:S$46,$F435)*(1-INDEX(S$117:S$133,$F435))</f>
        <v/>
      </c>
      <c r="T435" s="40">
        <f>T$12*$D435*INDEX(T$21:T$28,$E435)*INDEX(T$30:T$46,$F435)*(1-INDEX(T$117:T$133,$F435))</f>
        <v/>
      </c>
      <c r="U435" s="40">
        <f>U$12*$D435*INDEX(U$21:U$28,$E435)*INDEX(U$30:U$46,$F435)*(1-INDEX(U$117:U$133,$F435))</f>
        <v/>
      </c>
      <c r="V435" s="40">
        <f>V$12*$D435*INDEX(V$21:V$28,$E435)*INDEX(V$30:V$46,$F435)*(1-INDEX(V$117:V$133,$F435))</f>
        <v/>
      </c>
      <c r="W435" s="40">
        <f>W$12*$D435*INDEX(W$21:W$28,$E435)*INDEX(W$30:W$46,$F435)*(1-INDEX(W$117:W$133,$F435))</f>
        <v/>
      </c>
      <c r="X435" s="40">
        <f>X$12*$D435*INDEX(X$21:X$28,$E435)*INDEX(X$30:X$46,$F435)*(1-INDEX(X$117:X$133,$F435))</f>
        <v/>
      </c>
      <c r="Y435" s="40">
        <f>Y$12*$D435*INDEX(Y$21:Y$28,$E435)*INDEX(Y$30:Y$46,$F435)*(1-INDEX(Y$117:Y$133,$F435))</f>
        <v/>
      </c>
      <c r="Z435" s="40">
        <f>Z$12*$D435*INDEX(Z$21:Z$28,$E435)*INDEX(Z$30:Z$46,$F435)*(1-INDEX(Z$117:Z$133,$F435))</f>
        <v/>
      </c>
      <c r="AA435" s="40">
        <f>AA$12*$D435*INDEX(AA$21:AA$28,$E435)*INDEX(AA$30:AA$46,$F435)*(1-INDEX(AA$117:AA$133,$F435))</f>
        <v/>
      </c>
      <c r="AB435" s="40">
        <f>AB$12*$D435*INDEX(AB$21:AB$28,$E435)*INDEX(AB$30:AB$46,$F435)*(1-INDEX(AB$117:AB$133,$F435))</f>
        <v/>
      </c>
      <c r="AC435" s="40">
        <f>AC$12*$D435*INDEX(AC$21:AC$28,$E435)*INDEX(AC$30:AC$46,$F435)*(1-INDEX(AC$117:AC$133,$F435))</f>
        <v/>
      </c>
      <c r="AD435" s="42">
        <f>CARBONTAX(AD$12,$D435,INDEX(AD$21:AD$28,$E435),INDEX(AD$30:AD$46,$F435),INDEX(AD$117:AD$133,$F435))</f>
        <v/>
      </c>
      <c r="AE435" s="25">
        <f>LOWER(Settings!$C$4)&amp;".mit."&amp;$A435&amp;IF($C435="","","."&amp;$C435&amp;"."&amp;$B435)&amp;IF(INDEX(Variables!$D$5:$D$105,MATCH($A435,Variables!$A$5:$A$105,0))="","","."&amp;INDEX(Variables!$D$5:$D$105,MATCH($A435,Variables!$A$5:$A$105,0)))&amp;"."&amp;AE$5</f>
        <v/>
      </c>
      <c r="AF435" s="41">
        <f>AF$12*$D435*INDEX(AF$21:AF$28,$E435)*INDEX(AF$30:AF$46,$F435)*(1-INDEX(AF$117:AF$133,$F435))</f>
        <v/>
      </c>
      <c r="AG435" s="40">
        <f>AG$12*$D435*INDEX(AG$21:AG$28,$E435)*INDEX(AG$30:AG$46,$F435)*(1-INDEX(AG$117:AG$133,$F435))</f>
        <v/>
      </c>
      <c r="AH435" s="40">
        <f>AH$12*$D435*INDEX(AH$21:AH$28,$E435)*INDEX(AH$30:AH$46,$F435)*(1-INDEX(AH$117:AH$133,$F435))</f>
        <v/>
      </c>
      <c r="AI435" s="40">
        <f>AI$12*$D435*INDEX(AI$21:AI$28,$E435)*INDEX(AI$30:AI$46,$F435)*(1-INDEX(AI$117:AI$133,$F435))</f>
        <v/>
      </c>
      <c r="AJ435" s="40">
        <f>AJ$12*$D435*INDEX(AJ$21:AJ$28,$E435)*INDEX(AJ$30:AJ$46,$F435)*(1-INDEX(AJ$117:AJ$133,$F435))</f>
        <v/>
      </c>
      <c r="AK435" s="40">
        <f>AK$12*$D435*INDEX(AK$21:AK$28,$E435)*INDEX(AK$30:AK$46,$F435)*(1-INDEX(AK$117:AK$133,$F435))</f>
        <v/>
      </c>
      <c r="AL435" s="40">
        <f>AL$12*$D435*INDEX(AL$21:AL$28,$E435)*INDEX(AL$30:AL$46,$F435)*(1-INDEX(AL$117:AL$133,$F435))</f>
        <v/>
      </c>
      <c r="AM435" s="40">
        <f>AM$12*$D435*INDEX(AM$21:AM$28,$E435)*INDEX(AM$30:AM$46,$F435)*(1-INDEX(AM$117:AM$133,$F435))</f>
        <v/>
      </c>
      <c r="AN435" s="40">
        <f>AN$12*$D435*INDEX(AN$21:AN$28,$E435)*INDEX(AN$30:AN$46,$F435)*(1-INDEX(AN$117:AN$133,$F435))</f>
        <v/>
      </c>
      <c r="AO435" s="40">
        <f>AO$12*$D435*INDEX(AO$21:AO$28,$E435)*INDEX(AO$30:AO$46,$F435)*(1-INDEX(AO$117:AO$133,$F435))</f>
        <v/>
      </c>
      <c r="AP435" s="40">
        <f>AP$12*$D435*INDEX(AP$21:AP$28,$E435)*INDEX(AP$30:AP$46,$F435)*(1-INDEX(AP$117:AP$133,$F435))</f>
        <v/>
      </c>
      <c r="AQ435" s="40">
        <f>AQ$12*$D435*INDEX(AQ$21:AQ$28,$E435)*INDEX(AQ$30:AQ$46,$F435)*(1-INDEX(AQ$117:AQ$133,$F435))</f>
        <v/>
      </c>
      <c r="AR435" s="40">
        <f>AR$12*$D435*INDEX(AR$21:AR$28,$E435)*INDEX(AR$30:AR$46,$F435)*(1-INDEX(AR$117:AR$133,$F435))</f>
        <v/>
      </c>
      <c r="AS435" s="40">
        <f>AS$12*$D435*INDEX(AS$21:AS$28,$E435)*INDEX(AS$30:AS$46,$F435)*(1-INDEX(AS$117:AS$133,$F435))</f>
        <v/>
      </c>
      <c r="AT435" s="40">
        <f>AT$12*$D435*INDEX(AT$21:AT$28,$E435)*INDEX(AT$30:AT$46,$F435)*(1-INDEX(AT$117:AT$133,$F435))</f>
        <v/>
      </c>
      <c r="AU435" s="40">
        <f>AU$12*$D435*INDEX(AU$21:AU$28,$E435)*INDEX(AU$30:AU$46,$F435)*(1-INDEX(AU$117:AU$133,$F435))</f>
        <v/>
      </c>
      <c r="AV435" s="40">
        <f>AV$12*$D435*INDEX(AV$21:AV$28,$E435)*INDEX(AV$30:AV$46,$F435)*(1-INDEX(AV$117:AV$133,$F435))</f>
        <v/>
      </c>
      <c r="AW435" s="40">
        <f>AW$12*$D435*INDEX(AW$21:AW$28,$E435)*INDEX(AW$30:AW$46,$F435)*(1-INDEX(AW$117:AW$133,$F435))</f>
        <v/>
      </c>
      <c r="AX435" s="42">
        <f>CARBONTAX(AX$12,$D435,INDEX(AX$21:AX$28,$E435),INDEX(AX$30:AX$46,$F435),INDEX(AX$117:AX$133,$F435))</f>
        <v/>
      </c>
    </row>
    <row r="436" hidden="1" outlineLevel="2">
      <c r="A436" s="5" t="inlineStr">
        <is>
          <t>ctxnew</t>
        </is>
      </c>
      <c r="B436" s="5" t="inlineStr">
        <is>
          <t>lpg</t>
        </is>
      </c>
      <c r="C436" s="5" t="inlineStr">
        <is>
          <t>avi</t>
        </is>
      </c>
      <c r="D436" s="40">
        <f>INDEX(Inputs!$T$5:$T$132,MATCH($B436&amp;"|"&amp;$C436,Inputs!$A$5:$A$132,0))</f>
        <v/>
      </c>
      <c r="E436" s="40">
        <f>INDEX(Inputs!$J$5:$J$132,MATCH($B436&amp;"|"&amp;$C436,Inputs!$A$5:$A$132,0))</f>
        <v/>
      </c>
      <c r="F436" s="40">
        <f>INDEX(Inputs!$K$5:$K$132,MATCH($B436&amp;"|"&amp;$C436,Inputs!$A$5:$A$132,0))</f>
        <v/>
      </c>
      <c r="G436" s="39" t="n"/>
      <c r="H436" s="5">
        <f>INDEX(Variables!$B$5:$B$105,MATCH($A436,Variables!$A$5:$A$105,0))&amp;IF($C436="",""," | "&amp;INDEX(Mapping!$B$5:$B$26,MATCH($C436,Mapping!$A$5:$A$26,0))&amp;" | "&amp;INDEX(Mapping!$B$30:$B$41,MATCH($B436,Mapping!$A$30:$A$41,0)))</f>
        <v/>
      </c>
      <c r="I436" s="5">
        <f>INDEX(Variables!$C$5:$C$105,MATCH($A436,Variables!$A$5:$A$105,0))</f>
        <v/>
      </c>
      <c r="J436" s="5">
        <f>INDEX(Variables!$E$5:$E$105,MATCH($A436,Variables!$A$5:$A$105,0))</f>
        <v/>
      </c>
      <c r="K436" s="25">
        <f>LOWER(Settings!$C$4)&amp;".mit."&amp;$A436&amp;IF($C436="","","."&amp;$C436&amp;"."&amp;$B436)&amp;IF(INDEX(Variables!$D$5:$D$105,MATCH($A436,Variables!$A$5:$A$105,0))="","","."&amp;INDEX(Variables!$D$5:$D$105,MATCH($A436,Variables!$A$5:$A$105,0)))&amp;"."&amp;K$5</f>
        <v/>
      </c>
      <c r="L436" s="41">
        <f>L$12*$D436*INDEX(L$21:L$28,$E436)*INDEX(L$30:L$46,$F436)*(1-INDEX(L$117:L$133,$F436))</f>
        <v/>
      </c>
      <c r="M436" s="40">
        <f>M$12*$D436*INDEX(M$21:M$28,$E436)*INDEX(M$30:M$46,$F436)*(1-INDEX(M$117:M$133,$F436))</f>
        <v/>
      </c>
      <c r="N436" s="40">
        <f>N$12*$D436*INDEX(N$21:N$28,$E436)*INDEX(N$30:N$46,$F436)*(1-INDEX(N$117:N$133,$F436))</f>
        <v/>
      </c>
      <c r="O436" s="40">
        <f>O$12*$D436*INDEX(O$21:O$28,$E436)*INDEX(O$30:O$46,$F436)*(1-INDEX(O$117:O$133,$F436))</f>
        <v/>
      </c>
      <c r="P436" s="40">
        <f>P$12*$D436*INDEX(P$21:P$28,$E436)*INDEX(P$30:P$46,$F436)*(1-INDEX(P$117:P$133,$F436))</f>
        <v/>
      </c>
      <c r="Q436" s="40">
        <f>Q$12*$D436*INDEX(Q$21:Q$28,$E436)*INDEX(Q$30:Q$46,$F436)*(1-INDEX(Q$117:Q$133,$F436))</f>
        <v/>
      </c>
      <c r="R436" s="40">
        <f>R$12*$D436*INDEX(R$21:R$28,$E436)*INDEX(R$30:R$46,$F436)*(1-INDEX(R$117:R$133,$F436))</f>
        <v/>
      </c>
      <c r="S436" s="40">
        <f>S$12*$D436*INDEX(S$21:S$28,$E436)*INDEX(S$30:S$46,$F436)*(1-INDEX(S$117:S$133,$F436))</f>
        <v/>
      </c>
      <c r="T436" s="40">
        <f>T$12*$D436*INDEX(T$21:T$28,$E436)*INDEX(T$30:T$46,$F436)*(1-INDEX(T$117:T$133,$F436))</f>
        <v/>
      </c>
      <c r="U436" s="40">
        <f>U$12*$D436*INDEX(U$21:U$28,$E436)*INDEX(U$30:U$46,$F436)*(1-INDEX(U$117:U$133,$F436))</f>
        <v/>
      </c>
      <c r="V436" s="40">
        <f>V$12*$D436*INDEX(V$21:V$28,$E436)*INDEX(V$30:V$46,$F436)*(1-INDEX(V$117:V$133,$F436))</f>
        <v/>
      </c>
      <c r="W436" s="40">
        <f>W$12*$D436*INDEX(W$21:W$28,$E436)*INDEX(W$30:W$46,$F436)*(1-INDEX(W$117:W$133,$F436))</f>
        <v/>
      </c>
      <c r="X436" s="40">
        <f>X$12*$D436*INDEX(X$21:X$28,$E436)*INDEX(X$30:X$46,$F436)*(1-INDEX(X$117:X$133,$F436))</f>
        <v/>
      </c>
      <c r="Y436" s="40">
        <f>Y$12*$D436*INDEX(Y$21:Y$28,$E436)*INDEX(Y$30:Y$46,$F436)*(1-INDEX(Y$117:Y$133,$F436))</f>
        <v/>
      </c>
      <c r="Z436" s="40">
        <f>Z$12*$D436*INDEX(Z$21:Z$28,$E436)*INDEX(Z$30:Z$46,$F436)*(1-INDEX(Z$117:Z$133,$F436))</f>
        <v/>
      </c>
      <c r="AA436" s="40">
        <f>AA$12*$D436*INDEX(AA$21:AA$28,$E436)*INDEX(AA$30:AA$46,$F436)*(1-INDEX(AA$117:AA$133,$F436))</f>
        <v/>
      </c>
      <c r="AB436" s="40">
        <f>AB$12*$D436*INDEX(AB$21:AB$28,$E436)*INDEX(AB$30:AB$46,$F436)*(1-INDEX(AB$117:AB$133,$F436))</f>
        <v/>
      </c>
      <c r="AC436" s="40">
        <f>AC$12*$D436*INDEX(AC$21:AC$28,$E436)*INDEX(AC$30:AC$46,$F436)*(1-INDEX(AC$117:AC$133,$F436))</f>
        <v/>
      </c>
      <c r="AD436" s="42">
        <f>CARBONTAX(AD$12,$D436,INDEX(AD$21:AD$28,$E436),INDEX(AD$30:AD$46,$F436),INDEX(AD$117:AD$133,$F436))</f>
        <v/>
      </c>
      <c r="AE436" s="25">
        <f>LOWER(Settings!$C$4)&amp;".mit."&amp;$A436&amp;IF($C436="","","."&amp;$C436&amp;"."&amp;$B436)&amp;IF(INDEX(Variables!$D$5:$D$105,MATCH($A436,Variables!$A$5:$A$105,0))="","","."&amp;INDEX(Variables!$D$5:$D$105,MATCH($A436,Variables!$A$5:$A$105,0)))&amp;"."&amp;AE$5</f>
        <v/>
      </c>
      <c r="AF436" s="41">
        <f>AF$12*$D436*INDEX(AF$21:AF$28,$E436)*INDEX(AF$30:AF$46,$F436)*(1-INDEX(AF$117:AF$133,$F436))</f>
        <v/>
      </c>
      <c r="AG436" s="40">
        <f>AG$12*$D436*INDEX(AG$21:AG$28,$E436)*INDEX(AG$30:AG$46,$F436)*(1-INDEX(AG$117:AG$133,$F436))</f>
        <v/>
      </c>
      <c r="AH436" s="40">
        <f>AH$12*$D436*INDEX(AH$21:AH$28,$E436)*INDEX(AH$30:AH$46,$F436)*(1-INDEX(AH$117:AH$133,$F436))</f>
        <v/>
      </c>
      <c r="AI436" s="40">
        <f>AI$12*$D436*INDEX(AI$21:AI$28,$E436)*INDEX(AI$30:AI$46,$F436)*(1-INDEX(AI$117:AI$133,$F436))</f>
        <v/>
      </c>
      <c r="AJ436" s="40">
        <f>AJ$12*$D436*INDEX(AJ$21:AJ$28,$E436)*INDEX(AJ$30:AJ$46,$F436)*(1-INDEX(AJ$117:AJ$133,$F436))</f>
        <v/>
      </c>
      <c r="AK436" s="40">
        <f>AK$12*$D436*INDEX(AK$21:AK$28,$E436)*INDEX(AK$30:AK$46,$F436)*(1-INDEX(AK$117:AK$133,$F436))</f>
        <v/>
      </c>
      <c r="AL436" s="40">
        <f>AL$12*$D436*INDEX(AL$21:AL$28,$E436)*INDEX(AL$30:AL$46,$F436)*(1-INDEX(AL$117:AL$133,$F436))</f>
        <v/>
      </c>
      <c r="AM436" s="40">
        <f>AM$12*$D436*INDEX(AM$21:AM$28,$E436)*INDEX(AM$30:AM$46,$F436)*(1-INDEX(AM$117:AM$133,$F436))</f>
        <v/>
      </c>
      <c r="AN436" s="40">
        <f>AN$12*$D436*INDEX(AN$21:AN$28,$E436)*INDEX(AN$30:AN$46,$F436)*(1-INDEX(AN$117:AN$133,$F436))</f>
        <v/>
      </c>
      <c r="AO436" s="40">
        <f>AO$12*$D436*INDEX(AO$21:AO$28,$E436)*INDEX(AO$30:AO$46,$F436)*(1-INDEX(AO$117:AO$133,$F436))</f>
        <v/>
      </c>
      <c r="AP436" s="40">
        <f>AP$12*$D436*INDEX(AP$21:AP$28,$E436)*INDEX(AP$30:AP$46,$F436)*(1-INDEX(AP$117:AP$133,$F436))</f>
        <v/>
      </c>
      <c r="AQ436" s="40">
        <f>AQ$12*$D436*INDEX(AQ$21:AQ$28,$E436)*INDEX(AQ$30:AQ$46,$F436)*(1-INDEX(AQ$117:AQ$133,$F436))</f>
        <v/>
      </c>
      <c r="AR436" s="40">
        <f>AR$12*$D436*INDEX(AR$21:AR$28,$E436)*INDEX(AR$30:AR$46,$F436)*(1-INDEX(AR$117:AR$133,$F436))</f>
        <v/>
      </c>
      <c r="AS436" s="40">
        <f>AS$12*$D436*INDEX(AS$21:AS$28,$E436)*INDEX(AS$30:AS$46,$F436)*(1-INDEX(AS$117:AS$133,$F436))</f>
        <v/>
      </c>
      <c r="AT436" s="40">
        <f>AT$12*$D436*INDEX(AT$21:AT$28,$E436)*INDEX(AT$30:AT$46,$F436)*(1-INDEX(AT$117:AT$133,$F436))</f>
        <v/>
      </c>
      <c r="AU436" s="40">
        <f>AU$12*$D436*INDEX(AU$21:AU$28,$E436)*INDEX(AU$30:AU$46,$F436)*(1-INDEX(AU$117:AU$133,$F436))</f>
        <v/>
      </c>
      <c r="AV436" s="40">
        <f>AV$12*$D436*INDEX(AV$21:AV$28,$E436)*INDEX(AV$30:AV$46,$F436)*(1-INDEX(AV$117:AV$133,$F436))</f>
        <v/>
      </c>
      <c r="AW436" s="40">
        <f>AW$12*$D436*INDEX(AW$21:AW$28,$E436)*INDEX(AW$30:AW$46,$F436)*(1-INDEX(AW$117:AW$133,$F436))</f>
        <v/>
      </c>
      <c r="AX436" s="42">
        <f>CARBONTAX(AX$12,$D436,INDEX(AX$21:AX$28,$E436),INDEX(AX$30:AX$46,$F436),INDEX(AX$117:AX$133,$F436))</f>
        <v/>
      </c>
    </row>
    <row r="437" hidden="1" outlineLevel="2">
      <c r="A437" s="5" t="inlineStr">
        <is>
          <t>ctxnew</t>
        </is>
      </c>
      <c r="B437" s="5" t="inlineStr">
        <is>
          <t>ker</t>
        </is>
      </c>
      <c r="C437" s="5" t="inlineStr">
        <is>
          <t>avi</t>
        </is>
      </c>
      <c r="D437" s="40">
        <f>INDEX(Inputs!$T$5:$T$132,MATCH($B437&amp;"|"&amp;$C437,Inputs!$A$5:$A$132,0))</f>
        <v/>
      </c>
      <c r="E437" s="40">
        <f>INDEX(Inputs!$J$5:$J$132,MATCH($B437&amp;"|"&amp;$C437,Inputs!$A$5:$A$132,0))</f>
        <v/>
      </c>
      <c r="F437" s="40">
        <f>INDEX(Inputs!$K$5:$K$132,MATCH($B437&amp;"|"&amp;$C437,Inputs!$A$5:$A$132,0))</f>
        <v/>
      </c>
      <c r="G437" s="39" t="n"/>
      <c r="H437" s="5">
        <f>INDEX(Variables!$B$5:$B$105,MATCH($A437,Variables!$A$5:$A$105,0))&amp;IF($C437="",""," | "&amp;INDEX(Mapping!$B$5:$B$26,MATCH($C437,Mapping!$A$5:$A$26,0))&amp;" | "&amp;INDEX(Mapping!$B$30:$B$41,MATCH($B437,Mapping!$A$30:$A$41,0)))</f>
        <v/>
      </c>
      <c r="I437" s="5">
        <f>INDEX(Variables!$C$5:$C$105,MATCH($A437,Variables!$A$5:$A$105,0))</f>
        <v/>
      </c>
      <c r="J437" s="5">
        <f>INDEX(Variables!$E$5:$E$105,MATCH($A437,Variables!$A$5:$A$105,0))</f>
        <v/>
      </c>
      <c r="K437" s="25">
        <f>LOWER(Settings!$C$4)&amp;".mit."&amp;$A437&amp;IF($C437="","","."&amp;$C437&amp;"."&amp;$B437)&amp;IF(INDEX(Variables!$D$5:$D$105,MATCH($A437,Variables!$A$5:$A$105,0))="","","."&amp;INDEX(Variables!$D$5:$D$105,MATCH($A437,Variables!$A$5:$A$105,0)))&amp;"."&amp;K$5</f>
        <v/>
      </c>
      <c r="L437" s="41">
        <f>L$12*$D437*INDEX(L$21:L$28,$E437)*INDEX(L$30:L$46,$F437)*(1-INDEX(L$117:L$133,$F437))</f>
        <v/>
      </c>
      <c r="M437" s="40">
        <f>M$12*$D437*INDEX(M$21:M$28,$E437)*INDEX(M$30:M$46,$F437)*(1-INDEX(M$117:M$133,$F437))</f>
        <v/>
      </c>
      <c r="N437" s="40">
        <f>N$12*$D437*INDEX(N$21:N$28,$E437)*INDEX(N$30:N$46,$F437)*(1-INDEX(N$117:N$133,$F437))</f>
        <v/>
      </c>
      <c r="O437" s="40">
        <f>O$12*$D437*INDEX(O$21:O$28,$E437)*INDEX(O$30:O$46,$F437)*(1-INDEX(O$117:O$133,$F437))</f>
        <v/>
      </c>
      <c r="P437" s="40">
        <f>P$12*$D437*INDEX(P$21:P$28,$E437)*INDEX(P$30:P$46,$F437)*(1-INDEX(P$117:P$133,$F437))</f>
        <v/>
      </c>
      <c r="Q437" s="40">
        <f>Q$12*$D437*INDEX(Q$21:Q$28,$E437)*INDEX(Q$30:Q$46,$F437)*(1-INDEX(Q$117:Q$133,$F437))</f>
        <v/>
      </c>
      <c r="R437" s="40">
        <f>R$12*$D437*INDEX(R$21:R$28,$E437)*INDEX(R$30:R$46,$F437)*(1-INDEX(R$117:R$133,$F437))</f>
        <v/>
      </c>
      <c r="S437" s="40">
        <f>S$12*$D437*INDEX(S$21:S$28,$E437)*INDEX(S$30:S$46,$F437)*(1-INDEX(S$117:S$133,$F437))</f>
        <v/>
      </c>
      <c r="T437" s="40">
        <f>T$12*$D437*INDEX(T$21:T$28,$E437)*INDEX(T$30:T$46,$F437)*(1-INDEX(T$117:T$133,$F437))</f>
        <v/>
      </c>
      <c r="U437" s="40">
        <f>U$12*$D437*INDEX(U$21:U$28,$E437)*INDEX(U$30:U$46,$F437)*(1-INDEX(U$117:U$133,$F437))</f>
        <v/>
      </c>
      <c r="V437" s="40">
        <f>V$12*$D437*INDEX(V$21:V$28,$E437)*INDEX(V$30:V$46,$F437)*(1-INDEX(V$117:V$133,$F437))</f>
        <v/>
      </c>
      <c r="W437" s="40">
        <f>W$12*$D437*INDEX(W$21:W$28,$E437)*INDEX(W$30:W$46,$F437)*(1-INDEX(W$117:W$133,$F437))</f>
        <v/>
      </c>
      <c r="X437" s="40">
        <f>X$12*$D437*INDEX(X$21:X$28,$E437)*INDEX(X$30:X$46,$F437)*(1-INDEX(X$117:X$133,$F437))</f>
        <v/>
      </c>
      <c r="Y437" s="40">
        <f>Y$12*$D437*INDEX(Y$21:Y$28,$E437)*INDEX(Y$30:Y$46,$F437)*(1-INDEX(Y$117:Y$133,$F437))</f>
        <v/>
      </c>
      <c r="Z437" s="40">
        <f>Z$12*$D437*INDEX(Z$21:Z$28,$E437)*INDEX(Z$30:Z$46,$F437)*(1-INDEX(Z$117:Z$133,$F437))</f>
        <v/>
      </c>
      <c r="AA437" s="40">
        <f>AA$12*$D437*INDEX(AA$21:AA$28,$E437)*INDEX(AA$30:AA$46,$F437)*(1-INDEX(AA$117:AA$133,$F437))</f>
        <v/>
      </c>
      <c r="AB437" s="40">
        <f>AB$12*$D437*INDEX(AB$21:AB$28,$E437)*INDEX(AB$30:AB$46,$F437)*(1-INDEX(AB$117:AB$133,$F437))</f>
        <v/>
      </c>
      <c r="AC437" s="40">
        <f>AC$12*$D437*INDEX(AC$21:AC$28,$E437)*INDEX(AC$30:AC$46,$F437)*(1-INDEX(AC$117:AC$133,$F437))</f>
        <v/>
      </c>
      <c r="AD437" s="42">
        <f>CARBONTAX(AD$12,$D437,INDEX(AD$21:AD$28,$E437),INDEX(AD$30:AD$46,$F437),INDEX(AD$117:AD$133,$F437))</f>
        <v/>
      </c>
      <c r="AE437" s="25">
        <f>LOWER(Settings!$C$4)&amp;".mit."&amp;$A437&amp;IF($C437="","","."&amp;$C437&amp;"."&amp;$B437)&amp;IF(INDEX(Variables!$D$5:$D$105,MATCH($A437,Variables!$A$5:$A$105,0))="","","."&amp;INDEX(Variables!$D$5:$D$105,MATCH($A437,Variables!$A$5:$A$105,0)))&amp;"."&amp;AE$5</f>
        <v/>
      </c>
      <c r="AF437" s="41">
        <f>AF$12*$D437*INDEX(AF$21:AF$28,$E437)*INDEX(AF$30:AF$46,$F437)*(1-INDEX(AF$117:AF$133,$F437))</f>
        <v/>
      </c>
      <c r="AG437" s="40">
        <f>AG$12*$D437*INDEX(AG$21:AG$28,$E437)*INDEX(AG$30:AG$46,$F437)*(1-INDEX(AG$117:AG$133,$F437))</f>
        <v/>
      </c>
      <c r="AH437" s="40">
        <f>AH$12*$D437*INDEX(AH$21:AH$28,$E437)*INDEX(AH$30:AH$46,$F437)*(1-INDEX(AH$117:AH$133,$F437))</f>
        <v/>
      </c>
      <c r="AI437" s="40">
        <f>AI$12*$D437*INDEX(AI$21:AI$28,$E437)*INDEX(AI$30:AI$46,$F437)*(1-INDEX(AI$117:AI$133,$F437))</f>
        <v/>
      </c>
      <c r="AJ437" s="40">
        <f>AJ$12*$D437*INDEX(AJ$21:AJ$28,$E437)*INDEX(AJ$30:AJ$46,$F437)*(1-INDEX(AJ$117:AJ$133,$F437))</f>
        <v/>
      </c>
      <c r="AK437" s="40">
        <f>AK$12*$D437*INDEX(AK$21:AK$28,$E437)*INDEX(AK$30:AK$46,$F437)*(1-INDEX(AK$117:AK$133,$F437))</f>
        <v/>
      </c>
      <c r="AL437" s="40">
        <f>AL$12*$D437*INDEX(AL$21:AL$28,$E437)*INDEX(AL$30:AL$46,$F437)*(1-INDEX(AL$117:AL$133,$F437))</f>
        <v/>
      </c>
      <c r="AM437" s="40">
        <f>AM$12*$D437*INDEX(AM$21:AM$28,$E437)*INDEX(AM$30:AM$46,$F437)*(1-INDEX(AM$117:AM$133,$F437))</f>
        <v/>
      </c>
      <c r="AN437" s="40">
        <f>AN$12*$D437*INDEX(AN$21:AN$28,$E437)*INDEX(AN$30:AN$46,$F437)*(1-INDEX(AN$117:AN$133,$F437))</f>
        <v/>
      </c>
      <c r="AO437" s="40">
        <f>AO$12*$D437*INDEX(AO$21:AO$28,$E437)*INDEX(AO$30:AO$46,$F437)*(1-INDEX(AO$117:AO$133,$F437))</f>
        <v/>
      </c>
      <c r="AP437" s="40">
        <f>AP$12*$D437*INDEX(AP$21:AP$28,$E437)*INDEX(AP$30:AP$46,$F437)*(1-INDEX(AP$117:AP$133,$F437))</f>
        <v/>
      </c>
      <c r="AQ437" s="40">
        <f>AQ$12*$D437*INDEX(AQ$21:AQ$28,$E437)*INDEX(AQ$30:AQ$46,$F437)*(1-INDEX(AQ$117:AQ$133,$F437))</f>
        <v/>
      </c>
      <c r="AR437" s="40">
        <f>AR$12*$D437*INDEX(AR$21:AR$28,$E437)*INDEX(AR$30:AR$46,$F437)*(1-INDEX(AR$117:AR$133,$F437))</f>
        <v/>
      </c>
      <c r="AS437" s="40">
        <f>AS$12*$D437*INDEX(AS$21:AS$28,$E437)*INDEX(AS$30:AS$46,$F437)*(1-INDEX(AS$117:AS$133,$F437))</f>
        <v/>
      </c>
      <c r="AT437" s="40">
        <f>AT$12*$D437*INDEX(AT$21:AT$28,$E437)*INDEX(AT$30:AT$46,$F437)*(1-INDEX(AT$117:AT$133,$F437))</f>
        <v/>
      </c>
      <c r="AU437" s="40">
        <f>AU$12*$D437*INDEX(AU$21:AU$28,$E437)*INDEX(AU$30:AU$46,$F437)*(1-INDEX(AU$117:AU$133,$F437))</f>
        <v/>
      </c>
      <c r="AV437" s="40">
        <f>AV$12*$D437*INDEX(AV$21:AV$28,$E437)*INDEX(AV$30:AV$46,$F437)*(1-INDEX(AV$117:AV$133,$F437))</f>
        <v/>
      </c>
      <c r="AW437" s="40">
        <f>AW$12*$D437*INDEX(AW$21:AW$28,$E437)*INDEX(AW$30:AW$46,$F437)*(1-INDEX(AW$117:AW$133,$F437))</f>
        <v/>
      </c>
      <c r="AX437" s="42">
        <f>CARBONTAX(AX$12,$D437,INDEX(AX$21:AX$28,$E437),INDEX(AX$30:AX$46,$F437),INDEX(AX$117:AX$133,$F437))</f>
        <v/>
      </c>
    </row>
    <row r="438" hidden="1" outlineLevel="2">
      <c r="A438" s="5" t="inlineStr">
        <is>
          <t>ctxnew</t>
        </is>
      </c>
      <c r="B438" s="5" t="inlineStr">
        <is>
          <t>oop</t>
        </is>
      </c>
      <c r="C438" s="5" t="inlineStr">
        <is>
          <t>avi</t>
        </is>
      </c>
      <c r="D438" s="40">
        <f>INDEX(Inputs!$T$5:$T$132,MATCH($B438&amp;"|"&amp;$C438,Inputs!$A$5:$A$132,0))</f>
        <v/>
      </c>
      <c r="E438" s="40">
        <f>INDEX(Inputs!$J$5:$J$132,MATCH($B438&amp;"|"&amp;$C438,Inputs!$A$5:$A$132,0))</f>
        <v/>
      </c>
      <c r="F438" s="40">
        <f>INDEX(Inputs!$K$5:$K$132,MATCH($B438&amp;"|"&amp;$C438,Inputs!$A$5:$A$132,0))</f>
        <v/>
      </c>
      <c r="G438" s="39" t="n"/>
      <c r="H438" s="5">
        <f>INDEX(Variables!$B$5:$B$105,MATCH($A438,Variables!$A$5:$A$105,0))&amp;IF($C438="",""," | "&amp;INDEX(Mapping!$B$5:$B$26,MATCH($C438,Mapping!$A$5:$A$26,0))&amp;" | "&amp;INDEX(Mapping!$B$30:$B$41,MATCH($B438,Mapping!$A$30:$A$41,0)))</f>
        <v/>
      </c>
      <c r="I438" s="5">
        <f>INDEX(Variables!$C$5:$C$105,MATCH($A438,Variables!$A$5:$A$105,0))</f>
        <v/>
      </c>
      <c r="J438" s="5">
        <f>INDEX(Variables!$E$5:$E$105,MATCH($A438,Variables!$A$5:$A$105,0))</f>
        <v/>
      </c>
      <c r="K438" s="25">
        <f>LOWER(Settings!$C$4)&amp;".mit."&amp;$A438&amp;IF($C438="","","."&amp;$C438&amp;"."&amp;$B438)&amp;IF(INDEX(Variables!$D$5:$D$105,MATCH($A438,Variables!$A$5:$A$105,0))="","","."&amp;INDEX(Variables!$D$5:$D$105,MATCH($A438,Variables!$A$5:$A$105,0)))&amp;"."&amp;K$5</f>
        <v/>
      </c>
      <c r="L438" s="41">
        <f>L$12*$D438*INDEX(L$21:L$28,$E438)*INDEX(L$30:L$46,$F438)*(1-INDEX(L$117:L$133,$F438))</f>
        <v/>
      </c>
      <c r="M438" s="40">
        <f>M$12*$D438*INDEX(M$21:M$28,$E438)*INDEX(M$30:M$46,$F438)*(1-INDEX(M$117:M$133,$F438))</f>
        <v/>
      </c>
      <c r="N438" s="40">
        <f>N$12*$D438*INDEX(N$21:N$28,$E438)*INDEX(N$30:N$46,$F438)*(1-INDEX(N$117:N$133,$F438))</f>
        <v/>
      </c>
      <c r="O438" s="40">
        <f>O$12*$D438*INDEX(O$21:O$28,$E438)*INDEX(O$30:O$46,$F438)*(1-INDEX(O$117:O$133,$F438))</f>
        <v/>
      </c>
      <c r="P438" s="40">
        <f>P$12*$D438*INDEX(P$21:P$28,$E438)*INDEX(P$30:P$46,$F438)*(1-INDEX(P$117:P$133,$F438))</f>
        <v/>
      </c>
      <c r="Q438" s="40">
        <f>Q$12*$D438*INDEX(Q$21:Q$28,$E438)*INDEX(Q$30:Q$46,$F438)*(1-INDEX(Q$117:Q$133,$F438))</f>
        <v/>
      </c>
      <c r="R438" s="40">
        <f>R$12*$D438*INDEX(R$21:R$28,$E438)*INDEX(R$30:R$46,$F438)*(1-INDEX(R$117:R$133,$F438))</f>
        <v/>
      </c>
      <c r="S438" s="40">
        <f>S$12*$D438*INDEX(S$21:S$28,$E438)*INDEX(S$30:S$46,$F438)*(1-INDEX(S$117:S$133,$F438))</f>
        <v/>
      </c>
      <c r="T438" s="40">
        <f>T$12*$D438*INDEX(T$21:T$28,$E438)*INDEX(T$30:T$46,$F438)*(1-INDEX(T$117:T$133,$F438))</f>
        <v/>
      </c>
      <c r="U438" s="40">
        <f>U$12*$D438*INDEX(U$21:U$28,$E438)*INDEX(U$30:U$46,$F438)*(1-INDEX(U$117:U$133,$F438))</f>
        <v/>
      </c>
      <c r="V438" s="40">
        <f>V$12*$D438*INDEX(V$21:V$28,$E438)*INDEX(V$30:V$46,$F438)*(1-INDEX(V$117:V$133,$F438))</f>
        <v/>
      </c>
      <c r="W438" s="40">
        <f>W$12*$D438*INDEX(W$21:W$28,$E438)*INDEX(W$30:W$46,$F438)*(1-INDEX(W$117:W$133,$F438))</f>
        <v/>
      </c>
      <c r="X438" s="40">
        <f>X$12*$D438*INDEX(X$21:X$28,$E438)*INDEX(X$30:X$46,$F438)*(1-INDEX(X$117:X$133,$F438))</f>
        <v/>
      </c>
      <c r="Y438" s="40">
        <f>Y$12*$D438*INDEX(Y$21:Y$28,$E438)*INDEX(Y$30:Y$46,$F438)*(1-INDEX(Y$117:Y$133,$F438))</f>
        <v/>
      </c>
      <c r="Z438" s="40">
        <f>Z$12*$D438*INDEX(Z$21:Z$28,$E438)*INDEX(Z$30:Z$46,$F438)*(1-INDEX(Z$117:Z$133,$F438))</f>
        <v/>
      </c>
      <c r="AA438" s="40">
        <f>AA$12*$D438*INDEX(AA$21:AA$28,$E438)*INDEX(AA$30:AA$46,$F438)*(1-INDEX(AA$117:AA$133,$F438))</f>
        <v/>
      </c>
      <c r="AB438" s="40">
        <f>AB$12*$D438*INDEX(AB$21:AB$28,$E438)*INDEX(AB$30:AB$46,$F438)*(1-INDEX(AB$117:AB$133,$F438))</f>
        <v/>
      </c>
      <c r="AC438" s="40">
        <f>AC$12*$D438*INDEX(AC$21:AC$28,$E438)*INDEX(AC$30:AC$46,$F438)*(1-INDEX(AC$117:AC$133,$F438))</f>
        <v/>
      </c>
      <c r="AD438" s="42">
        <f>CARBONTAX(AD$12,$D438,INDEX(AD$21:AD$28,$E438),INDEX(AD$30:AD$46,$F438),INDEX(AD$117:AD$133,$F438))</f>
        <v/>
      </c>
      <c r="AE438" s="25">
        <f>LOWER(Settings!$C$4)&amp;".mit."&amp;$A438&amp;IF($C438="","","."&amp;$C438&amp;"."&amp;$B438)&amp;IF(INDEX(Variables!$D$5:$D$105,MATCH($A438,Variables!$A$5:$A$105,0))="","","."&amp;INDEX(Variables!$D$5:$D$105,MATCH($A438,Variables!$A$5:$A$105,0)))&amp;"."&amp;AE$5</f>
        <v/>
      </c>
      <c r="AF438" s="41">
        <f>AF$12*$D438*INDEX(AF$21:AF$28,$E438)*INDEX(AF$30:AF$46,$F438)*(1-INDEX(AF$117:AF$133,$F438))</f>
        <v/>
      </c>
      <c r="AG438" s="40">
        <f>AG$12*$D438*INDEX(AG$21:AG$28,$E438)*INDEX(AG$30:AG$46,$F438)*(1-INDEX(AG$117:AG$133,$F438))</f>
        <v/>
      </c>
      <c r="AH438" s="40">
        <f>AH$12*$D438*INDEX(AH$21:AH$28,$E438)*INDEX(AH$30:AH$46,$F438)*(1-INDEX(AH$117:AH$133,$F438))</f>
        <v/>
      </c>
      <c r="AI438" s="40">
        <f>AI$12*$D438*INDEX(AI$21:AI$28,$E438)*INDEX(AI$30:AI$46,$F438)*(1-INDEX(AI$117:AI$133,$F438))</f>
        <v/>
      </c>
      <c r="AJ438" s="40">
        <f>AJ$12*$D438*INDEX(AJ$21:AJ$28,$E438)*INDEX(AJ$30:AJ$46,$F438)*(1-INDEX(AJ$117:AJ$133,$F438))</f>
        <v/>
      </c>
      <c r="AK438" s="40">
        <f>AK$12*$D438*INDEX(AK$21:AK$28,$E438)*INDEX(AK$30:AK$46,$F438)*(1-INDEX(AK$117:AK$133,$F438))</f>
        <v/>
      </c>
      <c r="AL438" s="40">
        <f>AL$12*$D438*INDEX(AL$21:AL$28,$E438)*INDEX(AL$30:AL$46,$F438)*(1-INDEX(AL$117:AL$133,$F438))</f>
        <v/>
      </c>
      <c r="AM438" s="40">
        <f>AM$12*$D438*INDEX(AM$21:AM$28,$E438)*INDEX(AM$30:AM$46,$F438)*(1-INDEX(AM$117:AM$133,$F438))</f>
        <v/>
      </c>
      <c r="AN438" s="40">
        <f>AN$12*$D438*INDEX(AN$21:AN$28,$E438)*INDEX(AN$30:AN$46,$F438)*(1-INDEX(AN$117:AN$133,$F438))</f>
        <v/>
      </c>
      <c r="AO438" s="40">
        <f>AO$12*$D438*INDEX(AO$21:AO$28,$E438)*INDEX(AO$30:AO$46,$F438)*(1-INDEX(AO$117:AO$133,$F438))</f>
        <v/>
      </c>
      <c r="AP438" s="40">
        <f>AP$12*$D438*INDEX(AP$21:AP$28,$E438)*INDEX(AP$30:AP$46,$F438)*(1-INDEX(AP$117:AP$133,$F438))</f>
        <v/>
      </c>
      <c r="AQ438" s="40">
        <f>AQ$12*$D438*INDEX(AQ$21:AQ$28,$E438)*INDEX(AQ$30:AQ$46,$F438)*(1-INDEX(AQ$117:AQ$133,$F438))</f>
        <v/>
      </c>
      <c r="AR438" s="40">
        <f>AR$12*$D438*INDEX(AR$21:AR$28,$E438)*INDEX(AR$30:AR$46,$F438)*(1-INDEX(AR$117:AR$133,$F438))</f>
        <v/>
      </c>
      <c r="AS438" s="40">
        <f>AS$12*$D438*INDEX(AS$21:AS$28,$E438)*INDEX(AS$30:AS$46,$F438)*(1-INDEX(AS$117:AS$133,$F438))</f>
        <v/>
      </c>
      <c r="AT438" s="40">
        <f>AT$12*$D438*INDEX(AT$21:AT$28,$E438)*INDEX(AT$30:AT$46,$F438)*(1-INDEX(AT$117:AT$133,$F438))</f>
        <v/>
      </c>
      <c r="AU438" s="40">
        <f>AU$12*$D438*INDEX(AU$21:AU$28,$E438)*INDEX(AU$30:AU$46,$F438)*(1-INDEX(AU$117:AU$133,$F438))</f>
        <v/>
      </c>
      <c r="AV438" s="40">
        <f>AV$12*$D438*INDEX(AV$21:AV$28,$E438)*INDEX(AV$30:AV$46,$F438)*(1-INDEX(AV$117:AV$133,$F438))</f>
        <v/>
      </c>
      <c r="AW438" s="40">
        <f>AW$12*$D438*INDEX(AW$21:AW$28,$E438)*INDEX(AW$30:AW$46,$F438)*(1-INDEX(AW$117:AW$133,$F438))</f>
        <v/>
      </c>
      <c r="AX438" s="42">
        <f>CARBONTAX(AX$12,$D438,INDEX(AX$21:AX$28,$E438),INDEX(AX$30:AX$46,$F438),INDEX(AX$117:AX$133,$F438))</f>
        <v/>
      </c>
    </row>
    <row r="439" hidden="1" outlineLevel="2">
      <c r="A439" s="5" t="inlineStr">
        <is>
          <t>ctxnew</t>
        </is>
      </c>
      <c r="B439" s="5" t="inlineStr">
        <is>
          <t>bio</t>
        </is>
      </c>
      <c r="C439" s="5" t="inlineStr">
        <is>
          <t>avi</t>
        </is>
      </c>
      <c r="D439" s="40">
        <f>INDEX(Inputs!$T$5:$T$132,MATCH($B439&amp;"|"&amp;$C439,Inputs!$A$5:$A$132,0))</f>
        <v/>
      </c>
      <c r="E439" s="40">
        <f>INDEX(Inputs!$J$5:$J$132,MATCH($B439&amp;"|"&amp;$C439,Inputs!$A$5:$A$132,0))</f>
        <v/>
      </c>
      <c r="F439" s="40">
        <f>INDEX(Inputs!$K$5:$K$132,MATCH($B439&amp;"|"&amp;$C439,Inputs!$A$5:$A$132,0))</f>
        <v/>
      </c>
      <c r="G439" s="39" t="n"/>
      <c r="H439" s="5">
        <f>INDEX(Variables!$B$5:$B$105,MATCH($A439,Variables!$A$5:$A$105,0))&amp;IF($C439="",""," | "&amp;INDEX(Mapping!$B$5:$B$26,MATCH($C439,Mapping!$A$5:$A$26,0))&amp;" | "&amp;INDEX(Mapping!$B$30:$B$41,MATCH($B439,Mapping!$A$30:$A$41,0)))</f>
        <v/>
      </c>
      <c r="I439" s="5">
        <f>INDEX(Variables!$C$5:$C$105,MATCH($A439,Variables!$A$5:$A$105,0))</f>
        <v/>
      </c>
      <c r="J439" s="5">
        <f>INDEX(Variables!$E$5:$E$105,MATCH($A439,Variables!$A$5:$A$105,0))</f>
        <v/>
      </c>
      <c r="K439" s="25">
        <f>LOWER(Settings!$C$4)&amp;".mit."&amp;$A439&amp;IF($C439="","","."&amp;$C439&amp;"."&amp;$B439)&amp;IF(INDEX(Variables!$D$5:$D$105,MATCH($A439,Variables!$A$5:$A$105,0))="","","."&amp;INDEX(Variables!$D$5:$D$105,MATCH($A439,Variables!$A$5:$A$105,0)))&amp;"."&amp;K$5</f>
        <v/>
      </c>
      <c r="L439" s="41">
        <f>L$12*$D439*INDEX(L$21:L$28,$E439)*INDEX(L$30:L$46,$F439)*(1-INDEX(L$117:L$133,$F439))</f>
        <v/>
      </c>
      <c r="M439" s="40">
        <f>M$12*$D439*INDEX(M$21:M$28,$E439)*INDEX(M$30:M$46,$F439)*(1-INDEX(M$117:M$133,$F439))</f>
        <v/>
      </c>
      <c r="N439" s="40">
        <f>N$12*$D439*INDEX(N$21:N$28,$E439)*INDEX(N$30:N$46,$F439)*(1-INDEX(N$117:N$133,$F439))</f>
        <v/>
      </c>
      <c r="O439" s="40">
        <f>O$12*$D439*INDEX(O$21:O$28,$E439)*INDEX(O$30:O$46,$F439)*(1-INDEX(O$117:O$133,$F439))</f>
        <v/>
      </c>
      <c r="P439" s="40">
        <f>P$12*$D439*INDEX(P$21:P$28,$E439)*INDEX(P$30:P$46,$F439)*(1-INDEX(P$117:P$133,$F439))</f>
        <v/>
      </c>
      <c r="Q439" s="40">
        <f>Q$12*$D439*INDEX(Q$21:Q$28,$E439)*INDEX(Q$30:Q$46,$F439)*(1-INDEX(Q$117:Q$133,$F439))</f>
        <v/>
      </c>
      <c r="R439" s="40">
        <f>R$12*$D439*INDEX(R$21:R$28,$E439)*INDEX(R$30:R$46,$F439)*(1-INDEX(R$117:R$133,$F439))</f>
        <v/>
      </c>
      <c r="S439" s="40">
        <f>S$12*$D439*INDEX(S$21:S$28,$E439)*INDEX(S$30:S$46,$F439)*(1-INDEX(S$117:S$133,$F439))</f>
        <v/>
      </c>
      <c r="T439" s="40">
        <f>T$12*$D439*INDEX(T$21:T$28,$E439)*INDEX(T$30:T$46,$F439)*(1-INDEX(T$117:T$133,$F439))</f>
        <v/>
      </c>
      <c r="U439" s="40">
        <f>U$12*$D439*INDEX(U$21:U$28,$E439)*INDEX(U$30:U$46,$F439)*(1-INDEX(U$117:U$133,$F439))</f>
        <v/>
      </c>
      <c r="V439" s="40">
        <f>V$12*$D439*INDEX(V$21:V$28,$E439)*INDEX(V$30:V$46,$F439)*(1-INDEX(V$117:V$133,$F439))</f>
        <v/>
      </c>
      <c r="W439" s="40">
        <f>W$12*$D439*INDEX(W$21:W$28,$E439)*INDEX(W$30:W$46,$F439)*(1-INDEX(W$117:W$133,$F439))</f>
        <v/>
      </c>
      <c r="X439" s="40">
        <f>X$12*$D439*INDEX(X$21:X$28,$E439)*INDEX(X$30:X$46,$F439)*(1-INDEX(X$117:X$133,$F439))</f>
        <v/>
      </c>
      <c r="Y439" s="40">
        <f>Y$12*$D439*INDEX(Y$21:Y$28,$E439)*INDEX(Y$30:Y$46,$F439)*(1-INDEX(Y$117:Y$133,$F439))</f>
        <v/>
      </c>
      <c r="Z439" s="40">
        <f>Z$12*$D439*INDEX(Z$21:Z$28,$E439)*INDEX(Z$30:Z$46,$F439)*(1-INDEX(Z$117:Z$133,$F439))</f>
        <v/>
      </c>
      <c r="AA439" s="40">
        <f>AA$12*$D439*INDEX(AA$21:AA$28,$E439)*INDEX(AA$30:AA$46,$F439)*(1-INDEX(AA$117:AA$133,$F439))</f>
        <v/>
      </c>
      <c r="AB439" s="40">
        <f>AB$12*$D439*INDEX(AB$21:AB$28,$E439)*INDEX(AB$30:AB$46,$F439)*(1-INDEX(AB$117:AB$133,$F439))</f>
        <v/>
      </c>
      <c r="AC439" s="40">
        <f>AC$12*$D439*INDEX(AC$21:AC$28,$E439)*INDEX(AC$30:AC$46,$F439)*(1-INDEX(AC$117:AC$133,$F439))</f>
        <v/>
      </c>
      <c r="AD439" s="42">
        <f>CARBONTAX(AD$12,$D439,INDEX(AD$21:AD$28,$E439),INDEX(AD$30:AD$46,$F439),INDEX(AD$117:AD$133,$F439))</f>
        <v/>
      </c>
      <c r="AE439" s="25">
        <f>LOWER(Settings!$C$4)&amp;".mit."&amp;$A439&amp;IF($C439="","","."&amp;$C439&amp;"."&amp;$B439)&amp;IF(INDEX(Variables!$D$5:$D$105,MATCH($A439,Variables!$A$5:$A$105,0))="","","."&amp;INDEX(Variables!$D$5:$D$105,MATCH($A439,Variables!$A$5:$A$105,0)))&amp;"."&amp;AE$5</f>
        <v/>
      </c>
      <c r="AF439" s="41">
        <f>AF$12*$D439*INDEX(AF$21:AF$28,$E439)*INDEX(AF$30:AF$46,$F439)*(1-INDEX(AF$117:AF$133,$F439))</f>
        <v/>
      </c>
      <c r="AG439" s="40">
        <f>AG$12*$D439*INDEX(AG$21:AG$28,$E439)*INDEX(AG$30:AG$46,$F439)*(1-INDEX(AG$117:AG$133,$F439))</f>
        <v/>
      </c>
      <c r="AH439" s="40">
        <f>AH$12*$D439*INDEX(AH$21:AH$28,$E439)*INDEX(AH$30:AH$46,$F439)*(1-INDEX(AH$117:AH$133,$F439))</f>
        <v/>
      </c>
      <c r="AI439" s="40">
        <f>AI$12*$D439*INDEX(AI$21:AI$28,$E439)*INDEX(AI$30:AI$46,$F439)*(1-INDEX(AI$117:AI$133,$F439))</f>
        <v/>
      </c>
      <c r="AJ439" s="40">
        <f>AJ$12*$D439*INDEX(AJ$21:AJ$28,$E439)*INDEX(AJ$30:AJ$46,$F439)*(1-INDEX(AJ$117:AJ$133,$F439))</f>
        <v/>
      </c>
      <c r="AK439" s="40">
        <f>AK$12*$D439*INDEX(AK$21:AK$28,$E439)*INDEX(AK$30:AK$46,$F439)*(1-INDEX(AK$117:AK$133,$F439))</f>
        <v/>
      </c>
      <c r="AL439" s="40">
        <f>AL$12*$D439*INDEX(AL$21:AL$28,$E439)*INDEX(AL$30:AL$46,$F439)*(1-INDEX(AL$117:AL$133,$F439))</f>
        <v/>
      </c>
      <c r="AM439" s="40">
        <f>AM$12*$D439*INDEX(AM$21:AM$28,$E439)*INDEX(AM$30:AM$46,$F439)*(1-INDEX(AM$117:AM$133,$F439))</f>
        <v/>
      </c>
      <c r="AN439" s="40">
        <f>AN$12*$D439*INDEX(AN$21:AN$28,$E439)*INDEX(AN$30:AN$46,$F439)*(1-INDEX(AN$117:AN$133,$F439))</f>
        <v/>
      </c>
      <c r="AO439" s="40">
        <f>AO$12*$D439*INDEX(AO$21:AO$28,$E439)*INDEX(AO$30:AO$46,$F439)*(1-INDEX(AO$117:AO$133,$F439))</f>
        <v/>
      </c>
      <c r="AP439" s="40">
        <f>AP$12*$D439*INDEX(AP$21:AP$28,$E439)*INDEX(AP$30:AP$46,$F439)*(1-INDEX(AP$117:AP$133,$F439))</f>
        <v/>
      </c>
      <c r="AQ439" s="40">
        <f>AQ$12*$D439*INDEX(AQ$21:AQ$28,$E439)*INDEX(AQ$30:AQ$46,$F439)*(1-INDEX(AQ$117:AQ$133,$F439))</f>
        <v/>
      </c>
      <c r="AR439" s="40">
        <f>AR$12*$D439*INDEX(AR$21:AR$28,$E439)*INDEX(AR$30:AR$46,$F439)*(1-INDEX(AR$117:AR$133,$F439))</f>
        <v/>
      </c>
      <c r="AS439" s="40">
        <f>AS$12*$D439*INDEX(AS$21:AS$28,$E439)*INDEX(AS$30:AS$46,$F439)*(1-INDEX(AS$117:AS$133,$F439))</f>
        <v/>
      </c>
      <c r="AT439" s="40">
        <f>AT$12*$D439*INDEX(AT$21:AT$28,$E439)*INDEX(AT$30:AT$46,$F439)*(1-INDEX(AT$117:AT$133,$F439))</f>
        <v/>
      </c>
      <c r="AU439" s="40">
        <f>AU$12*$D439*INDEX(AU$21:AU$28,$E439)*INDEX(AU$30:AU$46,$F439)*(1-INDEX(AU$117:AU$133,$F439))</f>
        <v/>
      </c>
      <c r="AV439" s="40">
        <f>AV$12*$D439*INDEX(AV$21:AV$28,$E439)*INDEX(AV$30:AV$46,$F439)*(1-INDEX(AV$117:AV$133,$F439))</f>
        <v/>
      </c>
      <c r="AW439" s="40">
        <f>AW$12*$D439*INDEX(AW$21:AW$28,$E439)*INDEX(AW$30:AW$46,$F439)*(1-INDEX(AW$117:AW$133,$F439))</f>
        <v/>
      </c>
      <c r="AX439" s="42">
        <f>CARBONTAX(AX$12,$D439,INDEX(AX$21:AX$28,$E439),INDEX(AX$30:AX$46,$F439),INDEX(AX$117:AX$133,$F439))</f>
        <v/>
      </c>
    </row>
    <row r="440" hidden="1" outlineLevel="2"/>
    <row r="441" hidden="1" outlineLevel="2">
      <c r="A441" s="5" t="inlineStr">
        <is>
          <t>ets</t>
        </is>
      </c>
      <c r="B441" s="5" t="inlineStr">
        <is>
          <t>coa</t>
        </is>
      </c>
      <c r="C441" s="5" t="inlineStr">
        <is>
          <t>avi</t>
        </is>
      </c>
      <c r="D441" s="40">
        <f>INDEX(Inputs!$T$5:$T$132,MATCH($B441&amp;"|"&amp;$C441,Inputs!$A$5:$A$132,0))</f>
        <v/>
      </c>
      <c r="E441" s="40">
        <f>INDEX(Inputs!$K$5:$K$132,MATCH($B441&amp;"|"&amp;$C441,Inputs!$A$5:$A$132,0))</f>
        <v/>
      </c>
      <c r="F441" s="39" t="n"/>
      <c r="G441" s="39" t="n"/>
      <c r="H441" s="5">
        <f>INDEX(Variables!$B$5:$B$105,MATCH($A441,Variables!$A$5:$A$105,0))&amp;IF($C441="",""," | "&amp;INDEX(Mapping!$B$5:$B$26,MATCH($C441,Mapping!$A$5:$A$26,0))&amp;" | "&amp;INDEX(Mapping!$B$30:$B$41,MATCH($B441,Mapping!$A$30:$A$41,0)))</f>
        <v/>
      </c>
      <c r="I441" s="5">
        <f>INDEX(Variables!$C$5:$C$105,MATCH($A441,Variables!$A$5:$A$105,0))</f>
        <v/>
      </c>
      <c r="J441" s="5">
        <f>INDEX(Variables!$E$5:$E$105,MATCH($A441,Variables!$A$5:$A$105,0))</f>
        <v/>
      </c>
      <c r="K441" s="25">
        <f>LOWER(Settings!$C$4)&amp;".mit."&amp;$A441&amp;IF($C441="","","."&amp;$C441&amp;"."&amp;$B441)&amp;IF(INDEX(Variables!$D$5:$D$105,MATCH($A441,Variables!$A$5:$A$105,0))="","","."&amp;INDEX(Variables!$D$5:$D$105,MATCH($A441,Variables!$A$5:$A$105,0)))&amp;"."&amp;K$5</f>
        <v/>
      </c>
      <c r="L441" s="41">
        <f>L$134*$D441*INDEX(L$117:L$133,$E441)</f>
        <v/>
      </c>
      <c r="M441" s="40">
        <f>M$134*$D441*INDEX(M$117:M$133,$E441)</f>
        <v/>
      </c>
      <c r="N441" s="40">
        <f>N$134*$D441*INDEX(N$117:N$133,$E441)</f>
        <v/>
      </c>
      <c r="O441" s="40">
        <f>O$134*$D441*INDEX(O$117:O$133,$E441)</f>
        <v/>
      </c>
      <c r="P441" s="40">
        <f>P$134*$D441*INDEX(P$117:P$133,$E441)</f>
        <v/>
      </c>
      <c r="Q441" s="40">
        <f>Q$134*$D441*INDEX(Q$117:Q$133,$E441)</f>
        <v/>
      </c>
      <c r="R441" s="40">
        <f>R$134*$D441*INDEX(R$117:R$133,$E441)</f>
        <v/>
      </c>
      <c r="S441" s="40">
        <f>S$134*$D441*INDEX(S$117:S$133,$E441)</f>
        <v/>
      </c>
      <c r="T441" s="40">
        <f>T$134*$D441*INDEX(T$117:T$133,$E441)</f>
        <v/>
      </c>
      <c r="U441" s="40">
        <f>U$134*$D441*INDEX(U$117:U$133,$E441)</f>
        <v/>
      </c>
      <c r="V441" s="40">
        <f>V$134*$D441*INDEX(V$117:V$133,$E441)</f>
        <v/>
      </c>
      <c r="W441" s="40">
        <f>W$134*$D441*INDEX(W$117:W$133,$E441)</f>
        <v/>
      </c>
      <c r="X441" s="40">
        <f>X$134*$D441*INDEX(X$117:X$133,$E441)</f>
        <v/>
      </c>
      <c r="Y441" s="40">
        <f>Y$134*$D441*INDEX(Y$117:Y$133,$E441)</f>
        <v/>
      </c>
      <c r="Z441" s="40">
        <f>Z$134*$D441*INDEX(Z$117:Z$133,$E441)</f>
        <v/>
      </c>
      <c r="AA441" s="40">
        <f>AA$134*$D441*INDEX(AA$117:AA$133,$E441)</f>
        <v/>
      </c>
      <c r="AB441" s="40">
        <f>AB$134*$D441*INDEX(AB$117:AB$133,$E441)</f>
        <v/>
      </c>
      <c r="AC441" s="40">
        <f>AC$134*$D441*INDEX(AC$117:AC$133,$E441)</f>
        <v/>
      </c>
      <c r="AD441" s="42">
        <f>ETSCOST(AD$134,$D441,INDEX(AD$117:AD$133,$E441))</f>
        <v/>
      </c>
      <c r="AE441" s="25">
        <f>LOWER(Settings!$C$4)&amp;".mit."&amp;$A441&amp;IF($C441="","","."&amp;$C441&amp;"."&amp;$B441)&amp;IF(INDEX(Variables!$D$5:$D$105,MATCH($A441,Variables!$A$5:$A$105,0))="","","."&amp;INDEX(Variables!$D$5:$D$105,MATCH($A441,Variables!$A$5:$A$105,0)))&amp;"."&amp;AE$5</f>
        <v/>
      </c>
      <c r="AF441" s="41">
        <f>AF$134*$D441*INDEX(AF$117:AF$133,$E441)</f>
        <v/>
      </c>
      <c r="AG441" s="40">
        <f>AG$134*$D441*INDEX(AG$117:AG$133,$E441)</f>
        <v/>
      </c>
      <c r="AH441" s="40">
        <f>AH$134*$D441*INDEX(AH$117:AH$133,$E441)</f>
        <v/>
      </c>
      <c r="AI441" s="40">
        <f>AI$134*$D441*INDEX(AI$117:AI$133,$E441)</f>
        <v/>
      </c>
      <c r="AJ441" s="40">
        <f>AJ$134*$D441*INDEX(AJ$117:AJ$133,$E441)</f>
        <v/>
      </c>
      <c r="AK441" s="40">
        <f>AK$134*$D441*INDEX(AK$117:AK$133,$E441)</f>
        <v/>
      </c>
      <c r="AL441" s="40">
        <f>AL$134*$D441*INDEX(AL$117:AL$133,$E441)</f>
        <v/>
      </c>
      <c r="AM441" s="40">
        <f>AM$134*$D441*INDEX(AM$117:AM$133,$E441)</f>
        <v/>
      </c>
      <c r="AN441" s="40">
        <f>AN$134*$D441*INDEX(AN$117:AN$133,$E441)</f>
        <v/>
      </c>
      <c r="AO441" s="40">
        <f>AO$134*$D441*INDEX(AO$117:AO$133,$E441)</f>
        <v/>
      </c>
      <c r="AP441" s="40">
        <f>AP$134*$D441*INDEX(AP$117:AP$133,$E441)</f>
        <v/>
      </c>
      <c r="AQ441" s="40">
        <f>AQ$134*$D441*INDEX(AQ$117:AQ$133,$E441)</f>
        <v/>
      </c>
      <c r="AR441" s="40">
        <f>AR$134*$D441*INDEX(AR$117:AR$133,$E441)</f>
        <v/>
      </c>
      <c r="AS441" s="40">
        <f>AS$134*$D441*INDEX(AS$117:AS$133,$E441)</f>
        <v/>
      </c>
      <c r="AT441" s="40">
        <f>AT$134*$D441*INDEX(AT$117:AT$133,$E441)</f>
        <v/>
      </c>
      <c r="AU441" s="40">
        <f>AU$134*$D441*INDEX(AU$117:AU$133,$E441)</f>
        <v/>
      </c>
      <c r="AV441" s="40">
        <f>AV$134*$D441*INDEX(AV$117:AV$133,$E441)</f>
        <v/>
      </c>
      <c r="AW441" s="40">
        <f>AW$134*$D441*INDEX(AW$117:AW$133,$E441)</f>
        <v/>
      </c>
      <c r="AX441" s="42">
        <f>ETSCOST(AX$134,$D441,INDEX(AX$117:AX$133,$E441))</f>
        <v/>
      </c>
    </row>
    <row r="442" hidden="1" outlineLevel="2">
      <c r="A442" s="5" t="inlineStr">
        <is>
          <t>ets</t>
        </is>
      </c>
      <c r="B442" s="5" t="inlineStr">
        <is>
          <t>nga</t>
        </is>
      </c>
      <c r="C442" s="5" t="inlineStr">
        <is>
          <t>avi</t>
        </is>
      </c>
      <c r="D442" s="40">
        <f>INDEX(Inputs!$T$5:$T$132,MATCH($B442&amp;"|"&amp;$C442,Inputs!$A$5:$A$132,0))</f>
        <v/>
      </c>
      <c r="E442" s="40">
        <f>INDEX(Inputs!$K$5:$K$132,MATCH($B442&amp;"|"&amp;$C442,Inputs!$A$5:$A$132,0))</f>
        <v/>
      </c>
      <c r="F442" s="39" t="n"/>
      <c r="G442" s="39" t="n"/>
      <c r="H442" s="5">
        <f>INDEX(Variables!$B$5:$B$105,MATCH($A442,Variables!$A$5:$A$105,0))&amp;IF($C442="",""," | "&amp;INDEX(Mapping!$B$5:$B$26,MATCH($C442,Mapping!$A$5:$A$26,0))&amp;" | "&amp;INDEX(Mapping!$B$30:$B$41,MATCH($B442,Mapping!$A$30:$A$41,0)))</f>
        <v/>
      </c>
      <c r="I442" s="5">
        <f>INDEX(Variables!$C$5:$C$105,MATCH($A442,Variables!$A$5:$A$105,0))</f>
        <v/>
      </c>
      <c r="J442" s="5">
        <f>INDEX(Variables!$E$5:$E$105,MATCH($A442,Variables!$A$5:$A$105,0))</f>
        <v/>
      </c>
      <c r="K442" s="25">
        <f>LOWER(Settings!$C$4)&amp;".mit."&amp;$A442&amp;IF($C442="","","."&amp;$C442&amp;"."&amp;$B442)&amp;IF(INDEX(Variables!$D$5:$D$105,MATCH($A442,Variables!$A$5:$A$105,0))="","","."&amp;INDEX(Variables!$D$5:$D$105,MATCH($A442,Variables!$A$5:$A$105,0)))&amp;"."&amp;K$5</f>
        <v/>
      </c>
      <c r="L442" s="41">
        <f>L$134*$D442*INDEX(L$117:L$133,$E442)</f>
        <v/>
      </c>
      <c r="M442" s="40">
        <f>M$134*$D442*INDEX(M$117:M$133,$E442)</f>
        <v/>
      </c>
      <c r="N442" s="40">
        <f>N$134*$D442*INDEX(N$117:N$133,$E442)</f>
        <v/>
      </c>
      <c r="O442" s="40">
        <f>O$134*$D442*INDEX(O$117:O$133,$E442)</f>
        <v/>
      </c>
      <c r="P442" s="40">
        <f>P$134*$D442*INDEX(P$117:P$133,$E442)</f>
        <v/>
      </c>
      <c r="Q442" s="40">
        <f>Q$134*$D442*INDEX(Q$117:Q$133,$E442)</f>
        <v/>
      </c>
      <c r="R442" s="40">
        <f>R$134*$D442*INDEX(R$117:R$133,$E442)</f>
        <v/>
      </c>
      <c r="S442" s="40">
        <f>S$134*$D442*INDEX(S$117:S$133,$E442)</f>
        <v/>
      </c>
      <c r="T442" s="40">
        <f>T$134*$D442*INDEX(T$117:T$133,$E442)</f>
        <v/>
      </c>
      <c r="U442" s="40">
        <f>U$134*$D442*INDEX(U$117:U$133,$E442)</f>
        <v/>
      </c>
      <c r="V442" s="40">
        <f>V$134*$D442*INDEX(V$117:V$133,$E442)</f>
        <v/>
      </c>
      <c r="W442" s="40">
        <f>W$134*$D442*INDEX(W$117:W$133,$E442)</f>
        <v/>
      </c>
      <c r="X442" s="40">
        <f>X$134*$D442*INDEX(X$117:X$133,$E442)</f>
        <v/>
      </c>
      <c r="Y442" s="40">
        <f>Y$134*$D442*INDEX(Y$117:Y$133,$E442)</f>
        <v/>
      </c>
      <c r="Z442" s="40">
        <f>Z$134*$D442*INDEX(Z$117:Z$133,$E442)</f>
        <v/>
      </c>
      <c r="AA442" s="40">
        <f>AA$134*$D442*INDEX(AA$117:AA$133,$E442)</f>
        <v/>
      </c>
      <c r="AB442" s="40">
        <f>AB$134*$D442*INDEX(AB$117:AB$133,$E442)</f>
        <v/>
      </c>
      <c r="AC442" s="40">
        <f>AC$134*$D442*INDEX(AC$117:AC$133,$E442)</f>
        <v/>
      </c>
      <c r="AD442" s="42">
        <f>ETSCOST(AD$134,$D442,INDEX(AD$117:AD$133,$E442))</f>
        <v/>
      </c>
      <c r="AE442" s="25">
        <f>LOWER(Settings!$C$4)&amp;".mit."&amp;$A442&amp;IF($C442="","","."&amp;$C442&amp;"."&amp;$B442)&amp;IF(INDEX(Variables!$D$5:$D$105,MATCH($A442,Variables!$A$5:$A$105,0))="","","."&amp;INDEX(Variables!$D$5:$D$105,MATCH($A442,Variables!$A$5:$A$105,0)))&amp;"."&amp;AE$5</f>
        <v/>
      </c>
      <c r="AF442" s="41">
        <f>AF$134*$D442*INDEX(AF$117:AF$133,$E442)</f>
        <v/>
      </c>
      <c r="AG442" s="40">
        <f>AG$134*$D442*INDEX(AG$117:AG$133,$E442)</f>
        <v/>
      </c>
      <c r="AH442" s="40">
        <f>AH$134*$D442*INDEX(AH$117:AH$133,$E442)</f>
        <v/>
      </c>
      <c r="AI442" s="40">
        <f>AI$134*$D442*INDEX(AI$117:AI$133,$E442)</f>
        <v/>
      </c>
      <c r="AJ442" s="40">
        <f>AJ$134*$D442*INDEX(AJ$117:AJ$133,$E442)</f>
        <v/>
      </c>
      <c r="AK442" s="40">
        <f>AK$134*$D442*INDEX(AK$117:AK$133,$E442)</f>
        <v/>
      </c>
      <c r="AL442" s="40">
        <f>AL$134*$D442*INDEX(AL$117:AL$133,$E442)</f>
        <v/>
      </c>
      <c r="AM442" s="40">
        <f>AM$134*$D442*INDEX(AM$117:AM$133,$E442)</f>
        <v/>
      </c>
      <c r="AN442" s="40">
        <f>AN$134*$D442*INDEX(AN$117:AN$133,$E442)</f>
        <v/>
      </c>
      <c r="AO442" s="40">
        <f>AO$134*$D442*INDEX(AO$117:AO$133,$E442)</f>
        <v/>
      </c>
      <c r="AP442" s="40">
        <f>AP$134*$D442*INDEX(AP$117:AP$133,$E442)</f>
        <v/>
      </c>
      <c r="AQ442" s="40">
        <f>AQ$134*$D442*INDEX(AQ$117:AQ$133,$E442)</f>
        <v/>
      </c>
      <c r="AR442" s="40">
        <f>AR$134*$D442*INDEX(AR$117:AR$133,$E442)</f>
        <v/>
      </c>
      <c r="AS442" s="40">
        <f>AS$134*$D442*INDEX(AS$117:AS$133,$E442)</f>
        <v/>
      </c>
      <c r="AT442" s="40">
        <f>AT$134*$D442*INDEX(AT$117:AT$133,$E442)</f>
        <v/>
      </c>
      <c r="AU442" s="40">
        <f>AU$134*$D442*INDEX(AU$117:AU$133,$E442)</f>
        <v/>
      </c>
      <c r="AV442" s="40">
        <f>AV$134*$D442*INDEX(AV$117:AV$133,$E442)</f>
        <v/>
      </c>
      <c r="AW442" s="40">
        <f>AW$134*$D442*INDEX(AW$117:AW$133,$E442)</f>
        <v/>
      </c>
      <c r="AX442" s="42">
        <f>ETSCOST(AX$134,$D442,INDEX(AX$117:AX$133,$E442))</f>
        <v/>
      </c>
    </row>
    <row r="443" hidden="1" outlineLevel="2">
      <c r="A443" s="5" t="inlineStr">
        <is>
          <t>ets</t>
        </is>
      </c>
      <c r="B443" s="5" t="inlineStr">
        <is>
          <t>gso</t>
        </is>
      </c>
      <c r="C443" s="5" t="inlineStr">
        <is>
          <t>avi</t>
        </is>
      </c>
      <c r="D443" s="40">
        <f>INDEX(Inputs!$T$5:$T$132,MATCH($B443&amp;"|"&amp;$C443,Inputs!$A$5:$A$132,0))</f>
        <v/>
      </c>
      <c r="E443" s="40">
        <f>INDEX(Inputs!$K$5:$K$132,MATCH($B443&amp;"|"&amp;$C443,Inputs!$A$5:$A$132,0))</f>
        <v/>
      </c>
      <c r="F443" s="39" t="n"/>
      <c r="G443" s="39" t="n"/>
      <c r="H443" s="5">
        <f>INDEX(Variables!$B$5:$B$105,MATCH($A443,Variables!$A$5:$A$105,0))&amp;IF($C443="",""," | "&amp;INDEX(Mapping!$B$5:$B$26,MATCH($C443,Mapping!$A$5:$A$26,0))&amp;" | "&amp;INDEX(Mapping!$B$30:$B$41,MATCH($B443,Mapping!$A$30:$A$41,0)))</f>
        <v/>
      </c>
      <c r="I443" s="5">
        <f>INDEX(Variables!$C$5:$C$105,MATCH($A443,Variables!$A$5:$A$105,0))</f>
        <v/>
      </c>
      <c r="J443" s="5">
        <f>INDEX(Variables!$E$5:$E$105,MATCH($A443,Variables!$A$5:$A$105,0))</f>
        <v/>
      </c>
      <c r="K443" s="25">
        <f>LOWER(Settings!$C$4)&amp;".mit."&amp;$A443&amp;IF($C443="","","."&amp;$C443&amp;"."&amp;$B443)&amp;IF(INDEX(Variables!$D$5:$D$105,MATCH($A443,Variables!$A$5:$A$105,0))="","","."&amp;INDEX(Variables!$D$5:$D$105,MATCH($A443,Variables!$A$5:$A$105,0)))&amp;"."&amp;K$5</f>
        <v/>
      </c>
      <c r="L443" s="41">
        <f>L$134*$D443*INDEX(L$117:L$133,$E443)</f>
        <v/>
      </c>
      <c r="M443" s="40">
        <f>M$134*$D443*INDEX(M$117:M$133,$E443)</f>
        <v/>
      </c>
      <c r="N443" s="40">
        <f>N$134*$D443*INDEX(N$117:N$133,$E443)</f>
        <v/>
      </c>
      <c r="O443" s="40">
        <f>O$134*$D443*INDEX(O$117:O$133,$E443)</f>
        <v/>
      </c>
      <c r="P443" s="40">
        <f>P$134*$D443*INDEX(P$117:P$133,$E443)</f>
        <v/>
      </c>
      <c r="Q443" s="40">
        <f>Q$134*$D443*INDEX(Q$117:Q$133,$E443)</f>
        <v/>
      </c>
      <c r="R443" s="40">
        <f>R$134*$D443*INDEX(R$117:R$133,$E443)</f>
        <v/>
      </c>
      <c r="S443" s="40">
        <f>S$134*$D443*INDEX(S$117:S$133,$E443)</f>
        <v/>
      </c>
      <c r="T443" s="40">
        <f>T$134*$D443*INDEX(T$117:T$133,$E443)</f>
        <v/>
      </c>
      <c r="U443" s="40">
        <f>U$134*$D443*INDEX(U$117:U$133,$E443)</f>
        <v/>
      </c>
      <c r="V443" s="40">
        <f>V$134*$D443*INDEX(V$117:V$133,$E443)</f>
        <v/>
      </c>
      <c r="W443" s="40">
        <f>W$134*$D443*INDEX(W$117:W$133,$E443)</f>
        <v/>
      </c>
      <c r="X443" s="40">
        <f>X$134*$D443*INDEX(X$117:X$133,$E443)</f>
        <v/>
      </c>
      <c r="Y443" s="40">
        <f>Y$134*$D443*INDEX(Y$117:Y$133,$E443)</f>
        <v/>
      </c>
      <c r="Z443" s="40">
        <f>Z$134*$D443*INDEX(Z$117:Z$133,$E443)</f>
        <v/>
      </c>
      <c r="AA443" s="40">
        <f>AA$134*$D443*INDEX(AA$117:AA$133,$E443)</f>
        <v/>
      </c>
      <c r="AB443" s="40">
        <f>AB$134*$D443*INDEX(AB$117:AB$133,$E443)</f>
        <v/>
      </c>
      <c r="AC443" s="40">
        <f>AC$134*$D443*INDEX(AC$117:AC$133,$E443)</f>
        <v/>
      </c>
      <c r="AD443" s="42">
        <f>ETSCOST(AD$134,$D443,INDEX(AD$117:AD$133,$E443))</f>
        <v/>
      </c>
      <c r="AE443" s="25">
        <f>LOWER(Settings!$C$4)&amp;".mit."&amp;$A443&amp;IF($C443="","","."&amp;$C443&amp;"."&amp;$B443)&amp;IF(INDEX(Variables!$D$5:$D$105,MATCH($A443,Variables!$A$5:$A$105,0))="","","."&amp;INDEX(Variables!$D$5:$D$105,MATCH($A443,Variables!$A$5:$A$105,0)))&amp;"."&amp;AE$5</f>
        <v/>
      </c>
      <c r="AF443" s="41">
        <f>AF$134*$D443*INDEX(AF$117:AF$133,$E443)</f>
        <v/>
      </c>
      <c r="AG443" s="40">
        <f>AG$134*$D443*INDEX(AG$117:AG$133,$E443)</f>
        <v/>
      </c>
      <c r="AH443" s="40">
        <f>AH$134*$D443*INDEX(AH$117:AH$133,$E443)</f>
        <v/>
      </c>
      <c r="AI443" s="40">
        <f>AI$134*$D443*INDEX(AI$117:AI$133,$E443)</f>
        <v/>
      </c>
      <c r="AJ443" s="40">
        <f>AJ$134*$D443*INDEX(AJ$117:AJ$133,$E443)</f>
        <v/>
      </c>
      <c r="AK443" s="40">
        <f>AK$134*$D443*INDEX(AK$117:AK$133,$E443)</f>
        <v/>
      </c>
      <c r="AL443" s="40">
        <f>AL$134*$D443*INDEX(AL$117:AL$133,$E443)</f>
        <v/>
      </c>
      <c r="AM443" s="40">
        <f>AM$134*$D443*INDEX(AM$117:AM$133,$E443)</f>
        <v/>
      </c>
      <c r="AN443" s="40">
        <f>AN$134*$D443*INDEX(AN$117:AN$133,$E443)</f>
        <v/>
      </c>
      <c r="AO443" s="40">
        <f>AO$134*$D443*INDEX(AO$117:AO$133,$E443)</f>
        <v/>
      </c>
      <c r="AP443" s="40">
        <f>AP$134*$D443*INDEX(AP$117:AP$133,$E443)</f>
        <v/>
      </c>
      <c r="AQ443" s="40">
        <f>AQ$134*$D443*INDEX(AQ$117:AQ$133,$E443)</f>
        <v/>
      </c>
      <c r="AR443" s="40">
        <f>AR$134*$D443*INDEX(AR$117:AR$133,$E443)</f>
        <v/>
      </c>
      <c r="AS443" s="40">
        <f>AS$134*$D443*INDEX(AS$117:AS$133,$E443)</f>
        <v/>
      </c>
      <c r="AT443" s="40">
        <f>AT$134*$D443*INDEX(AT$117:AT$133,$E443)</f>
        <v/>
      </c>
      <c r="AU443" s="40">
        <f>AU$134*$D443*INDEX(AU$117:AU$133,$E443)</f>
        <v/>
      </c>
      <c r="AV443" s="40">
        <f>AV$134*$D443*INDEX(AV$117:AV$133,$E443)</f>
        <v/>
      </c>
      <c r="AW443" s="40">
        <f>AW$134*$D443*INDEX(AW$117:AW$133,$E443)</f>
        <v/>
      </c>
      <c r="AX443" s="42">
        <f>ETSCOST(AX$134,$D443,INDEX(AX$117:AX$133,$E443))</f>
        <v/>
      </c>
    </row>
    <row r="444" hidden="1" outlineLevel="2">
      <c r="A444" s="5" t="inlineStr">
        <is>
          <t>ets</t>
        </is>
      </c>
      <c r="B444" s="5" t="inlineStr">
        <is>
          <t>die</t>
        </is>
      </c>
      <c r="C444" s="5" t="inlineStr">
        <is>
          <t>avi</t>
        </is>
      </c>
      <c r="D444" s="40">
        <f>INDEX(Inputs!$T$5:$T$132,MATCH($B444&amp;"|"&amp;$C444,Inputs!$A$5:$A$132,0))</f>
        <v/>
      </c>
      <c r="E444" s="40">
        <f>INDEX(Inputs!$K$5:$K$132,MATCH($B444&amp;"|"&amp;$C444,Inputs!$A$5:$A$132,0))</f>
        <v/>
      </c>
      <c r="F444" s="39" t="n"/>
      <c r="G444" s="39" t="n"/>
      <c r="H444" s="5">
        <f>INDEX(Variables!$B$5:$B$105,MATCH($A444,Variables!$A$5:$A$105,0))&amp;IF($C444="",""," | "&amp;INDEX(Mapping!$B$5:$B$26,MATCH($C444,Mapping!$A$5:$A$26,0))&amp;" | "&amp;INDEX(Mapping!$B$30:$B$41,MATCH($B444,Mapping!$A$30:$A$41,0)))</f>
        <v/>
      </c>
      <c r="I444" s="5">
        <f>INDEX(Variables!$C$5:$C$105,MATCH($A444,Variables!$A$5:$A$105,0))</f>
        <v/>
      </c>
      <c r="J444" s="5">
        <f>INDEX(Variables!$E$5:$E$105,MATCH($A444,Variables!$A$5:$A$105,0))</f>
        <v/>
      </c>
      <c r="K444" s="25">
        <f>LOWER(Settings!$C$4)&amp;".mit."&amp;$A444&amp;IF($C444="","","."&amp;$C444&amp;"."&amp;$B444)&amp;IF(INDEX(Variables!$D$5:$D$105,MATCH($A444,Variables!$A$5:$A$105,0))="","","."&amp;INDEX(Variables!$D$5:$D$105,MATCH($A444,Variables!$A$5:$A$105,0)))&amp;"."&amp;K$5</f>
        <v/>
      </c>
      <c r="L444" s="41">
        <f>L$134*$D444*INDEX(L$117:L$133,$E444)</f>
        <v/>
      </c>
      <c r="M444" s="40">
        <f>M$134*$D444*INDEX(M$117:M$133,$E444)</f>
        <v/>
      </c>
      <c r="N444" s="40">
        <f>N$134*$D444*INDEX(N$117:N$133,$E444)</f>
        <v/>
      </c>
      <c r="O444" s="40">
        <f>O$134*$D444*INDEX(O$117:O$133,$E444)</f>
        <v/>
      </c>
      <c r="P444" s="40">
        <f>P$134*$D444*INDEX(P$117:P$133,$E444)</f>
        <v/>
      </c>
      <c r="Q444" s="40">
        <f>Q$134*$D444*INDEX(Q$117:Q$133,$E444)</f>
        <v/>
      </c>
      <c r="R444" s="40">
        <f>R$134*$D444*INDEX(R$117:R$133,$E444)</f>
        <v/>
      </c>
      <c r="S444" s="40">
        <f>S$134*$D444*INDEX(S$117:S$133,$E444)</f>
        <v/>
      </c>
      <c r="T444" s="40">
        <f>T$134*$D444*INDEX(T$117:T$133,$E444)</f>
        <v/>
      </c>
      <c r="U444" s="40">
        <f>U$134*$D444*INDEX(U$117:U$133,$E444)</f>
        <v/>
      </c>
      <c r="V444" s="40">
        <f>V$134*$D444*INDEX(V$117:V$133,$E444)</f>
        <v/>
      </c>
      <c r="W444" s="40">
        <f>W$134*$D444*INDEX(W$117:W$133,$E444)</f>
        <v/>
      </c>
      <c r="X444" s="40">
        <f>X$134*$D444*INDEX(X$117:X$133,$E444)</f>
        <v/>
      </c>
      <c r="Y444" s="40">
        <f>Y$134*$D444*INDEX(Y$117:Y$133,$E444)</f>
        <v/>
      </c>
      <c r="Z444" s="40">
        <f>Z$134*$D444*INDEX(Z$117:Z$133,$E444)</f>
        <v/>
      </c>
      <c r="AA444" s="40">
        <f>AA$134*$D444*INDEX(AA$117:AA$133,$E444)</f>
        <v/>
      </c>
      <c r="AB444" s="40">
        <f>AB$134*$D444*INDEX(AB$117:AB$133,$E444)</f>
        <v/>
      </c>
      <c r="AC444" s="40">
        <f>AC$134*$D444*INDEX(AC$117:AC$133,$E444)</f>
        <v/>
      </c>
      <c r="AD444" s="42">
        <f>ETSCOST(AD$134,$D444,INDEX(AD$117:AD$133,$E444))</f>
        <v/>
      </c>
      <c r="AE444" s="25">
        <f>LOWER(Settings!$C$4)&amp;".mit."&amp;$A444&amp;IF($C444="","","."&amp;$C444&amp;"."&amp;$B444)&amp;IF(INDEX(Variables!$D$5:$D$105,MATCH($A444,Variables!$A$5:$A$105,0))="","","."&amp;INDEX(Variables!$D$5:$D$105,MATCH($A444,Variables!$A$5:$A$105,0)))&amp;"."&amp;AE$5</f>
        <v/>
      </c>
      <c r="AF444" s="41">
        <f>AF$134*$D444*INDEX(AF$117:AF$133,$E444)</f>
        <v/>
      </c>
      <c r="AG444" s="40">
        <f>AG$134*$D444*INDEX(AG$117:AG$133,$E444)</f>
        <v/>
      </c>
      <c r="AH444" s="40">
        <f>AH$134*$D444*INDEX(AH$117:AH$133,$E444)</f>
        <v/>
      </c>
      <c r="AI444" s="40">
        <f>AI$134*$D444*INDEX(AI$117:AI$133,$E444)</f>
        <v/>
      </c>
      <c r="AJ444" s="40">
        <f>AJ$134*$D444*INDEX(AJ$117:AJ$133,$E444)</f>
        <v/>
      </c>
      <c r="AK444" s="40">
        <f>AK$134*$D444*INDEX(AK$117:AK$133,$E444)</f>
        <v/>
      </c>
      <c r="AL444" s="40">
        <f>AL$134*$D444*INDEX(AL$117:AL$133,$E444)</f>
        <v/>
      </c>
      <c r="AM444" s="40">
        <f>AM$134*$D444*INDEX(AM$117:AM$133,$E444)</f>
        <v/>
      </c>
      <c r="AN444" s="40">
        <f>AN$134*$D444*INDEX(AN$117:AN$133,$E444)</f>
        <v/>
      </c>
      <c r="AO444" s="40">
        <f>AO$134*$D444*INDEX(AO$117:AO$133,$E444)</f>
        <v/>
      </c>
      <c r="AP444" s="40">
        <f>AP$134*$D444*INDEX(AP$117:AP$133,$E444)</f>
        <v/>
      </c>
      <c r="AQ444" s="40">
        <f>AQ$134*$D444*INDEX(AQ$117:AQ$133,$E444)</f>
        <v/>
      </c>
      <c r="AR444" s="40">
        <f>AR$134*$D444*INDEX(AR$117:AR$133,$E444)</f>
        <v/>
      </c>
      <c r="AS444" s="40">
        <f>AS$134*$D444*INDEX(AS$117:AS$133,$E444)</f>
        <v/>
      </c>
      <c r="AT444" s="40">
        <f>AT$134*$D444*INDEX(AT$117:AT$133,$E444)</f>
        <v/>
      </c>
      <c r="AU444" s="40">
        <f>AU$134*$D444*INDEX(AU$117:AU$133,$E444)</f>
        <v/>
      </c>
      <c r="AV444" s="40">
        <f>AV$134*$D444*INDEX(AV$117:AV$133,$E444)</f>
        <v/>
      </c>
      <c r="AW444" s="40">
        <f>AW$134*$D444*INDEX(AW$117:AW$133,$E444)</f>
        <v/>
      </c>
      <c r="AX444" s="42">
        <f>ETSCOST(AX$134,$D444,INDEX(AX$117:AX$133,$E444))</f>
        <v/>
      </c>
    </row>
    <row r="445" hidden="1" outlineLevel="2">
      <c r="A445" s="5" t="inlineStr">
        <is>
          <t>ets</t>
        </is>
      </c>
      <c r="B445" s="5" t="inlineStr">
        <is>
          <t>lpg</t>
        </is>
      </c>
      <c r="C445" s="5" t="inlineStr">
        <is>
          <t>avi</t>
        </is>
      </c>
      <c r="D445" s="40">
        <f>INDEX(Inputs!$T$5:$T$132,MATCH($B445&amp;"|"&amp;$C445,Inputs!$A$5:$A$132,0))</f>
        <v/>
      </c>
      <c r="E445" s="40">
        <f>INDEX(Inputs!$K$5:$K$132,MATCH($B445&amp;"|"&amp;$C445,Inputs!$A$5:$A$132,0))</f>
        <v/>
      </c>
      <c r="F445" s="39" t="n"/>
      <c r="G445" s="39" t="n"/>
      <c r="H445" s="5">
        <f>INDEX(Variables!$B$5:$B$105,MATCH($A445,Variables!$A$5:$A$105,0))&amp;IF($C445="",""," | "&amp;INDEX(Mapping!$B$5:$B$26,MATCH($C445,Mapping!$A$5:$A$26,0))&amp;" | "&amp;INDEX(Mapping!$B$30:$B$41,MATCH($B445,Mapping!$A$30:$A$41,0)))</f>
        <v/>
      </c>
      <c r="I445" s="5">
        <f>INDEX(Variables!$C$5:$C$105,MATCH($A445,Variables!$A$5:$A$105,0))</f>
        <v/>
      </c>
      <c r="J445" s="5">
        <f>INDEX(Variables!$E$5:$E$105,MATCH($A445,Variables!$A$5:$A$105,0))</f>
        <v/>
      </c>
      <c r="K445" s="25">
        <f>LOWER(Settings!$C$4)&amp;".mit."&amp;$A445&amp;IF($C445="","","."&amp;$C445&amp;"."&amp;$B445)&amp;IF(INDEX(Variables!$D$5:$D$105,MATCH($A445,Variables!$A$5:$A$105,0))="","","."&amp;INDEX(Variables!$D$5:$D$105,MATCH($A445,Variables!$A$5:$A$105,0)))&amp;"."&amp;K$5</f>
        <v/>
      </c>
      <c r="L445" s="41">
        <f>L$134*$D445*INDEX(L$117:L$133,$E445)</f>
        <v/>
      </c>
      <c r="M445" s="40">
        <f>M$134*$D445*INDEX(M$117:M$133,$E445)</f>
        <v/>
      </c>
      <c r="N445" s="40">
        <f>N$134*$D445*INDEX(N$117:N$133,$E445)</f>
        <v/>
      </c>
      <c r="O445" s="40">
        <f>O$134*$D445*INDEX(O$117:O$133,$E445)</f>
        <v/>
      </c>
      <c r="P445" s="40">
        <f>P$134*$D445*INDEX(P$117:P$133,$E445)</f>
        <v/>
      </c>
      <c r="Q445" s="40">
        <f>Q$134*$D445*INDEX(Q$117:Q$133,$E445)</f>
        <v/>
      </c>
      <c r="R445" s="40">
        <f>R$134*$D445*INDEX(R$117:R$133,$E445)</f>
        <v/>
      </c>
      <c r="S445" s="40">
        <f>S$134*$D445*INDEX(S$117:S$133,$E445)</f>
        <v/>
      </c>
      <c r="T445" s="40">
        <f>T$134*$D445*INDEX(T$117:T$133,$E445)</f>
        <v/>
      </c>
      <c r="U445" s="40">
        <f>U$134*$D445*INDEX(U$117:U$133,$E445)</f>
        <v/>
      </c>
      <c r="V445" s="40">
        <f>V$134*$D445*INDEX(V$117:V$133,$E445)</f>
        <v/>
      </c>
      <c r="W445" s="40">
        <f>W$134*$D445*INDEX(W$117:W$133,$E445)</f>
        <v/>
      </c>
      <c r="X445" s="40">
        <f>X$134*$D445*INDEX(X$117:X$133,$E445)</f>
        <v/>
      </c>
      <c r="Y445" s="40">
        <f>Y$134*$D445*INDEX(Y$117:Y$133,$E445)</f>
        <v/>
      </c>
      <c r="Z445" s="40">
        <f>Z$134*$D445*INDEX(Z$117:Z$133,$E445)</f>
        <v/>
      </c>
      <c r="AA445" s="40">
        <f>AA$134*$D445*INDEX(AA$117:AA$133,$E445)</f>
        <v/>
      </c>
      <c r="AB445" s="40">
        <f>AB$134*$D445*INDEX(AB$117:AB$133,$E445)</f>
        <v/>
      </c>
      <c r="AC445" s="40">
        <f>AC$134*$D445*INDEX(AC$117:AC$133,$E445)</f>
        <v/>
      </c>
      <c r="AD445" s="42">
        <f>ETSCOST(AD$134,$D445,INDEX(AD$117:AD$133,$E445))</f>
        <v/>
      </c>
      <c r="AE445" s="25">
        <f>LOWER(Settings!$C$4)&amp;".mit."&amp;$A445&amp;IF($C445="","","."&amp;$C445&amp;"."&amp;$B445)&amp;IF(INDEX(Variables!$D$5:$D$105,MATCH($A445,Variables!$A$5:$A$105,0))="","","."&amp;INDEX(Variables!$D$5:$D$105,MATCH($A445,Variables!$A$5:$A$105,0)))&amp;"."&amp;AE$5</f>
        <v/>
      </c>
      <c r="AF445" s="41">
        <f>AF$134*$D445*INDEX(AF$117:AF$133,$E445)</f>
        <v/>
      </c>
      <c r="AG445" s="40">
        <f>AG$134*$D445*INDEX(AG$117:AG$133,$E445)</f>
        <v/>
      </c>
      <c r="AH445" s="40">
        <f>AH$134*$D445*INDEX(AH$117:AH$133,$E445)</f>
        <v/>
      </c>
      <c r="AI445" s="40">
        <f>AI$134*$D445*INDEX(AI$117:AI$133,$E445)</f>
        <v/>
      </c>
      <c r="AJ445" s="40">
        <f>AJ$134*$D445*INDEX(AJ$117:AJ$133,$E445)</f>
        <v/>
      </c>
      <c r="AK445" s="40">
        <f>AK$134*$D445*INDEX(AK$117:AK$133,$E445)</f>
        <v/>
      </c>
      <c r="AL445" s="40">
        <f>AL$134*$D445*INDEX(AL$117:AL$133,$E445)</f>
        <v/>
      </c>
      <c r="AM445" s="40">
        <f>AM$134*$D445*INDEX(AM$117:AM$133,$E445)</f>
        <v/>
      </c>
      <c r="AN445" s="40">
        <f>AN$134*$D445*INDEX(AN$117:AN$133,$E445)</f>
        <v/>
      </c>
      <c r="AO445" s="40">
        <f>AO$134*$D445*INDEX(AO$117:AO$133,$E445)</f>
        <v/>
      </c>
      <c r="AP445" s="40">
        <f>AP$134*$D445*INDEX(AP$117:AP$133,$E445)</f>
        <v/>
      </c>
      <c r="AQ445" s="40">
        <f>AQ$134*$D445*INDEX(AQ$117:AQ$133,$E445)</f>
        <v/>
      </c>
      <c r="AR445" s="40">
        <f>AR$134*$D445*INDEX(AR$117:AR$133,$E445)</f>
        <v/>
      </c>
      <c r="AS445" s="40">
        <f>AS$134*$D445*INDEX(AS$117:AS$133,$E445)</f>
        <v/>
      </c>
      <c r="AT445" s="40">
        <f>AT$134*$D445*INDEX(AT$117:AT$133,$E445)</f>
        <v/>
      </c>
      <c r="AU445" s="40">
        <f>AU$134*$D445*INDEX(AU$117:AU$133,$E445)</f>
        <v/>
      </c>
      <c r="AV445" s="40">
        <f>AV$134*$D445*INDEX(AV$117:AV$133,$E445)</f>
        <v/>
      </c>
      <c r="AW445" s="40">
        <f>AW$134*$D445*INDEX(AW$117:AW$133,$E445)</f>
        <v/>
      </c>
      <c r="AX445" s="42">
        <f>ETSCOST(AX$134,$D445,INDEX(AX$117:AX$133,$E445))</f>
        <v/>
      </c>
    </row>
    <row r="446" hidden="1" outlineLevel="2">
      <c r="A446" s="5" t="inlineStr">
        <is>
          <t>ets</t>
        </is>
      </c>
      <c r="B446" s="5" t="inlineStr">
        <is>
          <t>ker</t>
        </is>
      </c>
      <c r="C446" s="5" t="inlineStr">
        <is>
          <t>avi</t>
        </is>
      </c>
      <c r="D446" s="40">
        <f>INDEX(Inputs!$T$5:$T$132,MATCH($B446&amp;"|"&amp;$C446,Inputs!$A$5:$A$132,0))</f>
        <v/>
      </c>
      <c r="E446" s="40">
        <f>INDEX(Inputs!$K$5:$K$132,MATCH($B446&amp;"|"&amp;$C446,Inputs!$A$5:$A$132,0))</f>
        <v/>
      </c>
      <c r="F446" s="39" t="n"/>
      <c r="G446" s="39" t="n"/>
      <c r="H446" s="5">
        <f>INDEX(Variables!$B$5:$B$105,MATCH($A446,Variables!$A$5:$A$105,0))&amp;IF($C446="",""," | "&amp;INDEX(Mapping!$B$5:$B$26,MATCH($C446,Mapping!$A$5:$A$26,0))&amp;" | "&amp;INDEX(Mapping!$B$30:$B$41,MATCH($B446,Mapping!$A$30:$A$41,0)))</f>
        <v/>
      </c>
      <c r="I446" s="5">
        <f>INDEX(Variables!$C$5:$C$105,MATCH($A446,Variables!$A$5:$A$105,0))</f>
        <v/>
      </c>
      <c r="J446" s="5">
        <f>INDEX(Variables!$E$5:$E$105,MATCH($A446,Variables!$A$5:$A$105,0))</f>
        <v/>
      </c>
      <c r="K446" s="25">
        <f>LOWER(Settings!$C$4)&amp;".mit."&amp;$A446&amp;IF($C446="","","."&amp;$C446&amp;"."&amp;$B446)&amp;IF(INDEX(Variables!$D$5:$D$105,MATCH($A446,Variables!$A$5:$A$105,0))="","","."&amp;INDEX(Variables!$D$5:$D$105,MATCH($A446,Variables!$A$5:$A$105,0)))&amp;"."&amp;K$5</f>
        <v/>
      </c>
      <c r="L446" s="41">
        <f>L$134*$D446*INDEX(L$117:L$133,$E446)</f>
        <v/>
      </c>
      <c r="M446" s="40">
        <f>M$134*$D446*INDEX(M$117:M$133,$E446)</f>
        <v/>
      </c>
      <c r="N446" s="40">
        <f>N$134*$D446*INDEX(N$117:N$133,$E446)</f>
        <v/>
      </c>
      <c r="O446" s="40">
        <f>O$134*$D446*INDEX(O$117:O$133,$E446)</f>
        <v/>
      </c>
      <c r="P446" s="40">
        <f>P$134*$D446*INDEX(P$117:P$133,$E446)</f>
        <v/>
      </c>
      <c r="Q446" s="40">
        <f>Q$134*$D446*INDEX(Q$117:Q$133,$E446)</f>
        <v/>
      </c>
      <c r="R446" s="40">
        <f>R$134*$D446*INDEX(R$117:R$133,$E446)</f>
        <v/>
      </c>
      <c r="S446" s="40">
        <f>S$134*$D446*INDEX(S$117:S$133,$E446)</f>
        <v/>
      </c>
      <c r="T446" s="40">
        <f>T$134*$D446*INDEX(T$117:T$133,$E446)</f>
        <v/>
      </c>
      <c r="U446" s="40">
        <f>U$134*$D446*INDEX(U$117:U$133,$E446)</f>
        <v/>
      </c>
      <c r="V446" s="40">
        <f>V$134*$D446*INDEX(V$117:V$133,$E446)</f>
        <v/>
      </c>
      <c r="W446" s="40">
        <f>W$134*$D446*INDEX(W$117:W$133,$E446)</f>
        <v/>
      </c>
      <c r="X446" s="40">
        <f>X$134*$D446*INDEX(X$117:X$133,$E446)</f>
        <v/>
      </c>
      <c r="Y446" s="40">
        <f>Y$134*$D446*INDEX(Y$117:Y$133,$E446)</f>
        <v/>
      </c>
      <c r="Z446" s="40">
        <f>Z$134*$D446*INDEX(Z$117:Z$133,$E446)</f>
        <v/>
      </c>
      <c r="AA446" s="40">
        <f>AA$134*$D446*INDEX(AA$117:AA$133,$E446)</f>
        <v/>
      </c>
      <c r="AB446" s="40">
        <f>AB$134*$D446*INDEX(AB$117:AB$133,$E446)</f>
        <v/>
      </c>
      <c r="AC446" s="40">
        <f>AC$134*$D446*INDEX(AC$117:AC$133,$E446)</f>
        <v/>
      </c>
      <c r="AD446" s="42">
        <f>ETSCOST(AD$134,$D446,INDEX(AD$117:AD$133,$E446))</f>
        <v/>
      </c>
      <c r="AE446" s="25">
        <f>LOWER(Settings!$C$4)&amp;".mit."&amp;$A446&amp;IF($C446="","","."&amp;$C446&amp;"."&amp;$B446)&amp;IF(INDEX(Variables!$D$5:$D$105,MATCH($A446,Variables!$A$5:$A$105,0))="","","."&amp;INDEX(Variables!$D$5:$D$105,MATCH($A446,Variables!$A$5:$A$105,0)))&amp;"."&amp;AE$5</f>
        <v/>
      </c>
      <c r="AF446" s="41">
        <f>AF$134*$D446*INDEX(AF$117:AF$133,$E446)</f>
        <v/>
      </c>
      <c r="AG446" s="40">
        <f>AG$134*$D446*INDEX(AG$117:AG$133,$E446)</f>
        <v/>
      </c>
      <c r="AH446" s="40">
        <f>AH$134*$D446*INDEX(AH$117:AH$133,$E446)</f>
        <v/>
      </c>
      <c r="AI446" s="40">
        <f>AI$134*$D446*INDEX(AI$117:AI$133,$E446)</f>
        <v/>
      </c>
      <c r="AJ446" s="40">
        <f>AJ$134*$D446*INDEX(AJ$117:AJ$133,$E446)</f>
        <v/>
      </c>
      <c r="AK446" s="40">
        <f>AK$134*$D446*INDEX(AK$117:AK$133,$E446)</f>
        <v/>
      </c>
      <c r="AL446" s="40">
        <f>AL$134*$D446*INDEX(AL$117:AL$133,$E446)</f>
        <v/>
      </c>
      <c r="AM446" s="40">
        <f>AM$134*$D446*INDEX(AM$117:AM$133,$E446)</f>
        <v/>
      </c>
      <c r="AN446" s="40">
        <f>AN$134*$D446*INDEX(AN$117:AN$133,$E446)</f>
        <v/>
      </c>
      <c r="AO446" s="40">
        <f>AO$134*$D446*INDEX(AO$117:AO$133,$E446)</f>
        <v/>
      </c>
      <c r="AP446" s="40">
        <f>AP$134*$D446*INDEX(AP$117:AP$133,$E446)</f>
        <v/>
      </c>
      <c r="AQ446" s="40">
        <f>AQ$134*$D446*INDEX(AQ$117:AQ$133,$E446)</f>
        <v/>
      </c>
      <c r="AR446" s="40">
        <f>AR$134*$D446*INDEX(AR$117:AR$133,$E446)</f>
        <v/>
      </c>
      <c r="AS446" s="40">
        <f>AS$134*$D446*INDEX(AS$117:AS$133,$E446)</f>
        <v/>
      </c>
      <c r="AT446" s="40">
        <f>AT$134*$D446*INDEX(AT$117:AT$133,$E446)</f>
        <v/>
      </c>
      <c r="AU446" s="40">
        <f>AU$134*$D446*INDEX(AU$117:AU$133,$E446)</f>
        <v/>
      </c>
      <c r="AV446" s="40">
        <f>AV$134*$D446*INDEX(AV$117:AV$133,$E446)</f>
        <v/>
      </c>
      <c r="AW446" s="40">
        <f>AW$134*$D446*INDEX(AW$117:AW$133,$E446)</f>
        <v/>
      </c>
      <c r="AX446" s="42">
        <f>ETSCOST(AX$134,$D446,INDEX(AX$117:AX$133,$E446))</f>
        <v/>
      </c>
    </row>
    <row r="447" hidden="1" outlineLevel="2">
      <c r="A447" s="5" t="inlineStr">
        <is>
          <t>ets</t>
        </is>
      </c>
      <c r="B447" s="5" t="inlineStr">
        <is>
          <t>oop</t>
        </is>
      </c>
      <c r="C447" s="5" t="inlineStr">
        <is>
          <t>avi</t>
        </is>
      </c>
      <c r="D447" s="40">
        <f>INDEX(Inputs!$T$5:$T$132,MATCH($B447&amp;"|"&amp;$C447,Inputs!$A$5:$A$132,0))</f>
        <v/>
      </c>
      <c r="E447" s="40">
        <f>INDEX(Inputs!$K$5:$K$132,MATCH($B447&amp;"|"&amp;$C447,Inputs!$A$5:$A$132,0))</f>
        <v/>
      </c>
      <c r="F447" s="39" t="n"/>
      <c r="G447" s="39" t="n"/>
      <c r="H447" s="5">
        <f>INDEX(Variables!$B$5:$B$105,MATCH($A447,Variables!$A$5:$A$105,0))&amp;IF($C447="",""," | "&amp;INDEX(Mapping!$B$5:$B$26,MATCH($C447,Mapping!$A$5:$A$26,0))&amp;" | "&amp;INDEX(Mapping!$B$30:$B$41,MATCH($B447,Mapping!$A$30:$A$41,0)))</f>
        <v/>
      </c>
      <c r="I447" s="5">
        <f>INDEX(Variables!$C$5:$C$105,MATCH($A447,Variables!$A$5:$A$105,0))</f>
        <v/>
      </c>
      <c r="J447" s="5">
        <f>INDEX(Variables!$E$5:$E$105,MATCH($A447,Variables!$A$5:$A$105,0))</f>
        <v/>
      </c>
      <c r="K447" s="25">
        <f>LOWER(Settings!$C$4)&amp;".mit."&amp;$A447&amp;IF($C447="","","."&amp;$C447&amp;"."&amp;$B447)&amp;IF(INDEX(Variables!$D$5:$D$105,MATCH($A447,Variables!$A$5:$A$105,0))="","","."&amp;INDEX(Variables!$D$5:$D$105,MATCH($A447,Variables!$A$5:$A$105,0)))&amp;"."&amp;K$5</f>
        <v/>
      </c>
      <c r="L447" s="41">
        <f>L$134*$D447*INDEX(L$117:L$133,$E447)</f>
        <v/>
      </c>
      <c r="M447" s="40">
        <f>M$134*$D447*INDEX(M$117:M$133,$E447)</f>
        <v/>
      </c>
      <c r="N447" s="40">
        <f>N$134*$D447*INDEX(N$117:N$133,$E447)</f>
        <v/>
      </c>
      <c r="O447" s="40">
        <f>O$134*$D447*INDEX(O$117:O$133,$E447)</f>
        <v/>
      </c>
      <c r="P447" s="40">
        <f>P$134*$D447*INDEX(P$117:P$133,$E447)</f>
        <v/>
      </c>
      <c r="Q447" s="40">
        <f>Q$134*$D447*INDEX(Q$117:Q$133,$E447)</f>
        <v/>
      </c>
      <c r="R447" s="40">
        <f>R$134*$D447*INDEX(R$117:R$133,$E447)</f>
        <v/>
      </c>
      <c r="S447" s="40">
        <f>S$134*$D447*INDEX(S$117:S$133,$E447)</f>
        <v/>
      </c>
      <c r="T447" s="40">
        <f>T$134*$D447*INDEX(T$117:T$133,$E447)</f>
        <v/>
      </c>
      <c r="U447" s="40">
        <f>U$134*$D447*INDEX(U$117:U$133,$E447)</f>
        <v/>
      </c>
      <c r="V447" s="40">
        <f>V$134*$D447*INDEX(V$117:V$133,$E447)</f>
        <v/>
      </c>
      <c r="W447" s="40">
        <f>W$134*$D447*INDEX(W$117:W$133,$E447)</f>
        <v/>
      </c>
      <c r="X447" s="40">
        <f>X$134*$D447*INDEX(X$117:X$133,$E447)</f>
        <v/>
      </c>
      <c r="Y447" s="40">
        <f>Y$134*$D447*INDEX(Y$117:Y$133,$E447)</f>
        <v/>
      </c>
      <c r="Z447" s="40">
        <f>Z$134*$D447*INDEX(Z$117:Z$133,$E447)</f>
        <v/>
      </c>
      <c r="AA447" s="40">
        <f>AA$134*$D447*INDEX(AA$117:AA$133,$E447)</f>
        <v/>
      </c>
      <c r="AB447" s="40">
        <f>AB$134*$D447*INDEX(AB$117:AB$133,$E447)</f>
        <v/>
      </c>
      <c r="AC447" s="40">
        <f>AC$134*$D447*INDEX(AC$117:AC$133,$E447)</f>
        <v/>
      </c>
      <c r="AD447" s="42">
        <f>ETSCOST(AD$134,$D447,INDEX(AD$117:AD$133,$E447))</f>
        <v/>
      </c>
      <c r="AE447" s="25">
        <f>LOWER(Settings!$C$4)&amp;".mit."&amp;$A447&amp;IF($C447="","","."&amp;$C447&amp;"."&amp;$B447)&amp;IF(INDEX(Variables!$D$5:$D$105,MATCH($A447,Variables!$A$5:$A$105,0))="","","."&amp;INDEX(Variables!$D$5:$D$105,MATCH($A447,Variables!$A$5:$A$105,0)))&amp;"."&amp;AE$5</f>
        <v/>
      </c>
      <c r="AF447" s="41">
        <f>AF$134*$D447*INDEX(AF$117:AF$133,$E447)</f>
        <v/>
      </c>
      <c r="AG447" s="40">
        <f>AG$134*$D447*INDEX(AG$117:AG$133,$E447)</f>
        <v/>
      </c>
      <c r="AH447" s="40">
        <f>AH$134*$D447*INDEX(AH$117:AH$133,$E447)</f>
        <v/>
      </c>
      <c r="AI447" s="40">
        <f>AI$134*$D447*INDEX(AI$117:AI$133,$E447)</f>
        <v/>
      </c>
      <c r="AJ447" s="40">
        <f>AJ$134*$D447*INDEX(AJ$117:AJ$133,$E447)</f>
        <v/>
      </c>
      <c r="AK447" s="40">
        <f>AK$134*$D447*INDEX(AK$117:AK$133,$E447)</f>
        <v/>
      </c>
      <c r="AL447" s="40">
        <f>AL$134*$D447*INDEX(AL$117:AL$133,$E447)</f>
        <v/>
      </c>
      <c r="AM447" s="40">
        <f>AM$134*$D447*INDEX(AM$117:AM$133,$E447)</f>
        <v/>
      </c>
      <c r="AN447" s="40">
        <f>AN$134*$D447*INDEX(AN$117:AN$133,$E447)</f>
        <v/>
      </c>
      <c r="AO447" s="40">
        <f>AO$134*$D447*INDEX(AO$117:AO$133,$E447)</f>
        <v/>
      </c>
      <c r="AP447" s="40">
        <f>AP$134*$D447*INDEX(AP$117:AP$133,$E447)</f>
        <v/>
      </c>
      <c r="AQ447" s="40">
        <f>AQ$134*$D447*INDEX(AQ$117:AQ$133,$E447)</f>
        <v/>
      </c>
      <c r="AR447" s="40">
        <f>AR$134*$D447*INDEX(AR$117:AR$133,$E447)</f>
        <v/>
      </c>
      <c r="AS447" s="40">
        <f>AS$134*$D447*INDEX(AS$117:AS$133,$E447)</f>
        <v/>
      </c>
      <c r="AT447" s="40">
        <f>AT$134*$D447*INDEX(AT$117:AT$133,$E447)</f>
        <v/>
      </c>
      <c r="AU447" s="40">
        <f>AU$134*$D447*INDEX(AU$117:AU$133,$E447)</f>
        <v/>
      </c>
      <c r="AV447" s="40">
        <f>AV$134*$D447*INDEX(AV$117:AV$133,$E447)</f>
        <v/>
      </c>
      <c r="AW447" s="40">
        <f>AW$134*$D447*INDEX(AW$117:AW$133,$E447)</f>
        <v/>
      </c>
      <c r="AX447" s="42">
        <f>ETSCOST(AX$134,$D447,INDEX(AX$117:AX$133,$E447))</f>
        <v/>
      </c>
    </row>
    <row r="448" hidden="1" outlineLevel="2">
      <c r="A448" s="5" t="inlineStr">
        <is>
          <t>ets</t>
        </is>
      </c>
      <c r="B448" s="5" t="inlineStr">
        <is>
          <t>bio</t>
        </is>
      </c>
      <c r="C448" s="5" t="inlineStr">
        <is>
          <t>avi</t>
        </is>
      </c>
      <c r="D448" s="40">
        <f>INDEX(Inputs!$T$5:$T$132,MATCH($B448&amp;"|"&amp;$C448,Inputs!$A$5:$A$132,0))</f>
        <v/>
      </c>
      <c r="E448" s="40">
        <f>INDEX(Inputs!$K$5:$K$132,MATCH($B448&amp;"|"&amp;$C448,Inputs!$A$5:$A$132,0))</f>
        <v/>
      </c>
      <c r="F448" s="39" t="n"/>
      <c r="G448" s="39" t="n"/>
      <c r="H448" s="5">
        <f>INDEX(Variables!$B$5:$B$105,MATCH($A448,Variables!$A$5:$A$105,0))&amp;IF($C448="",""," | "&amp;INDEX(Mapping!$B$5:$B$26,MATCH($C448,Mapping!$A$5:$A$26,0))&amp;" | "&amp;INDEX(Mapping!$B$30:$B$41,MATCH($B448,Mapping!$A$30:$A$41,0)))</f>
        <v/>
      </c>
      <c r="I448" s="5">
        <f>INDEX(Variables!$C$5:$C$105,MATCH($A448,Variables!$A$5:$A$105,0))</f>
        <v/>
      </c>
      <c r="J448" s="5">
        <f>INDEX(Variables!$E$5:$E$105,MATCH($A448,Variables!$A$5:$A$105,0))</f>
        <v/>
      </c>
      <c r="K448" s="25">
        <f>LOWER(Settings!$C$4)&amp;".mit."&amp;$A448&amp;IF($C448="","","."&amp;$C448&amp;"."&amp;$B448)&amp;IF(INDEX(Variables!$D$5:$D$105,MATCH($A448,Variables!$A$5:$A$105,0))="","","."&amp;INDEX(Variables!$D$5:$D$105,MATCH($A448,Variables!$A$5:$A$105,0)))&amp;"."&amp;K$5</f>
        <v/>
      </c>
      <c r="L448" s="41">
        <f>L$134*$D448*INDEX(L$117:L$133,$E448)</f>
        <v/>
      </c>
      <c r="M448" s="40">
        <f>M$134*$D448*INDEX(M$117:M$133,$E448)</f>
        <v/>
      </c>
      <c r="N448" s="40">
        <f>N$134*$D448*INDEX(N$117:N$133,$E448)</f>
        <v/>
      </c>
      <c r="O448" s="40">
        <f>O$134*$D448*INDEX(O$117:O$133,$E448)</f>
        <v/>
      </c>
      <c r="P448" s="40">
        <f>P$134*$D448*INDEX(P$117:P$133,$E448)</f>
        <v/>
      </c>
      <c r="Q448" s="40">
        <f>Q$134*$D448*INDEX(Q$117:Q$133,$E448)</f>
        <v/>
      </c>
      <c r="R448" s="40">
        <f>R$134*$D448*INDEX(R$117:R$133,$E448)</f>
        <v/>
      </c>
      <c r="S448" s="40">
        <f>S$134*$D448*INDEX(S$117:S$133,$E448)</f>
        <v/>
      </c>
      <c r="T448" s="40">
        <f>T$134*$D448*INDEX(T$117:T$133,$E448)</f>
        <v/>
      </c>
      <c r="U448" s="40">
        <f>U$134*$D448*INDEX(U$117:U$133,$E448)</f>
        <v/>
      </c>
      <c r="V448" s="40">
        <f>V$134*$D448*INDEX(V$117:V$133,$E448)</f>
        <v/>
      </c>
      <c r="W448" s="40">
        <f>W$134*$D448*INDEX(W$117:W$133,$E448)</f>
        <v/>
      </c>
      <c r="X448" s="40">
        <f>X$134*$D448*INDEX(X$117:X$133,$E448)</f>
        <v/>
      </c>
      <c r="Y448" s="40">
        <f>Y$134*$D448*INDEX(Y$117:Y$133,$E448)</f>
        <v/>
      </c>
      <c r="Z448" s="40">
        <f>Z$134*$D448*INDEX(Z$117:Z$133,$E448)</f>
        <v/>
      </c>
      <c r="AA448" s="40">
        <f>AA$134*$D448*INDEX(AA$117:AA$133,$E448)</f>
        <v/>
      </c>
      <c r="AB448" s="40">
        <f>AB$134*$D448*INDEX(AB$117:AB$133,$E448)</f>
        <v/>
      </c>
      <c r="AC448" s="40">
        <f>AC$134*$D448*INDEX(AC$117:AC$133,$E448)</f>
        <v/>
      </c>
      <c r="AD448" s="42">
        <f>ETSCOST(AD$134,$D448,INDEX(AD$117:AD$133,$E448))</f>
        <v/>
      </c>
      <c r="AE448" s="25">
        <f>LOWER(Settings!$C$4)&amp;".mit."&amp;$A448&amp;IF($C448="","","."&amp;$C448&amp;"."&amp;$B448)&amp;IF(INDEX(Variables!$D$5:$D$105,MATCH($A448,Variables!$A$5:$A$105,0))="","","."&amp;INDEX(Variables!$D$5:$D$105,MATCH($A448,Variables!$A$5:$A$105,0)))&amp;"."&amp;AE$5</f>
        <v/>
      </c>
      <c r="AF448" s="41">
        <f>AF$134*$D448*INDEX(AF$117:AF$133,$E448)</f>
        <v/>
      </c>
      <c r="AG448" s="40">
        <f>AG$134*$D448*INDEX(AG$117:AG$133,$E448)</f>
        <v/>
      </c>
      <c r="AH448" s="40">
        <f>AH$134*$D448*INDEX(AH$117:AH$133,$E448)</f>
        <v/>
      </c>
      <c r="AI448" s="40">
        <f>AI$134*$D448*INDEX(AI$117:AI$133,$E448)</f>
        <v/>
      </c>
      <c r="AJ448" s="40">
        <f>AJ$134*$D448*INDEX(AJ$117:AJ$133,$E448)</f>
        <v/>
      </c>
      <c r="AK448" s="40">
        <f>AK$134*$D448*INDEX(AK$117:AK$133,$E448)</f>
        <v/>
      </c>
      <c r="AL448" s="40">
        <f>AL$134*$D448*INDEX(AL$117:AL$133,$E448)</f>
        <v/>
      </c>
      <c r="AM448" s="40">
        <f>AM$134*$D448*INDEX(AM$117:AM$133,$E448)</f>
        <v/>
      </c>
      <c r="AN448" s="40">
        <f>AN$134*$D448*INDEX(AN$117:AN$133,$E448)</f>
        <v/>
      </c>
      <c r="AO448" s="40">
        <f>AO$134*$D448*INDEX(AO$117:AO$133,$E448)</f>
        <v/>
      </c>
      <c r="AP448" s="40">
        <f>AP$134*$D448*INDEX(AP$117:AP$133,$E448)</f>
        <v/>
      </c>
      <c r="AQ448" s="40">
        <f>AQ$134*$D448*INDEX(AQ$117:AQ$133,$E448)</f>
        <v/>
      </c>
      <c r="AR448" s="40">
        <f>AR$134*$D448*INDEX(AR$117:AR$133,$E448)</f>
        <v/>
      </c>
      <c r="AS448" s="40">
        <f>AS$134*$D448*INDEX(AS$117:AS$133,$E448)</f>
        <v/>
      </c>
      <c r="AT448" s="40">
        <f>AT$134*$D448*INDEX(AT$117:AT$133,$E448)</f>
        <v/>
      </c>
      <c r="AU448" s="40">
        <f>AU$134*$D448*INDEX(AU$117:AU$133,$E448)</f>
        <v/>
      </c>
      <c r="AV448" s="40">
        <f>AV$134*$D448*INDEX(AV$117:AV$133,$E448)</f>
        <v/>
      </c>
      <c r="AW448" s="40">
        <f>AW$134*$D448*INDEX(AW$117:AW$133,$E448)</f>
        <v/>
      </c>
      <c r="AX448" s="42">
        <f>ETSCOST(AX$134,$D448,INDEX(AX$117:AX$133,$E448))</f>
        <v/>
      </c>
    </row>
    <row r="449" hidden="1" outlineLevel="2"/>
    <row r="450" hidden="1" outlineLevel="2">
      <c r="A450" s="5" t="inlineStr">
        <is>
          <t>ntx</t>
        </is>
      </c>
      <c r="B450" s="5" t="inlineStr">
        <is>
          <t>coa</t>
        </is>
      </c>
      <c r="C450" s="5" t="inlineStr">
        <is>
          <t>avi</t>
        </is>
      </c>
      <c r="D450" s="40">
        <f>INDEX(Inputs!$L$5:$L$132,MATCH($B450&amp;"|"&amp;$C450,Inputs!$A$5:$A$132,0))</f>
        <v/>
      </c>
      <c r="E450" s="40">
        <f>INDEX(Inputs!$I$5:$I$132,MATCH($B450&amp;"|"&amp;$C450,Inputs!$A$5:$A$132,0))</f>
        <v/>
      </c>
      <c r="F450" s="39" t="n"/>
      <c r="G450" s="39" t="n"/>
      <c r="H450" s="5">
        <f>INDEX(Variables!$B$5:$B$105,MATCH($A450,Variables!$A$5:$A$105,0))&amp;IF($C450="",""," | "&amp;INDEX(Mapping!$B$5:$B$26,MATCH($C450,Mapping!$A$5:$A$26,0))&amp;" | "&amp;INDEX(Mapping!$B$30:$B$41,MATCH($B450,Mapping!$A$30:$A$41,0)))</f>
        <v/>
      </c>
      <c r="I450" s="5">
        <f>INDEX(Variables!$C$5:$C$105,MATCH($A450,Variables!$A$5:$A$105,0))</f>
        <v/>
      </c>
      <c r="J450" s="5">
        <f>INDEX(Variables!$E$5:$E$105,MATCH($A450,Variables!$A$5:$A$105,0))</f>
        <v/>
      </c>
      <c r="K450" s="25">
        <f>LOWER(Settings!$C$4)&amp;".mit."&amp;$A450&amp;IF($C450="","","."&amp;$C450&amp;"."&amp;$B450)&amp;IF(INDEX(Variables!$D$5:$D$105,MATCH($A450,Variables!$A$5:$A$105,0))="","","."&amp;INDEX(Variables!$D$5:$D$105,MATCH($A450,Variables!$A$5:$A$105,0)))&amp;"."&amp;K$5</f>
        <v/>
      </c>
      <c r="L450" s="41">
        <f>INDEX(L$78:L$91,$D450)/$E450</f>
        <v/>
      </c>
      <c r="M450" s="40">
        <f>INDEX(M$78:M$91,$D450)/$E450</f>
        <v/>
      </c>
      <c r="N450" s="40">
        <f>INDEX(N$78:N$91,$D450)/$E450</f>
        <v/>
      </c>
      <c r="O450" s="40">
        <f>INDEX(O$78:O$91,$D450)/$E450</f>
        <v/>
      </c>
      <c r="P450" s="40">
        <f>INDEX(P$78:P$91,$D450)/$E450</f>
        <v/>
      </c>
      <c r="Q450" s="40">
        <f>INDEX(Q$78:Q$91,$D450)/$E450</f>
        <v/>
      </c>
      <c r="R450" s="40">
        <f>INDEX(R$78:R$91,$D450)/$E450</f>
        <v/>
      </c>
      <c r="S450" s="40">
        <f>INDEX(S$78:S$91,$D450)/$E450</f>
        <v/>
      </c>
      <c r="T450" s="40">
        <f>INDEX(T$78:T$91,$D450)/$E450</f>
        <v/>
      </c>
      <c r="U450" s="40">
        <f>INDEX(U$78:U$91,$D450)/$E450</f>
        <v/>
      </c>
      <c r="V450" s="40">
        <f>INDEX(V$78:V$91,$D450)/$E450</f>
        <v/>
      </c>
      <c r="W450" s="40">
        <f>INDEX(W$78:W$91,$D450)/$E450</f>
        <v/>
      </c>
      <c r="X450" s="40">
        <f>INDEX(X$78:X$91,$D450)/$E450</f>
        <v/>
      </c>
      <c r="Y450" s="40">
        <f>INDEX(Y$78:Y$91,$D450)/$E450</f>
        <v/>
      </c>
      <c r="Z450" s="40">
        <f>INDEX(Z$78:Z$91,$D450)/$E450</f>
        <v/>
      </c>
      <c r="AA450" s="40">
        <f>INDEX(AA$78:AA$91,$D450)/$E450</f>
        <v/>
      </c>
      <c r="AB450" s="40">
        <f>INDEX(AB$78:AB$91,$D450)/$E450</f>
        <v/>
      </c>
      <c r="AC450" s="40">
        <f>INDEX(AC$78:AC$91,$D450)/$E450</f>
        <v/>
      </c>
      <c r="AD450" s="42">
        <f>NEWEXCISE(INDEX(AD$78:AD$91,$D450),$E450)</f>
        <v/>
      </c>
      <c r="AE450" s="25">
        <f>LOWER(Settings!$C$4)&amp;".mit."&amp;$A450&amp;IF($C450="","","."&amp;$C450&amp;"."&amp;$B450)&amp;IF(INDEX(Variables!$D$5:$D$105,MATCH($A450,Variables!$A$5:$A$105,0))="","","."&amp;INDEX(Variables!$D$5:$D$105,MATCH($A450,Variables!$A$5:$A$105,0)))&amp;"."&amp;AE$5</f>
        <v/>
      </c>
      <c r="AF450" s="41">
        <f>INDEX(AF$78:AF$91,$D450)/$E450</f>
        <v/>
      </c>
      <c r="AG450" s="40">
        <f>INDEX(AG$78:AG$91,$D450)/$E450</f>
        <v/>
      </c>
      <c r="AH450" s="40">
        <f>INDEX(AH$78:AH$91,$D450)/$E450</f>
        <v/>
      </c>
      <c r="AI450" s="40">
        <f>INDEX(AI$78:AI$91,$D450)/$E450</f>
        <v/>
      </c>
      <c r="AJ450" s="40">
        <f>INDEX(AJ$78:AJ$91,$D450)/$E450</f>
        <v/>
      </c>
      <c r="AK450" s="40">
        <f>INDEX(AK$78:AK$91,$D450)/$E450</f>
        <v/>
      </c>
      <c r="AL450" s="40">
        <f>INDEX(AL$78:AL$91,$D450)/$E450</f>
        <v/>
      </c>
      <c r="AM450" s="40">
        <f>INDEX(AM$78:AM$91,$D450)/$E450</f>
        <v/>
      </c>
      <c r="AN450" s="40">
        <f>INDEX(AN$78:AN$91,$D450)/$E450</f>
        <v/>
      </c>
      <c r="AO450" s="40">
        <f>INDEX(AO$78:AO$91,$D450)/$E450</f>
        <v/>
      </c>
      <c r="AP450" s="40">
        <f>INDEX(AP$78:AP$91,$D450)/$E450</f>
        <v/>
      </c>
      <c r="AQ450" s="40">
        <f>INDEX(AQ$78:AQ$91,$D450)/$E450</f>
        <v/>
      </c>
      <c r="AR450" s="40">
        <f>INDEX(AR$78:AR$91,$D450)/$E450</f>
        <v/>
      </c>
      <c r="AS450" s="40">
        <f>INDEX(AS$78:AS$91,$D450)/$E450</f>
        <v/>
      </c>
      <c r="AT450" s="40">
        <f>INDEX(AT$78:AT$91,$D450)/$E450</f>
        <v/>
      </c>
      <c r="AU450" s="40">
        <f>INDEX(AU$78:AU$91,$D450)/$E450</f>
        <v/>
      </c>
      <c r="AV450" s="40">
        <f>INDEX(AV$78:AV$91,$D450)/$E450</f>
        <v/>
      </c>
      <c r="AW450" s="40">
        <f>INDEX(AW$78:AW$91,$D450)/$E450</f>
        <v/>
      </c>
      <c r="AX450" s="42">
        <f>NEWEXCISE(INDEX(AX$78:AX$91,$D450),$E450)</f>
        <v/>
      </c>
    </row>
    <row r="451" hidden="1" outlineLevel="2">
      <c r="A451" s="5" t="inlineStr">
        <is>
          <t>ntx</t>
        </is>
      </c>
      <c r="B451" s="5" t="inlineStr">
        <is>
          <t>nga</t>
        </is>
      </c>
      <c r="C451" s="5" t="inlineStr">
        <is>
          <t>avi</t>
        </is>
      </c>
      <c r="D451" s="40">
        <f>INDEX(Inputs!$L$5:$L$132,MATCH($B451&amp;"|"&amp;$C451,Inputs!$A$5:$A$132,0))</f>
        <v/>
      </c>
      <c r="E451" s="40">
        <f>INDEX(Inputs!$I$5:$I$132,MATCH($B451&amp;"|"&amp;$C451,Inputs!$A$5:$A$132,0))</f>
        <v/>
      </c>
      <c r="F451" s="39" t="n"/>
      <c r="G451" s="39" t="n"/>
      <c r="H451" s="5">
        <f>INDEX(Variables!$B$5:$B$105,MATCH($A451,Variables!$A$5:$A$105,0))&amp;IF($C451="",""," | "&amp;INDEX(Mapping!$B$5:$B$26,MATCH($C451,Mapping!$A$5:$A$26,0))&amp;" | "&amp;INDEX(Mapping!$B$30:$B$41,MATCH($B451,Mapping!$A$30:$A$41,0)))</f>
        <v/>
      </c>
      <c r="I451" s="5">
        <f>INDEX(Variables!$C$5:$C$105,MATCH($A451,Variables!$A$5:$A$105,0))</f>
        <v/>
      </c>
      <c r="J451" s="5">
        <f>INDEX(Variables!$E$5:$E$105,MATCH($A451,Variables!$A$5:$A$105,0))</f>
        <v/>
      </c>
      <c r="K451" s="25">
        <f>LOWER(Settings!$C$4)&amp;".mit."&amp;$A451&amp;IF($C451="","","."&amp;$C451&amp;"."&amp;$B451)&amp;IF(INDEX(Variables!$D$5:$D$105,MATCH($A451,Variables!$A$5:$A$105,0))="","","."&amp;INDEX(Variables!$D$5:$D$105,MATCH($A451,Variables!$A$5:$A$105,0)))&amp;"."&amp;K$5</f>
        <v/>
      </c>
      <c r="L451" s="41">
        <f>INDEX(L$78:L$91,$D451)/$E451</f>
        <v/>
      </c>
      <c r="M451" s="40">
        <f>INDEX(M$78:M$91,$D451)/$E451</f>
        <v/>
      </c>
      <c r="N451" s="40">
        <f>INDEX(N$78:N$91,$D451)/$E451</f>
        <v/>
      </c>
      <c r="O451" s="40">
        <f>INDEX(O$78:O$91,$D451)/$E451</f>
        <v/>
      </c>
      <c r="P451" s="40">
        <f>INDEX(P$78:P$91,$D451)/$E451</f>
        <v/>
      </c>
      <c r="Q451" s="40">
        <f>INDEX(Q$78:Q$91,$D451)/$E451</f>
        <v/>
      </c>
      <c r="R451" s="40">
        <f>INDEX(R$78:R$91,$D451)/$E451</f>
        <v/>
      </c>
      <c r="S451" s="40">
        <f>INDEX(S$78:S$91,$D451)/$E451</f>
        <v/>
      </c>
      <c r="T451" s="40">
        <f>INDEX(T$78:T$91,$D451)/$E451</f>
        <v/>
      </c>
      <c r="U451" s="40">
        <f>INDEX(U$78:U$91,$D451)/$E451</f>
        <v/>
      </c>
      <c r="V451" s="40">
        <f>INDEX(V$78:V$91,$D451)/$E451</f>
        <v/>
      </c>
      <c r="W451" s="40">
        <f>INDEX(W$78:W$91,$D451)/$E451</f>
        <v/>
      </c>
      <c r="X451" s="40">
        <f>INDEX(X$78:X$91,$D451)/$E451</f>
        <v/>
      </c>
      <c r="Y451" s="40">
        <f>INDEX(Y$78:Y$91,$D451)/$E451</f>
        <v/>
      </c>
      <c r="Z451" s="40">
        <f>INDEX(Z$78:Z$91,$D451)/$E451</f>
        <v/>
      </c>
      <c r="AA451" s="40">
        <f>INDEX(AA$78:AA$91,$D451)/$E451</f>
        <v/>
      </c>
      <c r="AB451" s="40">
        <f>INDEX(AB$78:AB$91,$D451)/$E451</f>
        <v/>
      </c>
      <c r="AC451" s="40">
        <f>INDEX(AC$78:AC$91,$D451)/$E451</f>
        <v/>
      </c>
      <c r="AD451" s="42">
        <f>NEWEXCISE(INDEX(AD$78:AD$91,$D451),$E451)</f>
        <v/>
      </c>
      <c r="AE451" s="25">
        <f>LOWER(Settings!$C$4)&amp;".mit."&amp;$A451&amp;IF($C451="","","."&amp;$C451&amp;"."&amp;$B451)&amp;IF(INDEX(Variables!$D$5:$D$105,MATCH($A451,Variables!$A$5:$A$105,0))="","","."&amp;INDEX(Variables!$D$5:$D$105,MATCH($A451,Variables!$A$5:$A$105,0)))&amp;"."&amp;AE$5</f>
        <v/>
      </c>
      <c r="AF451" s="41">
        <f>INDEX(AF$78:AF$91,$D451)/$E451</f>
        <v/>
      </c>
      <c r="AG451" s="40">
        <f>INDEX(AG$78:AG$91,$D451)/$E451</f>
        <v/>
      </c>
      <c r="AH451" s="40">
        <f>INDEX(AH$78:AH$91,$D451)/$E451</f>
        <v/>
      </c>
      <c r="AI451" s="40">
        <f>INDEX(AI$78:AI$91,$D451)/$E451</f>
        <v/>
      </c>
      <c r="AJ451" s="40">
        <f>INDEX(AJ$78:AJ$91,$D451)/$E451</f>
        <v/>
      </c>
      <c r="AK451" s="40">
        <f>INDEX(AK$78:AK$91,$D451)/$E451</f>
        <v/>
      </c>
      <c r="AL451" s="40">
        <f>INDEX(AL$78:AL$91,$D451)/$E451</f>
        <v/>
      </c>
      <c r="AM451" s="40">
        <f>INDEX(AM$78:AM$91,$D451)/$E451</f>
        <v/>
      </c>
      <c r="AN451" s="40">
        <f>INDEX(AN$78:AN$91,$D451)/$E451</f>
        <v/>
      </c>
      <c r="AO451" s="40">
        <f>INDEX(AO$78:AO$91,$D451)/$E451</f>
        <v/>
      </c>
      <c r="AP451" s="40">
        <f>INDEX(AP$78:AP$91,$D451)/$E451</f>
        <v/>
      </c>
      <c r="AQ451" s="40">
        <f>INDEX(AQ$78:AQ$91,$D451)/$E451</f>
        <v/>
      </c>
      <c r="AR451" s="40">
        <f>INDEX(AR$78:AR$91,$D451)/$E451</f>
        <v/>
      </c>
      <c r="AS451" s="40">
        <f>INDEX(AS$78:AS$91,$D451)/$E451</f>
        <v/>
      </c>
      <c r="AT451" s="40">
        <f>INDEX(AT$78:AT$91,$D451)/$E451</f>
        <v/>
      </c>
      <c r="AU451" s="40">
        <f>INDEX(AU$78:AU$91,$D451)/$E451</f>
        <v/>
      </c>
      <c r="AV451" s="40">
        <f>INDEX(AV$78:AV$91,$D451)/$E451</f>
        <v/>
      </c>
      <c r="AW451" s="40">
        <f>INDEX(AW$78:AW$91,$D451)/$E451</f>
        <v/>
      </c>
      <c r="AX451" s="42">
        <f>NEWEXCISE(INDEX(AX$78:AX$91,$D451),$E451)</f>
        <v/>
      </c>
    </row>
    <row r="452" hidden="1" outlineLevel="2">
      <c r="A452" s="5" t="inlineStr">
        <is>
          <t>ntx</t>
        </is>
      </c>
      <c r="B452" s="5" t="inlineStr">
        <is>
          <t>gso</t>
        </is>
      </c>
      <c r="C452" s="5" t="inlineStr">
        <is>
          <t>avi</t>
        </is>
      </c>
      <c r="D452" s="40">
        <f>INDEX(Inputs!$L$5:$L$132,MATCH($B452&amp;"|"&amp;$C452,Inputs!$A$5:$A$132,0))</f>
        <v/>
      </c>
      <c r="E452" s="40">
        <f>INDEX(Inputs!$I$5:$I$132,MATCH($B452&amp;"|"&amp;$C452,Inputs!$A$5:$A$132,0))</f>
        <v/>
      </c>
      <c r="F452" s="39" t="n"/>
      <c r="G452" s="39" t="n"/>
      <c r="H452" s="5">
        <f>INDEX(Variables!$B$5:$B$105,MATCH($A452,Variables!$A$5:$A$105,0))&amp;IF($C452="",""," | "&amp;INDEX(Mapping!$B$5:$B$26,MATCH($C452,Mapping!$A$5:$A$26,0))&amp;" | "&amp;INDEX(Mapping!$B$30:$B$41,MATCH($B452,Mapping!$A$30:$A$41,0)))</f>
        <v/>
      </c>
      <c r="I452" s="5">
        <f>INDEX(Variables!$C$5:$C$105,MATCH($A452,Variables!$A$5:$A$105,0))</f>
        <v/>
      </c>
      <c r="J452" s="5">
        <f>INDEX(Variables!$E$5:$E$105,MATCH($A452,Variables!$A$5:$A$105,0))</f>
        <v/>
      </c>
      <c r="K452" s="25">
        <f>LOWER(Settings!$C$4)&amp;".mit."&amp;$A452&amp;IF($C452="","","."&amp;$C452&amp;"."&amp;$B452)&amp;IF(INDEX(Variables!$D$5:$D$105,MATCH($A452,Variables!$A$5:$A$105,0))="","","."&amp;INDEX(Variables!$D$5:$D$105,MATCH($A452,Variables!$A$5:$A$105,0)))&amp;"."&amp;K$5</f>
        <v/>
      </c>
      <c r="L452" s="41">
        <f>INDEX(L$78:L$91,$D452)/$E452</f>
        <v/>
      </c>
      <c r="M452" s="40">
        <f>INDEX(M$78:M$91,$D452)/$E452</f>
        <v/>
      </c>
      <c r="N452" s="40">
        <f>INDEX(N$78:N$91,$D452)/$E452</f>
        <v/>
      </c>
      <c r="O452" s="40">
        <f>INDEX(O$78:O$91,$D452)/$E452</f>
        <v/>
      </c>
      <c r="P452" s="40">
        <f>INDEX(P$78:P$91,$D452)/$E452</f>
        <v/>
      </c>
      <c r="Q452" s="40">
        <f>INDEX(Q$78:Q$91,$D452)/$E452</f>
        <v/>
      </c>
      <c r="R452" s="40">
        <f>INDEX(R$78:R$91,$D452)/$E452</f>
        <v/>
      </c>
      <c r="S452" s="40">
        <f>INDEX(S$78:S$91,$D452)/$E452</f>
        <v/>
      </c>
      <c r="T452" s="40">
        <f>INDEX(T$78:T$91,$D452)/$E452</f>
        <v/>
      </c>
      <c r="U452" s="40">
        <f>INDEX(U$78:U$91,$D452)/$E452</f>
        <v/>
      </c>
      <c r="V452" s="40">
        <f>INDEX(V$78:V$91,$D452)/$E452</f>
        <v/>
      </c>
      <c r="W452" s="40">
        <f>INDEX(W$78:W$91,$D452)/$E452</f>
        <v/>
      </c>
      <c r="X452" s="40">
        <f>INDEX(X$78:X$91,$D452)/$E452</f>
        <v/>
      </c>
      <c r="Y452" s="40">
        <f>INDEX(Y$78:Y$91,$D452)/$E452</f>
        <v/>
      </c>
      <c r="Z452" s="40">
        <f>INDEX(Z$78:Z$91,$D452)/$E452</f>
        <v/>
      </c>
      <c r="AA452" s="40">
        <f>INDEX(AA$78:AA$91,$D452)/$E452</f>
        <v/>
      </c>
      <c r="AB452" s="40">
        <f>INDEX(AB$78:AB$91,$D452)/$E452</f>
        <v/>
      </c>
      <c r="AC452" s="40">
        <f>INDEX(AC$78:AC$91,$D452)/$E452</f>
        <v/>
      </c>
      <c r="AD452" s="42">
        <f>NEWEXCISE(INDEX(AD$78:AD$91,$D452),$E452)</f>
        <v/>
      </c>
      <c r="AE452" s="25">
        <f>LOWER(Settings!$C$4)&amp;".mit."&amp;$A452&amp;IF($C452="","","."&amp;$C452&amp;"."&amp;$B452)&amp;IF(INDEX(Variables!$D$5:$D$105,MATCH($A452,Variables!$A$5:$A$105,0))="","","."&amp;INDEX(Variables!$D$5:$D$105,MATCH($A452,Variables!$A$5:$A$105,0)))&amp;"."&amp;AE$5</f>
        <v/>
      </c>
      <c r="AF452" s="41">
        <f>INDEX(AF$78:AF$91,$D452)/$E452</f>
        <v/>
      </c>
      <c r="AG452" s="40">
        <f>INDEX(AG$78:AG$91,$D452)/$E452</f>
        <v/>
      </c>
      <c r="AH452" s="40">
        <f>INDEX(AH$78:AH$91,$D452)/$E452</f>
        <v/>
      </c>
      <c r="AI452" s="40">
        <f>INDEX(AI$78:AI$91,$D452)/$E452</f>
        <v/>
      </c>
      <c r="AJ452" s="40">
        <f>INDEX(AJ$78:AJ$91,$D452)/$E452</f>
        <v/>
      </c>
      <c r="AK452" s="40">
        <f>INDEX(AK$78:AK$91,$D452)/$E452</f>
        <v/>
      </c>
      <c r="AL452" s="40">
        <f>INDEX(AL$78:AL$91,$D452)/$E452</f>
        <v/>
      </c>
      <c r="AM452" s="40">
        <f>INDEX(AM$78:AM$91,$D452)/$E452</f>
        <v/>
      </c>
      <c r="AN452" s="40">
        <f>INDEX(AN$78:AN$91,$D452)/$E452</f>
        <v/>
      </c>
      <c r="AO452" s="40">
        <f>INDEX(AO$78:AO$91,$D452)/$E452</f>
        <v/>
      </c>
      <c r="AP452" s="40">
        <f>INDEX(AP$78:AP$91,$D452)/$E452</f>
        <v/>
      </c>
      <c r="AQ452" s="40">
        <f>INDEX(AQ$78:AQ$91,$D452)/$E452</f>
        <v/>
      </c>
      <c r="AR452" s="40">
        <f>INDEX(AR$78:AR$91,$D452)/$E452</f>
        <v/>
      </c>
      <c r="AS452" s="40">
        <f>INDEX(AS$78:AS$91,$D452)/$E452</f>
        <v/>
      </c>
      <c r="AT452" s="40">
        <f>INDEX(AT$78:AT$91,$D452)/$E452</f>
        <v/>
      </c>
      <c r="AU452" s="40">
        <f>INDEX(AU$78:AU$91,$D452)/$E452</f>
        <v/>
      </c>
      <c r="AV452" s="40">
        <f>INDEX(AV$78:AV$91,$D452)/$E452</f>
        <v/>
      </c>
      <c r="AW452" s="40">
        <f>INDEX(AW$78:AW$91,$D452)/$E452</f>
        <v/>
      </c>
      <c r="AX452" s="42">
        <f>NEWEXCISE(INDEX(AX$78:AX$91,$D452),$E452)</f>
        <v/>
      </c>
    </row>
    <row r="453" hidden="1" outlineLevel="2">
      <c r="A453" s="5" t="inlineStr">
        <is>
          <t>ntx</t>
        </is>
      </c>
      <c r="B453" s="5" t="inlineStr">
        <is>
          <t>die</t>
        </is>
      </c>
      <c r="C453" s="5" t="inlineStr">
        <is>
          <t>avi</t>
        </is>
      </c>
      <c r="D453" s="40">
        <f>INDEX(Inputs!$L$5:$L$132,MATCH($B453&amp;"|"&amp;$C453,Inputs!$A$5:$A$132,0))</f>
        <v/>
      </c>
      <c r="E453" s="40">
        <f>INDEX(Inputs!$I$5:$I$132,MATCH($B453&amp;"|"&amp;$C453,Inputs!$A$5:$A$132,0))</f>
        <v/>
      </c>
      <c r="F453" s="39" t="n"/>
      <c r="G453" s="39" t="n"/>
      <c r="H453" s="5">
        <f>INDEX(Variables!$B$5:$B$105,MATCH($A453,Variables!$A$5:$A$105,0))&amp;IF($C453="",""," | "&amp;INDEX(Mapping!$B$5:$B$26,MATCH($C453,Mapping!$A$5:$A$26,0))&amp;" | "&amp;INDEX(Mapping!$B$30:$B$41,MATCH($B453,Mapping!$A$30:$A$41,0)))</f>
        <v/>
      </c>
      <c r="I453" s="5">
        <f>INDEX(Variables!$C$5:$C$105,MATCH($A453,Variables!$A$5:$A$105,0))</f>
        <v/>
      </c>
      <c r="J453" s="5">
        <f>INDEX(Variables!$E$5:$E$105,MATCH($A453,Variables!$A$5:$A$105,0))</f>
        <v/>
      </c>
      <c r="K453" s="25">
        <f>LOWER(Settings!$C$4)&amp;".mit."&amp;$A453&amp;IF($C453="","","."&amp;$C453&amp;"."&amp;$B453)&amp;IF(INDEX(Variables!$D$5:$D$105,MATCH($A453,Variables!$A$5:$A$105,0))="","","."&amp;INDEX(Variables!$D$5:$D$105,MATCH($A453,Variables!$A$5:$A$105,0)))&amp;"."&amp;K$5</f>
        <v/>
      </c>
      <c r="L453" s="41">
        <f>INDEX(L$78:L$91,$D453)/$E453</f>
        <v/>
      </c>
      <c r="M453" s="40">
        <f>INDEX(M$78:M$91,$D453)/$E453</f>
        <v/>
      </c>
      <c r="N453" s="40">
        <f>INDEX(N$78:N$91,$D453)/$E453</f>
        <v/>
      </c>
      <c r="O453" s="40">
        <f>INDEX(O$78:O$91,$D453)/$E453</f>
        <v/>
      </c>
      <c r="P453" s="40">
        <f>INDEX(P$78:P$91,$D453)/$E453</f>
        <v/>
      </c>
      <c r="Q453" s="40">
        <f>INDEX(Q$78:Q$91,$D453)/$E453</f>
        <v/>
      </c>
      <c r="R453" s="40">
        <f>INDEX(R$78:R$91,$D453)/$E453</f>
        <v/>
      </c>
      <c r="S453" s="40">
        <f>INDEX(S$78:S$91,$D453)/$E453</f>
        <v/>
      </c>
      <c r="T453" s="40">
        <f>INDEX(T$78:T$91,$D453)/$E453</f>
        <v/>
      </c>
      <c r="U453" s="40">
        <f>INDEX(U$78:U$91,$D453)/$E453</f>
        <v/>
      </c>
      <c r="V453" s="40">
        <f>INDEX(V$78:V$91,$D453)/$E453</f>
        <v/>
      </c>
      <c r="W453" s="40">
        <f>INDEX(W$78:W$91,$D453)/$E453</f>
        <v/>
      </c>
      <c r="X453" s="40">
        <f>INDEX(X$78:X$91,$D453)/$E453</f>
        <v/>
      </c>
      <c r="Y453" s="40">
        <f>INDEX(Y$78:Y$91,$D453)/$E453</f>
        <v/>
      </c>
      <c r="Z453" s="40">
        <f>INDEX(Z$78:Z$91,$D453)/$E453</f>
        <v/>
      </c>
      <c r="AA453" s="40">
        <f>INDEX(AA$78:AA$91,$D453)/$E453</f>
        <v/>
      </c>
      <c r="AB453" s="40">
        <f>INDEX(AB$78:AB$91,$D453)/$E453</f>
        <v/>
      </c>
      <c r="AC453" s="40">
        <f>INDEX(AC$78:AC$91,$D453)/$E453</f>
        <v/>
      </c>
      <c r="AD453" s="42">
        <f>NEWEXCISE(INDEX(AD$78:AD$91,$D453),$E453)</f>
        <v/>
      </c>
      <c r="AE453" s="25">
        <f>LOWER(Settings!$C$4)&amp;".mit."&amp;$A453&amp;IF($C453="","","."&amp;$C453&amp;"."&amp;$B453)&amp;IF(INDEX(Variables!$D$5:$D$105,MATCH($A453,Variables!$A$5:$A$105,0))="","","."&amp;INDEX(Variables!$D$5:$D$105,MATCH($A453,Variables!$A$5:$A$105,0)))&amp;"."&amp;AE$5</f>
        <v/>
      </c>
      <c r="AF453" s="41">
        <f>INDEX(AF$78:AF$91,$D453)/$E453</f>
        <v/>
      </c>
      <c r="AG453" s="40">
        <f>INDEX(AG$78:AG$91,$D453)/$E453</f>
        <v/>
      </c>
      <c r="AH453" s="40">
        <f>INDEX(AH$78:AH$91,$D453)/$E453</f>
        <v/>
      </c>
      <c r="AI453" s="40">
        <f>INDEX(AI$78:AI$91,$D453)/$E453</f>
        <v/>
      </c>
      <c r="AJ453" s="40">
        <f>INDEX(AJ$78:AJ$91,$D453)/$E453</f>
        <v/>
      </c>
      <c r="AK453" s="40">
        <f>INDEX(AK$78:AK$91,$D453)/$E453</f>
        <v/>
      </c>
      <c r="AL453" s="40">
        <f>INDEX(AL$78:AL$91,$D453)/$E453</f>
        <v/>
      </c>
      <c r="AM453" s="40">
        <f>INDEX(AM$78:AM$91,$D453)/$E453</f>
        <v/>
      </c>
      <c r="AN453" s="40">
        <f>INDEX(AN$78:AN$91,$D453)/$E453</f>
        <v/>
      </c>
      <c r="AO453" s="40">
        <f>INDEX(AO$78:AO$91,$D453)/$E453</f>
        <v/>
      </c>
      <c r="AP453" s="40">
        <f>INDEX(AP$78:AP$91,$D453)/$E453</f>
        <v/>
      </c>
      <c r="AQ453" s="40">
        <f>INDEX(AQ$78:AQ$91,$D453)/$E453</f>
        <v/>
      </c>
      <c r="AR453" s="40">
        <f>INDEX(AR$78:AR$91,$D453)/$E453</f>
        <v/>
      </c>
      <c r="AS453" s="40">
        <f>INDEX(AS$78:AS$91,$D453)/$E453</f>
        <v/>
      </c>
      <c r="AT453" s="40">
        <f>INDEX(AT$78:AT$91,$D453)/$E453</f>
        <v/>
      </c>
      <c r="AU453" s="40">
        <f>INDEX(AU$78:AU$91,$D453)/$E453</f>
        <v/>
      </c>
      <c r="AV453" s="40">
        <f>INDEX(AV$78:AV$91,$D453)/$E453</f>
        <v/>
      </c>
      <c r="AW453" s="40">
        <f>INDEX(AW$78:AW$91,$D453)/$E453</f>
        <v/>
      </c>
      <c r="AX453" s="42">
        <f>NEWEXCISE(INDEX(AX$78:AX$91,$D453),$E453)</f>
        <v/>
      </c>
    </row>
    <row r="454" hidden="1" outlineLevel="2">
      <c r="A454" s="5" t="inlineStr">
        <is>
          <t>ntx</t>
        </is>
      </c>
      <c r="B454" s="5" t="inlineStr">
        <is>
          <t>lpg</t>
        </is>
      </c>
      <c r="C454" s="5" t="inlineStr">
        <is>
          <t>avi</t>
        </is>
      </c>
      <c r="D454" s="40">
        <f>INDEX(Inputs!$L$5:$L$132,MATCH($B454&amp;"|"&amp;$C454,Inputs!$A$5:$A$132,0))</f>
        <v/>
      </c>
      <c r="E454" s="40">
        <f>INDEX(Inputs!$I$5:$I$132,MATCH($B454&amp;"|"&amp;$C454,Inputs!$A$5:$A$132,0))</f>
        <v/>
      </c>
      <c r="F454" s="39" t="n"/>
      <c r="G454" s="39" t="n"/>
      <c r="H454" s="5">
        <f>INDEX(Variables!$B$5:$B$105,MATCH($A454,Variables!$A$5:$A$105,0))&amp;IF($C454="",""," | "&amp;INDEX(Mapping!$B$5:$B$26,MATCH($C454,Mapping!$A$5:$A$26,0))&amp;" | "&amp;INDEX(Mapping!$B$30:$B$41,MATCH($B454,Mapping!$A$30:$A$41,0)))</f>
        <v/>
      </c>
      <c r="I454" s="5">
        <f>INDEX(Variables!$C$5:$C$105,MATCH($A454,Variables!$A$5:$A$105,0))</f>
        <v/>
      </c>
      <c r="J454" s="5">
        <f>INDEX(Variables!$E$5:$E$105,MATCH($A454,Variables!$A$5:$A$105,0))</f>
        <v/>
      </c>
      <c r="K454" s="25">
        <f>LOWER(Settings!$C$4)&amp;".mit."&amp;$A454&amp;IF($C454="","","."&amp;$C454&amp;"."&amp;$B454)&amp;IF(INDEX(Variables!$D$5:$D$105,MATCH($A454,Variables!$A$5:$A$105,0))="","","."&amp;INDEX(Variables!$D$5:$D$105,MATCH($A454,Variables!$A$5:$A$105,0)))&amp;"."&amp;K$5</f>
        <v/>
      </c>
      <c r="L454" s="41">
        <f>INDEX(L$78:L$91,$D454)/$E454</f>
        <v/>
      </c>
      <c r="M454" s="40">
        <f>INDEX(M$78:M$91,$D454)/$E454</f>
        <v/>
      </c>
      <c r="N454" s="40">
        <f>INDEX(N$78:N$91,$D454)/$E454</f>
        <v/>
      </c>
      <c r="O454" s="40">
        <f>INDEX(O$78:O$91,$D454)/$E454</f>
        <v/>
      </c>
      <c r="P454" s="40">
        <f>INDEX(P$78:P$91,$D454)/$E454</f>
        <v/>
      </c>
      <c r="Q454" s="40">
        <f>INDEX(Q$78:Q$91,$D454)/$E454</f>
        <v/>
      </c>
      <c r="R454" s="40">
        <f>INDEX(R$78:R$91,$D454)/$E454</f>
        <v/>
      </c>
      <c r="S454" s="40">
        <f>INDEX(S$78:S$91,$D454)/$E454</f>
        <v/>
      </c>
      <c r="T454" s="40">
        <f>INDEX(T$78:T$91,$D454)/$E454</f>
        <v/>
      </c>
      <c r="U454" s="40">
        <f>INDEX(U$78:U$91,$D454)/$E454</f>
        <v/>
      </c>
      <c r="V454" s="40">
        <f>INDEX(V$78:V$91,$D454)/$E454</f>
        <v/>
      </c>
      <c r="W454" s="40">
        <f>INDEX(W$78:W$91,$D454)/$E454</f>
        <v/>
      </c>
      <c r="X454" s="40">
        <f>INDEX(X$78:X$91,$D454)/$E454</f>
        <v/>
      </c>
      <c r="Y454" s="40">
        <f>INDEX(Y$78:Y$91,$D454)/$E454</f>
        <v/>
      </c>
      <c r="Z454" s="40">
        <f>INDEX(Z$78:Z$91,$D454)/$E454</f>
        <v/>
      </c>
      <c r="AA454" s="40">
        <f>INDEX(AA$78:AA$91,$D454)/$E454</f>
        <v/>
      </c>
      <c r="AB454" s="40">
        <f>INDEX(AB$78:AB$91,$D454)/$E454</f>
        <v/>
      </c>
      <c r="AC454" s="40">
        <f>INDEX(AC$78:AC$91,$D454)/$E454</f>
        <v/>
      </c>
      <c r="AD454" s="42">
        <f>NEWEXCISE(INDEX(AD$78:AD$91,$D454),$E454)</f>
        <v/>
      </c>
      <c r="AE454" s="25">
        <f>LOWER(Settings!$C$4)&amp;".mit."&amp;$A454&amp;IF($C454="","","."&amp;$C454&amp;"."&amp;$B454)&amp;IF(INDEX(Variables!$D$5:$D$105,MATCH($A454,Variables!$A$5:$A$105,0))="","","."&amp;INDEX(Variables!$D$5:$D$105,MATCH($A454,Variables!$A$5:$A$105,0)))&amp;"."&amp;AE$5</f>
        <v/>
      </c>
      <c r="AF454" s="41">
        <f>INDEX(AF$78:AF$91,$D454)/$E454</f>
        <v/>
      </c>
      <c r="AG454" s="40">
        <f>INDEX(AG$78:AG$91,$D454)/$E454</f>
        <v/>
      </c>
      <c r="AH454" s="40">
        <f>INDEX(AH$78:AH$91,$D454)/$E454</f>
        <v/>
      </c>
      <c r="AI454" s="40">
        <f>INDEX(AI$78:AI$91,$D454)/$E454</f>
        <v/>
      </c>
      <c r="AJ454" s="40">
        <f>INDEX(AJ$78:AJ$91,$D454)/$E454</f>
        <v/>
      </c>
      <c r="AK454" s="40">
        <f>INDEX(AK$78:AK$91,$D454)/$E454</f>
        <v/>
      </c>
      <c r="AL454" s="40">
        <f>INDEX(AL$78:AL$91,$D454)/$E454</f>
        <v/>
      </c>
      <c r="AM454" s="40">
        <f>INDEX(AM$78:AM$91,$D454)/$E454</f>
        <v/>
      </c>
      <c r="AN454" s="40">
        <f>INDEX(AN$78:AN$91,$D454)/$E454</f>
        <v/>
      </c>
      <c r="AO454" s="40">
        <f>INDEX(AO$78:AO$91,$D454)/$E454</f>
        <v/>
      </c>
      <c r="AP454" s="40">
        <f>INDEX(AP$78:AP$91,$D454)/$E454</f>
        <v/>
      </c>
      <c r="AQ454" s="40">
        <f>INDEX(AQ$78:AQ$91,$D454)/$E454</f>
        <v/>
      </c>
      <c r="AR454" s="40">
        <f>INDEX(AR$78:AR$91,$D454)/$E454</f>
        <v/>
      </c>
      <c r="AS454" s="40">
        <f>INDEX(AS$78:AS$91,$D454)/$E454</f>
        <v/>
      </c>
      <c r="AT454" s="40">
        <f>INDEX(AT$78:AT$91,$D454)/$E454</f>
        <v/>
      </c>
      <c r="AU454" s="40">
        <f>INDEX(AU$78:AU$91,$D454)/$E454</f>
        <v/>
      </c>
      <c r="AV454" s="40">
        <f>INDEX(AV$78:AV$91,$D454)/$E454</f>
        <v/>
      </c>
      <c r="AW454" s="40">
        <f>INDEX(AW$78:AW$91,$D454)/$E454</f>
        <v/>
      </c>
      <c r="AX454" s="42">
        <f>NEWEXCISE(INDEX(AX$78:AX$91,$D454),$E454)</f>
        <v/>
      </c>
    </row>
    <row r="455" hidden="1" outlineLevel="2">
      <c r="A455" s="5" t="inlineStr">
        <is>
          <t>ntx</t>
        </is>
      </c>
      <c r="B455" s="5" t="inlineStr">
        <is>
          <t>ker</t>
        </is>
      </c>
      <c r="C455" s="5" t="inlineStr">
        <is>
          <t>avi</t>
        </is>
      </c>
      <c r="D455" s="40">
        <f>INDEX(Inputs!$L$5:$L$132,MATCH($B455&amp;"|"&amp;$C455,Inputs!$A$5:$A$132,0))</f>
        <v/>
      </c>
      <c r="E455" s="40">
        <f>INDEX(Inputs!$I$5:$I$132,MATCH($B455&amp;"|"&amp;$C455,Inputs!$A$5:$A$132,0))</f>
        <v/>
      </c>
      <c r="F455" s="39" t="n"/>
      <c r="G455" s="39" t="n"/>
      <c r="H455" s="5">
        <f>INDEX(Variables!$B$5:$B$105,MATCH($A455,Variables!$A$5:$A$105,0))&amp;IF($C455="",""," | "&amp;INDEX(Mapping!$B$5:$B$26,MATCH($C455,Mapping!$A$5:$A$26,0))&amp;" | "&amp;INDEX(Mapping!$B$30:$B$41,MATCH($B455,Mapping!$A$30:$A$41,0)))</f>
        <v/>
      </c>
      <c r="I455" s="5">
        <f>INDEX(Variables!$C$5:$C$105,MATCH($A455,Variables!$A$5:$A$105,0))</f>
        <v/>
      </c>
      <c r="J455" s="5">
        <f>INDEX(Variables!$E$5:$E$105,MATCH($A455,Variables!$A$5:$A$105,0))</f>
        <v/>
      </c>
      <c r="K455" s="25">
        <f>LOWER(Settings!$C$4)&amp;".mit."&amp;$A455&amp;IF($C455="","","."&amp;$C455&amp;"."&amp;$B455)&amp;IF(INDEX(Variables!$D$5:$D$105,MATCH($A455,Variables!$A$5:$A$105,0))="","","."&amp;INDEX(Variables!$D$5:$D$105,MATCH($A455,Variables!$A$5:$A$105,0)))&amp;"."&amp;K$5</f>
        <v/>
      </c>
      <c r="L455" s="41">
        <f>INDEX(L$78:L$91,$D455)/$E455</f>
        <v/>
      </c>
      <c r="M455" s="40">
        <f>INDEX(M$78:M$91,$D455)/$E455</f>
        <v/>
      </c>
      <c r="N455" s="40">
        <f>INDEX(N$78:N$91,$D455)/$E455</f>
        <v/>
      </c>
      <c r="O455" s="40">
        <f>INDEX(O$78:O$91,$D455)/$E455</f>
        <v/>
      </c>
      <c r="P455" s="40">
        <f>INDEX(P$78:P$91,$D455)/$E455</f>
        <v/>
      </c>
      <c r="Q455" s="40">
        <f>INDEX(Q$78:Q$91,$D455)/$E455</f>
        <v/>
      </c>
      <c r="R455" s="40">
        <f>INDEX(R$78:R$91,$D455)/$E455</f>
        <v/>
      </c>
      <c r="S455" s="40">
        <f>INDEX(S$78:S$91,$D455)/$E455</f>
        <v/>
      </c>
      <c r="T455" s="40">
        <f>INDEX(T$78:T$91,$D455)/$E455</f>
        <v/>
      </c>
      <c r="U455" s="40">
        <f>INDEX(U$78:U$91,$D455)/$E455</f>
        <v/>
      </c>
      <c r="V455" s="40">
        <f>INDEX(V$78:V$91,$D455)/$E455</f>
        <v/>
      </c>
      <c r="W455" s="40">
        <f>INDEX(W$78:W$91,$D455)/$E455</f>
        <v/>
      </c>
      <c r="X455" s="40">
        <f>INDEX(X$78:X$91,$D455)/$E455</f>
        <v/>
      </c>
      <c r="Y455" s="40">
        <f>INDEX(Y$78:Y$91,$D455)/$E455</f>
        <v/>
      </c>
      <c r="Z455" s="40">
        <f>INDEX(Z$78:Z$91,$D455)/$E455</f>
        <v/>
      </c>
      <c r="AA455" s="40">
        <f>INDEX(AA$78:AA$91,$D455)/$E455</f>
        <v/>
      </c>
      <c r="AB455" s="40">
        <f>INDEX(AB$78:AB$91,$D455)/$E455</f>
        <v/>
      </c>
      <c r="AC455" s="40">
        <f>INDEX(AC$78:AC$91,$D455)/$E455</f>
        <v/>
      </c>
      <c r="AD455" s="42">
        <f>NEWEXCISE(INDEX(AD$78:AD$91,$D455),$E455)</f>
        <v/>
      </c>
      <c r="AE455" s="25">
        <f>LOWER(Settings!$C$4)&amp;".mit."&amp;$A455&amp;IF($C455="","","."&amp;$C455&amp;"."&amp;$B455)&amp;IF(INDEX(Variables!$D$5:$D$105,MATCH($A455,Variables!$A$5:$A$105,0))="","","."&amp;INDEX(Variables!$D$5:$D$105,MATCH($A455,Variables!$A$5:$A$105,0)))&amp;"."&amp;AE$5</f>
        <v/>
      </c>
      <c r="AF455" s="41">
        <f>INDEX(AF$78:AF$91,$D455)/$E455</f>
        <v/>
      </c>
      <c r="AG455" s="40">
        <f>INDEX(AG$78:AG$91,$D455)/$E455</f>
        <v/>
      </c>
      <c r="AH455" s="40">
        <f>INDEX(AH$78:AH$91,$D455)/$E455</f>
        <v/>
      </c>
      <c r="AI455" s="40">
        <f>INDEX(AI$78:AI$91,$D455)/$E455</f>
        <v/>
      </c>
      <c r="AJ455" s="40">
        <f>INDEX(AJ$78:AJ$91,$D455)/$E455</f>
        <v/>
      </c>
      <c r="AK455" s="40">
        <f>INDEX(AK$78:AK$91,$D455)/$E455</f>
        <v/>
      </c>
      <c r="AL455" s="40">
        <f>INDEX(AL$78:AL$91,$D455)/$E455</f>
        <v/>
      </c>
      <c r="AM455" s="40">
        <f>INDEX(AM$78:AM$91,$D455)/$E455</f>
        <v/>
      </c>
      <c r="AN455" s="40">
        <f>INDEX(AN$78:AN$91,$D455)/$E455</f>
        <v/>
      </c>
      <c r="AO455" s="40">
        <f>INDEX(AO$78:AO$91,$D455)/$E455</f>
        <v/>
      </c>
      <c r="AP455" s="40">
        <f>INDEX(AP$78:AP$91,$D455)/$E455</f>
        <v/>
      </c>
      <c r="AQ455" s="40">
        <f>INDEX(AQ$78:AQ$91,$D455)/$E455</f>
        <v/>
      </c>
      <c r="AR455" s="40">
        <f>INDEX(AR$78:AR$91,$D455)/$E455</f>
        <v/>
      </c>
      <c r="AS455" s="40">
        <f>INDEX(AS$78:AS$91,$D455)/$E455</f>
        <v/>
      </c>
      <c r="AT455" s="40">
        <f>INDEX(AT$78:AT$91,$D455)/$E455</f>
        <v/>
      </c>
      <c r="AU455" s="40">
        <f>INDEX(AU$78:AU$91,$D455)/$E455</f>
        <v/>
      </c>
      <c r="AV455" s="40">
        <f>INDEX(AV$78:AV$91,$D455)/$E455</f>
        <v/>
      </c>
      <c r="AW455" s="40">
        <f>INDEX(AW$78:AW$91,$D455)/$E455</f>
        <v/>
      </c>
      <c r="AX455" s="42">
        <f>NEWEXCISE(INDEX(AX$78:AX$91,$D455),$E455)</f>
        <v/>
      </c>
    </row>
    <row r="456" hidden="1" outlineLevel="2">
      <c r="A456" s="5" t="inlineStr">
        <is>
          <t>ntx</t>
        </is>
      </c>
      <c r="B456" s="5" t="inlineStr">
        <is>
          <t>oop</t>
        </is>
      </c>
      <c r="C456" s="5" t="inlineStr">
        <is>
          <t>avi</t>
        </is>
      </c>
      <c r="D456" s="40">
        <f>INDEX(Inputs!$L$5:$L$132,MATCH($B456&amp;"|"&amp;$C456,Inputs!$A$5:$A$132,0))</f>
        <v/>
      </c>
      <c r="E456" s="40">
        <f>INDEX(Inputs!$I$5:$I$132,MATCH($B456&amp;"|"&amp;$C456,Inputs!$A$5:$A$132,0))</f>
        <v/>
      </c>
      <c r="F456" s="39" t="n"/>
      <c r="G456" s="39" t="n"/>
      <c r="H456" s="5">
        <f>INDEX(Variables!$B$5:$B$105,MATCH($A456,Variables!$A$5:$A$105,0))&amp;IF($C456="",""," | "&amp;INDEX(Mapping!$B$5:$B$26,MATCH($C456,Mapping!$A$5:$A$26,0))&amp;" | "&amp;INDEX(Mapping!$B$30:$B$41,MATCH($B456,Mapping!$A$30:$A$41,0)))</f>
        <v/>
      </c>
      <c r="I456" s="5">
        <f>INDEX(Variables!$C$5:$C$105,MATCH($A456,Variables!$A$5:$A$105,0))</f>
        <v/>
      </c>
      <c r="J456" s="5">
        <f>INDEX(Variables!$E$5:$E$105,MATCH($A456,Variables!$A$5:$A$105,0))</f>
        <v/>
      </c>
      <c r="K456" s="25">
        <f>LOWER(Settings!$C$4)&amp;".mit."&amp;$A456&amp;IF($C456="","","."&amp;$C456&amp;"."&amp;$B456)&amp;IF(INDEX(Variables!$D$5:$D$105,MATCH($A456,Variables!$A$5:$A$105,0))="","","."&amp;INDEX(Variables!$D$5:$D$105,MATCH($A456,Variables!$A$5:$A$105,0)))&amp;"."&amp;K$5</f>
        <v/>
      </c>
      <c r="L456" s="41">
        <f>INDEX(L$78:L$91,$D456)/$E456</f>
        <v/>
      </c>
      <c r="M456" s="40">
        <f>INDEX(M$78:M$91,$D456)/$E456</f>
        <v/>
      </c>
      <c r="N456" s="40">
        <f>INDEX(N$78:N$91,$D456)/$E456</f>
        <v/>
      </c>
      <c r="O456" s="40">
        <f>INDEX(O$78:O$91,$D456)/$E456</f>
        <v/>
      </c>
      <c r="P456" s="40">
        <f>INDEX(P$78:P$91,$D456)/$E456</f>
        <v/>
      </c>
      <c r="Q456" s="40">
        <f>INDEX(Q$78:Q$91,$D456)/$E456</f>
        <v/>
      </c>
      <c r="R456" s="40">
        <f>INDEX(R$78:R$91,$D456)/$E456</f>
        <v/>
      </c>
      <c r="S456" s="40">
        <f>INDEX(S$78:S$91,$D456)/$E456</f>
        <v/>
      </c>
      <c r="T456" s="40">
        <f>INDEX(T$78:T$91,$D456)/$E456</f>
        <v/>
      </c>
      <c r="U456" s="40">
        <f>INDEX(U$78:U$91,$D456)/$E456</f>
        <v/>
      </c>
      <c r="V456" s="40">
        <f>INDEX(V$78:V$91,$D456)/$E456</f>
        <v/>
      </c>
      <c r="W456" s="40">
        <f>INDEX(W$78:W$91,$D456)/$E456</f>
        <v/>
      </c>
      <c r="X456" s="40">
        <f>INDEX(X$78:X$91,$D456)/$E456</f>
        <v/>
      </c>
      <c r="Y456" s="40">
        <f>INDEX(Y$78:Y$91,$D456)/$E456</f>
        <v/>
      </c>
      <c r="Z456" s="40">
        <f>INDEX(Z$78:Z$91,$D456)/$E456</f>
        <v/>
      </c>
      <c r="AA456" s="40">
        <f>INDEX(AA$78:AA$91,$D456)/$E456</f>
        <v/>
      </c>
      <c r="AB456" s="40">
        <f>INDEX(AB$78:AB$91,$D456)/$E456</f>
        <v/>
      </c>
      <c r="AC456" s="40">
        <f>INDEX(AC$78:AC$91,$D456)/$E456</f>
        <v/>
      </c>
      <c r="AD456" s="42">
        <f>NEWEXCISE(INDEX(AD$78:AD$91,$D456),$E456)</f>
        <v/>
      </c>
      <c r="AE456" s="25">
        <f>LOWER(Settings!$C$4)&amp;".mit."&amp;$A456&amp;IF($C456="","","."&amp;$C456&amp;"."&amp;$B456)&amp;IF(INDEX(Variables!$D$5:$D$105,MATCH($A456,Variables!$A$5:$A$105,0))="","","."&amp;INDEX(Variables!$D$5:$D$105,MATCH($A456,Variables!$A$5:$A$105,0)))&amp;"."&amp;AE$5</f>
        <v/>
      </c>
      <c r="AF456" s="41">
        <f>INDEX(AF$78:AF$91,$D456)/$E456</f>
        <v/>
      </c>
      <c r="AG456" s="40">
        <f>INDEX(AG$78:AG$91,$D456)/$E456</f>
        <v/>
      </c>
      <c r="AH456" s="40">
        <f>INDEX(AH$78:AH$91,$D456)/$E456</f>
        <v/>
      </c>
      <c r="AI456" s="40">
        <f>INDEX(AI$78:AI$91,$D456)/$E456</f>
        <v/>
      </c>
      <c r="AJ456" s="40">
        <f>INDEX(AJ$78:AJ$91,$D456)/$E456</f>
        <v/>
      </c>
      <c r="AK456" s="40">
        <f>INDEX(AK$78:AK$91,$D456)/$E456</f>
        <v/>
      </c>
      <c r="AL456" s="40">
        <f>INDEX(AL$78:AL$91,$D456)/$E456</f>
        <v/>
      </c>
      <c r="AM456" s="40">
        <f>INDEX(AM$78:AM$91,$D456)/$E456</f>
        <v/>
      </c>
      <c r="AN456" s="40">
        <f>INDEX(AN$78:AN$91,$D456)/$E456</f>
        <v/>
      </c>
      <c r="AO456" s="40">
        <f>INDEX(AO$78:AO$91,$D456)/$E456</f>
        <v/>
      </c>
      <c r="AP456" s="40">
        <f>INDEX(AP$78:AP$91,$D456)/$E456</f>
        <v/>
      </c>
      <c r="AQ456" s="40">
        <f>INDEX(AQ$78:AQ$91,$D456)/$E456</f>
        <v/>
      </c>
      <c r="AR456" s="40">
        <f>INDEX(AR$78:AR$91,$D456)/$E456</f>
        <v/>
      </c>
      <c r="AS456" s="40">
        <f>INDEX(AS$78:AS$91,$D456)/$E456</f>
        <v/>
      </c>
      <c r="AT456" s="40">
        <f>INDEX(AT$78:AT$91,$D456)/$E456</f>
        <v/>
      </c>
      <c r="AU456" s="40">
        <f>INDEX(AU$78:AU$91,$D456)/$E456</f>
        <v/>
      </c>
      <c r="AV456" s="40">
        <f>INDEX(AV$78:AV$91,$D456)/$E456</f>
        <v/>
      </c>
      <c r="AW456" s="40">
        <f>INDEX(AW$78:AW$91,$D456)/$E456</f>
        <v/>
      </c>
      <c r="AX456" s="42">
        <f>NEWEXCISE(INDEX(AX$78:AX$91,$D456),$E456)</f>
        <v/>
      </c>
    </row>
    <row r="457" hidden="1" outlineLevel="2">
      <c r="A457" s="5" t="inlineStr">
        <is>
          <t>ntx</t>
        </is>
      </c>
      <c r="B457" s="5" t="inlineStr">
        <is>
          <t>bio</t>
        </is>
      </c>
      <c r="C457" s="5" t="inlineStr">
        <is>
          <t>avi</t>
        </is>
      </c>
      <c r="D457" s="40">
        <f>INDEX(Inputs!$L$5:$L$132,MATCH($B457&amp;"|"&amp;$C457,Inputs!$A$5:$A$132,0))</f>
        <v/>
      </c>
      <c r="E457" s="40">
        <f>INDEX(Inputs!$I$5:$I$132,MATCH($B457&amp;"|"&amp;$C457,Inputs!$A$5:$A$132,0))</f>
        <v/>
      </c>
      <c r="F457" s="39" t="n"/>
      <c r="G457" s="39" t="n"/>
      <c r="H457" s="5">
        <f>INDEX(Variables!$B$5:$B$105,MATCH($A457,Variables!$A$5:$A$105,0))&amp;IF($C457="",""," | "&amp;INDEX(Mapping!$B$5:$B$26,MATCH($C457,Mapping!$A$5:$A$26,0))&amp;" | "&amp;INDEX(Mapping!$B$30:$B$41,MATCH($B457,Mapping!$A$30:$A$41,0)))</f>
        <v/>
      </c>
      <c r="I457" s="5">
        <f>INDEX(Variables!$C$5:$C$105,MATCH($A457,Variables!$A$5:$A$105,0))</f>
        <v/>
      </c>
      <c r="J457" s="5">
        <f>INDEX(Variables!$E$5:$E$105,MATCH($A457,Variables!$A$5:$A$105,0))</f>
        <v/>
      </c>
      <c r="K457" s="25">
        <f>LOWER(Settings!$C$4)&amp;".mit."&amp;$A457&amp;IF($C457="","","."&amp;$C457&amp;"."&amp;$B457)&amp;IF(INDEX(Variables!$D$5:$D$105,MATCH($A457,Variables!$A$5:$A$105,0))="","","."&amp;INDEX(Variables!$D$5:$D$105,MATCH($A457,Variables!$A$5:$A$105,0)))&amp;"."&amp;K$5</f>
        <v/>
      </c>
      <c r="L457" s="41">
        <f>INDEX(L$78:L$91,$D457)/$E457</f>
        <v/>
      </c>
      <c r="M457" s="40">
        <f>INDEX(M$78:M$91,$D457)/$E457</f>
        <v/>
      </c>
      <c r="N457" s="40">
        <f>INDEX(N$78:N$91,$D457)/$E457</f>
        <v/>
      </c>
      <c r="O457" s="40">
        <f>INDEX(O$78:O$91,$D457)/$E457</f>
        <v/>
      </c>
      <c r="P457" s="40">
        <f>INDEX(P$78:P$91,$D457)/$E457</f>
        <v/>
      </c>
      <c r="Q457" s="40">
        <f>INDEX(Q$78:Q$91,$D457)/$E457</f>
        <v/>
      </c>
      <c r="R457" s="40">
        <f>INDEX(R$78:R$91,$D457)/$E457</f>
        <v/>
      </c>
      <c r="S457" s="40">
        <f>INDEX(S$78:S$91,$D457)/$E457</f>
        <v/>
      </c>
      <c r="T457" s="40">
        <f>INDEX(T$78:T$91,$D457)/$E457</f>
        <v/>
      </c>
      <c r="U457" s="40">
        <f>INDEX(U$78:U$91,$D457)/$E457</f>
        <v/>
      </c>
      <c r="V457" s="40">
        <f>INDEX(V$78:V$91,$D457)/$E457</f>
        <v/>
      </c>
      <c r="W457" s="40">
        <f>INDEX(W$78:W$91,$D457)/$E457</f>
        <v/>
      </c>
      <c r="X457" s="40">
        <f>INDEX(X$78:X$91,$D457)/$E457</f>
        <v/>
      </c>
      <c r="Y457" s="40">
        <f>INDEX(Y$78:Y$91,$D457)/$E457</f>
        <v/>
      </c>
      <c r="Z457" s="40">
        <f>INDEX(Z$78:Z$91,$D457)/$E457</f>
        <v/>
      </c>
      <c r="AA457" s="40">
        <f>INDEX(AA$78:AA$91,$D457)/$E457</f>
        <v/>
      </c>
      <c r="AB457" s="40">
        <f>INDEX(AB$78:AB$91,$D457)/$E457</f>
        <v/>
      </c>
      <c r="AC457" s="40">
        <f>INDEX(AC$78:AC$91,$D457)/$E457</f>
        <v/>
      </c>
      <c r="AD457" s="42">
        <f>NEWEXCISE(INDEX(AD$78:AD$91,$D457),$E457)</f>
        <v/>
      </c>
      <c r="AE457" s="25">
        <f>LOWER(Settings!$C$4)&amp;".mit."&amp;$A457&amp;IF($C457="","","."&amp;$C457&amp;"."&amp;$B457)&amp;IF(INDEX(Variables!$D$5:$D$105,MATCH($A457,Variables!$A$5:$A$105,0))="","","."&amp;INDEX(Variables!$D$5:$D$105,MATCH($A457,Variables!$A$5:$A$105,0)))&amp;"."&amp;AE$5</f>
        <v/>
      </c>
      <c r="AF457" s="41">
        <f>INDEX(AF$78:AF$91,$D457)/$E457</f>
        <v/>
      </c>
      <c r="AG457" s="40">
        <f>INDEX(AG$78:AG$91,$D457)/$E457</f>
        <v/>
      </c>
      <c r="AH457" s="40">
        <f>INDEX(AH$78:AH$91,$D457)/$E457</f>
        <v/>
      </c>
      <c r="AI457" s="40">
        <f>INDEX(AI$78:AI$91,$D457)/$E457</f>
        <v/>
      </c>
      <c r="AJ457" s="40">
        <f>INDEX(AJ$78:AJ$91,$D457)/$E457</f>
        <v/>
      </c>
      <c r="AK457" s="40">
        <f>INDEX(AK$78:AK$91,$D457)/$E457</f>
        <v/>
      </c>
      <c r="AL457" s="40">
        <f>INDEX(AL$78:AL$91,$D457)/$E457</f>
        <v/>
      </c>
      <c r="AM457" s="40">
        <f>INDEX(AM$78:AM$91,$D457)/$E457</f>
        <v/>
      </c>
      <c r="AN457" s="40">
        <f>INDEX(AN$78:AN$91,$D457)/$E457</f>
        <v/>
      </c>
      <c r="AO457" s="40">
        <f>INDEX(AO$78:AO$91,$D457)/$E457</f>
        <v/>
      </c>
      <c r="AP457" s="40">
        <f>INDEX(AP$78:AP$91,$D457)/$E457</f>
        <v/>
      </c>
      <c r="AQ457" s="40">
        <f>INDEX(AQ$78:AQ$91,$D457)/$E457</f>
        <v/>
      </c>
      <c r="AR457" s="40">
        <f>INDEX(AR$78:AR$91,$D457)/$E457</f>
        <v/>
      </c>
      <c r="AS457" s="40">
        <f>INDEX(AS$78:AS$91,$D457)/$E457</f>
        <v/>
      </c>
      <c r="AT457" s="40">
        <f>INDEX(AT$78:AT$91,$D457)/$E457</f>
        <v/>
      </c>
      <c r="AU457" s="40">
        <f>INDEX(AU$78:AU$91,$D457)/$E457</f>
        <v/>
      </c>
      <c r="AV457" s="40">
        <f>INDEX(AV$78:AV$91,$D457)/$E457</f>
        <v/>
      </c>
      <c r="AW457" s="40">
        <f>INDEX(AW$78:AW$91,$D457)/$E457</f>
        <v/>
      </c>
      <c r="AX457" s="42">
        <f>NEWEXCISE(INDEX(AX$78:AX$91,$D457),$E457)</f>
        <v/>
      </c>
    </row>
    <row r="458" hidden="1" outlineLevel="2"/>
    <row r="459" hidden="1" outlineLevel="2">
      <c r="A459" s="5" t="inlineStr">
        <is>
          <t>nce</t>
        </is>
      </c>
      <c r="B459" s="5" t="inlineStr">
        <is>
          <t>coa</t>
        </is>
      </c>
      <c r="C459" s="5" t="inlineStr">
        <is>
          <t>avi</t>
        </is>
      </c>
      <c r="D459" s="39" t="n"/>
      <c r="E459" s="39" t="n"/>
      <c r="F459" s="39" t="n"/>
      <c r="G459" s="39" t="n"/>
      <c r="H459" s="5">
        <f>INDEX(Variables!$B$5:$B$105,MATCH($A459,Variables!$A$5:$A$105,0))&amp;IF($C459="",""," | "&amp;INDEX(Mapping!$B$5:$B$26,MATCH($C459,Mapping!$A$5:$A$26,0))&amp;" | "&amp;INDEX(Mapping!$B$30:$B$41,MATCH($B459,Mapping!$A$30:$A$41,0)))</f>
        <v/>
      </c>
      <c r="I459" s="5">
        <f>INDEX(Variables!$C$5:$C$105,MATCH($A459,Variables!$A$5:$A$105,0))</f>
        <v/>
      </c>
      <c r="J459" s="5">
        <f>INDEX(Variables!$E$5:$E$105,MATCH($A459,Variables!$A$5:$A$105,0))</f>
        <v/>
      </c>
      <c r="K459" s="25">
        <f>LOWER(Settings!$C$4)&amp;".mit."&amp;$A459&amp;IF($C459="","","."&amp;$C459&amp;"."&amp;$B459)&amp;IF(INDEX(Variables!$D$5:$D$105,MATCH($A459,Variables!$A$5:$A$105,0))="","","."&amp;INDEX(Variables!$D$5:$D$105,MATCH($A459,Variables!$A$5:$A$105,0)))&amp;"."&amp;K$5</f>
        <v/>
      </c>
      <c r="L459" s="41">
        <f>L432+L441+L450</f>
        <v/>
      </c>
      <c r="M459" s="40">
        <f>M432+M441+M450</f>
        <v/>
      </c>
      <c r="N459" s="40">
        <f>N432+N441+N450</f>
        <v/>
      </c>
      <c r="O459" s="40">
        <f>O432+O441+O450</f>
        <v/>
      </c>
      <c r="P459" s="40">
        <f>P432+P441+P450</f>
        <v/>
      </c>
      <c r="Q459" s="40">
        <f>Q432+Q441+Q450</f>
        <v/>
      </c>
      <c r="R459" s="40">
        <f>R432+R441+R450</f>
        <v/>
      </c>
      <c r="S459" s="40">
        <f>S432+S441+S450</f>
        <v/>
      </c>
      <c r="T459" s="40">
        <f>T432+T441+T450</f>
        <v/>
      </c>
      <c r="U459" s="40">
        <f>U432+U441+U450</f>
        <v/>
      </c>
      <c r="V459" s="40">
        <f>V432+V441+V450</f>
        <v/>
      </c>
      <c r="W459" s="40">
        <f>W432+W441+W450</f>
        <v/>
      </c>
      <c r="X459" s="40">
        <f>X432+X441+X450</f>
        <v/>
      </c>
      <c r="Y459" s="40">
        <f>Y432+Y441+Y450</f>
        <v/>
      </c>
      <c r="Z459" s="40">
        <f>Z432+Z441+Z450</f>
        <v/>
      </c>
      <c r="AA459" s="40">
        <f>AA432+AA441+AA450</f>
        <v/>
      </c>
      <c r="AB459" s="40">
        <f>AB432+AB441+AB450</f>
        <v/>
      </c>
      <c r="AC459" s="40">
        <f>AC432+AC441+AC450</f>
        <v/>
      </c>
      <c r="AD459" s="42">
        <f>NEWPOLICY(AD432,AD441,AD450)</f>
        <v/>
      </c>
      <c r="AE459" s="25">
        <f>LOWER(Settings!$C$4)&amp;".mit."&amp;$A459&amp;IF($C459="","","."&amp;$C459&amp;"."&amp;$B459)&amp;IF(INDEX(Variables!$D$5:$D$105,MATCH($A459,Variables!$A$5:$A$105,0))="","","."&amp;INDEX(Variables!$D$5:$D$105,MATCH($A459,Variables!$A$5:$A$105,0)))&amp;"."&amp;AE$5</f>
        <v/>
      </c>
      <c r="AF459" s="41">
        <f>AF432+AF441+AF450</f>
        <v/>
      </c>
      <c r="AG459" s="40">
        <f>AG432+AG441+AG450</f>
        <v/>
      </c>
      <c r="AH459" s="40">
        <f>AH432+AH441+AH450</f>
        <v/>
      </c>
      <c r="AI459" s="40">
        <f>AI432+AI441+AI450</f>
        <v/>
      </c>
      <c r="AJ459" s="40">
        <f>AJ432+AJ441+AJ450</f>
        <v/>
      </c>
      <c r="AK459" s="40">
        <f>AK432+AK441+AK450</f>
        <v/>
      </c>
      <c r="AL459" s="40">
        <f>AL432+AL441+AL450</f>
        <v/>
      </c>
      <c r="AM459" s="40">
        <f>AM432+AM441+AM450</f>
        <v/>
      </c>
      <c r="AN459" s="40">
        <f>AN432+AN441+AN450</f>
        <v/>
      </c>
      <c r="AO459" s="40">
        <f>AO432+AO441+AO450</f>
        <v/>
      </c>
      <c r="AP459" s="40">
        <f>AP432+AP441+AP450</f>
        <v/>
      </c>
      <c r="AQ459" s="40">
        <f>AQ432+AQ441+AQ450</f>
        <v/>
      </c>
      <c r="AR459" s="40">
        <f>AR432+AR441+AR450</f>
        <v/>
      </c>
      <c r="AS459" s="40">
        <f>AS432+AS441+AS450</f>
        <v/>
      </c>
      <c r="AT459" s="40">
        <f>AT432+AT441+AT450</f>
        <v/>
      </c>
      <c r="AU459" s="40">
        <f>AU432+AU441+AU450</f>
        <v/>
      </c>
      <c r="AV459" s="40">
        <f>AV432+AV441+AV450</f>
        <v/>
      </c>
      <c r="AW459" s="40">
        <f>AW432+AW441+AW450</f>
        <v/>
      </c>
      <c r="AX459" s="42">
        <f>NEWPOLICY(AX432,AX441,AX450)</f>
        <v/>
      </c>
    </row>
    <row r="460" hidden="1" outlineLevel="2">
      <c r="A460" s="5" t="inlineStr">
        <is>
          <t>nce</t>
        </is>
      </c>
      <c r="B460" s="5" t="inlineStr">
        <is>
          <t>nga</t>
        </is>
      </c>
      <c r="C460" s="5" t="inlineStr">
        <is>
          <t>avi</t>
        </is>
      </c>
      <c r="D460" s="39" t="n"/>
      <c r="E460" s="39" t="n"/>
      <c r="F460" s="39" t="n"/>
      <c r="G460" s="39" t="n"/>
      <c r="H460" s="5">
        <f>INDEX(Variables!$B$5:$B$105,MATCH($A460,Variables!$A$5:$A$105,0))&amp;IF($C460="",""," | "&amp;INDEX(Mapping!$B$5:$B$26,MATCH($C460,Mapping!$A$5:$A$26,0))&amp;" | "&amp;INDEX(Mapping!$B$30:$B$41,MATCH($B460,Mapping!$A$30:$A$41,0)))</f>
        <v/>
      </c>
      <c r="I460" s="5">
        <f>INDEX(Variables!$C$5:$C$105,MATCH($A460,Variables!$A$5:$A$105,0))</f>
        <v/>
      </c>
      <c r="J460" s="5">
        <f>INDEX(Variables!$E$5:$E$105,MATCH($A460,Variables!$A$5:$A$105,0))</f>
        <v/>
      </c>
      <c r="K460" s="25">
        <f>LOWER(Settings!$C$4)&amp;".mit."&amp;$A460&amp;IF($C460="","","."&amp;$C460&amp;"."&amp;$B460)&amp;IF(INDEX(Variables!$D$5:$D$105,MATCH($A460,Variables!$A$5:$A$105,0))="","","."&amp;INDEX(Variables!$D$5:$D$105,MATCH($A460,Variables!$A$5:$A$105,0)))&amp;"."&amp;K$5</f>
        <v/>
      </c>
      <c r="L460" s="41">
        <f>L433+L442+L451</f>
        <v/>
      </c>
      <c r="M460" s="40">
        <f>M433+M442+M451</f>
        <v/>
      </c>
      <c r="N460" s="40">
        <f>N433+N442+N451</f>
        <v/>
      </c>
      <c r="O460" s="40">
        <f>O433+O442+O451</f>
        <v/>
      </c>
      <c r="P460" s="40">
        <f>P433+P442+P451</f>
        <v/>
      </c>
      <c r="Q460" s="40">
        <f>Q433+Q442+Q451</f>
        <v/>
      </c>
      <c r="R460" s="40">
        <f>R433+R442+R451</f>
        <v/>
      </c>
      <c r="S460" s="40">
        <f>S433+S442+S451</f>
        <v/>
      </c>
      <c r="T460" s="40">
        <f>T433+T442+T451</f>
        <v/>
      </c>
      <c r="U460" s="40">
        <f>U433+U442+U451</f>
        <v/>
      </c>
      <c r="V460" s="40">
        <f>V433+V442+V451</f>
        <v/>
      </c>
      <c r="W460" s="40">
        <f>W433+W442+W451</f>
        <v/>
      </c>
      <c r="X460" s="40">
        <f>X433+X442+X451</f>
        <v/>
      </c>
      <c r="Y460" s="40">
        <f>Y433+Y442+Y451</f>
        <v/>
      </c>
      <c r="Z460" s="40">
        <f>Z433+Z442+Z451</f>
        <v/>
      </c>
      <c r="AA460" s="40">
        <f>AA433+AA442+AA451</f>
        <v/>
      </c>
      <c r="AB460" s="40">
        <f>AB433+AB442+AB451</f>
        <v/>
      </c>
      <c r="AC460" s="40">
        <f>AC433+AC442+AC451</f>
        <v/>
      </c>
      <c r="AD460" s="42">
        <f>NEWPOLICY(AD433,AD442,AD451)</f>
        <v/>
      </c>
      <c r="AE460" s="25">
        <f>LOWER(Settings!$C$4)&amp;".mit."&amp;$A460&amp;IF($C460="","","."&amp;$C460&amp;"."&amp;$B460)&amp;IF(INDEX(Variables!$D$5:$D$105,MATCH($A460,Variables!$A$5:$A$105,0))="","","."&amp;INDEX(Variables!$D$5:$D$105,MATCH($A460,Variables!$A$5:$A$105,0)))&amp;"."&amp;AE$5</f>
        <v/>
      </c>
      <c r="AF460" s="41">
        <f>AF433+AF442+AF451</f>
        <v/>
      </c>
      <c r="AG460" s="40">
        <f>AG433+AG442+AG451</f>
        <v/>
      </c>
      <c r="AH460" s="40">
        <f>AH433+AH442+AH451</f>
        <v/>
      </c>
      <c r="AI460" s="40">
        <f>AI433+AI442+AI451</f>
        <v/>
      </c>
      <c r="AJ460" s="40">
        <f>AJ433+AJ442+AJ451</f>
        <v/>
      </c>
      <c r="AK460" s="40">
        <f>AK433+AK442+AK451</f>
        <v/>
      </c>
      <c r="AL460" s="40">
        <f>AL433+AL442+AL451</f>
        <v/>
      </c>
      <c r="AM460" s="40">
        <f>AM433+AM442+AM451</f>
        <v/>
      </c>
      <c r="AN460" s="40">
        <f>AN433+AN442+AN451</f>
        <v/>
      </c>
      <c r="AO460" s="40">
        <f>AO433+AO442+AO451</f>
        <v/>
      </c>
      <c r="AP460" s="40">
        <f>AP433+AP442+AP451</f>
        <v/>
      </c>
      <c r="AQ460" s="40">
        <f>AQ433+AQ442+AQ451</f>
        <v/>
      </c>
      <c r="AR460" s="40">
        <f>AR433+AR442+AR451</f>
        <v/>
      </c>
      <c r="AS460" s="40">
        <f>AS433+AS442+AS451</f>
        <v/>
      </c>
      <c r="AT460" s="40">
        <f>AT433+AT442+AT451</f>
        <v/>
      </c>
      <c r="AU460" s="40">
        <f>AU433+AU442+AU451</f>
        <v/>
      </c>
      <c r="AV460" s="40">
        <f>AV433+AV442+AV451</f>
        <v/>
      </c>
      <c r="AW460" s="40">
        <f>AW433+AW442+AW451</f>
        <v/>
      </c>
      <c r="AX460" s="42">
        <f>NEWPOLICY(AX433,AX442,AX451)</f>
        <v/>
      </c>
    </row>
    <row r="461" hidden="1" outlineLevel="2">
      <c r="A461" s="5" t="inlineStr">
        <is>
          <t>nce</t>
        </is>
      </c>
      <c r="B461" s="5" t="inlineStr">
        <is>
          <t>gso</t>
        </is>
      </c>
      <c r="C461" s="5" t="inlineStr">
        <is>
          <t>avi</t>
        </is>
      </c>
      <c r="D461" s="39" t="n"/>
      <c r="E461" s="39" t="n"/>
      <c r="F461" s="39" t="n"/>
      <c r="G461" s="39" t="n"/>
      <c r="H461" s="5">
        <f>INDEX(Variables!$B$5:$B$105,MATCH($A461,Variables!$A$5:$A$105,0))&amp;IF($C461="",""," | "&amp;INDEX(Mapping!$B$5:$B$26,MATCH($C461,Mapping!$A$5:$A$26,0))&amp;" | "&amp;INDEX(Mapping!$B$30:$B$41,MATCH($B461,Mapping!$A$30:$A$41,0)))</f>
        <v/>
      </c>
      <c r="I461" s="5">
        <f>INDEX(Variables!$C$5:$C$105,MATCH($A461,Variables!$A$5:$A$105,0))</f>
        <v/>
      </c>
      <c r="J461" s="5">
        <f>INDEX(Variables!$E$5:$E$105,MATCH($A461,Variables!$A$5:$A$105,0))</f>
        <v/>
      </c>
      <c r="K461" s="25">
        <f>LOWER(Settings!$C$4)&amp;".mit."&amp;$A461&amp;IF($C461="","","."&amp;$C461&amp;"."&amp;$B461)&amp;IF(INDEX(Variables!$D$5:$D$105,MATCH($A461,Variables!$A$5:$A$105,0))="","","."&amp;INDEX(Variables!$D$5:$D$105,MATCH($A461,Variables!$A$5:$A$105,0)))&amp;"."&amp;K$5</f>
        <v/>
      </c>
      <c r="L461" s="41">
        <f>L434+L443+L452</f>
        <v/>
      </c>
      <c r="M461" s="40">
        <f>M434+M443+M452</f>
        <v/>
      </c>
      <c r="N461" s="40">
        <f>N434+N443+N452</f>
        <v/>
      </c>
      <c r="O461" s="40">
        <f>O434+O443+O452</f>
        <v/>
      </c>
      <c r="P461" s="40">
        <f>P434+P443+P452</f>
        <v/>
      </c>
      <c r="Q461" s="40">
        <f>Q434+Q443+Q452</f>
        <v/>
      </c>
      <c r="R461" s="40">
        <f>R434+R443+R452</f>
        <v/>
      </c>
      <c r="S461" s="40">
        <f>S434+S443+S452</f>
        <v/>
      </c>
      <c r="T461" s="40">
        <f>T434+T443+T452</f>
        <v/>
      </c>
      <c r="U461" s="40">
        <f>U434+U443+U452</f>
        <v/>
      </c>
      <c r="V461" s="40">
        <f>V434+V443+V452</f>
        <v/>
      </c>
      <c r="W461" s="40">
        <f>W434+W443+W452</f>
        <v/>
      </c>
      <c r="X461" s="40">
        <f>X434+X443+X452</f>
        <v/>
      </c>
      <c r="Y461" s="40">
        <f>Y434+Y443+Y452</f>
        <v/>
      </c>
      <c r="Z461" s="40">
        <f>Z434+Z443+Z452</f>
        <v/>
      </c>
      <c r="AA461" s="40">
        <f>AA434+AA443+AA452</f>
        <v/>
      </c>
      <c r="AB461" s="40">
        <f>AB434+AB443+AB452</f>
        <v/>
      </c>
      <c r="AC461" s="40">
        <f>AC434+AC443+AC452</f>
        <v/>
      </c>
      <c r="AD461" s="42">
        <f>NEWPOLICY(AD434,AD443,AD452)</f>
        <v/>
      </c>
      <c r="AE461" s="25">
        <f>LOWER(Settings!$C$4)&amp;".mit."&amp;$A461&amp;IF($C461="","","."&amp;$C461&amp;"."&amp;$B461)&amp;IF(INDEX(Variables!$D$5:$D$105,MATCH($A461,Variables!$A$5:$A$105,0))="","","."&amp;INDEX(Variables!$D$5:$D$105,MATCH($A461,Variables!$A$5:$A$105,0)))&amp;"."&amp;AE$5</f>
        <v/>
      </c>
      <c r="AF461" s="41">
        <f>AF434+AF443+AF452</f>
        <v/>
      </c>
      <c r="AG461" s="40">
        <f>AG434+AG443+AG452</f>
        <v/>
      </c>
      <c r="AH461" s="40">
        <f>AH434+AH443+AH452</f>
        <v/>
      </c>
      <c r="AI461" s="40">
        <f>AI434+AI443+AI452</f>
        <v/>
      </c>
      <c r="AJ461" s="40">
        <f>AJ434+AJ443+AJ452</f>
        <v/>
      </c>
      <c r="AK461" s="40">
        <f>AK434+AK443+AK452</f>
        <v/>
      </c>
      <c r="AL461" s="40">
        <f>AL434+AL443+AL452</f>
        <v/>
      </c>
      <c r="AM461" s="40">
        <f>AM434+AM443+AM452</f>
        <v/>
      </c>
      <c r="AN461" s="40">
        <f>AN434+AN443+AN452</f>
        <v/>
      </c>
      <c r="AO461" s="40">
        <f>AO434+AO443+AO452</f>
        <v/>
      </c>
      <c r="AP461" s="40">
        <f>AP434+AP443+AP452</f>
        <v/>
      </c>
      <c r="AQ461" s="40">
        <f>AQ434+AQ443+AQ452</f>
        <v/>
      </c>
      <c r="AR461" s="40">
        <f>AR434+AR443+AR452</f>
        <v/>
      </c>
      <c r="AS461" s="40">
        <f>AS434+AS443+AS452</f>
        <v/>
      </c>
      <c r="AT461" s="40">
        <f>AT434+AT443+AT452</f>
        <v/>
      </c>
      <c r="AU461" s="40">
        <f>AU434+AU443+AU452</f>
        <v/>
      </c>
      <c r="AV461" s="40">
        <f>AV434+AV443+AV452</f>
        <v/>
      </c>
      <c r="AW461" s="40">
        <f>AW434+AW443+AW452</f>
        <v/>
      </c>
      <c r="AX461" s="42">
        <f>NEWPOLICY(AX434,AX443,AX452)</f>
        <v/>
      </c>
    </row>
    <row r="462" hidden="1" outlineLevel="2">
      <c r="A462" s="5" t="inlineStr">
        <is>
          <t>nce</t>
        </is>
      </c>
      <c r="B462" s="5" t="inlineStr">
        <is>
          <t>die</t>
        </is>
      </c>
      <c r="C462" s="5" t="inlineStr">
        <is>
          <t>avi</t>
        </is>
      </c>
      <c r="D462" s="39" t="n"/>
      <c r="E462" s="39" t="n"/>
      <c r="F462" s="39" t="n"/>
      <c r="G462" s="39" t="n"/>
      <c r="H462" s="5">
        <f>INDEX(Variables!$B$5:$B$105,MATCH($A462,Variables!$A$5:$A$105,0))&amp;IF($C462="",""," | "&amp;INDEX(Mapping!$B$5:$B$26,MATCH($C462,Mapping!$A$5:$A$26,0))&amp;" | "&amp;INDEX(Mapping!$B$30:$B$41,MATCH($B462,Mapping!$A$30:$A$41,0)))</f>
        <v/>
      </c>
      <c r="I462" s="5">
        <f>INDEX(Variables!$C$5:$C$105,MATCH($A462,Variables!$A$5:$A$105,0))</f>
        <v/>
      </c>
      <c r="J462" s="5">
        <f>INDEX(Variables!$E$5:$E$105,MATCH($A462,Variables!$A$5:$A$105,0))</f>
        <v/>
      </c>
      <c r="K462" s="25">
        <f>LOWER(Settings!$C$4)&amp;".mit."&amp;$A462&amp;IF($C462="","","."&amp;$C462&amp;"."&amp;$B462)&amp;IF(INDEX(Variables!$D$5:$D$105,MATCH($A462,Variables!$A$5:$A$105,0))="","","."&amp;INDEX(Variables!$D$5:$D$105,MATCH($A462,Variables!$A$5:$A$105,0)))&amp;"."&amp;K$5</f>
        <v/>
      </c>
      <c r="L462" s="41">
        <f>L435+L444+L453</f>
        <v/>
      </c>
      <c r="M462" s="40">
        <f>M435+M444+M453</f>
        <v/>
      </c>
      <c r="N462" s="40">
        <f>N435+N444+N453</f>
        <v/>
      </c>
      <c r="O462" s="40">
        <f>O435+O444+O453</f>
        <v/>
      </c>
      <c r="P462" s="40">
        <f>P435+P444+P453</f>
        <v/>
      </c>
      <c r="Q462" s="40">
        <f>Q435+Q444+Q453</f>
        <v/>
      </c>
      <c r="R462" s="40">
        <f>R435+R444+R453</f>
        <v/>
      </c>
      <c r="S462" s="40">
        <f>S435+S444+S453</f>
        <v/>
      </c>
      <c r="T462" s="40">
        <f>T435+T444+T453</f>
        <v/>
      </c>
      <c r="U462" s="40">
        <f>U435+U444+U453</f>
        <v/>
      </c>
      <c r="V462" s="40">
        <f>V435+V444+V453</f>
        <v/>
      </c>
      <c r="W462" s="40">
        <f>W435+W444+W453</f>
        <v/>
      </c>
      <c r="X462" s="40">
        <f>X435+X444+X453</f>
        <v/>
      </c>
      <c r="Y462" s="40">
        <f>Y435+Y444+Y453</f>
        <v/>
      </c>
      <c r="Z462" s="40">
        <f>Z435+Z444+Z453</f>
        <v/>
      </c>
      <c r="AA462" s="40">
        <f>AA435+AA444+AA453</f>
        <v/>
      </c>
      <c r="AB462" s="40">
        <f>AB435+AB444+AB453</f>
        <v/>
      </c>
      <c r="AC462" s="40">
        <f>AC435+AC444+AC453</f>
        <v/>
      </c>
      <c r="AD462" s="42">
        <f>NEWPOLICY(AD435,AD444,AD453)</f>
        <v/>
      </c>
      <c r="AE462" s="25">
        <f>LOWER(Settings!$C$4)&amp;".mit."&amp;$A462&amp;IF($C462="","","."&amp;$C462&amp;"."&amp;$B462)&amp;IF(INDEX(Variables!$D$5:$D$105,MATCH($A462,Variables!$A$5:$A$105,0))="","","."&amp;INDEX(Variables!$D$5:$D$105,MATCH($A462,Variables!$A$5:$A$105,0)))&amp;"."&amp;AE$5</f>
        <v/>
      </c>
      <c r="AF462" s="41">
        <f>AF435+AF444+AF453</f>
        <v/>
      </c>
      <c r="AG462" s="40">
        <f>AG435+AG444+AG453</f>
        <v/>
      </c>
      <c r="AH462" s="40">
        <f>AH435+AH444+AH453</f>
        <v/>
      </c>
      <c r="AI462" s="40">
        <f>AI435+AI444+AI453</f>
        <v/>
      </c>
      <c r="AJ462" s="40">
        <f>AJ435+AJ444+AJ453</f>
        <v/>
      </c>
      <c r="AK462" s="40">
        <f>AK435+AK444+AK453</f>
        <v/>
      </c>
      <c r="AL462" s="40">
        <f>AL435+AL444+AL453</f>
        <v/>
      </c>
      <c r="AM462" s="40">
        <f>AM435+AM444+AM453</f>
        <v/>
      </c>
      <c r="AN462" s="40">
        <f>AN435+AN444+AN453</f>
        <v/>
      </c>
      <c r="AO462" s="40">
        <f>AO435+AO444+AO453</f>
        <v/>
      </c>
      <c r="AP462" s="40">
        <f>AP435+AP444+AP453</f>
        <v/>
      </c>
      <c r="AQ462" s="40">
        <f>AQ435+AQ444+AQ453</f>
        <v/>
      </c>
      <c r="AR462" s="40">
        <f>AR435+AR444+AR453</f>
        <v/>
      </c>
      <c r="AS462" s="40">
        <f>AS435+AS444+AS453</f>
        <v/>
      </c>
      <c r="AT462" s="40">
        <f>AT435+AT444+AT453</f>
        <v/>
      </c>
      <c r="AU462" s="40">
        <f>AU435+AU444+AU453</f>
        <v/>
      </c>
      <c r="AV462" s="40">
        <f>AV435+AV444+AV453</f>
        <v/>
      </c>
      <c r="AW462" s="40">
        <f>AW435+AW444+AW453</f>
        <v/>
      </c>
      <c r="AX462" s="42">
        <f>NEWPOLICY(AX435,AX444,AX453)</f>
        <v/>
      </c>
    </row>
    <row r="463" hidden="1" outlineLevel="2">
      <c r="A463" s="5" t="inlineStr">
        <is>
          <t>nce</t>
        </is>
      </c>
      <c r="B463" s="5" t="inlineStr">
        <is>
          <t>lpg</t>
        </is>
      </c>
      <c r="C463" s="5" t="inlineStr">
        <is>
          <t>avi</t>
        </is>
      </c>
      <c r="D463" s="39" t="n"/>
      <c r="E463" s="39" t="n"/>
      <c r="F463" s="39" t="n"/>
      <c r="G463" s="39" t="n"/>
      <c r="H463" s="5">
        <f>INDEX(Variables!$B$5:$B$105,MATCH($A463,Variables!$A$5:$A$105,0))&amp;IF($C463="",""," | "&amp;INDEX(Mapping!$B$5:$B$26,MATCH($C463,Mapping!$A$5:$A$26,0))&amp;" | "&amp;INDEX(Mapping!$B$30:$B$41,MATCH($B463,Mapping!$A$30:$A$41,0)))</f>
        <v/>
      </c>
      <c r="I463" s="5">
        <f>INDEX(Variables!$C$5:$C$105,MATCH($A463,Variables!$A$5:$A$105,0))</f>
        <v/>
      </c>
      <c r="J463" s="5">
        <f>INDEX(Variables!$E$5:$E$105,MATCH($A463,Variables!$A$5:$A$105,0))</f>
        <v/>
      </c>
      <c r="K463" s="25">
        <f>LOWER(Settings!$C$4)&amp;".mit."&amp;$A463&amp;IF($C463="","","."&amp;$C463&amp;"."&amp;$B463)&amp;IF(INDEX(Variables!$D$5:$D$105,MATCH($A463,Variables!$A$5:$A$105,0))="","","."&amp;INDEX(Variables!$D$5:$D$105,MATCH($A463,Variables!$A$5:$A$105,0)))&amp;"."&amp;K$5</f>
        <v/>
      </c>
      <c r="L463" s="41">
        <f>L436+L445+L454</f>
        <v/>
      </c>
      <c r="M463" s="40">
        <f>M436+M445+M454</f>
        <v/>
      </c>
      <c r="N463" s="40">
        <f>N436+N445+N454</f>
        <v/>
      </c>
      <c r="O463" s="40">
        <f>O436+O445+O454</f>
        <v/>
      </c>
      <c r="P463" s="40">
        <f>P436+P445+P454</f>
        <v/>
      </c>
      <c r="Q463" s="40">
        <f>Q436+Q445+Q454</f>
        <v/>
      </c>
      <c r="R463" s="40">
        <f>R436+R445+R454</f>
        <v/>
      </c>
      <c r="S463" s="40">
        <f>S436+S445+S454</f>
        <v/>
      </c>
      <c r="T463" s="40">
        <f>T436+T445+T454</f>
        <v/>
      </c>
      <c r="U463" s="40">
        <f>U436+U445+U454</f>
        <v/>
      </c>
      <c r="V463" s="40">
        <f>V436+V445+V454</f>
        <v/>
      </c>
      <c r="W463" s="40">
        <f>W436+W445+W454</f>
        <v/>
      </c>
      <c r="X463" s="40">
        <f>X436+X445+X454</f>
        <v/>
      </c>
      <c r="Y463" s="40">
        <f>Y436+Y445+Y454</f>
        <v/>
      </c>
      <c r="Z463" s="40">
        <f>Z436+Z445+Z454</f>
        <v/>
      </c>
      <c r="AA463" s="40">
        <f>AA436+AA445+AA454</f>
        <v/>
      </c>
      <c r="AB463" s="40">
        <f>AB436+AB445+AB454</f>
        <v/>
      </c>
      <c r="AC463" s="40">
        <f>AC436+AC445+AC454</f>
        <v/>
      </c>
      <c r="AD463" s="42">
        <f>NEWPOLICY(AD436,AD445,AD454)</f>
        <v/>
      </c>
      <c r="AE463" s="25">
        <f>LOWER(Settings!$C$4)&amp;".mit."&amp;$A463&amp;IF($C463="","","."&amp;$C463&amp;"."&amp;$B463)&amp;IF(INDEX(Variables!$D$5:$D$105,MATCH($A463,Variables!$A$5:$A$105,0))="","","."&amp;INDEX(Variables!$D$5:$D$105,MATCH($A463,Variables!$A$5:$A$105,0)))&amp;"."&amp;AE$5</f>
        <v/>
      </c>
      <c r="AF463" s="41">
        <f>AF436+AF445+AF454</f>
        <v/>
      </c>
      <c r="AG463" s="40">
        <f>AG436+AG445+AG454</f>
        <v/>
      </c>
      <c r="AH463" s="40">
        <f>AH436+AH445+AH454</f>
        <v/>
      </c>
      <c r="AI463" s="40">
        <f>AI436+AI445+AI454</f>
        <v/>
      </c>
      <c r="AJ463" s="40">
        <f>AJ436+AJ445+AJ454</f>
        <v/>
      </c>
      <c r="AK463" s="40">
        <f>AK436+AK445+AK454</f>
        <v/>
      </c>
      <c r="AL463" s="40">
        <f>AL436+AL445+AL454</f>
        <v/>
      </c>
      <c r="AM463" s="40">
        <f>AM436+AM445+AM454</f>
        <v/>
      </c>
      <c r="AN463" s="40">
        <f>AN436+AN445+AN454</f>
        <v/>
      </c>
      <c r="AO463" s="40">
        <f>AO436+AO445+AO454</f>
        <v/>
      </c>
      <c r="AP463" s="40">
        <f>AP436+AP445+AP454</f>
        <v/>
      </c>
      <c r="AQ463" s="40">
        <f>AQ436+AQ445+AQ454</f>
        <v/>
      </c>
      <c r="AR463" s="40">
        <f>AR436+AR445+AR454</f>
        <v/>
      </c>
      <c r="AS463" s="40">
        <f>AS436+AS445+AS454</f>
        <v/>
      </c>
      <c r="AT463" s="40">
        <f>AT436+AT445+AT454</f>
        <v/>
      </c>
      <c r="AU463" s="40">
        <f>AU436+AU445+AU454</f>
        <v/>
      </c>
      <c r="AV463" s="40">
        <f>AV436+AV445+AV454</f>
        <v/>
      </c>
      <c r="AW463" s="40">
        <f>AW436+AW445+AW454</f>
        <v/>
      </c>
      <c r="AX463" s="42">
        <f>NEWPOLICY(AX436,AX445,AX454)</f>
        <v/>
      </c>
    </row>
    <row r="464" hidden="1" outlineLevel="2">
      <c r="A464" s="5" t="inlineStr">
        <is>
          <t>nce</t>
        </is>
      </c>
      <c r="B464" s="5" t="inlineStr">
        <is>
          <t>ker</t>
        </is>
      </c>
      <c r="C464" s="5" t="inlineStr">
        <is>
          <t>avi</t>
        </is>
      </c>
      <c r="D464" s="39" t="n"/>
      <c r="E464" s="39" t="n"/>
      <c r="F464" s="39" t="n"/>
      <c r="G464" s="39" t="n"/>
      <c r="H464" s="5">
        <f>INDEX(Variables!$B$5:$B$105,MATCH($A464,Variables!$A$5:$A$105,0))&amp;IF($C464="",""," | "&amp;INDEX(Mapping!$B$5:$B$26,MATCH($C464,Mapping!$A$5:$A$26,0))&amp;" | "&amp;INDEX(Mapping!$B$30:$B$41,MATCH($B464,Mapping!$A$30:$A$41,0)))</f>
        <v/>
      </c>
      <c r="I464" s="5">
        <f>INDEX(Variables!$C$5:$C$105,MATCH($A464,Variables!$A$5:$A$105,0))</f>
        <v/>
      </c>
      <c r="J464" s="5">
        <f>INDEX(Variables!$E$5:$E$105,MATCH($A464,Variables!$A$5:$A$105,0))</f>
        <v/>
      </c>
      <c r="K464" s="25">
        <f>LOWER(Settings!$C$4)&amp;".mit."&amp;$A464&amp;IF($C464="","","."&amp;$C464&amp;"."&amp;$B464)&amp;IF(INDEX(Variables!$D$5:$D$105,MATCH($A464,Variables!$A$5:$A$105,0))="","","."&amp;INDEX(Variables!$D$5:$D$105,MATCH($A464,Variables!$A$5:$A$105,0)))&amp;"."&amp;K$5</f>
        <v/>
      </c>
      <c r="L464" s="41">
        <f>L437+L446+L455</f>
        <v/>
      </c>
      <c r="M464" s="40">
        <f>M437+M446+M455</f>
        <v/>
      </c>
      <c r="N464" s="40">
        <f>N437+N446+N455</f>
        <v/>
      </c>
      <c r="O464" s="40">
        <f>O437+O446+O455</f>
        <v/>
      </c>
      <c r="P464" s="40">
        <f>P437+P446+P455</f>
        <v/>
      </c>
      <c r="Q464" s="40">
        <f>Q437+Q446+Q455</f>
        <v/>
      </c>
      <c r="R464" s="40">
        <f>R437+R446+R455</f>
        <v/>
      </c>
      <c r="S464" s="40">
        <f>S437+S446+S455</f>
        <v/>
      </c>
      <c r="T464" s="40">
        <f>T437+T446+T455</f>
        <v/>
      </c>
      <c r="U464" s="40">
        <f>U437+U446+U455</f>
        <v/>
      </c>
      <c r="V464" s="40">
        <f>V437+V446+V455</f>
        <v/>
      </c>
      <c r="W464" s="40">
        <f>W437+W446+W455</f>
        <v/>
      </c>
      <c r="X464" s="40">
        <f>X437+X446+X455</f>
        <v/>
      </c>
      <c r="Y464" s="40">
        <f>Y437+Y446+Y455</f>
        <v/>
      </c>
      <c r="Z464" s="40">
        <f>Z437+Z446+Z455</f>
        <v/>
      </c>
      <c r="AA464" s="40">
        <f>AA437+AA446+AA455</f>
        <v/>
      </c>
      <c r="AB464" s="40">
        <f>AB437+AB446+AB455</f>
        <v/>
      </c>
      <c r="AC464" s="40">
        <f>AC437+AC446+AC455</f>
        <v/>
      </c>
      <c r="AD464" s="42">
        <f>NEWPOLICY(AD437,AD446,AD455)</f>
        <v/>
      </c>
      <c r="AE464" s="25">
        <f>LOWER(Settings!$C$4)&amp;".mit."&amp;$A464&amp;IF($C464="","","."&amp;$C464&amp;"."&amp;$B464)&amp;IF(INDEX(Variables!$D$5:$D$105,MATCH($A464,Variables!$A$5:$A$105,0))="","","."&amp;INDEX(Variables!$D$5:$D$105,MATCH($A464,Variables!$A$5:$A$105,0)))&amp;"."&amp;AE$5</f>
        <v/>
      </c>
      <c r="AF464" s="41">
        <f>AF437+AF446+AF455</f>
        <v/>
      </c>
      <c r="AG464" s="40">
        <f>AG437+AG446+AG455</f>
        <v/>
      </c>
      <c r="AH464" s="40">
        <f>AH437+AH446+AH455</f>
        <v/>
      </c>
      <c r="AI464" s="40">
        <f>AI437+AI446+AI455</f>
        <v/>
      </c>
      <c r="AJ464" s="40">
        <f>AJ437+AJ446+AJ455</f>
        <v/>
      </c>
      <c r="AK464" s="40">
        <f>AK437+AK446+AK455</f>
        <v/>
      </c>
      <c r="AL464" s="40">
        <f>AL437+AL446+AL455</f>
        <v/>
      </c>
      <c r="AM464" s="40">
        <f>AM437+AM446+AM455</f>
        <v/>
      </c>
      <c r="AN464" s="40">
        <f>AN437+AN446+AN455</f>
        <v/>
      </c>
      <c r="AO464" s="40">
        <f>AO437+AO446+AO455</f>
        <v/>
      </c>
      <c r="AP464" s="40">
        <f>AP437+AP446+AP455</f>
        <v/>
      </c>
      <c r="AQ464" s="40">
        <f>AQ437+AQ446+AQ455</f>
        <v/>
      </c>
      <c r="AR464" s="40">
        <f>AR437+AR446+AR455</f>
        <v/>
      </c>
      <c r="AS464" s="40">
        <f>AS437+AS446+AS455</f>
        <v/>
      </c>
      <c r="AT464" s="40">
        <f>AT437+AT446+AT455</f>
        <v/>
      </c>
      <c r="AU464" s="40">
        <f>AU437+AU446+AU455</f>
        <v/>
      </c>
      <c r="AV464" s="40">
        <f>AV437+AV446+AV455</f>
        <v/>
      </c>
      <c r="AW464" s="40">
        <f>AW437+AW446+AW455</f>
        <v/>
      </c>
      <c r="AX464" s="42">
        <f>NEWPOLICY(AX437,AX446,AX455)</f>
        <v/>
      </c>
    </row>
    <row r="465" hidden="1" outlineLevel="2">
      <c r="A465" s="5" t="inlineStr">
        <is>
          <t>nce</t>
        </is>
      </c>
      <c r="B465" s="5" t="inlineStr">
        <is>
          <t>oop</t>
        </is>
      </c>
      <c r="C465" s="5" t="inlineStr">
        <is>
          <t>avi</t>
        </is>
      </c>
      <c r="D465" s="39" t="n"/>
      <c r="E465" s="39" t="n"/>
      <c r="F465" s="39" t="n"/>
      <c r="G465" s="39" t="n"/>
      <c r="H465" s="5">
        <f>INDEX(Variables!$B$5:$B$105,MATCH($A465,Variables!$A$5:$A$105,0))&amp;IF($C465="",""," | "&amp;INDEX(Mapping!$B$5:$B$26,MATCH($C465,Mapping!$A$5:$A$26,0))&amp;" | "&amp;INDEX(Mapping!$B$30:$B$41,MATCH($B465,Mapping!$A$30:$A$41,0)))</f>
        <v/>
      </c>
      <c r="I465" s="5">
        <f>INDEX(Variables!$C$5:$C$105,MATCH($A465,Variables!$A$5:$A$105,0))</f>
        <v/>
      </c>
      <c r="J465" s="5">
        <f>INDEX(Variables!$E$5:$E$105,MATCH($A465,Variables!$A$5:$A$105,0))</f>
        <v/>
      </c>
      <c r="K465" s="25">
        <f>LOWER(Settings!$C$4)&amp;".mit."&amp;$A465&amp;IF($C465="","","."&amp;$C465&amp;"."&amp;$B465)&amp;IF(INDEX(Variables!$D$5:$D$105,MATCH($A465,Variables!$A$5:$A$105,0))="","","."&amp;INDEX(Variables!$D$5:$D$105,MATCH($A465,Variables!$A$5:$A$105,0)))&amp;"."&amp;K$5</f>
        <v/>
      </c>
      <c r="L465" s="41">
        <f>L438+L447+L456</f>
        <v/>
      </c>
      <c r="M465" s="40">
        <f>M438+M447+M456</f>
        <v/>
      </c>
      <c r="N465" s="40">
        <f>N438+N447+N456</f>
        <v/>
      </c>
      <c r="O465" s="40">
        <f>O438+O447+O456</f>
        <v/>
      </c>
      <c r="P465" s="40">
        <f>P438+P447+P456</f>
        <v/>
      </c>
      <c r="Q465" s="40">
        <f>Q438+Q447+Q456</f>
        <v/>
      </c>
      <c r="R465" s="40">
        <f>R438+R447+R456</f>
        <v/>
      </c>
      <c r="S465" s="40">
        <f>S438+S447+S456</f>
        <v/>
      </c>
      <c r="T465" s="40">
        <f>T438+T447+T456</f>
        <v/>
      </c>
      <c r="U465" s="40">
        <f>U438+U447+U456</f>
        <v/>
      </c>
      <c r="V465" s="40">
        <f>V438+V447+V456</f>
        <v/>
      </c>
      <c r="W465" s="40">
        <f>W438+W447+W456</f>
        <v/>
      </c>
      <c r="X465" s="40">
        <f>X438+X447+X456</f>
        <v/>
      </c>
      <c r="Y465" s="40">
        <f>Y438+Y447+Y456</f>
        <v/>
      </c>
      <c r="Z465" s="40">
        <f>Z438+Z447+Z456</f>
        <v/>
      </c>
      <c r="AA465" s="40">
        <f>AA438+AA447+AA456</f>
        <v/>
      </c>
      <c r="AB465" s="40">
        <f>AB438+AB447+AB456</f>
        <v/>
      </c>
      <c r="AC465" s="40">
        <f>AC438+AC447+AC456</f>
        <v/>
      </c>
      <c r="AD465" s="42">
        <f>NEWPOLICY(AD438,AD447,AD456)</f>
        <v/>
      </c>
      <c r="AE465" s="25">
        <f>LOWER(Settings!$C$4)&amp;".mit."&amp;$A465&amp;IF($C465="","","."&amp;$C465&amp;"."&amp;$B465)&amp;IF(INDEX(Variables!$D$5:$D$105,MATCH($A465,Variables!$A$5:$A$105,0))="","","."&amp;INDEX(Variables!$D$5:$D$105,MATCH($A465,Variables!$A$5:$A$105,0)))&amp;"."&amp;AE$5</f>
        <v/>
      </c>
      <c r="AF465" s="41">
        <f>AF438+AF447+AF456</f>
        <v/>
      </c>
      <c r="AG465" s="40">
        <f>AG438+AG447+AG456</f>
        <v/>
      </c>
      <c r="AH465" s="40">
        <f>AH438+AH447+AH456</f>
        <v/>
      </c>
      <c r="AI465" s="40">
        <f>AI438+AI447+AI456</f>
        <v/>
      </c>
      <c r="AJ465" s="40">
        <f>AJ438+AJ447+AJ456</f>
        <v/>
      </c>
      <c r="AK465" s="40">
        <f>AK438+AK447+AK456</f>
        <v/>
      </c>
      <c r="AL465" s="40">
        <f>AL438+AL447+AL456</f>
        <v/>
      </c>
      <c r="AM465" s="40">
        <f>AM438+AM447+AM456</f>
        <v/>
      </c>
      <c r="AN465" s="40">
        <f>AN438+AN447+AN456</f>
        <v/>
      </c>
      <c r="AO465" s="40">
        <f>AO438+AO447+AO456</f>
        <v/>
      </c>
      <c r="AP465" s="40">
        <f>AP438+AP447+AP456</f>
        <v/>
      </c>
      <c r="AQ465" s="40">
        <f>AQ438+AQ447+AQ456</f>
        <v/>
      </c>
      <c r="AR465" s="40">
        <f>AR438+AR447+AR456</f>
        <v/>
      </c>
      <c r="AS465" s="40">
        <f>AS438+AS447+AS456</f>
        <v/>
      </c>
      <c r="AT465" s="40">
        <f>AT438+AT447+AT456</f>
        <v/>
      </c>
      <c r="AU465" s="40">
        <f>AU438+AU447+AU456</f>
        <v/>
      </c>
      <c r="AV465" s="40">
        <f>AV438+AV447+AV456</f>
        <v/>
      </c>
      <c r="AW465" s="40">
        <f>AW438+AW447+AW456</f>
        <v/>
      </c>
      <c r="AX465" s="42">
        <f>NEWPOLICY(AX438,AX447,AX456)</f>
        <v/>
      </c>
    </row>
    <row r="466" hidden="1" outlineLevel="2">
      <c r="A466" s="5" t="inlineStr">
        <is>
          <t>nce</t>
        </is>
      </c>
      <c r="B466" s="5" t="inlineStr">
        <is>
          <t>bio</t>
        </is>
      </c>
      <c r="C466" s="5" t="inlineStr">
        <is>
          <t>avi</t>
        </is>
      </c>
      <c r="D466" s="39" t="n"/>
      <c r="E466" s="39" t="n"/>
      <c r="F466" s="39" t="n"/>
      <c r="G466" s="39" t="n"/>
      <c r="H466" s="5">
        <f>INDEX(Variables!$B$5:$B$105,MATCH($A466,Variables!$A$5:$A$105,0))&amp;IF($C466="",""," | "&amp;INDEX(Mapping!$B$5:$B$26,MATCH($C466,Mapping!$A$5:$A$26,0))&amp;" | "&amp;INDEX(Mapping!$B$30:$B$41,MATCH($B466,Mapping!$A$30:$A$41,0)))</f>
        <v/>
      </c>
      <c r="I466" s="5">
        <f>INDEX(Variables!$C$5:$C$105,MATCH($A466,Variables!$A$5:$A$105,0))</f>
        <v/>
      </c>
      <c r="J466" s="5">
        <f>INDEX(Variables!$E$5:$E$105,MATCH($A466,Variables!$A$5:$A$105,0))</f>
        <v/>
      </c>
      <c r="K466" s="25">
        <f>LOWER(Settings!$C$4)&amp;".mit."&amp;$A466&amp;IF($C466="","","."&amp;$C466&amp;"."&amp;$B466)&amp;IF(INDEX(Variables!$D$5:$D$105,MATCH($A466,Variables!$A$5:$A$105,0))="","","."&amp;INDEX(Variables!$D$5:$D$105,MATCH($A466,Variables!$A$5:$A$105,0)))&amp;"."&amp;K$5</f>
        <v/>
      </c>
      <c r="L466" s="41">
        <f>L439+L448+L457</f>
        <v/>
      </c>
      <c r="M466" s="40">
        <f>M439+M448+M457</f>
        <v/>
      </c>
      <c r="N466" s="40">
        <f>N439+N448+N457</f>
        <v/>
      </c>
      <c r="O466" s="40">
        <f>O439+O448+O457</f>
        <v/>
      </c>
      <c r="P466" s="40">
        <f>P439+P448+P457</f>
        <v/>
      </c>
      <c r="Q466" s="40">
        <f>Q439+Q448+Q457</f>
        <v/>
      </c>
      <c r="R466" s="40">
        <f>R439+R448+R457</f>
        <v/>
      </c>
      <c r="S466" s="40">
        <f>S439+S448+S457</f>
        <v/>
      </c>
      <c r="T466" s="40">
        <f>T439+T448+T457</f>
        <v/>
      </c>
      <c r="U466" s="40">
        <f>U439+U448+U457</f>
        <v/>
      </c>
      <c r="V466" s="40">
        <f>V439+V448+V457</f>
        <v/>
      </c>
      <c r="W466" s="40">
        <f>W439+W448+W457</f>
        <v/>
      </c>
      <c r="X466" s="40">
        <f>X439+X448+X457</f>
        <v/>
      </c>
      <c r="Y466" s="40">
        <f>Y439+Y448+Y457</f>
        <v/>
      </c>
      <c r="Z466" s="40">
        <f>Z439+Z448+Z457</f>
        <v/>
      </c>
      <c r="AA466" s="40">
        <f>AA439+AA448+AA457</f>
        <v/>
      </c>
      <c r="AB466" s="40">
        <f>AB439+AB448+AB457</f>
        <v/>
      </c>
      <c r="AC466" s="40">
        <f>AC439+AC448+AC457</f>
        <v/>
      </c>
      <c r="AD466" s="42">
        <f>NEWPOLICY(AD439,AD448,AD457)</f>
        <v/>
      </c>
      <c r="AE466" s="25">
        <f>LOWER(Settings!$C$4)&amp;".mit."&amp;$A466&amp;IF($C466="","","."&amp;$C466&amp;"."&amp;$B466)&amp;IF(INDEX(Variables!$D$5:$D$105,MATCH($A466,Variables!$A$5:$A$105,0))="","","."&amp;INDEX(Variables!$D$5:$D$105,MATCH($A466,Variables!$A$5:$A$105,0)))&amp;"."&amp;AE$5</f>
        <v/>
      </c>
      <c r="AF466" s="41">
        <f>AF439+AF448+AF457</f>
        <v/>
      </c>
      <c r="AG466" s="40">
        <f>AG439+AG448+AG457</f>
        <v/>
      </c>
      <c r="AH466" s="40">
        <f>AH439+AH448+AH457</f>
        <v/>
      </c>
      <c r="AI466" s="40">
        <f>AI439+AI448+AI457</f>
        <v/>
      </c>
      <c r="AJ466" s="40">
        <f>AJ439+AJ448+AJ457</f>
        <v/>
      </c>
      <c r="AK466" s="40">
        <f>AK439+AK448+AK457</f>
        <v/>
      </c>
      <c r="AL466" s="40">
        <f>AL439+AL448+AL457</f>
        <v/>
      </c>
      <c r="AM466" s="40">
        <f>AM439+AM448+AM457</f>
        <v/>
      </c>
      <c r="AN466" s="40">
        <f>AN439+AN448+AN457</f>
        <v/>
      </c>
      <c r="AO466" s="40">
        <f>AO439+AO448+AO457</f>
        <v/>
      </c>
      <c r="AP466" s="40">
        <f>AP439+AP448+AP457</f>
        <v/>
      </c>
      <c r="AQ466" s="40">
        <f>AQ439+AQ448+AQ457</f>
        <v/>
      </c>
      <c r="AR466" s="40">
        <f>AR439+AR448+AR457</f>
        <v/>
      </c>
      <c r="AS466" s="40">
        <f>AS439+AS448+AS457</f>
        <v/>
      </c>
      <c r="AT466" s="40">
        <f>AT439+AT448+AT457</f>
        <v/>
      </c>
      <c r="AU466" s="40">
        <f>AU439+AU448+AU457</f>
        <v/>
      </c>
      <c r="AV466" s="40">
        <f>AV439+AV448+AV457</f>
        <v/>
      </c>
      <c r="AW466" s="40">
        <f>AW439+AW448+AW457</f>
        <v/>
      </c>
      <c r="AX466" s="42">
        <f>NEWPOLICY(AX439,AX448,AX457)</f>
        <v/>
      </c>
    </row>
    <row r="467" hidden="1" outlineLevel="2"/>
    <row r="468" hidden="1" outlineLevel="2">
      <c r="A468" s="5" t="inlineStr">
        <is>
          <t>atp</t>
        </is>
      </c>
      <c r="B468" s="5" t="inlineStr">
        <is>
          <t>coa</t>
        </is>
      </c>
      <c r="C468" s="5" t="inlineStr">
        <is>
          <t>avi</t>
        </is>
      </c>
      <c r="D468" s="40">
        <f>INDEX(Inputs!$R$5:$R$132,MATCH($B468&amp;"|"&amp;$C468,Inputs!$A$5:$A$132,0))</f>
        <v/>
      </c>
      <c r="E468" s="40">
        <f>INDEX(Inputs!$S$5:$S$132,MATCH($B468&amp;"|"&amp;$C468,Inputs!$A$5:$A$132,0))</f>
        <v/>
      </c>
      <c r="F468" s="39" t="n"/>
      <c r="G468" s="39" t="n"/>
      <c r="H468" s="5">
        <f>INDEX(Variables!$B$5:$B$105,MATCH($A468,Variables!$A$5:$A$105,0))&amp;IF($C468="",""," | "&amp;INDEX(Mapping!$B$5:$B$26,MATCH($C468,Mapping!$A$5:$A$26,0))&amp;" | "&amp;INDEX(Mapping!$B$30:$B$41,MATCH($B468,Mapping!$A$30:$A$41,0)))</f>
        <v/>
      </c>
      <c r="I468" s="5">
        <f>INDEX(Variables!$C$5:$C$105,MATCH($A468,Variables!$A$5:$A$105,0))</f>
        <v/>
      </c>
      <c r="J468" s="5">
        <f>INDEX(Variables!$E$5:$E$105,MATCH($A468,Variables!$A$5:$A$105,0))</f>
        <v/>
      </c>
      <c r="K468" s="25">
        <f>LOWER(Settings!$C$4)&amp;".mit."&amp;$A468&amp;IF($C468="","","."&amp;$C468&amp;"."&amp;$B468)&amp;IF(INDEX(Variables!$D$5:$D$105,MATCH($A468,Variables!$A$5:$A$105,0))="","","."&amp;INDEX(Variables!$D$5:$D$105,MATCH($A468,Variables!$A$5:$A$105,0)))&amp;"."&amp;K$5</f>
        <v/>
      </c>
      <c r="L468" s="41">
        <f>MAX(INDEX(L$232:L$243,$D468)+L459*(1+$E468),0.01)</f>
        <v/>
      </c>
      <c r="M468" s="40">
        <f>MAX(INDEX(M$232:M$243,$D468)+M459*(1+$E468),0.01)</f>
        <v/>
      </c>
      <c r="N468" s="40">
        <f>MAX(INDEX(N$232:N$243,$D468)+N459*(1+$E468),0.01)</f>
        <v/>
      </c>
      <c r="O468" s="40">
        <f>MAX(INDEX(O$232:O$243,$D468)+O459*(1+$E468),0.01)</f>
        <v/>
      </c>
      <c r="P468" s="40">
        <f>MAX(INDEX(P$232:P$243,$D468)+P459*(1+$E468),0.01)</f>
        <v/>
      </c>
      <c r="Q468" s="40">
        <f>MAX(INDEX(Q$232:Q$243,$D468)+Q459*(1+$E468),0.01)</f>
        <v/>
      </c>
      <c r="R468" s="40">
        <f>MAX(INDEX(R$232:R$243,$D468)+R459*(1+$E468),0.01)</f>
        <v/>
      </c>
      <c r="S468" s="40">
        <f>MAX(INDEX(S$232:S$243,$D468)+S459*(1+$E468),0.01)</f>
        <v/>
      </c>
      <c r="T468" s="40">
        <f>MAX(INDEX(T$232:T$243,$D468)+T459*(1+$E468),0.01)</f>
        <v/>
      </c>
      <c r="U468" s="40">
        <f>MAX(INDEX(U$232:U$243,$D468)+U459*(1+$E468),0.01)</f>
        <v/>
      </c>
      <c r="V468" s="40">
        <f>MAX(INDEX(V$232:V$243,$D468)+V459*(1+$E468),0.01)</f>
        <v/>
      </c>
      <c r="W468" s="40">
        <f>MAX(INDEX(W$232:W$243,$D468)+W459*(1+$E468),0.01)</f>
        <v/>
      </c>
      <c r="X468" s="40">
        <f>MAX(INDEX(X$232:X$243,$D468)+X459*(1+$E468),0.01)</f>
        <v/>
      </c>
      <c r="Y468" s="40">
        <f>MAX(INDEX(Y$232:Y$243,$D468)+Y459*(1+$E468),0.01)</f>
        <v/>
      </c>
      <c r="Z468" s="40">
        <f>MAX(INDEX(Z$232:Z$243,$D468)+Z459*(1+$E468),0.01)</f>
        <v/>
      </c>
      <c r="AA468" s="40">
        <f>MAX(INDEX(AA$232:AA$243,$D468)+AA459*(1+$E468),0.01)</f>
        <v/>
      </c>
      <c r="AB468" s="40">
        <f>MAX(INDEX(AB$232:AB$243,$D468)+AB459*(1+$E468),0.01)</f>
        <v/>
      </c>
      <c r="AC468" s="40">
        <f>MAX(INDEX(AC$232:AC$243,$D468)+AC459*(1+$E468),0.01)</f>
        <v/>
      </c>
      <c r="AD468" s="42">
        <f>POSTTAX(INDEX(AD$232:AD$243,$D468),AD459,$E468)</f>
        <v/>
      </c>
      <c r="AE468" s="25">
        <f>LOWER(Settings!$C$4)&amp;".mit."&amp;$A468&amp;IF($C468="","","."&amp;$C468&amp;"."&amp;$B468)&amp;IF(INDEX(Variables!$D$5:$D$105,MATCH($A468,Variables!$A$5:$A$105,0))="","","."&amp;INDEX(Variables!$D$5:$D$105,MATCH($A468,Variables!$A$5:$A$105,0)))&amp;"."&amp;AE$5</f>
        <v/>
      </c>
      <c r="AF468" s="41">
        <f>MAX(INDEX(AF$232:AF$243,$D468)+AF459*(1+$E468),0.01)</f>
        <v/>
      </c>
      <c r="AG468" s="40">
        <f>MAX(INDEX(AG$232:AG$243,$D468)+AG459*(1+$E468),0.01)</f>
        <v/>
      </c>
      <c r="AH468" s="40">
        <f>MAX(INDEX(AH$232:AH$243,$D468)+AH459*(1+$E468),0.01)</f>
        <v/>
      </c>
      <c r="AI468" s="40">
        <f>MAX(INDEX(AI$232:AI$243,$D468)+AI459*(1+$E468),0.01)</f>
        <v/>
      </c>
      <c r="AJ468" s="40">
        <f>MAX(INDEX(AJ$232:AJ$243,$D468)+AJ459*(1+$E468),0.01)</f>
        <v/>
      </c>
      <c r="AK468" s="40">
        <f>MAX(INDEX(AK$232:AK$243,$D468)+AK459*(1+$E468),0.01)</f>
        <v/>
      </c>
      <c r="AL468" s="40">
        <f>MAX(INDEX(AL$232:AL$243,$D468)+AL459*(1+$E468),0.01)</f>
        <v/>
      </c>
      <c r="AM468" s="40">
        <f>MAX(INDEX(AM$232:AM$243,$D468)+AM459*(1+$E468),0.01)</f>
        <v/>
      </c>
      <c r="AN468" s="40">
        <f>MAX(INDEX(AN$232:AN$243,$D468)+AN459*(1+$E468),0.01)</f>
        <v/>
      </c>
      <c r="AO468" s="40">
        <f>MAX(INDEX(AO$232:AO$243,$D468)+AO459*(1+$E468),0.01)</f>
        <v/>
      </c>
      <c r="AP468" s="40">
        <f>MAX(INDEX(AP$232:AP$243,$D468)+AP459*(1+$E468),0.01)</f>
        <v/>
      </c>
      <c r="AQ468" s="40">
        <f>MAX(INDEX(AQ$232:AQ$243,$D468)+AQ459*(1+$E468),0.01)</f>
        <v/>
      </c>
      <c r="AR468" s="40">
        <f>MAX(INDEX(AR$232:AR$243,$D468)+AR459*(1+$E468),0.01)</f>
        <v/>
      </c>
      <c r="AS468" s="40">
        <f>MAX(INDEX(AS$232:AS$243,$D468)+AS459*(1+$E468),0.01)</f>
        <v/>
      </c>
      <c r="AT468" s="40">
        <f>MAX(INDEX(AT$232:AT$243,$D468)+AT459*(1+$E468),0.01)</f>
        <v/>
      </c>
      <c r="AU468" s="40">
        <f>MAX(INDEX(AU$232:AU$243,$D468)+AU459*(1+$E468),0.01)</f>
        <v/>
      </c>
      <c r="AV468" s="40">
        <f>MAX(INDEX(AV$232:AV$243,$D468)+AV459*(1+$E468),0.01)</f>
        <v/>
      </c>
      <c r="AW468" s="40">
        <f>MAX(INDEX(AW$232:AW$243,$D468)+AW459*(1+$E468),0.01)</f>
        <v/>
      </c>
      <c r="AX468" s="42">
        <f>POSTTAX(INDEX(AX$232:AX$243,$D468),AX459,$E468)</f>
        <v/>
      </c>
    </row>
    <row r="469" hidden="1" outlineLevel="2">
      <c r="A469" s="5" t="inlineStr">
        <is>
          <t>atp</t>
        </is>
      </c>
      <c r="B469" s="5" t="inlineStr">
        <is>
          <t>nga</t>
        </is>
      </c>
      <c r="C469" s="5" t="inlineStr">
        <is>
          <t>avi</t>
        </is>
      </c>
      <c r="D469" s="40">
        <f>INDEX(Inputs!$R$5:$R$132,MATCH($B469&amp;"|"&amp;$C469,Inputs!$A$5:$A$132,0))</f>
        <v/>
      </c>
      <c r="E469" s="40">
        <f>INDEX(Inputs!$S$5:$S$132,MATCH($B469&amp;"|"&amp;$C469,Inputs!$A$5:$A$132,0))</f>
        <v/>
      </c>
      <c r="F469" s="39" t="n"/>
      <c r="G469" s="39" t="n"/>
      <c r="H469" s="5">
        <f>INDEX(Variables!$B$5:$B$105,MATCH($A469,Variables!$A$5:$A$105,0))&amp;IF($C469="",""," | "&amp;INDEX(Mapping!$B$5:$B$26,MATCH($C469,Mapping!$A$5:$A$26,0))&amp;" | "&amp;INDEX(Mapping!$B$30:$B$41,MATCH($B469,Mapping!$A$30:$A$41,0)))</f>
        <v/>
      </c>
      <c r="I469" s="5">
        <f>INDEX(Variables!$C$5:$C$105,MATCH($A469,Variables!$A$5:$A$105,0))</f>
        <v/>
      </c>
      <c r="J469" s="5">
        <f>INDEX(Variables!$E$5:$E$105,MATCH($A469,Variables!$A$5:$A$105,0))</f>
        <v/>
      </c>
      <c r="K469" s="25">
        <f>LOWER(Settings!$C$4)&amp;".mit."&amp;$A469&amp;IF($C469="","","."&amp;$C469&amp;"."&amp;$B469)&amp;IF(INDEX(Variables!$D$5:$D$105,MATCH($A469,Variables!$A$5:$A$105,0))="","","."&amp;INDEX(Variables!$D$5:$D$105,MATCH($A469,Variables!$A$5:$A$105,0)))&amp;"."&amp;K$5</f>
        <v/>
      </c>
      <c r="L469" s="41">
        <f>MAX(INDEX(L$232:L$243,$D469)+L460*(1+$E469),0.01)</f>
        <v/>
      </c>
      <c r="M469" s="40">
        <f>MAX(INDEX(M$232:M$243,$D469)+M460*(1+$E469),0.01)</f>
        <v/>
      </c>
      <c r="N469" s="40">
        <f>MAX(INDEX(N$232:N$243,$D469)+N460*(1+$E469),0.01)</f>
        <v/>
      </c>
      <c r="O469" s="40">
        <f>MAX(INDEX(O$232:O$243,$D469)+O460*(1+$E469),0.01)</f>
        <v/>
      </c>
      <c r="P469" s="40">
        <f>MAX(INDEX(P$232:P$243,$D469)+P460*(1+$E469),0.01)</f>
        <v/>
      </c>
      <c r="Q469" s="40">
        <f>MAX(INDEX(Q$232:Q$243,$D469)+Q460*(1+$E469),0.01)</f>
        <v/>
      </c>
      <c r="R469" s="40">
        <f>MAX(INDEX(R$232:R$243,$D469)+R460*(1+$E469),0.01)</f>
        <v/>
      </c>
      <c r="S469" s="40">
        <f>MAX(INDEX(S$232:S$243,$D469)+S460*(1+$E469),0.01)</f>
        <v/>
      </c>
      <c r="T469" s="40">
        <f>MAX(INDEX(T$232:T$243,$D469)+T460*(1+$E469),0.01)</f>
        <v/>
      </c>
      <c r="U469" s="40">
        <f>MAX(INDEX(U$232:U$243,$D469)+U460*(1+$E469),0.01)</f>
        <v/>
      </c>
      <c r="V469" s="40">
        <f>MAX(INDEX(V$232:V$243,$D469)+V460*(1+$E469),0.01)</f>
        <v/>
      </c>
      <c r="W469" s="40">
        <f>MAX(INDEX(W$232:W$243,$D469)+W460*(1+$E469),0.01)</f>
        <v/>
      </c>
      <c r="X469" s="40">
        <f>MAX(INDEX(X$232:X$243,$D469)+X460*(1+$E469),0.01)</f>
        <v/>
      </c>
      <c r="Y469" s="40">
        <f>MAX(INDEX(Y$232:Y$243,$D469)+Y460*(1+$E469),0.01)</f>
        <v/>
      </c>
      <c r="Z469" s="40">
        <f>MAX(INDEX(Z$232:Z$243,$D469)+Z460*(1+$E469),0.01)</f>
        <v/>
      </c>
      <c r="AA469" s="40">
        <f>MAX(INDEX(AA$232:AA$243,$D469)+AA460*(1+$E469),0.01)</f>
        <v/>
      </c>
      <c r="AB469" s="40">
        <f>MAX(INDEX(AB$232:AB$243,$D469)+AB460*(1+$E469),0.01)</f>
        <v/>
      </c>
      <c r="AC469" s="40">
        <f>MAX(INDEX(AC$232:AC$243,$D469)+AC460*(1+$E469),0.01)</f>
        <v/>
      </c>
      <c r="AD469" s="42">
        <f>POSTTAX(INDEX(AD$232:AD$243,$D469),AD460,$E469)</f>
        <v/>
      </c>
      <c r="AE469" s="25">
        <f>LOWER(Settings!$C$4)&amp;".mit."&amp;$A469&amp;IF($C469="","","."&amp;$C469&amp;"."&amp;$B469)&amp;IF(INDEX(Variables!$D$5:$D$105,MATCH($A469,Variables!$A$5:$A$105,0))="","","."&amp;INDEX(Variables!$D$5:$D$105,MATCH($A469,Variables!$A$5:$A$105,0)))&amp;"."&amp;AE$5</f>
        <v/>
      </c>
      <c r="AF469" s="41">
        <f>MAX(INDEX(AF$232:AF$243,$D469)+AF460*(1+$E469),0.01)</f>
        <v/>
      </c>
      <c r="AG469" s="40">
        <f>MAX(INDEX(AG$232:AG$243,$D469)+AG460*(1+$E469),0.01)</f>
        <v/>
      </c>
      <c r="AH469" s="40">
        <f>MAX(INDEX(AH$232:AH$243,$D469)+AH460*(1+$E469),0.01)</f>
        <v/>
      </c>
      <c r="AI469" s="40">
        <f>MAX(INDEX(AI$232:AI$243,$D469)+AI460*(1+$E469),0.01)</f>
        <v/>
      </c>
      <c r="AJ469" s="40">
        <f>MAX(INDEX(AJ$232:AJ$243,$D469)+AJ460*(1+$E469),0.01)</f>
        <v/>
      </c>
      <c r="AK469" s="40">
        <f>MAX(INDEX(AK$232:AK$243,$D469)+AK460*(1+$E469),0.01)</f>
        <v/>
      </c>
      <c r="AL469" s="40">
        <f>MAX(INDEX(AL$232:AL$243,$D469)+AL460*(1+$E469),0.01)</f>
        <v/>
      </c>
      <c r="AM469" s="40">
        <f>MAX(INDEX(AM$232:AM$243,$D469)+AM460*(1+$E469),0.01)</f>
        <v/>
      </c>
      <c r="AN469" s="40">
        <f>MAX(INDEX(AN$232:AN$243,$D469)+AN460*(1+$E469),0.01)</f>
        <v/>
      </c>
      <c r="AO469" s="40">
        <f>MAX(INDEX(AO$232:AO$243,$D469)+AO460*(1+$E469),0.01)</f>
        <v/>
      </c>
      <c r="AP469" s="40">
        <f>MAX(INDEX(AP$232:AP$243,$D469)+AP460*(1+$E469),0.01)</f>
        <v/>
      </c>
      <c r="AQ469" s="40">
        <f>MAX(INDEX(AQ$232:AQ$243,$D469)+AQ460*(1+$E469),0.01)</f>
        <v/>
      </c>
      <c r="AR469" s="40">
        <f>MAX(INDEX(AR$232:AR$243,$D469)+AR460*(1+$E469),0.01)</f>
        <v/>
      </c>
      <c r="AS469" s="40">
        <f>MAX(INDEX(AS$232:AS$243,$D469)+AS460*(1+$E469),0.01)</f>
        <v/>
      </c>
      <c r="AT469" s="40">
        <f>MAX(INDEX(AT$232:AT$243,$D469)+AT460*(1+$E469),0.01)</f>
        <v/>
      </c>
      <c r="AU469" s="40">
        <f>MAX(INDEX(AU$232:AU$243,$D469)+AU460*(1+$E469),0.01)</f>
        <v/>
      </c>
      <c r="AV469" s="40">
        <f>MAX(INDEX(AV$232:AV$243,$D469)+AV460*(1+$E469),0.01)</f>
        <v/>
      </c>
      <c r="AW469" s="40">
        <f>MAX(INDEX(AW$232:AW$243,$D469)+AW460*(1+$E469),0.01)</f>
        <v/>
      </c>
      <c r="AX469" s="42">
        <f>POSTTAX(INDEX(AX$232:AX$243,$D469),AX460,$E469)</f>
        <v/>
      </c>
    </row>
    <row r="470" hidden="1" outlineLevel="2">
      <c r="A470" s="5" t="inlineStr">
        <is>
          <t>atp</t>
        </is>
      </c>
      <c r="B470" s="5" t="inlineStr">
        <is>
          <t>gso</t>
        </is>
      </c>
      <c r="C470" s="5" t="inlineStr">
        <is>
          <t>avi</t>
        </is>
      </c>
      <c r="D470" s="40">
        <f>INDEX(Inputs!$R$5:$R$132,MATCH($B470&amp;"|"&amp;$C470,Inputs!$A$5:$A$132,0))</f>
        <v/>
      </c>
      <c r="E470" s="40">
        <f>INDEX(Inputs!$S$5:$S$132,MATCH($B470&amp;"|"&amp;$C470,Inputs!$A$5:$A$132,0))</f>
        <v/>
      </c>
      <c r="F470" s="39" t="n"/>
      <c r="G470" s="39" t="n"/>
      <c r="H470" s="5">
        <f>INDEX(Variables!$B$5:$B$105,MATCH($A470,Variables!$A$5:$A$105,0))&amp;IF($C470="",""," | "&amp;INDEX(Mapping!$B$5:$B$26,MATCH($C470,Mapping!$A$5:$A$26,0))&amp;" | "&amp;INDEX(Mapping!$B$30:$B$41,MATCH($B470,Mapping!$A$30:$A$41,0)))</f>
        <v/>
      </c>
      <c r="I470" s="5">
        <f>INDEX(Variables!$C$5:$C$105,MATCH($A470,Variables!$A$5:$A$105,0))</f>
        <v/>
      </c>
      <c r="J470" s="5">
        <f>INDEX(Variables!$E$5:$E$105,MATCH($A470,Variables!$A$5:$A$105,0))</f>
        <v/>
      </c>
      <c r="K470" s="25">
        <f>LOWER(Settings!$C$4)&amp;".mit."&amp;$A470&amp;IF($C470="","","."&amp;$C470&amp;"."&amp;$B470)&amp;IF(INDEX(Variables!$D$5:$D$105,MATCH($A470,Variables!$A$5:$A$105,0))="","","."&amp;INDEX(Variables!$D$5:$D$105,MATCH($A470,Variables!$A$5:$A$105,0)))&amp;"."&amp;K$5</f>
        <v/>
      </c>
      <c r="L470" s="41">
        <f>MAX(INDEX(L$232:L$243,$D470)+L461*(1+$E470),0.01)</f>
        <v/>
      </c>
      <c r="M470" s="40">
        <f>MAX(INDEX(M$232:M$243,$D470)+M461*(1+$E470),0.01)</f>
        <v/>
      </c>
      <c r="N470" s="40">
        <f>MAX(INDEX(N$232:N$243,$D470)+N461*(1+$E470),0.01)</f>
        <v/>
      </c>
      <c r="O470" s="40">
        <f>MAX(INDEX(O$232:O$243,$D470)+O461*(1+$E470),0.01)</f>
        <v/>
      </c>
      <c r="P470" s="40">
        <f>MAX(INDEX(P$232:P$243,$D470)+P461*(1+$E470),0.01)</f>
        <v/>
      </c>
      <c r="Q470" s="40">
        <f>MAX(INDEX(Q$232:Q$243,$D470)+Q461*(1+$E470),0.01)</f>
        <v/>
      </c>
      <c r="R470" s="40">
        <f>MAX(INDEX(R$232:R$243,$D470)+R461*(1+$E470),0.01)</f>
        <v/>
      </c>
      <c r="S470" s="40">
        <f>MAX(INDEX(S$232:S$243,$D470)+S461*(1+$E470),0.01)</f>
        <v/>
      </c>
      <c r="T470" s="40">
        <f>MAX(INDEX(T$232:T$243,$D470)+T461*(1+$E470),0.01)</f>
        <v/>
      </c>
      <c r="U470" s="40">
        <f>MAX(INDEX(U$232:U$243,$D470)+U461*(1+$E470),0.01)</f>
        <v/>
      </c>
      <c r="V470" s="40">
        <f>MAX(INDEX(V$232:V$243,$D470)+V461*(1+$E470),0.01)</f>
        <v/>
      </c>
      <c r="W470" s="40">
        <f>MAX(INDEX(W$232:W$243,$D470)+W461*(1+$E470),0.01)</f>
        <v/>
      </c>
      <c r="X470" s="40">
        <f>MAX(INDEX(X$232:X$243,$D470)+X461*(1+$E470),0.01)</f>
        <v/>
      </c>
      <c r="Y470" s="40">
        <f>MAX(INDEX(Y$232:Y$243,$D470)+Y461*(1+$E470),0.01)</f>
        <v/>
      </c>
      <c r="Z470" s="40">
        <f>MAX(INDEX(Z$232:Z$243,$D470)+Z461*(1+$E470),0.01)</f>
        <v/>
      </c>
      <c r="AA470" s="40">
        <f>MAX(INDEX(AA$232:AA$243,$D470)+AA461*(1+$E470),0.01)</f>
        <v/>
      </c>
      <c r="AB470" s="40">
        <f>MAX(INDEX(AB$232:AB$243,$D470)+AB461*(1+$E470),0.01)</f>
        <v/>
      </c>
      <c r="AC470" s="40">
        <f>MAX(INDEX(AC$232:AC$243,$D470)+AC461*(1+$E470),0.01)</f>
        <v/>
      </c>
      <c r="AD470" s="42">
        <f>POSTTAX(INDEX(AD$232:AD$243,$D470),AD461,$E470)</f>
        <v/>
      </c>
      <c r="AE470" s="25">
        <f>LOWER(Settings!$C$4)&amp;".mit."&amp;$A470&amp;IF($C470="","","."&amp;$C470&amp;"."&amp;$B470)&amp;IF(INDEX(Variables!$D$5:$D$105,MATCH($A470,Variables!$A$5:$A$105,0))="","","."&amp;INDEX(Variables!$D$5:$D$105,MATCH($A470,Variables!$A$5:$A$105,0)))&amp;"."&amp;AE$5</f>
        <v/>
      </c>
      <c r="AF470" s="41">
        <f>MAX(INDEX(AF$232:AF$243,$D470)+AF461*(1+$E470),0.01)</f>
        <v/>
      </c>
      <c r="AG470" s="40">
        <f>MAX(INDEX(AG$232:AG$243,$D470)+AG461*(1+$E470),0.01)</f>
        <v/>
      </c>
      <c r="AH470" s="40">
        <f>MAX(INDEX(AH$232:AH$243,$D470)+AH461*(1+$E470),0.01)</f>
        <v/>
      </c>
      <c r="AI470" s="40">
        <f>MAX(INDEX(AI$232:AI$243,$D470)+AI461*(1+$E470),0.01)</f>
        <v/>
      </c>
      <c r="AJ470" s="40">
        <f>MAX(INDEX(AJ$232:AJ$243,$D470)+AJ461*(1+$E470),0.01)</f>
        <v/>
      </c>
      <c r="AK470" s="40">
        <f>MAX(INDEX(AK$232:AK$243,$D470)+AK461*(1+$E470),0.01)</f>
        <v/>
      </c>
      <c r="AL470" s="40">
        <f>MAX(INDEX(AL$232:AL$243,$D470)+AL461*(1+$E470),0.01)</f>
        <v/>
      </c>
      <c r="AM470" s="40">
        <f>MAX(INDEX(AM$232:AM$243,$D470)+AM461*(1+$E470),0.01)</f>
        <v/>
      </c>
      <c r="AN470" s="40">
        <f>MAX(INDEX(AN$232:AN$243,$D470)+AN461*(1+$E470),0.01)</f>
        <v/>
      </c>
      <c r="AO470" s="40">
        <f>MAX(INDEX(AO$232:AO$243,$D470)+AO461*(1+$E470),0.01)</f>
        <v/>
      </c>
      <c r="AP470" s="40">
        <f>MAX(INDEX(AP$232:AP$243,$D470)+AP461*(1+$E470),0.01)</f>
        <v/>
      </c>
      <c r="AQ470" s="40">
        <f>MAX(INDEX(AQ$232:AQ$243,$D470)+AQ461*(1+$E470),0.01)</f>
        <v/>
      </c>
      <c r="AR470" s="40">
        <f>MAX(INDEX(AR$232:AR$243,$D470)+AR461*(1+$E470),0.01)</f>
        <v/>
      </c>
      <c r="AS470" s="40">
        <f>MAX(INDEX(AS$232:AS$243,$D470)+AS461*(1+$E470),0.01)</f>
        <v/>
      </c>
      <c r="AT470" s="40">
        <f>MAX(INDEX(AT$232:AT$243,$D470)+AT461*(1+$E470),0.01)</f>
        <v/>
      </c>
      <c r="AU470" s="40">
        <f>MAX(INDEX(AU$232:AU$243,$D470)+AU461*(1+$E470),0.01)</f>
        <v/>
      </c>
      <c r="AV470" s="40">
        <f>MAX(INDEX(AV$232:AV$243,$D470)+AV461*(1+$E470),0.01)</f>
        <v/>
      </c>
      <c r="AW470" s="40">
        <f>MAX(INDEX(AW$232:AW$243,$D470)+AW461*(1+$E470),0.01)</f>
        <v/>
      </c>
      <c r="AX470" s="42">
        <f>POSTTAX(INDEX(AX$232:AX$243,$D470),AX461,$E470)</f>
        <v/>
      </c>
    </row>
    <row r="471" hidden="1" outlineLevel="2">
      <c r="A471" s="5" t="inlineStr">
        <is>
          <t>atp</t>
        </is>
      </c>
      <c r="B471" s="5" t="inlineStr">
        <is>
          <t>die</t>
        </is>
      </c>
      <c r="C471" s="5" t="inlineStr">
        <is>
          <t>avi</t>
        </is>
      </c>
      <c r="D471" s="40">
        <f>INDEX(Inputs!$R$5:$R$132,MATCH($B471&amp;"|"&amp;$C471,Inputs!$A$5:$A$132,0))</f>
        <v/>
      </c>
      <c r="E471" s="40">
        <f>INDEX(Inputs!$S$5:$S$132,MATCH($B471&amp;"|"&amp;$C471,Inputs!$A$5:$A$132,0))</f>
        <v/>
      </c>
      <c r="F471" s="39" t="n"/>
      <c r="G471" s="39" t="n"/>
      <c r="H471" s="5">
        <f>INDEX(Variables!$B$5:$B$105,MATCH($A471,Variables!$A$5:$A$105,0))&amp;IF($C471="",""," | "&amp;INDEX(Mapping!$B$5:$B$26,MATCH($C471,Mapping!$A$5:$A$26,0))&amp;" | "&amp;INDEX(Mapping!$B$30:$B$41,MATCH($B471,Mapping!$A$30:$A$41,0)))</f>
        <v/>
      </c>
      <c r="I471" s="5">
        <f>INDEX(Variables!$C$5:$C$105,MATCH($A471,Variables!$A$5:$A$105,0))</f>
        <v/>
      </c>
      <c r="J471" s="5">
        <f>INDEX(Variables!$E$5:$E$105,MATCH($A471,Variables!$A$5:$A$105,0))</f>
        <v/>
      </c>
      <c r="K471" s="25">
        <f>LOWER(Settings!$C$4)&amp;".mit."&amp;$A471&amp;IF($C471="","","."&amp;$C471&amp;"."&amp;$B471)&amp;IF(INDEX(Variables!$D$5:$D$105,MATCH($A471,Variables!$A$5:$A$105,0))="","","."&amp;INDEX(Variables!$D$5:$D$105,MATCH($A471,Variables!$A$5:$A$105,0)))&amp;"."&amp;K$5</f>
        <v/>
      </c>
      <c r="L471" s="41">
        <f>MAX(INDEX(L$232:L$243,$D471)+L462*(1+$E471),0.01)</f>
        <v/>
      </c>
      <c r="M471" s="40">
        <f>MAX(INDEX(M$232:M$243,$D471)+M462*(1+$E471),0.01)</f>
        <v/>
      </c>
      <c r="N471" s="40">
        <f>MAX(INDEX(N$232:N$243,$D471)+N462*(1+$E471),0.01)</f>
        <v/>
      </c>
      <c r="O471" s="40">
        <f>MAX(INDEX(O$232:O$243,$D471)+O462*(1+$E471),0.01)</f>
        <v/>
      </c>
      <c r="P471" s="40">
        <f>MAX(INDEX(P$232:P$243,$D471)+P462*(1+$E471),0.01)</f>
        <v/>
      </c>
      <c r="Q471" s="40">
        <f>MAX(INDEX(Q$232:Q$243,$D471)+Q462*(1+$E471),0.01)</f>
        <v/>
      </c>
      <c r="R471" s="40">
        <f>MAX(INDEX(R$232:R$243,$D471)+R462*(1+$E471),0.01)</f>
        <v/>
      </c>
      <c r="S471" s="40">
        <f>MAX(INDEX(S$232:S$243,$D471)+S462*(1+$E471),0.01)</f>
        <v/>
      </c>
      <c r="T471" s="40">
        <f>MAX(INDEX(T$232:T$243,$D471)+T462*(1+$E471),0.01)</f>
        <v/>
      </c>
      <c r="U471" s="40">
        <f>MAX(INDEX(U$232:U$243,$D471)+U462*(1+$E471),0.01)</f>
        <v/>
      </c>
      <c r="V471" s="40">
        <f>MAX(INDEX(V$232:V$243,$D471)+V462*(1+$E471),0.01)</f>
        <v/>
      </c>
      <c r="W471" s="40">
        <f>MAX(INDEX(W$232:W$243,$D471)+W462*(1+$E471),0.01)</f>
        <v/>
      </c>
      <c r="X471" s="40">
        <f>MAX(INDEX(X$232:X$243,$D471)+X462*(1+$E471),0.01)</f>
        <v/>
      </c>
      <c r="Y471" s="40">
        <f>MAX(INDEX(Y$232:Y$243,$D471)+Y462*(1+$E471),0.01)</f>
        <v/>
      </c>
      <c r="Z471" s="40">
        <f>MAX(INDEX(Z$232:Z$243,$D471)+Z462*(1+$E471),0.01)</f>
        <v/>
      </c>
      <c r="AA471" s="40">
        <f>MAX(INDEX(AA$232:AA$243,$D471)+AA462*(1+$E471),0.01)</f>
        <v/>
      </c>
      <c r="AB471" s="40">
        <f>MAX(INDEX(AB$232:AB$243,$D471)+AB462*(1+$E471),0.01)</f>
        <v/>
      </c>
      <c r="AC471" s="40">
        <f>MAX(INDEX(AC$232:AC$243,$D471)+AC462*(1+$E471),0.01)</f>
        <v/>
      </c>
      <c r="AD471" s="42">
        <f>POSTTAX(INDEX(AD$232:AD$243,$D471),AD462,$E471)</f>
        <v/>
      </c>
      <c r="AE471" s="25">
        <f>LOWER(Settings!$C$4)&amp;".mit."&amp;$A471&amp;IF($C471="","","."&amp;$C471&amp;"."&amp;$B471)&amp;IF(INDEX(Variables!$D$5:$D$105,MATCH($A471,Variables!$A$5:$A$105,0))="","","."&amp;INDEX(Variables!$D$5:$D$105,MATCH($A471,Variables!$A$5:$A$105,0)))&amp;"."&amp;AE$5</f>
        <v/>
      </c>
      <c r="AF471" s="41">
        <f>MAX(INDEX(AF$232:AF$243,$D471)+AF462*(1+$E471),0.01)</f>
        <v/>
      </c>
      <c r="AG471" s="40">
        <f>MAX(INDEX(AG$232:AG$243,$D471)+AG462*(1+$E471),0.01)</f>
        <v/>
      </c>
      <c r="AH471" s="40">
        <f>MAX(INDEX(AH$232:AH$243,$D471)+AH462*(1+$E471),0.01)</f>
        <v/>
      </c>
      <c r="AI471" s="40">
        <f>MAX(INDEX(AI$232:AI$243,$D471)+AI462*(1+$E471),0.01)</f>
        <v/>
      </c>
      <c r="AJ471" s="40">
        <f>MAX(INDEX(AJ$232:AJ$243,$D471)+AJ462*(1+$E471),0.01)</f>
        <v/>
      </c>
      <c r="AK471" s="40">
        <f>MAX(INDEX(AK$232:AK$243,$D471)+AK462*(1+$E471),0.01)</f>
        <v/>
      </c>
      <c r="AL471" s="40">
        <f>MAX(INDEX(AL$232:AL$243,$D471)+AL462*(1+$E471),0.01)</f>
        <v/>
      </c>
      <c r="AM471" s="40">
        <f>MAX(INDEX(AM$232:AM$243,$D471)+AM462*(1+$E471),0.01)</f>
        <v/>
      </c>
      <c r="AN471" s="40">
        <f>MAX(INDEX(AN$232:AN$243,$D471)+AN462*(1+$E471),0.01)</f>
        <v/>
      </c>
      <c r="AO471" s="40">
        <f>MAX(INDEX(AO$232:AO$243,$D471)+AO462*(1+$E471),0.01)</f>
        <v/>
      </c>
      <c r="AP471" s="40">
        <f>MAX(INDEX(AP$232:AP$243,$D471)+AP462*(1+$E471),0.01)</f>
        <v/>
      </c>
      <c r="AQ471" s="40">
        <f>MAX(INDEX(AQ$232:AQ$243,$D471)+AQ462*(1+$E471),0.01)</f>
        <v/>
      </c>
      <c r="AR471" s="40">
        <f>MAX(INDEX(AR$232:AR$243,$D471)+AR462*(1+$E471),0.01)</f>
        <v/>
      </c>
      <c r="AS471" s="40">
        <f>MAX(INDEX(AS$232:AS$243,$D471)+AS462*(1+$E471),0.01)</f>
        <v/>
      </c>
      <c r="AT471" s="40">
        <f>MAX(INDEX(AT$232:AT$243,$D471)+AT462*(1+$E471),0.01)</f>
        <v/>
      </c>
      <c r="AU471" s="40">
        <f>MAX(INDEX(AU$232:AU$243,$D471)+AU462*(1+$E471),0.01)</f>
        <v/>
      </c>
      <c r="AV471" s="40">
        <f>MAX(INDEX(AV$232:AV$243,$D471)+AV462*(1+$E471),0.01)</f>
        <v/>
      </c>
      <c r="AW471" s="40">
        <f>MAX(INDEX(AW$232:AW$243,$D471)+AW462*(1+$E471),0.01)</f>
        <v/>
      </c>
      <c r="AX471" s="42">
        <f>POSTTAX(INDEX(AX$232:AX$243,$D471),AX462,$E471)</f>
        <v/>
      </c>
    </row>
    <row r="472" hidden="1" outlineLevel="2">
      <c r="A472" s="5" t="inlineStr">
        <is>
          <t>atp</t>
        </is>
      </c>
      <c r="B472" s="5" t="inlineStr">
        <is>
          <t>lpg</t>
        </is>
      </c>
      <c r="C472" s="5" t="inlineStr">
        <is>
          <t>avi</t>
        </is>
      </c>
      <c r="D472" s="40">
        <f>INDEX(Inputs!$R$5:$R$132,MATCH($B472&amp;"|"&amp;$C472,Inputs!$A$5:$A$132,0))</f>
        <v/>
      </c>
      <c r="E472" s="40">
        <f>INDEX(Inputs!$S$5:$S$132,MATCH($B472&amp;"|"&amp;$C472,Inputs!$A$5:$A$132,0))</f>
        <v/>
      </c>
      <c r="F472" s="39" t="n"/>
      <c r="G472" s="39" t="n"/>
      <c r="H472" s="5">
        <f>INDEX(Variables!$B$5:$B$105,MATCH($A472,Variables!$A$5:$A$105,0))&amp;IF($C472="",""," | "&amp;INDEX(Mapping!$B$5:$B$26,MATCH($C472,Mapping!$A$5:$A$26,0))&amp;" | "&amp;INDEX(Mapping!$B$30:$B$41,MATCH($B472,Mapping!$A$30:$A$41,0)))</f>
        <v/>
      </c>
      <c r="I472" s="5">
        <f>INDEX(Variables!$C$5:$C$105,MATCH($A472,Variables!$A$5:$A$105,0))</f>
        <v/>
      </c>
      <c r="J472" s="5">
        <f>INDEX(Variables!$E$5:$E$105,MATCH($A472,Variables!$A$5:$A$105,0))</f>
        <v/>
      </c>
      <c r="K472" s="25">
        <f>LOWER(Settings!$C$4)&amp;".mit."&amp;$A472&amp;IF($C472="","","."&amp;$C472&amp;"."&amp;$B472)&amp;IF(INDEX(Variables!$D$5:$D$105,MATCH($A472,Variables!$A$5:$A$105,0))="","","."&amp;INDEX(Variables!$D$5:$D$105,MATCH($A472,Variables!$A$5:$A$105,0)))&amp;"."&amp;K$5</f>
        <v/>
      </c>
      <c r="L472" s="41">
        <f>MAX(INDEX(L$232:L$243,$D472)+L463*(1+$E472),0.01)</f>
        <v/>
      </c>
      <c r="M472" s="40">
        <f>MAX(INDEX(M$232:M$243,$D472)+M463*(1+$E472),0.01)</f>
        <v/>
      </c>
      <c r="N472" s="40">
        <f>MAX(INDEX(N$232:N$243,$D472)+N463*(1+$E472),0.01)</f>
        <v/>
      </c>
      <c r="O472" s="40">
        <f>MAX(INDEX(O$232:O$243,$D472)+O463*(1+$E472),0.01)</f>
        <v/>
      </c>
      <c r="P472" s="40">
        <f>MAX(INDEX(P$232:P$243,$D472)+P463*(1+$E472),0.01)</f>
        <v/>
      </c>
      <c r="Q472" s="40">
        <f>MAX(INDEX(Q$232:Q$243,$D472)+Q463*(1+$E472),0.01)</f>
        <v/>
      </c>
      <c r="R472" s="40">
        <f>MAX(INDEX(R$232:R$243,$D472)+R463*(1+$E472),0.01)</f>
        <v/>
      </c>
      <c r="S472" s="40">
        <f>MAX(INDEX(S$232:S$243,$D472)+S463*(1+$E472),0.01)</f>
        <v/>
      </c>
      <c r="T472" s="40">
        <f>MAX(INDEX(T$232:T$243,$D472)+T463*(1+$E472),0.01)</f>
        <v/>
      </c>
      <c r="U472" s="40">
        <f>MAX(INDEX(U$232:U$243,$D472)+U463*(1+$E472),0.01)</f>
        <v/>
      </c>
      <c r="V472" s="40">
        <f>MAX(INDEX(V$232:V$243,$D472)+V463*(1+$E472),0.01)</f>
        <v/>
      </c>
      <c r="W472" s="40">
        <f>MAX(INDEX(W$232:W$243,$D472)+W463*(1+$E472),0.01)</f>
        <v/>
      </c>
      <c r="X472" s="40">
        <f>MAX(INDEX(X$232:X$243,$D472)+X463*(1+$E472),0.01)</f>
        <v/>
      </c>
      <c r="Y472" s="40">
        <f>MAX(INDEX(Y$232:Y$243,$D472)+Y463*(1+$E472),0.01)</f>
        <v/>
      </c>
      <c r="Z472" s="40">
        <f>MAX(INDEX(Z$232:Z$243,$D472)+Z463*(1+$E472),0.01)</f>
        <v/>
      </c>
      <c r="AA472" s="40">
        <f>MAX(INDEX(AA$232:AA$243,$D472)+AA463*(1+$E472),0.01)</f>
        <v/>
      </c>
      <c r="AB472" s="40">
        <f>MAX(INDEX(AB$232:AB$243,$D472)+AB463*(1+$E472),0.01)</f>
        <v/>
      </c>
      <c r="AC472" s="40">
        <f>MAX(INDEX(AC$232:AC$243,$D472)+AC463*(1+$E472),0.01)</f>
        <v/>
      </c>
      <c r="AD472" s="42">
        <f>POSTTAX(INDEX(AD$232:AD$243,$D472),AD463,$E472)</f>
        <v/>
      </c>
      <c r="AE472" s="25">
        <f>LOWER(Settings!$C$4)&amp;".mit."&amp;$A472&amp;IF($C472="","","."&amp;$C472&amp;"."&amp;$B472)&amp;IF(INDEX(Variables!$D$5:$D$105,MATCH($A472,Variables!$A$5:$A$105,0))="","","."&amp;INDEX(Variables!$D$5:$D$105,MATCH($A472,Variables!$A$5:$A$105,0)))&amp;"."&amp;AE$5</f>
        <v/>
      </c>
      <c r="AF472" s="41">
        <f>MAX(INDEX(AF$232:AF$243,$D472)+AF463*(1+$E472),0.01)</f>
        <v/>
      </c>
      <c r="AG472" s="40">
        <f>MAX(INDEX(AG$232:AG$243,$D472)+AG463*(1+$E472),0.01)</f>
        <v/>
      </c>
      <c r="AH472" s="40">
        <f>MAX(INDEX(AH$232:AH$243,$D472)+AH463*(1+$E472),0.01)</f>
        <v/>
      </c>
      <c r="AI472" s="40">
        <f>MAX(INDEX(AI$232:AI$243,$D472)+AI463*(1+$E472),0.01)</f>
        <v/>
      </c>
      <c r="AJ472" s="40">
        <f>MAX(INDEX(AJ$232:AJ$243,$D472)+AJ463*(1+$E472),0.01)</f>
        <v/>
      </c>
      <c r="AK472" s="40">
        <f>MAX(INDEX(AK$232:AK$243,$D472)+AK463*(1+$E472),0.01)</f>
        <v/>
      </c>
      <c r="AL472" s="40">
        <f>MAX(INDEX(AL$232:AL$243,$D472)+AL463*(1+$E472),0.01)</f>
        <v/>
      </c>
      <c r="AM472" s="40">
        <f>MAX(INDEX(AM$232:AM$243,$D472)+AM463*(1+$E472),0.01)</f>
        <v/>
      </c>
      <c r="AN472" s="40">
        <f>MAX(INDEX(AN$232:AN$243,$D472)+AN463*(1+$E472),0.01)</f>
        <v/>
      </c>
      <c r="AO472" s="40">
        <f>MAX(INDEX(AO$232:AO$243,$D472)+AO463*(1+$E472),0.01)</f>
        <v/>
      </c>
      <c r="AP472" s="40">
        <f>MAX(INDEX(AP$232:AP$243,$D472)+AP463*(1+$E472),0.01)</f>
        <v/>
      </c>
      <c r="AQ472" s="40">
        <f>MAX(INDEX(AQ$232:AQ$243,$D472)+AQ463*(1+$E472),0.01)</f>
        <v/>
      </c>
      <c r="AR472" s="40">
        <f>MAX(INDEX(AR$232:AR$243,$D472)+AR463*(1+$E472),0.01)</f>
        <v/>
      </c>
      <c r="AS472" s="40">
        <f>MAX(INDEX(AS$232:AS$243,$D472)+AS463*(1+$E472),0.01)</f>
        <v/>
      </c>
      <c r="AT472" s="40">
        <f>MAX(INDEX(AT$232:AT$243,$D472)+AT463*(1+$E472),0.01)</f>
        <v/>
      </c>
      <c r="AU472" s="40">
        <f>MAX(INDEX(AU$232:AU$243,$D472)+AU463*(1+$E472),0.01)</f>
        <v/>
      </c>
      <c r="AV472" s="40">
        <f>MAX(INDEX(AV$232:AV$243,$D472)+AV463*(1+$E472),0.01)</f>
        <v/>
      </c>
      <c r="AW472" s="40">
        <f>MAX(INDEX(AW$232:AW$243,$D472)+AW463*(1+$E472),0.01)</f>
        <v/>
      </c>
      <c r="AX472" s="42">
        <f>POSTTAX(INDEX(AX$232:AX$243,$D472),AX463,$E472)</f>
        <v/>
      </c>
    </row>
    <row r="473" hidden="1" outlineLevel="2">
      <c r="A473" s="5" t="inlineStr">
        <is>
          <t>atp</t>
        </is>
      </c>
      <c r="B473" s="5" t="inlineStr">
        <is>
          <t>ker</t>
        </is>
      </c>
      <c r="C473" s="5" t="inlineStr">
        <is>
          <t>avi</t>
        </is>
      </c>
      <c r="D473" s="40">
        <f>INDEX(Inputs!$R$5:$R$132,MATCH($B473&amp;"|"&amp;$C473,Inputs!$A$5:$A$132,0))</f>
        <v/>
      </c>
      <c r="E473" s="40">
        <f>INDEX(Inputs!$S$5:$S$132,MATCH($B473&amp;"|"&amp;$C473,Inputs!$A$5:$A$132,0))</f>
        <v/>
      </c>
      <c r="F473" s="39" t="n"/>
      <c r="G473" s="39" t="n"/>
      <c r="H473" s="5">
        <f>INDEX(Variables!$B$5:$B$105,MATCH($A473,Variables!$A$5:$A$105,0))&amp;IF($C473="",""," | "&amp;INDEX(Mapping!$B$5:$B$26,MATCH($C473,Mapping!$A$5:$A$26,0))&amp;" | "&amp;INDEX(Mapping!$B$30:$B$41,MATCH($B473,Mapping!$A$30:$A$41,0)))</f>
        <v/>
      </c>
      <c r="I473" s="5">
        <f>INDEX(Variables!$C$5:$C$105,MATCH($A473,Variables!$A$5:$A$105,0))</f>
        <v/>
      </c>
      <c r="J473" s="5">
        <f>INDEX(Variables!$E$5:$E$105,MATCH($A473,Variables!$A$5:$A$105,0))</f>
        <v/>
      </c>
      <c r="K473" s="25">
        <f>LOWER(Settings!$C$4)&amp;".mit."&amp;$A473&amp;IF($C473="","","."&amp;$C473&amp;"."&amp;$B473)&amp;IF(INDEX(Variables!$D$5:$D$105,MATCH($A473,Variables!$A$5:$A$105,0))="","","."&amp;INDEX(Variables!$D$5:$D$105,MATCH($A473,Variables!$A$5:$A$105,0)))&amp;"."&amp;K$5</f>
        <v/>
      </c>
      <c r="L473" s="41">
        <f>MAX(INDEX(L$232:L$243,$D473)+L464*(1+$E473),0.01)</f>
        <v/>
      </c>
      <c r="M473" s="40">
        <f>MAX(INDEX(M$232:M$243,$D473)+M464*(1+$E473),0.01)</f>
        <v/>
      </c>
      <c r="N473" s="40">
        <f>MAX(INDEX(N$232:N$243,$D473)+N464*(1+$E473),0.01)</f>
        <v/>
      </c>
      <c r="O473" s="40">
        <f>MAX(INDEX(O$232:O$243,$D473)+O464*(1+$E473),0.01)</f>
        <v/>
      </c>
      <c r="P473" s="40">
        <f>MAX(INDEX(P$232:P$243,$D473)+P464*(1+$E473),0.01)</f>
        <v/>
      </c>
      <c r="Q473" s="40">
        <f>MAX(INDEX(Q$232:Q$243,$D473)+Q464*(1+$E473),0.01)</f>
        <v/>
      </c>
      <c r="R473" s="40">
        <f>MAX(INDEX(R$232:R$243,$D473)+R464*(1+$E473),0.01)</f>
        <v/>
      </c>
      <c r="S473" s="40">
        <f>MAX(INDEX(S$232:S$243,$D473)+S464*(1+$E473),0.01)</f>
        <v/>
      </c>
      <c r="T473" s="40">
        <f>MAX(INDEX(T$232:T$243,$D473)+T464*(1+$E473),0.01)</f>
        <v/>
      </c>
      <c r="U473" s="40">
        <f>MAX(INDEX(U$232:U$243,$D473)+U464*(1+$E473),0.01)</f>
        <v/>
      </c>
      <c r="V473" s="40">
        <f>MAX(INDEX(V$232:V$243,$D473)+V464*(1+$E473),0.01)</f>
        <v/>
      </c>
      <c r="W473" s="40">
        <f>MAX(INDEX(W$232:W$243,$D473)+W464*(1+$E473),0.01)</f>
        <v/>
      </c>
      <c r="X473" s="40">
        <f>MAX(INDEX(X$232:X$243,$D473)+X464*(1+$E473),0.01)</f>
        <v/>
      </c>
      <c r="Y473" s="40">
        <f>MAX(INDEX(Y$232:Y$243,$D473)+Y464*(1+$E473),0.01)</f>
        <v/>
      </c>
      <c r="Z473" s="40">
        <f>MAX(INDEX(Z$232:Z$243,$D473)+Z464*(1+$E473),0.01)</f>
        <v/>
      </c>
      <c r="AA473" s="40">
        <f>MAX(INDEX(AA$232:AA$243,$D473)+AA464*(1+$E473),0.01)</f>
        <v/>
      </c>
      <c r="AB473" s="40">
        <f>MAX(INDEX(AB$232:AB$243,$D473)+AB464*(1+$E473),0.01)</f>
        <v/>
      </c>
      <c r="AC473" s="40">
        <f>MAX(INDEX(AC$232:AC$243,$D473)+AC464*(1+$E473),0.01)</f>
        <v/>
      </c>
      <c r="AD473" s="42">
        <f>POSTTAX(INDEX(AD$232:AD$243,$D473),AD464,$E473)</f>
        <v/>
      </c>
      <c r="AE473" s="25">
        <f>LOWER(Settings!$C$4)&amp;".mit."&amp;$A473&amp;IF($C473="","","."&amp;$C473&amp;"."&amp;$B473)&amp;IF(INDEX(Variables!$D$5:$D$105,MATCH($A473,Variables!$A$5:$A$105,0))="","","."&amp;INDEX(Variables!$D$5:$D$105,MATCH($A473,Variables!$A$5:$A$105,0)))&amp;"."&amp;AE$5</f>
        <v/>
      </c>
      <c r="AF473" s="41">
        <f>MAX(INDEX(AF$232:AF$243,$D473)+AF464*(1+$E473),0.01)</f>
        <v/>
      </c>
      <c r="AG473" s="40">
        <f>MAX(INDEX(AG$232:AG$243,$D473)+AG464*(1+$E473),0.01)</f>
        <v/>
      </c>
      <c r="AH473" s="40">
        <f>MAX(INDEX(AH$232:AH$243,$D473)+AH464*(1+$E473),0.01)</f>
        <v/>
      </c>
      <c r="AI473" s="40">
        <f>MAX(INDEX(AI$232:AI$243,$D473)+AI464*(1+$E473),0.01)</f>
        <v/>
      </c>
      <c r="AJ473" s="40">
        <f>MAX(INDEX(AJ$232:AJ$243,$D473)+AJ464*(1+$E473),0.01)</f>
        <v/>
      </c>
      <c r="AK473" s="40">
        <f>MAX(INDEX(AK$232:AK$243,$D473)+AK464*(1+$E473),0.01)</f>
        <v/>
      </c>
      <c r="AL473" s="40">
        <f>MAX(INDEX(AL$232:AL$243,$D473)+AL464*(1+$E473),0.01)</f>
        <v/>
      </c>
      <c r="AM473" s="40">
        <f>MAX(INDEX(AM$232:AM$243,$D473)+AM464*(1+$E473),0.01)</f>
        <v/>
      </c>
      <c r="AN473" s="40">
        <f>MAX(INDEX(AN$232:AN$243,$D473)+AN464*(1+$E473),0.01)</f>
        <v/>
      </c>
      <c r="AO473" s="40">
        <f>MAX(INDEX(AO$232:AO$243,$D473)+AO464*(1+$E473),0.01)</f>
        <v/>
      </c>
      <c r="AP473" s="40">
        <f>MAX(INDEX(AP$232:AP$243,$D473)+AP464*(1+$E473),0.01)</f>
        <v/>
      </c>
      <c r="AQ473" s="40">
        <f>MAX(INDEX(AQ$232:AQ$243,$D473)+AQ464*(1+$E473),0.01)</f>
        <v/>
      </c>
      <c r="AR473" s="40">
        <f>MAX(INDEX(AR$232:AR$243,$D473)+AR464*(1+$E473),0.01)</f>
        <v/>
      </c>
      <c r="AS473" s="40">
        <f>MAX(INDEX(AS$232:AS$243,$D473)+AS464*(1+$E473),0.01)</f>
        <v/>
      </c>
      <c r="AT473" s="40">
        <f>MAX(INDEX(AT$232:AT$243,$D473)+AT464*(1+$E473),0.01)</f>
        <v/>
      </c>
      <c r="AU473" s="40">
        <f>MAX(INDEX(AU$232:AU$243,$D473)+AU464*(1+$E473),0.01)</f>
        <v/>
      </c>
      <c r="AV473" s="40">
        <f>MAX(INDEX(AV$232:AV$243,$D473)+AV464*(1+$E473),0.01)</f>
        <v/>
      </c>
      <c r="AW473" s="40">
        <f>MAX(INDEX(AW$232:AW$243,$D473)+AW464*(1+$E473),0.01)</f>
        <v/>
      </c>
      <c r="AX473" s="42">
        <f>POSTTAX(INDEX(AX$232:AX$243,$D473),AX464,$E473)</f>
        <v/>
      </c>
    </row>
    <row r="474" hidden="1" outlineLevel="2">
      <c r="A474" s="5" t="inlineStr">
        <is>
          <t>atp</t>
        </is>
      </c>
      <c r="B474" s="5" t="inlineStr">
        <is>
          <t>oop</t>
        </is>
      </c>
      <c r="C474" s="5" t="inlineStr">
        <is>
          <t>avi</t>
        </is>
      </c>
      <c r="D474" s="40">
        <f>INDEX(Inputs!$R$5:$R$132,MATCH($B474&amp;"|"&amp;$C474,Inputs!$A$5:$A$132,0))</f>
        <v/>
      </c>
      <c r="E474" s="40">
        <f>INDEX(Inputs!$S$5:$S$132,MATCH($B474&amp;"|"&amp;$C474,Inputs!$A$5:$A$132,0))</f>
        <v/>
      </c>
      <c r="F474" s="39" t="n"/>
      <c r="G474" s="39" t="n"/>
      <c r="H474" s="5">
        <f>INDEX(Variables!$B$5:$B$105,MATCH($A474,Variables!$A$5:$A$105,0))&amp;IF($C474="",""," | "&amp;INDEX(Mapping!$B$5:$B$26,MATCH($C474,Mapping!$A$5:$A$26,0))&amp;" | "&amp;INDEX(Mapping!$B$30:$B$41,MATCH($B474,Mapping!$A$30:$A$41,0)))</f>
        <v/>
      </c>
      <c r="I474" s="5">
        <f>INDEX(Variables!$C$5:$C$105,MATCH($A474,Variables!$A$5:$A$105,0))</f>
        <v/>
      </c>
      <c r="J474" s="5">
        <f>INDEX(Variables!$E$5:$E$105,MATCH($A474,Variables!$A$5:$A$105,0))</f>
        <v/>
      </c>
      <c r="K474" s="25">
        <f>LOWER(Settings!$C$4)&amp;".mit."&amp;$A474&amp;IF($C474="","","."&amp;$C474&amp;"."&amp;$B474)&amp;IF(INDEX(Variables!$D$5:$D$105,MATCH($A474,Variables!$A$5:$A$105,0))="","","."&amp;INDEX(Variables!$D$5:$D$105,MATCH($A474,Variables!$A$5:$A$105,0)))&amp;"."&amp;K$5</f>
        <v/>
      </c>
      <c r="L474" s="41">
        <f>MAX(INDEX(L$232:L$243,$D474)+L465*(1+$E474),0.01)</f>
        <v/>
      </c>
      <c r="M474" s="40">
        <f>MAX(INDEX(M$232:M$243,$D474)+M465*(1+$E474),0.01)</f>
        <v/>
      </c>
      <c r="N474" s="40">
        <f>MAX(INDEX(N$232:N$243,$D474)+N465*(1+$E474),0.01)</f>
        <v/>
      </c>
      <c r="O474" s="40">
        <f>MAX(INDEX(O$232:O$243,$D474)+O465*(1+$E474),0.01)</f>
        <v/>
      </c>
      <c r="P474" s="40">
        <f>MAX(INDEX(P$232:P$243,$D474)+P465*(1+$E474),0.01)</f>
        <v/>
      </c>
      <c r="Q474" s="40">
        <f>MAX(INDEX(Q$232:Q$243,$D474)+Q465*(1+$E474),0.01)</f>
        <v/>
      </c>
      <c r="R474" s="40">
        <f>MAX(INDEX(R$232:R$243,$D474)+R465*(1+$E474),0.01)</f>
        <v/>
      </c>
      <c r="S474" s="40">
        <f>MAX(INDEX(S$232:S$243,$D474)+S465*(1+$E474),0.01)</f>
        <v/>
      </c>
      <c r="T474" s="40">
        <f>MAX(INDEX(T$232:T$243,$D474)+T465*(1+$E474),0.01)</f>
        <v/>
      </c>
      <c r="U474" s="40">
        <f>MAX(INDEX(U$232:U$243,$D474)+U465*(1+$E474),0.01)</f>
        <v/>
      </c>
      <c r="V474" s="40">
        <f>MAX(INDEX(V$232:V$243,$D474)+V465*(1+$E474),0.01)</f>
        <v/>
      </c>
      <c r="W474" s="40">
        <f>MAX(INDEX(W$232:W$243,$D474)+W465*(1+$E474),0.01)</f>
        <v/>
      </c>
      <c r="X474" s="40">
        <f>MAX(INDEX(X$232:X$243,$D474)+X465*(1+$E474),0.01)</f>
        <v/>
      </c>
      <c r="Y474" s="40">
        <f>MAX(INDEX(Y$232:Y$243,$D474)+Y465*(1+$E474),0.01)</f>
        <v/>
      </c>
      <c r="Z474" s="40">
        <f>MAX(INDEX(Z$232:Z$243,$D474)+Z465*(1+$E474),0.01)</f>
        <v/>
      </c>
      <c r="AA474" s="40">
        <f>MAX(INDEX(AA$232:AA$243,$D474)+AA465*(1+$E474),0.01)</f>
        <v/>
      </c>
      <c r="AB474" s="40">
        <f>MAX(INDEX(AB$232:AB$243,$D474)+AB465*(1+$E474),0.01)</f>
        <v/>
      </c>
      <c r="AC474" s="40">
        <f>MAX(INDEX(AC$232:AC$243,$D474)+AC465*(1+$E474),0.01)</f>
        <v/>
      </c>
      <c r="AD474" s="42">
        <f>POSTTAX(INDEX(AD$232:AD$243,$D474),AD465,$E474)</f>
        <v/>
      </c>
      <c r="AE474" s="25">
        <f>LOWER(Settings!$C$4)&amp;".mit."&amp;$A474&amp;IF($C474="","","."&amp;$C474&amp;"."&amp;$B474)&amp;IF(INDEX(Variables!$D$5:$D$105,MATCH($A474,Variables!$A$5:$A$105,0))="","","."&amp;INDEX(Variables!$D$5:$D$105,MATCH($A474,Variables!$A$5:$A$105,0)))&amp;"."&amp;AE$5</f>
        <v/>
      </c>
      <c r="AF474" s="41">
        <f>MAX(INDEX(AF$232:AF$243,$D474)+AF465*(1+$E474),0.01)</f>
        <v/>
      </c>
      <c r="AG474" s="40">
        <f>MAX(INDEX(AG$232:AG$243,$D474)+AG465*(1+$E474),0.01)</f>
        <v/>
      </c>
      <c r="AH474" s="40">
        <f>MAX(INDEX(AH$232:AH$243,$D474)+AH465*(1+$E474),0.01)</f>
        <v/>
      </c>
      <c r="AI474" s="40">
        <f>MAX(INDEX(AI$232:AI$243,$D474)+AI465*(1+$E474),0.01)</f>
        <v/>
      </c>
      <c r="AJ474" s="40">
        <f>MAX(INDEX(AJ$232:AJ$243,$D474)+AJ465*(1+$E474),0.01)</f>
        <v/>
      </c>
      <c r="AK474" s="40">
        <f>MAX(INDEX(AK$232:AK$243,$D474)+AK465*(1+$E474),0.01)</f>
        <v/>
      </c>
      <c r="AL474" s="40">
        <f>MAX(INDEX(AL$232:AL$243,$D474)+AL465*(1+$E474),0.01)</f>
        <v/>
      </c>
      <c r="AM474" s="40">
        <f>MAX(INDEX(AM$232:AM$243,$D474)+AM465*(1+$E474),0.01)</f>
        <v/>
      </c>
      <c r="AN474" s="40">
        <f>MAX(INDEX(AN$232:AN$243,$D474)+AN465*(1+$E474),0.01)</f>
        <v/>
      </c>
      <c r="AO474" s="40">
        <f>MAX(INDEX(AO$232:AO$243,$D474)+AO465*(1+$E474),0.01)</f>
        <v/>
      </c>
      <c r="AP474" s="40">
        <f>MAX(INDEX(AP$232:AP$243,$D474)+AP465*(1+$E474),0.01)</f>
        <v/>
      </c>
      <c r="AQ474" s="40">
        <f>MAX(INDEX(AQ$232:AQ$243,$D474)+AQ465*(1+$E474),0.01)</f>
        <v/>
      </c>
      <c r="AR474" s="40">
        <f>MAX(INDEX(AR$232:AR$243,$D474)+AR465*(1+$E474),0.01)</f>
        <v/>
      </c>
      <c r="AS474" s="40">
        <f>MAX(INDEX(AS$232:AS$243,$D474)+AS465*(1+$E474),0.01)</f>
        <v/>
      </c>
      <c r="AT474" s="40">
        <f>MAX(INDEX(AT$232:AT$243,$D474)+AT465*(1+$E474),0.01)</f>
        <v/>
      </c>
      <c r="AU474" s="40">
        <f>MAX(INDEX(AU$232:AU$243,$D474)+AU465*(1+$E474),0.01)</f>
        <v/>
      </c>
      <c r="AV474" s="40">
        <f>MAX(INDEX(AV$232:AV$243,$D474)+AV465*(1+$E474),0.01)</f>
        <v/>
      </c>
      <c r="AW474" s="40">
        <f>MAX(INDEX(AW$232:AW$243,$D474)+AW465*(1+$E474),0.01)</f>
        <v/>
      </c>
      <c r="AX474" s="42">
        <f>POSTTAX(INDEX(AX$232:AX$243,$D474),AX465,$E474)</f>
        <v/>
      </c>
    </row>
    <row r="475" hidden="1" outlineLevel="2">
      <c r="A475" s="5" t="inlineStr">
        <is>
          <t>atp</t>
        </is>
      </c>
      <c r="B475" s="5" t="inlineStr">
        <is>
          <t>bio</t>
        </is>
      </c>
      <c r="C475" s="5" t="inlineStr">
        <is>
          <t>avi</t>
        </is>
      </c>
      <c r="D475" s="40">
        <f>INDEX(Inputs!$R$5:$R$132,MATCH($B475&amp;"|"&amp;$C475,Inputs!$A$5:$A$132,0))</f>
        <v/>
      </c>
      <c r="E475" s="40">
        <f>INDEX(Inputs!$S$5:$S$132,MATCH($B475&amp;"|"&amp;$C475,Inputs!$A$5:$A$132,0))</f>
        <v/>
      </c>
      <c r="F475" s="39" t="n"/>
      <c r="G475" s="39" t="n"/>
      <c r="H475" s="5">
        <f>INDEX(Variables!$B$5:$B$105,MATCH($A475,Variables!$A$5:$A$105,0))&amp;IF($C475="",""," | "&amp;INDEX(Mapping!$B$5:$B$26,MATCH($C475,Mapping!$A$5:$A$26,0))&amp;" | "&amp;INDEX(Mapping!$B$30:$B$41,MATCH($B475,Mapping!$A$30:$A$41,0)))</f>
        <v/>
      </c>
      <c r="I475" s="5">
        <f>INDEX(Variables!$C$5:$C$105,MATCH($A475,Variables!$A$5:$A$105,0))</f>
        <v/>
      </c>
      <c r="J475" s="5">
        <f>INDEX(Variables!$E$5:$E$105,MATCH($A475,Variables!$A$5:$A$105,0))</f>
        <v/>
      </c>
      <c r="K475" s="25">
        <f>LOWER(Settings!$C$4)&amp;".mit."&amp;$A475&amp;IF($C475="","","."&amp;$C475&amp;"."&amp;$B475)&amp;IF(INDEX(Variables!$D$5:$D$105,MATCH($A475,Variables!$A$5:$A$105,0))="","","."&amp;INDEX(Variables!$D$5:$D$105,MATCH($A475,Variables!$A$5:$A$105,0)))&amp;"."&amp;K$5</f>
        <v/>
      </c>
      <c r="L475" s="41">
        <f>MAX(INDEX(L$232:L$243,$D475)+L466*(1+$E475),0.01)</f>
        <v/>
      </c>
      <c r="M475" s="40">
        <f>MAX(INDEX(M$232:M$243,$D475)+M466*(1+$E475),0.01)</f>
        <v/>
      </c>
      <c r="N475" s="40">
        <f>MAX(INDEX(N$232:N$243,$D475)+N466*(1+$E475),0.01)</f>
        <v/>
      </c>
      <c r="O475" s="40">
        <f>MAX(INDEX(O$232:O$243,$D475)+O466*(1+$E475),0.01)</f>
        <v/>
      </c>
      <c r="P475" s="40">
        <f>MAX(INDEX(P$232:P$243,$D475)+P466*(1+$E475),0.01)</f>
        <v/>
      </c>
      <c r="Q475" s="40">
        <f>MAX(INDEX(Q$232:Q$243,$D475)+Q466*(1+$E475),0.01)</f>
        <v/>
      </c>
      <c r="R475" s="40">
        <f>MAX(INDEX(R$232:R$243,$D475)+R466*(1+$E475),0.01)</f>
        <v/>
      </c>
      <c r="S475" s="40">
        <f>MAX(INDEX(S$232:S$243,$D475)+S466*(1+$E475),0.01)</f>
        <v/>
      </c>
      <c r="T475" s="40">
        <f>MAX(INDEX(T$232:T$243,$D475)+T466*(1+$E475),0.01)</f>
        <v/>
      </c>
      <c r="U475" s="40">
        <f>MAX(INDEX(U$232:U$243,$D475)+U466*(1+$E475),0.01)</f>
        <v/>
      </c>
      <c r="V475" s="40">
        <f>MAX(INDEX(V$232:V$243,$D475)+V466*(1+$E475),0.01)</f>
        <v/>
      </c>
      <c r="W475" s="40">
        <f>MAX(INDEX(W$232:W$243,$D475)+W466*(1+$E475),0.01)</f>
        <v/>
      </c>
      <c r="X475" s="40">
        <f>MAX(INDEX(X$232:X$243,$D475)+X466*(1+$E475),0.01)</f>
        <v/>
      </c>
      <c r="Y475" s="40">
        <f>MAX(INDEX(Y$232:Y$243,$D475)+Y466*(1+$E475),0.01)</f>
        <v/>
      </c>
      <c r="Z475" s="40">
        <f>MAX(INDEX(Z$232:Z$243,$D475)+Z466*(1+$E475),0.01)</f>
        <v/>
      </c>
      <c r="AA475" s="40">
        <f>MAX(INDEX(AA$232:AA$243,$D475)+AA466*(1+$E475),0.01)</f>
        <v/>
      </c>
      <c r="AB475" s="40">
        <f>MAX(INDEX(AB$232:AB$243,$D475)+AB466*(1+$E475),0.01)</f>
        <v/>
      </c>
      <c r="AC475" s="40">
        <f>MAX(INDEX(AC$232:AC$243,$D475)+AC466*(1+$E475),0.01)</f>
        <v/>
      </c>
      <c r="AD475" s="42">
        <f>POSTTAX(INDEX(AD$232:AD$243,$D475),AD466,$E475)</f>
        <v/>
      </c>
      <c r="AE475" s="25">
        <f>LOWER(Settings!$C$4)&amp;".mit."&amp;$A475&amp;IF($C475="","","."&amp;$C475&amp;"."&amp;$B475)&amp;IF(INDEX(Variables!$D$5:$D$105,MATCH($A475,Variables!$A$5:$A$105,0))="","","."&amp;INDEX(Variables!$D$5:$D$105,MATCH($A475,Variables!$A$5:$A$105,0)))&amp;"."&amp;AE$5</f>
        <v/>
      </c>
      <c r="AF475" s="41">
        <f>MAX(INDEX(AF$232:AF$243,$D475)+AF466*(1+$E475),0.01)</f>
        <v/>
      </c>
      <c r="AG475" s="40">
        <f>MAX(INDEX(AG$232:AG$243,$D475)+AG466*(1+$E475),0.01)</f>
        <v/>
      </c>
      <c r="AH475" s="40">
        <f>MAX(INDEX(AH$232:AH$243,$D475)+AH466*(1+$E475),0.01)</f>
        <v/>
      </c>
      <c r="AI475" s="40">
        <f>MAX(INDEX(AI$232:AI$243,$D475)+AI466*(1+$E475),0.01)</f>
        <v/>
      </c>
      <c r="AJ475" s="40">
        <f>MAX(INDEX(AJ$232:AJ$243,$D475)+AJ466*(1+$E475),0.01)</f>
        <v/>
      </c>
      <c r="AK475" s="40">
        <f>MAX(INDEX(AK$232:AK$243,$D475)+AK466*(1+$E475),0.01)</f>
        <v/>
      </c>
      <c r="AL475" s="40">
        <f>MAX(INDEX(AL$232:AL$243,$D475)+AL466*(1+$E475),0.01)</f>
        <v/>
      </c>
      <c r="AM475" s="40">
        <f>MAX(INDEX(AM$232:AM$243,$D475)+AM466*(1+$E475),0.01)</f>
        <v/>
      </c>
      <c r="AN475" s="40">
        <f>MAX(INDEX(AN$232:AN$243,$D475)+AN466*(1+$E475),0.01)</f>
        <v/>
      </c>
      <c r="AO475" s="40">
        <f>MAX(INDEX(AO$232:AO$243,$D475)+AO466*(1+$E475),0.01)</f>
        <v/>
      </c>
      <c r="AP475" s="40">
        <f>MAX(INDEX(AP$232:AP$243,$D475)+AP466*(1+$E475),0.01)</f>
        <v/>
      </c>
      <c r="AQ475" s="40">
        <f>MAX(INDEX(AQ$232:AQ$243,$D475)+AQ466*(1+$E475),0.01)</f>
        <v/>
      </c>
      <c r="AR475" s="40">
        <f>MAX(INDEX(AR$232:AR$243,$D475)+AR466*(1+$E475),0.01)</f>
        <v/>
      </c>
      <c r="AS475" s="40">
        <f>MAX(INDEX(AS$232:AS$243,$D475)+AS466*(1+$E475),0.01)</f>
        <v/>
      </c>
      <c r="AT475" s="40">
        <f>MAX(INDEX(AT$232:AT$243,$D475)+AT466*(1+$E475),0.01)</f>
        <v/>
      </c>
      <c r="AU475" s="40">
        <f>MAX(INDEX(AU$232:AU$243,$D475)+AU466*(1+$E475),0.01)</f>
        <v/>
      </c>
      <c r="AV475" s="40">
        <f>MAX(INDEX(AV$232:AV$243,$D475)+AV466*(1+$E475),0.01)</f>
        <v/>
      </c>
      <c r="AW475" s="40">
        <f>MAX(INDEX(AW$232:AW$243,$D475)+AW466*(1+$E475),0.01)</f>
        <v/>
      </c>
      <c r="AX475" s="42">
        <f>POSTTAX(INDEX(AX$232:AX$243,$D475),AX466,$E475)</f>
        <v/>
      </c>
    </row>
    <row r="476" hidden="1" outlineLevel="2"/>
    <row r="477" hidden="1" outlineLevel="2">
      <c r="A477" s="5" t="inlineStr">
        <is>
          <t>shp</t>
        </is>
      </c>
      <c r="B477" s="5" t="inlineStr">
        <is>
          <t>coa</t>
        </is>
      </c>
      <c r="C477" s="5" t="inlineStr">
        <is>
          <t>avi</t>
        </is>
      </c>
      <c r="D477" s="40">
        <f>INDEX(Inputs!$M$5:$M$132,MATCH($B477&amp;"|"&amp;$C477,Inputs!$A$5:$A$132,0))</f>
        <v/>
      </c>
      <c r="E477" s="40">
        <f>INDEX(Inputs!$T$5:$T$132,MATCH($B477&amp;"|"&amp;$C477,Inputs!$A$5:$A$132,0))</f>
        <v/>
      </c>
      <c r="F477" s="40">
        <f>INDEX(Inputs!$K$5:$K$132,MATCH($B477&amp;"|"&amp;$C477,Inputs!$A$5:$A$132,0))</f>
        <v/>
      </c>
      <c r="G477" s="39" t="n"/>
      <c r="H477" s="5">
        <f>INDEX(Variables!$B$5:$B$105,MATCH($A477,Variables!$A$5:$A$105,0))&amp;IF($C477="",""," | "&amp;INDEX(Mapping!$B$5:$B$26,MATCH($C477,Mapping!$A$5:$A$26,0))&amp;" | "&amp;INDEX(Mapping!$B$30:$B$41,MATCH($B477,Mapping!$A$30:$A$41,0)))</f>
        <v/>
      </c>
      <c r="I477" s="5">
        <f>INDEX(Variables!$C$5:$C$105,MATCH($A477,Variables!$A$5:$A$105,0))</f>
        <v/>
      </c>
      <c r="J477" s="5">
        <f>INDEX(Variables!$E$5:$E$105,MATCH($A477,Variables!$A$5:$A$105,0))</f>
        <v/>
      </c>
      <c r="K477" s="25">
        <f>LOWER(Settings!$C$4)&amp;".mit."&amp;$A477&amp;IF($C477="","","."&amp;$C477&amp;"."&amp;$B477)&amp;IF(INDEX(Variables!$D$5:$D$105,MATCH($A477,Variables!$A$5:$A$105,0))="","","."&amp;INDEX(Variables!$D$5:$D$105,MATCH($A477,Variables!$A$5:$A$105,0)))&amp;"."&amp;K$5</f>
        <v/>
      </c>
      <c r="L477" s="41">
        <f>INDEX(L$175:L$178,$D477)*$E477*INDEX(L$179:L$195,$F477)</f>
        <v/>
      </c>
      <c r="M477" s="40">
        <f>INDEX(M$175:M$178,$D477)*$E477*INDEX(M$179:M$195,$F477)</f>
        <v/>
      </c>
      <c r="N477" s="40">
        <f>INDEX(N$175:N$178,$D477)*$E477*INDEX(N$179:N$195,$F477)</f>
        <v/>
      </c>
      <c r="O477" s="40">
        <f>INDEX(O$175:O$178,$D477)*$E477*INDEX(O$179:O$195,$F477)</f>
        <v/>
      </c>
      <c r="P477" s="40">
        <f>INDEX(P$175:P$178,$D477)*$E477*INDEX(P$179:P$195,$F477)</f>
        <v/>
      </c>
      <c r="Q477" s="40">
        <f>INDEX(Q$175:Q$178,$D477)*$E477*INDEX(Q$179:Q$195,$F477)</f>
        <v/>
      </c>
      <c r="R477" s="40">
        <f>INDEX(R$175:R$178,$D477)*$E477*INDEX(R$179:R$195,$F477)</f>
        <v/>
      </c>
      <c r="S477" s="40">
        <f>INDEX(S$175:S$178,$D477)*$E477*INDEX(S$179:S$195,$F477)</f>
        <v/>
      </c>
      <c r="T477" s="40">
        <f>INDEX(T$175:T$178,$D477)*$E477*INDEX(T$179:T$195,$F477)</f>
        <v/>
      </c>
      <c r="U477" s="40">
        <f>INDEX(U$175:U$178,$D477)*$E477*INDEX(U$179:U$195,$F477)</f>
        <v/>
      </c>
      <c r="V477" s="40">
        <f>INDEX(V$175:V$178,$D477)*$E477*INDEX(V$179:V$195,$F477)</f>
        <v/>
      </c>
      <c r="W477" s="40">
        <f>INDEX(W$175:W$178,$D477)*$E477*INDEX(W$179:W$195,$F477)</f>
        <v/>
      </c>
      <c r="X477" s="40">
        <f>INDEX(X$175:X$178,$D477)*$E477*INDEX(X$179:X$195,$F477)</f>
        <v/>
      </c>
      <c r="Y477" s="40">
        <f>INDEX(Y$175:Y$178,$D477)*$E477*INDEX(Y$179:Y$195,$F477)</f>
        <v/>
      </c>
      <c r="Z477" s="40">
        <f>INDEX(Z$175:Z$178,$D477)*$E477*INDEX(Z$179:Z$195,$F477)</f>
        <v/>
      </c>
      <c r="AA477" s="40">
        <f>INDEX(AA$175:AA$178,$D477)*$E477*INDEX(AA$179:AA$195,$F477)</f>
        <v/>
      </c>
      <c r="AB477" s="40">
        <f>INDEX(AB$175:AB$178,$D477)*$E477*INDEX(AB$179:AB$195,$F477)</f>
        <v/>
      </c>
      <c r="AC477" s="40">
        <f>INDEX(AC$175:AC$178,$D477)*$E477*INDEX(AC$179:AC$195,$F477)</f>
        <v/>
      </c>
      <c r="AD477" s="42">
        <f>SHADOWEFF(INDEX(AD$175:AD$178,$D477),$E477,INDEX(AD$179:AD$195,$F477))</f>
        <v/>
      </c>
      <c r="AE477" s="25">
        <f>LOWER(Settings!$C$4)&amp;".mit."&amp;$A477&amp;IF($C477="","","."&amp;$C477&amp;"."&amp;$B477)&amp;IF(INDEX(Variables!$D$5:$D$105,MATCH($A477,Variables!$A$5:$A$105,0))="","","."&amp;INDEX(Variables!$D$5:$D$105,MATCH($A477,Variables!$A$5:$A$105,0)))&amp;"."&amp;AE$5</f>
        <v/>
      </c>
      <c r="AF477" s="41">
        <f>INDEX(AF$175:AF$178,$D477)*$E477*INDEX(AF$179:AF$195,$F477)</f>
        <v/>
      </c>
      <c r="AG477" s="40">
        <f>INDEX(AG$175:AG$178,$D477)*$E477*INDEX(AG$179:AG$195,$F477)</f>
        <v/>
      </c>
      <c r="AH477" s="40">
        <f>INDEX(AH$175:AH$178,$D477)*$E477*INDEX(AH$179:AH$195,$F477)</f>
        <v/>
      </c>
      <c r="AI477" s="40">
        <f>INDEX(AI$175:AI$178,$D477)*$E477*INDEX(AI$179:AI$195,$F477)</f>
        <v/>
      </c>
      <c r="AJ477" s="40">
        <f>INDEX(AJ$175:AJ$178,$D477)*$E477*INDEX(AJ$179:AJ$195,$F477)</f>
        <v/>
      </c>
      <c r="AK477" s="40">
        <f>INDEX(AK$175:AK$178,$D477)*$E477*INDEX(AK$179:AK$195,$F477)</f>
        <v/>
      </c>
      <c r="AL477" s="40">
        <f>INDEX(AL$175:AL$178,$D477)*$E477*INDEX(AL$179:AL$195,$F477)</f>
        <v/>
      </c>
      <c r="AM477" s="40">
        <f>INDEX(AM$175:AM$178,$D477)*$E477*INDEX(AM$179:AM$195,$F477)</f>
        <v/>
      </c>
      <c r="AN477" s="40">
        <f>INDEX(AN$175:AN$178,$D477)*$E477*INDEX(AN$179:AN$195,$F477)</f>
        <v/>
      </c>
      <c r="AO477" s="40">
        <f>INDEX(AO$175:AO$178,$D477)*$E477*INDEX(AO$179:AO$195,$F477)</f>
        <v/>
      </c>
      <c r="AP477" s="40">
        <f>INDEX(AP$175:AP$178,$D477)*$E477*INDEX(AP$179:AP$195,$F477)</f>
        <v/>
      </c>
      <c r="AQ477" s="40">
        <f>INDEX(AQ$175:AQ$178,$D477)*$E477*INDEX(AQ$179:AQ$195,$F477)</f>
        <v/>
      </c>
      <c r="AR477" s="40">
        <f>INDEX(AR$175:AR$178,$D477)*$E477*INDEX(AR$179:AR$195,$F477)</f>
        <v/>
      </c>
      <c r="AS477" s="40">
        <f>INDEX(AS$175:AS$178,$D477)*$E477*INDEX(AS$179:AS$195,$F477)</f>
        <v/>
      </c>
      <c r="AT477" s="40">
        <f>INDEX(AT$175:AT$178,$D477)*$E477*INDEX(AT$179:AT$195,$F477)</f>
        <v/>
      </c>
      <c r="AU477" s="40">
        <f>INDEX(AU$175:AU$178,$D477)*$E477*INDEX(AU$179:AU$195,$F477)</f>
        <v/>
      </c>
      <c r="AV477" s="40">
        <f>INDEX(AV$175:AV$178,$D477)*$E477*INDEX(AV$179:AV$195,$F477)</f>
        <v/>
      </c>
      <c r="AW477" s="40">
        <f>INDEX(AW$175:AW$178,$D477)*$E477*INDEX(AW$179:AW$195,$F477)</f>
        <v/>
      </c>
      <c r="AX477" s="42">
        <f>SHADOWEFF(INDEX(AX$175:AX$178,$D477),$E477,INDEX(AX$179:AX$195,$F477))</f>
        <v/>
      </c>
    </row>
    <row r="478" hidden="1" outlineLevel="2">
      <c r="A478" s="5" t="inlineStr">
        <is>
          <t>shp</t>
        </is>
      </c>
      <c r="B478" s="5" t="inlineStr">
        <is>
          <t>nga</t>
        </is>
      </c>
      <c r="C478" s="5" t="inlineStr">
        <is>
          <t>avi</t>
        </is>
      </c>
      <c r="D478" s="40">
        <f>INDEX(Inputs!$M$5:$M$132,MATCH($B478&amp;"|"&amp;$C478,Inputs!$A$5:$A$132,0))</f>
        <v/>
      </c>
      <c r="E478" s="40">
        <f>INDEX(Inputs!$T$5:$T$132,MATCH($B478&amp;"|"&amp;$C478,Inputs!$A$5:$A$132,0))</f>
        <v/>
      </c>
      <c r="F478" s="40">
        <f>INDEX(Inputs!$K$5:$K$132,MATCH($B478&amp;"|"&amp;$C478,Inputs!$A$5:$A$132,0))</f>
        <v/>
      </c>
      <c r="G478" s="39" t="n"/>
      <c r="H478" s="5">
        <f>INDEX(Variables!$B$5:$B$105,MATCH($A478,Variables!$A$5:$A$105,0))&amp;IF($C478="",""," | "&amp;INDEX(Mapping!$B$5:$B$26,MATCH($C478,Mapping!$A$5:$A$26,0))&amp;" | "&amp;INDEX(Mapping!$B$30:$B$41,MATCH($B478,Mapping!$A$30:$A$41,0)))</f>
        <v/>
      </c>
      <c r="I478" s="5">
        <f>INDEX(Variables!$C$5:$C$105,MATCH($A478,Variables!$A$5:$A$105,0))</f>
        <v/>
      </c>
      <c r="J478" s="5">
        <f>INDEX(Variables!$E$5:$E$105,MATCH($A478,Variables!$A$5:$A$105,0))</f>
        <v/>
      </c>
      <c r="K478" s="25">
        <f>LOWER(Settings!$C$4)&amp;".mit."&amp;$A478&amp;IF($C478="","","."&amp;$C478&amp;"."&amp;$B478)&amp;IF(INDEX(Variables!$D$5:$D$105,MATCH($A478,Variables!$A$5:$A$105,0))="","","."&amp;INDEX(Variables!$D$5:$D$105,MATCH($A478,Variables!$A$5:$A$105,0)))&amp;"."&amp;K$5</f>
        <v/>
      </c>
      <c r="L478" s="41">
        <f>INDEX(L$175:L$178,$D478)*$E478*INDEX(L$179:L$195,$F478)</f>
        <v/>
      </c>
      <c r="M478" s="40">
        <f>INDEX(M$175:M$178,$D478)*$E478*INDEX(M$179:M$195,$F478)</f>
        <v/>
      </c>
      <c r="N478" s="40">
        <f>INDEX(N$175:N$178,$D478)*$E478*INDEX(N$179:N$195,$F478)</f>
        <v/>
      </c>
      <c r="O478" s="40">
        <f>INDEX(O$175:O$178,$D478)*$E478*INDEX(O$179:O$195,$F478)</f>
        <v/>
      </c>
      <c r="P478" s="40">
        <f>INDEX(P$175:P$178,$D478)*$E478*INDEX(P$179:P$195,$F478)</f>
        <v/>
      </c>
      <c r="Q478" s="40">
        <f>INDEX(Q$175:Q$178,$D478)*$E478*INDEX(Q$179:Q$195,$F478)</f>
        <v/>
      </c>
      <c r="R478" s="40">
        <f>INDEX(R$175:R$178,$D478)*$E478*INDEX(R$179:R$195,$F478)</f>
        <v/>
      </c>
      <c r="S478" s="40">
        <f>INDEX(S$175:S$178,$D478)*$E478*INDEX(S$179:S$195,$F478)</f>
        <v/>
      </c>
      <c r="T478" s="40">
        <f>INDEX(T$175:T$178,$D478)*$E478*INDEX(T$179:T$195,$F478)</f>
        <v/>
      </c>
      <c r="U478" s="40">
        <f>INDEX(U$175:U$178,$D478)*$E478*INDEX(U$179:U$195,$F478)</f>
        <v/>
      </c>
      <c r="V478" s="40">
        <f>INDEX(V$175:V$178,$D478)*$E478*INDEX(V$179:V$195,$F478)</f>
        <v/>
      </c>
      <c r="W478" s="40">
        <f>INDEX(W$175:W$178,$D478)*$E478*INDEX(W$179:W$195,$F478)</f>
        <v/>
      </c>
      <c r="X478" s="40">
        <f>INDEX(X$175:X$178,$D478)*$E478*INDEX(X$179:X$195,$F478)</f>
        <v/>
      </c>
      <c r="Y478" s="40">
        <f>INDEX(Y$175:Y$178,$D478)*$E478*INDEX(Y$179:Y$195,$F478)</f>
        <v/>
      </c>
      <c r="Z478" s="40">
        <f>INDEX(Z$175:Z$178,$D478)*$E478*INDEX(Z$179:Z$195,$F478)</f>
        <v/>
      </c>
      <c r="AA478" s="40">
        <f>INDEX(AA$175:AA$178,$D478)*$E478*INDEX(AA$179:AA$195,$F478)</f>
        <v/>
      </c>
      <c r="AB478" s="40">
        <f>INDEX(AB$175:AB$178,$D478)*$E478*INDEX(AB$179:AB$195,$F478)</f>
        <v/>
      </c>
      <c r="AC478" s="40">
        <f>INDEX(AC$175:AC$178,$D478)*$E478*INDEX(AC$179:AC$195,$F478)</f>
        <v/>
      </c>
      <c r="AD478" s="42">
        <f>SHADOWEFF(INDEX(AD$175:AD$178,$D478),$E478,INDEX(AD$179:AD$195,$F478))</f>
        <v/>
      </c>
      <c r="AE478" s="25">
        <f>LOWER(Settings!$C$4)&amp;".mit."&amp;$A478&amp;IF($C478="","","."&amp;$C478&amp;"."&amp;$B478)&amp;IF(INDEX(Variables!$D$5:$D$105,MATCH($A478,Variables!$A$5:$A$105,0))="","","."&amp;INDEX(Variables!$D$5:$D$105,MATCH($A478,Variables!$A$5:$A$105,0)))&amp;"."&amp;AE$5</f>
        <v/>
      </c>
      <c r="AF478" s="41">
        <f>INDEX(AF$175:AF$178,$D478)*$E478*INDEX(AF$179:AF$195,$F478)</f>
        <v/>
      </c>
      <c r="AG478" s="40">
        <f>INDEX(AG$175:AG$178,$D478)*$E478*INDEX(AG$179:AG$195,$F478)</f>
        <v/>
      </c>
      <c r="AH478" s="40">
        <f>INDEX(AH$175:AH$178,$D478)*$E478*INDEX(AH$179:AH$195,$F478)</f>
        <v/>
      </c>
      <c r="AI478" s="40">
        <f>INDEX(AI$175:AI$178,$D478)*$E478*INDEX(AI$179:AI$195,$F478)</f>
        <v/>
      </c>
      <c r="AJ478" s="40">
        <f>INDEX(AJ$175:AJ$178,$D478)*$E478*INDEX(AJ$179:AJ$195,$F478)</f>
        <v/>
      </c>
      <c r="AK478" s="40">
        <f>INDEX(AK$175:AK$178,$D478)*$E478*INDEX(AK$179:AK$195,$F478)</f>
        <v/>
      </c>
      <c r="AL478" s="40">
        <f>INDEX(AL$175:AL$178,$D478)*$E478*INDEX(AL$179:AL$195,$F478)</f>
        <v/>
      </c>
      <c r="AM478" s="40">
        <f>INDEX(AM$175:AM$178,$D478)*$E478*INDEX(AM$179:AM$195,$F478)</f>
        <v/>
      </c>
      <c r="AN478" s="40">
        <f>INDEX(AN$175:AN$178,$D478)*$E478*INDEX(AN$179:AN$195,$F478)</f>
        <v/>
      </c>
      <c r="AO478" s="40">
        <f>INDEX(AO$175:AO$178,$D478)*$E478*INDEX(AO$179:AO$195,$F478)</f>
        <v/>
      </c>
      <c r="AP478" s="40">
        <f>INDEX(AP$175:AP$178,$D478)*$E478*INDEX(AP$179:AP$195,$F478)</f>
        <v/>
      </c>
      <c r="AQ478" s="40">
        <f>INDEX(AQ$175:AQ$178,$D478)*$E478*INDEX(AQ$179:AQ$195,$F478)</f>
        <v/>
      </c>
      <c r="AR478" s="40">
        <f>INDEX(AR$175:AR$178,$D478)*$E478*INDEX(AR$179:AR$195,$F478)</f>
        <v/>
      </c>
      <c r="AS478" s="40">
        <f>INDEX(AS$175:AS$178,$D478)*$E478*INDEX(AS$179:AS$195,$F478)</f>
        <v/>
      </c>
      <c r="AT478" s="40">
        <f>INDEX(AT$175:AT$178,$D478)*$E478*INDEX(AT$179:AT$195,$F478)</f>
        <v/>
      </c>
      <c r="AU478" s="40">
        <f>INDEX(AU$175:AU$178,$D478)*$E478*INDEX(AU$179:AU$195,$F478)</f>
        <v/>
      </c>
      <c r="AV478" s="40">
        <f>INDEX(AV$175:AV$178,$D478)*$E478*INDEX(AV$179:AV$195,$F478)</f>
        <v/>
      </c>
      <c r="AW478" s="40">
        <f>INDEX(AW$175:AW$178,$D478)*$E478*INDEX(AW$179:AW$195,$F478)</f>
        <v/>
      </c>
      <c r="AX478" s="42">
        <f>SHADOWEFF(INDEX(AX$175:AX$178,$D478),$E478,INDEX(AX$179:AX$195,$F478))</f>
        <v/>
      </c>
    </row>
    <row r="479" hidden="1" outlineLevel="2">
      <c r="A479" s="5" t="inlineStr">
        <is>
          <t>shp</t>
        </is>
      </c>
      <c r="B479" s="5" t="inlineStr">
        <is>
          <t>gso</t>
        </is>
      </c>
      <c r="C479" s="5" t="inlineStr">
        <is>
          <t>avi</t>
        </is>
      </c>
      <c r="D479" s="40">
        <f>INDEX(Inputs!$M$5:$M$132,MATCH($B479&amp;"|"&amp;$C479,Inputs!$A$5:$A$132,0))</f>
        <v/>
      </c>
      <c r="E479" s="40">
        <f>INDEX(Inputs!$T$5:$T$132,MATCH($B479&amp;"|"&amp;$C479,Inputs!$A$5:$A$132,0))</f>
        <v/>
      </c>
      <c r="F479" s="40">
        <f>INDEX(Inputs!$K$5:$K$132,MATCH($B479&amp;"|"&amp;$C479,Inputs!$A$5:$A$132,0))</f>
        <v/>
      </c>
      <c r="G479" s="39" t="n"/>
      <c r="H479" s="5">
        <f>INDEX(Variables!$B$5:$B$105,MATCH($A479,Variables!$A$5:$A$105,0))&amp;IF($C479="",""," | "&amp;INDEX(Mapping!$B$5:$B$26,MATCH($C479,Mapping!$A$5:$A$26,0))&amp;" | "&amp;INDEX(Mapping!$B$30:$B$41,MATCH($B479,Mapping!$A$30:$A$41,0)))</f>
        <v/>
      </c>
      <c r="I479" s="5">
        <f>INDEX(Variables!$C$5:$C$105,MATCH($A479,Variables!$A$5:$A$105,0))</f>
        <v/>
      </c>
      <c r="J479" s="5">
        <f>INDEX(Variables!$E$5:$E$105,MATCH($A479,Variables!$A$5:$A$105,0))</f>
        <v/>
      </c>
      <c r="K479" s="25">
        <f>LOWER(Settings!$C$4)&amp;".mit."&amp;$A479&amp;IF($C479="","","."&amp;$C479&amp;"."&amp;$B479)&amp;IF(INDEX(Variables!$D$5:$D$105,MATCH($A479,Variables!$A$5:$A$105,0))="","","."&amp;INDEX(Variables!$D$5:$D$105,MATCH($A479,Variables!$A$5:$A$105,0)))&amp;"."&amp;K$5</f>
        <v/>
      </c>
      <c r="L479" s="41">
        <f>INDEX(L$175:L$178,$D479)*$E479*INDEX(L$179:L$195,$F479)</f>
        <v/>
      </c>
      <c r="M479" s="40">
        <f>INDEX(M$175:M$178,$D479)*$E479*INDEX(M$179:M$195,$F479)</f>
        <v/>
      </c>
      <c r="N479" s="40">
        <f>INDEX(N$175:N$178,$D479)*$E479*INDEX(N$179:N$195,$F479)</f>
        <v/>
      </c>
      <c r="O479" s="40">
        <f>INDEX(O$175:O$178,$D479)*$E479*INDEX(O$179:O$195,$F479)</f>
        <v/>
      </c>
      <c r="P479" s="40">
        <f>INDEX(P$175:P$178,$D479)*$E479*INDEX(P$179:P$195,$F479)</f>
        <v/>
      </c>
      <c r="Q479" s="40">
        <f>INDEX(Q$175:Q$178,$D479)*$E479*INDEX(Q$179:Q$195,$F479)</f>
        <v/>
      </c>
      <c r="R479" s="40">
        <f>INDEX(R$175:R$178,$D479)*$E479*INDEX(R$179:R$195,$F479)</f>
        <v/>
      </c>
      <c r="S479" s="40">
        <f>INDEX(S$175:S$178,$D479)*$E479*INDEX(S$179:S$195,$F479)</f>
        <v/>
      </c>
      <c r="T479" s="40">
        <f>INDEX(T$175:T$178,$D479)*$E479*INDEX(T$179:T$195,$F479)</f>
        <v/>
      </c>
      <c r="U479" s="40">
        <f>INDEX(U$175:U$178,$D479)*$E479*INDEX(U$179:U$195,$F479)</f>
        <v/>
      </c>
      <c r="V479" s="40">
        <f>INDEX(V$175:V$178,$D479)*$E479*INDEX(V$179:V$195,$F479)</f>
        <v/>
      </c>
      <c r="W479" s="40">
        <f>INDEX(W$175:W$178,$D479)*$E479*INDEX(W$179:W$195,$F479)</f>
        <v/>
      </c>
      <c r="X479" s="40">
        <f>INDEX(X$175:X$178,$D479)*$E479*INDEX(X$179:X$195,$F479)</f>
        <v/>
      </c>
      <c r="Y479" s="40">
        <f>INDEX(Y$175:Y$178,$D479)*$E479*INDEX(Y$179:Y$195,$F479)</f>
        <v/>
      </c>
      <c r="Z479" s="40">
        <f>INDEX(Z$175:Z$178,$D479)*$E479*INDEX(Z$179:Z$195,$F479)</f>
        <v/>
      </c>
      <c r="AA479" s="40">
        <f>INDEX(AA$175:AA$178,$D479)*$E479*INDEX(AA$179:AA$195,$F479)</f>
        <v/>
      </c>
      <c r="AB479" s="40">
        <f>INDEX(AB$175:AB$178,$D479)*$E479*INDEX(AB$179:AB$195,$F479)</f>
        <v/>
      </c>
      <c r="AC479" s="40">
        <f>INDEX(AC$175:AC$178,$D479)*$E479*INDEX(AC$179:AC$195,$F479)</f>
        <v/>
      </c>
      <c r="AD479" s="42">
        <f>SHADOWEFF(INDEX(AD$175:AD$178,$D479),$E479,INDEX(AD$179:AD$195,$F479))</f>
        <v/>
      </c>
      <c r="AE479" s="25">
        <f>LOWER(Settings!$C$4)&amp;".mit."&amp;$A479&amp;IF($C479="","","."&amp;$C479&amp;"."&amp;$B479)&amp;IF(INDEX(Variables!$D$5:$D$105,MATCH($A479,Variables!$A$5:$A$105,0))="","","."&amp;INDEX(Variables!$D$5:$D$105,MATCH($A479,Variables!$A$5:$A$105,0)))&amp;"."&amp;AE$5</f>
        <v/>
      </c>
      <c r="AF479" s="41">
        <f>INDEX(AF$175:AF$178,$D479)*$E479*INDEX(AF$179:AF$195,$F479)</f>
        <v/>
      </c>
      <c r="AG479" s="40">
        <f>INDEX(AG$175:AG$178,$D479)*$E479*INDEX(AG$179:AG$195,$F479)</f>
        <v/>
      </c>
      <c r="AH479" s="40">
        <f>INDEX(AH$175:AH$178,$D479)*$E479*INDEX(AH$179:AH$195,$F479)</f>
        <v/>
      </c>
      <c r="AI479" s="40">
        <f>INDEX(AI$175:AI$178,$D479)*$E479*INDEX(AI$179:AI$195,$F479)</f>
        <v/>
      </c>
      <c r="AJ479" s="40">
        <f>INDEX(AJ$175:AJ$178,$D479)*$E479*INDEX(AJ$179:AJ$195,$F479)</f>
        <v/>
      </c>
      <c r="AK479" s="40">
        <f>INDEX(AK$175:AK$178,$D479)*$E479*INDEX(AK$179:AK$195,$F479)</f>
        <v/>
      </c>
      <c r="AL479" s="40">
        <f>INDEX(AL$175:AL$178,$D479)*$E479*INDEX(AL$179:AL$195,$F479)</f>
        <v/>
      </c>
      <c r="AM479" s="40">
        <f>INDEX(AM$175:AM$178,$D479)*$E479*INDEX(AM$179:AM$195,$F479)</f>
        <v/>
      </c>
      <c r="AN479" s="40">
        <f>INDEX(AN$175:AN$178,$D479)*$E479*INDEX(AN$179:AN$195,$F479)</f>
        <v/>
      </c>
      <c r="AO479" s="40">
        <f>INDEX(AO$175:AO$178,$D479)*$E479*INDEX(AO$179:AO$195,$F479)</f>
        <v/>
      </c>
      <c r="AP479" s="40">
        <f>INDEX(AP$175:AP$178,$D479)*$E479*INDEX(AP$179:AP$195,$F479)</f>
        <v/>
      </c>
      <c r="AQ479" s="40">
        <f>INDEX(AQ$175:AQ$178,$D479)*$E479*INDEX(AQ$179:AQ$195,$F479)</f>
        <v/>
      </c>
      <c r="AR479" s="40">
        <f>INDEX(AR$175:AR$178,$D479)*$E479*INDEX(AR$179:AR$195,$F479)</f>
        <v/>
      </c>
      <c r="AS479" s="40">
        <f>INDEX(AS$175:AS$178,$D479)*$E479*INDEX(AS$179:AS$195,$F479)</f>
        <v/>
      </c>
      <c r="AT479" s="40">
        <f>INDEX(AT$175:AT$178,$D479)*$E479*INDEX(AT$179:AT$195,$F479)</f>
        <v/>
      </c>
      <c r="AU479" s="40">
        <f>INDEX(AU$175:AU$178,$D479)*$E479*INDEX(AU$179:AU$195,$F479)</f>
        <v/>
      </c>
      <c r="AV479" s="40">
        <f>INDEX(AV$175:AV$178,$D479)*$E479*INDEX(AV$179:AV$195,$F479)</f>
        <v/>
      </c>
      <c r="AW479" s="40">
        <f>INDEX(AW$175:AW$178,$D479)*$E479*INDEX(AW$179:AW$195,$F479)</f>
        <v/>
      </c>
      <c r="AX479" s="42">
        <f>SHADOWEFF(INDEX(AX$175:AX$178,$D479),$E479,INDEX(AX$179:AX$195,$F479))</f>
        <v/>
      </c>
    </row>
    <row r="480" hidden="1" outlineLevel="2">
      <c r="A480" s="5" t="inlineStr">
        <is>
          <t>shp</t>
        </is>
      </c>
      <c r="B480" s="5" t="inlineStr">
        <is>
          <t>die</t>
        </is>
      </c>
      <c r="C480" s="5" t="inlineStr">
        <is>
          <t>avi</t>
        </is>
      </c>
      <c r="D480" s="40">
        <f>INDEX(Inputs!$M$5:$M$132,MATCH($B480&amp;"|"&amp;$C480,Inputs!$A$5:$A$132,0))</f>
        <v/>
      </c>
      <c r="E480" s="40">
        <f>INDEX(Inputs!$T$5:$T$132,MATCH($B480&amp;"|"&amp;$C480,Inputs!$A$5:$A$132,0))</f>
        <v/>
      </c>
      <c r="F480" s="40">
        <f>INDEX(Inputs!$K$5:$K$132,MATCH($B480&amp;"|"&amp;$C480,Inputs!$A$5:$A$132,0))</f>
        <v/>
      </c>
      <c r="G480" s="39" t="n"/>
      <c r="H480" s="5">
        <f>INDEX(Variables!$B$5:$B$105,MATCH($A480,Variables!$A$5:$A$105,0))&amp;IF($C480="",""," | "&amp;INDEX(Mapping!$B$5:$B$26,MATCH($C480,Mapping!$A$5:$A$26,0))&amp;" | "&amp;INDEX(Mapping!$B$30:$B$41,MATCH($B480,Mapping!$A$30:$A$41,0)))</f>
        <v/>
      </c>
      <c r="I480" s="5">
        <f>INDEX(Variables!$C$5:$C$105,MATCH($A480,Variables!$A$5:$A$105,0))</f>
        <v/>
      </c>
      <c r="J480" s="5">
        <f>INDEX(Variables!$E$5:$E$105,MATCH($A480,Variables!$A$5:$A$105,0))</f>
        <v/>
      </c>
      <c r="K480" s="25">
        <f>LOWER(Settings!$C$4)&amp;".mit."&amp;$A480&amp;IF($C480="","","."&amp;$C480&amp;"."&amp;$B480)&amp;IF(INDEX(Variables!$D$5:$D$105,MATCH($A480,Variables!$A$5:$A$105,0))="","","."&amp;INDEX(Variables!$D$5:$D$105,MATCH($A480,Variables!$A$5:$A$105,0)))&amp;"."&amp;K$5</f>
        <v/>
      </c>
      <c r="L480" s="41">
        <f>INDEX(L$175:L$178,$D480)*$E480*INDEX(L$179:L$195,$F480)</f>
        <v/>
      </c>
      <c r="M480" s="40">
        <f>INDEX(M$175:M$178,$D480)*$E480*INDEX(M$179:M$195,$F480)</f>
        <v/>
      </c>
      <c r="N480" s="40">
        <f>INDEX(N$175:N$178,$D480)*$E480*INDEX(N$179:N$195,$F480)</f>
        <v/>
      </c>
      <c r="O480" s="40">
        <f>INDEX(O$175:O$178,$D480)*$E480*INDEX(O$179:O$195,$F480)</f>
        <v/>
      </c>
      <c r="P480" s="40">
        <f>INDEX(P$175:P$178,$D480)*$E480*INDEX(P$179:P$195,$F480)</f>
        <v/>
      </c>
      <c r="Q480" s="40">
        <f>INDEX(Q$175:Q$178,$D480)*$E480*INDEX(Q$179:Q$195,$F480)</f>
        <v/>
      </c>
      <c r="R480" s="40">
        <f>INDEX(R$175:R$178,$D480)*$E480*INDEX(R$179:R$195,$F480)</f>
        <v/>
      </c>
      <c r="S480" s="40">
        <f>INDEX(S$175:S$178,$D480)*$E480*INDEX(S$179:S$195,$F480)</f>
        <v/>
      </c>
      <c r="T480" s="40">
        <f>INDEX(T$175:T$178,$D480)*$E480*INDEX(T$179:T$195,$F480)</f>
        <v/>
      </c>
      <c r="U480" s="40">
        <f>INDEX(U$175:U$178,$D480)*$E480*INDEX(U$179:U$195,$F480)</f>
        <v/>
      </c>
      <c r="V480" s="40">
        <f>INDEX(V$175:V$178,$D480)*$E480*INDEX(V$179:V$195,$F480)</f>
        <v/>
      </c>
      <c r="W480" s="40">
        <f>INDEX(W$175:W$178,$D480)*$E480*INDEX(W$179:W$195,$F480)</f>
        <v/>
      </c>
      <c r="X480" s="40">
        <f>INDEX(X$175:X$178,$D480)*$E480*INDEX(X$179:X$195,$F480)</f>
        <v/>
      </c>
      <c r="Y480" s="40">
        <f>INDEX(Y$175:Y$178,$D480)*$E480*INDEX(Y$179:Y$195,$F480)</f>
        <v/>
      </c>
      <c r="Z480" s="40">
        <f>INDEX(Z$175:Z$178,$D480)*$E480*INDEX(Z$179:Z$195,$F480)</f>
        <v/>
      </c>
      <c r="AA480" s="40">
        <f>INDEX(AA$175:AA$178,$D480)*$E480*INDEX(AA$179:AA$195,$F480)</f>
        <v/>
      </c>
      <c r="AB480" s="40">
        <f>INDEX(AB$175:AB$178,$D480)*$E480*INDEX(AB$179:AB$195,$F480)</f>
        <v/>
      </c>
      <c r="AC480" s="40">
        <f>INDEX(AC$175:AC$178,$D480)*$E480*INDEX(AC$179:AC$195,$F480)</f>
        <v/>
      </c>
      <c r="AD480" s="42">
        <f>SHADOWEFF(INDEX(AD$175:AD$178,$D480),$E480,INDEX(AD$179:AD$195,$F480))</f>
        <v/>
      </c>
      <c r="AE480" s="25">
        <f>LOWER(Settings!$C$4)&amp;".mit."&amp;$A480&amp;IF($C480="","","."&amp;$C480&amp;"."&amp;$B480)&amp;IF(INDEX(Variables!$D$5:$D$105,MATCH($A480,Variables!$A$5:$A$105,0))="","","."&amp;INDEX(Variables!$D$5:$D$105,MATCH($A480,Variables!$A$5:$A$105,0)))&amp;"."&amp;AE$5</f>
        <v/>
      </c>
      <c r="AF480" s="41">
        <f>INDEX(AF$175:AF$178,$D480)*$E480*INDEX(AF$179:AF$195,$F480)</f>
        <v/>
      </c>
      <c r="AG480" s="40">
        <f>INDEX(AG$175:AG$178,$D480)*$E480*INDEX(AG$179:AG$195,$F480)</f>
        <v/>
      </c>
      <c r="AH480" s="40">
        <f>INDEX(AH$175:AH$178,$D480)*$E480*INDEX(AH$179:AH$195,$F480)</f>
        <v/>
      </c>
      <c r="AI480" s="40">
        <f>INDEX(AI$175:AI$178,$D480)*$E480*INDEX(AI$179:AI$195,$F480)</f>
        <v/>
      </c>
      <c r="AJ480" s="40">
        <f>INDEX(AJ$175:AJ$178,$D480)*$E480*INDEX(AJ$179:AJ$195,$F480)</f>
        <v/>
      </c>
      <c r="AK480" s="40">
        <f>INDEX(AK$175:AK$178,$D480)*$E480*INDEX(AK$179:AK$195,$F480)</f>
        <v/>
      </c>
      <c r="AL480" s="40">
        <f>INDEX(AL$175:AL$178,$D480)*$E480*INDEX(AL$179:AL$195,$F480)</f>
        <v/>
      </c>
      <c r="AM480" s="40">
        <f>INDEX(AM$175:AM$178,$D480)*$E480*INDEX(AM$179:AM$195,$F480)</f>
        <v/>
      </c>
      <c r="AN480" s="40">
        <f>INDEX(AN$175:AN$178,$D480)*$E480*INDEX(AN$179:AN$195,$F480)</f>
        <v/>
      </c>
      <c r="AO480" s="40">
        <f>INDEX(AO$175:AO$178,$D480)*$E480*INDEX(AO$179:AO$195,$F480)</f>
        <v/>
      </c>
      <c r="AP480" s="40">
        <f>INDEX(AP$175:AP$178,$D480)*$E480*INDEX(AP$179:AP$195,$F480)</f>
        <v/>
      </c>
      <c r="AQ480" s="40">
        <f>INDEX(AQ$175:AQ$178,$D480)*$E480*INDEX(AQ$179:AQ$195,$F480)</f>
        <v/>
      </c>
      <c r="AR480" s="40">
        <f>INDEX(AR$175:AR$178,$D480)*$E480*INDEX(AR$179:AR$195,$F480)</f>
        <v/>
      </c>
      <c r="AS480" s="40">
        <f>INDEX(AS$175:AS$178,$D480)*$E480*INDEX(AS$179:AS$195,$F480)</f>
        <v/>
      </c>
      <c r="AT480" s="40">
        <f>INDEX(AT$175:AT$178,$D480)*$E480*INDEX(AT$179:AT$195,$F480)</f>
        <v/>
      </c>
      <c r="AU480" s="40">
        <f>INDEX(AU$175:AU$178,$D480)*$E480*INDEX(AU$179:AU$195,$F480)</f>
        <v/>
      </c>
      <c r="AV480" s="40">
        <f>INDEX(AV$175:AV$178,$D480)*$E480*INDEX(AV$179:AV$195,$F480)</f>
        <v/>
      </c>
      <c r="AW480" s="40">
        <f>INDEX(AW$175:AW$178,$D480)*$E480*INDEX(AW$179:AW$195,$F480)</f>
        <v/>
      </c>
      <c r="AX480" s="42">
        <f>SHADOWEFF(INDEX(AX$175:AX$178,$D480),$E480,INDEX(AX$179:AX$195,$F480))</f>
        <v/>
      </c>
    </row>
    <row r="481" hidden="1" outlineLevel="2">
      <c r="A481" s="5" t="inlineStr">
        <is>
          <t>shp</t>
        </is>
      </c>
      <c r="B481" s="5" t="inlineStr">
        <is>
          <t>lpg</t>
        </is>
      </c>
      <c r="C481" s="5" t="inlineStr">
        <is>
          <t>avi</t>
        </is>
      </c>
      <c r="D481" s="40">
        <f>INDEX(Inputs!$M$5:$M$132,MATCH($B481&amp;"|"&amp;$C481,Inputs!$A$5:$A$132,0))</f>
        <v/>
      </c>
      <c r="E481" s="40">
        <f>INDEX(Inputs!$T$5:$T$132,MATCH($B481&amp;"|"&amp;$C481,Inputs!$A$5:$A$132,0))</f>
        <v/>
      </c>
      <c r="F481" s="40">
        <f>INDEX(Inputs!$K$5:$K$132,MATCH($B481&amp;"|"&amp;$C481,Inputs!$A$5:$A$132,0))</f>
        <v/>
      </c>
      <c r="G481" s="39" t="n"/>
      <c r="H481" s="5">
        <f>INDEX(Variables!$B$5:$B$105,MATCH($A481,Variables!$A$5:$A$105,0))&amp;IF($C481="",""," | "&amp;INDEX(Mapping!$B$5:$B$26,MATCH($C481,Mapping!$A$5:$A$26,0))&amp;" | "&amp;INDEX(Mapping!$B$30:$B$41,MATCH($B481,Mapping!$A$30:$A$41,0)))</f>
        <v/>
      </c>
      <c r="I481" s="5">
        <f>INDEX(Variables!$C$5:$C$105,MATCH($A481,Variables!$A$5:$A$105,0))</f>
        <v/>
      </c>
      <c r="J481" s="5">
        <f>INDEX(Variables!$E$5:$E$105,MATCH($A481,Variables!$A$5:$A$105,0))</f>
        <v/>
      </c>
      <c r="K481" s="25">
        <f>LOWER(Settings!$C$4)&amp;".mit."&amp;$A481&amp;IF($C481="","","."&amp;$C481&amp;"."&amp;$B481)&amp;IF(INDEX(Variables!$D$5:$D$105,MATCH($A481,Variables!$A$5:$A$105,0))="","","."&amp;INDEX(Variables!$D$5:$D$105,MATCH($A481,Variables!$A$5:$A$105,0)))&amp;"."&amp;K$5</f>
        <v/>
      </c>
      <c r="L481" s="41">
        <f>INDEX(L$175:L$178,$D481)*$E481*INDEX(L$179:L$195,$F481)</f>
        <v/>
      </c>
      <c r="M481" s="40">
        <f>INDEX(M$175:M$178,$D481)*$E481*INDEX(M$179:M$195,$F481)</f>
        <v/>
      </c>
      <c r="N481" s="40">
        <f>INDEX(N$175:N$178,$D481)*$E481*INDEX(N$179:N$195,$F481)</f>
        <v/>
      </c>
      <c r="O481" s="40">
        <f>INDEX(O$175:O$178,$D481)*$E481*INDEX(O$179:O$195,$F481)</f>
        <v/>
      </c>
      <c r="P481" s="40">
        <f>INDEX(P$175:P$178,$D481)*$E481*INDEX(P$179:P$195,$F481)</f>
        <v/>
      </c>
      <c r="Q481" s="40">
        <f>INDEX(Q$175:Q$178,$D481)*$E481*INDEX(Q$179:Q$195,$F481)</f>
        <v/>
      </c>
      <c r="R481" s="40">
        <f>INDEX(R$175:R$178,$D481)*$E481*INDEX(R$179:R$195,$F481)</f>
        <v/>
      </c>
      <c r="S481" s="40">
        <f>INDEX(S$175:S$178,$D481)*$E481*INDEX(S$179:S$195,$F481)</f>
        <v/>
      </c>
      <c r="T481" s="40">
        <f>INDEX(T$175:T$178,$D481)*$E481*INDEX(T$179:T$195,$F481)</f>
        <v/>
      </c>
      <c r="U481" s="40">
        <f>INDEX(U$175:U$178,$D481)*$E481*INDEX(U$179:U$195,$F481)</f>
        <v/>
      </c>
      <c r="V481" s="40">
        <f>INDEX(V$175:V$178,$D481)*$E481*INDEX(V$179:V$195,$F481)</f>
        <v/>
      </c>
      <c r="W481" s="40">
        <f>INDEX(W$175:W$178,$D481)*$E481*INDEX(W$179:W$195,$F481)</f>
        <v/>
      </c>
      <c r="X481" s="40">
        <f>INDEX(X$175:X$178,$D481)*$E481*INDEX(X$179:X$195,$F481)</f>
        <v/>
      </c>
      <c r="Y481" s="40">
        <f>INDEX(Y$175:Y$178,$D481)*$E481*INDEX(Y$179:Y$195,$F481)</f>
        <v/>
      </c>
      <c r="Z481" s="40">
        <f>INDEX(Z$175:Z$178,$D481)*$E481*INDEX(Z$179:Z$195,$F481)</f>
        <v/>
      </c>
      <c r="AA481" s="40">
        <f>INDEX(AA$175:AA$178,$D481)*$E481*INDEX(AA$179:AA$195,$F481)</f>
        <v/>
      </c>
      <c r="AB481" s="40">
        <f>INDEX(AB$175:AB$178,$D481)*$E481*INDEX(AB$179:AB$195,$F481)</f>
        <v/>
      </c>
      <c r="AC481" s="40">
        <f>INDEX(AC$175:AC$178,$D481)*$E481*INDEX(AC$179:AC$195,$F481)</f>
        <v/>
      </c>
      <c r="AD481" s="42">
        <f>SHADOWEFF(INDEX(AD$175:AD$178,$D481),$E481,INDEX(AD$179:AD$195,$F481))</f>
        <v/>
      </c>
      <c r="AE481" s="25">
        <f>LOWER(Settings!$C$4)&amp;".mit."&amp;$A481&amp;IF($C481="","","."&amp;$C481&amp;"."&amp;$B481)&amp;IF(INDEX(Variables!$D$5:$D$105,MATCH($A481,Variables!$A$5:$A$105,0))="","","."&amp;INDEX(Variables!$D$5:$D$105,MATCH($A481,Variables!$A$5:$A$105,0)))&amp;"."&amp;AE$5</f>
        <v/>
      </c>
      <c r="AF481" s="41">
        <f>INDEX(AF$175:AF$178,$D481)*$E481*INDEX(AF$179:AF$195,$F481)</f>
        <v/>
      </c>
      <c r="AG481" s="40">
        <f>INDEX(AG$175:AG$178,$D481)*$E481*INDEX(AG$179:AG$195,$F481)</f>
        <v/>
      </c>
      <c r="AH481" s="40">
        <f>INDEX(AH$175:AH$178,$D481)*$E481*INDEX(AH$179:AH$195,$F481)</f>
        <v/>
      </c>
      <c r="AI481" s="40">
        <f>INDEX(AI$175:AI$178,$D481)*$E481*INDEX(AI$179:AI$195,$F481)</f>
        <v/>
      </c>
      <c r="AJ481" s="40">
        <f>INDEX(AJ$175:AJ$178,$D481)*$E481*INDEX(AJ$179:AJ$195,$F481)</f>
        <v/>
      </c>
      <c r="AK481" s="40">
        <f>INDEX(AK$175:AK$178,$D481)*$E481*INDEX(AK$179:AK$195,$F481)</f>
        <v/>
      </c>
      <c r="AL481" s="40">
        <f>INDEX(AL$175:AL$178,$D481)*$E481*INDEX(AL$179:AL$195,$F481)</f>
        <v/>
      </c>
      <c r="AM481" s="40">
        <f>INDEX(AM$175:AM$178,$D481)*$E481*INDEX(AM$179:AM$195,$F481)</f>
        <v/>
      </c>
      <c r="AN481" s="40">
        <f>INDEX(AN$175:AN$178,$D481)*$E481*INDEX(AN$179:AN$195,$F481)</f>
        <v/>
      </c>
      <c r="AO481" s="40">
        <f>INDEX(AO$175:AO$178,$D481)*$E481*INDEX(AO$179:AO$195,$F481)</f>
        <v/>
      </c>
      <c r="AP481" s="40">
        <f>INDEX(AP$175:AP$178,$D481)*$E481*INDEX(AP$179:AP$195,$F481)</f>
        <v/>
      </c>
      <c r="AQ481" s="40">
        <f>INDEX(AQ$175:AQ$178,$D481)*$E481*INDEX(AQ$179:AQ$195,$F481)</f>
        <v/>
      </c>
      <c r="AR481" s="40">
        <f>INDEX(AR$175:AR$178,$D481)*$E481*INDEX(AR$179:AR$195,$F481)</f>
        <v/>
      </c>
      <c r="AS481" s="40">
        <f>INDEX(AS$175:AS$178,$D481)*$E481*INDEX(AS$179:AS$195,$F481)</f>
        <v/>
      </c>
      <c r="AT481" s="40">
        <f>INDEX(AT$175:AT$178,$D481)*$E481*INDEX(AT$179:AT$195,$F481)</f>
        <v/>
      </c>
      <c r="AU481" s="40">
        <f>INDEX(AU$175:AU$178,$D481)*$E481*INDEX(AU$179:AU$195,$F481)</f>
        <v/>
      </c>
      <c r="AV481" s="40">
        <f>INDEX(AV$175:AV$178,$D481)*$E481*INDEX(AV$179:AV$195,$F481)</f>
        <v/>
      </c>
      <c r="AW481" s="40">
        <f>INDEX(AW$175:AW$178,$D481)*$E481*INDEX(AW$179:AW$195,$F481)</f>
        <v/>
      </c>
      <c r="AX481" s="42">
        <f>SHADOWEFF(INDEX(AX$175:AX$178,$D481),$E481,INDEX(AX$179:AX$195,$F481))</f>
        <v/>
      </c>
    </row>
    <row r="482" hidden="1" outlineLevel="2">
      <c r="A482" s="5" t="inlineStr">
        <is>
          <t>shp</t>
        </is>
      </c>
      <c r="B482" s="5" t="inlineStr">
        <is>
          <t>ker</t>
        </is>
      </c>
      <c r="C482" s="5" t="inlineStr">
        <is>
          <t>avi</t>
        </is>
      </c>
      <c r="D482" s="40">
        <f>INDEX(Inputs!$M$5:$M$132,MATCH($B482&amp;"|"&amp;$C482,Inputs!$A$5:$A$132,0))</f>
        <v/>
      </c>
      <c r="E482" s="40">
        <f>INDEX(Inputs!$T$5:$T$132,MATCH($B482&amp;"|"&amp;$C482,Inputs!$A$5:$A$132,0))</f>
        <v/>
      </c>
      <c r="F482" s="40">
        <f>INDEX(Inputs!$K$5:$K$132,MATCH($B482&amp;"|"&amp;$C482,Inputs!$A$5:$A$132,0))</f>
        <v/>
      </c>
      <c r="G482" s="39" t="n"/>
      <c r="H482" s="5">
        <f>INDEX(Variables!$B$5:$B$105,MATCH($A482,Variables!$A$5:$A$105,0))&amp;IF($C482="",""," | "&amp;INDEX(Mapping!$B$5:$B$26,MATCH($C482,Mapping!$A$5:$A$26,0))&amp;" | "&amp;INDEX(Mapping!$B$30:$B$41,MATCH($B482,Mapping!$A$30:$A$41,0)))</f>
        <v/>
      </c>
      <c r="I482" s="5">
        <f>INDEX(Variables!$C$5:$C$105,MATCH($A482,Variables!$A$5:$A$105,0))</f>
        <v/>
      </c>
      <c r="J482" s="5">
        <f>INDEX(Variables!$E$5:$E$105,MATCH($A482,Variables!$A$5:$A$105,0))</f>
        <v/>
      </c>
      <c r="K482" s="25">
        <f>LOWER(Settings!$C$4)&amp;".mit."&amp;$A482&amp;IF($C482="","","."&amp;$C482&amp;"."&amp;$B482)&amp;IF(INDEX(Variables!$D$5:$D$105,MATCH($A482,Variables!$A$5:$A$105,0))="","","."&amp;INDEX(Variables!$D$5:$D$105,MATCH($A482,Variables!$A$5:$A$105,0)))&amp;"."&amp;K$5</f>
        <v/>
      </c>
      <c r="L482" s="41">
        <f>INDEX(L$175:L$178,$D482)*$E482*INDEX(L$179:L$195,$F482)</f>
        <v/>
      </c>
      <c r="M482" s="40">
        <f>INDEX(M$175:M$178,$D482)*$E482*INDEX(M$179:M$195,$F482)</f>
        <v/>
      </c>
      <c r="N482" s="40">
        <f>INDEX(N$175:N$178,$D482)*$E482*INDEX(N$179:N$195,$F482)</f>
        <v/>
      </c>
      <c r="O482" s="40">
        <f>INDEX(O$175:O$178,$D482)*$E482*INDEX(O$179:O$195,$F482)</f>
        <v/>
      </c>
      <c r="P482" s="40">
        <f>INDEX(P$175:P$178,$D482)*$E482*INDEX(P$179:P$195,$F482)</f>
        <v/>
      </c>
      <c r="Q482" s="40">
        <f>INDEX(Q$175:Q$178,$D482)*$E482*INDEX(Q$179:Q$195,$F482)</f>
        <v/>
      </c>
      <c r="R482" s="40">
        <f>INDEX(R$175:R$178,$D482)*$E482*INDEX(R$179:R$195,$F482)</f>
        <v/>
      </c>
      <c r="S482" s="40">
        <f>INDEX(S$175:S$178,$D482)*$E482*INDEX(S$179:S$195,$F482)</f>
        <v/>
      </c>
      <c r="T482" s="40">
        <f>INDEX(T$175:T$178,$D482)*$E482*INDEX(T$179:T$195,$F482)</f>
        <v/>
      </c>
      <c r="U482" s="40">
        <f>INDEX(U$175:U$178,$D482)*$E482*INDEX(U$179:U$195,$F482)</f>
        <v/>
      </c>
      <c r="V482" s="40">
        <f>INDEX(V$175:V$178,$D482)*$E482*INDEX(V$179:V$195,$F482)</f>
        <v/>
      </c>
      <c r="W482" s="40">
        <f>INDEX(W$175:W$178,$D482)*$E482*INDEX(W$179:W$195,$F482)</f>
        <v/>
      </c>
      <c r="X482" s="40">
        <f>INDEX(X$175:X$178,$D482)*$E482*INDEX(X$179:X$195,$F482)</f>
        <v/>
      </c>
      <c r="Y482" s="40">
        <f>INDEX(Y$175:Y$178,$D482)*$E482*INDEX(Y$179:Y$195,$F482)</f>
        <v/>
      </c>
      <c r="Z482" s="40">
        <f>INDEX(Z$175:Z$178,$D482)*$E482*INDEX(Z$179:Z$195,$F482)</f>
        <v/>
      </c>
      <c r="AA482" s="40">
        <f>INDEX(AA$175:AA$178,$D482)*$E482*INDEX(AA$179:AA$195,$F482)</f>
        <v/>
      </c>
      <c r="AB482" s="40">
        <f>INDEX(AB$175:AB$178,$D482)*$E482*INDEX(AB$179:AB$195,$F482)</f>
        <v/>
      </c>
      <c r="AC482" s="40">
        <f>INDEX(AC$175:AC$178,$D482)*$E482*INDEX(AC$179:AC$195,$F482)</f>
        <v/>
      </c>
      <c r="AD482" s="42">
        <f>SHADOWEFF(INDEX(AD$175:AD$178,$D482),$E482,INDEX(AD$179:AD$195,$F482))</f>
        <v/>
      </c>
      <c r="AE482" s="25">
        <f>LOWER(Settings!$C$4)&amp;".mit."&amp;$A482&amp;IF($C482="","","."&amp;$C482&amp;"."&amp;$B482)&amp;IF(INDEX(Variables!$D$5:$D$105,MATCH($A482,Variables!$A$5:$A$105,0))="","","."&amp;INDEX(Variables!$D$5:$D$105,MATCH($A482,Variables!$A$5:$A$105,0)))&amp;"."&amp;AE$5</f>
        <v/>
      </c>
      <c r="AF482" s="41">
        <f>INDEX(AF$175:AF$178,$D482)*$E482*INDEX(AF$179:AF$195,$F482)</f>
        <v/>
      </c>
      <c r="AG482" s="40">
        <f>INDEX(AG$175:AG$178,$D482)*$E482*INDEX(AG$179:AG$195,$F482)</f>
        <v/>
      </c>
      <c r="AH482" s="40">
        <f>INDEX(AH$175:AH$178,$D482)*$E482*INDEX(AH$179:AH$195,$F482)</f>
        <v/>
      </c>
      <c r="AI482" s="40">
        <f>INDEX(AI$175:AI$178,$D482)*$E482*INDEX(AI$179:AI$195,$F482)</f>
        <v/>
      </c>
      <c r="AJ482" s="40">
        <f>INDEX(AJ$175:AJ$178,$D482)*$E482*INDEX(AJ$179:AJ$195,$F482)</f>
        <v/>
      </c>
      <c r="AK482" s="40">
        <f>INDEX(AK$175:AK$178,$D482)*$E482*INDEX(AK$179:AK$195,$F482)</f>
        <v/>
      </c>
      <c r="AL482" s="40">
        <f>INDEX(AL$175:AL$178,$D482)*$E482*INDEX(AL$179:AL$195,$F482)</f>
        <v/>
      </c>
      <c r="AM482" s="40">
        <f>INDEX(AM$175:AM$178,$D482)*$E482*INDEX(AM$179:AM$195,$F482)</f>
        <v/>
      </c>
      <c r="AN482" s="40">
        <f>INDEX(AN$175:AN$178,$D482)*$E482*INDEX(AN$179:AN$195,$F482)</f>
        <v/>
      </c>
      <c r="AO482" s="40">
        <f>INDEX(AO$175:AO$178,$D482)*$E482*INDEX(AO$179:AO$195,$F482)</f>
        <v/>
      </c>
      <c r="AP482" s="40">
        <f>INDEX(AP$175:AP$178,$D482)*$E482*INDEX(AP$179:AP$195,$F482)</f>
        <v/>
      </c>
      <c r="AQ482" s="40">
        <f>INDEX(AQ$175:AQ$178,$D482)*$E482*INDEX(AQ$179:AQ$195,$F482)</f>
        <v/>
      </c>
      <c r="AR482" s="40">
        <f>INDEX(AR$175:AR$178,$D482)*$E482*INDEX(AR$179:AR$195,$F482)</f>
        <v/>
      </c>
      <c r="AS482" s="40">
        <f>INDEX(AS$175:AS$178,$D482)*$E482*INDEX(AS$179:AS$195,$F482)</f>
        <v/>
      </c>
      <c r="AT482" s="40">
        <f>INDEX(AT$175:AT$178,$D482)*$E482*INDEX(AT$179:AT$195,$F482)</f>
        <v/>
      </c>
      <c r="AU482" s="40">
        <f>INDEX(AU$175:AU$178,$D482)*$E482*INDEX(AU$179:AU$195,$F482)</f>
        <v/>
      </c>
      <c r="AV482" s="40">
        <f>INDEX(AV$175:AV$178,$D482)*$E482*INDEX(AV$179:AV$195,$F482)</f>
        <v/>
      </c>
      <c r="AW482" s="40">
        <f>INDEX(AW$175:AW$178,$D482)*$E482*INDEX(AW$179:AW$195,$F482)</f>
        <v/>
      </c>
      <c r="AX482" s="42">
        <f>SHADOWEFF(INDEX(AX$175:AX$178,$D482),$E482,INDEX(AX$179:AX$195,$F482))</f>
        <v/>
      </c>
    </row>
    <row r="483" hidden="1" outlineLevel="2">
      <c r="A483" s="5" t="inlineStr">
        <is>
          <t>shp</t>
        </is>
      </c>
      <c r="B483" s="5" t="inlineStr">
        <is>
          <t>oop</t>
        </is>
      </c>
      <c r="C483" s="5" t="inlineStr">
        <is>
          <t>avi</t>
        </is>
      </c>
      <c r="D483" s="40">
        <f>INDEX(Inputs!$M$5:$M$132,MATCH($B483&amp;"|"&amp;$C483,Inputs!$A$5:$A$132,0))</f>
        <v/>
      </c>
      <c r="E483" s="40">
        <f>INDEX(Inputs!$T$5:$T$132,MATCH($B483&amp;"|"&amp;$C483,Inputs!$A$5:$A$132,0))</f>
        <v/>
      </c>
      <c r="F483" s="40">
        <f>INDEX(Inputs!$K$5:$K$132,MATCH($B483&amp;"|"&amp;$C483,Inputs!$A$5:$A$132,0))</f>
        <v/>
      </c>
      <c r="G483" s="39" t="n"/>
      <c r="H483" s="5">
        <f>INDEX(Variables!$B$5:$B$105,MATCH($A483,Variables!$A$5:$A$105,0))&amp;IF($C483="",""," | "&amp;INDEX(Mapping!$B$5:$B$26,MATCH($C483,Mapping!$A$5:$A$26,0))&amp;" | "&amp;INDEX(Mapping!$B$30:$B$41,MATCH($B483,Mapping!$A$30:$A$41,0)))</f>
        <v/>
      </c>
      <c r="I483" s="5">
        <f>INDEX(Variables!$C$5:$C$105,MATCH($A483,Variables!$A$5:$A$105,0))</f>
        <v/>
      </c>
      <c r="J483" s="5">
        <f>INDEX(Variables!$E$5:$E$105,MATCH($A483,Variables!$A$5:$A$105,0))</f>
        <v/>
      </c>
      <c r="K483" s="25">
        <f>LOWER(Settings!$C$4)&amp;".mit."&amp;$A483&amp;IF($C483="","","."&amp;$C483&amp;"."&amp;$B483)&amp;IF(INDEX(Variables!$D$5:$D$105,MATCH($A483,Variables!$A$5:$A$105,0))="","","."&amp;INDEX(Variables!$D$5:$D$105,MATCH($A483,Variables!$A$5:$A$105,0)))&amp;"."&amp;K$5</f>
        <v/>
      </c>
      <c r="L483" s="41">
        <f>INDEX(L$175:L$178,$D483)*$E483*INDEX(L$179:L$195,$F483)</f>
        <v/>
      </c>
      <c r="M483" s="40">
        <f>INDEX(M$175:M$178,$D483)*$E483*INDEX(M$179:M$195,$F483)</f>
        <v/>
      </c>
      <c r="N483" s="40">
        <f>INDEX(N$175:N$178,$D483)*$E483*INDEX(N$179:N$195,$F483)</f>
        <v/>
      </c>
      <c r="O483" s="40">
        <f>INDEX(O$175:O$178,$D483)*$E483*INDEX(O$179:O$195,$F483)</f>
        <v/>
      </c>
      <c r="P483" s="40">
        <f>INDEX(P$175:P$178,$D483)*$E483*INDEX(P$179:P$195,$F483)</f>
        <v/>
      </c>
      <c r="Q483" s="40">
        <f>INDEX(Q$175:Q$178,$D483)*$E483*INDEX(Q$179:Q$195,$F483)</f>
        <v/>
      </c>
      <c r="R483" s="40">
        <f>INDEX(R$175:R$178,$D483)*$E483*INDEX(R$179:R$195,$F483)</f>
        <v/>
      </c>
      <c r="S483" s="40">
        <f>INDEX(S$175:S$178,$D483)*$E483*INDEX(S$179:S$195,$F483)</f>
        <v/>
      </c>
      <c r="T483" s="40">
        <f>INDEX(T$175:T$178,$D483)*$E483*INDEX(T$179:T$195,$F483)</f>
        <v/>
      </c>
      <c r="U483" s="40">
        <f>INDEX(U$175:U$178,$D483)*$E483*INDEX(U$179:U$195,$F483)</f>
        <v/>
      </c>
      <c r="V483" s="40">
        <f>INDEX(V$175:V$178,$D483)*$E483*INDEX(V$179:V$195,$F483)</f>
        <v/>
      </c>
      <c r="W483" s="40">
        <f>INDEX(W$175:W$178,$D483)*$E483*INDEX(W$179:W$195,$F483)</f>
        <v/>
      </c>
      <c r="X483" s="40">
        <f>INDEX(X$175:X$178,$D483)*$E483*INDEX(X$179:X$195,$F483)</f>
        <v/>
      </c>
      <c r="Y483" s="40">
        <f>INDEX(Y$175:Y$178,$D483)*$E483*INDEX(Y$179:Y$195,$F483)</f>
        <v/>
      </c>
      <c r="Z483" s="40">
        <f>INDEX(Z$175:Z$178,$D483)*$E483*INDEX(Z$179:Z$195,$F483)</f>
        <v/>
      </c>
      <c r="AA483" s="40">
        <f>INDEX(AA$175:AA$178,$D483)*$E483*INDEX(AA$179:AA$195,$F483)</f>
        <v/>
      </c>
      <c r="AB483" s="40">
        <f>INDEX(AB$175:AB$178,$D483)*$E483*INDEX(AB$179:AB$195,$F483)</f>
        <v/>
      </c>
      <c r="AC483" s="40">
        <f>INDEX(AC$175:AC$178,$D483)*$E483*INDEX(AC$179:AC$195,$F483)</f>
        <v/>
      </c>
      <c r="AD483" s="42">
        <f>SHADOWEFF(INDEX(AD$175:AD$178,$D483),$E483,INDEX(AD$179:AD$195,$F483))</f>
        <v/>
      </c>
      <c r="AE483" s="25">
        <f>LOWER(Settings!$C$4)&amp;".mit."&amp;$A483&amp;IF($C483="","","."&amp;$C483&amp;"."&amp;$B483)&amp;IF(INDEX(Variables!$D$5:$D$105,MATCH($A483,Variables!$A$5:$A$105,0))="","","."&amp;INDEX(Variables!$D$5:$D$105,MATCH($A483,Variables!$A$5:$A$105,0)))&amp;"."&amp;AE$5</f>
        <v/>
      </c>
      <c r="AF483" s="41">
        <f>INDEX(AF$175:AF$178,$D483)*$E483*INDEX(AF$179:AF$195,$F483)</f>
        <v/>
      </c>
      <c r="AG483" s="40">
        <f>INDEX(AG$175:AG$178,$D483)*$E483*INDEX(AG$179:AG$195,$F483)</f>
        <v/>
      </c>
      <c r="AH483" s="40">
        <f>INDEX(AH$175:AH$178,$D483)*$E483*INDEX(AH$179:AH$195,$F483)</f>
        <v/>
      </c>
      <c r="AI483" s="40">
        <f>INDEX(AI$175:AI$178,$D483)*$E483*INDEX(AI$179:AI$195,$F483)</f>
        <v/>
      </c>
      <c r="AJ483" s="40">
        <f>INDEX(AJ$175:AJ$178,$D483)*$E483*INDEX(AJ$179:AJ$195,$F483)</f>
        <v/>
      </c>
      <c r="AK483" s="40">
        <f>INDEX(AK$175:AK$178,$D483)*$E483*INDEX(AK$179:AK$195,$F483)</f>
        <v/>
      </c>
      <c r="AL483" s="40">
        <f>INDEX(AL$175:AL$178,$D483)*$E483*INDEX(AL$179:AL$195,$F483)</f>
        <v/>
      </c>
      <c r="AM483" s="40">
        <f>INDEX(AM$175:AM$178,$D483)*$E483*INDEX(AM$179:AM$195,$F483)</f>
        <v/>
      </c>
      <c r="AN483" s="40">
        <f>INDEX(AN$175:AN$178,$D483)*$E483*INDEX(AN$179:AN$195,$F483)</f>
        <v/>
      </c>
      <c r="AO483" s="40">
        <f>INDEX(AO$175:AO$178,$D483)*$E483*INDEX(AO$179:AO$195,$F483)</f>
        <v/>
      </c>
      <c r="AP483" s="40">
        <f>INDEX(AP$175:AP$178,$D483)*$E483*INDEX(AP$179:AP$195,$F483)</f>
        <v/>
      </c>
      <c r="AQ483" s="40">
        <f>INDEX(AQ$175:AQ$178,$D483)*$E483*INDEX(AQ$179:AQ$195,$F483)</f>
        <v/>
      </c>
      <c r="AR483" s="40">
        <f>INDEX(AR$175:AR$178,$D483)*$E483*INDEX(AR$179:AR$195,$F483)</f>
        <v/>
      </c>
      <c r="AS483" s="40">
        <f>INDEX(AS$175:AS$178,$D483)*$E483*INDEX(AS$179:AS$195,$F483)</f>
        <v/>
      </c>
      <c r="AT483" s="40">
        <f>INDEX(AT$175:AT$178,$D483)*$E483*INDEX(AT$179:AT$195,$F483)</f>
        <v/>
      </c>
      <c r="AU483" s="40">
        <f>INDEX(AU$175:AU$178,$D483)*$E483*INDEX(AU$179:AU$195,$F483)</f>
        <v/>
      </c>
      <c r="AV483" s="40">
        <f>INDEX(AV$175:AV$178,$D483)*$E483*INDEX(AV$179:AV$195,$F483)</f>
        <v/>
      </c>
      <c r="AW483" s="40">
        <f>INDEX(AW$175:AW$178,$D483)*$E483*INDEX(AW$179:AW$195,$F483)</f>
        <v/>
      </c>
      <c r="AX483" s="42">
        <f>SHADOWEFF(INDEX(AX$175:AX$178,$D483),$E483,INDEX(AX$179:AX$195,$F483))</f>
        <v/>
      </c>
    </row>
    <row r="484" hidden="1" outlineLevel="2">
      <c r="A484" s="5" t="inlineStr">
        <is>
          <t>shp</t>
        </is>
      </c>
      <c r="B484" s="5" t="inlineStr">
        <is>
          <t>bio</t>
        </is>
      </c>
      <c r="C484" s="5" t="inlineStr">
        <is>
          <t>avi</t>
        </is>
      </c>
      <c r="D484" s="40">
        <f>INDEX(Inputs!$M$5:$M$132,MATCH($B484&amp;"|"&amp;$C484,Inputs!$A$5:$A$132,0))</f>
        <v/>
      </c>
      <c r="E484" s="40">
        <f>INDEX(Inputs!$T$5:$T$132,MATCH($B484&amp;"|"&amp;$C484,Inputs!$A$5:$A$132,0))</f>
        <v/>
      </c>
      <c r="F484" s="40">
        <f>INDEX(Inputs!$K$5:$K$132,MATCH($B484&amp;"|"&amp;$C484,Inputs!$A$5:$A$132,0))</f>
        <v/>
      </c>
      <c r="G484" s="39" t="n"/>
      <c r="H484" s="5">
        <f>INDEX(Variables!$B$5:$B$105,MATCH($A484,Variables!$A$5:$A$105,0))&amp;IF($C484="",""," | "&amp;INDEX(Mapping!$B$5:$B$26,MATCH($C484,Mapping!$A$5:$A$26,0))&amp;" | "&amp;INDEX(Mapping!$B$30:$B$41,MATCH($B484,Mapping!$A$30:$A$41,0)))</f>
        <v/>
      </c>
      <c r="I484" s="5">
        <f>INDEX(Variables!$C$5:$C$105,MATCH($A484,Variables!$A$5:$A$105,0))</f>
        <v/>
      </c>
      <c r="J484" s="5">
        <f>INDEX(Variables!$E$5:$E$105,MATCH($A484,Variables!$A$5:$A$105,0))</f>
        <v/>
      </c>
      <c r="K484" s="25">
        <f>LOWER(Settings!$C$4)&amp;".mit."&amp;$A484&amp;IF($C484="","","."&amp;$C484&amp;"."&amp;$B484)&amp;IF(INDEX(Variables!$D$5:$D$105,MATCH($A484,Variables!$A$5:$A$105,0))="","","."&amp;INDEX(Variables!$D$5:$D$105,MATCH($A484,Variables!$A$5:$A$105,0)))&amp;"."&amp;K$5</f>
        <v/>
      </c>
      <c r="L484" s="41">
        <f>INDEX(L$175:L$178,$D484)*$E484*INDEX(L$179:L$195,$F484)</f>
        <v/>
      </c>
      <c r="M484" s="40">
        <f>INDEX(M$175:M$178,$D484)*$E484*INDEX(M$179:M$195,$F484)</f>
        <v/>
      </c>
      <c r="N484" s="40">
        <f>INDEX(N$175:N$178,$D484)*$E484*INDEX(N$179:N$195,$F484)</f>
        <v/>
      </c>
      <c r="O484" s="40">
        <f>INDEX(O$175:O$178,$D484)*$E484*INDEX(O$179:O$195,$F484)</f>
        <v/>
      </c>
      <c r="P484" s="40">
        <f>INDEX(P$175:P$178,$D484)*$E484*INDEX(P$179:P$195,$F484)</f>
        <v/>
      </c>
      <c r="Q484" s="40">
        <f>INDEX(Q$175:Q$178,$D484)*$E484*INDEX(Q$179:Q$195,$F484)</f>
        <v/>
      </c>
      <c r="R484" s="40">
        <f>INDEX(R$175:R$178,$D484)*$E484*INDEX(R$179:R$195,$F484)</f>
        <v/>
      </c>
      <c r="S484" s="40">
        <f>INDEX(S$175:S$178,$D484)*$E484*INDEX(S$179:S$195,$F484)</f>
        <v/>
      </c>
      <c r="T484" s="40">
        <f>INDEX(T$175:T$178,$D484)*$E484*INDEX(T$179:T$195,$F484)</f>
        <v/>
      </c>
      <c r="U484" s="40">
        <f>INDEX(U$175:U$178,$D484)*$E484*INDEX(U$179:U$195,$F484)</f>
        <v/>
      </c>
      <c r="V484" s="40">
        <f>INDEX(V$175:V$178,$D484)*$E484*INDEX(V$179:V$195,$F484)</f>
        <v/>
      </c>
      <c r="W484" s="40">
        <f>INDEX(W$175:W$178,$D484)*$E484*INDEX(W$179:W$195,$F484)</f>
        <v/>
      </c>
      <c r="X484" s="40">
        <f>INDEX(X$175:X$178,$D484)*$E484*INDEX(X$179:X$195,$F484)</f>
        <v/>
      </c>
      <c r="Y484" s="40">
        <f>INDEX(Y$175:Y$178,$D484)*$E484*INDEX(Y$179:Y$195,$F484)</f>
        <v/>
      </c>
      <c r="Z484" s="40">
        <f>INDEX(Z$175:Z$178,$D484)*$E484*INDEX(Z$179:Z$195,$F484)</f>
        <v/>
      </c>
      <c r="AA484" s="40">
        <f>INDEX(AA$175:AA$178,$D484)*$E484*INDEX(AA$179:AA$195,$F484)</f>
        <v/>
      </c>
      <c r="AB484" s="40">
        <f>INDEX(AB$175:AB$178,$D484)*$E484*INDEX(AB$179:AB$195,$F484)</f>
        <v/>
      </c>
      <c r="AC484" s="40">
        <f>INDEX(AC$175:AC$178,$D484)*$E484*INDEX(AC$179:AC$195,$F484)</f>
        <v/>
      </c>
      <c r="AD484" s="42">
        <f>SHADOWEFF(INDEX(AD$175:AD$178,$D484),$E484,INDEX(AD$179:AD$195,$F484))</f>
        <v/>
      </c>
      <c r="AE484" s="25">
        <f>LOWER(Settings!$C$4)&amp;".mit."&amp;$A484&amp;IF($C484="","","."&amp;$C484&amp;"."&amp;$B484)&amp;IF(INDEX(Variables!$D$5:$D$105,MATCH($A484,Variables!$A$5:$A$105,0))="","","."&amp;INDEX(Variables!$D$5:$D$105,MATCH($A484,Variables!$A$5:$A$105,0)))&amp;"."&amp;AE$5</f>
        <v/>
      </c>
      <c r="AF484" s="41">
        <f>INDEX(AF$175:AF$178,$D484)*$E484*INDEX(AF$179:AF$195,$F484)</f>
        <v/>
      </c>
      <c r="AG484" s="40">
        <f>INDEX(AG$175:AG$178,$D484)*$E484*INDEX(AG$179:AG$195,$F484)</f>
        <v/>
      </c>
      <c r="AH484" s="40">
        <f>INDEX(AH$175:AH$178,$D484)*$E484*INDEX(AH$179:AH$195,$F484)</f>
        <v/>
      </c>
      <c r="AI484" s="40">
        <f>INDEX(AI$175:AI$178,$D484)*$E484*INDEX(AI$179:AI$195,$F484)</f>
        <v/>
      </c>
      <c r="AJ484" s="40">
        <f>INDEX(AJ$175:AJ$178,$D484)*$E484*INDEX(AJ$179:AJ$195,$F484)</f>
        <v/>
      </c>
      <c r="AK484" s="40">
        <f>INDEX(AK$175:AK$178,$D484)*$E484*INDEX(AK$179:AK$195,$F484)</f>
        <v/>
      </c>
      <c r="AL484" s="40">
        <f>INDEX(AL$175:AL$178,$D484)*$E484*INDEX(AL$179:AL$195,$F484)</f>
        <v/>
      </c>
      <c r="AM484" s="40">
        <f>INDEX(AM$175:AM$178,$D484)*$E484*INDEX(AM$179:AM$195,$F484)</f>
        <v/>
      </c>
      <c r="AN484" s="40">
        <f>INDEX(AN$175:AN$178,$D484)*$E484*INDEX(AN$179:AN$195,$F484)</f>
        <v/>
      </c>
      <c r="AO484" s="40">
        <f>INDEX(AO$175:AO$178,$D484)*$E484*INDEX(AO$179:AO$195,$F484)</f>
        <v/>
      </c>
      <c r="AP484" s="40">
        <f>INDEX(AP$175:AP$178,$D484)*$E484*INDEX(AP$179:AP$195,$F484)</f>
        <v/>
      </c>
      <c r="AQ484" s="40">
        <f>INDEX(AQ$175:AQ$178,$D484)*$E484*INDEX(AQ$179:AQ$195,$F484)</f>
        <v/>
      </c>
      <c r="AR484" s="40">
        <f>INDEX(AR$175:AR$178,$D484)*$E484*INDEX(AR$179:AR$195,$F484)</f>
        <v/>
      </c>
      <c r="AS484" s="40">
        <f>INDEX(AS$175:AS$178,$D484)*$E484*INDEX(AS$179:AS$195,$F484)</f>
        <v/>
      </c>
      <c r="AT484" s="40">
        <f>INDEX(AT$175:AT$178,$D484)*$E484*INDEX(AT$179:AT$195,$F484)</f>
        <v/>
      </c>
      <c r="AU484" s="40">
        <f>INDEX(AU$175:AU$178,$D484)*$E484*INDEX(AU$179:AU$195,$F484)</f>
        <v/>
      </c>
      <c r="AV484" s="40">
        <f>INDEX(AV$175:AV$178,$D484)*$E484*INDEX(AV$179:AV$195,$F484)</f>
        <v/>
      </c>
      <c r="AW484" s="40">
        <f>INDEX(AW$175:AW$178,$D484)*$E484*INDEX(AW$179:AW$195,$F484)</f>
        <v/>
      </c>
      <c r="AX484" s="42">
        <f>SHADOWEFF(INDEX(AX$175:AX$178,$D484),$E484,INDEX(AX$179:AX$195,$F484))</f>
        <v/>
      </c>
    </row>
    <row r="485" hidden="1" outlineLevel="2"/>
    <row r="486" hidden="1" outlineLevel="2">
      <c r="A486" s="5" t="inlineStr">
        <is>
          <t>ener</t>
        </is>
      </c>
      <c r="B486" s="5" t="inlineStr">
        <is>
          <t>coa</t>
        </is>
      </c>
      <c r="C486" s="5" t="inlineStr">
        <is>
          <t>avi</t>
        </is>
      </c>
      <c r="D486" s="40">
        <f>INDEX(Inputs!$N$5:$N$132,MATCH($B486&amp;"|"&amp;$C486,Inputs!$A$5:$A$132,0))</f>
        <v/>
      </c>
      <c r="E486" s="40">
        <f>INDEX(Inputs!$O$5:$O$132,MATCH($B486&amp;"|"&amp;$C486,Inputs!$A$5:$A$132,0))</f>
        <v/>
      </c>
      <c r="F486" s="40">
        <f>INDEX(Inputs!$P$5:$P$132,MATCH($B486&amp;"|"&amp;$C486,Inputs!$A$5:$A$132,0))</f>
        <v/>
      </c>
      <c r="G486" s="40">
        <f>INDEX(Inputs!$Q$5:$Q$132,MATCH($B486&amp;"|"&amp;$C486,Inputs!$A$5:$A$132,0))</f>
        <v/>
      </c>
      <c r="H486" s="5">
        <f>INDEX(Variables!$B$5:$B$105,MATCH($A486,Variables!$A$5:$A$105,0))&amp;IF($C486="",""," | "&amp;INDEX(Mapping!$B$5:$B$26,MATCH($C486,Mapping!$A$5:$A$26,0))&amp;" | "&amp;INDEX(Mapping!$B$30:$B$41,MATCH($B486,Mapping!$A$30:$A$41,0)))</f>
        <v/>
      </c>
      <c r="I486" s="5">
        <f>INDEX(Variables!$C$5:$C$105,MATCH($A486,Variables!$A$5:$A$105,0))</f>
        <v/>
      </c>
      <c r="J486" s="5">
        <f>INDEX(Variables!$E$5:$E$105,MATCH($A486,Variables!$A$5:$A$105,0))</f>
        <v/>
      </c>
      <c r="K486" s="25">
        <f>LOWER(Settings!$C$4)&amp;".mit."&amp;$A486&amp;IF($C486="","","."&amp;$C486&amp;"."&amp;$B486)&amp;IF(INDEX(Variables!$D$5:$D$105,MATCH($A486,Variables!$A$5:$A$105,0))="","","."&amp;INDEX(Variables!$D$5:$D$105,MATCH($A486,Variables!$A$5:$A$105,0)))&amp;"."&amp;K$5</f>
        <v/>
      </c>
      <c r="L486" s="46">
        <f>INDEX(Inputs!$U$5:$U$132,MATCH($B486&amp;"|"&amp;$C486,Inputs!$A$5:$A$132,0))</f>
        <v/>
      </c>
      <c r="M486" s="47">
        <f>L486*(1/(1+$G486))^(1+$E486)*(1+M$7)^$D486*(M468/L468)^$E486*((M468+M477)/(L468+L477))^($F486*(1+$E486))</f>
        <v/>
      </c>
      <c r="N486" s="47">
        <f>M486*(1/(1+$G486))^(1+$E486)*(1+N$7)^$D486*(N468/M468)^$E486*((N468+N477)/(M468+M477))^($F486*(1+$E486))</f>
        <v/>
      </c>
      <c r="O486" s="47">
        <f>N486*(1/(1+$G486))^(1+$E486)*(1+O$7)^$D486*(O468/N468)^$E486*((O468+O477)/(N468+N477))^($F486*(1+$E486))</f>
        <v/>
      </c>
      <c r="P486" s="47">
        <f>O486*(1/(1+$G486))^(1+$E486)*(1+P$7)^$D486*(P468/O468)^$E486*((P468+P477)/(O468+O477))^($F486*(1+$E486))</f>
        <v/>
      </c>
      <c r="Q486" s="47">
        <f>P486*(1/(1+$G486))^(1+$E486)*(1+Q$7)^$D486*(Q468/P468)^$E486*((Q468+Q477)/(P468+P477))^($F486*(1+$E486))</f>
        <v/>
      </c>
      <c r="R486" s="47">
        <f>Q486*(1/(1+$G486))^(1+$E486)*(1+R$7)^$D486*(R468/Q468)^$E486*((R468+R477)/(Q468+Q477))^($F486*(1+$E486))</f>
        <v/>
      </c>
      <c r="S486" s="47">
        <f>R486*(1/(1+$G486))^(1+$E486)*(1+S$7)^$D486*(S468/R468)^$E486*((S468+S477)/(R468+R477))^($F486*(1+$E486))</f>
        <v/>
      </c>
      <c r="T486" s="47">
        <f>S486*(1/(1+$G486))^(1+$E486)*(1+T$7)^$D486*(T468/S468)^$E486*((T468+T477)/(S468+S477))^($F486*(1+$E486))</f>
        <v/>
      </c>
      <c r="U486" s="47">
        <f>T486*(1/(1+$G486))^(1+$E486)*(1+U$7)^$D486*(U468/T468)^$E486*((U468+U477)/(T468+T477))^($F486*(1+$E486))</f>
        <v/>
      </c>
      <c r="V486" s="47">
        <f>U486*(1/(1+$G486))^(1+$E486)*(1+V$7)^$D486*(V468/U468)^$E486*((V468+V477)/(U468+U477))^($F486*(1+$E486))</f>
        <v/>
      </c>
      <c r="W486" s="47">
        <f>V486*(1/(1+$G486))^(1+$E486)*(1+W$7)^$D486*(W468/V468)^$E486*((W468+W477)/(V468+V477))^($F486*(1+$E486))</f>
        <v/>
      </c>
      <c r="X486" s="47">
        <f>W486*(1/(1+$G486))^(1+$E486)*(1+X$7)^$D486*(X468/W468)^$E486*((X468+X477)/(W468+W477))^($F486*(1+$E486))</f>
        <v/>
      </c>
      <c r="Y486" s="47">
        <f>X486*(1/(1+$G486))^(1+$E486)*(1+Y$7)^$D486*(Y468/X468)^$E486*((Y468+Y477)/(X468+X477))^($F486*(1+$E486))</f>
        <v/>
      </c>
      <c r="Z486" s="47">
        <f>Y486*(1/(1+$G486))^(1+$E486)*(1+Z$7)^$D486*(Z468/Y468)^$E486*((Z468+Z477)/(Y468+Y477))^($F486*(1+$E486))</f>
        <v/>
      </c>
      <c r="AA486" s="47">
        <f>Z486*(1/(1+$G486))^(1+$E486)*(1+AA$7)^$D486*(AA468/Z468)^$E486*((AA468+AA477)/(Z468+Z477))^($F486*(1+$E486))</f>
        <v/>
      </c>
      <c r="AB486" s="47">
        <f>AA486*(1/(1+$G486))^(1+$E486)*(1+AB$7)^$D486*(AB468/AA468)^$E486*((AB468+AB477)/(AA468+AA477))^($F486*(1+$E486))</f>
        <v/>
      </c>
      <c r="AC486" s="47">
        <f>AB486*(1/(1+$G486))^(1+$E486)*(1+AC$7)^$D486*(AC468/AB468)^$E486*((AC468+AC477)/(AB468+AB477))^($F486*(1+$E486))</f>
        <v/>
      </c>
      <c r="AD486" s="48">
        <f>FUELUSE(AC486,AD468,AC468,AD477,AC477,AD$7,$D486,$E486,$F486,$G486)</f>
        <v/>
      </c>
      <c r="AE486" s="25">
        <f>LOWER(Settings!$C$4)&amp;".mit."&amp;$A486&amp;IF($C486="","","."&amp;$C486&amp;"."&amp;$B486)&amp;IF(INDEX(Variables!$D$5:$D$105,MATCH($A486,Variables!$A$5:$A$105,0))="","","."&amp;INDEX(Variables!$D$5:$D$105,MATCH($A486,Variables!$A$5:$A$105,0)))&amp;"."&amp;AE$5</f>
        <v/>
      </c>
      <c r="AF486" s="46">
        <f>INDEX(Inputs!$U$5:$U$132,MATCH($B486&amp;"|"&amp;$C486,Inputs!$A$5:$A$132,0))</f>
        <v/>
      </c>
      <c r="AG486" s="47">
        <f>AF486*(1/(1+$G486))^(1+$E486)*(1+AG$7)^$D486*(AG468/AF468)^$E486*((AG468+AG477)/(AF468+AF477))^($F486*(1+$E486))</f>
        <v/>
      </c>
      <c r="AH486" s="47">
        <f>AG486*(1/(1+$G486))^(1+$E486)*(1+AH$7)^$D486*(AH468/AG468)^$E486*((AH468+AH477)/(AG468+AG477))^($F486*(1+$E486))</f>
        <v/>
      </c>
      <c r="AI486" s="47">
        <f>AH486*(1/(1+$G486))^(1+$E486)*(1+AI$7)^$D486*(AI468/AH468)^$E486*((AI468+AI477)/(AH468+AH477))^($F486*(1+$E486))</f>
        <v/>
      </c>
      <c r="AJ486" s="47">
        <f>AI486*(1/(1+$G486))^(1+$E486)*(1+AJ$7)^$D486*(AJ468/AI468)^$E486*((AJ468+AJ477)/(AI468+AI477))^($F486*(1+$E486))</f>
        <v/>
      </c>
      <c r="AK486" s="47">
        <f>AJ486*(1/(1+$G486))^(1+$E486)*(1+AK$7)^$D486*(AK468/AJ468)^$E486*((AK468+AK477)/(AJ468+AJ477))^($F486*(1+$E486))</f>
        <v/>
      </c>
      <c r="AL486" s="47">
        <f>AK486*(1/(1+$G486))^(1+$E486)*(1+AL$7)^$D486*(AL468/AK468)^$E486*((AL468+AL477)/(AK468+AK477))^($F486*(1+$E486))</f>
        <v/>
      </c>
      <c r="AM486" s="47">
        <f>AL486*(1/(1+$G486))^(1+$E486)*(1+AM$7)^$D486*(AM468/AL468)^$E486*((AM468+AM477)/(AL468+AL477))^($F486*(1+$E486))</f>
        <v/>
      </c>
      <c r="AN486" s="47">
        <f>AM486*(1/(1+$G486))^(1+$E486)*(1+AN$7)^$D486*(AN468/AM468)^$E486*((AN468+AN477)/(AM468+AM477))^($F486*(1+$E486))</f>
        <v/>
      </c>
      <c r="AO486" s="47">
        <f>AN486*(1/(1+$G486))^(1+$E486)*(1+AO$7)^$D486*(AO468/AN468)^$E486*((AO468+AO477)/(AN468+AN477))^($F486*(1+$E486))</f>
        <v/>
      </c>
      <c r="AP486" s="47">
        <f>AO486*(1/(1+$G486))^(1+$E486)*(1+AP$7)^$D486*(AP468/AO468)^$E486*((AP468+AP477)/(AO468+AO477))^($F486*(1+$E486))</f>
        <v/>
      </c>
      <c r="AQ486" s="47">
        <f>AP486*(1/(1+$G486))^(1+$E486)*(1+AQ$7)^$D486*(AQ468/AP468)^$E486*((AQ468+AQ477)/(AP468+AP477))^($F486*(1+$E486))</f>
        <v/>
      </c>
      <c r="AR486" s="47">
        <f>AQ486*(1/(1+$G486))^(1+$E486)*(1+AR$7)^$D486*(AR468/AQ468)^$E486*((AR468+AR477)/(AQ468+AQ477))^($F486*(1+$E486))</f>
        <v/>
      </c>
      <c r="AS486" s="47">
        <f>AR486*(1/(1+$G486))^(1+$E486)*(1+AS$7)^$D486*(AS468/AR468)^$E486*((AS468+AS477)/(AR468+AR477))^($F486*(1+$E486))</f>
        <v/>
      </c>
      <c r="AT486" s="47">
        <f>AS486*(1/(1+$G486))^(1+$E486)*(1+AT$7)^$D486*(AT468/AS468)^$E486*((AT468+AT477)/(AS468+AS477))^($F486*(1+$E486))</f>
        <v/>
      </c>
      <c r="AU486" s="47">
        <f>AT486*(1/(1+$G486))^(1+$E486)*(1+AU$7)^$D486*(AU468/AT468)^$E486*((AU468+AU477)/(AT468+AT477))^($F486*(1+$E486))</f>
        <v/>
      </c>
      <c r="AV486" s="47">
        <f>AU486*(1/(1+$G486))^(1+$E486)*(1+AV$7)^$D486*(AV468/AU468)^$E486*((AV468+AV477)/(AU468+AU477))^($F486*(1+$E486))</f>
        <v/>
      </c>
      <c r="AW486" s="47">
        <f>AV486*(1/(1+$G486))^(1+$E486)*(1+AW$7)^$D486*(AW468/AV468)^$E486*((AW468+AW477)/(AV468+AV477))^($F486*(1+$E486))</f>
        <v/>
      </c>
      <c r="AX486" s="48">
        <f>FUELUSE(AW486,AX468,AW468,AX477,AW477,AX$7,$D486,$E486,$F486,$G486)</f>
        <v/>
      </c>
    </row>
    <row r="487" hidden="1" outlineLevel="2">
      <c r="A487" s="5" t="inlineStr">
        <is>
          <t>ener</t>
        </is>
      </c>
      <c r="B487" s="5" t="inlineStr">
        <is>
          <t>nga</t>
        </is>
      </c>
      <c r="C487" s="5" t="inlineStr">
        <is>
          <t>avi</t>
        </is>
      </c>
      <c r="D487" s="40">
        <f>INDEX(Inputs!$N$5:$N$132,MATCH($B487&amp;"|"&amp;$C487,Inputs!$A$5:$A$132,0))</f>
        <v/>
      </c>
      <c r="E487" s="40">
        <f>INDEX(Inputs!$O$5:$O$132,MATCH($B487&amp;"|"&amp;$C487,Inputs!$A$5:$A$132,0))</f>
        <v/>
      </c>
      <c r="F487" s="40">
        <f>INDEX(Inputs!$P$5:$P$132,MATCH($B487&amp;"|"&amp;$C487,Inputs!$A$5:$A$132,0))</f>
        <v/>
      </c>
      <c r="G487" s="40">
        <f>INDEX(Inputs!$Q$5:$Q$132,MATCH($B487&amp;"|"&amp;$C487,Inputs!$A$5:$A$132,0))</f>
        <v/>
      </c>
      <c r="H487" s="5">
        <f>INDEX(Variables!$B$5:$B$105,MATCH($A487,Variables!$A$5:$A$105,0))&amp;IF($C487="",""," | "&amp;INDEX(Mapping!$B$5:$B$26,MATCH($C487,Mapping!$A$5:$A$26,0))&amp;" | "&amp;INDEX(Mapping!$B$30:$B$41,MATCH($B487,Mapping!$A$30:$A$41,0)))</f>
        <v/>
      </c>
      <c r="I487" s="5">
        <f>INDEX(Variables!$C$5:$C$105,MATCH($A487,Variables!$A$5:$A$105,0))</f>
        <v/>
      </c>
      <c r="J487" s="5">
        <f>INDEX(Variables!$E$5:$E$105,MATCH($A487,Variables!$A$5:$A$105,0))</f>
        <v/>
      </c>
      <c r="K487" s="25">
        <f>LOWER(Settings!$C$4)&amp;".mit."&amp;$A487&amp;IF($C487="","","."&amp;$C487&amp;"."&amp;$B487)&amp;IF(INDEX(Variables!$D$5:$D$105,MATCH($A487,Variables!$A$5:$A$105,0))="","","."&amp;INDEX(Variables!$D$5:$D$105,MATCH($A487,Variables!$A$5:$A$105,0)))&amp;"."&amp;K$5</f>
        <v/>
      </c>
      <c r="L487" s="46">
        <f>INDEX(Inputs!$U$5:$U$132,MATCH($B487&amp;"|"&amp;$C487,Inputs!$A$5:$A$132,0))</f>
        <v/>
      </c>
      <c r="M487" s="47">
        <f>L487*(1/(1+$G487))^(1+$E487)*(1+M$7)^$D487*(M469/L469)^$E487*((M469+M478)/(L469+L478))^($F487*(1+$E487))</f>
        <v/>
      </c>
      <c r="N487" s="47">
        <f>M487*(1/(1+$G487))^(1+$E487)*(1+N$7)^$D487*(N469/M469)^$E487*((N469+N478)/(M469+M478))^($F487*(1+$E487))</f>
        <v/>
      </c>
      <c r="O487" s="47">
        <f>N487*(1/(1+$G487))^(1+$E487)*(1+O$7)^$D487*(O469/N469)^$E487*((O469+O478)/(N469+N478))^($F487*(1+$E487))</f>
        <v/>
      </c>
      <c r="P487" s="47">
        <f>O487*(1/(1+$G487))^(1+$E487)*(1+P$7)^$D487*(P469/O469)^$E487*((P469+P478)/(O469+O478))^($F487*(1+$E487))</f>
        <v/>
      </c>
      <c r="Q487" s="47">
        <f>P487*(1/(1+$G487))^(1+$E487)*(1+Q$7)^$D487*(Q469/P469)^$E487*((Q469+Q478)/(P469+P478))^($F487*(1+$E487))</f>
        <v/>
      </c>
      <c r="R487" s="47">
        <f>Q487*(1/(1+$G487))^(1+$E487)*(1+R$7)^$D487*(R469/Q469)^$E487*((R469+R478)/(Q469+Q478))^($F487*(1+$E487))</f>
        <v/>
      </c>
      <c r="S487" s="47">
        <f>R487*(1/(1+$G487))^(1+$E487)*(1+S$7)^$D487*(S469/R469)^$E487*((S469+S478)/(R469+R478))^($F487*(1+$E487))</f>
        <v/>
      </c>
      <c r="T487" s="47">
        <f>S487*(1/(1+$G487))^(1+$E487)*(1+T$7)^$D487*(T469/S469)^$E487*((T469+T478)/(S469+S478))^($F487*(1+$E487))</f>
        <v/>
      </c>
      <c r="U487" s="47">
        <f>T487*(1/(1+$G487))^(1+$E487)*(1+U$7)^$D487*(U469/T469)^$E487*((U469+U478)/(T469+T478))^($F487*(1+$E487))</f>
        <v/>
      </c>
      <c r="V487" s="47">
        <f>U487*(1/(1+$G487))^(1+$E487)*(1+V$7)^$D487*(V469/U469)^$E487*((V469+V478)/(U469+U478))^($F487*(1+$E487))</f>
        <v/>
      </c>
      <c r="W487" s="47">
        <f>V487*(1/(1+$G487))^(1+$E487)*(1+W$7)^$D487*(W469/V469)^$E487*((W469+W478)/(V469+V478))^($F487*(1+$E487))</f>
        <v/>
      </c>
      <c r="X487" s="47">
        <f>W487*(1/(1+$G487))^(1+$E487)*(1+X$7)^$D487*(X469/W469)^$E487*((X469+X478)/(W469+W478))^($F487*(1+$E487))</f>
        <v/>
      </c>
      <c r="Y487" s="47">
        <f>X487*(1/(1+$G487))^(1+$E487)*(1+Y$7)^$D487*(Y469/X469)^$E487*((Y469+Y478)/(X469+X478))^($F487*(1+$E487))</f>
        <v/>
      </c>
      <c r="Z487" s="47">
        <f>Y487*(1/(1+$G487))^(1+$E487)*(1+Z$7)^$D487*(Z469/Y469)^$E487*((Z469+Z478)/(Y469+Y478))^($F487*(1+$E487))</f>
        <v/>
      </c>
      <c r="AA487" s="47">
        <f>Z487*(1/(1+$G487))^(1+$E487)*(1+AA$7)^$D487*(AA469/Z469)^$E487*((AA469+AA478)/(Z469+Z478))^($F487*(1+$E487))</f>
        <v/>
      </c>
      <c r="AB487" s="47">
        <f>AA487*(1/(1+$G487))^(1+$E487)*(1+AB$7)^$D487*(AB469/AA469)^$E487*((AB469+AB478)/(AA469+AA478))^($F487*(1+$E487))</f>
        <v/>
      </c>
      <c r="AC487" s="47">
        <f>AB487*(1/(1+$G487))^(1+$E487)*(1+AC$7)^$D487*(AC469/AB469)^$E487*((AC469+AC478)/(AB469+AB478))^($F487*(1+$E487))</f>
        <v/>
      </c>
      <c r="AD487" s="48">
        <f>FUELUSE(AC487,AD469,AC469,AD478,AC478,AD$7,$D487,$E487,$F487,$G487)</f>
        <v/>
      </c>
      <c r="AE487" s="25">
        <f>LOWER(Settings!$C$4)&amp;".mit."&amp;$A487&amp;IF($C487="","","."&amp;$C487&amp;"."&amp;$B487)&amp;IF(INDEX(Variables!$D$5:$D$105,MATCH($A487,Variables!$A$5:$A$105,0))="","","."&amp;INDEX(Variables!$D$5:$D$105,MATCH($A487,Variables!$A$5:$A$105,0)))&amp;"."&amp;AE$5</f>
        <v/>
      </c>
      <c r="AF487" s="46">
        <f>INDEX(Inputs!$U$5:$U$132,MATCH($B487&amp;"|"&amp;$C487,Inputs!$A$5:$A$132,0))</f>
        <v/>
      </c>
      <c r="AG487" s="47">
        <f>AF487*(1/(1+$G487))^(1+$E487)*(1+AG$7)^$D487*(AG469/AF469)^$E487*((AG469+AG478)/(AF469+AF478))^($F487*(1+$E487))</f>
        <v/>
      </c>
      <c r="AH487" s="47">
        <f>AG487*(1/(1+$G487))^(1+$E487)*(1+AH$7)^$D487*(AH469/AG469)^$E487*((AH469+AH478)/(AG469+AG478))^($F487*(1+$E487))</f>
        <v/>
      </c>
      <c r="AI487" s="47">
        <f>AH487*(1/(1+$G487))^(1+$E487)*(1+AI$7)^$D487*(AI469/AH469)^$E487*((AI469+AI478)/(AH469+AH478))^($F487*(1+$E487))</f>
        <v/>
      </c>
      <c r="AJ487" s="47">
        <f>AI487*(1/(1+$G487))^(1+$E487)*(1+AJ$7)^$D487*(AJ469/AI469)^$E487*((AJ469+AJ478)/(AI469+AI478))^($F487*(1+$E487))</f>
        <v/>
      </c>
      <c r="AK487" s="47">
        <f>AJ487*(1/(1+$G487))^(1+$E487)*(1+AK$7)^$D487*(AK469/AJ469)^$E487*((AK469+AK478)/(AJ469+AJ478))^($F487*(1+$E487))</f>
        <v/>
      </c>
      <c r="AL487" s="47">
        <f>AK487*(1/(1+$G487))^(1+$E487)*(1+AL$7)^$D487*(AL469/AK469)^$E487*((AL469+AL478)/(AK469+AK478))^($F487*(1+$E487))</f>
        <v/>
      </c>
      <c r="AM487" s="47">
        <f>AL487*(1/(1+$G487))^(1+$E487)*(1+AM$7)^$D487*(AM469/AL469)^$E487*((AM469+AM478)/(AL469+AL478))^($F487*(1+$E487))</f>
        <v/>
      </c>
      <c r="AN487" s="47">
        <f>AM487*(1/(1+$G487))^(1+$E487)*(1+AN$7)^$D487*(AN469/AM469)^$E487*((AN469+AN478)/(AM469+AM478))^($F487*(1+$E487))</f>
        <v/>
      </c>
      <c r="AO487" s="47">
        <f>AN487*(1/(1+$G487))^(1+$E487)*(1+AO$7)^$D487*(AO469/AN469)^$E487*((AO469+AO478)/(AN469+AN478))^($F487*(1+$E487))</f>
        <v/>
      </c>
      <c r="AP487" s="47">
        <f>AO487*(1/(1+$G487))^(1+$E487)*(1+AP$7)^$D487*(AP469/AO469)^$E487*((AP469+AP478)/(AO469+AO478))^($F487*(1+$E487))</f>
        <v/>
      </c>
      <c r="AQ487" s="47">
        <f>AP487*(1/(1+$G487))^(1+$E487)*(1+AQ$7)^$D487*(AQ469/AP469)^$E487*((AQ469+AQ478)/(AP469+AP478))^($F487*(1+$E487))</f>
        <v/>
      </c>
      <c r="AR487" s="47">
        <f>AQ487*(1/(1+$G487))^(1+$E487)*(1+AR$7)^$D487*(AR469/AQ469)^$E487*((AR469+AR478)/(AQ469+AQ478))^($F487*(1+$E487))</f>
        <v/>
      </c>
      <c r="AS487" s="47">
        <f>AR487*(1/(1+$G487))^(1+$E487)*(1+AS$7)^$D487*(AS469/AR469)^$E487*((AS469+AS478)/(AR469+AR478))^($F487*(1+$E487))</f>
        <v/>
      </c>
      <c r="AT487" s="47">
        <f>AS487*(1/(1+$G487))^(1+$E487)*(1+AT$7)^$D487*(AT469/AS469)^$E487*((AT469+AT478)/(AS469+AS478))^($F487*(1+$E487))</f>
        <v/>
      </c>
      <c r="AU487" s="47">
        <f>AT487*(1/(1+$G487))^(1+$E487)*(1+AU$7)^$D487*(AU469/AT469)^$E487*((AU469+AU478)/(AT469+AT478))^($F487*(1+$E487))</f>
        <v/>
      </c>
      <c r="AV487" s="47">
        <f>AU487*(1/(1+$G487))^(1+$E487)*(1+AV$7)^$D487*(AV469/AU469)^$E487*((AV469+AV478)/(AU469+AU478))^($F487*(1+$E487))</f>
        <v/>
      </c>
      <c r="AW487" s="47">
        <f>AV487*(1/(1+$G487))^(1+$E487)*(1+AW$7)^$D487*(AW469/AV469)^$E487*((AW469+AW478)/(AV469+AV478))^($F487*(1+$E487))</f>
        <v/>
      </c>
      <c r="AX487" s="48">
        <f>FUELUSE(AW487,AX469,AW469,AX478,AW478,AX$7,$D487,$E487,$F487,$G487)</f>
        <v/>
      </c>
    </row>
    <row r="488" hidden="1" outlineLevel="2">
      <c r="A488" s="5" t="inlineStr">
        <is>
          <t>ener</t>
        </is>
      </c>
      <c r="B488" s="5" t="inlineStr">
        <is>
          <t>gso</t>
        </is>
      </c>
      <c r="C488" s="5" t="inlineStr">
        <is>
          <t>avi</t>
        </is>
      </c>
      <c r="D488" s="40">
        <f>INDEX(Inputs!$N$5:$N$132,MATCH($B488&amp;"|"&amp;$C488,Inputs!$A$5:$A$132,0))</f>
        <v/>
      </c>
      <c r="E488" s="40">
        <f>INDEX(Inputs!$O$5:$O$132,MATCH($B488&amp;"|"&amp;$C488,Inputs!$A$5:$A$132,0))</f>
        <v/>
      </c>
      <c r="F488" s="40">
        <f>INDEX(Inputs!$P$5:$P$132,MATCH($B488&amp;"|"&amp;$C488,Inputs!$A$5:$A$132,0))</f>
        <v/>
      </c>
      <c r="G488" s="40">
        <f>INDEX(Inputs!$Q$5:$Q$132,MATCH($B488&amp;"|"&amp;$C488,Inputs!$A$5:$A$132,0))</f>
        <v/>
      </c>
      <c r="H488" s="5">
        <f>INDEX(Variables!$B$5:$B$105,MATCH($A488,Variables!$A$5:$A$105,0))&amp;IF($C488="",""," | "&amp;INDEX(Mapping!$B$5:$B$26,MATCH($C488,Mapping!$A$5:$A$26,0))&amp;" | "&amp;INDEX(Mapping!$B$30:$B$41,MATCH($B488,Mapping!$A$30:$A$41,0)))</f>
        <v/>
      </c>
      <c r="I488" s="5">
        <f>INDEX(Variables!$C$5:$C$105,MATCH($A488,Variables!$A$5:$A$105,0))</f>
        <v/>
      </c>
      <c r="J488" s="5">
        <f>INDEX(Variables!$E$5:$E$105,MATCH($A488,Variables!$A$5:$A$105,0))</f>
        <v/>
      </c>
      <c r="K488" s="25">
        <f>LOWER(Settings!$C$4)&amp;".mit."&amp;$A488&amp;IF($C488="","","."&amp;$C488&amp;"."&amp;$B488)&amp;IF(INDEX(Variables!$D$5:$D$105,MATCH($A488,Variables!$A$5:$A$105,0))="","","."&amp;INDEX(Variables!$D$5:$D$105,MATCH($A488,Variables!$A$5:$A$105,0)))&amp;"."&amp;K$5</f>
        <v/>
      </c>
      <c r="L488" s="46">
        <f>INDEX(Inputs!$U$5:$U$132,MATCH($B488&amp;"|"&amp;$C488,Inputs!$A$5:$A$132,0))</f>
        <v/>
      </c>
      <c r="M488" s="47">
        <f>L488*(1/(1+$G488))^(1+$E488)*(1+M$7)^$D488*(M470/L470)^$E488*((M470+M479)/(L470+L479))^($F488*(1+$E488))</f>
        <v/>
      </c>
      <c r="N488" s="47">
        <f>M488*(1/(1+$G488))^(1+$E488)*(1+N$7)^$D488*(N470/M470)^$E488*((N470+N479)/(M470+M479))^($F488*(1+$E488))</f>
        <v/>
      </c>
      <c r="O488" s="47">
        <f>N488*(1/(1+$G488))^(1+$E488)*(1+O$7)^$D488*(O470/N470)^$E488*((O470+O479)/(N470+N479))^($F488*(1+$E488))</f>
        <v/>
      </c>
      <c r="P488" s="47">
        <f>O488*(1/(1+$G488))^(1+$E488)*(1+P$7)^$D488*(P470/O470)^$E488*((P470+P479)/(O470+O479))^($F488*(1+$E488))</f>
        <v/>
      </c>
      <c r="Q488" s="47">
        <f>P488*(1/(1+$G488))^(1+$E488)*(1+Q$7)^$D488*(Q470/P470)^$E488*((Q470+Q479)/(P470+P479))^($F488*(1+$E488))</f>
        <v/>
      </c>
      <c r="R488" s="47">
        <f>Q488*(1/(1+$G488))^(1+$E488)*(1+R$7)^$D488*(R470/Q470)^$E488*((R470+R479)/(Q470+Q479))^($F488*(1+$E488))</f>
        <v/>
      </c>
      <c r="S488" s="47">
        <f>R488*(1/(1+$G488))^(1+$E488)*(1+S$7)^$D488*(S470/R470)^$E488*((S470+S479)/(R470+R479))^($F488*(1+$E488))</f>
        <v/>
      </c>
      <c r="T488" s="47">
        <f>S488*(1/(1+$G488))^(1+$E488)*(1+T$7)^$D488*(T470/S470)^$E488*((T470+T479)/(S470+S479))^($F488*(1+$E488))</f>
        <v/>
      </c>
      <c r="U488" s="47">
        <f>T488*(1/(1+$G488))^(1+$E488)*(1+U$7)^$D488*(U470/T470)^$E488*((U470+U479)/(T470+T479))^($F488*(1+$E488))</f>
        <v/>
      </c>
      <c r="V488" s="47">
        <f>U488*(1/(1+$G488))^(1+$E488)*(1+V$7)^$D488*(V470/U470)^$E488*((V470+V479)/(U470+U479))^($F488*(1+$E488))</f>
        <v/>
      </c>
      <c r="W488" s="47">
        <f>V488*(1/(1+$G488))^(1+$E488)*(1+W$7)^$D488*(W470/V470)^$E488*((W470+W479)/(V470+V479))^($F488*(1+$E488))</f>
        <v/>
      </c>
      <c r="X488" s="47">
        <f>W488*(1/(1+$G488))^(1+$E488)*(1+X$7)^$D488*(X470/W470)^$E488*((X470+X479)/(W470+W479))^($F488*(1+$E488))</f>
        <v/>
      </c>
      <c r="Y488" s="47">
        <f>X488*(1/(1+$G488))^(1+$E488)*(1+Y$7)^$D488*(Y470/X470)^$E488*((Y470+Y479)/(X470+X479))^($F488*(1+$E488))</f>
        <v/>
      </c>
      <c r="Z488" s="47">
        <f>Y488*(1/(1+$G488))^(1+$E488)*(1+Z$7)^$D488*(Z470/Y470)^$E488*((Z470+Z479)/(Y470+Y479))^($F488*(1+$E488))</f>
        <v/>
      </c>
      <c r="AA488" s="47">
        <f>Z488*(1/(1+$G488))^(1+$E488)*(1+AA$7)^$D488*(AA470/Z470)^$E488*((AA470+AA479)/(Z470+Z479))^($F488*(1+$E488))</f>
        <v/>
      </c>
      <c r="AB488" s="47">
        <f>AA488*(1/(1+$G488))^(1+$E488)*(1+AB$7)^$D488*(AB470/AA470)^$E488*((AB470+AB479)/(AA470+AA479))^($F488*(1+$E488))</f>
        <v/>
      </c>
      <c r="AC488" s="47">
        <f>AB488*(1/(1+$G488))^(1+$E488)*(1+AC$7)^$D488*(AC470/AB470)^$E488*((AC470+AC479)/(AB470+AB479))^($F488*(1+$E488))</f>
        <v/>
      </c>
      <c r="AD488" s="48">
        <f>FUELUSE(AC488,AD470,AC470,AD479,AC479,AD$7,$D488,$E488,$F488,$G488)</f>
        <v/>
      </c>
      <c r="AE488" s="25">
        <f>LOWER(Settings!$C$4)&amp;".mit."&amp;$A488&amp;IF($C488="","","."&amp;$C488&amp;"."&amp;$B488)&amp;IF(INDEX(Variables!$D$5:$D$105,MATCH($A488,Variables!$A$5:$A$105,0))="","","."&amp;INDEX(Variables!$D$5:$D$105,MATCH($A488,Variables!$A$5:$A$105,0)))&amp;"."&amp;AE$5</f>
        <v/>
      </c>
      <c r="AF488" s="46">
        <f>INDEX(Inputs!$U$5:$U$132,MATCH($B488&amp;"|"&amp;$C488,Inputs!$A$5:$A$132,0))</f>
        <v/>
      </c>
      <c r="AG488" s="47">
        <f>AF488*(1/(1+$G488))^(1+$E488)*(1+AG$7)^$D488*(AG470/AF470)^$E488*((AG470+AG479)/(AF470+AF479))^($F488*(1+$E488))</f>
        <v/>
      </c>
      <c r="AH488" s="47">
        <f>AG488*(1/(1+$G488))^(1+$E488)*(1+AH$7)^$D488*(AH470/AG470)^$E488*((AH470+AH479)/(AG470+AG479))^($F488*(1+$E488))</f>
        <v/>
      </c>
      <c r="AI488" s="47">
        <f>AH488*(1/(1+$G488))^(1+$E488)*(1+AI$7)^$D488*(AI470/AH470)^$E488*((AI470+AI479)/(AH470+AH479))^($F488*(1+$E488))</f>
        <v/>
      </c>
      <c r="AJ488" s="47">
        <f>AI488*(1/(1+$G488))^(1+$E488)*(1+AJ$7)^$D488*(AJ470/AI470)^$E488*((AJ470+AJ479)/(AI470+AI479))^($F488*(1+$E488))</f>
        <v/>
      </c>
      <c r="AK488" s="47">
        <f>AJ488*(1/(1+$G488))^(1+$E488)*(1+AK$7)^$D488*(AK470/AJ470)^$E488*((AK470+AK479)/(AJ470+AJ479))^($F488*(1+$E488))</f>
        <v/>
      </c>
      <c r="AL488" s="47">
        <f>AK488*(1/(1+$G488))^(1+$E488)*(1+AL$7)^$D488*(AL470/AK470)^$E488*((AL470+AL479)/(AK470+AK479))^($F488*(1+$E488))</f>
        <v/>
      </c>
      <c r="AM488" s="47">
        <f>AL488*(1/(1+$G488))^(1+$E488)*(1+AM$7)^$D488*(AM470/AL470)^$E488*((AM470+AM479)/(AL470+AL479))^($F488*(1+$E488))</f>
        <v/>
      </c>
      <c r="AN488" s="47">
        <f>AM488*(1/(1+$G488))^(1+$E488)*(1+AN$7)^$D488*(AN470/AM470)^$E488*((AN470+AN479)/(AM470+AM479))^($F488*(1+$E488))</f>
        <v/>
      </c>
      <c r="AO488" s="47">
        <f>AN488*(1/(1+$G488))^(1+$E488)*(1+AO$7)^$D488*(AO470/AN470)^$E488*((AO470+AO479)/(AN470+AN479))^($F488*(1+$E488))</f>
        <v/>
      </c>
      <c r="AP488" s="47">
        <f>AO488*(1/(1+$G488))^(1+$E488)*(1+AP$7)^$D488*(AP470/AO470)^$E488*((AP470+AP479)/(AO470+AO479))^($F488*(1+$E488))</f>
        <v/>
      </c>
      <c r="AQ488" s="47">
        <f>AP488*(1/(1+$G488))^(1+$E488)*(1+AQ$7)^$D488*(AQ470/AP470)^$E488*((AQ470+AQ479)/(AP470+AP479))^($F488*(1+$E488))</f>
        <v/>
      </c>
      <c r="AR488" s="47">
        <f>AQ488*(1/(1+$G488))^(1+$E488)*(1+AR$7)^$D488*(AR470/AQ470)^$E488*((AR470+AR479)/(AQ470+AQ479))^($F488*(1+$E488))</f>
        <v/>
      </c>
      <c r="AS488" s="47">
        <f>AR488*(1/(1+$G488))^(1+$E488)*(1+AS$7)^$D488*(AS470/AR470)^$E488*((AS470+AS479)/(AR470+AR479))^($F488*(1+$E488))</f>
        <v/>
      </c>
      <c r="AT488" s="47">
        <f>AS488*(1/(1+$G488))^(1+$E488)*(1+AT$7)^$D488*(AT470/AS470)^$E488*((AT470+AT479)/(AS470+AS479))^($F488*(1+$E488))</f>
        <v/>
      </c>
      <c r="AU488" s="47">
        <f>AT488*(1/(1+$G488))^(1+$E488)*(1+AU$7)^$D488*(AU470/AT470)^$E488*((AU470+AU479)/(AT470+AT479))^($F488*(1+$E488))</f>
        <v/>
      </c>
      <c r="AV488" s="47">
        <f>AU488*(1/(1+$G488))^(1+$E488)*(1+AV$7)^$D488*(AV470/AU470)^$E488*((AV470+AV479)/(AU470+AU479))^($F488*(1+$E488))</f>
        <v/>
      </c>
      <c r="AW488" s="47">
        <f>AV488*(1/(1+$G488))^(1+$E488)*(1+AW$7)^$D488*(AW470/AV470)^$E488*((AW470+AW479)/(AV470+AV479))^($F488*(1+$E488))</f>
        <v/>
      </c>
      <c r="AX488" s="48">
        <f>FUELUSE(AW488,AX470,AW470,AX479,AW479,AX$7,$D488,$E488,$F488,$G488)</f>
        <v/>
      </c>
    </row>
    <row r="489" hidden="1" outlineLevel="2">
      <c r="A489" s="5" t="inlineStr">
        <is>
          <t>ener</t>
        </is>
      </c>
      <c r="B489" s="5" t="inlineStr">
        <is>
          <t>die</t>
        </is>
      </c>
      <c r="C489" s="5" t="inlineStr">
        <is>
          <t>avi</t>
        </is>
      </c>
      <c r="D489" s="40">
        <f>INDEX(Inputs!$N$5:$N$132,MATCH($B489&amp;"|"&amp;$C489,Inputs!$A$5:$A$132,0))</f>
        <v/>
      </c>
      <c r="E489" s="40">
        <f>INDEX(Inputs!$O$5:$O$132,MATCH($B489&amp;"|"&amp;$C489,Inputs!$A$5:$A$132,0))</f>
        <v/>
      </c>
      <c r="F489" s="40">
        <f>INDEX(Inputs!$P$5:$P$132,MATCH($B489&amp;"|"&amp;$C489,Inputs!$A$5:$A$132,0))</f>
        <v/>
      </c>
      <c r="G489" s="40">
        <f>INDEX(Inputs!$Q$5:$Q$132,MATCH($B489&amp;"|"&amp;$C489,Inputs!$A$5:$A$132,0))</f>
        <v/>
      </c>
      <c r="H489" s="5">
        <f>INDEX(Variables!$B$5:$B$105,MATCH($A489,Variables!$A$5:$A$105,0))&amp;IF($C489="",""," | "&amp;INDEX(Mapping!$B$5:$B$26,MATCH($C489,Mapping!$A$5:$A$26,0))&amp;" | "&amp;INDEX(Mapping!$B$30:$B$41,MATCH($B489,Mapping!$A$30:$A$41,0)))</f>
        <v/>
      </c>
      <c r="I489" s="5">
        <f>INDEX(Variables!$C$5:$C$105,MATCH($A489,Variables!$A$5:$A$105,0))</f>
        <v/>
      </c>
      <c r="J489" s="5">
        <f>INDEX(Variables!$E$5:$E$105,MATCH($A489,Variables!$A$5:$A$105,0))</f>
        <v/>
      </c>
      <c r="K489" s="25">
        <f>LOWER(Settings!$C$4)&amp;".mit."&amp;$A489&amp;IF($C489="","","."&amp;$C489&amp;"."&amp;$B489)&amp;IF(INDEX(Variables!$D$5:$D$105,MATCH($A489,Variables!$A$5:$A$105,0))="","","."&amp;INDEX(Variables!$D$5:$D$105,MATCH($A489,Variables!$A$5:$A$105,0)))&amp;"."&amp;K$5</f>
        <v/>
      </c>
      <c r="L489" s="46">
        <f>INDEX(Inputs!$U$5:$U$132,MATCH($B489&amp;"|"&amp;$C489,Inputs!$A$5:$A$132,0))</f>
        <v/>
      </c>
      <c r="M489" s="47">
        <f>L489*(1/(1+$G489))^(1+$E489)*(1+M$7)^$D489*(M471/L471)^$E489*((M471+M480)/(L471+L480))^($F489*(1+$E489))</f>
        <v/>
      </c>
      <c r="N489" s="47">
        <f>M489*(1/(1+$G489))^(1+$E489)*(1+N$7)^$D489*(N471/M471)^$E489*((N471+N480)/(M471+M480))^($F489*(1+$E489))</f>
        <v/>
      </c>
      <c r="O489" s="47">
        <f>N489*(1/(1+$G489))^(1+$E489)*(1+O$7)^$D489*(O471/N471)^$E489*((O471+O480)/(N471+N480))^($F489*(1+$E489))</f>
        <v/>
      </c>
      <c r="P489" s="47">
        <f>O489*(1/(1+$G489))^(1+$E489)*(1+P$7)^$D489*(P471/O471)^$E489*((P471+P480)/(O471+O480))^($F489*(1+$E489))</f>
        <v/>
      </c>
      <c r="Q489" s="47">
        <f>P489*(1/(1+$G489))^(1+$E489)*(1+Q$7)^$D489*(Q471/P471)^$E489*((Q471+Q480)/(P471+P480))^($F489*(1+$E489))</f>
        <v/>
      </c>
      <c r="R489" s="47">
        <f>Q489*(1/(1+$G489))^(1+$E489)*(1+R$7)^$D489*(R471/Q471)^$E489*((R471+R480)/(Q471+Q480))^($F489*(1+$E489))</f>
        <v/>
      </c>
      <c r="S489" s="47">
        <f>R489*(1/(1+$G489))^(1+$E489)*(1+S$7)^$D489*(S471/R471)^$E489*((S471+S480)/(R471+R480))^($F489*(1+$E489))</f>
        <v/>
      </c>
      <c r="T489" s="47">
        <f>S489*(1/(1+$G489))^(1+$E489)*(1+T$7)^$D489*(T471/S471)^$E489*((T471+T480)/(S471+S480))^($F489*(1+$E489))</f>
        <v/>
      </c>
      <c r="U489" s="47">
        <f>T489*(1/(1+$G489))^(1+$E489)*(1+U$7)^$D489*(U471/T471)^$E489*((U471+U480)/(T471+T480))^($F489*(1+$E489))</f>
        <v/>
      </c>
      <c r="V489" s="47">
        <f>U489*(1/(1+$G489))^(1+$E489)*(1+V$7)^$D489*(V471/U471)^$E489*((V471+V480)/(U471+U480))^($F489*(1+$E489))</f>
        <v/>
      </c>
      <c r="W489" s="47">
        <f>V489*(1/(1+$G489))^(1+$E489)*(1+W$7)^$D489*(W471/V471)^$E489*((W471+W480)/(V471+V480))^($F489*(1+$E489))</f>
        <v/>
      </c>
      <c r="X489" s="47">
        <f>W489*(1/(1+$G489))^(1+$E489)*(1+X$7)^$D489*(X471/W471)^$E489*((X471+X480)/(W471+W480))^($F489*(1+$E489))</f>
        <v/>
      </c>
      <c r="Y489" s="47">
        <f>X489*(1/(1+$G489))^(1+$E489)*(1+Y$7)^$D489*(Y471/X471)^$E489*((Y471+Y480)/(X471+X480))^($F489*(1+$E489))</f>
        <v/>
      </c>
      <c r="Z489" s="47">
        <f>Y489*(1/(1+$G489))^(1+$E489)*(1+Z$7)^$D489*(Z471/Y471)^$E489*((Z471+Z480)/(Y471+Y480))^($F489*(1+$E489))</f>
        <v/>
      </c>
      <c r="AA489" s="47">
        <f>Z489*(1/(1+$G489))^(1+$E489)*(1+AA$7)^$D489*(AA471/Z471)^$E489*((AA471+AA480)/(Z471+Z480))^($F489*(1+$E489))</f>
        <v/>
      </c>
      <c r="AB489" s="47">
        <f>AA489*(1/(1+$G489))^(1+$E489)*(1+AB$7)^$D489*(AB471/AA471)^$E489*((AB471+AB480)/(AA471+AA480))^($F489*(1+$E489))</f>
        <v/>
      </c>
      <c r="AC489" s="47">
        <f>AB489*(1/(1+$G489))^(1+$E489)*(1+AC$7)^$D489*(AC471/AB471)^$E489*((AC471+AC480)/(AB471+AB480))^($F489*(1+$E489))</f>
        <v/>
      </c>
      <c r="AD489" s="48">
        <f>FUELUSE(AC489,AD471,AC471,AD480,AC480,AD$7,$D489,$E489,$F489,$G489)</f>
        <v/>
      </c>
      <c r="AE489" s="25">
        <f>LOWER(Settings!$C$4)&amp;".mit."&amp;$A489&amp;IF($C489="","","."&amp;$C489&amp;"."&amp;$B489)&amp;IF(INDEX(Variables!$D$5:$D$105,MATCH($A489,Variables!$A$5:$A$105,0))="","","."&amp;INDEX(Variables!$D$5:$D$105,MATCH($A489,Variables!$A$5:$A$105,0)))&amp;"."&amp;AE$5</f>
        <v/>
      </c>
      <c r="AF489" s="46">
        <f>INDEX(Inputs!$U$5:$U$132,MATCH($B489&amp;"|"&amp;$C489,Inputs!$A$5:$A$132,0))</f>
        <v/>
      </c>
      <c r="AG489" s="47">
        <f>AF489*(1/(1+$G489))^(1+$E489)*(1+AG$7)^$D489*(AG471/AF471)^$E489*((AG471+AG480)/(AF471+AF480))^($F489*(1+$E489))</f>
        <v/>
      </c>
      <c r="AH489" s="47">
        <f>AG489*(1/(1+$G489))^(1+$E489)*(1+AH$7)^$D489*(AH471/AG471)^$E489*((AH471+AH480)/(AG471+AG480))^($F489*(1+$E489))</f>
        <v/>
      </c>
      <c r="AI489" s="47">
        <f>AH489*(1/(1+$G489))^(1+$E489)*(1+AI$7)^$D489*(AI471/AH471)^$E489*((AI471+AI480)/(AH471+AH480))^($F489*(1+$E489))</f>
        <v/>
      </c>
      <c r="AJ489" s="47">
        <f>AI489*(1/(1+$G489))^(1+$E489)*(1+AJ$7)^$D489*(AJ471/AI471)^$E489*((AJ471+AJ480)/(AI471+AI480))^($F489*(1+$E489))</f>
        <v/>
      </c>
      <c r="AK489" s="47">
        <f>AJ489*(1/(1+$G489))^(1+$E489)*(1+AK$7)^$D489*(AK471/AJ471)^$E489*((AK471+AK480)/(AJ471+AJ480))^($F489*(1+$E489))</f>
        <v/>
      </c>
      <c r="AL489" s="47">
        <f>AK489*(1/(1+$G489))^(1+$E489)*(1+AL$7)^$D489*(AL471/AK471)^$E489*((AL471+AL480)/(AK471+AK480))^($F489*(1+$E489))</f>
        <v/>
      </c>
      <c r="AM489" s="47">
        <f>AL489*(1/(1+$G489))^(1+$E489)*(1+AM$7)^$D489*(AM471/AL471)^$E489*((AM471+AM480)/(AL471+AL480))^($F489*(1+$E489))</f>
        <v/>
      </c>
      <c r="AN489" s="47">
        <f>AM489*(1/(1+$G489))^(1+$E489)*(1+AN$7)^$D489*(AN471/AM471)^$E489*((AN471+AN480)/(AM471+AM480))^($F489*(1+$E489))</f>
        <v/>
      </c>
      <c r="AO489" s="47">
        <f>AN489*(1/(1+$G489))^(1+$E489)*(1+AO$7)^$D489*(AO471/AN471)^$E489*((AO471+AO480)/(AN471+AN480))^($F489*(1+$E489))</f>
        <v/>
      </c>
      <c r="AP489" s="47">
        <f>AO489*(1/(1+$G489))^(1+$E489)*(1+AP$7)^$D489*(AP471/AO471)^$E489*((AP471+AP480)/(AO471+AO480))^($F489*(1+$E489))</f>
        <v/>
      </c>
      <c r="AQ489" s="47">
        <f>AP489*(1/(1+$G489))^(1+$E489)*(1+AQ$7)^$D489*(AQ471/AP471)^$E489*((AQ471+AQ480)/(AP471+AP480))^($F489*(1+$E489))</f>
        <v/>
      </c>
      <c r="AR489" s="47">
        <f>AQ489*(1/(1+$G489))^(1+$E489)*(1+AR$7)^$D489*(AR471/AQ471)^$E489*((AR471+AR480)/(AQ471+AQ480))^($F489*(1+$E489))</f>
        <v/>
      </c>
      <c r="AS489" s="47">
        <f>AR489*(1/(1+$G489))^(1+$E489)*(1+AS$7)^$D489*(AS471/AR471)^$E489*((AS471+AS480)/(AR471+AR480))^($F489*(1+$E489))</f>
        <v/>
      </c>
      <c r="AT489" s="47">
        <f>AS489*(1/(1+$G489))^(1+$E489)*(1+AT$7)^$D489*(AT471/AS471)^$E489*((AT471+AT480)/(AS471+AS480))^($F489*(1+$E489))</f>
        <v/>
      </c>
      <c r="AU489" s="47">
        <f>AT489*(1/(1+$G489))^(1+$E489)*(1+AU$7)^$D489*(AU471/AT471)^$E489*((AU471+AU480)/(AT471+AT480))^($F489*(1+$E489))</f>
        <v/>
      </c>
      <c r="AV489" s="47">
        <f>AU489*(1/(1+$G489))^(1+$E489)*(1+AV$7)^$D489*(AV471/AU471)^$E489*((AV471+AV480)/(AU471+AU480))^($F489*(1+$E489))</f>
        <v/>
      </c>
      <c r="AW489" s="47">
        <f>AV489*(1/(1+$G489))^(1+$E489)*(1+AW$7)^$D489*(AW471/AV471)^$E489*((AW471+AW480)/(AV471+AV480))^($F489*(1+$E489))</f>
        <v/>
      </c>
      <c r="AX489" s="48">
        <f>FUELUSE(AW489,AX471,AW471,AX480,AW480,AX$7,$D489,$E489,$F489,$G489)</f>
        <v/>
      </c>
    </row>
    <row r="490" hidden="1" outlineLevel="2">
      <c r="A490" s="5" t="inlineStr">
        <is>
          <t>ener</t>
        </is>
      </c>
      <c r="B490" s="5" t="inlineStr">
        <is>
          <t>lpg</t>
        </is>
      </c>
      <c r="C490" s="5" t="inlineStr">
        <is>
          <t>avi</t>
        </is>
      </c>
      <c r="D490" s="40">
        <f>INDEX(Inputs!$N$5:$N$132,MATCH($B490&amp;"|"&amp;$C490,Inputs!$A$5:$A$132,0))</f>
        <v/>
      </c>
      <c r="E490" s="40">
        <f>INDEX(Inputs!$O$5:$O$132,MATCH($B490&amp;"|"&amp;$C490,Inputs!$A$5:$A$132,0))</f>
        <v/>
      </c>
      <c r="F490" s="40">
        <f>INDEX(Inputs!$P$5:$P$132,MATCH($B490&amp;"|"&amp;$C490,Inputs!$A$5:$A$132,0))</f>
        <v/>
      </c>
      <c r="G490" s="40">
        <f>INDEX(Inputs!$Q$5:$Q$132,MATCH($B490&amp;"|"&amp;$C490,Inputs!$A$5:$A$132,0))</f>
        <v/>
      </c>
      <c r="H490" s="5">
        <f>INDEX(Variables!$B$5:$B$105,MATCH($A490,Variables!$A$5:$A$105,0))&amp;IF($C490="",""," | "&amp;INDEX(Mapping!$B$5:$B$26,MATCH($C490,Mapping!$A$5:$A$26,0))&amp;" | "&amp;INDEX(Mapping!$B$30:$B$41,MATCH($B490,Mapping!$A$30:$A$41,0)))</f>
        <v/>
      </c>
      <c r="I490" s="5">
        <f>INDEX(Variables!$C$5:$C$105,MATCH($A490,Variables!$A$5:$A$105,0))</f>
        <v/>
      </c>
      <c r="J490" s="5">
        <f>INDEX(Variables!$E$5:$E$105,MATCH($A490,Variables!$A$5:$A$105,0))</f>
        <v/>
      </c>
      <c r="K490" s="25">
        <f>LOWER(Settings!$C$4)&amp;".mit."&amp;$A490&amp;IF($C490="","","."&amp;$C490&amp;"."&amp;$B490)&amp;IF(INDEX(Variables!$D$5:$D$105,MATCH($A490,Variables!$A$5:$A$105,0))="","","."&amp;INDEX(Variables!$D$5:$D$105,MATCH($A490,Variables!$A$5:$A$105,0)))&amp;"."&amp;K$5</f>
        <v/>
      </c>
      <c r="L490" s="46">
        <f>INDEX(Inputs!$U$5:$U$132,MATCH($B490&amp;"|"&amp;$C490,Inputs!$A$5:$A$132,0))</f>
        <v/>
      </c>
      <c r="M490" s="47">
        <f>L490*(1/(1+$G490))^(1+$E490)*(1+M$7)^$D490*(M472/L472)^$E490*((M472+M481)/(L472+L481))^($F490*(1+$E490))</f>
        <v/>
      </c>
      <c r="N490" s="47">
        <f>M490*(1/(1+$G490))^(1+$E490)*(1+N$7)^$D490*(N472/M472)^$E490*((N472+N481)/(M472+M481))^($F490*(1+$E490))</f>
        <v/>
      </c>
      <c r="O490" s="47">
        <f>N490*(1/(1+$G490))^(1+$E490)*(1+O$7)^$D490*(O472/N472)^$E490*((O472+O481)/(N472+N481))^($F490*(1+$E490))</f>
        <v/>
      </c>
      <c r="P490" s="47">
        <f>O490*(1/(1+$G490))^(1+$E490)*(1+P$7)^$D490*(P472/O472)^$E490*((P472+P481)/(O472+O481))^($F490*(1+$E490))</f>
        <v/>
      </c>
      <c r="Q490" s="47">
        <f>P490*(1/(1+$G490))^(1+$E490)*(1+Q$7)^$D490*(Q472/P472)^$E490*((Q472+Q481)/(P472+P481))^($F490*(1+$E490))</f>
        <v/>
      </c>
      <c r="R490" s="47">
        <f>Q490*(1/(1+$G490))^(1+$E490)*(1+R$7)^$D490*(R472/Q472)^$E490*((R472+R481)/(Q472+Q481))^($F490*(1+$E490))</f>
        <v/>
      </c>
      <c r="S490" s="47">
        <f>R490*(1/(1+$G490))^(1+$E490)*(1+S$7)^$D490*(S472/R472)^$E490*((S472+S481)/(R472+R481))^($F490*(1+$E490))</f>
        <v/>
      </c>
      <c r="T490" s="47">
        <f>S490*(1/(1+$G490))^(1+$E490)*(1+T$7)^$D490*(T472/S472)^$E490*((T472+T481)/(S472+S481))^($F490*(1+$E490))</f>
        <v/>
      </c>
      <c r="U490" s="47">
        <f>T490*(1/(1+$G490))^(1+$E490)*(1+U$7)^$D490*(U472/T472)^$E490*((U472+U481)/(T472+T481))^($F490*(1+$E490))</f>
        <v/>
      </c>
      <c r="V490" s="47">
        <f>U490*(1/(1+$G490))^(1+$E490)*(1+V$7)^$D490*(V472/U472)^$E490*((V472+V481)/(U472+U481))^($F490*(1+$E490))</f>
        <v/>
      </c>
      <c r="W490" s="47">
        <f>V490*(1/(1+$G490))^(1+$E490)*(1+W$7)^$D490*(W472/V472)^$E490*((W472+W481)/(V472+V481))^($F490*(1+$E490))</f>
        <v/>
      </c>
      <c r="X490" s="47">
        <f>W490*(1/(1+$G490))^(1+$E490)*(1+X$7)^$D490*(X472/W472)^$E490*((X472+X481)/(W472+W481))^($F490*(1+$E490))</f>
        <v/>
      </c>
      <c r="Y490" s="47">
        <f>X490*(1/(1+$G490))^(1+$E490)*(1+Y$7)^$D490*(Y472/X472)^$E490*((Y472+Y481)/(X472+X481))^($F490*(1+$E490))</f>
        <v/>
      </c>
      <c r="Z490" s="47">
        <f>Y490*(1/(1+$G490))^(1+$E490)*(1+Z$7)^$D490*(Z472/Y472)^$E490*((Z472+Z481)/(Y472+Y481))^($F490*(1+$E490))</f>
        <v/>
      </c>
      <c r="AA490" s="47">
        <f>Z490*(1/(1+$G490))^(1+$E490)*(1+AA$7)^$D490*(AA472/Z472)^$E490*((AA472+AA481)/(Z472+Z481))^($F490*(1+$E490))</f>
        <v/>
      </c>
      <c r="AB490" s="47">
        <f>AA490*(1/(1+$G490))^(1+$E490)*(1+AB$7)^$D490*(AB472/AA472)^$E490*((AB472+AB481)/(AA472+AA481))^($F490*(1+$E490))</f>
        <v/>
      </c>
      <c r="AC490" s="47">
        <f>AB490*(1/(1+$G490))^(1+$E490)*(1+AC$7)^$D490*(AC472/AB472)^$E490*((AC472+AC481)/(AB472+AB481))^($F490*(1+$E490))</f>
        <v/>
      </c>
      <c r="AD490" s="48">
        <f>FUELUSE(AC490,AD472,AC472,AD481,AC481,AD$7,$D490,$E490,$F490,$G490)</f>
        <v/>
      </c>
      <c r="AE490" s="25">
        <f>LOWER(Settings!$C$4)&amp;".mit."&amp;$A490&amp;IF($C490="","","."&amp;$C490&amp;"."&amp;$B490)&amp;IF(INDEX(Variables!$D$5:$D$105,MATCH($A490,Variables!$A$5:$A$105,0))="","","."&amp;INDEX(Variables!$D$5:$D$105,MATCH($A490,Variables!$A$5:$A$105,0)))&amp;"."&amp;AE$5</f>
        <v/>
      </c>
      <c r="AF490" s="46">
        <f>INDEX(Inputs!$U$5:$U$132,MATCH($B490&amp;"|"&amp;$C490,Inputs!$A$5:$A$132,0))</f>
        <v/>
      </c>
      <c r="AG490" s="47">
        <f>AF490*(1/(1+$G490))^(1+$E490)*(1+AG$7)^$D490*(AG472/AF472)^$E490*((AG472+AG481)/(AF472+AF481))^($F490*(1+$E490))</f>
        <v/>
      </c>
      <c r="AH490" s="47">
        <f>AG490*(1/(1+$G490))^(1+$E490)*(1+AH$7)^$D490*(AH472/AG472)^$E490*((AH472+AH481)/(AG472+AG481))^($F490*(1+$E490))</f>
        <v/>
      </c>
      <c r="AI490" s="47">
        <f>AH490*(1/(1+$G490))^(1+$E490)*(1+AI$7)^$D490*(AI472/AH472)^$E490*((AI472+AI481)/(AH472+AH481))^($F490*(1+$E490))</f>
        <v/>
      </c>
      <c r="AJ490" s="47">
        <f>AI490*(1/(1+$G490))^(1+$E490)*(1+AJ$7)^$D490*(AJ472/AI472)^$E490*((AJ472+AJ481)/(AI472+AI481))^($F490*(1+$E490))</f>
        <v/>
      </c>
      <c r="AK490" s="47">
        <f>AJ490*(1/(1+$G490))^(1+$E490)*(1+AK$7)^$D490*(AK472/AJ472)^$E490*((AK472+AK481)/(AJ472+AJ481))^($F490*(1+$E490))</f>
        <v/>
      </c>
      <c r="AL490" s="47">
        <f>AK490*(1/(1+$G490))^(1+$E490)*(1+AL$7)^$D490*(AL472/AK472)^$E490*((AL472+AL481)/(AK472+AK481))^($F490*(1+$E490))</f>
        <v/>
      </c>
      <c r="AM490" s="47">
        <f>AL490*(1/(1+$G490))^(1+$E490)*(1+AM$7)^$D490*(AM472/AL472)^$E490*((AM472+AM481)/(AL472+AL481))^($F490*(1+$E490))</f>
        <v/>
      </c>
      <c r="AN490" s="47">
        <f>AM490*(1/(1+$G490))^(1+$E490)*(1+AN$7)^$D490*(AN472/AM472)^$E490*((AN472+AN481)/(AM472+AM481))^($F490*(1+$E490))</f>
        <v/>
      </c>
      <c r="AO490" s="47">
        <f>AN490*(1/(1+$G490))^(1+$E490)*(1+AO$7)^$D490*(AO472/AN472)^$E490*((AO472+AO481)/(AN472+AN481))^($F490*(1+$E490))</f>
        <v/>
      </c>
      <c r="AP490" s="47">
        <f>AO490*(1/(1+$G490))^(1+$E490)*(1+AP$7)^$D490*(AP472/AO472)^$E490*((AP472+AP481)/(AO472+AO481))^($F490*(1+$E490))</f>
        <v/>
      </c>
      <c r="AQ490" s="47">
        <f>AP490*(1/(1+$G490))^(1+$E490)*(1+AQ$7)^$D490*(AQ472/AP472)^$E490*((AQ472+AQ481)/(AP472+AP481))^($F490*(1+$E490))</f>
        <v/>
      </c>
      <c r="AR490" s="47">
        <f>AQ490*(1/(1+$G490))^(1+$E490)*(1+AR$7)^$D490*(AR472/AQ472)^$E490*((AR472+AR481)/(AQ472+AQ481))^($F490*(1+$E490))</f>
        <v/>
      </c>
      <c r="AS490" s="47">
        <f>AR490*(1/(1+$G490))^(1+$E490)*(1+AS$7)^$D490*(AS472/AR472)^$E490*((AS472+AS481)/(AR472+AR481))^($F490*(1+$E490))</f>
        <v/>
      </c>
      <c r="AT490" s="47">
        <f>AS490*(1/(1+$G490))^(1+$E490)*(1+AT$7)^$D490*(AT472/AS472)^$E490*((AT472+AT481)/(AS472+AS481))^($F490*(1+$E490))</f>
        <v/>
      </c>
      <c r="AU490" s="47">
        <f>AT490*(1/(1+$G490))^(1+$E490)*(1+AU$7)^$D490*(AU472/AT472)^$E490*((AU472+AU481)/(AT472+AT481))^($F490*(1+$E490))</f>
        <v/>
      </c>
      <c r="AV490" s="47">
        <f>AU490*(1/(1+$G490))^(1+$E490)*(1+AV$7)^$D490*(AV472/AU472)^$E490*((AV472+AV481)/(AU472+AU481))^($F490*(1+$E490))</f>
        <v/>
      </c>
      <c r="AW490" s="47">
        <f>AV490*(1/(1+$G490))^(1+$E490)*(1+AW$7)^$D490*(AW472/AV472)^$E490*((AW472+AW481)/(AV472+AV481))^($F490*(1+$E490))</f>
        <v/>
      </c>
      <c r="AX490" s="48">
        <f>FUELUSE(AW490,AX472,AW472,AX481,AW481,AX$7,$D490,$E490,$F490,$G490)</f>
        <v/>
      </c>
    </row>
    <row r="491" hidden="1" outlineLevel="2">
      <c r="A491" s="5" t="inlineStr">
        <is>
          <t>ener</t>
        </is>
      </c>
      <c r="B491" s="5" t="inlineStr">
        <is>
          <t>ker</t>
        </is>
      </c>
      <c r="C491" s="5" t="inlineStr">
        <is>
          <t>avi</t>
        </is>
      </c>
      <c r="D491" s="40">
        <f>INDEX(Inputs!$N$5:$N$132,MATCH($B491&amp;"|"&amp;$C491,Inputs!$A$5:$A$132,0))</f>
        <v/>
      </c>
      <c r="E491" s="40">
        <f>INDEX(Inputs!$O$5:$O$132,MATCH($B491&amp;"|"&amp;$C491,Inputs!$A$5:$A$132,0))</f>
        <v/>
      </c>
      <c r="F491" s="40">
        <f>INDEX(Inputs!$P$5:$P$132,MATCH($B491&amp;"|"&amp;$C491,Inputs!$A$5:$A$132,0))</f>
        <v/>
      </c>
      <c r="G491" s="40">
        <f>INDEX(Inputs!$Q$5:$Q$132,MATCH($B491&amp;"|"&amp;$C491,Inputs!$A$5:$A$132,0))</f>
        <v/>
      </c>
      <c r="H491" s="5">
        <f>INDEX(Variables!$B$5:$B$105,MATCH($A491,Variables!$A$5:$A$105,0))&amp;IF($C491="",""," | "&amp;INDEX(Mapping!$B$5:$B$26,MATCH($C491,Mapping!$A$5:$A$26,0))&amp;" | "&amp;INDEX(Mapping!$B$30:$B$41,MATCH($B491,Mapping!$A$30:$A$41,0)))</f>
        <v/>
      </c>
      <c r="I491" s="5">
        <f>INDEX(Variables!$C$5:$C$105,MATCH($A491,Variables!$A$5:$A$105,0))</f>
        <v/>
      </c>
      <c r="J491" s="5">
        <f>INDEX(Variables!$E$5:$E$105,MATCH($A491,Variables!$A$5:$A$105,0))</f>
        <v/>
      </c>
      <c r="K491" s="25">
        <f>LOWER(Settings!$C$4)&amp;".mit."&amp;$A491&amp;IF($C491="","","."&amp;$C491&amp;"."&amp;$B491)&amp;IF(INDEX(Variables!$D$5:$D$105,MATCH($A491,Variables!$A$5:$A$105,0))="","","."&amp;INDEX(Variables!$D$5:$D$105,MATCH($A491,Variables!$A$5:$A$105,0)))&amp;"."&amp;K$5</f>
        <v/>
      </c>
      <c r="L491" s="46">
        <f>INDEX(Inputs!$U$5:$U$132,MATCH($B491&amp;"|"&amp;$C491,Inputs!$A$5:$A$132,0))</f>
        <v/>
      </c>
      <c r="M491" s="47">
        <f>L491*(1/(1+$G491))^(1+$E491)*(1+M$7)^$D491*(M473/L473)^$E491*((M473+M482)/(L473+L482))^($F491*(1+$E491))</f>
        <v/>
      </c>
      <c r="N491" s="47">
        <f>M491*(1/(1+$G491))^(1+$E491)*(1+N$7)^$D491*(N473/M473)^$E491*((N473+N482)/(M473+M482))^($F491*(1+$E491))</f>
        <v/>
      </c>
      <c r="O491" s="47">
        <f>N491*(1/(1+$G491))^(1+$E491)*(1+O$7)^$D491*(O473/N473)^$E491*((O473+O482)/(N473+N482))^($F491*(1+$E491))</f>
        <v/>
      </c>
      <c r="P491" s="47">
        <f>O491*(1/(1+$G491))^(1+$E491)*(1+P$7)^$D491*(P473/O473)^$E491*((P473+P482)/(O473+O482))^($F491*(1+$E491))</f>
        <v/>
      </c>
      <c r="Q491" s="47">
        <f>P491*(1/(1+$G491))^(1+$E491)*(1+Q$7)^$D491*(Q473/P473)^$E491*((Q473+Q482)/(P473+P482))^($F491*(1+$E491))</f>
        <v/>
      </c>
      <c r="R491" s="47">
        <f>Q491*(1/(1+$G491))^(1+$E491)*(1+R$7)^$D491*(R473/Q473)^$E491*((R473+R482)/(Q473+Q482))^($F491*(1+$E491))</f>
        <v/>
      </c>
      <c r="S491" s="47">
        <f>R491*(1/(1+$G491))^(1+$E491)*(1+S$7)^$D491*(S473/R473)^$E491*((S473+S482)/(R473+R482))^($F491*(1+$E491))</f>
        <v/>
      </c>
      <c r="T491" s="47">
        <f>S491*(1/(1+$G491))^(1+$E491)*(1+T$7)^$D491*(T473/S473)^$E491*((T473+T482)/(S473+S482))^($F491*(1+$E491))</f>
        <v/>
      </c>
      <c r="U491" s="47">
        <f>T491*(1/(1+$G491))^(1+$E491)*(1+U$7)^$D491*(U473/T473)^$E491*((U473+U482)/(T473+T482))^($F491*(1+$E491))</f>
        <v/>
      </c>
      <c r="V491" s="47">
        <f>U491*(1/(1+$G491))^(1+$E491)*(1+V$7)^$D491*(V473/U473)^$E491*((V473+V482)/(U473+U482))^($F491*(1+$E491))</f>
        <v/>
      </c>
      <c r="W491" s="47">
        <f>V491*(1/(1+$G491))^(1+$E491)*(1+W$7)^$D491*(W473/V473)^$E491*((W473+W482)/(V473+V482))^($F491*(1+$E491))</f>
        <v/>
      </c>
      <c r="X491" s="47">
        <f>W491*(1/(1+$G491))^(1+$E491)*(1+X$7)^$D491*(X473/W473)^$E491*((X473+X482)/(W473+W482))^($F491*(1+$E491))</f>
        <v/>
      </c>
      <c r="Y491" s="47">
        <f>X491*(1/(1+$G491))^(1+$E491)*(1+Y$7)^$D491*(Y473/X473)^$E491*((Y473+Y482)/(X473+X482))^($F491*(1+$E491))</f>
        <v/>
      </c>
      <c r="Z491" s="47">
        <f>Y491*(1/(1+$G491))^(1+$E491)*(1+Z$7)^$D491*(Z473/Y473)^$E491*((Z473+Z482)/(Y473+Y482))^($F491*(1+$E491))</f>
        <v/>
      </c>
      <c r="AA491" s="47">
        <f>Z491*(1/(1+$G491))^(1+$E491)*(1+AA$7)^$D491*(AA473/Z473)^$E491*((AA473+AA482)/(Z473+Z482))^($F491*(1+$E491))</f>
        <v/>
      </c>
      <c r="AB491" s="47">
        <f>AA491*(1/(1+$G491))^(1+$E491)*(1+AB$7)^$D491*(AB473/AA473)^$E491*((AB473+AB482)/(AA473+AA482))^($F491*(1+$E491))</f>
        <v/>
      </c>
      <c r="AC491" s="47">
        <f>AB491*(1/(1+$G491))^(1+$E491)*(1+AC$7)^$D491*(AC473/AB473)^$E491*((AC473+AC482)/(AB473+AB482))^($F491*(1+$E491))</f>
        <v/>
      </c>
      <c r="AD491" s="48">
        <f>FUELUSE(AC491,AD473,AC473,AD482,AC482,AD$7,$D491,$E491,$F491,$G491)</f>
        <v/>
      </c>
      <c r="AE491" s="25">
        <f>LOWER(Settings!$C$4)&amp;".mit."&amp;$A491&amp;IF($C491="","","."&amp;$C491&amp;"."&amp;$B491)&amp;IF(INDEX(Variables!$D$5:$D$105,MATCH($A491,Variables!$A$5:$A$105,0))="","","."&amp;INDEX(Variables!$D$5:$D$105,MATCH($A491,Variables!$A$5:$A$105,0)))&amp;"."&amp;AE$5</f>
        <v/>
      </c>
      <c r="AF491" s="46">
        <f>INDEX(Inputs!$U$5:$U$132,MATCH($B491&amp;"|"&amp;$C491,Inputs!$A$5:$A$132,0))</f>
        <v/>
      </c>
      <c r="AG491" s="47">
        <f>AF491*(1/(1+$G491))^(1+$E491)*(1+AG$7)^$D491*(AG473/AF473)^$E491*((AG473+AG482)/(AF473+AF482))^($F491*(1+$E491))</f>
        <v/>
      </c>
      <c r="AH491" s="47">
        <f>AG491*(1/(1+$G491))^(1+$E491)*(1+AH$7)^$D491*(AH473/AG473)^$E491*((AH473+AH482)/(AG473+AG482))^($F491*(1+$E491))</f>
        <v/>
      </c>
      <c r="AI491" s="47">
        <f>AH491*(1/(1+$G491))^(1+$E491)*(1+AI$7)^$D491*(AI473/AH473)^$E491*((AI473+AI482)/(AH473+AH482))^($F491*(1+$E491))</f>
        <v/>
      </c>
      <c r="AJ491" s="47">
        <f>AI491*(1/(1+$G491))^(1+$E491)*(1+AJ$7)^$D491*(AJ473/AI473)^$E491*((AJ473+AJ482)/(AI473+AI482))^($F491*(1+$E491))</f>
        <v/>
      </c>
      <c r="AK491" s="47">
        <f>AJ491*(1/(1+$G491))^(1+$E491)*(1+AK$7)^$D491*(AK473/AJ473)^$E491*((AK473+AK482)/(AJ473+AJ482))^($F491*(1+$E491))</f>
        <v/>
      </c>
      <c r="AL491" s="47">
        <f>AK491*(1/(1+$G491))^(1+$E491)*(1+AL$7)^$D491*(AL473/AK473)^$E491*((AL473+AL482)/(AK473+AK482))^($F491*(1+$E491))</f>
        <v/>
      </c>
      <c r="AM491" s="47">
        <f>AL491*(1/(1+$G491))^(1+$E491)*(1+AM$7)^$D491*(AM473/AL473)^$E491*((AM473+AM482)/(AL473+AL482))^($F491*(1+$E491))</f>
        <v/>
      </c>
      <c r="AN491" s="47">
        <f>AM491*(1/(1+$G491))^(1+$E491)*(1+AN$7)^$D491*(AN473/AM473)^$E491*((AN473+AN482)/(AM473+AM482))^($F491*(1+$E491))</f>
        <v/>
      </c>
      <c r="AO491" s="47">
        <f>AN491*(1/(1+$G491))^(1+$E491)*(1+AO$7)^$D491*(AO473/AN473)^$E491*((AO473+AO482)/(AN473+AN482))^($F491*(1+$E491))</f>
        <v/>
      </c>
      <c r="AP491" s="47">
        <f>AO491*(1/(1+$G491))^(1+$E491)*(1+AP$7)^$D491*(AP473/AO473)^$E491*((AP473+AP482)/(AO473+AO482))^($F491*(1+$E491))</f>
        <v/>
      </c>
      <c r="AQ491" s="47">
        <f>AP491*(1/(1+$G491))^(1+$E491)*(1+AQ$7)^$D491*(AQ473/AP473)^$E491*((AQ473+AQ482)/(AP473+AP482))^($F491*(1+$E491))</f>
        <v/>
      </c>
      <c r="AR491" s="47">
        <f>AQ491*(1/(1+$G491))^(1+$E491)*(1+AR$7)^$D491*(AR473/AQ473)^$E491*((AR473+AR482)/(AQ473+AQ482))^($F491*(1+$E491))</f>
        <v/>
      </c>
      <c r="AS491" s="47">
        <f>AR491*(1/(1+$G491))^(1+$E491)*(1+AS$7)^$D491*(AS473/AR473)^$E491*((AS473+AS482)/(AR473+AR482))^($F491*(1+$E491))</f>
        <v/>
      </c>
      <c r="AT491" s="47">
        <f>AS491*(1/(1+$G491))^(1+$E491)*(1+AT$7)^$D491*(AT473/AS473)^$E491*((AT473+AT482)/(AS473+AS482))^($F491*(1+$E491))</f>
        <v/>
      </c>
      <c r="AU491" s="47">
        <f>AT491*(1/(1+$G491))^(1+$E491)*(1+AU$7)^$D491*(AU473/AT473)^$E491*((AU473+AU482)/(AT473+AT482))^($F491*(1+$E491))</f>
        <v/>
      </c>
      <c r="AV491" s="47">
        <f>AU491*(1/(1+$G491))^(1+$E491)*(1+AV$7)^$D491*(AV473/AU473)^$E491*((AV473+AV482)/(AU473+AU482))^($F491*(1+$E491))</f>
        <v/>
      </c>
      <c r="AW491" s="47">
        <f>AV491*(1/(1+$G491))^(1+$E491)*(1+AW$7)^$D491*(AW473/AV473)^$E491*((AW473+AW482)/(AV473+AV482))^($F491*(1+$E491))</f>
        <v/>
      </c>
      <c r="AX491" s="48">
        <f>FUELUSE(AW491,AX473,AW473,AX482,AW482,AX$7,$D491,$E491,$F491,$G491)</f>
        <v/>
      </c>
    </row>
    <row r="492" hidden="1" outlineLevel="2">
      <c r="A492" s="5" t="inlineStr">
        <is>
          <t>ener</t>
        </is>
      </c>
      <c r="B492" s="5" t="inlineStr">
        <is>
          <t>oop</t>
        </is>
      </c>
      <c r="C492" s="5" t="inlineStr">
        <is>
          <t>avi</t>
        </is>
      </c>
      <c r="D492" s="40">
        <f>INDEX(Inputs!$N$5:$N$132,MATCH($B492&amp;"|"&amp;$C492,Inputs!$A$5:$A$132,0))</f>
        <v/>
      </c>
      <c r="E492" s="40">
        <f>INDEX(Inputs!$O$5:$O$132,MATCH($B492&amp;"|"&amp;$C492,Inputs!$A$5:$A$132,0))</f>
        <v/>
      </c>
      <c r="F492" s="40">
        <f>INDEX(Inputs!$P$5:$P$132,MATCH($B492&amp;"|"&amp;$C492,Inputs!$A$5:$A$132,0))</f>
        <v/>
      </c>
      <c r="G492" s="40">
        <f>INDEX(Inputs!$Q$5:$Q$132,MATCH($B492&amp;"|"&amp;$C492,Inputs!$A$5:$A$132,0))</f>
        <v/>
      </c>
      <c r="H492" s="5">
        <f>INDEX(Variables!$B$5:$B$105,MATCH($A492,Variables!$A$5:$A$105,0))&amp;IF($C492="",""," | "&amp;INDEX(Mapping!$B$5:$B$26,MATCH($C492,Mapping!$A$5:$A$26,0))&amp;" | "&amp;INDEX(Mapping!$B$30:$B$41,MATCH($B492,Mapping!$A$30:$A$41,0)))</f>
        <v/>
      </c>
      <c r="I492" s="5">
        <f>INDEX(Variables!$C$5:$C$105,MATCH($A492,Variables!$A$5:$A$105,0))</f>
        <v/>
      </c>
      <c r="J492" s="5">
        <f>INDEX(Variables!$E$5:$E$105,MATCH($A492,Variables!$A$5:$A$105,0))</f>
        <v/>
      </c>
      <c r="K492" s="25">
        <f>LOWER(Settings!$C$4)&amp;".mit."&amp;$A492&amp;IF($C492="","","."&amp;$C492&amp;"."&amp;$B492)&amp;IF(INDEX(Variables!$D$5:$D$105,MATCH($A492,Variables!$A$5:$A$105,0))="","","."&amp;INDEX(Variables!$D$5:$D$105,MATCH($A492,Variables!$A$5:$A$105,0)))&amp;"."&amp;K$5</f>
        <v/>
      </c>
      <c r="L492" s="46">
        <f>INDEX(Inputs!$U$5:$U$132,MATCH($B492&amp;"|"&amp;$C492,Inputs!$A$5:$A$132,0))</f>
        <v/>
      </c>
      <c r="M492" s="47">
        <f>L492*(1/(1+$G492))^(1+$E492)*(1+M$7)^$D492*(M474/L474)^$E492*((M474+M483)/(L474+L483))^($F492*(1+$E492))</f>
        <v/>
      </c>
      <c r="N492" s="47">
        <f>M492*(1/(1+$G492))^(1+$E492)*(1+N$7)^$D492*(N474/M474)^$E492*((N474+N483)/(M474+M483))^($F492*(1+$E492))</f>
        <v/>
      </c>
      <c r="O492" s="47">
        <f>N492*(1/(1+$G492))^(1+$E492)*(1+O$7)^$D492*(O474/N474)^$E492*((O474+O483)/(N474+N483))^($F492*(1+$E492))</f>
        <v/>
      </c>
      <c r="P492" s="47">
        <f>O492*(1/(1+$G492))^(1+$E492)*(1+P$7)^$D492*(P474/O474)^$E492*((P474+P483)/(O474+O483))^($F492*(1+$E492))</f>
        <v/>
      </c>
      <c r="Q492" s="47">
        <f>P492*(1/(1+$G492))^(1+$E492)*(1+Q$7)^$D492*(Q474/P474)^$E492*((Q474+Q483)/(P474+P483))^($F492*(1+$E492))</f>
        <v/>
      </c>
      <c r="R492" s="47">
        <f>Q492*(1/(1+$G492))^(1+$E492)*(1+R$7)^$D492*(R474/Q474)^$E492*((R474+R483)/(Q474+Q483))^($F492*(1+$E492))</f>
        <v/>
      </c>
      <c r="S492" s="47">
        <f>R492*(1/(1+$G492))^(1+$E492)*(1+S$7)^$D492*(S474/R474)^$E492*((S474+S483)/(R474+R483))^($F492*(1+$E492))</f>
        <v/>
      </c>
      <c r="T492" s="47">
        <f>S492*(1/(1+$G492))^(1+$E492)*(1+T$7)^$D492*(T474/S474)^$E492*((T474+T483)/(S474+S483))^($F492*(1+$E492))</f>
        <v/>
      </c>
      <c r="U492" s="47">
        <f>T492*(1/(1+$G492))^(1+$E492)*(1+U$7)^$D492*(U474/T474)^$E492*((U474+U483)/(T474+T483))^($F492*(1+$E492))</f>
        <v/>
      </c>
      <c r="V492" s="47">
        <f>U492*(1/(1+$G492))^(1+$E492)*(1+V$7)^$D492*(V474/U474)^$E492*((V474+V483)/(U474+U483))^($F492*(1+$E492))</f>
        <v/>
      </c>
      <c r="W492" s="47">
        <f>V492*(1/(1+$G492))^(1+$E492)*(1+W$7)^$D492*(W474/V474)^$E492*((W474+W483)/(V474+V483))^($F492*(1+$E492))</f>
        <v/>
      </c>
      <c r="X492" s="47">
        <f>W492*(1/(1+$G492))^(1+$E492)*(1+X$7)^$D492*(X474/W474)^$E492*((X474+X483)/(W474+W483))^($F492*(1+$E492))</f>
        <v/>
      </c>
      <c r="Y492" s="47">
        <f>X492*(1/(1+$G492))^(1+$E492)*(1+Y$7)^$D492*(Y474/X474)^$E492*((Y474+Y483)/(X474+X483))^($F492*(1+$E492))</f>
        <v/>
      </c>
      <c r="Z492" s="47">
        <f>Y492*(1/(1+$G492))^(1+$E492)*(1+Z$7)^$D492*(Z474/Y474)^$E492*((Z474+Z483)/(Y474+Y483))^($F492*(1+$E492))</f>
        <v/>
      </c>
      <c r="AA492" s="47">
        <f>Z492*(1/(1+$G492))^(1+$E492)*(1+AA$7)^$D492*(AA474/Z474)^$E492*((AA474+AA483)/(Z474+Z483))^($F492*(1+$E492))</f>
        <v/>
      </c>
      <c r="AB492" s="47">
        <f>AA492*(1/(1+$G492))^(1+$E492)*(1+AB$7)^$D492*(AB474/AA474)^$E492*((AB474+AB483)/(AA474+AA483))^($F492*(1+$E492))</f>
        <v/>
      </c>
      <c r="AC492" s="47">
        <f>AB492*(1/(1+$G492))^(1+$E492)*(1+AC$7)^$D492*(AC474/AB474)^$E492*((AC474+AC483)/(AB474+AB483))^($F492*(1+$E492))</f>
        <v/>
      </c>
      <c r="AD492" s="48">
        <f>FUELUSE(AC492,AD474,AC474,AD483,AC483,AD$7,$D492,$E492,$F492,$G492)</f>
        <v/>
      </c>
      <c r="AE492" s="25">
        <f>LOWER(Settings!$C$4)&amp;".mit."&amp;$A492&amp;IF($C492="","","."&amp;$C492&amp;"."&amp;$B492)&amp;IF(INDEX(Variables!$D$5:$D$105,MATCH($A492,Variables!$A$5:$A$105,0))="","","."&amp;INDEX(Variables!$D$5:$D$105,MATCH($A492,Variables!$A$5:$A$105,0)))&amp;"."&amp;AE$5</f>
        <v/>
      </c>
      <c r="AF492" s="46">
        <f>INDEX(Inputs!$U$5:$U$132,MATCH($B492&amp;"|"&amp;$C492,Inputs!$A$5:$A$132,0))</f>
        <v/>
      </c>
      <c r="AG492" s="47">
        <f>AF492*(1/(1+$G492))^(1+$E492)*(1+AG$7)^$D492*(AG474/AF474)^$E492*((AG474+AG483)/(AF474+AF483))^($F492*(1+$E492))</f>
        <v/>
      </c>
      <c r="AH492" s="47">
        <f>AG492*(1/(1+$G492))^(1+$E492)*(1+AH$7)^$D492*(AH474/AG474)^$E492*((AH474+AH483)/(AG474+AG483))^($F492*(1+$E492))</f>
        <v/>
      </c>
      <c r="AI492" s="47">
        <f>AH492*(1/(1+$G492))^(1+$E492)*(1+AI$7)^$D492*(AI474/AH474)^$E492*((AI474+AI483)/(AH474+AH483))^($F492*(1+$E492))</f>
        <v/>
      </c>
      <c r="AJ492" s="47">
        <f>AI492*(1/(1+$G492))^(1+$E492)*(1+AJ$7)^$D492*(AJ474/AI474)^$E492*((AJ474+AJ483)/(AI474+AI483))^($F492*(1+$E492))</f>
        <v/>
      </c>
      <c r="AK492" s="47">
        <f>AJ492*(1/(1+$G492))^(1+$E492)*(1+AK$7)^$D492*(AK474/AJ474)^$E492*((AK474+AK483)/(AJ474+AJ483))^($F492*(1+$E492))</f>
        <v/>
      </c>
      <c r="AL492" s="47">
        <f>AK492*(1/(1+$G492))^(1+$E492)*(1+AL$7)^$D492*(AL474/AK474)^$E492*((AL474+AL483)/(AK474+AK483))^($F492*(1+$E492))</f>
        <v/>
      </c>
      <c r="AM492" s="47">
        <f>AL492*(1/(1+$G492))^(1+$E492)*(1+AM$7)^$D492*(AM474/AL474)^$E492*((AM474+AM483)/(AL474+AL483))^($F492*(1+$E492))</f>
        <v/>
      </c>
      <c r="AN492" s="47">
        <f>AM492*(1/(1+$G492))^(1+$E492)*(1+AN$7)^$D492*(AN474/AM474)^$E492*((AN474+AN483)/(AM474+AM483))^($F492*(1+$E492))</f>
        <v/>
      </c>
      <c r="AO492" s="47">
        <f>AN492*(1/(1+$G492))^(1+$E492)*(1+AO$7)^$D492*(AO474/AN474)^$E492*((AO474+AO483)/(AN474+AN483))^($F492*(1+$E492))</f>
        <v/>
      </c>
      <c r="AP492" s="47">
        <f>AO492*(1/(1+$G492))^(1+$E492)*(1+AP$7)^$D492*(AP474/AO474)^$E492*((AP474+AP483)/(AO474+AO483))^($F492*(1+$E492))</f>
        <v/>
      </c>
      <c r="AQ492" s="47">
        <f>AP492*(1/(1+$G492))^(1+$E492)*(1+AQ$7)^$D492*(AQ474/AP474)^$E492*((AQ474+AQ483)/(AP474+AP483))^($F492*(1+$E492))</f>
        <v/>
      </c>
      <c r="AR492" s="47">
        <f>AQ492*(1/(1+$G492))^(1+$E492)*(1+AR$7)^$D492*(AR474/AQ474)^$E492*((AR474+AR483)/(AQ474+AQ483))^($F492*(1+$E492))</f>
        <v/>
      </c>
      <c r="AS492" s="47">
        <f>AR492*(1/(1+$G492))^(1+$E492)*(1+AS$7)^$D492*(AS474/AR474)^$E492*((AS474+AS483)/(AR474+AR483))^($F492*(1+$E492))</f>
        <v/>
      </c>
      <c r="AT492" s="47">
        <f>AS492*(1/(1+$G492))^(1+$E492)*(1+AT$7)^$D492*(AT474/AS474)^$E492*((AT474+AT483)/(AS474+AS483))^($F492*(1+$E492))</f>
        <v/>
      </c>
      <c r="AU492" s="47">
        <f>AT492*(1/(1+$G492))^(1+$E492)*(1+AU$7)^$D492*(AU474/AT474)^$E492*((AU474+AU483)/(AT474+AT483))^($F492*(1+$E492))</f>
        <v/>
      </c>
      <c r="AV492" s="47">
        <f>AU492*(1/(1+$G492))^(1+$E492)*(1+AV$7)^$D492*(AV474/AU474)^$E492*((AV474+AV483)/(AU474+AU483))^($F492*(1+$E492))</f>
        <v/>
      </c>
      <c r="AW492" s="47">
        <f>AV492*(1/(1+$G492))^(1+$E492)*(1+AW$7)^$D492*(AW474/AV474)^$E492*((AW474+AW483)/(AV474+AV483))^($F492*(1+$E492))</f>
        <v/>
      </c>
      <c r="AX492" s="48">
        <f>FUELUSE(AW492,AX474,AW474,AX483,AW483,AX$7,$D492,$E492,$F492,$G492)</f>
        <v/>
      </c>
    </row>
    <row r="493" hidden="1" outlineLevel="2">
      <c r="A493" s="5" t="inlineStr">
        <is>
          <t>ener</t>
        </is>
      </c>
      <c r="B493" s="5" t="inlineStr">
        <is>
          <t>bio</t>
        </is>
      </c>
      <c r="C493" s="5" t="inlineStr">
        <is>
          <t>avi</t>
        </is>
      </c>
      <c r="D493" s="40">
        <f>INDEX(Inputs!$N$5:$N$132,MATCH($B493&amp;"|"&amp;$C493,Inputs!$A$5:$A$132,0))</f>
        <v/>
      </c>
      <c r="E493" s="40">
        <f>INDEX(Inputs!$O$5:$O$132,MATCH($B493&amp;"|"&amp;$C493,Inputs!$A$5:$A$132,0))</f>
        <v/>
      </c>
      <c r="F493" s="40">
        <f>INDEX(Inputs!$P$5:$P$132,MATCH($B493&amp;"|"&amp;$C493,Inputs!$A$5:$A$132,0))</f>
        <v/>
      </c>
      <c r="G493" s="40">
        <f>INDEX(Inputs!$Q$5:$Q$132,MATCH($B493&amp;"|"&amp;$C493,Inputs!$A$5:$A$132,0))</f>
        <v/>
      </c>
      <c r="H493" s="5">
        <f>INDEX(Variables!$B$5:$B$105,MATCH($A493,Variables!$A$5:$A$105,0))&amp;IF($C493="",""," | "&amp;INDEX(Mapping!$B$5:$B$26,MATCH($C493,Mapping!$A$5:$A$26,0))&amp;" | "&amp;INDEX(Mapping!$B$30:$B$41,MATCH($B493,Mapping!$A$30:$A$41,0)))</f>
        <v/>
      </c>
      <c r="I493" s="5">
        <f>INDEX(Variables!$C$5:$C$105,MATCH($A493,Variables!$A$5:$A$105,0))</f>
        <v/>
      </c>
      <c r="J493" s="5">
        <f>INDEX(Variables!$E$5:$E$105,MATCH($A493,Variables!$A$5:$A$105,0))</f>
        <v/>
      </c>
      <c r="K493" s="25">
        <f>LOWER(Settings!$C$4)&amp;".mit."&amp;$A493&amp;IF($C493="","","."&amp;$C493&amp;"."&amp;$B493)&amp;IF(INDEX(Variables!$D$5:$D$105,MATCH($A493,Variables!$A$5:$A$105,0))="","","."&amp;INDEX(Variables!$D$5:$D$105,MATCH($A493,Variables!$A$5:$A$105,0)))&amp;"."&amp;K$5</f>
        <v/>
      </c>
      <c r="L493" s="46">
        <f>INDEX(Inputs!$U$5:$U$132,MATCH($B493&amp;"|"&amp;$C493,Inputs!$A$5:$A$132,0))</f>
        <v/>
      </c>
      <c r="M493" s="47">
        <f>L493*(1/(1+$G493))^(1+$E493)*(1+M$7)^$D493*(M475/L475)^$E493*((M475+M484)/(L475+L484))^($F493*(1+$E493))</f>
        <v/>
      </c>
      <c r="N493" s="47">
        <f>M493*(1/(1+$G493))^(1+$E493)*(1+N$7)^$D493*(N475/M475)^$E493*((N475+N484)/(M475+M484))^($F493*(1+$E493))</f>
        <v/>
      </c>
      <c r="O493" s="47">
        <f>N493*(1/(1+$G493))^(1+$E493)*(1+O$7)^$D493*(O475/N475)^$E493*((O475+O484)/(N475+N484))^($F493*(1+$E493))</f>
        <v/>
      </c>
      <c r="P493" s="47">
        <f>O493*(1/(1+$G493))^(1+$E493)*(1+P$7)^$D493*(P475/O475)^$E493*((P475+P484)/(O475+O484))^($F493*(1+$E493))</f>
        <v/>
      </c>
      <c r="Q493" s="47">
        <f>P493*(1/(1+$G493))^(1+$E493)*(1+Q$7)^$D493*(Q475/P475)^$E493*((Q475+Q484)/(P475+P484))^($F493*(1+$E493))</f>
        <v/>
      </c>
      <c r="R493" s="47">
        <f>Q493*(1/(1+$G493))^(1+$E493)*(1+R$7)^$D493*(R475/Q475)^$E493*((R475+R484)/(Q475+Q484))^($F493*(1+$E493))</f>
        <v/>
      </c>
      <c r="S493" s="47">
        <f>R493*(1/(1+$G493))^(1+$E493)*(1+S$7)^$D493*(S475/R475)^$E493*((S475+S484)/(R475+R484))^($F493*(1+$E493))</f>
        <v/>
      </c>
      <c r="T493" s="47">
        <f>S493*(1/(1+$G493))^(1+$E493)*(1+T$7)^$D493*(T475/S475)^$E493*((T475+T484)/(S475+S484))^($F493*(1+$E493))</f>
        <v/>
      </c>
      <c r="U493" s="47">
        <f>T493*(1/(1+$G493))^(1+$E493)*(1+U$7)^$D493*(U475/T475)^$E493*((U475+U484)/(T475+T484))^($F493*(1+$E493))</f>
        <v/>
      </c>
      <c r="V493" s="47">
        <f>U493*(1/(1+$G493))^(1+$E493)*(1+V$7)^$D493*(V475/U475)^$E493*((V475+V484)/(U475+U484))^($F493*(1+$E493))</f>
        <v/>
      </c>
      <c r="W493" s="47">
        <f>V493*(1/(1+$G493))^(1+$E493)*(1+W$7)^$D493*(W475/V475)^$E493*((W475+W484)/(V475+V484))^($F493*(1+$E493))</f>
        <v/>
      </c>
      <c r="X493" s="47">
        <f>W493*(1/(1+$G493))^(1+$E493)*(1+X$7)^$D493*(X475/W475)^$E493*((X475+X484)/(W475+W484))^($F493*(1+$E493))</f>
        <v/>
      </c>
      <c r="Y493" s="47">
        <f>X493*(1/(1+$G493))^(1+$E493)*(1+Y$7)^$D493*(Y475/X475)^$E493*((Y475+Y484)/(X475+X484))^($F493*(1+$E493))</f>
        <v/>
      </c>
      <c r="Z493" s="47">
        <f>Y493*(1/(1+$G493))^(1+$E493)*(1+Z$7)^$D493*(Z475/Y475)^$E493*((Z475+Z484)/(Y475+Y484))^($F493*(1+$E493))</f>
        <v/>
      </c>
      <c r="AA493" s="47">
        <f>Z493*(1/(1+$G493))^(1+$E493)*(1+AA$7)^$D493*(AA475/Z475)^$E493*((AA475+AA484)/(Z475+Z484))^($F493*(1+$E493))</f>
        <v/>
      </c>
      <c r="AB493" s="47">
        <f>AA493*(1/(1+$G493))^(1+$E493)*(1+AB$7)^$D493*(AB475/AA475)^$E493*((AB475+AB484)/(AA475+AA484))^($F493*(1+$E493))</f>
        <v/>
      </c>
      <c r="AC493" s="47">
        <f>AB493*(1/(1+$G493))^(1+$E493)*(1+AC$7)^$D493*(AC475/AB475)^$E493*((AC475+AC484)/(AB475+AB484))^($F493*(1+$E493))</f>
        <v/>
      </c>
      <c r="AD493" s="48">
        <f>FUELUSE(AC493,AD475,AC475,AD484,AC484,AD$7,$D493,$E493,$F493,$G493)</f>
        <v/>
      </c>
      <c r="AE493" s="25">
        <f>LOWER(Settings!$C$4)&amp;".mit."&amp;$A493&amp;IF($C493="","","."&amp;$C493&amp;"."&amp;$B493)&amp;IF(INDEX(Variables!$D$5:$D$105,MATCH($A493,Variables!$A$5:$A$105,0))="","","."&amp;INDEX(Variables!$D$5:$D$105,MATCH($A493,Variables!$A$5:$A$105,0)))&amp;"."&amp;AE$5</f>
        <v/>
      </c>
      <c r="AF493" s="46">
        <f>INDEX(Inputs!$U$5:$U$132,MATCH($B493&amp;"|"&amp;$C493,Inputs!$A$5:$A$132,0))</f>
        <v/>
      </c>
      <c r="AG493" s="47">
        <f>AF493*(1/(1+$G493))^(1+$E493)*(1+AG$7)^$D493*(AG475/AF475)^$E493*((AG475+AG484)/(AF475+AF484))^($F493*(1+$E493))</f>
        <v/>
      </c>
      <c r="AH493" s="47">
        <f>AG493*(1/(1+$G493))^(1+$E493)*(1+AH$7)^$D493*(AH475/AG475)^$E493*((AH475+AH484)/(AG475+AG484))^($F493*(1+$E493))</f>
        <v/>
      </c>
      <c r="AI493" s="47">
        <f>AH493*(1/(1+$G493))^(1+$E493)*(1+AI$7)^$D493*(AI475/AH475)^$E493*((AI475+AI484)/(AH475+AH484))^($F493*(1+$E493))</f>
        <v/>
      </c>
      <c r="AJ493" s="47">
        <f>AI493*(1/(1+$G493))^(1+$E493)*(1+AJ$7)^$D493*(AJ475/AI475)^$E493*((AJ475+AJ484)/(AI475+AI484))^($F493*(1+$E493))</f>
        <v/>
      </c>
      <c r="AK493" s="47">
        <f>AJ493*(1/(1+$G493))^(1+$E493)*(1+AK$7)^$D493*(AK475/AJ475)^$E493*((AK475+AK484)/(AJ475+AJ484))^($F493*(1+$E493))</f>
        <v/>
      </c>
      <c r="AL493" s="47">
        <f>AK493*(1/(1+$G493))^(1+$E493)*(1+AL$7)^$D493*(AL475/AK475)^$E493*((AL475+AL484)/(AK475+AK484))^($F493*(1+$E493))</f>
        <v/>
      </c>
      <c r="AM493" s="47">
        <f>AL493*(1/(1+$G493))^(1+$E493)*(1+AM$7)^$D493*(AM475/AL475)^$E493*((AM475+AM484)/(AL475+AL484))^($F493*(1+$E493))</f>
        <v/>
      </c>
      <c r="AN493" s="47">
        <f>AM493*(1/(1+$G493))^(1+$E493)*(1+AN$7)^$D493*(AN475/AM475)^$E493*((AN475+AN484)/(AM475+AM484))^($F493*(1+$E493))</f>
        <v/>
      </c>
      <c r="AO493" s="47">
        <f>AN493*(1/(1+$G493))^(1+$E493)*(1+AO$7)^$D493*(AO475/AN475)^$E493*((AO475+AO484)/(AN475+AN484))^($F493*(1+$E493))</f>
        <v/>
      </c>
      <c r="AP493" s="47">
        <f>AO493*(1/(1+$G493))^(1+$E493)*(1+AP$7)^$D493*(AP475/AO475)^$E493*((AP475+AP484)/(AO475+AO484))^($F493*(1+$E493))</f>
        <v/>
      </c>
      <c r="AQ493" s="47">
        <f>AP493*(1/(1+$G493))^(1+$E493)*(1+AQ$7)^$D493*(AQ475/AP475)^$E493*((AQ475+AQ484)/(AP475+AP484))^($F493*(1+$E493))</f>
        <v/>
      </c>
      <c r="AR493" s="47">
        <f>AQ493*(1/(1+$G493))^(1+$E493)*(1+AR$7)^$D493*(AR475/AQ475)^$E493*((AR475+AR484)/(AQ475+AQ484))^($F493*(1+$E493))</f>
        <v/>
      </c>
      <c r="AS493" s="47">
        <f>AR493*(1/(1+$G493))^(1+$E493)*(1+AS$7)^$D493*(AS475/AR475)^$E493*((AS475+AS484)/(AR475+AR484))^($F493*(1+$E493))</f>
        <v/>
      </c>
      <c r="AT493" s="47">
        <f>AS493*(1/(1+$G493))^(1+$E493)*(1+AT$7)^$D493*(AT475/AS475)^$E493*((AT475+AT484)/(AS475+AS484))^($F493*(1+$E493))</f>
        <v/>
      </c>
      <c r="AU493" s="47">
        <f>AT493*(1/(1+$G493))^(1+$E493)*(1+AU$7)^$D493*(AU475/AT475)^$E493*((AU475+AU484)/(AT475+AT484))^($F493*(1+$E493))</f>
        <v/>
      </c>
      <c r="AV493" s="47">
        <f>AU493*(1/(1+$G493))^(1+$E493)*(1+AV$7)^$D493*(AV475/AU475)^$E493*((AV475+AV484)/(AU475+AU484))^($F493*(1+$E493))</f>
        <v/>
      </c>
      <c r="AW493" s="47">
        <f>AV493*(1/(1+$G493))^(1+$E493)*(1+AW$7)^$D493*(AW475/AV475)^$E493*((AW475+AW484)/(AV475+AV484))^($F493*(1+$E493))</f>
        <v/>
      </c>
      <c r="AX493" s="48">
        <f>FUELUSE(AW493,AX475,AW475,AX484,AW484,AX$7,$D493,$E493,$F493,$G493)</f>
        <v/>
      </c>
    </row>
    <row r="494" hidden="1" outlineLevel="2"/>
    <row r="495" outlineLevel="1" collapsed="1">
      <c r="A495" s="9" t="inlineStr">
        <is>
          <t>ener</t>
        </is>
      </c>
      <c r="B495" s="9" t="inlineStr">
        <is>
          <t>all</t>
        </is>
      </c>
      <c r="C495" s="9" t="inlineStr">
        <is>
          <t>nav</t>
        </is>
      </c>
      <c r="H495" s="9">
        <f>INDEX(Variables!$B$5:$B$105,MATCH($A495,Variables!$A$5:$A$105,0))&amp;IF($C495="",""," | "&amp;INDEX(Mapping!$B$5:$B$26,MATCH($C495,Mapping!$A$5:$A$26,0))&amp;" | "&amp;INDEX(Mapping!$B$30:$B$41,MATCH($B495,Mapping!$A$30:$A$41,0)))</f>
        <v/>
      </c>
      <c r="I495" s="9">
        <f>INDEX(Variables!$C$5:$C$105,MATCH($A495,Variables!$A$5:$A$105,0))</f>
        <v/>
      </c>
      <c r="J495" s="9">
        <f>INDEX(Variables!$E$5:$E$105,MATCH($A495,Variables!$A$5:$A$105,0))</f>
        <v/>
      </c>
      <c r="K495" s="30">
        <f>LOWER(Settings!$C$4)&amp;".mit."&amp;$A495&amp;IF($C495="","","."&amp;$C495&amp;"."&amp;$B495)&amp;IF(INDEX(Variables!$D$5:$D$105,MATCH($A495,Variables!$A$5:$A$105,0))="","","."&amp;INDEX(Variables!$D$5:$D$105,MATCH($A495,Variables!$A$5:$A$105,0)))&amp;"."&amp;K$5</f>
        <v/>
      </c>
      <c r="L495" s="44">
        <f>SUM(L550:L557)</f>
        <v/>
      </c>
      <c r="M495" s="45">
        <f>SUM(M550:M557)</f>
        <v/>
      </c>
      <c r="N495" s="45">
        <f>SUM(N550:N557)</f>
        <v/>
      </c>
      <c r="O495" s="45">
        <f>SUM(O550:O557)</f>
        <v/>
      </c>
      <c r="P495" s="45">
        <f>SUM(P550:P557)</f>
        <v/>
      </c>
      <c r="Q495" s="45">
        <f>SUM(Q550:Q557)</f>
        <v/>
      </c>
      <c r="R495" s="45">
        <f>SUM(R550:R557)</f>
        <v/>
      </c>
      <c r="S495" s="45">
        <f>SUM(S550:S557)</f>
        <v/>
      </c>
      <c r="T495" s="45">
        <f>SUM(T550:T557)</f>
        <v/>
      </c>
      <c r="U495" s="45">
        <f>SUM(U550:U557)</f>
        <v/>
      </c>
      <c r="V495" s="45">
        <f>SUM(V550:V557)</f>
        <v/>
      </c>
      <c r="W495" s="45">
        <f>SUM(W550:W557)</f>
        <v/>
      </c>
      <c r="X495" s="45">
        <f>SUM(X550:X557)</f>
        <v/>
      </c>
      <c r="Y495" s="45">
        <f>SUM(Y550:Y557)</f>
        <v/>
      </c>
      <c r="Z495" s="45">
        <f>SUM(Z550:Z557)</f>
        <v/>
      </c>
      <c r="AA495" s="45">
        <f>SUM(AA550:AA557)</f>
        <v/>
      </c>
      <c r="AB495" s="45">
        <f>SUM(AB550:AB557)</f>
        <v/>
      </c>
      <c r="AC495" s="45">
        <f>SUM(AC550:AC557)</f>
        <v/>
      </c>
      <c r="AD495" s="45">
        <f>SUM(AD550:AD557)</f>
        <v/>
      </c>
      <c r="AE495" s="30">
        <f>LOWER(Settings!$C$4)&amp;".mit."&amp;$A495&amp;IF($C495="","","."&amp;$C495&amp;"."&amp;$B495)&amp;IF(INDEX(Variables!$D$5:$D$105,MATCH($A495,Variables!$A$5:$A$105,0))="","","."&amp;INDEX(Variables!$D$5:$D$105,MATCH($A495,Variables!$A$5:$A$105,0)))&amp;"."&amp;AE$5</f>
        <v/>
      </c>
      <c r="AF495" s="44">
        <f>SUM(AF550:AF557)</f>
        <v/>
      </c>
      <c r="AG495" s="45">
        <f>SUM(AG550:AG557)</f>
        <v/>
      </c>
      <c r="AH495" s="45">
        <f>SUM(AH550:AH557)</f>
        <v/>
      </c>
      <c r="AI495" s="45">
        <f>SUM(AI550:AI557)</f>
        <v/>
      </c>
      <c r="AJ495" s="45">
        <f>SUM(AJ550:AJ557)</f>
        <v/>
      </c>
      <c r="AK495" s="45">
        <f>SUM(AK550:AK557)</f>
        <v/>
      </c>
      <c r="AL495" s="45">
        <f>SUM(AL550:AL557)</f>
        <v/>
      </c>
      <c r="AM495" s="45">
        <f>SUM(AM550:AM557)</f>
        <v/>
      </c>
      <c r="AN495" s="45">
        <f>SUM(AN550:AN557)</f>
        <v/>
      </c>
      <c r="AO495" s="45">
        <f>SUM(AO550:AO557)</f>
        <v/>
      </c>
      <c r="AP495" s="45">
        <f>SUM(AP550:AP557)</f>
        <v/>
      </c>
      <c r="AQ495" s="45">
        <f>SUM(AQ550:AQ557)</f>
        <v/>
      </c>
      <c r="AR495" s="45">
        <f>SUM(AR550:AR557)</f>
        <v/>
      </c>
      <c r="AS495" s="45">
        <f>SUM(AS550:AS557)</f>
        <v/>
      </c>
      <c r="AT495" s="45">
        <f>SUM(AT550:AT557)</f>
        <v/>
      </c>
      <c r="AU495" s="45">
        <f>SUM(AU550:AU557)</f>
        <v/>
      </c>
      <c r="AV495" s="45">
        <f>SUM(AV550:AV557)</f>
        <v/>
      </c>
      <c r="AW495" s="45">
        <f>SUM(AW550:AW557)</f>
        <v/>
      </c>
      <c r="AX495" s="45">
        <f>SUM(AX550:AX557)</f>
        <v/>
      </c>
    </row>
    <row r="496" hidden="1" outlineLevel="2">
      <c r="A496" s="5" t="inlineStr">
        <is>
          <t>ctxnew</t>
        </is>
      </c>
      <c r="B496" s="5" t="inlineStr">
        <is>
          <t>coa</t>
        </is>
      </c>
      <c r="C496" s="5" t="inlineStr">
        <is>
          <t>nav</t>
        </is>
      </c>
      <c r="D496" s="40">
        <f>INDEX(Inputs!$T$5:$T$132,MATCH($B496&amp;"|"&amp;$C496,Inputs!$A$5:$A$132,0))</f>
        <v/>
      </c>
      <c r="E496" s="40">
        <f>INDEX(Inputs!$J$5:$J$132,MATCH($B496&amp;"|"&amp;$C496,Inputs!$A$5:$A$132,0))</f>
        <v/>
      </c>
      <c r="F496" s="40">
        <f>INDEX(Inputs!$K$5:$K$132,MATCH($B496&amp;"|"&amp;$C496,Inputs!$A$5:$A$132,0))</f>
        <v/>
      </c>
      <c r="G496" s="39" t="n"/>
      <c r="H496" s="5">
        <f>INDEX(Variables!$B$5:$B$105,MATCH($A496,Variables!$A$5:$A$105,0))&amp;IF($C496="",""," | "&amp;INDEX(Mapping!$B$5:$B$26,MATCH($C496,Mapping!$A$5:$A$26,0))&amp;" | "&amp;INDEX(Mapping!$B$30:$B$41,MATCH($B496,Mapping!$A$30:$A$41,0)))</f>
        <v/>
      </c>
      <c r="I496" s="5">
        <f>INDEX(Variables!$C$5:$C$105,MATCH($A496,Variables!$A$5:$A$105,0))</f>
        <v/>
      </c>
      <c r="J496" s="5">
        <f>INDEX(Variables!$E$5:$E$105,MATCH($A496,Variables!$A$5:$A$105,0))</f>
        <v/>
      </c>
      <c r="K496" s="25">
        <f>LOWER(Settings!$C$4)&amp;".mit."&amp;$A496&amp;IF($C496="","","."&amp;$C496&amp;"."&amp;$B496)&amp;IF(INDEX(Variables!$D$5:$D$105,MATCH($A496,Variables!$A$5:$A$105,0))="","","."&amp;INDEX(Variables!$D$5:$D$105,MATCH($A496,Variables!$A$5:$A$105,0)))&amp;"."&amp;K$5</f>
        <v/>
      </c>
      <c r="L496" s="41">
        <f>L$12*$D496*INDEX(L$21:L$28,$E496)*INDEX(L$30:L$46,$F496)*(1-INDEX(L$117:L$133,$F496))</f>
        <v/>
      </c>
      <c r="M496" s="40">
        <f>M$12*$D496*INDEX(M$21:M$28,$E496)*INDEX(M$30:M$46,$F496)*(1-INDEX(M$117:M$133,$F496))</f>
        <v/>
      </c>
      <c r="N496" s="40">
        <f>N$12*$D496*INDEX(N$21:N$28,$E496)*INDEX(N$30:N$46,$F496)*(1-INDEX(N$117:N$133,$F496))</f>
        <v/>
      </c>
      <c r="O496" s="40">
        <f>O$12*$D496*INDEX(O$21:O$28,$E496)*INDEX(O$30:O$46,$F496)*(1-INDEX(O$117:O$133,$F496))</f>
        <v/>
      </c>
      <c r="P496" s="40">
        <f>P$12*$D496*INDEX(P$21:P$28,$E496)*INDEX(P$30:P$46,$F496)*(1-INDEX(P$117:P$133,$F496))</f>
        <v/>
      </c>
      <c r="Q496" s="40">
        <f>Q$12*$D496*INDEX(Q$21:Q$28,$E496)*INDEX(Q$30:Q$46,$F496)*(1-INDEX(Q$117:Q$133,$F496))</f>
        <v/>
      </c>
      <c r="R496" s="40">
        <f>R$12*$D496*INDEX(R$21:R$28,$E496)*INDEX(R$30:R$46,$F496)*(1-INDEX(R$117:R$133,$F496))</f>
        <v/>
      </c>
      <c r="S496" s="40">
        <f>S$12*$D496*INDEX(S$21:S$28,$E496)*INDEX(S$30:S$46,$F496)*(1-INDEX(S$117:S$133,$F496))</f>
        <v/>
      </c>
      <c r="T496" s="40">
        <f>T$12*$D496*INDEX(T$21:T$28,$E496)*INDEX(T$30:T$46,$F496)*(1-INDEX(T$117:T$133,$F496))</f>
        <v/>
      </c>
      <c r="U496" s="40">
        <f>U$12*$D496*INDEX(U$21:U$28,$E496)*INDEX(U$30:U$46,$F496)*(1-INDEX(U$117:U$133,$F496))</f>
        <v/>
      </c>
      <c r="V496" s="40">
        <f>V$12*$D496*INDEX(V$21:V$28,$E496)*INDEX(V$30:V$46,$F496)*(1-INDEX(V$117:V$133,$F496))</f>
        <v/>
      </c>
      <c r="W496" s="40">
        <f>W$12*$D496*INDEX(W$21:W$28,$E496)*INDEX(W$30:W$46,$F496)*(1-INDEX(W$117:W$133,$F496))</f>
        <v/>
      </c>
      <c r="X496" s="40">
        <f>X$12*$D496*INDEX(X$21:X$28,$E496)*INDEX(X$30:X$46,$F496)*(1-INDEX(X$117:X$133,$F496))</f>
        <v/>
      </c>
      <c r="Y496" s="40">
        <f>Y$12*$D496*INDEX(Y$21:Y$28,$E496)*INDEX(Y$30:Y$46,$F496)*(1-INDEX(Y$117:Y$133,$F496))</f>
        <v/>
      </c>
      <c r="Z496" s="40">
        <f>Z$12*$D496*INDEX(Z$21:Z$28,$E496)*INDEX(Z$30:Z$46,$F496)*(1-INDEX(Z$117:Z$133,$F496))</f>
        <v/>
      </c>
      <c r="AA496" s="40">
        <f>AA$12*$D496*INDEX(AA$21:AA$28,$E496)*INDEX(AA$30:AA$46,$F496)*(1-INDEX(AA$117:AA$133,$F496))</f>
        <v/>
      </c>
      <c r="AB496" s="40">
        <f>AB$12*$D496*INDEX(AB$21:AB$28,$E496)*INDEX(AB$30:AB$46,$F496)*(1-INDEX(AB$117:AB$133,$F496))</f>
        <v/>
      </c>
      <c r="AC496" s="40">
        <f>AC$12*$D496*INDEX(AC$21:AC$28,$E496)*INDEX(AC$30:AC$46,$F496)*(1-INDEX(AC$117:AC$133,$F496))</f>
        <v/>
      </c>
      <c r="AD496" s="42">
        <f>CARBONTAX(AD$12,$D496,INDEX(AD$21:AD$28,$E496),INDEX(AD$30:AD$46,$F496),INDEX(AD$117:AD$133,$F496))</f>
        <v/>
      </c>
      <c r="AE496" s="25">
        <f>LOWER(Settings!$C$4)&amp;".mit."&amp;$A496&amp;IF($C496="","","."&amp;$C496&amp;"."&amp;$B496)&amp;IF(INDEX(Variables!$D$5:$D$105,MATCH($A496,Variables!$A$5:$A$105,0))="","","."&amp;INDEX(Variables!$D$5:$D$105,MATCH($A496,Variables!$A$5:$A$105,0)))&amp;"."&amp;AE$5</f>
        <v/>
      </c>
      <c r="AF496" s="41">
        <f>AF$12*$D496*INDEX(AF$21:AF$28,$E496)*INDEX(AF$30:AF$46,$F496)*(1-INDEX(AF$117:AF$133,$F496))</f>
        <v/>
      </c>
      <c r="AG496" s="40">
        <f>AG$12*$D496*INDEX(AG$21:AG$28,$E496)*INDEX(AG$30:AG$46,$F496)*(1-INDEX(AG$117:AG$133,$F496))</f>
        <v/>
      </c>
      <c r="AH496" s="40">
        <f>AH$12*$D496*INDEX(AH$21:AH$28,$E496)*INDEX(AH$30:AH$46,$F496)*(1-INDEX(AH$117:AH$133,$F496))</f>
        <v/>
      </c>
      <c r="AI496" s="40">
        <f>AI$12*$D496*INDEX(AI$21:AI$28,$E496)*INDEX(AI$30:AI$46,$F496)*(1-INDEX(AI$117:AI$133,$F496))</f>
        <v/>
      </c>
      <c r="AJ496" s="40">
        <f>AJ$12*$D496*INDEX(AJ$21:AJ$28,$E496)*INDEX(AJ$30:AJ$46,$F496)*(1-INDEX(AJ$117:AJ$133,$F496))</f>
        <v/>
      </c>
      <c r="AK496" s="40">
        <f>AK$12*$D496*INDEX(AK$21:AK$28,$E496)*INDEX(AK$30:AK$46,$F496)*(1-INDEX(AK$117:AK$133,$F496))</f>
        <v/>
      </c>
      <c r="AL496" s="40">
        <f>AL$12*$D496*INDEX(AL$21:AL$28,$E496)*INDEX(AL$30:AL$46,$F496)*(1-INDEX(AL$117:AL$133,$F496))</f>
        <v/>
      </c>
      <c r="AM496" s="40">
        <f>AM$12*$D496*INDEX(AM$21:AM$28,$E496)*INDEX(AM$30:AM$46,$F496)*(1-INDEX(AM$117:AM$133,$F496))</f>
        <v/>
      </c>
      <c r="AN496" s="40">
        <f>AN$12*$D496*INDEX(AN$21:AN$28,$E496)*INDEX(AN$30:AN$46,$F496)*(1-INDEX(AN$117:AN$133,$F496))</f>
        <v/>
      </c>
      <c r="AO496" s="40">
        <f>AO$12*$D496*INDEX(AO$21:AO$28,$E496)*INDEX(AO$30:AO$46,$F496)*(1-INDEX(AO$117:AO$133,$F496))</f>
        <v/>
      </c>
      <c r="AP496" s="40">
        <f>AP$12*$D496*INDEX(AP$21:AP$28,$E496)*INDEX(AP$30:AP$46,$F496)*(1-INDEX(AP$117:AP$133,$F496))</f>
        <v/>
      </c>
      <c r="AQ496" s="40">
        <f>AQ$12*$D496*INDEX(AQ$21:AQ$28,$E496)*INDEX(AQ$30:AQ$46,$F496)*(1-INDEX(AQ$117:AQ$133,$F496))</f>
        <v/>
      </c>
      <c r="AR496" s="40">
        <f>AR$12*$D496*INDEX(AR$21:AR$28,$E496)*INDEX(AR$30:AR$46,$F496)*(1-INDEX(AR$117:AR$133,$F496))</f>
        <v/>
      </c>
      <c r="AS496" s="40">
        <f>AS$12*$D496*INDEX(AS$21:AS$28,$E496)*INDEX(AS$30:AS$46,$F496)*(1-INDEX(AS$117:AS$133,$F496))</f>
        <v/>
      </c>
      <c r="AT496" s="40">
        <f>AT$12*$D496*INDEX(AT$21:AT$28,$E496)*INDEX(AT$30:AT$46,$F496)*(1-INDEX(AT$117:AT$133,$F496))</f>
        <v/>
      </c>
      <c r="AU496" s="40">
        <f>AU$12*$D496*INDEX(AU$21:AU$28,$E496)*INDEX(AU$30:AU$46,$F496)*(1-INDEX(AU$117:AU$133,$F496))</f>
        <v/>
      </c>
      <c r="AV496" s="40">
        <f>AV$12*$D496*INDEX(AV$21:AV$28,$E496)*INDEX(AV$30:AV$46,$F496)*(1-INDEX(AV$117:AV$133,$F496))</f>
        <v/>
      </c>
      <c r="AW496" s="40">
        <f>AW$12*$D496*INDEX(AW$21:AW$28,$E496)*INDEX(AW$30:AW$46,$F496)*(1-INDEX(AW$117:AW$133,$F496))</f>
        <v/>
      </c>
      <c r="AX496" s="42">
        <f>CARBONTAX(AX$12,$D496,INDEX(AX$21:AX$28,$E496),INDEX(AX$30:AX$46,$F496),INDEX(AX$117:AX$133,$F496))</f>
        <v/>
      </c>
    </row>
    <row r="497" hidden="1" outlineLevel="2">
      <c r="A497" s="5" t="inlineStr">
        <is>
          <t>ctxnew</t>
        </is>
      </c>
      <c r="B497" s="5" t="inlineStr">
        <is>
          <t>nga</t>
        </is>
      </c>
      <c r="C497" s="5" t="inlineStr">
        <is>
          <t>nav</t>
        </is>
      </c>
      <c r="D497" s="40">
        <f>INDEX(Inputs!$T$5:$T$132,MATCH($B497&amp;"|"&amp;$C497,Inputs!$A$5:$A$132,0))</f>
        <v/>
      </c>
      <c r="E497" s="40">
        <f>INDEX(Inputs!$J$5:$J$132,MATCH($B497&amp;"|"&amp;$C497,Inputs!$A$5:$A$132,0))</f>
        <v/>
      </c>
      <c r="F497" s="40">
        <f>INDEX(Inputs!$K$5:$K$132,MATCH($B497&amp;"|"&amp;$C497,Inputs!$A$5:$A$132,0))</f>
        <v/>
      </c>
      <c r="G497" s="39" t="n"/>
      <c r="H497" s="5">
        <f>INDEX(Variables!$B$5:$B$105,MATCH($A497,Variables!$A$5:$A$105,0))&amp;IF($C497="",""," | "&amp;INDEX(Mapping!$B$5:$B$26,MATCH($C497,Mapping!$A$5:$A$26,0))&amp;" | "&amp;INDEX(Mapping!$B$30:$B$41,MATCH($B497,Mapping!$A$30:$A$41,0)))</f>
        <v/>
      </c>
      <c r="I497" s="5">
        <f>INDEX(Variables!$C$5:$C$105,MATCH($A497,Variables!$A$5:$A$105,0))</f>
        <v/>
      </c>
      <c r="J497" s="5">
        <f>INDEX(Variables!$E$5:$E$105,MATCH($A497,Variables!$A$5:$A$105,0))</f>
        <v/>
      </c>
      <c r="K497" s="25">
        <f>LOWER(Settings!$C$4)&amp;".mit."&amp;$A497&amp;IF($C497="","","."&amp;$C497&amp;"."&amp;$B497)&amp;IF(INDEX(Variables!$D$5:$D$105,MATCH($A497,Variables!$A$5:$A$105,0))="","","."&amp;INDEX(Variables!$D$5:$D$105,MATCH($A497,Variables!$A$5:$A$105,0)))&amp;"."&amp;K$5</f>
        <v/>
      </c>
      <c r="L497" s="41">
        <f>L$12*$D497*INDEX(L$21:L$28,$E497)*INDEX(L$30:L$46,$F497)*(1-INDEX(L$117:L$133,$F497))</f>
        <v/>
      </c>
      <c r="M497" s="40">
        <f>M$12*$D497*INDEX(M$21:M$28,$E497)*INDEX(M$30:M$46,$F497)*(1-INDEX(M$117:M$133,$F497))</f>
        <v/>
      </c>
      <c r="N497" s="40">
        <f>N$12*$D497*INDEX(N$21:N$28,$E497)*INDEX(N$30:N$46,$F497)*(1-INDEX(N$117:N$133,$F497))</f>
        <v/>
      </c>
      <c r="O497" s="40">
        <f>O$12*$D497*INDEX(O$21:O$28,$E497)*INDEX(O$30:O$46,$F497)*(1-INDEX(O$117:O$133,$F497))</f>
        <v/>
      </c>
      <c r="P497" s="40">
        <f>P$12*$D497*INDEX(P$21:P$28,$E497)*INDEX(P$30:P$46,$F497)*(1-INDEX(P$117:P$133,$F497))</f>
        <v/>
      </c>
      <c r="Q497" s="40">
        <f>Q$12*$D497*INDEX(Q$21:Q$28,$E497)*INDEX(Q$30:Q$46,$F497)*(1-INDEX(Q$117:Q$133,$F497))</f>
        <v/>
      </c>
      <c r="R497" s="40">
        <f>R$12*$D497*INDEX(R$21:R$28,$E497)*INDEX(R$30:R$46,$F497)*(1-INDEX(R$117:R$133,$F497))</f>
        <v/>
      </c>
      <c r="S497" s="40">
        <f>S$12*$D497*INDEX(S$21:S$28,$E497)*INDEX(S$30:S$46,$F497)*(1-INDEX(S$117:S$133,$F497))</f>
        <v/>
      </c>
      <c r="T497" s="40">
        <f>T$12*$D497*INDEX(T$21:T$28,$E497)*INDEX(T$30:T$46,$F497)*(1-INDEX(T$117:T$133,$F497))</f>
        <v/>
      </c>
      <c r="U497" s="40">
        <f>U$12*$D497*INDEX(U$21:U$28,$E497)*INDEX(U$30:U$46,$F497)*(1-INDEX(U$117:U$133,$F497))</f>
        <v/>
      </c>
      <c r="V497" s="40">
        <f>V$12*$D497*INDEX(V$21:V$28,$E497)*INDEX(V$30:V$46,$F497)*(1-INDEX(V$117:V$133,$F497))</f>
        <v/>
      </c>
      <c r="W497" s="40">
        <f>W$12*$D497*INDEX(W$21:W$28,$E497)*INDEX(W$30:W$46,$F497)*(1-INDEX(W$117:W$133,$F497))</f>
        <v/>
      </c>
      <c r="X497" s="40">
        <f>X$12*$D497*INDEX(X$21:X$28,$E497)*INDEX(X$30:X$46,$F497)*(1-INDEX(X$117:X$133,$F497))</f>
        <v/>
      </c>
      <c r="Y497" s="40">
        <f>Y$12*$D497*INDEX(Y$21:Y$28,$E497)*INDEX(Y$30:Y$46,$F497)*(1-INDEX(Y$117:Y$133,$F497))</f>
        <v/>
      </c>
      <c r="Z497" s="40">
        <f>Z$12*$D497*INDEX(Z$21:Z$28,$E497)*INDEX(Z$30:Z$46,$F497)*(1-INDEX(Z$117:Z$133,$F497))</f>
        <v/>
      </c>
      <c r="AA497" s="40">
        <f>AA$12*$D497*INDEX(AA$21:AA$28,$E497)*INDEX(AA$30:AA$46,$F497)*(1-INDEX(AA$117:AA$133,$F497))</f>
        <v/>
      </c>
      <c r="AB497" s="40">
        <f>AB$12*$D497*INDEX(AB$21:AB$28,$E497)*INDEX(AB$30:AB$46,$F497)*(1-INDEX(AB$117:AB$133,$F497))</f>
        <v/>
      </c>
      <c r="AC497" s="40">
        <f>AC$12*$D497*INDEX(AC$21:AC$28,$E497)*INDEX(AC$30:AC$46,$F497)*(1-INDEX(AC$117:AC$133,$F497))</f>
        <v/>
      </c>
      <c r="AD497" s="42">
        <f>CARBONTAX(AD$12,$D497,INDEX(AD$21:AD$28,$E497),INDEX(AD$30:AD$46,$F497),INDEX(AD$117:AD$133,$F497))</f>
        <v/>
      </c>
      <c r="AE497" s="25">
        <f>LOWER(Settings!$C$4)&amp;".mit."&amp;$A497&amp;IF($C497="","","."&amp;$C497&amp;"."&amp;$B497)&amp;IF(INDEX(Variables!$D$5:$D$105,MATCH($A497,Variables!$A$5:$A$105,0))="","","."&amp;INDEX(Variables!$D$5:$D$105,MATCH($A497,Variables!$A$5:$A$105,0)))&amp;"."&amp;AE$5</f>
        <v/>
      </c>
      <c r="AF497" s="41">
        <f>AF$12*$D497*INDEX(AF$21:AF$28,$E497)*INDEX(AF$30:AF$46,$F497)*(1-INDEX(AF$117:AF$133,$F497))</f>
        <v/>
      </c>
      <c r="AG497" s="40">
        <f>AG$12*$D497*INDEX(AG$21:AG$28,$E497)*INDEX(AG$30:AG$46,$F497)*(1-INDEX(AG$117:AG$133,$F497))</f>
        <v/>
      </c>
      <c r="AH497" s="40">
        <f>AH$12*$D497*INDEX(AH$21:AH$28,$E497)*INDEX(AH$30:AH$46,$F497)*(1-INDEX(AH$117:AH$133,$F497))</f>
        <v/>
      </c>
      <c r="AI497" s="40">
        <f>AI$12*$D497*INDEX(AI$21:AI$28,$E497)*INDEX(AI$30:AI$46,$F497)*(1-INDEX(AI$117:AI$133,$F497))</f>
        <v/>
      </c>
      <c r="AJ497" s="40">
        <f>AJ$12*$D497*INDEX(AJ$21:AJ$28,$E497)*INDEX(AJ$30:AJ$46,$F497)*(1-INDEX(AJ$117:AJ$133,$F497))</f>
        <v/>
      </c>
      <c r="AK497" s="40">
        <f>AK$12*$D497*INDEX(AK$21:AK$28,$E497)*INDEX(AK$30:AK$46,$F497)*(1-INDEX(AK$117:AK$133,$F497))</f>
        <v/>
      </c>
      <c r="AL497" s="40">
        <f>AL$12*$D497*INDEX(AL$21:AL$28,$E497)*INDEX(AL$30:AL$46,$F497)*(1-INDEX(AL$117:AL$133,$F497))</f>
        <v/>
      </c>
      <c r="AM497" s="40">
        <f>AM$12*$D497*INDEX(AM$21:AM$28,$E497)*INDEX(AM$30:AM$46,$F497)*(1-INDEX(AM$117:AM$133,$F497))</f>
        <v/>
      </c>
      <c r="AN497" s="40">
        <f>AN$12*$D497*INDEX(AN$21:AN$28,$E497)*INDEX(AN$30:AN$46,$F497)*(1-INDEX(AN$117:AN$133,$F497))</f>
        <v/>
      </c>
      <c r="AO497" s="40">
        <f>AO$12*$D497*INDEX(AO$21:AO$28,$E497)*INDEX(AO$30:AO$46,$F497)*(1-INDEX(AO$117:AO$133,$F497))</f>
        <v/>
      </c>
      <c r="AP497" s="40">
        <f>AP$12*$D497*INDEX(AP$21:AP$28,$E497)*INDEX(AP$30:AP$46,$F497)*(1-INDEX(AP$117:AP$133,$F497))</f>
        <v/>
      </c>
      <c r="AQ497" s="40">
        <f>AQ$12*$D497*INDEX(AQ$21:AQ$28,$E497)*INDEX(AQ$30:AQ$46,$F497)*(1-INDEX(AQ$117:AQ$133,$F497))</f>
        <v/>
      </c>
      <c r="AR497" s="40">
        <f>AR$12*$D497*INDEX(AR$21:AR$28,$E497)*INDEX(AR$30:AR$46,$F497)*(1-INDEX(AR$117:AR$133,$F497))</f>
        <v/>
      </c>
      <c r="AS497" s="40">
        <f>AS$12*$D497*INDEX(AS$21:AS$28,$E497)*INDEX(AS$30:AS$46,$F497)*(1-INDEX(AS$117:AS$133,$F497))</f>
        <v/>
      </c>
      <c r="AT497" s="40">
        <f>AT$12*$D497*INDEX(AT$21:AT$28,$E497)*INDEX(AT$30:AT$46,$F497)*(1-INDEX(AT$117:AT$133,$F497))</f>
        <v/>
      </c>
      <c r="AU497" s="40">
        <f>AU$12*$D497*INDEX(AU$21:AU$28,$E497)*INDEX(AU$30:AU$46,$F497)*(1-INDEX(AU$117:AU$133,$F497))</f>
        <v/>
      </c>
      <c r="AV497" s="40">
        <f>AV$12*$D497*INDEX(AV$21:AV$28,$E497)*INDEX(AV$30:AV$46,$F497)*(1-INDEX(AV$117:AV$133,$F497))</f>
        <v/>
      </c>
      <c r="AW497" s="40">
        <f>AW$12*$D497*INDEX(AW$21:AW$28,$E497)*INDEX(AW$30:AW$46,$F497)*(1-INDEX(AW$117:AW$133,$F497))</f>
        <v/>
      </c>
      <c r="AX497" s="42">
        <f>CARBONTAX(AX$12,$D497,INDEX(AX$21:AX$28,$E497),INDEX(AX$30:AX$46,$F497),INDEX(AX$117:AX$133,$F497))</f>
        <v/>
      </c>
    </row>
    <row r="498" hidden="1" outlineLevel="2">
      <c r="A498" s="5" t="inlineStr">
        <is>
          <t>ctxnew</t>
        </is>
      </c>
      <c r="B498" s="5" t="inlineStr">
        <is>
          <t>gso</t>
        </is>
      </c>
      <c r="C498" s="5" t="inlineStr">
        <is>
          <t>nav</t>
        </is>
      </c>
      <c r="D498" s="40">
        <f>INDEX(Inputs!$T$5:$T$132,MATCH($B498&amp;"|"&amp;$C498,Inputs!$A$5:$A$132,0))</f>
        <v/>
      </c>
      <c r="E498" s="40">
        <f>INDEX(Inputs!$J$5:$J$132,MATCH($B498&amp;"|"&amp;$C498,Inputs!$A$5:$A$132,0))</f>
        <v/>
      </c>
      <c r="F498" s="40">
        <f>INDEX(Inputs!$K$5:$K$132,MATCH($B498&amp;"|"&amp;$C498,Inputs!$A$5:$A$132,0))</f>
        <v/>
      </c>
      <c r="G498" s="39" t="n"/>
      <c r="H498" s="5">
        <f>INDEX(Variables!$B$5:$B$105,MATCH($A498,Variables!$A$5:$A$105,0))&amp;IF($C498="",""," | "&amp;INDEX(Mapping!$B$5:$B$26,MATCH($C498,Mapping!$A$5:$A$26,0))&amp;" | "&amp;INDEX(Mapping!$B$30:$B$41,MATCH($B498,Mapping!$A$30:$A$41,0)))</f>
        <v/>
      </c>
      <c r="I498" s="5">
        <f>INDEX(Variables!$C$5:$C$105,MATCH($A498,Variables!$A$5:$A$105,0))</f>
        <v/>
      </c>
      <c r="J498" s="5">
        <f>INDEX(Variables!$E$5:$E$105,MATCH($A498,Variables!$A$5:$A$105,0))</f>
        <v/>
      </c>
      <c r="K498" s="25">
        <f>LOWER(Settings!$C$4)&amp;".mit."&amp;$A498&amp;IF($C498="","","."&amp;$C498&amp;"."&amp;$B498)&amp;IF(INDEX(Variables!$D$5:$D$105,MATCH($A498,Variables!$A$5:$A$105,0))="","","."&amp;INDEX(Variables!$D$5:$D$105,MATCH($A498,Variables!$A$5:$A$105,0)))&amp;"."&amp;K$5</f>
        <v/>
      </c>
      <c r="L498" s="41">
        <f>L$12*$D498*INDEX(L$21:L$28,$E498)*INDEX(L$30:L$46,$F498)*(1-INDEX(L$117:L$133,$F498))</f>
        <v/>
      </c>
      <c r="M498" s="40">
        <f>M$12*$D498*INDEX(M$21:M$28,$E498)*INDEX(M$30:M$46,$F498)*(1-INDEX(M$117:M$133,$F498))</f>
        <v/>
      </c>
      <c r="N498" s="40">
        <f>N$12*$D498*INDEX(N$21:N$28,$E498)*INDEX(N$30:N$46,$F498)*(1-INDEX(N$117:N$133,$F498))</f>
        <v/>
      </c>
      <c r="O498" s="40">
        <f>O$12*$D498*INDEX(O$21:O$28,$E498)*INDEX(O$30:O$46,$F498)*(1-INDEX(O$117:O$133,$F498))</f>
        <v/>
      </c>
      <c r="P498" s="40">
        <f>P$12*$D498*INDEX(P$21:P$28,$E498)*INDEX(P$30:P$46,$F498)*(1-INDEX(P$117:P$133,$F498))</f>
        <v/>
      </c>
      <c r="Q498" s="40">
        <f>Q$12*$D498*INDEX(Q$21:Q$28,$E498)*INDEX(Q$30:Q$46,$F498)*(1-INDEX(Q$117:Q$133,$F498))</f>
        <v/>
      </c>
      <c r="R498" s="40">
        <f>R$12*$D498*INDEX(R$21:R$28,$E498)*INDEX(R$30:R$46,$F498)*(1-INDEX(R$117:R$133,$F498))</f>
        <v/>
      </c>
      <c r="S498" s="40">
        <f>S$12*$D498*INDEX(S$21:S$28,$E498)*INDEX(S$30:S$46,$F498)*(1-INDEX(S$117:S$133,$F498))</f>
        <v/>
      </c>
      <c r="T498" s="40">
        <f>T$12*$D498*INDEX(T$21:T$28,$E498)*INDEX(T$30:T$46,$F498)*(1-INDEX(T$117:T$133,$F498))</f>
        <v/>
      </c>
      <c r="U498" s="40">
        <f>U$12*$D498*INDEX(U$21:U$28,$E498)*INDEX(U$30:U$46,$F498)*(1-INDEX(U$117:U$133,$F498))</f>
        <v/>
      </c>
      <c r="V498" s="40">
        <f>V$12*$D498*INDEX(V$21:V$28,$E498)*INDEX(V$30:V$46,$F498)*(1-INDEX(V$117:V$133,$F498))</f>
        <v/>
      </c>
      <c r="W498" s="40">
        <f>W$12*$D498*INDEX(W$21:W$28,$E498)*INDEX(W$30:W$46,$F498)*(1-INDEX(W$117:W$133,$F498))</f>
        <v/>
      </c>
      <c r="X498" s="40">
        <f>X$12*$D498*INDEX(X$21:X$28,$E498)*INDEX(X$30:X$46,$F498)*(1-INDEX(X$117:X$133,$F498))</f>
        <v/>
      </c>
      <c r="Y498" s="40">
        <f>Y$12*$D498*INDEX(Y$21:Y$28,$E498)*INDEX(Y$30:Y$46,$F498)*(1-INDEX(Y$117:Y$133,$F498))</f>
        <v/>
      </c>
      <c r="Z498" s="40">
        <f>Z$12*$D498*INDEX(Z$21:Z$28,$E498)*INDEX(Z$30:Z$46,$F498)*(1-INDEX(Z$117:Z$133,$F498))</f>
        <v/>
      </c>
      <c r="AA498" s="40">
        <f>AA$12*$D498*INDEX(AA$21:AA$28,$E498)*INDEX(AA$30:AA$46,$F498)*(1-INDEX(AA$117:AA$133,$F498))</f>
        <v/>
      </c>
      <c r="AB498" s="40">
        <f>AB$12*$D498*INDEX(AB$21:AB$28,$E498)*INDEX(AB$30:AB$46,$F498)*(1-INDEX(AB$117:AB$133,$F498))</f>
        <v/>
      </c>
      <c r="AC498" s="40">
        <f>AC$12*$D498*INDEX(AC$21:AC$28,$E498)*INDEX(AC$30:AC$46,$F498)*(1-INDEX(AC$117:AC$133,$F498))</f>
        <v/>
      </c>
      <c r="AD498" s="42">
        <f>CARBONTAX(AD$12,$D498,INDEX(AD$21:AD$28,$E498),INDEX(AD$30:AD$46,$F498),INDEX(AD$117:AD$133,$F498))</f>
        <v/>
      </c>
      <c r="AE498" s="25">
        <f>LOWER(Settings!$C$4)&amp;".mit."&amp;$A498&amp;IF($C498="","","."&amp;$C498&amp;"."&amp;$B498)&amp;IF(INDEX(Variables!$D$5:$D$105,MATCH($A498,Variables!$A$5:$A$105,0))="","","."&amp;INDEX(Variables!$D$5:$D$105,MATCH($A498,Variables!$A$5:$A$105,0)))&amp;"."&amp;AE$5</f>
        <v/>
      </c>
      <c r="AF498" s="41">
        <f>AF$12*$D498*INDEX(AF$21:AF$28,$E498)*INDEX(AF$30:AF$46,$F498)*(1-INDEX(AF$117:AF$133,$F498))</f>
        <v/>
      </c>
      <c r="AG498" s="40">
        <f>AG$12*$D498*INDEX(AG$21:AG$28,$E498)*INDEX(AG$30:AG$46,$F498)*(1-INDEX(AG$117:AG$133,$F498))</f>
        <v/>
      </c>
      <c r="AH498" s="40">
        <f>AH$12*$D498*INDEX(AH$21:AH$28,$E498)*INDEX(AH$30:AH$46,$F498)*(1-INDEX(AH$117:AH$133,$F498))</f>
        <v/>
      </c>
      <c r="AI498" s="40">
        <f>AI$12*$D498*INDEX(AI$21:AI$28,$E498)*INDEX(AI$30:AI$46,$F498)*(1-INDEX(AI$117:AI$133,$F498))</f>
        <v/>
      </c>
      <c r="AJ498" s="40">
        <f>AJ$12*$D498*INDEX(AJ$21:AJ$28,$E498)*INDEX(AJ$30:AJ$46,$F498)*(1-INDEX(AJ$117:AJ$133,$F498))</f>
        <v/>
      </c>
      <c r="AK498" s="40">
        <f>AK$12*$D498*INDEX(AK$21:AK$28,$E498)*INDEX(AK$30:AK$46,$F498)*(1-INDEX(AK$117:AK$133,$F498))</f>
        <v/>
      </c>
      <c r="AL498" s="40">
        <f>AL$12*$D498*INDEX(AL$21:AL$28,$E498)*INDEX(AL$30:AL$46,$F498)*(1-INDEX(AL$117:AL$133,$F498))</f>
        <v/>
      </c>
      <c r="AM498" s="40">
        <f>AM$12*$D498*INDEX(AM$21:AM$28,$E498)*INDEX(AM$30:AM$46,$F498)*(1-INDEX(AM$117:AM$133,$F498))</f>
        <v/>
      </c>
      <c r="AN498" s="40">
        <f>AN$12*$D498*INDEX(AN$21:AN$28,$E498)*INDEX(AN$30:AN$46,$F498)*(1-INDEX(AN$117:AN$133,$F498))</f>
        <v/>
      </c>
      <c r="AO498" s="40">
        <f>AO$12*$D498*INDEX(AO$21:AO$28,$E498)*INDEX(AO$30:AO$46,$F498)*(1-INDEX(AO$117:AO$133,$F498))</f>
        <v/>
      </c>
      <c r="AP498" s="40">
        <f>AP$12*$D498*INDEX(AP$21:AP$28,$E498)*INDEX(AP$30:AP$46,$F498)*(1-INDEX(AP$117:AP$133,$F498))</f>
        <v/>
      </c>
      <c r="AQ498" s="40">
        <f>AQ$12*$D498*INDEX(AQ$21:AQ$28,$E498)*INDEX(AQ$30:AQ$46,$F498)*(1-INDEX(AQ$117:AQ$133,$F498))</f>
        <v/>
      </c>
      <c r="AR498" s="40">
        <f>AR$12*$D498*INDEX(AR$21:AR$28,$E498)*INDEX(AR$30:AR$46,$F498)*(1-INDEX(AR$117:AR$133,$F498))</f>
        <v/>
      </c>
      <c r="AS498" s="40">
        <f>AS$12*$D498*INDEX(AS$21:AS$28,$E498)*INDEX(AS$30:AS$46,$F498)*(1-INDEX(AS$117:AS$133,$F498))</f>
        <v/>
      </c>
      <c r="AT498" s="40">
        <f>AT$12*$D498*INDEX(AT$21:AT$28,$E498)*INDEX(AT$30:AT$46,$F498)*(1-INDEX(AT$117:AT$133,$F498))</f>
        <v/>
      </c>
      <c r="AU498" s="40">
        <f>AU$12*$D498*INDEX(AU$21:AU$28,$E498)*INDEX(AU$30:AU$46,$F498)*(1-INDEX(AU$117:AU$133,$F498))</f>
        <v/>
      </c>
      <c r="AV498" s="40">
        <f>AV$12*$D498*INDEX(AV$21:AV$28,$E498)*INDEX(AV$30:AV$46,$F498)*(1-INDEX(AV$117:AV$133,$F498))</f>
        <v/>
      </c>
      <c r="AW498" s="40">
        <f>AW$12*$D498*INDEX(AW$21:AW$28,$E498)*INDEX(AW$30:AW$46,$F498)*(1-INDEX(AW$117:AW$133,$F498))</f>
        <v/>
      </c>
      <c r="AX498" s="42">
        <f>CARBONTAX(AX$12,$D498,INDEX(AX$21:AX$28,$E498),INDEX(AX$30:AX$46,$F498),INDEX(AX$117:AX$133,$F498))</f>
        <v/>
      </c>
    </row>
    <row r="499" hidden="1" outlineLevel="2">
      <c r="A499" s="5" t="inlineStr">
        <is>
          <t>ctxnew</t>
        </is>
      </c>
      <c r="B499" s="5" t="inlineStr">
        <is>
          <t>die</t>
        </is>
      </c>
      <c r="C499" s="5" t="inlineStr">
        <is>
          <t>nav</t>
        </is>
      </c>
      <c r="D499" s="40">
        <f>INDEX(Inputs!$T$5:$T$132,MATCH($B499&amp;"|"&amp;$C499,Inputs!$A$5:$A$132,0))</f>
        <v/>
      </c>
      <c r="E499" s="40">
        <f>INDEX(Inputs!$J$5:$J$132,MATCH($B499&amp;"|"&amp;$C499,Inputs!$A$5:$A$132,0))</f>
        <v/>
      </c>
      <c r="F499" s="40">
        <f>INDEX(Inputs!$K$5:$K$132,MATCH($B499&amp;"|"&amp;$C499,Inputs!$A$5:$A$132,0))</f>
        <v/>
      </c>
      <c r="G499" s="39" t="n"/>
      <c r="H499" s="5">
        <f>INDEX(Variables!$B$5:$B$105,MATCH($A499,Variables!$A$5:$A$105,0))&amp;IF($C499="",""," | "&amp;INDEX(Mapping!$B$5:$B$26,MATCH($C499,Mapping!$A$5:$A$26,0))&amp;" | "&amp;INDEX(Mapping!$B$30:$B$41,MATCH($B499,Mapping!$A$30:$A$41,0)))</f>
        <v/>
      </c>
      <c r="I499" s="5">
        <f>INDEX(Variables!$C$5:$C$105,MATCH($A499,Variables!$A$5:$A$105,0))</f>
        <v/>
      </c>
      <c r="J499" s="5">
        <f>INDEX(Variables!$E$5:$E$105,MATCH($A499,Variables!$A$5:$A$105,0))</f>
        <v/>
      </c>
      <c r="K499" s="25">
        <f>LOWER(Settings!$C$4)&amp;".mit."&amp;$A499&amp;IF($C499="","","."&amp;$C499&amp;"."&amp;$B499)&amp;IF(INDEX(Variables!$D$5:$D$105,MATCH($A499,Variables!$A$5:$A$105,0))="","","."&amp;INDEX(Variables!$D$5:$D$105,MATCH($A499,Variables!$A$5:$A$105,0)))&amp;"."&amp;K$5</f>
        <v/>
      </c>
      <c r="L499" s="41">
        <f>L$12*$D499*INDEX(L$21:L$28,$E499)*INDEX(L$30:L$46,$F499)*(1-INDEX(L$117:L$133,$F499))</f>
        <v/>
      </c>
      <c r="M499" s="40">
        <f>M$12*$D499*INDEX(M$21:M$28,$E499)*INDEX(M$30:M$46,$F499)*(1-INDEX(M$117:M$133,$F499))</f>
        <v/>
      </c>
      <c r="N499" s="40">
        <f>N$12*$D499*INDEX(N$21:N$28,$E499)*INDEX(N$30:N$46,$F499)*(1-INDEX(N$117:N$133,$F499))</f>
        <v/>
      </c>
      <c r="O499" s="40">
        <f>O$12*$D499*INDEX(O$21:O$28,$E499)*INDEX(O$30:O$46,$F499)*(1-INDEX(O$117:O$133,$F499))</f>
        <v/>
      </c>
      <c r="P499" s="40">
        <f>P$12*$D499*INDEX(P$21:P$28,$E499)*INDEX(P$30:P$46,$F499)*(1-INDEX(P$117:P$133,$F499))</f>
        <v/>
      </c>
      <c r="Q499" s="40">
        <f>Q$12*$D499*INDEX(Q$21:Q$28,$E499)*INDEX(Q$30:Q$46,$F499)*(1-INDEX(Q$117:Q$133,$F499))</f>
        <v/>
      </c>
      <c r="R499" s="40">
        <f>R$12*$D499*INDEX(R$21:R$28,$E499)*INDEX(R$30:R$46,$F499)*(1-INDEX(R$117:R$133,$F499))</f>
        <v/>
      </c>
      <c r="S499" s="40">
        <f>S$12*$D499*INDEX(S$21:S$28,$E499)*INDEX(S$30:S$46,$F499)*(1-INDEX(S$117:S$133,$F499))</f>
        <v/>
      </c>
      <c r="T499" s="40">
        <f>T$12*$D499*INDEX(T$21:T$28,$E499)*INDEX(T$30:T$46,$F499)*(1-INDEX(T$117:T$133,$F499))</f>
        <v/>
      </c>
      <c r="U499" s="40">
        <f>U$12*$D499*INDEX(U$21:U$28,$E499)*INDEX(U$30:U$46,$F499)*(1-INDEX(U$117:U$133,$F499))</f>
        <v/>
      </c>
      <c r="V499" s="40">
        <f>V$12*$D499*INDEX(V$21:V$28,$E499)*INDEX(V$30:V$46,$F499)*(1-INDEX(V$117:V$133,$F499))</f>
        <v/>
      </c>
      <c r="W499" s="40">
        <f>W$12*$D499*INDEX(W$21:W$28,$E499)*INDEX(W$30:W$46,$F499)*(1-INDEX(W$117:W$133,$F499))</f>
        <v/>
      </c>
      <c r="X499" s="40">
        <f>X$12*$D499*INDEX(X$21:X$28,$E499)*INDEX(X$30:X$46,$F499)*(1-INDEX(X$117:X$133,$F499))</f>
        <v/>
      </c>
      <c r="Y499" s="40">
        <f>Y$12*$D499*INDEX(Y$21:Y$28,$E499)*INDEX(Y$30:Y$46,$F499)*(1-INDEX(Y$117:Y$133,$F499))</f>
        <v/>
      </c>
      <c r="Z499" s="40">
        <f>Z$12*$D499*INDEX(Z$21:Z$28,$E499)*INDEX(Z$30:Z$46,$F499)*(1-INDEX(Z$117:Z$133,$F499))</f>
        <v/>
      </c>
      <c r="AA499" s="40">
        <f>AA$12*$D499*INDEX(AA$21:AA$28,$E499)*INDEX(AA$30:AA$46,$F499)*(1-INDEX(AA$117:AA$133,$F499))</f>
        <v/>
      </c>
      <c r="AB499" s="40">
        <f>AB$12*$D499*INDEX(AB$21:AB$28,$E499)*INDEX(AB$30:AB$46,$F499)*(1-INDEX(AB$117:AB$133,$F499))</f>
        <v/>
      </c>
      <c r="AC499" s="40">
        <f>AC$12*$D499*INDEX(AC$21:AC$28,$E499)*INDEX(AC$30:AC$46,$F499)*(1-INDEX(AC$117:AC$133,$F499))</f>
        <v/>
      </c>
      <c r="AD499" s="42">
        <f>CARBONTAX(AD$12,$D499,INDEX(AD$21:AD$28,$E499),INDEX(AD$30:AD$46,$F499),INDEX(AD$117:AD$133,$F499))</f>
        <v/>
      </c>
      <c r="AE499" s="25">
        <f>LOWER(Settings!$C$4)&amp;".mit."&amp;$A499&amp;IF($C499="","","."&amp;$C499&amp;"."&amp;$B499)&amp;IF(INDEX(Variables!$D$5:$D$105,MATCH($A499,Variables!$A$5:$A$105,0))="","","."&amp;INDEX(Variables!$D$5:$D$105,MATCH($A499,Variables!$A$5:$A$105,0)))&amp;"."&amp;AE$5</f>
        <v/>
      </c>
      <c r="AF499" s="41">
        <f>AF$12*$D499*INDEX(AF$21:AF$28,$E499)*INDEX(AF$30:AF$46,$F499)*(1-INDEX(AF$117:AF$133,$F499))</f>
        <v/>
      </c>
      <c r="AG499" s="40">
        <f>AG$12*$D499*INDEX(AG$21:AG$28,$E499)*INDEX(AG$30:AG$46,$F499)*(1-INDEX(AG$117:AG$133,$F499))</f>
        <v/>
      </c>
      <c r="AH499" s="40">
        <f>AH$12*$D499*INDEX(AH$21:AH$28,$E499)*INDEX(AH$30:AH$46,$F499)*(1-INDEX(AH$117:AH$133,$F499))</f>
        <v/>
      </c>
      <c r="AI499" s="40">
        <f>AI$12*$D499*INDEX(AI$21:AI$28,$E499)*INDEX(AI$30:AI$46,$F499)*(1-INDEX(AI$117:AI$133,$F499))</f>
        <v/>
      </c>
      <c r="AJ499" s="40">
        <f>AJ$12*$D499*INDEX(AJ$21:AJ$28,$E499)*INDEX(AJ$30:AJ$46,$F499)*(1-INDEX(AJ$117:AJ$133,$F499))</f>
        <v/>
      </c>
      <c r="AK499" s="40">
        <f>AK$12*$D499*INDEX(AK$21:AK$28,$E499)*INDEX(AK$30:AK$46,$F499)*(1-INDEX(AK$117:AK$133,$F499))</f>
        <v/>
      </c>
      <c r="AL499" s="40">
        <f>AL$12*$D499*INDEX(AL$21:AL$28,$E499)*INDEX(AL$30:AL$46,$F499)*(1-INDEX(AL$117:AL$133,$F499))</f>
        <v/>
      </c>
      <c r="AM499" s="40">
        <f>AM$12*$D499*INDEX(AM$21:AM$28,$E499)*INDEX(AM$30:AM$46,$F499)*(1-INDEX(AM$117:AM$133,$F499))</f>
        <v/>
      </c>
      <c r="AN499" s="40">
        <f>AN$12*$D499*INDEX(AN$21:AN$28,$E499)*INDEX(AN$30:AN$46,$F499)*(1-INDEX(AN$117:AN$133,$F499))</f>
        <v/>
      </c>
      <c r="AO499" s="40">
        <f>AO$12*$D499*INDEX(AO$21:AO$28,$E499)*INDEX(AO$30:AO$46,$F499)*(1-INDEX(AO$117:AO$133,$F499))</f>
        <v/>
      </c>
      <c r="AP499" s="40">
        <f>AP$12*$D499*INDEX(AP$21:AP$28,$E499)*INDEX(AP$30:AP$46,$F499)*(1-INDEX(AP$117:AP$133,$F499))</f>
        <v/>
      </c>
      <c r="AQ499" s="40">
        <f>AQ$12*$D499*INDEX(AQ$21:AQ$28,$E499)*INDEX(AQ$30:AQ$46,$F499)*(1-INDEX(AQ$117:AQ$133,$F499))</f>
        <v/>
      </c>
      <c r="AR499" s="40">
        <f>AR$12*$D499*INDEX(AR$21:AR$28,$E499)*INDEX(AR$30:AR$46,$F499)*(1-INDEX(AR$117:AR$133,$F499))</f>
        <v/>
      </c>
      <c r="AS499" s="40">
        <f>AS$12*$D499*INDEX(AS$21:AS$28,$E499)*INDEX(AS$30:AS$46,$F499)*(1-INDEX(AS$117:AS$133,$F499))</f>
        <v/>
      </c>
      <c r="AT499" s="40">
        <f>AT$12*$D499*INDEX(AT$21:AT$28,$E499)*INDEX(AT$30:AT$46,$F499)*(1-INDEX(AT$117:AT$133,$F499))</f>
        <v/>
      </c>
      <c r="AU499" s="40">
        <f>AU$12*$D499*INDEX(AU$21:AU$28,$E499)*INDEX(AU$30:AU$46,$F499)*(1-INDEX(AU$117:AU$133,$F499))</f>
        <v/>
      </c>
      <c r="AV499" s="40">
        <f>AV$12*$D499*INDEX(AV$21:AV$28,$E499)*INDEX(AV$30:AV$46,$F499)*(1-INDEX(AV$117:AV$133,$F499))</f>
        <v/>
      </c>
      <c r="AW499" s="40">
        <f>AW$12*$D499*INDEX(AW$21:AW$28,$E499)*INDEX(AW$30:AW$46,$F499)*(1-INDEX(AW$117:AW$133,$F499))</f>
        <v/>
      </c>
      <c r="AX499" s="42">
        <f>CARBONTAX(AX$12,$D499,INDEX(AX$21:AX$28,$E499),INDEX(AX$30:AX$46,$F499),INDEX(AX$117:AX$133,$F499))</f>
        <v/>
      </c>
    </row>
    <row r="500" hidden="1" outlineLevel="2">
      <c r="A500" s="5" t="inlineStr">
        <is>
          <t>ctxnew</t>
        </is>
      </c>
      <c r="B500" s="5" t="inlineStr">
        <is>
          <t>lpg</t>
        </is>
      </c>
      <c r="C500" s="5" t="inlineStr">
        <is>
          <t>nav</t>
        </is>
      </c>
      <c r="D500" s="40">
        <f>INDEX(Inputs!$T$5:$T$132,MATCH($B500&amp;"|"&amp;$C500,Inputs!$A$5:$A$132,0))</f>
        <v/>
      </c>
      <c r="E500" s="40">
        <f>INDEX(Inputs!$J$5:$J$132,MATCH($B500&amp;"|"&amp;$C500,Inputs!$A$5:$A$132,0))</f>
        <v/>
      </c>
      <c r="F500" s="40">
        <f>INDEX(Inputs!$K$5:$K$132,MATCH($B500&amp;"|"&amp;$C500,Inputs!$A$5:$A$132,0))</f>
        <v/>
      </c>
      <c r="G500" s="39" t="n"/>
      <c r="H500" s="5">
        <f>INDEX(Variables!$B$5:$B$105,MATCH($A500,Variables!$A$5:$A$105,0))&amp;IF($C500="",""," | "&amp;INDEX(Mapping!$B$5:$B$26,MATCH($C500,Mapping!$A$5:$A$26,0))&amp;" | "&amp;INDEX(Mapping!$B$30:$B$41,MATCH($B500,Mapping!$A$30:$A$41,0)))</f>
        <v/>
      </c>
      <c r="I500" s="5">
        <f>INDEX(Variables!$C$5:$C$105,MATCH($A500,Variables!$A$5:$A$105,0))</f>
        <v/>
      </c>
      <c r="J500" s="5">
        <f>INDEX(Variables!$E$5:$E$105,MATCH($A500,Variables!$A$5:$A$105,0))</f>
        <v/>
      </c>
      <c r="K500" s="25">
        <f>LOWER(Settings!$C$4)&amp;".mit."&amp;$A500&amp;IF($C500="","","."&amp;$C500&amp;"."&amp;$B500)&amp;IF(INDEX(Variables!$D$5:$D$105,MATCH($A500,Variables!$A$5:$A$105,0))="","","."&amp;INDEX(Variables!$D$5:$D$105,MATCH($A500,Variables!$A$5:$A$105,0)))&amp;"."&amp;K$5</f>
        <v/>
      </c>
      <c r="L500" s="41">
        <f>L$12*$D500*INDEX(L$21:L$28,$E500)*INDEX(L$30:L$46,$F500)*(1-INDEX(L$117:L$133,$F500))</f>
        <v/>
      </c>
      <c r="M500" s="40">
        <f>M$12*$D500*INDEX(M$21:M$28,$E500)*INDEX(M$30:M$46,$F500)*(1-INDEX(M$117:M$133,$F500))</f>
        <v/>
      </c>
      <c r="N500" s="40">
        <f>N$12*$D500*INDEX(N$21:N$28,$E500)*INDEX(N$30:N$46,$F500)*(1-INDEX(N$117:N$133,$F500))</f>
        <v/>
      </c>
      <c r="O500" s="40">
        <f>O$12*$D500*INDEX(O$21:O$28,$E500)*INDEX(O$30:O$46,$F500)*(1-INDEX(O$117:O$133,$F500))</f>
        <v/>
      </c>
      <c r="P500" s="40">
        <f>P$12*$D500*INDEX(P$21:P$28,$E500)*INDEX(P$30:P$46,$F500)*(1-INDEX(P$117:P$133,$F500))</f>
        <v/>
      </c>
      <c r="Q500" s="40">
        <f>Q$12*$D500*INDEX(Q$21:Q$28,$E500)*INDEX(Q$30:Q$46,$F500)*(1-INDEX(Q$117:Q$133,$F500))</f>
        <v/>
      </c>
      <c r="R500" s="40">
        <f>R$12*$D500*INDEX(R$21:R$28,$E500)*INDEX(R$30:R$46,$F500)*(1-INDEX(R$117:R$133,$F500))</f>
        <v/>
      </c>
      <c r="S500" s="40">
        <f>S$12*$D500*INDEX(S$21:S$28,$E500)*INDEX(S$30:S$46,$F500)*(1-INDEX(S$117:S$133,$F500))</f>
        <v/>
      </c>
      <c r="T500" s="40">
        <f>T$12*$D500*INDEX(T$21:T$28,$E500)*INDEX(T$30:T$46,$F500)*(1-INDEX(T$117:T$133,$F500))</f>
        <v/>
      </c>
      <c r="U500" s="40">
        <f>U$12*$D500*INDEX(U$21:U$28,$E500)*INDEX(U$30:U$46,$F500)*(1-INDEX(U$117:U$133,$F500))</f>
        <v/>
      </c>
      <c r="V500" s="40">
        <f>V$12*$D500*INDEX(V$21:V$28,$E500)*INDEX(V$30:V$46,$F500)*(1-INDEX(V$117:V$133,$F500))</f>
        <v/>
      </c>
      <c r="W500" s="40">
        <f>W$12*$D500*INDEX(W$21:W$28,$E500)*INDEX(W$30:W$46,$F500)*(1-INDEX(W$117:W$133,$F500))</f>
        <v/>
      </c>
      <c r="X500" s="40">
        <f>X$12*$D500*INDEX(X$21:X$28,$E500)*INDEX(X$30:X$46,$F500)*(1-INDEX(X$117:X$133,$F500))</f>
        <v/>
      </c>
      <c r="Y500" s="40">
        <f>Y$12*$D500*INDEX(Y$21:Y$28,$E500)*INDEX(Y$30:Y$46,$F500)*(1-INDEX(Y$117:Y$133,$F500))</f>
        <v/>
      </c>
      <c r="Z500" s="40">
        <f>Z$12*$D500*INDEX(Z$21:Z$28,$E500)*INDEX(Z$30:Z$46,$F500)*(1-INDEX(Z$117:Z$133,$F500))</f>
        <v/>
      </c>
      <c r="AA500" s="40">
        <f>AA$12*$D500*INDEX(AA$21:AA$28,$E500)*INDEX(AA$30:AA$46,$F500)*(1-INDEX(AA$117:AA$133,$F500))</f>
        <v/>
      </c>
      <c r="AB500" s="40">
        <f>AB$12*$D500*INDEX(AB$21:AB$28,$E500)*INDEX(AB$30:AB$46,$F500)*(1-INDEX(AB$117:AB$133,$F500))</f>
        <v/>
      </c>
      <c r="AC500" s="40">
        <f>AC$12*$D500*INDEX(AC$21:AC$28,$E500)*INDEX(AC$30:AC$46,$F500)*(1-INDEX(AC$117:AC$133,$F500))</f>
        <v/>
      </c>
      <c r="AD500" s="42">
        <f>CARBONTAX(AD$12,$D500,INDEX(AD$21:AD$28,$E500),INDEX(AD$30:AD$46,$F500),INDEX(AD$117:AD$133,$F500))</f>
        <v/>
      </c>
      <c r="AE500" s="25">
        <f>LOWER(Settings!$C$4)&amp;".mit."&amp;$A500&amp;IF($C500="","","."&amp;$C500&amp;"."&amp;$B500)&amp;IF(INDEX(Variables!$D$5:$D$105,MATCH($A500,Variables!$A$5:$A$105,0))="","","."&amp;INDEX(Variables!$D$5:$D$105,MATCH($A500,Variables!$A$5:$A$105,0)))&amp;"."&amp;AE$5</f>
        <v/>
      </c>
      <c r="AF500" s="41">
        <f>AF$12*$D500*INDEX(AF$21:AF$28,$E500)*INDEX(AF$30:AF$46,$F500)*(1-INDEX(AF$117:AF$133,$F500))</f>
        <v/>
      </c>
      <c r="AG500" s="40">
        <f>AG$12*$D500*INDEX(AG$21:AG$28,$E500)*INDEX(AG$30:AG$46,$F500)*(1-INDEX(AG$117:AG$133,$F500))</f>
        <v/>
      </c>
      <c r="AH500" s="40">
        <f>AH$12*$D500*INDEX(AH$21:AH$28,$E500)*INDEX(AH$30:AH$46,$F500)*(1-INDEX(AH$117:AH$133,$F500))</f>
        <v/>
      </c>
      <c r="AI500" s="40">
        <f>AI$12*$D500*INDEX(AI$21:AI$28,$E500)*INDEX(AI$30:AI$46,$F500)*(1-INDEX(AI$117:AI$133,$F500))</f>
        <v/>
      </c>
      <c r="AJ500" s="40">
        <f>AJ$12*$D500*INDEX(AJ$21:AJ$28,$E500)*INDEX(AJ$30:AJ$46,$F500)*(1-INDEX(AJ$117:AJ$133,$F500))</f>
        <v/>
      </c>
      <c r="AK500" s="40">
        <f>AK$12*$D500*INDEX(AK$21:AK$28,$E500)*INDEX(AK$30:AK$46,$F500)*(1-INDEX(AK$117:AK$133,$F500))</f>
        <v/>
      </c>
      <c r="AL500" s="40">
        <f>AL$12*$D500*INDEX(AL$21:AL$28,$E500)*INDEX(AL$30:AL$46,$F500)*(1-INDEX(AL$117:AL$133,$F500))</f>
        <v/>
      </c>
      <c r="AM500" s="40">
        <f>AM$12*$D500*INDEX(AM$21:AM$28,$E500)*INDEX(AM$30:AM$46,$F500)*(1-INDEX(AM$117:AM$133,$F500))</f>
        <v/>
      </c>
      <c r="AN500" s="40">
        <f>AN$12*$D500*INDEX(AN$21:AN$28,$E500)*INDEX(AN$30:AN$46,$F500)*(1-INDEX(AN$117:AN$133,$F500))</f>
        <v/>
      </c>
      <c r="AO500" s="40">
        <f>AO$12*$D500*INDEX(AO$21:AO$28,$E500)*INDEX(AO$30:AO$46,$F500)*(1-INDEX(AO$117:AO$133,$F500))</f>
        <v/>
      </c>
      <c r="AP500" s="40">
        <f>AP$12*$D500*INDEX(AP$21:AP$28,$E500)*INDEX(AP$30:AP$46,$F500)*(1-INDEX(AP$117:AP$133,$F500))</f>
        <v/>
      </c>
      <c r="AQ500" s="40">
        <f>AQ$12*$D500*INDEX(AQ$21:AQ$28,$E500)*INDEX(AQ$30:AQ$46,$F500)*(1-INDEX(AQ$117:AQ$133,$F500))</f>
        <v/>
      </c>
      <c r="AR500" s="40">
        <f>AR$12*$D500*INDEX(AR$21:AR$28,$E500)*INDEX(AR$30:AR$46,$F500)*(1-INDEX(AR$117:AR$133,$F500))</f>
        <v/>
      </c>
      <c r="AS500" s="40">
        <f>AS$12*$D500*INDEX(AS$21:AS$28,$E500)*INDEX(AS$30:AS$46,$F500)*(1-INDEX(AS$117:AS$133,$F500))</f>
        <v/>
      </c>
      <c r="AT500" s="40">
        <f>AT$12*$D500*INDEX(AT$21:AT$28,$E500)*INDEX(AT$30:AT$46,$F500)*(1-INDEX(AT$117:AT$133,$F500))</f>
        <v/>
      </c>
      <c r="AU500" s="40">
        <f>AU$12*$D500*INDEX(AU$21:AU$28,$E500)*INDEX(AU$30:AU$46,$F500)*(1-INDEX(AU$117:AU$133,$F500))</f>
        <v/>
      </c>
      <c r="AV500" s="40">
        <f>AV$12*$D500*INDEX(AV$21:AV$28,$E500)*INDEX(AV$30:AV$46,$F500)*(1-INDEX(AV$117:AV$133,$F500))</f>
        <v/>
      </c>
      <c r="AW500" s="40">
        <f>AW$12*$D500*INDEX(AW$21:AW$28,$E500)*INDEX(AW$30:AW$46,$F500)*(1-INDEX(AW$117:AW$133,$F500))</f>
        <v/>
      </c>
      <c r="AX500" s="42">
        <f>CARBONTAX(AX$12,$D500,INDEX(AX$21:AX$28,$E500),INDEX(AX$30:AX$46,$F500),INDEX(AX$117:AX$133,$F500))</f>
        <v/>
      </c>
    </row>
    <row r="501" hidden="1" outlineLevel="2">
      <c r="A501" s="5" t="inlineStr">
        <is>
          <t>ctxnew</t>
        </is>
      </c>
      <c r="B501" s="5" t="inlineStr">
        <is>
          <t>ker</t>
        </is>
      </c>
      <c r="C501" s="5" t="inlineStr">
        <is>
          <t>nav</t>
        </is>
      </c>
      <c r="D501" s="40">
        <f>INDEX(Inputs!$T$5:$T$132,MATCH($B501&amp;"|"&amp;$C501,Inputs!$A$5:$A$132,0))</f>
        <v/>
      </c>
      <c r="E501" s="40">
        <f>INDEX(Inputs!$J$5:$J$132,MATCH($B501&amp;"|"&amp;$C501,Inputs!$A$5:$A$132,0))</f>
        <v/>
      </c>
      <c r="F501" s="40">
        <f>INDEX(Inputs!$K$5:$K$132,MATCH($B501&amp;"|"&amp;$C501,Inputs!$A$5:$A$132,0))</f>
        <v/>
      </c>
      <c r="G501" s="39" t="n"/>
      <c r="H501" s="5">
        <f>INDEX(Variables!$B$5:$B$105,MATCH($A501,Variables!$A$5:$A$105,0))&amp;IF($C501="",""," | "&amp;INDEX(Mapping!$B$5:$B$26,MATCH($C501,Mapping!$A$5:$A$26,0))&amp;" | "&amp;INDEX(Mapping!$B$30:$B$41,MATCH($B501,Mapping!$A$30:$A$41,0)))</f>
        <v/>
      </c>
      <c r="I501" s="5">
        <f>INDEX(Variables!$C$5:$C$105,MATCH($A501,Variables!$A$5:$A$105,0))</f>
        <v/>
      </c>
      <c r="J501" s="5">
        <f>INDEX(Variables!$E$5:$E$105,MATCH($A501,Variables!$A$5:$A$105,0))</f>
        <v/>
      </c>
      <c r="K501" s="25">
        <f>LOWER(Settings!$C$4)&amp;".mit."&amp;$A501&amp;IF($C501="","","."&amp;$C501&amp;"."&amp;$B501)&amp;IF(INDEX(Variables!$D$5:$D$105,MATCH($A501,Variables!$A$5:$A$105,0))="","","."&amp;INDEX(Variables!$D$5:$D$105,MATCH($A501,Variables!$A$5:$A$105,0)))&amp;"."&amp;K$5</f>
        <v/>
      </c>
      <c r="L501" s="41">
        <f>L$12*$D501*INDEX(L$21:L$28,$E501)*INDEX(L$30:L$46,$F501)*(1-INDEX(L$117:L$133,$F501))</f>
        <v/>
      </c>
      <c r="M501" s="40">
        <f>M$12*$D501*INDEX(M$21:M$28,$E501)*INDEX(M$30:M$46,$F501)*(1-INDEX(M$117:M$133,$F501))</f>
        <v/>
      </c>
      <c r="N501" s="40">
        <f>N$12*$D501*INDEX(N$21:N$28,$E501)*INDEX(N$30:N$46,$F501)*(1-INDEX(N$117:N$133,$F501))</f>
        <v/>
      </c>
      <c r="O501" s="40">
        <f>O$12*$D501*INDEX(O$21:O$28,$E501)*INDEX(O$30:O$46,$F501)*(1-INDEX(O$117:O$133,$F501))</f>
        <v/>
      </c>
      <c r="P501" s="40">
        <f>P$12*$D501*INDEX(P$21:P$28,$E501)*INDEX(P$30:P$46,$F501)*(1-INDEX(P$117:P$133,$F501))</f>
        <v/>
      </c>
      <c r="Q501" s="40">
        <f>Q$12*$D501*INDEX(Q$21:Q$28,$E501)*INDEX(Q$30:Q$46,$F501)*(1-INDEX(Q$117:Q$133,$F501))</f>
        <v/>
      </c>
      <c r="R501" s="40">
        <f>R$12*$D501*INDEX(R$21:R$28,$E501)*INDEX(R$30:R$46,$F501)*(1-INDEX(R$117:R$133,$F501))</f>
        <v/>
      </c>
      <c r="S501" s="40">
        <f>S$12*$D501*INDEX(S$21:S$28,$E501)*INDEX(S$30:S$46,$F501)*(1-INDEX(S$117:S$133,$F501))</f>
        <v/>
      </c>
      <c r="T501" s="40">
        <f>T$12*$D501*INDEX(T$21:T$28,$E501)*INDEX(T$30:T$46,$F501)*(1-INDEX(T$117:T$133,$F501))</f>
        <v/>
      </c>
      <c r="U501" s="40">
        <f>U$12*$D501*INDEX(U$21:U$28,$E501)*INDEX(U$30:U$46,$F501)*(1-INDEX(U$117:U$133,$F501))</f>
        <v/>
      </c>
      <c r="V501" s="40">
        <f>V$12*$D501*INDEX(V$21:V$28,$E501)*INDEX(V$30:V$46,$F501)*(1-INDEX(V$117:V$133,$F501))</f>
        <v/>
      </c>
      <c r="W501" s="40">
        <f>W$12*$D501*INDEX(W$21:W$28,$E501)*INDEX(W$30:W$46,$F501)*(1-INDEX(W$117:W$133,$F501))</f>
        <v/>
      </c>
      <c r="X501" s="40">
        <f>X$12*$D501*INDEX(X$21:X$28,$E501)*INDEX(X$30:X$46,$F501)*(1-INDEX(X$117:X$133,$F501))</f>
        <v/>
      </c>
      <c r="Y501" s="40">
        <f>Y$12*$D501*INDEX(Y$21:Y$28,$E501)*INDEX(Y$30:Y$46,$F501)*(1-INDEX(Y$117:Y$133,$F501))</f>
        <v/>
      </c>
      <c r="Z501" s="40">
        <f>Z$12*$D501*INDEX(Z$21:Z$28,$E501)*INDEX(Z$30:Z$46,$F501)*(1-INDEX(Z$117:Z$133,$F501))</f>
        <v/>
      </c>
      <c r="AA501" s="40">
        <f>AA$12*$D501*INDEX(AA$21:AA$28,$E501)*INDEX(AA$30:AA$46,$F501)*(1-INDEX(AA$117:AA$133,$F501))</f>
        <v/>
      </c>
      <c r="AB501" s="40">
        <f>AB$12*$D501*INDEX(AB$21:AB$28,$E501)*INDEX(AB$30:AB$46,$F501)*(1-INDEX(AB$117:AB$133,$F501))</f>
        <v/>
      </c>
      <c r="AC501" s="40">
        <f>AC$12*$D501*INDEX(AC$21:AC$28,$E501)*INDEX(AC$30:AC$46,$F501)*(1-INDEX(AC$117:AC$133,$F501))</f>
        <v/>
      </c>
      <c r="AD501" s="42">
        <f>CARBONTAX(AD$12,$D501,INDEX(AD$21:AD$28,$E501),INDEX(AD$30:AD$46,$F501),INDEX(AD$117:AD$133,$F501))</f>
        <v/>
      </c>
      <c r="AE501" s="25">
        <f>LOWER(Settings!$C$4)&amp;".mit."&amp;$A501&amp;IF($C501="","","."&amp;$C501&amp;"."&amp;$B501)&amp;IF(INDEX(Variables!$D$5:$D$105,MATCH($A501,Variables!$A$5:$A$105,0))="","","."&amp;INDEX(Variables!$D$5:$D$105,MATCH($A501,Variables!$A$5:$A$105,0)))&amp;"."&amp;AE$5</f>
        <v/>
      </c>
      <c r="AF501" s="41">
        <f>AF$12*$D501*INDEX(AF$21:AF$28,$E501)*INDEX(AF$30:AF$46,$F501)*(1-INDEX(AF$117:AF$133,$F501))</f>
        <v/>
      </c>
      <c r="AG501" s="40">
        <f>AG$12*$D501*INDEX(AG$21:AG$28,$E501)*INDEX(AG$30:AG$46,$F501)*(1-INDEX(AG$117:AG$133,$F501))</f>
        <v/>
      </c>
      <c r="AH501" s="40">
        <f>AH$12*$D501*INDEX(AH$21:AH$28,$E501)*INDEX(AH$30:AH$46,$F501)*(1-INDEX(AH$117:AH$133,$F501))</f>
        <v/>
      </c>
      <c r="AI501" s="40">
        <f>AI$12*$D501*INDEX(AI$21:AI$28,$E501)*INDEX(AI$30:AI$46,$F501)*(1-INDEX(AI$117:AI$133,$F501))</f>
        <v/>
      </c>
      <c r="AJ501" s="40">
        <f>AJ$12*$D501*INDEX(AJ$21:AJ$28,$E501)*INDEX(AJ$30:AJ$46,$F501)*(1-INDEX(AJ$117:AJ$133,$F501))</f>
        <v/>
      </c>
      <c r="AK501" s="40">
        <f>AK$12*$D501*INDEX(AK$21:AK$28,$E501)*INDEX(AK$30:AK$46,$F501)*(1-INDEX(AK$117:AK$133,$F501))</f>
        <v/>
      </c>
      <c r="AL501" s="40">
        <f>AL$12*$D501*INDEX(AL$21:AL$28,$E501)*INDEX(AL$30:AL$46,$F501)*(1-INDEX(AL$117:AL$133,$F501))</f>
        <v/>
      </c>
      <c r="AM501" s="40">
        <f>AM$12*$D501*INDEX(AM$21:AM$28,$E501)*INDEX(AM$30:AM$46,$F501)*(1-INDEX(AM$117:AM$133,$F501))</f>
        <v/>
      </c>
      <c r="AN501" s="40">
        <f>AN$12*$D501*INDEX(AN$21:AN$28,$E501)*INDEX(AN$30:AN$46,$F501)*(1-INDEX(AN$117:AN$133,$F501))</f>
        <v/>
      </c>
      <c r="AO501" s="40">
        <f>AO$12*$D501*INDEX(AO$21:AO$28,$E501)*INDEX(AO$30:AO$46,$F501)*(1-INDEX(AO$117:AO$133,$F501))</f>
        <v/>
      </c>
      <c r="AP501" s="40">
        <f>AP$12*$D501*INDEX(AP$21:AP$28,$E501)*INDEX(AP$30:AP$46,$F501)*(1-INDEX(AP$117:AP$133,$F501))</f>
        <v/>
      </c>
      <c r="AQ501" s="40">
        <f>AQ$12*$D501*INDEX(AQ$21:AQ$28,$E501)*INDEX(AQ$30:AQ$46,$F501)*(1-INDEX(AQ$117:AQ$133,$F501))</f>
        <v/>
      </c>
      <c r="AR501" s="40">
        <f>AR$12*$D501*INDEX(AR$21:AR$28,$E501)*INDEX(AR$30:AR$46,$F501)*(1-INDEX(AR$117:AR$133,$F501))</f>
        <v/>
      </c>
      <c r="AS501" s="40">
        <f>AS$12*$D501*INDEX(AS$21:AS$28,$E501)*INDEX(AS$30:AS$46,$F501)*(1-INDEX(AS$117:AS$133,$F501))</f>
        <v/>
      </c>
      <c r="AT501" s="40">
        <f>AT$12*$D501*INDEX(AT$21:AT$28,$E501)*INDEX(AT$30:AT$46,$F501)*(1-INDEX(AT$117:AT$133,$F501))</f>
        <v/>
      </c>
      <c r="AU501" s="40">
        <f>AU$12*$D501*INDEX(AU$21:AU$28,$E501)*INDEX(AU$30:AU$46,$F501)*(1-INDEX(AU$117:AU$133,$F501))</f>
        <v/>
      </c>
      <c r="AV501" s="40">
        <f>AV$12*$D501*INDEX(AV$21:AV$28,$E501)*INDEX(AV$30:AV$46,$F501)*(1-INDEX(AV$117:AV$133,$F501))</f>
        <v/>
      </c>
      <c r="AW501" s="40">
        <f>AW$12*$D501*INDEX(AW$21:AW$28,$E501)*INDEX(AW$30:AW$46,$F501)*(1-INDEX(AW$117:AW$133,$F501))</f>
        <v/>
      </c>
      <c r="AX501" s="42">
        <f>CARBONTAX(AX$12,$D501,INDEX(AX$21:AX$28,$E501),INDEX(AX$30:AX$46,$F501),INDEX(AX$117:AX$133,$F501))</f>
        <v/>
      </c>
    </row>
    <row r="502" hidden="1" outlineLevel="2">
      <c r="A502" s="5" t="inlineStr">
        <is>
          <t>ctxnew</t>
        </is>
      </c>
      <c r="B502" s="5" t="inlineStr">
        <is>
          <t>oop</t>
        </is>
      </c>
      <c r="C502" s="5" t="inlineStr">
        <is>
          <t>nav</t>
        </is>
      </c>
      <c r="D502" s="40">
        <f>INDEX(Inputs!$T$5:$T$132,MATCH($B502&amp;"|"&amp;$C502,Inputs!$A$5:$A$132,0))</f>
        <v/>
      </c>
      <c r="E502" s="40">
        <f>INDEX(Inputs!$J$5:$J$132,MATCH($B502&amp;"|"&amp;$C502,Inputs!$A$5:$A$132,0))</f>
        <v/>
      </c>
      <c r="F502" s="40">
        <f>INDEX(Inputs!$K$5:$K$132,MATCH($B502&amp;"|"&amp;$C502,Inputs!$A$5:$A$132,0))</f>
        <v/>
      </c>
      <c r="G502" s="39" t="n"/>
      <c r="H502" s="5">
        <f>INDEX(Variables!$B$5:$B$105,MATCH($A502,Variables!$A$5:$A$105,0))&amp;IF($C502="",""," | "&amp;INDEX(Mapping!$B$5:$B$26,MATCH($C502,Mapping!$A$5:$A$26,0))&amp;" | "&amp;INDEX(Mapping!$B$30:$B$41,MATCH($B502,Mapping!$A$30:$A$41,0)))</f>
        <v/>
      </c>
      <c r="I502" s="5">
        <f>INDEX(Variables!$C$5:$C$105,MATCH($A502,Variables!$A$5:$A$105,0))</f>
        <v/>
      </c>
      <c r="J502" s="5">
        <f>INDEX(Variables!$E$5:$E$105,MATCH($A502,Variables!$A$5:$A$105,0))</f>
        <v/>
      </c>
      <c r="K502" s="25">
        <f>LOWER(Settings!$C$4)&amp;".mit."&amp;$A502&amp;IF($C502="","","."&amp;$C502&amp;"."&amp;$B502)&amp;IF(INDEX(Variables!$D$5:$D$105,MATCH($A502,Variables!$A$5:$A$105,0))="","","."&amp;INDEX(Variables!$D$5:$D$105,MATCH($A502,Variables!$A$5:$A$105,0)))&amp;"."&amp;K$5</f>
        <v/>
      </c>
      <c r="L502" s="41">
        <f>L$12*$D502*INDEX(L$21:L$28,$E502)*INDEX(L$30:L$46,$F502)*(1-INDEX(L$117:L$133,$F502))</f>
        <v/>
      </c>
      <c r="M502" s="40">
        <f>M$12*$D502*INDEX(M$21:M$28,$E502)*INDEX(M$30:M$46,$F502)*(1-INDEX(M$117:M$133,$F502))</f>
        <v/>
      </c>
      <c r="N502" s="40">
        <f>N$12*$D502*INDEX(N$21:N$28,$E502)*INDEX(N$30:N$46,$F502)*(1-INDEX(N$117:N$133,$F502))</f>
        <v/>
      </c>
      <c r="O502" s="40">
        <f>O$12*$D502*INDEX(O$21:O$28,$E502)*INDEX(O$30:O$46,$F502)*(1-INDEX(O$117:O$133,$F502))</f>
        <v/>
      </c>
      <c r="P502" s="40">
        <f>P$12*$D502*INDEX(P$21:P$28,$E502)*INDEX(P$30:P$46,$F502)*(1-INDEX(P$117:P$133,$F502))</f>
        <v/>
      </c>
      <c r="Q502" s="40">
        <f>Q$12*$D502*INDEX(Q$21:Q$28,$E502)*INDEX(Q$30:Q$46,$F502)*(1-INDEX(Q$117:Q$133,$F502))</f>
        <v/>
      </c>
      <c r="R502" s="40">
        <f>R$12*$D502*INDEX(R$21:R$28,$E502)*INDEX(R$30:R$46,$F502)*(1-INDEX(R$117:R$133,$F502))</f>
        <v/>
      </c>
      <c r="S502" s="40">
        <f>S$12*$D502*INDEX(S$21:S$28,$E502)*INDEX(S$30:S$46,$F502)*(1-INDEX(S$117:S$133,$F502))</f>
        <v/>
      </c>
      <c r="T502" s="40">
        <f>T$12*$D502*INDEX(T$21:T$28,$E502)*INDEX(T$30:T$46,$F502)*(1-INDEX(T$117:T$133,$F502))</f>
        <v/>
      </c>
      <c r="U502" s="40">
        <f>U$12*$D502*INDEX(U$21:U$28,$E502)*INDEX(U$30:U$46,$F502)*(1-INDEX(U$117:U$133,$F502))</f>
        <v/>
      </c>
      <c r="V502" s="40">
        <f>V$12*$D502*INDEX(V$21:V$28,$E502)*INDEX(V$30:V$46,$F502)*(1-INDEX(V$117:V$133,$F502))</f>
        <v/>
      </c>
      <c r="W502" s="40">
        <f>W$12*$D502*INDEX(W$21:W$28,$E502)*INDEX(W$30:W$46,$F502)*(1-INDEX(W$117:W$133,$F502))</f>
        <v/>
      </c>
      <c r="X502" s="40">
        <f>X$12*$D502*INDEX(X$21:X$28,$E502)*INDEX(X$30:X$46,$F502)*(1-INDEX(X$117:X$133,$F502))</f>
        <v/>
      </c>
      <c r="Y502" s="40">
        <f>Y$12*$D502*INDEX(Y$21:Y$28,$E502)*INDEX(Y$30:Y$46,$F502)*(1-INDEX(Y$117:Y$133,$F502))</f>
        <v/>
      </c>
      <c r="Z502" s="40">
        <f>Z$12*$D502*INDEX(Z$21:Z$28,$E502)*INDEX(Z$30:Z$46,$F502)*(1-INDEX(Z$117:Z$133,$F502))</f>
        <v/>
      </c>
      <c r="AA502" s="40">
        <f>AA$12*$D502*INDEX(AA$21:AA$28,$E502)*INDEX(AA$30:AA$46,$F502)*(1-INDEX(AA$117:AA$133,$F502))</f>
        <v/>
      </c>
      <c r="AB502" s="40">
        <f>AB$12*$D502*INDEX(AB$21:AB$28,$E502)*INDEX(AB$30:AB$46,$F502)*(1-INDEX(AB$117:AB$133,$F502))</f>
        <v/>
      </c>
      <c r="AC502" s="40">
        <f>AC$12*$D502*INDEX(AC$21:AC$28,$E502)*INDEX(AC$30:AC$46,$F502)*(1-INDEX(AC$117:AC$133,$F502))</f>
        <v/>
      </c>
      <c r="AD502" s="42">
        <f>CARBONTAX(AD$12,$D502,INDEX(AD$21:AD$28,$E502),INDEX(AD$30:AD$46,$F502),INDEX(AD$117:AD$133,$F502))</f>
        <v/>
      </c>
      <c r="AE502" s="25">
        <f>LOWER(Settings!$C$4)&amp;".mit."&amp;$A502&amp;IF($C502="","","."&amp;$C502&amp;"."&amp;$B502)&amp;IF(INDEX(Variables!$D$5:$D$105,MATCH($A502,Variables!$A$5:$A$105,0))="","","."&amp;INDEX(Variables!$D$5:$D$105,MATCH($A502,Variables!$A$5:$A$105,0)))&amp;"."&amp;AE$5</f>
        <v/>
      </c>
      <c r="AF502" s="41">
        <f>AF$12*$D502*INDEX(AF$21:AF$28,$E502)*INDEX(AF$30:AF$46,$F502)*(1-INDEX(AF$117:AF$133,$F502))</f>
        <v/>
      </c>
      <c r="AG502" s="40">
        <f>AG$12*$D502*INDEX(AG$21:AG$28,$E502)*INDEX(AG$30:AG$46,$F502)*(1-INDEX(AG$117:AG$133,$F502))</f>
        <v/>
      </c>
      <c r="AH502" s="40">
        <f>AH$12*$D502*INDEX(AH$21:AH$28,$E502)*INDEX(AH$30:AH$46,$F502)*(1-INDEX(AH$117:AH$133,$F502))</f>
        <v/>
      </c>
      <c r="AI502" s="40">
        <f>AI$12*$D502*INDEX(AI$21:AI$28,$E502)*INDEX(AI$30:AI$46,$F502)*(1-INDEX(AI$117:AI$133,$F502))</f>
        <v/>
      </c>
      <c r="AJ502" s="40">
        <f>AJ$12*$D502*INDEX(AJ$21:AJ$28,$E502)*INDEX(AJ$30:AJ$46,$F502)*(1-INDEX(AJ$117:AJ$133,$F502))</f>
        <v/>
      </c>
      <c r="AK502" s="40">
        <f>AK$12*$D502*INDEX(AK$21:AK$28,$E502)*INDEX(AK$30:AK$46,$F502)*(1-INDEX(AK$117:AK$133,$F502))</f>
        <v/>
      </c>
      <c r="AL502" s="40">
        <f>AL$12*$D502*INDEX(AL$21:AL$28,$E502)*INDEX(AL$30:AL$46,$F502)*(1-INDEX(AL$117:AL$133,$F502))</f>
        <v/>
      </c>
      <c r="AM502" s="40">
        <f>AM$12*$D502*INDEX(AM$21:AM$28,$E502)*INDEX(AM$30:AM$46,$F502)*(1-INDEX(AM$117:AM$133,$F502))</f>
        <v/>
      </c>
      <c r="AN502" s="40">
        <f>AN$12*$D502*INDEX(AN$21:AN$28,$E502)*INDEX(AN$30:AN$46,$F502)*(1-INDEX(AN$117:AN$133,$F502))</f>
        <v/>
      </c>
      <c r="AO502" s="40">
        <f>AO$12*$D502*INDEX(AO$21:AO$28,$E502)*INDEX(AO$30:AO$46,$F502)*(1-INDEX(AO$117:AO$133,$F502))</f>
        <v/>
      </c>
      <c r="AP502" s="40">
        <f>AP$12*$D502*INDEX(AP$21:AP$28,$E502)*INDEX(AP$30:AP$46,$F502)*(1-INDEX(AP$117:AP$133,$F502))</f>
        <v/>
      </c>
      <c r="AQ502" s="40">
        <f>AQ$12*$D502*INDEX(AQ$21:AQ$28,$E502)*INDEX(AQ$30:AQ$46,$F502)*(1-INDEX(AQ$117:AQ$133,$F502))</f>
        <v/>
      </c>
      <c r="AR502" s="40">
        <f>AR$12*$D502*INDEX(AR$21:AR$28,$E502)*INDEX(AR$30:AR$46,$F502)*(1-INDEX(AR$117:AR$133,$F502))</f>
        <v/>
      </c>
      <c r="AS502" s="40">
        <f>AS$12*$D502*INDEX(AS$21:AS$28,$E502)*INDEX(AS$30:AS$46,$F502)*(1-INDEX(AS$117:AS$133,$F502))</f>
        <v/>
      </c>
      <c r="AT502" s="40">
        <f>AT$12*$D502*INDEX(AT$21:AT$28,$E502)*INDEX(AT$30:AT$46,$F502)*(1-INDEX(AT$117:AT$133,$F502))</f>
        <v/>
      </c>
      <c r="AU502" s="40">
        <f>AU$12*$D502*INDEX(AU$21:AU$28,$E502)*INDEX(AU$30:AU$46,$F502)*(1-INDEX(AU$117:AU$133,$F502))</f>
        <v/>
      </c>
      <c r="AV502" s="40">
        <f>AV$12*$D502*INDEX(AV$21:AV$28,$E502)*INDEX(AV$30:AV$46,$F502)*(1-INDEX(AV$117:AV$133,$F502))</f>
        <v/>
      </c>
      <c r="AW502" s="40">
        <f>AW$12*$D502*INDEX(AW$21:AW$28,$E502)*INDEX(AW$30:AW$46,$F502)*(1-INDEX(AW$117:AW$133,$F502))</f>
        <v/>
      </c>
      <c r="AX502" s="42">
        <f>CARBONTAX(AX$12,$D502,INDEX(AX$21:AX$28,$E502),INDEX(AX$30:AX$46,$F502),INDEX(AX$117:AX$133,$F502))</f>
        <v/>
      </c>
    </row>
    <row r="503" hidden="1" outlineLevel="2">
      <c r="A503" s="5" t="inlineStr">
        <is>
          <t>ctxnew</t>
        </is>
      </c>
      <c r="B503" s="5" t="inlineStr">
        <is>
          <t>bio</t>
        </is>
      </c>
      <c r="C503" s="5" t="inlineStr">
        <is>
          <t>nav</t>
        </is>
      </c>
      <c r="D503" s="40">
        <f>INDEX(Inputs!$T$5:$T$132,MATCH($B503&amp;"|"&amp;$C503,Inputs!$A$5:$A$132,0))</f>
        <v/>
      </c>
      <c r="E503" s="40">
        <f>INDEX(Inputs!$J$5:$J$132,MATCH($B503&amp;"|"&amp;$C503,Inputs!$A$5:$A$132,0))</f>
        <v/>
      </c>
      <c r="F503" s="40">
        <f>INDEX(Inputs!$K$5:$K$132,MATCH($B503&amp;"|"&amp;$C503,Inputs!$A$5:$A$132,0))</f>
        <v/>
      </c>
      <c r="G503" s="39" t="n"/>
      <c r="H503" s="5">
        <f>INDEX(Variables!$B$5:$B$105,MATCH($A503,Variables!$A$5:$A$105,0))&amp;IF($C503="",""," | "&amp;INDEX(Mapping!$B$5:$B$26,MATCH($C503,Mapping!$A$5:$A$26,0))&amp;" | "&amp;INDEX(Mapping!$B$30:$B$41,MATCH($B503,Mapping!$A$30:$A$41,0)))</f>
        <v/>
      </c>
      <c r="I503" s="5">
        <f>INDEX(Variables!$C$5:$C$105,MATCH($A503,Variables!$A$5:$A$105,0))</f>
        <v/>
      </c>
      <c r="J503" s="5">
        <f>INDEX(Variables!$E$5:$E$105,MATCH($A503,Variables!$A$5:$A$105,0))</f>
        <v/>
      </c>
      <c r="K503" s="25">
        <f>LOWER(Settings!$C$4)&amp;".mit."&amp;$A503&amp;IF($C503="","","."&amp;$C503&amp;"."&amp;$B503)&amp;IF(INDEX(Variables!$D$5:$D$105,MATCH($A503,Variables!$A$5:$A$105,0))="","","."&amp;INDEX(Variables!$D$5:$D$105,MATCH($A503,Variables!$A$5:$A$105,0)))&amp;"."&amp;K$5</f>
        <v/>
      </c>
      <c r="L503" s="41">
        <f>L$12*$D503*INDEX(L$21:L$28,$E503)*INDEX(L$30:L$46,$F503)*(1-INDEX(L$117:L$133,$F503))</f>
        <v/>
      </c>
      <c r="M503" s="40">
        <f>M$12*$D503*INDEX(M$21:M$28,$E503)*INDEX(M$30:M$46,$F503)*(1-INDEX(M$117:M$133,$F503))</f>
        <v/>
      </c>
      <c r="N503" s="40">
        <f>N$12*$D503*INDEX(N$21:N$28,$E503)*INDEX(N$30:N$46,$F503)*(1-INDEX(N$117:N$133,$F503))</f>
        <v/>
      </c>
      <c r="O503" s="40">
        <f>O$12*$D503*INDEX(O$21:O$28,$E503)*INDEX(O$30:O$46,$F503)*(1-INDEX(O$117:O$133,$F503))</f>
        <v/>
      </c>
      <c r="P503" s="40">
        <f>P$12*$D503*INDEX(P$21:P$28,$E503)*INDEX(P$30:P$46,$F503)*(1-INDEX(P$117:P$133,$F503))</f>
        <v/>
      </c>
      <c r="Q503" s="40">
        <f>Q$12*$D503*INDEX(Q$21:Q$28,$E503)*INDEX(Q$30:Q$46,$F503)*(1-INDEX(Q$117:Q$133,$F503))</f>
        <v/>
      </c>
      <c r="R503" s="40">
        <f>R$12*$D503*INDEX(R$21:R$28,$E503)*INDEX(R$30:R$46,$F503)*(1-INDEX(R$117:R$133,$F503))</f>
        <v/>
      </c>
      <c r="S503" s="40">
        <f>S$12*$D503*INDEX(S$21:S$28,$E503)*INDEX(S$30:S$46,$F503)*(1-INDEX(S$117:S$133,$F503))</f>
        <v/>
      </c>
      <c r="T503" s="40">
        <f>T$12*$D503*INDEX(T$21:T$28,$E503)*INDEX(T$30:T$46,$F503)*(1-INDEX(T$117:T$133,$F503))</f>
        <v/>
      </c>
      <c r="U503" s="40">
        <f>U$12*$D503*INDEX(U$21:U$28,$E503)*INDEX(U$30:U$46,$F503)*(1-INDEX(U$117:U$133,$F503))</f>
        <v/>
      </c>
      <c r="V503" s="40">
        <f>V$12*$D503*INDEX(V$21:V$28,$E503)*INDEX(V$30:V$46,$F503)*(1-INDEX(V$117:V$133,$F503))</f>
        <v/>
      </c>
      <c r="W503" s="40">
        <f>W$12*$D503*INDEX(W$21:W$28,$E503)*INDEX(W$30:W$46,$F503)*(1-INDEX(W$117:W$133,$F503))</f>
        <v/>
      </c>
      <c r="X503" s="40">
        <f>X$12*$D503*INDEX(X$21:X$28,$E503)*INDEX(X$30:X$46,$F503)*(1-INDEX(X$117:X$133,$F503))</f>
        <v/>
      </c>
      <c r="Y503" s="40">
        <f>Y$12*$D503*INDEX(Y$21:Y$28,$E503)*INDEX(Y$30:Y$46,$F503)*(1-INDEX(Y$117:Y$133,$F503))</f>
        <v/>
      </c>
      <c r="Z503" s="40">
        <f>Z$12*$D503*INDEX(Z$21:Z$28,$E503)*INDEX(Z$30:Z$46,$F503)*(1-INDEX(Z$117:Z$133,$F503))</f>
        <v/>
      </c>
      <c r="AA503" s="40">
        <f>AA$12*$D503*INDEX(AA$21:AA$28,$E503)*INDEX(AA$30:AA$46,$F503)*(1-INDEX(AA$117:AA$133,$F503))</f>
        <v/>
      </c>
      <c r="AB503" s="40">
        <f>AB$12*$D503*INDEX(AB$21:AB$28,$E503)*INDEX(AB$30:AB$46,$F503)*(1-INDEX(AB$117:AB$133,$F503))</f>
        <v/>
      </c>
      <c r="AC503" s="40">
        <f>AC$12*$D503*INDEX(AC$21:AC$28,$E503)*INDEX(AC$30:AC$46,$F503)*(1-INDEX(AC$117:AC$133,$F503))</f>
        <v/>
      </c>
      <c r="AD503" s="42">
        <f>CARBONTAX(AD$12,$D503,INDEX(AD$21:AD$28,$E503),INDEX(AD$30:AD$46,$F503),INDEX(AD$117:AD$133,$F503))</f>
        <v/>
      </c>
      <c r="AE503" s="25">
        <f>LOWER(Settings!$C$4)&amp;".mit."&amp;$A503&amp;IF($C503="","","."&amp;$C503&amp;"."&amp;$B503)&amp;IF(INDEX(Variables!$D$5:$D$105,MATCH($A503,Variables!$A$5:$A$105,0))="","","."&amp;INDEX(Variables!$D$5:$D$105,MATCH($A503,Variables!$A$5:$A$105,0)))&amp;"."&amp;AE$5</f>
        <v/>
      </c>
      <c r="AF503" s="41">
        <f>AF$12*$D503*INDEX(AF$21:AF$28,$E503)*INDEX(AF$30:AF$46,$F503)*(1-INDEX(AF$117:AF$133,$F503))</f>
        <v/>
      </c>
      <c r="AG503" s="40">
        <f>AG$12*$D503*INDEX(AG$21:AG$28,$E503)*INDEX(AG$30:AG$46,$F503)*(1-INDEX(AG$117:AG$133,$F503))</f>
        <v/>
      </c>
      <c r="AH503" s="40">
        <f>AH$12*$D503*INDEX(AH$21:AH$28,$E503)*INDEX(AH$30:AH$46,$F503)*(1-INDEX(AH$117:AH$133,$F503))</f>
        <v/>
      </c>
      <c r="AI503" s="40">
        <f>AI$12*$D503*INDEX(AI$21:AI$28,$E503)*INDEX(AI$30:AI$46,$F503)*(1-INDEX(AI$117:AI$133,$F503))</f>
        <v/>
      </c>
      <c r="AJ503" s="40">
        <f>AJ$12*$D503*INDEX(AJ$21:AJ$28,$E503)*INDEX(AJ$30:AJ$46,$F503)*(1-INDEX(AJ$117:AJ$133,$F503))</f>
        <v/>
      </c>
      <c r="AK503" s="40">
        <f>AK$12*$D503*INDEX(AK$21:AK$28,$E503)*INDEX(AK$30:AK$46,$F503)*(1-INDEX(AK$117:AK$133,$F503))</f>
        <v/>
      </c>
      <c r="AL503" s="40">
        <f>AL$12*$D503*INDEX(AL$21:AL$28,$E503)*INDEX(AL$30:AL$46,$F503)*(1-INDEX(AL$117:AL$133,$F503))</f>
        <v/>
      </c>
      <c r="AM503" s="40">
        <f>AM$12*$D503*INDEX(AM$21:AM$28,$E503)*INDEX(AM$30:AM$46,$F503)*(1-INDEX(AM$117:AM$133,$F503))</f>
        <v/>
      </c>
      <c r="AN503" s="40">
        <f>AN$12*$D503*INDEX(AN$21:AN$28,$E503)*INDEX(AN$30:AN$46,$F503)*(1-INDEX(AN$117:AN$133,$F503))</f>
        <v/>
      </c>
      <c r="AO503" s="40">
        <f>AO$12*$D503*INDEX(AO$21:AO$28,$E503)*INDEX(AO$30:AO$46,$F503)*(1-INDEX(AO$117:AO$133,$F503))</f>
        <v/>
      </c>
      <c r="AP503" s="40">
        <f>AP$12*$D503*INDEX(AP$21:AP$28,$E503)*INDEX(AP$30:AP$46,$F503)*(1-INDEX(AP$117:AP$133,$F503))</f>
        <v/>
      </c>
      <c r="AQ503" s="40">
        <f>AQ$12*$D503*INDEX(AQ$21:AQ$28,$E503)*INDEX(AQ$30:AQ$46,$F503)*(1-INDEX(AQ$117:AQ$133,$F503))</f>
        <v/>
      </c>
      <c r="AR503" s="40">
        <f>AR$12*$D503*INDEX(AR$21:AR$28,$E503)*INDEX(AR$30:AR$46,$F503)*(1-INDEX(AR$117:AR$133,$F503))</f>
        <v/>
      </c>
      <c r="AS503" s="40">
        <f>AS$12*$D503*INDEX(AS$21:AS$28,$E503)*INDEX(AS$30:AS$46,$F503)*(1-INDEX(AS$117:AS$133,$F503))</f>
        <v/>
      </c>
      <c r="AT503" s="40">
        <f>AT$12*$D503*INDEX(AT$21:AT$28,$E503)*INDEX(AT$30:AT$46,$F503)*(1-INDEX(AT$117:AT$133,$F503))</f>
        <v/>
      </c>
      <c r="AU503" s="40">
        <f>AU$12*$D503*INDEX(AU$21:AU$28,$E503)*INDEX(AU$30:AU$46,$F503)*(1-INDEX(AU$117:AU$133,$F503))</f>
        <v/>
      </c>
      <c r="AV503" s="40">
        <f>AV$12*$D503*INDEX(AV$21:AV$28,$E503)*INDEX(AV$30:AV$46,$F503)*(1-INDEX(AV$117:AV$133,$F503))</f>
        <v/>
      </c>
      <c r="AW503" s="40">
        <f>AW$12*$D503*INDEX(AW$21:AW$28,$E503)*INDEX(AW$30:AW$46,$F503)*(1-INDEX(AW$117:AW$133,$F503))</f>
        <v/>
      </c>
      <c r="AX503" s="42">
        <f>CARBONTAX(AX$12,$D503,INDEX(AX$21:AX$28,$E503),INDEX(AX$30:AX$46,$F503),INDEX(AX$117:AX$133,$F503))</f>
        <v/>
      </c>
    </row>
    <row r="504" hidden="1" outlineLevel="2"/>
    <row r="505" hidden="1" outlineLevel="2">
      <c r="A505" s="5" t="inlineStr">
        <is>
          <t>ets</t>
        </is>
      </c>
      <c r="B505" s="5" t="inlineStr">
        <is>
          <t>coa</t>
        </is>
      </c>
      <c r="C505" s="5" t="inlineStr">
        <is>
          <t>nav</t>
        </is>
      </c>
      <c r="D505" s="40">
        <f>INDEX(Inputs!$T$5:$T$132,MATCH($B505&amp;"|"&amp;$C505,Inputs!$A$5:$A$132,0))</f>
        <v/>
      </c>
      <c r="E505" s="40">
        <f>INDEX(Inputs!$K$5:$K$132,MATCH($B505&amp;"|"&amp;$C505,Inputs!$A$5:$A$132,0))</f>
        <v/>
      </c>
      <c r="F505" s="39" t="n"/>
      <c r="G505" s="39" t="n"/>
      <c r="H505" s="5">
        <f>INDEX(Variables!$B$5:$B$105,MATCH($A505,Variables!$A$5:$A$105,0))&amp;IF($C505="",""," | "&amp;INDEX(Mapping!$B$5:$B$26,MATCH($C505,Mapping!$A$5:$A$26,0))&amp;" | "&amp;INDEX(Mapping!$B$30:$B$41,MATCH($B505,Mapping!$A$30:$A$41,0)))</f>
        <v/>
      </c>
      <c r="I505" s="5">
        <f>INDEX(Variables!$C$5:$C$105,MATCH($A505,Variables!$A$5:$A$105,0))</f>
        <v/>
      </c>
      <c r="J505" s="5">
        <f>INDEX(Variables!$E$5:$E$105,MATCH($A505,Variables!$A$5:$A$105,0))</f>
        <v/>
      </c>
      <c r="K505" s="25">
        <f>LOWER(Settings!$C$4)&amp;".mit."&amp;$A505&amp;IF($C505="","","."&amp;$C505&amp;"."&amp;$B505)&amp;IF(INDEX(Variables!$D$5:$D$105,MATCH($A505,Variables!$A$5:$A$105,0))="","","."&amp;INDEX(Variables!$D$5:$D$105,MATCH($A505,Variables!$A$5:$A$105,0)))&amp;"."&amp;K$5</f>
        <v/>
      </c>
      <c r="L505" s="41">
        <f>L$134*$D505*INDEX(L$117:L$133,$E505)</f>
        <v/>
      </c>
      <c r="M505" s="40">
        <f>M$134*$D505*INDEX(M$117:M$133,$E505)</f>
        <v/>
      </c>
      <c r="N505" s="40">
        <f>N$134*$D505*INDEX(N$117:N$133,$E505)</f>
        <v/>
      </c>
      <c r="O505" s="40">
        <f>O$134*$D505*INDEX(O$117:O$133,$E505)</f>
        <v/>
      </c>
      <c r="P505" s="40">
        <f>P$134*$D505*INDEX(P$117:P$133,$E505)</f>
        <v/>
      </c>
      <c r="Q505" s="40">
        <f>Q$134*$D505*INDEX(Q$117:Q$133,$E505)</f>
        <v/>
      </c>
      <c r="R505" s="40">
        <f>R$134*$D505*INDEX(R$117:R$133,$E505)</f>
        <v/>
      </c>
      <c r="S505" s="40">
        <f>S$134*$D505*INDEX(S$117:S$133,$E505)</f>
        <v/>
      </c>
      <c r="T505" s="40">
        <f>T$134*$D505*INDEX(T$117:T$133,$E505)</f>
        <v/>
      </c>
      <c r="U505" s="40">
        <f>U$134*$D505*INDEX(U$117:U$133,$E505)</f>
        <v/>
      </c>
      <c r="V505" s="40">
        <f>V$134*$D505*INDEX(V$117:V$133,$E505)</f>
        <v/>
      </c>
      <c r="W505" s="40">
        <f>W$134*$D505*INDEX(W$117:W$133,$E505)</f>
        <v/>
      </c>
      <c r="X505" s="40">
        <f>X$134*$D505*INDEX(X$117:X$133,$E505)</f>
        <v/>
      </c>
      <c r="Y505" s="40">
        <f>Y$134*$D505*INDEX(Y$117:Y$133,$E505)</f>
        <v/>
      </c>
      <c r="Z505" s="40">
        <f>Z$134*$D505*INDEX(Z$117:Z$133,$E505)</f>
        <v/>
      </c>
      <c r="AA505" s="40">
        <f>AA$134*$D505*INDEX(AA$117:AA$133,$E505)</f>
        <v/>
      </c>
      <c r="AB505" s="40">
        <f>AB$134*$D505*INDEX(AB$117:AB$133,$E505)</f>
        <v/>
      </c>
      <c r="AC505" s="40">
        <f>AC$134*$D505*INDEX(AC$117:AC$133,$E505)</f>
        <v/>
      </c>
      <c r="AD505" s="42">
        <f>ETSCOST(AD$134,$D505,INDEX(AD$117:AD$133,$E505))</f>
        <v/>
      </c>
      <c r="AE505" s="25">
        <f>LOWER(Settings!$C$4)&amp;".mit."&amp;$A505&amp;IF($C505="","","."&amp;$C505&amp;"."&amp;$B505)&amp;IF(INDEX(Variables!$D$5:$D$105,MATCH($A505,Variables!$A$5:$A$105,0))="","","."&amp;INDEX(Variables!$D$5:$D$105,MATCH($A505,Variables!$A$5:$A$105,0)))&amp;"."&amp;AE$5</f>
        <v/>
      </c>
      <c r="AF505" s="41">
        <f>AF$134*$D505*INDEX(AF$117:AF$133,$E505)</f>
        <v/>
      </c>
      <c r="AG505" s="40">
        <f>AG$134*$D505*INDEX(AG$117:AG$133,$E505)</f>
        <v/>
      </c>
      <c r="AH505" s="40">
        <f>AH$134*$D505*INDEX(AH$117:AH$133,$E505)</f>
        <v/>
      </c>
      <c r="AI505" s="40">
        <f>AI$134*$D505*INDEX(AI$117:AI$133,$E505)</f>
        <v/>
      </c>
      <c r="AJ505" s="40">
        <f>AJ$134*$D505*INDEX(AJ$117:AJ$133,$E505)</f>
        <v/>
      </c>
      <c r="AK505" s="40">
        <f>AK$134*$D505*INDEX(AK$117:AK$133,$E505)</f>
        <v/>
      </c>
      <c r="AL505" s="40">
        <f>AL$134*$D505*INDEX(AL$117:AL$133,$E505)</f>
        <v/>
      </c>
      <c r="AM505" s="40">
        <f>AM$134*$D505*INDEX(AM$117:AM$133,$E505)</f>
        <v/>
      </c>
      <c r="AN505" s="40">
        <f>AN$134*$D505*INDEX(AN$117:AN$133,$E505)</f>
        <v/>
      </c>
      <c r="AO505" s="40">
        <f>AO$134*$D505*INDEX(AO$117:AO$133,$E505)</f>
        <v/>
      </c>
      <c r="AP505" s="40">
        <f>AP$134*$D505*INDEX(AP$117:AP$133,$E505)</f>
        <v/>
      </c>
      <c r="AQ505" s="40">
        <f>AQ$134*$D505*INDEX(AQ$117:AQ$133,$E505)</f>
        <v/>
      </c>
      <c r="AR505" s="40">
        <f>AR$134*$D505*INDEX(AR$117:AR$133,$E505)</f>
        <v/>
      </c>
      <c r="AS505" s="40">
        <f>AS$134*$D505*INDEX(AS$117:AS$133,$E505)</f>
        <v/>
      </c>
      <c r="AT505" s="40">
        <f>AT$134*$D505*INDEX(AT$117:AT$133,$E505)</f>
        <v/>
      </c>
      <c r="AU505" s="40">
        <f>AU$134*$D505*INDEX(AU$117:AU$133,$E505)</f>
        <v/>
      </c>
      <c r="AV505" s="40">
        <f>AV$134*$D505*INDEX(AV$117:AV$133,$E505)</f>
        <v/>
      </c>
      <c r="AW505" s="40">
        <f>AW$134*$D505*INDEX(AW$117:AW$133,$E505)</f>
        <v/>
      </c>
      <c r="AX505" s="42">
        <f>ETSCOST(AX$134,$D505,INDEX(AX$117:AX$133,$E505))</f>
        <v/>
      </c>
    </row>
    <row r="506" hidden="1" outlineLevel="2">
      <c r="A506" s="5" t="inlineStr">
        <is>
          <t>ets</t>
        </is>
      </c>
      <c r="B506" s="5" t="inlineStr">
        <is>
          <t>nga</t>
        </is>
      </c>
      <c r="C506" s="5" t="inlineStr">
        <is>
          <t>nav</t>
        </is>
      </c>
      <c r="D506" s="40">
        <f>INDEX(Inputs!$T$5:$T$132,MATCH($B506&amp;"|"&amp;$C506,Inputs!$A$5:$A$132,0))</f>
        <v/>
      </c>
      <c r="E506" s="40">
        <f>INDEX(Inputs!$K$5:$K$132,MATCH($B506&amp;"|"&amp;$C506,Inputs!$A$5:$A$132,0))</f>
        <v/>
      </c>
      <c r="F506" s="39" t="n"/>
      <c r="G506" s="39" t="n"/>
      <c r="H506" s="5">
        <f>INDEX(Variables!$B$5:$B$105,MATCH($A506,Variables!$A$5:$A$105,0))&amp;IF($C506="",""," | "&amp;INDEX(Mapping!$B$5:$B$26,MATCH($C506,Mapping!$A$5:$A$26,0))&amp;" | "&amp;INDEX(Mapping!$B$30:$B$41,MATCH($B506,Mapping!$A$30:$A$41,0)))</f>
        <v/>
      </c>
      <c r="I506" s="5">
        <f>INDEX(Variables!$C$5:$C$105,MATCH($A506,Variables!$A$5:$A$105,0))</f>
        <v/>
      </c>
      <c r="J506" s="5">
        <f>INDEX(Variables!$E$5:$E$105,MATCH($A506,Variables!$A$5:$A$105,0))</f>
        <v/>
      </c>
      <c r="K506" s="25">
        <f>LOWER(Settings!$C$4)&amp;".mit."&amp;$A506&amp;IF($C506="","","."&amp;$C506&amp;"."&amp;$B506)&amp;IF(INDEX(Variables!$D$5:$D$105,MATCH($A506,Variables!$A$5:$A$105,0))="","","."&amp;INDEX(Variables!$D$5:$D$105,MATCH($A506,Variables!$A$5:$A$105,0)))&amp;"."&amp;K$5</f>
        <v/>
      </c>
      <c r="L506" s="41">
        <f>L$134*$D506*INDEX(L$117:L$133,$E506)</f>
        <v/>
      </c>
      <c r="M506" s="40">
        <f>M$134*$D506*INDEX(M$117:M$133,$E506)</f>
        <v/>
      </c>
      <c r="N506" s="40">
        <f>N$134*$D506*INDEX(N$117:N$133,$E506)</f>
        <v/>
      </c>
      <c r="O506" s="40">
        <f>O$134*$D506*INDEX(O$117:O$133,$E506)</f>
        <v/>
      </c>
      <c r="P506" s="40">
        <f>P$134*$D506*INDEX(P$117:P$133,$E506)</f>
        <v/>
      </c>
      <c r="Q506" s="40">
        <f>Q$134*$D506*INDEX(Q$117:Q$133,$E506)</f>
        <v/>
      </c>
      <c r="R506" s="40">
        <f>R$134*$D506*INDEX(R$117:R$133,$E506)</f>
        <v/>
      </c>
      <c r="S506" s="40">
        <f>S$134*$D506*INDEX(S$117:S$133,$E506)</f>
        <v/>
      </c>
      <c r="T506" s="40">
        <f>T$134*$D506*INDEX(T$117:T$133,$E506)</f>
        <v/>
      </c>
      <c r="U506" s="40">
        <f>U$134*$D506*INDEX(U$117:U$133,$E506)</f>
        <v/>
      </c>
      <c r="V506" s="40">
        <f>V$134*$D506*INDEX(V$117:V$133,$E506)</f>
        <v/>
      </c>
      <c r="W506" s="40">
        <f>W$134*$D506*INDEX(W$117:W$133,$E506)</f>
        <v/>
      </c>
      <c r="X506" s="40">
        <f>X$134*$D506*INDEX(X$117:X$133,$E506)</f>
        <v/>
      </c>
      <c r="Y506" s="40">
        <f>Y$134*$D506*INDEX(Y$117:Y$133,$E506)</f>
        <v/>
      </c>
      <c r="Z506" s="40">
        <f>Z$134*$D506*INDEX(Z$117:Z$133,$E506)</f>
        <v/>
      </c>
      <c r="AA506" s="40">
        <f>AA$134*$D506*INDEX(AA$117:AA$133,$E506)</f>
        <v/>
      </c>
      <c r="AB506" s="40">
        <f>AB$134*$D506*INDEX(AB$117:AB$133,$E506)</f>
        <v/>
      </c>
      <c r="AC506" s="40">
        <f>AC$134*$D506*INDEX(AC$117:AC$133,$E506)</f>
        <v/>
      </c>
      <c r="AD506" s="42">
        <f>ETSCOST(AD$134,$D506,INDEX(AD$117:AD$133,$E506))</f>
        <v/>
      </c>
      <c r="AE506" s="25">
        <f>LOWER(Settings!$C$4)&amp;".mit."&amp;$A506&amp;IF($C506="","","."&amp;$C506&amp;"."&amp;$B506)&amp;IF(INDEX(Variables!$D$5:$D$105,MATCH($A506,Variables!$A$5:$A$105,0))="","","."&amp;INDEX(Variables!$D$5:$D$105,MATCH($A506,Variables!$A$5:$A$105,0)))&amp;"."&amp;AE$5</f>
        <v/>
      </c>
      <c r="AF506" s="41">
        <f>AF$134*$D506*INDEX(AF$117:AF$133,$E506)</f>
        <v/>
      </c>
      <c r="AG506" s="40">
        <f>AG$134*$D506*INDEX(AG$117:AG$133,$E506)</f>
        <v/>
      </c>
      <c r="AH506" s="40">
        <f>AH$134*$D506*INDEX(AH$117:AH$133,$E506)</f>
        <v/>
      </c>
      <c r="AI506" s="40">
        <f>AI$134*$D506*INDEX(AI$117:AI$133,$E506)</f>
        <v/>
      </c>
      <c r="AJ506" s="40">
        <f>AJ$134*$D506*INDEX(AJ$117:AJ$133,$E506)</f>
        <v/>
      </c>
      <c r="AK506" s="40">
        <f>AK$134*$D506*INDEX(AK$117:AK$133,$E506)</f>
        <v/>
      </c>
      <c r="AL506" s="40">
        <f>AL$134*$D506*INDEX(AL$117:AL$133,$E506)</f>
        <v/>
      </c>
      <c r="AM506" s="40">
        <f>AM$134*$D506*INDEX(AM$117:AM$133,$E506)</f>
        <v/>
      </c>
      <c r="AN506" s="40">
        <f>AN$134*$D506*INDEX(AN$117:AN$133,$E506)</f>
        <v/>
      </c>
      <c r="AO506" s="40">
        <f>AO$134*$D506*INDEX(AO$117:AO$133,$E506)</f>
        <v/>
      </c>
      <c r="AP506" s="40">
        <f>AP$134*$D506*INDEX(AP$117:AP$133,$E506)</f>
        <v/>
      </c>
      <c r="AQ506" s="40">
        <f>AQ$134*$D506*INDEX(AQ$117:AQ$133,$E506)</f>
        <v/>
      </c>
      <c r="AR506" s="40">
        <f>AR$134*$D506*INDEX(AR$117:AR$133,$E506)</f>
        <v/>
      </c>
      <c r="AS506" s="40">
        <f>AS$134*$D506*INDEX(AS$117:AS$133,$E506)</f>
        <v/>
      </c>
      <c r="AT506" s="40">
        <f>AT$134*$D506*INDEX(AT$117:AT$133,$E506)</f>
        <v/>
      </c>
      <c r="AU506" s="40">
        <f>AU$134*$D506*INDEX(AU$117:AU$133,$E506)</f>
        <v/>
      </c>
      <c r="AV506" s="40">
        <f>AV$134*$D506*INDEX(AV$117:AV$133,$E506)</f>
        <v/>
      </c>
      <c r="AW506" s="40">
        <f>AW$134*$D506*INDEX(AW$117:AW$133,$E506)</f>
        <v/>
      </c>
      <c r="AX506" s="42">
        <f>ETSCOST(AX$134,$D506,INDEX(AX$117:AX$133,$E506))</f>
        <v/>
      </c>
    </row>
    <row r="507" hidden="1" outlineLevel="2">
      <c r="A507" s="5" t="inlineStr">
        <is>
          <t>ets</t>
        </is>
      </c>
      <c r="B507" s="5" t="inlineStr">
        <is>
          <t>gso</t>
        </is>
      </c>
      <c r="C507" s="5" t="inlineStr">
        <is>
          <t>nav</t>
        </is>
      </c>
      <c r="D507" s="40">
        <f>INDEX(Inputs!$T$5:$T$132,MATCH($B507&amp;"|"&amp;$C507,Inputs!$A$5:$A$132,0))</f>
        <v/>
      </c>
      <c r="E507" s="40">
        <f>INDEX(Inputs!$K$5:$K$132,MATCH($B507&amp;"|"&amp;$C507,Inputs!$A$5:$A$132,0))</f>
        <v/>
      </c>
      <c r="F507" s="39" t="n"/>
      <c r="G507" s="39" t="n"/>
      <c r="H507" s="5">
        <f>INDEX(Variables!$B$5:$B$105,MATCH($A507,Variables!$A$5:$A$105,0))&amp;IF($C507="",""," | "&amp;INDEX(Mapping!$B$5:$B$26,MATCH($C507,Mapping!$A$5:$A$26,0))&amp;" | "&amp;INDEX(Mapping!$B$30:$B$41,MATCH($B507,Mapping!$A$30:$A$41,0)))</f>
        <v/>
      </c>
      <c r="I507" s="5">
        <f>INDEX(Variables!$C$5:$C$105,MATCH($A507,Variables!$A$5:$A$105,0))</f>
        <v/>
      </c>
      <c r="J507" s="5">
        <f>INDEX(Variables!$E$5:$E$105,MATCH($A507,Variables!$A$5:$A$105,0))</f>
        <v/>
      </c>
      <c r="K507" s="25">
        <f>LOWER(Settings!$C$4)&amp;".mit."&amp;$A507&amp;IF($C507="","","."&amp;$C507&amp;"."&amp;$B507)&amp;IF(INDEX(Variables!$D$5:$D$105,MATCH($A507,Variables!$A$5:$A$105,0))="","","."&amp;INDEX(Variables!$D$5:$D$105,MATCH($A507,Variables!$A$5:$A$105,0)))&amp;"."&amp;K$5</f>
        <v/>
      </c>
      <c r="L507" s="41">
        <f>L$134*$D507*INDEX(L$117:L$133,$E507)</f>
        <v/>
      </c>
      <c r="M507" s="40">
        <f>M$134*$D507*INDEX(M$117:M$133,$E507)</f>
        <v/>
      </c>
      <c r="N507" s="40">
        <f>N$134*$D507*INDEX(N$117:N$133,$E507)</f>
        <v/>
      </c>
      <c r="O507" s="40">
        <f>O$134*$D507*INDEX(O$117:O$133,$E507)</f>
        <v/>
      </c>
      <c r="P507" s="40">
        <f>P$134*$D507*INDEX(P$117:P$133,$E507)</f>
        <v/>
      </c>
      <c r="Q507" s="40">
        <f>Q$134*$D507*INDEX(Q$117:Q$133,$E507)</f>
        <v/>
      </c>
      <c r="R507" s="40">
        <f>R$134*$D507*INDEX(R$117:R$133,$E507)</f>
        <v/>
      </c>
      <c r="S507" s="40">
        <f>S$134*$D507*INDEX(S$117:S$133,$E507)</f>
        <v/>
      </c>
      <c r="T507" s="40">
        <f>T$134*$D507*INDEX(T$117:T$133,$E507)</f>
        <v/>
      </c>
      <c r="U507" s="40">
        <f>U$134*$D507*INDEX(U$117:U$133,$E507)</f>
        <v/>
      </c>
      <c r="V507" s="40">
        <f>V$134*$D507*INDEX(V$117:V$133,$E507)</f>
        <v/>
      </c>
      <c r="W507" s="40">
        <f>W$134*$D507*INDEX(W$117:W$133,$E507)</f>
        <v/>
      </c>
      <c r="X507" s="40">
        <f>X$134*$D507*INDEX(X$117:X$133,$E507)</f>
        <v/>
      </c>
      <c r="Y507" s="40">
        <f>Y$134*$D507*INDEX(Y$117:Y$133,$E507)</f>
        <v/>
      </c>
      <c r="Z507" s="40">
        <f>Z$134*$D507*INDEX(Z$117:Z$133,$E507)</f>
        <v/>
      </c>
      <c r="AA507" s="40">
        <f>AA$134*$D507*INDEX(AA$117:AA$133,$E507)</f>
        <v/>
      </c>
      <c r="AB507" s="40">
        <f>AB$134*$D507*INDEX(AB$117:AB$133,$E507)</f>
        <v/>
      </c>
      <c r="AC507" s="40">
        <f>AC$134*$D507*INDEX(AC$117:AC$133,$E507)</f>
        <v/>
      </c>
      <c r="AD507" s="42">
        <f>ETSCOST(AD$134,$D507,INDEX(AD$117:AD$133,$E507))</f>
        <v/>
      </c>
      <c r="AE507" s="25">
        <f>LOWER(Settings!$C$4)&amp;".mit."&amp;$A507&amp;IF($C507="","","."&amp;$C507&amp;"."&amp;$B507)&amp;IF(INDEX(Variables!$D$5:$D$105,MATCH($A507,Variables!$A$5:$A$105,0))="","","."&amp;INDEX(Variables!$D$5:$D$105,MATCH($A507,Variables!$A$5:$A$105,0)))&amp;"."&amp;AE$5</f>
        <v/>
      </c>
      <c r="AF507" s="41">
        <f>AF$134*$D507*INDEX(AF$117:AF$133,$E507)</f>
        <v/>
      </c>
      <c r="AG507" s="40">
        <f>AG$134*$D507*INDEX(AG$117:AG$133,$E507)</f>
        <v/>
      </c>
      <c r="AH507" s="40">
        <f>AH$134*$D507*INDEX(AH$117:AH$133,$E507)</f>
        <v/>
      </c>
      <c r="AI507" s="40">
        <f>AI$134*$D507*INDEX(AI$117:AI$133,$E507)</f>
        <v/>
      </c>
      <c r="AJ507" s="40">
        <f>AJ$134*$D507*INDEX(AJ$117:AJ$133,$E507)</f>
        <v/>
      </c>
      <c r="AK507" s="40">
        <f>AK$134*$D507*INDEX(AK$117:AK$133,$E507)</f>
        <v/>
      </c>
      <c r="AL507" s="40">
        <f>AL$134*$D507*INDEX(AL$117:AL$133,$E507)</f>
        <v/>
      </c>
      <c r="AM507" s="40">
        <f>AM$134*$D507*INDEX(AM$117:AM$133,$E507)</f>
        <v/>
      </c>
      <c r="AN507" s="40">
        <f>AN$134*$D507*INDEX(AN$117:AN$133,$E507)</f>
        <v/>
      </c>
      <c r="AO507" s="40">
        <f>AO$134*$D507*INDEX(AO$117:AO$133,$E507)</f>
        <v/>
      </c>
      <c r="AP507" s="40">
        <f>AP$134*$D507*INDEX(AP$117:AP$133,$E507)</f>
        <v/>
      </c>
      <c r="AQ507" s="40">
        <f>AQ$134*$D507*INDEX(AQ$117:AQ$133,$E507)</f>
        <v/>
      </c>
      <c r="AR507" s="40">
        <f>AR$134*$D507*INDEX(AR$117:AR$133,$E507)</f>
        <v/>
      </c>
      <c r="AS507" s="40">
        <f>AS$134*$D507*INDEX(AS$117:AS$133,$E507)</f>
        <v/>
      </c>
      <c r="AT507" s="40">
        <f>AT$134*$D507*INDEX(AT$117:AT$133,$E507)</f>
        <v/>
      </c>
      <c r="AU507" s="40">
        <f>AU$134*$D507*INDEX(AU$117:AU$133,$E507)</f>
        <v/>
      </c>
      <c r="AV507" s="40">
        <f>AV$134*$D507*INDEX(AV$117:AV$133,$E507)</f>
        <v/>
      </c>
      <c r="AW507" s="40">
        <f>AW$134*$D507*INDEX(AW$117:AW$133,$E507)</f>
        <v/>
      </c>
      <c r="AX507" s="42">
        <f>ETSCOST(AX$134,$D507,INDEX(AX$117:AX$133,$E507))</f>
        <v/>
      </c>
    </row>
    <row r="508" hidden="1" outlineLevel="2">
      <c r="A508" s="5" t="inlineStr">
        <is>
          <t>ets</t>
        </is>
      </c>
      <c r="B508" s="5" t="inlineStr">
        <is>
          <t>die</t>
        </is>
      </c>
      <c r="C508" s="5" t="inlineStr">
        <is>
          <t>nav</t>
        </is>
      </c>
      <c r="D508" s="40">
        <f>INDEX(Inputs!$T$5:$T$132,MATCH($B508&amp;"|"&amp;$C508,Inputs!$A$5:$A$132,0))</f>
        <v/>
      </c>
      <c r="E508" s="40">
        <f>INDEX(Inputs!$K$5:$K$132,MATCH($B508&amp;"|"&amp;$C508,Inputs!$A$5:$A$132,0))</f>
        <v/>
      </c>
      <c r="F508" s="39" t="n"/>
      <c r="G508" s="39" t="n"/>
      <c r="H508" s="5">
        <f>INDEX(Variables!$B$5:$B$105,MATCH($A508,Variables!$A$5:$A$105,0))&amp;IF($C508="",""," | "&amp;INDEX(Mapping!$B$5:$B$26,MATCH($C508,Mapping!$A$5:$A$26,0))&amp;" | "&amp;INDEX(Mapping!$B$30:$B$41,MATCH($B508,Mapping!$A$30:$A$41,0)))</f>
        <v/>
      </c>
      <c r="I508" s="5">
        <f>INDEX(Variables!$C$5:$C$105,MATCH($A508,Variables!$A$5:$A$105,0))</f>
        <v/>
      </c>
      <c r="J508" s="5">
        <f>INDEX(Variables!$E$5:$E$105,MATCH($A508,Variables!$A$5:$A$105,0))</f>
        <v/>
      </c>
      <c r="K508" s="25">
        <f>LOWER(Settings!$C$4)&amp;".mit."&amp;$A508&amp;IF($C508="","","."&amp;$C508&amp;"."&amp;$B508)&amp;IF(INDEX(Variables!$D$5:$D$105,MATCH($A508,Variables!$A$5:$A$105,0))="","","."&amp;INDEX(Variables!$D$5:$D$105,MATCH($A508,Variables!$A$5:$A$105,0)))&amp;"."&amp;K$5</f>
        <v/>
      </c>
      <c r="L508" s="41">
        <f>L$134*$D508*INDEX(L$117:L$133,$E508)</f>
        <v/>
      </c>
      <c r="M508" s="40">
        <f>M$134*$D508*INDEX(M$117:M$133,$E508)</f>
        <v/>
      </c>
      <c r="N508" s="40">
        <f>N$134*$D508*INDEX(N$117:N$133,$E508)</f>
        <v/>
      </c>
      <c r="O508" s="40">
        <f>O$134*$D508*INDEX(O$117:O$133,$E508)</f>
        <v/>
      </c>
      <c r="P508" s="40">
        <f>P$134*$D508*INDEX(P$117:P$133,$E508)</f>
        <v/>
      </c>
      <c r="Q508" s="40">
        <f>Q$134*$D508*INDEX(Q$117:Q$133,$E508)</f>
        <v/>
      </c>
      <c r="R508" s="40">
        <f>R$134*$D508*INDEX(R$117:R$133,$E508)</f>
        <v/>
      </c>
      <c r="S508" s="40">
        <f>S$134*$D508*INDEX(S$117:S$133,$E508)</f>
        <v/>
      </c>
      <c r="T508" s="40">
        <f>T$134*$D508*INDEX(T$117:T$133,$E508)</f>
        <v/>
      </c>
      <c r="U508" s="40">
        <f>U$134*$D508*INDEX(U$117:U$133,$E508)</f>
        <v/>
      </c>
      <c r="V508" s="40">
        <f>V$134*$D508*INDEX(V$117:V$133,$E508)</f>
        <v/>
      </c>
      <c r="W508" s="40">
        <f>W$134*$D508*INDEX(W$117:W$133,$E508)</f>
        <v/>
      </c>
      <c r="X508" s="40">
        <f>X$134*$D508*INDEX(X$117:X$133,$E508)</f>
        <v/>
      </c>
      <c r="Y508" s="40">
        <f>Y$134*$D508*INDEX(Y$117:Y$133,$E508)</f>
        <v/>
      </c>
      <c r="Z508" s="40">
        <f>Z$134*$D508*INDEX(Z$117:Z$133,$E508)</f>
        <v/>
      </c>
      <c r="AA508" s="40">
        <f>AA$134*$D508*INDEX(AA$117:AA$133,$E508)</f>
        <v/>
      </c>
      <c r="AB508" s="40">
        <f>AB$134*$D508*INDEX(AB$117:AB$133,$E508)</f>
        <v/>
      </c>
      <c r="AC508" s="40">
        <f>AC$134*$D508*INDEX(AC$117:AC$133,$E508)</f>
        <v/>
      </c>
      <c r="AD508" s="42">
        <f>ETSCOST(AD$134,$D508,INDEX(AD$117:AD$133,$E508))</f>
        <v/>
      </c>
      <c r="AE508" s="25">
        <f>LOWER(Settings!$C$4)&amp;".mit."&amp;$A508&amp;IF($C508="","","."&amp;$C508&amp;"."&amp;$B508)&amp;IF(INDEX(Variables!$D$5:$D$105,MATCH($A508,Variables!$A$5:$A$105,0))="","","."&amp;INDEX(Variables!$D$5:$D$105,MATCH($A508,Variables!$A$5:$A$105,0)))&amp;"."&amp;AE$5</f>
        <v/>
      </c>
      <c r="AF508" s="41">
        <f>AF$134*$D508*INDEX(AF$117:AF$133,$E508)</f>
        <v/>
      </c>
      <c r="AG508" s="40">
        <f>AG$134*$D508*INDEX(AG$117:AG$133,$E508)</f>
        <v/>
      </c>
      <c r="AH508" s="40">
        <f>AH$134*$D508*INDEX(AH$117:AH$133,$E508)</f>
        <v/>
      </c>
      <c r="AI508" s="40">
        <f>AI$134*$D508*INDEX(AI$117:AI$133,$E508)</f>
        <v/>
      </c>
      <c r="AJ508" s="40">
        <f>AJ$134*$D508*INDEX(AJ$117:AJ$133,$E508)</f>
        <v/>
      </c>
      <c r="AK508" s="40">
        <f>AK$134*$D508*INDEX(AK$117:AK$133,$E508)</f>
        <v/>
      </c>
      <c r="AL508" s="40">
        <f>AL$134*$D508*INDEX(AL$117:AL$133,$E508)</f>
        <v/>
      </c>
      <c r="AM508" s="40">
        <f>AM$134*$D508*INDEX(AM$117:AM$133,$E508)</f>
        <v/>
      </c>
      <c r="AN508" s="40">
        <f>AN$134*$D508*INDEX(AN$117:AN$133,$E508)</f>
        <v/>
      </c>
      <c r="AO508" s="40">
        <f>AO$134*$D508*INDEX(AO$117:AO$133,$E508)</f>
        <v/>
      </c>
      <c r="AP508" s="40">
        <f>AP$134*$D508*INDEX(AP$117:AP$133,$E508)</f>
        <v/>
      </c>
      <c r="AQ508" s="40">
        <f>AQ$134*$D508*INDEX(AQ$117:AQ$133,$E508)</f>
        <v/>
      </c>
      <c r="AR508" s="40">
        <f>AR$134*$D508*INDEX(AR$117:AR$133,$E508)</f>
        <v/>
      </c>
      <c r="AS508" s="40">
        <f>AS$134*$D508*INDEX(AS$117:AS$133,$E508)</f>
        <v/>
      </c>
      <c r="AT508" s="40">
        <f>AT$134*$D508*INDEX(AT$117:AT$133,$E508)</f>
        <v/>
      </c>
      <c r="AU508" s="40">
        <f>AU$134*$D508*INDEX(AU$117:AU$133,$E508)</f>
        <v/>
      </c>
      <c r="AV508" s="40">
        <f>AV$134*$D508*INDEX(AV$117:AV$133,$E508)</f>
        <v/>
      </c>
      <c r="AW508" s="40">
        <f>AW$134*$D508*INDEX(AW$117:AW$133,$E508)</f>
        <v/>
      </c>
      <c r="AX508" s="42">
        <f>ETSCOST(AX$134,$D508,INDEX(AX$117:AX$133,$E508))</f>
        <v/>
      </c>
    </row>
    <row r="509" hidden="1" outlineLevel="2">
      <c r="A509" s="5" t="inlineStr">
        <is>
          <t>ets</t>
        </is>
      </c>
      <c r="B509" s="5" t="inlineStr">
        <is>
          <t>lpg</t>
        </is>
      </c>
      <c r="C509" s="5" t="inlineStr">
        <is>
          <t>nav</t>
        </is>
      </c>
      <c r="D509" s="40">
        <f>INDEX(Inputs!$T$5:$T$132,MATCH($B509&amp;"|"&amp;$C509,Inputs!$A$5:$A$132,0))</f>
        <v/>
      </c>
      <c r="E509" s="40">
        <f>INDEX(Inputs!$K$5:$K$132,MATCH($B509&amp;"|"&amp;$C509,Inputs!$A$5:$A$132,0))</f>
        <v/>
      </c>
      <c r="F509" s="39" t="n"/>
      <c r="G509" s="39" t="n"/>
      <c r="H509" s="5">
        <f>INDEX(Variables!$B$5:$B$105,MATCH($A509,Variables!$A$5:$A$105,0))&amp;IF($C509="",""," | "&amp;INDEX(Mapping!$B$5:$B$26,MATCH($C509,Mapping!$A$5:$A$26,0))&amp;" | "&amp;INDEX(Mapping!$B$30:$B$41,MATCH($B509,Mapping!$A$30:$A$41,0)))</f>
        <v/>
      </c>
      <c r="I509" s="5">
        <f>INDEX(Variables!$C$5:$C$105,MATCH($A509,Variables!$A$5:$A$105,0))</f>
        <v/>
      </c>
      <c r="J509" s="5">
        <f>INDEX(Variables!$E$5:$E$105,MATCH($A509,Variables!$A$5:$A$105,0))</f>
        <v/>
      </c>
      <c r="K509" s="25">
        <f>LOWER(Settings!$C$4)&amp;".mit."&amp;$A509&amp;IF($C509="","","."&amp;$C509&amp;"."&amp;$B509)&amp;IF(INDEX(Variables!$D$5:$D$105,MATCH($A509,Variables!$A$5:$A$105,0))="","","."&amp;INDEX(Variables!$D$5:$D$105,MATCH($A509,Variables!$A$5:$A$105,0)))&amp;"."&amp;K$5</f>
        <v/>
      </c>
      <c r="L509" s="41">
        <f>L$134*$D509*INDEX(L$117:L$133,$E509)</f>
        <v/>
      </c>
      <c r="M509" s="40">
        <f>M$134*$D509*INDEX(M$117:M$133,$E509)</f>
        <v/>
      </c>
      <c r="N509" s="40">
        <f>N$134*$D509*INDEX(N$117:N$133,$E509)</f>
        <v/>
      </c>
      <c r="O509" s="40">
        <f>O$134*$D509*INDEX(O$117:O$133,$E509)</f>
        <v/>
      </c>
      <c r="P509" s="40">
        <f>P$134*$D509*INDEX(P$117:P$133,$E509)</f>
        <v/>
      </c>
      <c r="Q509" s="40">
        <f>Q$134*$D509*INDEX(Q$117:Q$133,$E509)</f>
        <v/>
      </c>
      <c r="R509" s="40">
        <f>R$134*$D509*INDEX(R$117:R$133,$E509)</f>
        <v/>
      </c>
      <c r="S509" s="40">
        <f>S$134*$D509*INDEX(S$117:S$133,$E509)</f>
        <v/>
      </c>
      <c r="T509" s="40">
        <f>T$134*$D509*INDEX(T$117:T$133,$E509)</f>
        <v/>
      </c>
      <c r="U509" s="40">
        <f>U$134*$D509*INDEX(U$117:U$133,$E509)</f>
        <v/>
      </c>
      <c r="V509" s="40">
        <f>V$134*$D509*INDEX(V$117:V$133,$E509)</f>
        <v/>
      </c>
      <c r="W509" s="40">
        <f>W$134*$D509*INDEX(W$117:W$133,$E509)</f>
        <v/>
      </c>
      <c r="X509" s="40">
        <f>X$134*$D509*INDEX(X$117:X$133,$E509)</f>
        <v/>
      </c>
      <c r="Y509" s="40">
        <f>Y$134*$D509*INDEX(Y$117:Y$133,$E509)</f>
        <v/>
      </c>
      <c r="Z509" s="40">
        <f>Z$134*$D509*INDEX(Z$117:Z$133,$E509)</f>
        <v/>
      </c>
      <c r="AA509" s="40">
        <f>AA$134*$D509*INDEX(AA$117:AA$133,$E509)</f>
        <v/>
      </c>
      <c r="AB509" s="40">
        <f>AB$134*$D509*INDEX(AB$117:AB$133,$E509)</f>
        <v/>
      </c>
      <c r="AC509" s="40">
        <f>AC$134*$D509*INDEX(AC$117:AC$133,$E509)</f>
        <v/>
      </c>
      <c r="AD509" s="42">
        <f>ETSCOST(AD$134,$D509,INDEX(AD$117:AD$133,$E509))</f>
        <v/>
      </c>
      <c r="AE509" s="25">
        <f>LOWER(Settings!$C$4)&amp;".mit."&amp;$A509&amp;IF($C509="","","."&amp;$C509&amp;"."&amp;$B509)&amp;IF(INDEX(Variables!$D$5:$D$105,MATCH($A509,Variables!$A$5:$A$105,0))="","","."&amp;INDEX(Variables!$D$5:$D$105,MATCH($A509,Variables!$A$5:$A$105,0)))&amp;"."&amp;AE$5</f>
        <v/>
      </c>
      <c r="AF509" s="41">
        <f>AF$134*$D509*INDEX(AF$117:AF$133,$E509)</f>
        <v/>
      </c>
      <c r="AG509" s="40">
        <f>AG$134*$D509*INDEX(AG$117:AG$133,$E509)</f>
        <v/>
      </c>
      <c r="AH509" s="40">
        <f>AH$134*$D509*INDEX(AH$117:AH$133,$E509)</f>
        <v/>
      </c>
      <c r="AI509" s="40">
        <f>AI$134*$D509*INDEX(AI$117:AI$133,$E509)</f>
        <v/>
      </c>
      <c r="AJ509" s="40">
        <f>AJ$134*$D509*INDEX(AJ$117:AJ$133,$E509)</f>
        <v/>
      </c>
      <c r="AK509" s="40">
        <f>AK$134*$D509*INDEX(AK$117:AK$133,$E509)</f>
        <v/>
      </c>
      <c r="AL509" s="40">
        <f>AL$134*$D509*INDEX(AL$117:AL$133,$E509)</f>
        <v/>
      </c>
      <c r="AM509" s="40">
        <f>AM$134*$D509*INDEX(AM$117:AM$133,$E509)</f>
        <v/>
      </c>
      <c r="AN509" s="40">
        <f>AN$134*$D509*INDEX(AN$117:AN$133,$E509)</f>
        <v/>
      </c>
      <c r="AO509" s="40">
        <f>AO$134*$D509*INDEX(AO$117:AO$133,$E509)</f>
        <v/>
      </c>
      <c r="AP509" s="40">
        <f>AP$134*$D509*INDEX(AP$117:AP$133,$E509)</f>
        <v/>
      </c>
      <c r="AQ509" s="40">
        <f>AQ$134*$D509*INDEX(AQ$117:AQ$133,$E509)</f>
        <v/>
      </c>
      <c r="AR509" s="40">
        <f>AR$134*$D509*INDEX(AR$117:AR$133,$E509)</f>
        <v/>
      </c>
      <c r="AS509" s="40">
        <f>AS$134*$D509*INDEX(AS$117:AS$133,$E509)</f>
        <v/>
      </c>
      <c r="AT509" s="40">
        <f>AT$134*$D509*INDEX(AT$117:AT$133,$E509)</f>
        <v/>
      </c>
      <c r="AU509" s="40">
        <f>AU$134*$D509*INDEX(AU$117:AU$133,$E509)</f>
        <v/>
      </c>
      <c r="AV509" s="40">
        <f>AV$134*$D509*INDEX(AV$117:AV$133,$E509)</f>
        <v/>
      </c>
      <c r="AW509" s="40">
        <f>AW$134*$D509*INDEX(AW$117:AW$133,$E509)</f>
        <v/>
      </c>
      <c r="AX509" s="42">
        <f>ETSCOST(AX$134,$D509,INDEX(AX$117:AX$133,$E509))</f>
        <v/>
      </c>
    </row>
    <row r="510" hidden="1" outlineLevel="2">
      <c r="A510" s="5" t="inlineStr">
        <is>
          <t>ets</t>
        </is>
      </c>
      <c r="B510" s="5" t="inlineStr">
        <is>
          <t>ker</t>
        </is>
      </c>
      <c r="C510" s="5" t="inlineStr">
        <is>
          <t>nav</t>
        </is>
      </c>
      <c r="D510" s="40">
        <f>INDEX(Inputs!$T$5:$T$132,MATCH($B510&amp;"|"&amp;$C510,Inputs!$A$5:$A$132,0))</f>
        <v/>
      </c>
      <c r="E510" s="40">
        <f>INDEX(Inputs!$K$5:$K$132,MATCH($B510&amp;"|"&amp;$C510,Inputs!$A$5:$A$132,0))</f>
        <v/>
      </c>
      <c r="F510" s="39" t="n"/>
      <c r="G510" s="39" t="n"/>
      <c r="H510" s="5">
        <f>INDEX(Variables!$B$5:$B$105,MATCH($A510,Variables!$A$5:$A$105,0))&amp;IF($C510="",""," | "&amp;INDEX(Mapping!$B$5:$B$26,MATCH($C510,Mapping!$A$5:$A$26,0))&amp;" | "&amp;INDEX(Mapping!$B$30:$B$41,MATCH($B510,Mapping!$A$30:$A$41,0)))</f>
        <v/>
      </c>
      <c r="I510" s="5">
        <f>INDEX(Variables!$C$5:$C$105,MATCH($A510,Variables!$A$5:$A$105,0))</f>
        <v/>
      </c>
      <c r="J510" s="5">
        <f>INDEX(Variables!$E$5:$E$105,MATCH($A510,Variables!$A$5:$A$105,0))</f>
        <v/>
      </c>
      <c r="K510" s="25">
        <f>LOWER(Settings!$C$4)&amp;".mit."&amp;$A510&amp;IF($C510="","","."&amp;$C510&amp;"."&amp;$B510)&amp;IF(INDEX(Variables!$D$5:$D$105,MATCH($A510,Variables!$A$5:$A$105,0))="","","."&amp;INDEX(Variables!$D$5:$D$105,MATCH($A510,Variables!$A$5:$A$105,0)))&amp;"."&amp;K$5</f>
        <v/>
      </c>
      <c r="L510" s="41">
        <f>L$134*$D510*INDEX(L$117:L$133,$E510)</f>
        <v/>
      </c>
      <c r="M510" s="40">
        <f>M$134*$D510*INDEX(M$117:M$133,$E510)</f>
        <v/>
      </c>
      <c r="N510" s="40">
        <f>N$134*$D510*INDEX(N$117:N$133,$E510)</f>
        <v/>
      </c>
      <c r="O510" s="40">
        <f>O$134*$D510*INDEX(O$117:O$133,$E510)</f>
        <v/>
      </c>
      <c r="P510" s="40">
        <f>P$134*$D510*INDEX(P$117:P$133,$E510)</f>
        <v/>
      </c>
      <c r="Q510" s="40">
        <f>Q$134*$D510*INDEX(Q$117:Q$133,$E510)</f>
        <v/>
      </c>
      <c r="R510" s="40">
        <f>R$134*$D510*INDEX(R$117:R$133,$E510)</f>
        <v/>
      </c>
      <c r="S510" s="40">
        <f>S$134*$D510*INDEX(S$117:S$133,$E510)</f>
        <v/>
      </c>
      <c r="T510" s="40">
        <f>T$134*$D510*INDEX(T$117:T$133,$E510)</f>
        <v/>
      </c>
      <c r="U510" s="40">
        <f>U$134*$D510*INDEX(U$117:U$133,$E510)</f>
        <v/>
      </c>
      <c r="V510" s="40">
        <f>V$134*$D510*INDEX(V$117:V$133,$E510)</f>
        <v/>
      </c>
      <c r="W510" s="40">
        <f>W$134*$D510*INDEX(W$117:W$133,$E510)</f>
        <v/>
      </c>
      <c r="X510" s="40">
        <f>X$134*$D510*INDEX(X$117:X$133,$E510)</f>
        <v/>
      </c>
      <c r="Y510" s="40">
        <f>Y$134*$D510*INDEX(Y$117:Y$133,$E510)</f>
        <v/>
      </c>
      <c r="Z510" s="40">
        <f>Z$134*$D510*INDEX(Z$117:Z$133,$E510)</f>
        <v/>
      </c>
      <c r="AA510" s="40">
        <f>AA$134*$D510*INDEX(AA$117:AA$133,$E510)</f>
        <v/>
      </c>
      <c r="AB510" s="40">
        <f>AB$134*$D510*INDEX(AB$117:AB$133,$E510)</f>
        <v/>
      </c>
      <c r="AC510" s="40">
        <f>AC$134*$D510*INDEX(AC$117:AC$133,$E510)</f>
        <v/>
      </c>
      <c r="AD510" s="42">
        <f>ETSCOST(AD$134,$D510,INDEX(AD$117:AD$133,$E510))</f>
        <v/>
      </c>
      <c r="AE510" s="25">
        <f>LOWER(Settings!$C$4)&amp;".mit."&amp;$A510&amp;IF($C510="","","."&amp;$C510&amp;"."&amp;$B510)&amp;IF(INDEX(Variables!$D$5:$D$105,MATCH($A510,Variables!$A$5:$A$105,0))="","","."&amp;INDEX(Variables!$D$5:$D$105,MATCH($A510,Variables!$A$5:$A$105,0)))&amp;"."&amp;AE$5</f>
        <v/>
      </c>
      <c r="AF510" s="41">
        <f>AF$134*$D510*INDEX(AF$117:AF$133,$E510)</f>
        <v/>
      </c>
      <c r="AG510" s="40">
        <f>AG$134*$D510*INDEX(AG$117:AG$133,$E510)</f>
        <v/>
      </c>
      <c r="AH510" s="40">
        <f>AH$134*$D510*INDEX(AH$117:AH$133,$E510)</f>
        <v/>
      </c>
      <c r="AI510" s="40">
        <f>AI$134*$D510*INDEX(AI$117:AI$133,$E510)</f>
        <v/>
      </c>
      <c r="AJ510" s="40">
        <f>AJ$134*$D510*INDEX(AJ$117:AJ$133,$E510)</f>
        <v/>
      </c>
      <c r="AK510" s="40">
        <f>AK$134*$D510*INDEX(AK$117:AK$133,$E510)</f>
        <v/>
      </c>
      <c r="AL510" s="40">
        <f>AL$134*$D510*INDEX(AL$117:AL$133,$E510)</f>
        <v/>
      </c>
      <c r="AM510" s="40">
        <f>AM$134*$D510*INDEX(AM$117:AM$133,$E510)</f>
        <v/>
      </c>
      <c r="AN510" s="40">
        <f>AN$134*$D510*INDEX(AN$117:AN$133,$E510)</f>
        <v/>
      </c>
      <c r="AO510" s="40">
        <f>AO$134*$D510*INDEX(AO$117:AO$133,$E510)</f>
        <v/>
      </c>
      <c r="AP510" s="40">
        <f>AP$134*$D510*INDEX(AP$117:AP$133,$E510)</f>
        <v/>
      </c>
      <c r="AQ510" s="40">
        <f>AQ$134*$D510*INDEX(AQ$117:AQ$133,$E510)</f>
        <v/>
      </c>
      <c r="AR510" s="40">
        <f>AR$134*$D510*INDEX(AR$117:AR$133,$E510)</f>
        <v/>
      </c>
      <c r="AS510" s="40">
        <f>AS$134*$D510*INDEX(AS$117:AS$133,$E510)</f>
        <v/>
      </c>
      <c r="AT510" s="40">
        <f>AT$134*$D510*INDEX(AT$117:AT$133,$E510)</f>
        <v/>
      </c>
      <c r="AU510" s="40">
        <f>AU$134*$D510*INDEX(AU$117:AU$133,$E510)</f>
        <v/>
      </c>
      <c r="AV510" s="40">
        <f>AV$134*$D510*INDEX(AV$117:AV$133,$E510)</f>
        <v/>
      </c>
      <c r="AW510" s="40">
        <f>AW$134*$D510*INDEX(AW$117:AW$133,$E510)</f>
        <v/>
      </c>
      <c r="AX510" s="42">
        <f>ETSCOST(AX$134,$D510,INDEX(AX$117:AX$133,$E510))</f>
        <v/>
      </c>
    </row>
    <row r="511" hidden="1" outlineLevel="2">
      <c r="A511" s="5" t="inlineStr">
        <is>
          <t>ets</t>
        </is>
      </c>
      <c r="B511" s="5" t="inlineStr">
        <is>
          <t>oop</t>
        </is>
      </c>
      <c r="C511" s="5" t="inlineStr">
        <is>
          <t>nav</t>
        </is>
      </c>
      <c r="D511" s="40">
        <f>INDEX(Inputs!$T$5:$T$132,MATCH($B511&amp;"|"&amp;$C511,Inputs!$A$5:$A$132,0))</f>
        <v/>
      </c>
      <c r="E511" s="40">
        <f>INDEX(Inputs!$K$5:$K$132,MATCH($B511&amp;"|"&amp;$C511,Inputs!$A$5:$A$132,0))</f>
        <v/>
      </c>
      <c r="F511" s="39" t="n"/>
      <c r="G511" s="39" t="n"/>
      <c r="H511" s="5">
        <f>INDEX(Variables!$B$5:$B$105,MATCH($A511,Variables!$A$5:$A$105,0))&amp;IF($C511="",""," | "&amp;INDEX(Mapping!$B$5:$B$26,MATCH($C511,Mapping!$A$5:$A$26,0))&amp;" | "&amp;INDEX(Mapping!$B$30:$B$41,MATCH($B511,Mapping!$A$30:$A$41,0)))</f>
        <v/>
      </c>
      <c r="I511" s="5">
        <f>INDEX(Variables!$C$5:$C$105,MATCH($A511,Variables!$A$5:$A$105,0))</f>
        <v/>
      </c>
      <c r="J511" s="5">
        <f>INDEX(Variables!$E$5:$E$105,MATCH($A511,Variables!$A$5:$A$105,0))</f>
        <v/>
      </c>
      <c r="K511" s="25">
        <f>LOWER(Settings!$C$4)&amp;".mit."&amp;$A511&amp;IF($C511="","","."&amp;$C511&amp;"."&amp;$B511)&amp;IF(INDEX(Variables!$D$5:$D$105,MATCH($A511,Variables!$A$5:$A$105,0))="","","."&amp;INDEX(Variables!$D$5:$D$105,MATCH($A511,Variables!$A$5:$A$105,0)))&amp;"."&amp;K$5</f>
        <v/>
      </c>
      <c r="L511" s="41">
        <f>L$134*$D511*INDEX(L$117:L$133,$E511)</f>
        <v/>
      </c>
      <c r="M511" s="40">
        <f>M$134*$D511*INDEX(M$117:M$133,$E511)</f>
        <v/>
      </c>
      <c r="N511" s="40">
        <f>N$134*$D511*INDEX(N$117:N$133,$E511)</f>
        <v/>
      </c>
      <c r="O511" s="40">
        <f>O$134*$D511*INDEX(O$117:O$133,$E511)</f>
        <v/>
      </c>
      <c r="P511" s="40">
        <f>P$134*$D511*INDEX(P$117:P$133,$E511)</f>
        <v/>
      </c>
      <c r="Q511" s="40">
        <f>Q$134*$D511*INDEX(Q$117:Q$133,$E511)</f>
        <v/>
      </c>
      <c r="R511" s="40">
        <f>R$134*$D511*INDEX(R$117:R$133,$E511)</f>
        <v/>
      </c>
      <c r="S511" s="40">
        <f>S$134*$D511*INDEX(S$117:S$133,$E511)</f>
        <v/>
      </c>
      <c r="T511" s="40">
        <f>T$134*$D511*INDEX(T$117:T$133,$E511)</f>
        <v/>
      </c>
      <c r="U511" s="40">
        <f>U$134*$D511*INDEX(U$117:U$133,$E511)</f>
        <v/>
      </c>
      <c r="V511" s="40">
        <f>V$134*$D511*INDEX(V$117:V$133,$E511)</f>
        <v/>
      </c>
      <c r="W511" s="40">
        <f>W$134*$D511*INDEX(W$117:W$133,$E511)</f>
        <v/>
      </c>
      <c r="X511" s="40">
        <f>X$134*$D511*INDEX(X$117:X$133,$E511)</f>
        <v/>
      </c>
      <c r="Y511" s="40">
        <f>Y$134*$D511*INDEX(Y$117:Y$133,$E511)</f>
        <v/>
      </c>
      <c r="Z511" s="40">
        <f>Z$134*$D511*INDEX(Z$117:Z$133,$E511)</f>
        <v/>
      </c>
      <c r="AA511" s="40">
        <f>AA$134*$D511*INDEX(AA$117:AA$133,$E511)</f>
        <v/>
      </c>
      <c r="AB511" s="40">
        <f>AB$134*$D511*INDEX(AB$117:AB$133,$E511)</f>
        <v/>
      </c>
      <c r="AC511" s="40">
        <f>AC$134*$D511*INDEX(AC$117:AC$133,$E511)</f>
        <v/>
      </c>
      <c r="AD511" s="42">
        <f>ETSCOST(AD$134,$D511,INDEX(AD$117:AD$133,$E511))</f>
        <v/>
      </c>
      <c r="AE511" s="25">
        <f>LOWER(Settings!$C$4)&amp;".mit."&amp;$A511&amp;IF($C511="","","."&amp;$C511&amp;"."&amp;$B511)&amp;IF(INDEX(Variables!$D$5:$D$105,MATCH($A511,Variables!$A$5:$A$105,0))="","","."&amp;INDEX(Variables!$D$5:$D$105,MATCH($A511,Variables!$A$5:$A$105,0)))&amp;"."&amp;AE$5</f>
        <v/>
      </c>
      <c r="AF511" s="41">
        <f>AF$134*$D511*INDEX(AF$117:AF$133,$E511)</f>
        <v/>
      </c>
      <c r="AG511" s="40">
        <f>AG$134*$D511*INDEX(AG$117:AG$133,$E511)</f>
        <v/>
      </c>
      <c r="AH511" s="40">
        <f>AH$134*$D511*INDEX(AH$117:AH$133,$E511)</f>
        <v/>
      </c>
      <c r="AI511" s="40">
        <f>AI$134*$D511*INDEX(AI$117:AI$133,$E511)</f>
        <v/>
      </c>
      <c r="AJ511" s="40">
        <f>AJ$134*$D511*INDEX(AJ$117:AJ$133,$E511)</f>
        <v/>
      </c>
      <c r="AK511" s="40">
        <f>AK$134*$D511*INDEX(AK$117:AK$133,$E511)</f>
        <v/>
      </c>
      <c r="AL511" s="40">
        <f>AL$134*$D511*INDEX(AL$117:AL$133,$E511)</f>
        <v/>
      </c>
      <c r="AM511" s="40">
        <f>AM$134*$D511*INDEX(AM$117:AM$133,$E511)</f>
        <v/>
      </c>
      <c r="AN511" s="40">
        <f>AN$134*$D511*INDEX(AN$117:AN$133,$E511)</f>
        <v/>
      </c>
      <c r="AO511" s="40">
        <f>AO$134*$D511*INDEX(AO$117:AO$133,$E511)</f>
        <v/>
      </c>
      <c r="AP511" s="40">
        <f>AP$134*$D511*INDEX(AP$117:AP$133,$E511)</f>
        <v/>
      </c>
      <c r="AQ511" s="40">
        <f>AQ$134*$D511*INDEX(AQ$117:AQ$133,$E511)</f>
        <v/>
      </c>
      <c r="AR511" s="40">
        <f>AR$134*$D511*INDEX(AR$117:AR$133,$E511)</f>
        <v/>
      </c>
      <c r="AS511" s="40">
        <f>AS$134*$D511*INDEX(AS$117:AS$133,$E511)</f>
        <v/>
      </c>
      <c r="AT511" s="40">
        <f>AT$134*$D511*INDEX(AT$117:AT$133,$E511)</f>
        <v/>
      </c>
      <c r="AU511" s="40">
        <f>AU$134*$D511*INDEX(AU$117:AU$133,$E511)</f>
        <v/>
      </c>
      <c r="AV511" s="40">
        <f>AV$134*$D511*INDEX(AV$117:AV$133,$E511)</f>
        <v/>
      </c>
      <c r="AW511" s="40">
        <f>AW$134*$D511*INDEX(AW$117:AW$133,$E511)</f>
        <v/>
      </c>
      <c r="AX511" s="42">
        <f>ETSCOST(AX$134,$D511,INDEX(AX$117:AX$133,$E511))</f>
        <v/>
      </c>
    </row>
    <row r="512" hidden="1" outlineLevel="2">
      <c r="A512" s="5" t="inlineStr">
        <is>
          <t>ets</t>
        </is>
      </c>
      <c r="B512" s="5" t="inlineStr">
        <is>
          <t>bio</t>
        </is>
      </c>
      <c r="C512" s="5" t="inlineStr">
        <is>
          <t>nav</t>
        </is>
      </c>
      <c r="D512" s="40">
        <f>INDEX(Inputs!$T$5:$T$132,MATCH($B512&amp;"|"&amp;$C512,Inputs!$A$5:$A$132,0))</f>
        <v/>
      </c>
      <c r="E512" s="40">
        <f>INDEX(Inputs!$K$5:$K$132,MATCH($B512&amp;"|"&amp;$C512,Inputs!$A$5:$A$132,0))</f>
        <v/>
      </c>
      <c r="F512" s="39" t="n"/>
      <c r="G512" s="39" t="n"/>
      <c r="H512" s="5">
        <f>INDEX(Variables!$B$5:$B$105,MATCH($A512,Variables!$A$5:$A$105,0))&amp;IF($C512="",""," | "&amp;INDEX(Mapping!$B$5:$B$26,MATCH($C512,Mapping!$A$5:$A$26,0))&amp;" | "&amp;INDEX(Mapping!$B$30:$B$41,MATCH($B512,Mapping!$A$30:$A$41,0)))</f>
        <v/>
      </c>
      <c r="I512" s="5">
        <f>INDEX(Variables!$C$5:$C$105,MATCH($A512,Variables!$A$5:$A$105,0))</f>
        <v/>
      </c>
      <c r="J512" s="5">
        <f>INDEX(Variables!$E$5:$E$105,MATCH($A512,Variables!$A$5:$A$105,0))</f>
        <v/>
      </c>
      <c r="K512" s="25">
        <f>LOWER(Settings!$C$4)&amp;".mit."&amp;$A512&amp;IF($C512="","","."&amp;$C512&amp;"."&amp;$B512)&amp;IF(INDEX(Variables!$D$5:$D$105,MATCH($A512,Variables!$A$5:$A$105,0))="","","."&amp;INDEX(Variables!$D$5:$D$105,MATCH($A512,Variables!$A$5:$A$105,0)))&amp;"."&amp;K$5</f>
        <v/>
      </c>
      <c r="L512" s="41">
        <f>L$134*$D512*INDEX(L$117:L$133,$E512)</f>
        <v/>
      </c>
      <c r="M512" s="40">
        <f>M$134*$D512*INDEX(M$117:M$133,$E512)</f>
        <v/>
      </c>
      <c r="N512" s="40">
        <f>N$134*$D512*INDEX(N$117:N$133,$E512)</f>
        <v/>
      </c>
      <c r="O512" s="40">
        <f>O$134*$D512*INDEX(O$117:O$133,$E512)</f>
        <v/>
      </c>
      <c r="P512" s="40">
        <f>P$134*$D512*INDEX(P$117:P$133,$E512)</f>
        <v/>
      </c>
      <c r="Q512" s="40">
        <f>Q$134*$D512*INDEX(Q$117:Q$133,$E512)</f>
        <v/>
      </c>
      <c r="R512" s="40">
        <f>R$134*$D512*INDEX(R$117:R$133,$E512)</f>
        <v/>
      </c>
      <c r="S512" s="40">
        <f>S$134*$D512*INDEX(S$117:S$133,$E512)</f>
        <v/>
      </c>
      <c r="T512" s="40">
        <f>T$134*$D512*INDEX(T$117:T$133,$E512)</f>
        <v/>
      </c>
      <c r="U512" s="40">
        <f>U$134*$D512*INDEX(U$117:U$133,$E512)</f>
        <v/>
      </c>
      <c r="V512" s="40">
        <f>V$134*$D512*INDEX(V$117:V$133,$E512)</f>
        <v/>
      </c>
      <c r="W512" s="40">
        <f>W$134*$D512*INDEX(W$117:W$133,$E512)</f>
        <v/>
      </c>
      <c r="X512" s="40">
        <f>X$134*$D512*INDEX(X$117:X$133,$E512)</f>
        <v/>
      </c>
      <c r="Y512" s="40">
        <f>Y$134*$D512*INDEX(Y$117:Y$133,$E512)</f>
        <v/>
      </c>
      <c r="Z512" s="40">
        <f>Z$134*$D512*INDEX(Z$117:Z$133,$E512)</f>
        <v/>
      </c>
      <c r="AA512" s="40">
        <f>AA$134*$D512*INDEX(AA$117:AA$133,$E512)</f>
        <v/>
      </c>
      <c r="AB512" s="40">
        <f>AB$134*$D512*INDEX(AB$117:AB$133,$E512)</f>
        <v/>
      </c>
      <c r="AC512" s="40">
        <f>AC$134*$D512*INDEX(AC$117:AC$133,$E512)</f>
        <v/>
      </c>
      <c r="AD512" s="42">
        <f>ETSCOST(AD$134,$D512,INDEX(AD$117:AD$133,$E512))</f>
        <v/>
      </c>
      <c r="AE512" s="25">
        <f>LOWER(Settings!$C$4)&amp;".mit."&amp;$A512&amp;IF($C512="","","."&amp;$C512&amp;"."&amp;$B512)&amp;IF(INDEX(Variables!$D$5:$D$105,MATCH($A512,Variables!$A$5:$A$105,0))="","","."&amp;INDEX(Variables!$D$5:$D$105,MATCH($A512,Variables!$A$5:$A$105,0)))&amp;"."&amp;AE$5</f>
        <v/>
      </c>
      <c r="AF512" s="41">
        <f>AF$134*$D512*INDEX(AF$117:AF$133,$E512)</f>
        <v/>
      </c>
      <c r="AG512" s="40">
        <f>AG$134*$D512*INDEX(AG$117:AG$133,$E512)</f>
        <v/>
      </c>
      <c r="AH512" s="40">
        <f>AH$134*$D512*INDEX(AH$117:AH$133,$E512)</f>
        <v/>
      </c>
      <c r="AI512" s="40">
        <f>AI$134*$D512*INDEX(AI$117:AI$133,$E512)</f>
        <v/>
      </c>
      <c r="AJ512" s="40">
        <f>AJ$134*$D512*INDEX(AJ$117:AJ$133,$E512)</f>
        <v/>
      </c>
      <c r="AK512" s="40">
        <f>AK$134*$D512*INDEX(AK$117:AK$133,$E512)</f>
        <v/>
      </c>
      <c r="AL512" s="40">
        <f>AL$134*$D512*INDEX(AL$117:AL$133,$E512)</f>
        <v/>
      </c>
      <c r="AM512" s="40">
        <f>AM$134*$D512*INDEX(AM$117:AM$133,$E512)</f>
        <v/>
      </c>
      <c r="AN512" s="40">
        <f>AN$134*$D512*INDEX(AN$117:AN$133,$E512)</f>
        <v/>
      </c>
      <c r="AO512" s="40">
        <f>AO$134*$D512*INDEX(AO$117:AO$133,$E512)</f>
        <v/>
      </c>
      <c r="AP512" s="40">
        <f>AP$134*$D512*INDEX(AP$117:AP$133,$E512)</f>
        <v/>
      </c>
      <c r="AQ512" s="40">
        <f>AQ$134*$D512*INDEX(AQ$117:AQ$133,$E512)</f>
        <v/>
      </c>
      <c r="AR512" s="40">
        <f>AR$134*$D512*INDEX(AR$117:AR$133,$E512)</f>
        <v/>
      </c>
      <c r="AS512" s="40">
        <f>AS$134*$D512*INDEX(AS$117:AS$133,$E512)</f>
        <v/>
      </c>
      <c r="AT512" s="40">
        <f>AT$134*$D512*INDEX(AT$117:AT$133,$E512)</f>
        <v/>
      </c>
      <c r="AU512" s="40">
        <f>AU$134*$D512*INDEX(AU$117:AU$133,$E512)</f>
        <v/>
      </c>
      <c r="AV512" s="40">
        <f>AV$134*$D512*INDEX(AV$117:AV$133,$E512)</f>
        <v/>
      </c>
      <c r="AW512" s="40">
        <f>AW$134*$D512*INDEX(AW$117:AW$133,$E512)</f>
        <v/>
      </c>
      <c r="AX512" s="42">
        <f>ETSCOST(AX$134,$D512,INDEX(AX$117:AX$133,$E512))</f>
        <v/>
      </c>
    </row>
    <row r="513" hidden="1" outlineLevel="2"/>
    <row r="514" hidden="1" outlineLevel="2">
      <c r="A514" s="5" t="inlineStr">
        <is>
          <t>ntx</t>
        </is>
      </c>
      <c r="B514" s="5" t="inlineStr">
        <is>
          <t>coa</t>
        </is>
      </c>
      <c r="C514" s="5" t="inlineStr">
        <is>
          <t>nav</t>
        </is>
      </c>
      <c r="D514" s="40">
        <f>INDEX(Inputs!$L$5:$L$132,MATCH($B514&amp;"|"&amp;$C514,Inputs!$A$5:$A$132,0))</f>
        <v/>
      </c>
      <c r="E514" s="40">
        <f>INDEX(Inputs!$I$5:$I$132,MATCH($B514&amp;"|"&amp;$C514,Inputs!$A$5:$A$132,0))</f>
        <v/>
      </c>
      <c r="F514" s="39" t="n"/>
      <c r="G514" s="39" t="n"/>
      <c r="H514" s="5">
        <f>INDEX(Variables!$B$5:$B$105,MATCH($A514,Variables!$A$5:$A$105,0))&amp;IF($C514="",""," | "&amp;INDEX(Mapping!$B$5:$B$26,MATCH($C514,Mapping!$A$5:$A$26,0))&amp;" | "&amp;INDEX(Mapping!$B$30:$B$41,MATCH($B514,Mapping!$A$30:$A$41,0)))</f>
        <v/>
      </c>
      <c r="I514" s="5">
        <f>INDEX(Variables!$C$5:$C$105,MATCH($A514,Variables!$A$5:$A$105,0))</f>
        <v/>
      </c>
      <c r="J514" s="5">
        <f>INDEX(Variables!$E$5:$E$105,MATCH($A514,Variables!$A$5:$A$105,0))</f>
        <v/>
      </c>
      <c r="K514" s="25">
        <f>LOWER(Settings!$C$4)&amp;".mit."&amp;$A514&amp;IF($C514="","","."&amp;$C514&amp;"."&amp;$B514)&amp;IF(INDEX(Variables!$D$5:$D$105,MATCH($A514,Variables!$A$5:$A$105,0))="","","."&amp;INDEX(Variables!$D$5:$D$105,MATCH($A514,Variables!$A$5:$A$105,0)))&amp;"."&amp;K$5</f>
        <v/>
      </c>
      <c r="L514" s="41">
        <f>INDEX(L$78:L$91,$D514)/$E514</f>
        <v/>
      </c>
      <c r="M514" s="40">
        <f>INDEX(M$78:M$91,$D514)/$E514</f>
        <v/>
      </c>
      <c r="N514" s="40">
        <f>INDEX(N$78:N$91,$D514)/$E514</f>
        <v/>
      </c>
      <c r="O514" s="40">
        <f>INDEX(O$78:O$91,$D514)/$E514</f>
        <v/>
      </c>
      <c r="P514" s="40">
        <f>INDEX(P$78:P$91,$D514)/$E514</f>
        <v/>
      </c>
      <c r="Q514" s="40">
        <f>INDEX(Q$78:Q$91,$D514)/$E514</f>
        <v/>
      </c>
      <c r="R514" s="40">
        <f>INDEX(R$78:R$91,$D514)/$E514</f>
        <v/>
      </c>
      <c r="S514" s="40">
        <f>INDEX(S$78:S$91,$D514)/$E514</f>
        <v/>
      </c>
      <c r="T514" s="40">
        <f>INDEX(T$78:T$91,$D514)/$E514</f>
        <v/>
      </c>
      <c r="U514" s="40">
        <f>INDEX(U$78:U$91,$D514)/$E514</f>
        <v/>
      </c>
      <c r="V514" s="40">
        <f>INDEX(V$78:V$91,$D514)/$E514</f>
        <v/>
      </c>
      <c r="W514" s="40">
        <f>INDEX(W$78:W$91,$D514)/$E514</f>
        <v/>
      </c>
      <c r="X514" s="40">
        <f>INDEX(X$78:X$91,$D514)/$E514</f>
        <v/>
      </c>
      <c r="Y514" s="40">
        <f>INDEX(Y$78:Y$91,$D514)/$E514</f>
        <v/>
      </c>
      <c r="Z514" s="40">
        <f>INDEX(Z$78:Z$91,$D514)/$E514</f>
        <v/>
      </c>
      <c r="AA514" s="40">
        <f>INDEX(AA$78:AA$91,$D514)/$E514</f>
        <v/>
      </c>
      <c r="AB514" s="40">
        <f>INDEX(AB$78:AB$91,$D514)/$E514</f>
        <v/>
      </c>
      <c r="AC514" s="40">
        <f>INDEX(AC$78:AC$91,$D514)/$E514</f>
        <v/>
      </c>
      <c r="AD514" s="42">
        <f>NEWEXCISE(INDEX(AD$78:AD$91,$D514),$E514)</f>
        <v/>
      </c>
      <c r="AE514" s="25">
        <f>LOWER(Settings!$C$4)&amp;".mit."&amp;$A514&amp;IF($C514="","","."&amp;$C514&amp;"."&amp;$B514)&amp;IF(INDEX(Variables!$D$5:$D$105,MATCH($A514,Variables!$A$5:$A$105,0))="","","."&amp;INDEX(Variables!$D$5:$D$105,MATCH($A514,Variables!$A$5:$A$105,0)))&amp;"."&amp;AE$5</f>
        <v/>
      </c>
      <c r="AF514" s="41">
        <f>INDEX(AF$78:AF$91,$D514)/$E514</f>
        <v/>
      </c>
      <c r="AG514" s="40">
        <f>INDEX(AG$78:AG$91,$D514)/$E514</f>
        <v/>
      </c>
      <c r="AH514" s="40">
        <f>INDEX(AH$78:AH$91,$D514)/$E514</f>
        <v/>
      </c>
      <c r="AI514" s="40">
        <f>INDEX(AI$78:AI$91,$D514)/$E514</f>
        <v/>
      </c>
      <c r="AJ514" s="40">
        <f>INDEX(AJ$78:AJ$91,$D514)/$E514</f>
        <v/>
      </c>
      <c r="AK514" s="40">
        <f>INDEX(AK$78:AK$91,$D514)/$E514</f>
        <v/>
      </c>
      <c r="AL514" s="40">
        <f>INDEX(AL$78:AL$91,$D514)/$E514</f>
        <v/>
      </c>
      <c r="AM514" s="40">
        <f>INDEX(AM$78:AM$91,$D514)/$E514</f>
        <v/>
      </c>
      <c r="AN514" s="40">
        <f>INDEX(AN$78:AN$91,$D514)/$E514</f>
        <v/>
      </c>
      <c r="AO514" s="40">
        <f>INDEX(AO$78:AO$91,$D514)/$E514</f>
        <v/>
      </c>
      <c r="AP514" s="40">
        <f>INDEX(AP$78:AP$91,$D514)/$E514</f>
        <v/>
      </c>
      <c r="AQ514" s="40">
        <f>INDEX(AQ$78:AQ$91,$D514)/$E514</f>
        <v/>
      </c>
      <c r="AR514" s="40">
        <f>INDEX(AR$78:AR$91,$D514)/$E514</f>
        <v/>
      </c>
      <c r="AS514" s="40">
        <f>INDEX(AS$78:AS$91,$D514)/$E514</f>
        <v/>
      </c>
      <c r="AT514" s="40">
        <f>INDEX(AT$78:AT$91,$D514)/$E514</f>
        <v/>
      </c>
      <c r="AU514" s="40">
        <f>INDEX(AU$78:AU$91,$D514)/$E514</f>
        <v/>
      </c>
      <c r="AV514" s="40">
        <f>INDEX(AV$78:AV$91,$D514)/$E514</f>
        <v/>
      </c>
      <c r="AW514" s="40">
        <f>INDEX(AW$78:AW$91,$D514)/$E514</f>
        <v/>
      </c>
      <c r="AX514" s="42">
        <f>NEWEXCISE(INDEX(AX$78:AX$91,$D514),$E514)</f>
        <v/>
      </c>
    </row>
    <row r="515" hidden="1" outlineLevel="2">
      <c r="A515" s="5" t="inlineStr">
        <is>
          <t>ntx</t>
        </is>
      </c>
      <c r="B515" s="5" t="inlineStr">
        <is>
          <t>nga</t>
        </is>
      </c>
      <c r="C515" s="5" t="inlineStr">
        <is>
          <t>nav</t>
        </is>
      </c>
      <c r="D515" s="40">
        <f>INDEX(Inputs!$L$5:$L$132,MATCH($B515&amp;"|"&amp;$C515,Inputs!$A$5:$A$132,0))</f>
        <v/>
      </c>
      <c r="E515" s="40">
        <f>INDEX(Inputs!$I$5:$I$132,MATCH($B515&amp;"|"&amp;$C515,Inputs!$A$5:$A$132,0))</f>
        <v/>
      </c>
      <c r="F515" s="39" t="n"/>
      <c r="G515" s="39" t="n"/>
      <c r="H515" s="5">
        <f>INDEX(Variables!$B$5:$B$105,MATCH($A515,Variables!$A$5:$A$105,0))&amp;IF($C515="",""," | "&amp;INDEX(Mapping!$B$5:$B$26,MATCH($C515,Mapping!$A$5:$A$26,0))&amp;" | "&amp;INDEX(Mapping!$B$30:$B$41,MATCH($B515,Mapping!$A$30:$A$41,0)))</f>
        <v/>
      </c>
      <c r="I515" s="5">
        <f>INDEX(Variables!$C$5:$C$105,MATCH($A515,Variables!$A$5:$A$105,0))</f>
        <v/>
      </c>
      <c r="J515" s="5">
        <f>INDEX(Variables!$E$5:$E$105,MATCH($A515,Variables!$A$5:$A$105,0))</f>
        <v/>
      </c>
      <c r="K515" s="25">
        <f>LOWER(Settings!$C$4)&amp;".mit."&amp;$A515&amp;IF($C515="","","."&amp;$C515&amp;"."&amp;$B515)&amp;IF(INDEX(Variables!$D$5:$D$105,MATCH($A515,Variables!$A$5:$A$105,0))="","","."&amp;INDEX(Variables!$D$5:$D$105,MATCH($A515,Variables!$A$5:$A$105,0)))&amp;"."&amp;K$5</f>
        <v/>
      </c>
      <c r="L515" s="41">
        <f>INDEX(L$78:L$91,$D515)/$E515</f>
        <v/>
      </c>
      <c r="M515" s="40">
        <f>INDEX(M$78:M$91,$D515)/$E515</f>
        <v/>
      </c>
      <c r="N515" s="40">
        <f>INDEX(N$78:N$91,$D515)/$E515</f>
        <v/>
      </c>
      <c r="O515" s="40">
        <f>INDEX(O$78:O$91,$D515)/$E515</f>
        <v/>
      </c>
      <c r="P515" s="40">
        <f>INDEX(P$78:P$91,$D515)/$E515</f>
        <v/>
      </c>
      <c r="Q515" s="40">
        <f>INDEX(Q$78:Q$91,$D515)/$E515</f>
        <v/>
      </c>
      <c r="R515" s="40">
        <f>INDEX(R$78:R$91,$D515)/$E515</f>
        <v/>
      </c>
      <c r="S515" s="40">
        <f>INDEX(S$78:S$91,$D515)/$E515</f>
        <v/>
      </c>
      <c r="T515" s="40">
        <f>INDEX(T$78:T$91,$D515)/$E515</f>
        <v/>
      </c>
      <c r="U515" s="40">
        <f>INDEX(U$78:U$91,$D515)/$E515</f>
        <v/>
      </c>
      <c r="V515" s="40">
        <f>INDEX(V$78:V$91,$D515)/$E515</f>
        <v/>
      </c>
      <c r="W515" s="40">
        <f>INDEX(W$78:W$91,$D515)/$E515</f>
        <v/>
      </c>
      <c r="X515" s="40">
        <f>INDEX(X$78:X$91,$D515)/$E515</f>
        <v/>
      </c>
      <c r="Y515" s="40">
        <f>INDEX(Y$78:Y$91,$D515)/$E515</f>
        <v/>
      </c>
      <c r="Z515" s="40">
        <f>INDEX(Z$78:Z$91,$D515)/$E515</f>
        <v/>
      </c>
      <c r="AA515" s="40">
        <f>INDEX(AA$78:AA$91,$D515)/$E515</f>
        <v/>
      </c>
      <c r="AB515" s="40">
        <f>INDEX(AB$78:AB$91,$D515)/$E515</f>
        <v/>
      </c>
      <c r="AC515" s="40">
        <f>INDEX(AC$78:AC$91,$D515)/$E515</f>
        <v/>
      </c>
      <c r="AD515" s="42">
        <f>NEWEXCISE(INDEX(AD$78:AD$91,$D515),$E515)</f>
        <v/>
      </c>
      <c r="AE515" s="25">
        <f>LOWER(Settings!$C$4)&amp;".mit."&amp;$A515&amp;IF($C515="","","."&amp;$C515&amp;"."&amp;$B515)&amp;IF(INDEX(Variables!$D$5:$D$105,MATCH($A515,Variables!$A$5:$A$105,0))="","","."&amp;INDEX(Variables!$D$5:$D$105,MATCH($A515,Variables!$A$5:$A$105,0)))&amp;"."&amp;AE$5</f>
        <v/>
      </c>
      <c r="AF515" s="41">
        <f>INDEX(AF$78:AF$91,$D515)/$E515</f>
        <v/>
      </c>
      <c r="AG515" s="40">
        <f>INDEX(AG$78:AG$91,$D515)/$E515</f>
        <v/>
      </c>
      <c r="AH515" s="40">
        <f>INDEX(AH$78:AH$91,$D515)/$E515</f>
        <v/>
      </c>
      <c r="AI515" s="40">
        <f>INDEX(AI$78:AI$91,$D515)/$E515</f>
        <v/>
      </c>
      <c r="AJ515" s="40">
        <f>INDEX(AJ$78:AJ$91,$D515)/$E515</f>
        <v/>
      </c>
      <c r="AK515" s="40">
        <f>INDEX(AK$78:AK$91,$D515)/$E515</f>
        <v/>
      </c>
      <c r="AL515" s="40">
        <f>INDEX(AL$78:AL$91,$D515)/$E515</f>
        <v/>
      </c>
      <c r="AM515" s="40">
        <f>INDEX(AM$78:AM$91,$D515)/$E515</f>
        <v/>
      </c>
      <c r="AN515" s="40">
        <f>INDEX(AN$78:AN$91,$D515)/$E515</f>
        <v/>
      </c>
      <c r="AO515" s="40">
        <f>INDEX(AO$78:AO$91,$D515)/$E515</f>
        <v/>
      </c>
      <c r="AP515" s="40">
        <f>INDEX(AP$78:AP$91,$D515)/$E515</f>
        <v/>
      </c>
      <c r="AQ515" s="40">
        <f>INDEX(AQ$78:AQ$91,$D515)/$E515</f>
        <v/>
      </c>
      <c r="AR515" s="40">
        <f>INDEX(AR$78:AR$91,$D515)/$E515</f>
        <v/>
      </c>
      <c r="AS515" s="40">
        <f>INDEX(AS$78:AS$91,$D515)/$E515</f>
        <v/>
      </c>
      <c r="AT515" s="40">
        <f>INDEX(AT$78:AT$91,$D515)/$E515</f>
        <v/>
      </c>
      <c r="AU515" s="40">
        <f>INDEX(AU$78:AU$91,$D515)/$E515</f>
        <v/>
      </c>
      <c r="AV515" s="40">
        <f>INDEX(AV$78:AV$91,$D515)/$E515</f>
        <v/>
      </c>
      <c r="AW515" s="40">
        <f>INDEX(AW$78:AW$91,$D515)/$E515</f>
        <v/>
      </c>
      <c r="AX515" s="42">
        <f>NEWEXCISE(INDEX(AX$78:AX$91,$D515),$E515)</f>
        <v/>
      </c>
    </row>
    <row r="516" hidden="1" outlineLevel="2">
      <c r="A516" s="5" t="inlineStr">
        <is>
          <t>ntx</t>
        </is>
      </c>
      <c r="B516" s="5" t="inlineStr">
        <is>
          <t>gso</t>
        </is>
      </c>
      <c r="C516" s="5" t="inlineStr">
        <is>
          <t>nav</t>
        </is>
      </c>
      <c r="D516" s="40">
        <f>INDEX(Inputs!$L$5:$L$132,MATCH($B516&amp;"|"&amp;$C516,Inputs!$A$5:$A$132,0))</f>
        <v/>
      </c>
      <c r="E516" s="40">
        <f>INDEX(Inputs!$I$5:$I$132,MATCH($B516&amp;"|"&amp;$C516,Inputs!$A$5:$A$132,0))</f>
        <v/>
      </c>
      <c r="F516" s="39" t="n"/>
      <c r="G516" s="39" t="n"/>
      <c r="H516" s="5">
        <f>INDEX(Variables!$B$5:$B$105,MATCH($A516,Variables!$A$5:$A$105,0))&amp;IF($C516="",""," | "&amp;INDEX(Mapping!$B$5:$B$26,MATCH($C516,Mapping!$A$5:$A$26,0))&amp;" | "&amp;INDEX(Mapping!$B$30:$B$41,MATCH($B516,Mapping!$A$30:$A$41,0)))</f>
        <v/>
      </c>
      <c r="I516" s="5">
        <f>INDEX(Variables!$C$5:$C$105,MATCH($A516,Variables!$A$5:$A$105,0))</f>
        <v/>
      </c>
      <c r="J516" s="5">
        <f>INDEX(Variables!$E$5:$E$105,MATCH($A516,Variables!$A$5:$A$105,0))</f>
        <v/>
      </c>
      <c r="K516" s="25">
        <f>LOWER(Settings!$C$4)&amp;".mit."&amp;$A516&amp;IF($C516="","","."&amp;$C516&amp;"."&amp;$B516)&amp;IF(INDEX(Variables!$D$5:$D$105,MATCH($A516,Variables!$A$5:$A$105,0))="","","."&amp;INDEX(Variables!$D$5:$D$105,MATCH($A516,Variables!$A$5:$A$105,0)))&amp;"."&amp;K$5</f>
        <v/>
      </c>
      <c r="L516" s="41">
        <f>INDEX(L$78:L$91,$D516)/$E516</f>
        <v/>
      </c>
      <c r="M516" s="40">
        <f>INDEX(M$78:M$91,$D516)/$E516</f>
        <v/>
      </c>
      <c r="N516" s="40">
        <f>INDEX(N$78:N$91,$D516)/$E516</f>
        <v/>
      </c>
      <c r="O516" s="40">
        <f>INDEX(O$78:O$91,$D516)/$E516</f>
        <v/>
      </c>
      <c r="P516" s="40">
        <f>INDEX(P$78:P$91,$D516)/$E516</f>
        <v/>
      </c>
      <c r="Q516" s="40">
        <f>INDEX(Q$78:Q$91,$D516)/$E516</f>
        <v/>
      </c>
      <c r="R516" s="40">
        <f>INDEX(R$78:R$91,$D516)/$E516</f>
        <v/>
      </c>
      <c r="S516" s="40">
        <f>INDEX(S$78:S$91,$D516)/$E516</f>
        <v/>
      </c>
      <c r="T516" s="40">
        <f>INDEX(T$78:T$91,$D516)/$E516</f>
        <v/>
      </c>
      <c r="U516" s="40">
        <f>INDEX(U$78:U$91,$D516)/$E516</f>
        <v/>
      </c>
      <c r="V516" s="40">
        <f>INDEX(V$78:V$91,$D516)/$E516</f>
        <v/>
      </c>
      <c r="W516" s="40">
        <f>INDEX(W$78:W$91,$D516)/$E516</f>
        <v/>
      </c>
      <c r="X516" s="40">
        <f>INDEX(X$78:X$91,$D516)/$E516</f>
        <v/>
      </c>
      <c r="Y516" s="40">
        <f>INDEX(Y$78:Y$91,$D516)/$E516</f>
        <v/>
      </c>
      <c r="Z516" s="40">
        <f>INDEX(Z$78:Z$91,$D516)/$E516</f>
        <v/>
      </c>
      <c r="AA516" s="40">
        <f>INDEX(AA$78:AA$91,$D516)/$E516</f>
        <v/>
      </c>
      <c r="AB516" s="40">
        <f>INDEX(AB$78:AB$91,$D516)/$E516</f>
        <v/>
      </c>
      <c r="AC516" s="40">
        <f>INDEX(AC$78:AC$91,$D516)/$E516</f>
        <v/>
      </c>
      <c r="AD516" s="42">
        <f>NEWEXCISE(INDEX(AD$78:AD$91,$D516),$E516)</f>
        <v/>
      </c>
      <c r="AE516" s="25">
        <f>LOWER(Settings!$C$4)&amp;".mit."&amp;$A516&amp;IF($C516="","","."&amp;$C516&amp;"."&amp;$B516)&amp;IF(INDEX(Variables!$D$5:$D$105,MATCH($A516,Variables!$A$5:$A$105,0))="","","."&amp;INDEX(Variables!$D$5:$D$105,MATCH($A516,Variables!$A$5:$A$105,0)))&amp;"."&amp;AE$5</f>
        <v/>
      </c>
      <c r="AF516" s="41">
        <f>INDEX(AF$78:AF$91,$D516)/$E516</f>
        <v/>
      </c>
      <c r="AG516" s="40">
        <f>INDEX(AG$78:AG$91,$D516)/$E516</f>
        <v/>
      </c>
      <c r="AH516" s="40">
        <f>INDEX(AH$78:AH$91,$D516)/$E516</f>
        <v/>
      </c>
      <c r="AI516" s="40">
        <f>INDEX(AI$78:AI$91,$D516)/$E516</f>
        <v/>
      </c>
      <c r="AJ516" s="40">
        <f>INDEX(AJ$78:AJ$91,$D516)/$E516</f>
        <v/>
      </c>
      <c r="AK516" s="40">
        <f>INDEX(AK$78:AK$91,$D516)/$E516</f>
        <v/>
      </c>
      <c r="AL516" s="40">
        <f>INDEX(AL$78:AL$91,$D516)/$E516</f>
        <v/>
      </c>
      <c r="AM516" s="40">
        <f>INDEX(AM$78:AM$91,$D516)/$E516</f>
        <v/>
      </c>
      <c r="AN516" s="40">
        <f>INDEX(AN$78:AN$91,$D516)/$E516</f>
        <v/>
      </c>
      <c r="AO516" s="40">
        <f>INDEX(AO$78:AO$91,$D516)/$E516</f>
        <v/>
      </c>
      <c r="AP516" s="40">
        <f>INDEX(AP$78:AP$91,$D516)/$E516</f>
        <v/>
      </c>
      <c r="AQ516" s="40">
        <f>INDEX(AQ$78:AQ$91,$D516)/$E516</f>
        <v/>
      </c>
      <c r="AR516" s="40">
        <f>INDEX(AR$78:AR$91,$D516)/$E516</f>
        <v/>
      </c>
      <c r="AS516" s="40">
        <f>INDEX(AS$78:AS$91,$D516)/$E516</f>
        <v/>
      </c>
      <c r="AT516" s="40">
        <f>INDEX(AT$78:AT$91,$D516)/$E516</f>
        <v/>
      </c>
      <c r="AU516" s="40">
        <f>INDEX(AU$78:AU$91,$D516)/$E516</f>
        <v/>
      </c>
      <c r="AV516" s="40">
        <f>INDEX(AV$78:AV$91,$D516)/$E516</f>
        <v/>
      </c>
      <c r="AW516" s="40">
        <f>INDEX(AW$78:AW$91,$D516)/$E516</f>
        <v/>
      </c>
      <c r="AX516" s="42">
        <f>NEWEXCISE(INDEX(AX$78:AX$91,$D516),$E516)</f>
        <v/>
      </c>
    </row>
    <row r="517" hidden="1" outlineLevel="2">
      <c r="A517" s="5" t="inlineStr">
        <is>
          <t>ntx</t>
        </is>
      </c>
      <c r="B517" s="5" t="inlineStr">
        <is>
          <t>die</t>
        </is>
      </c>
      <c r="C517" s="5" t="inlineStr">
        <is>
          <t>nav</t>
        </is>
      </c>
      <c r="D517" s="40">
        <f>INDEX(Inputs!$L$5:$L$132,MATCH($B517&amp;"|"&amp;$C517,Inputs!$A$5:$A$132,0))</f>
        <v/>
      </c>
      <c r="E517" s="40">
        <f>INDEX(Inputs!$I$5:$I$132,MATCH($B517&amp;"|"&amp;$C517,Inputs!$A$5:$A$132,0))</f>
        <v/>
      </c>
      <c r="F517" s="39" t="n"/>
      <c r="G517" s="39" t="n"/>
      <c r="H517" s="5">
        <f>INDEX(Variables!$B$5:$B$105,MATCH($A517,Variables!$A$5:$A$105,0))&amp;IF($C517="",""," | "&amp;INDEX(Mapping!$B$5:$B$26,MATCH($C517,Mapping!$A$5:$A$26,0))&amp;" | "&amp;INDEX(Mapping!$B$30:$B$41,MATCH($B517,Mapping!$A$30:$A$41,0)))</f>
        <v/>
      </c>
      <c r="I517" s="5">
        <f>INDEX(Variables!$C$5:$C$105,MATCH($A517,Variables!$A$5:$A$105,0))</f>
        <v/>
      </c>
      <c r="J517" s="5">
        <f>INDEX(Variables!$E$5:$E$105,MATCH($A517,Variables!$A$5:$A$105,0))</f>
        <v/>
      </c>
      <c r="K517" s="25">
        <f>LOWER(Settings!$C$4)&amp;".mit."&amp;$A517&amp;IF($C517="","","."&amp;$C517&amp;"."&amp;$B517)&amp;IF(INDEX(Variables!$D$5:$D$105,MATCH($A517,Variables!$A$5:$A$105,0))="","","."&amp;INDEX(Variables!$D$5:$D$105,MATCH($A517,Variables!$A$5:$A$105,0)))&amp;"."&amp;K$5</f>
        <v/>
      </c>
      <c r="L517" s="41">
        <f>INDEX(L$78:L$91,$D517)/$E517</f>
        <v/>
      </c>
      <c r="M517" s="40">
        <f>INDEX(M$78:M$91,$D517)/$E517</f>
        <v/>
      </c>
      <c r="N517" s="40">
        <f>INDEX(N$78:N$91,$D517)/$E517</f>
        <v/>
      </c>
      <c r="O517" s="40">
        <f>INDEX(O$78:O$91,$D517)/$E517</f>
        <v/>
      </c>
      <c r="P517" s="40">
        <f>INDEX(P$78:P$91,$D517)/$E517</f>
        <v/>
      </c>
      <c r="Q517" s="40">
        <f>INDEX(Q$78:Q$91,$D517)/$E517</f>
        <v/>
      </c>
      <c r="R517" s="40">
        <f>INDEX(R$78:R$91,$D517)/$E517</f>
        <v/>
      </c>
      <c r="S517" s="40">
        <f>INDEX(S$78:S$91,$D517)/$E517</f>
        <v/>
      </c>
      <c r="T517" s="40">
        <f>INDEX(T$78:T$91,$D517)/$E517</f>
        <v/>
      </c>
      <c r="U517" s="40">
        <f>INDEX(U$78:U$91,$D517)/$E517</f>
        <v/>
      </c>
      <c r="V517" s="40">
        <f>INDEX(V$78:V$91,$D517)/$E517</f>
        <v/>
      </c>
      <c r="W517" s="40">
        <f>INDEX(W$78:W$91,$D517)/$E517</f>
        <v/>
      </c>
      <c r="X517" s="40">
        <f>INDEX(X$78:X$91,$D517)/$E517</f>
        <v/>
      </c>
      <c r="Y517" s="40">
        <f>INDEX(Y$78:Y$91,$D517)/$E517</f>
        <v/>
      </c>
      <c r="Z517" s="40">
        <f>INDEX(Z$78:Z$91,$D517)/$E517</f>
        <v/>
      </c>
      <c r="AA517" s="40">
        <f>INDEX(AA$78:AA$91,$D517)/$E517</f>
        <v/>
      </c>
      <c r="AB517" s="40">
        <f>INDEX(AB$78:AB$91,$D517)/$E517</f>
        <v/>
      </c>
      <c r="AC517" s="40">
        <f>INDEX(AC$78:AC$91,$D517)/$E517</f>
        <v/>
      </c>
      <c r="AD517" s="42">
        <f>NEWEXCISE(INDEX(AD$78:AD$91,$D517),$E517)</f>
        <v/>
      </c>
      <c r="AE517" s="25">
        <f>LOWER(Settings!$C$4)&amp;".mit."&amp;$A517&amp;IF($C517="","","."&amp;$C517&amp;"."&amp;$B517)&amp;IF(INDEX(Variables!$D$5:$D$105,MATCH($A517,Variables!$A$5:$A$105,0))="","","."&amp;INDEX(Variables!$D$5:$D$105,MATCH($A517,Variables!$A$5:$A$105,0)))&amp;"."&amp;AE$5</f>
        <v/>
      </c>
      <c r="AF517" s="41">
        <f>INDEX(AF$78:AF$91,$D517)/$E517</f>
        <v/>
      </c>
      <c r="AG517" s="40">
        <f>INDEX(AG$78:AG$91,$D517)/$E517</f>
        <v/>
      </c>
      <c r="AH517" s="40">
        <f>INDEX(AH$78:AH$91,$D517)/$E517</f>
        <v/>
      </c>
      <c r="AI517" s="40">
        <f>INDEX(AI$78:AI$91,$D517)/$E517</f>
        <v/>
      </c>
      <c r="AJ517" s="40">
        <f>INDEX(AJ$78:AJ$91,$D517)/$E517</f>
        <v/>
      </c>
      <c r="AK517" s="40">
        <f>INDEX(AK$78:AK$91,$D517)/$E517</f>
        <v/>
      </c>
      <c r="AL517" s="40">
        <f>INDEX(AL$78:AL$91,$D517)/$E517</f>
        <v/>
      </c>
      <c r="AM517" s="40">
        <f>INDEX(AM$78:AM$91,$D517)/$E517</f>
        <v/>
      </c>
      <c r="AN517" s="40">
        <f>INDEX(AN$78:AN$91,$D517)/$E517</f>
        <v/>
      </c>
      <c r="AO517" s="40">
        <f>INDEX(AO$78:AO$91,$D517)/$E517</f>
        <v/>
      </c>
      <c r="AP517" s="40">
        <f>INDEX(AP$78:AP$91,$D517)/$E517</f>
        <v/>
      </c>
      <c r="AQ517" s="40">
        <f>INDEX(AQ$78:AQ$91,$D517)/$E517</f>
        <v/>
      </c>
      <c r="AR517" s="40">
        <f>INDEX(AR$78:AR$91,$D517)/$E517</f>
        <v/>
      </c>
      <c r="AS517" s="40">
        <f>INDEX(AS$78:AS$91,$D517)/$E517</f>
        <v/>
      </c>
      <c r="AT517" s="40">
        <f>INDEX(AT$78:AT$91,$D517)/$E517</f>
        <v/>
      </c>
      <c r="AU517" s="40">
        <f>INDEX(AU$78:AU$91,$D517)/$E517</f>
        <v/>
      </c>
      <c r="AV517" s="40">
        <f>INDEX(AV$78:AV$91,$D517)/$E517</f>
        <v/>
      </c>
      <c r="AW517" s="40">
        <f>INDEX(AW$78:AW$91,$D517)/$E517</f>
        <v/>
      </c>
      <c r="AX517" s="42">
        <f>NEWEXCISE(INDEX(AX$78:AX$91,$D517),$E517)</f>
        <v/>
      </c>
    </row>
    <row r="518" hidden="1" outlineLevel="2">
      <c r="A518" s="5" t="inlineStr">
        <is>
          <t>ntx</t>
        </is>
      </c>
      <c r="B518" s="5" t="inlineStr">
        <is>
          <t>lpg</t>
        </is>
      </c>
      <c r="C518" s="5" t="inlineStr">
        <is>
          <t>nav</t>
        </is>
      </c>
      <c r="D518" s="40">
        <f>INDEX(Inputs!$L$5:$L$132,MATCH($B518&amp;"|"&amp;$C518,Inputs!$A$5:$A$132,0))</f>
        <v/>
      </c>
      <c r="E518" s="40">
        <f>INDEX(Inputs!$I$5:$I$132,MATCH($B518&amp;"|"&amp;$C518,Inputs!$A$5:$A$132,0))</f>
        <v/>
      </c>
      <c r="F518" s="39" t="n"/>
      <c r="G518" s="39" t="n"/>
      <c r="H518" s="5">
        <f>INDEX(Variables!$B$5:$B$105,MATCH($A518,Variables!$A$5:$A$105,0))&amp;IF($C518="",""," | "&amp;INDEX(Mapping!$B$5:$B$26,MATCH($C518,Mapping!$A$5:$A$26,0))&amp;" | "&amp;INDEX(Mapping!$B$30:$B$41,MATCH($B518,Mapping!$A$30:$A$41,0)))</f>
        <v/>
      </c>
      <c r="I518" s="5">
        <f>INDEX(Variables!$C$5:$C$105,MATCH($A518,Variables!$A$5:$A$105,0))</f>
        <v/>
      </c>
      <c r="J518" s="5">
        <f>INDEX(Variables!$E$5:$E$105,MATCH($A518,Variables!$A$5:$A$105,0))</f>
        <v/>
      </c>
      <c r="K518" s="25">
        <f>LOWER(Settings!$C$4)&amp;".mit."&amp;$A518&amp;IF($C518="","","."&amp;$C518&amp;"."&amp;$B518)&amp;IF(INDEX(Variables!$D$5:$D$105,MATCH($A518,Variables!$A$5:$A$105,0))="","","."&amp;INDEX(Variables!$D$5:$D$105,MATCH($A518,Variables!$A$5:$A$105,0)))&amp;"."&amp;K$5</f>
        <v/>
      </c>
      <c r="L518" s="41">
        <f>INDEX(L$78:L$91,$D518)/$E518</f>
        <v/>
      </c>
      <c r="M518" s="40">
        <f>INDEX(M$78:M$91,$D518)/$E518</f>
        <v/>
      </c>
      <c r="N518" s="40">
        <f>INDEX(N$78:N$91,$D518)/$E518</f>
        <v/>
      </c>
      <c r="O518" s="40">
        <f>INDEX(O$78:O$91,$D518)/$E518</f>
        <v/>
      </c>
      <c r="P518" s="40">
        <f>INDEX(P$78:P$91,$D518)/$E518</f>
        <v/>
      </c>
      <c r="Q518" s="40">
        <f>INDEX(Q$78:Q$91,$D518)/$E518</f>
        <v/>
      </c>
      <c r="R518" s="40">
        <f>INDEX(R$78:R$91,$D518)/$E518</f>
        <v/>
      </c>
      <c r="S518" s="40">
        <f>INDEX(S$78:S$91,$D518)/$E518</f>
        <v/>
      </c>
      <c r="T518" s="40">
        <f>INDEX(T$78:T$91,$D518)/$E518</f>
        <v/>
      </c>
      <c r="U518" s="40">
        <f>INDEX(U$78:U$91,$D518)/$E518</f>
        <v/>
      </c>
      <c r="V518" s="40">
        <f>INDEX(V$78:V$91,$D518)/$E518</f>
        <v/>
      </c>
      <c r="W518" s="40">
        <f>INDEX(W$78:W$91,$D518)/$E518</f>
        <v/>
      </c>
      <c r="X518" s="40">
        <f>INDEX(X$78:X$91,$D518)/$E518</f>
        <v/>
      </c>
      <c r="Y518" s="40">
        <f>INDEX(Y$78:Y$91,$D518)/$E518</f>
        <v/>
      </c>
      <c r="Z518" s="40">
        <f>INDEX(Z$78:Z$91,$D518)/$E518</f>
        <v/>
      </c>
      <c r="AA518" s="40">
        <f>INDEX(AA$78:AA$91,$D518)/$E518</f>
        <v/>
      </c>
      <c r="AB518" s="40">
        <f>INDEX(AB$78:AB$91,$D518)/$E518</f>
        <v/>
      </c>
      <c r="AC518" s="40">
        <f>INDEX(AC$78:AC$91,$D518)/$E518</f>
        <v/>
      </c>
      <c r="AD518" s="42">
        <f>NEWEXCISE(INDEX(AD$78:AD$91,$D518),$E518)</f>
        <v/>
      </c>
      <c r="AE518" s="25">
        <f>LOWER(Settings!$C$4)&amp;".mit."&amp;$A518&amp;IF($C518="","","."&amp;$C518&amp;"."&amp;$B518)&amp;IF(INDEX(Variables!$D$5:$D$105,MATCH($A518,Variables!$A$5:$A$105,0))="","","."&amp;INDEX(Variables!$D$5:$D$105,MATCH($A518,Variables!$A$5:$A$105,0)))&amp;"."&amp;AE$5</f>
        <v/>
      </c>
      <c r="AF518" s="41">
        <f>INDEX(AF$78:AF$91,$D518)/$E518</f>
        <v/>
      </c>
      <c r="AG518" s="40">
        <f>INDEX(AG$78:AG$91,$D518)/$E518</f>
        <v/>
      </c>
      <c r="AH518" s="40">
        <f>INDEX(AH$78:AH$91,$D518)/$E518</f>
        <v/>
      </c>
      <c r="AI518" s="40">
        <f>INDEX(AI$78:AI$91,$D518)/$E518</f>
        <v/>
      </c>
      <c r="AJ518" s="40">
        <f>INDEX(AJ$78:AJ$91,$D518)/$E518</f>
        <v/>
      </c>
      <c r="AK518" s="40">
        <f>INDEX(AK$78:AK$91,$D518)/$E518</f>
        <v/>
      </c>
      <c r="AL518" s="40">
        <f>INDEX(AL$78:AL$91,$D518)/$E518</f>
        <v/>
      </c>
      <c r="AM518" s="40">
        <f>INDEX(AM$78:AM$91,$D518)/$E518</f>
        <v/>
      </c>
      <c r="AN518" s="40">
        <f>INDEX(AN$78:AN$91,$D518)/$E518</f>
        <v/>
      </c>
      <c r="AO518" s="40">
        <f>INDEX(AO$78:AO$91,$D518)/$E518</f>
        <v/>
      </c>
      <c r="AP518" s="40">
        <f>INDEX(AP$78:AP$91,$D518)/$E518</f>
        <v/>
      </c>
      <c r="AQ518" s="40">
        <f>INDEX(AQ$78:AQ$91,$D518)/$E518</f>
        <v/>
      </c>
      <c r="AR518" s="40">
        <f>INDEX(AR$78:AR$91,$D518)/$E518</f>
        <v/>
      </c>
      <c r="AS518" s="40">
        <f>INDEX(AS$78:AS$91,$D518)/$E518</f>
        <v/>
      </c>
      <c r="AT518" s="40">
        <f>INDEX(AT$78:AT$91,$D518)/$E518</f>
        <v/>
      </c>
      <c r="AU518" s="40">
        <f>INDEX(AU$78:AU$91,$D518)/$E518</f>
        <v/>
      </c>
      <c r="AV518" s="40">
        <f>INDEX(AV$78:AV$91,$D518)/$E518</f>
        <v/>
      </c>
      <c r="AW518" s="40">
        <f>INDEX(AW$78:AW$91,$D518)/$E518</f>
        <v/>
      </c>
      <c r="AX518" s="42">
        <f>NEWEXCISE(INDEX(AX$78:AX$91,$D518),$E518)</f>
        <v/>
      </c>
    </row>
    <row r="519" hidden="1" outlineLevel="2">
      <c r="A519" s="5" t="inlineStr">
        <is>
          <t>ntx</t>
        </is>
      </c>
      <c r="B519" s="5" t="inlineStr">
        <is>
          <t>ker</t>
        </is>
      </c>
      <c r="C519" s="5" t="inlineStr">
        <is>
          <t>nav</t>
        </is>
      </c>
      <c r="D519" s="40">
        <f>INDEX(Inputs!$L$5:$L$132,MATCH($B519&amp;"|"&amp;$C519,Inputs!$A$5:$A$132,0))</f>
        <v/>
      </c>
      <c r="E519" s="40">
        <f>INDEX(Inputs!$I$5:$I$132,MATCH($B519&amp;"|"&amp;$C519,Inputs!$A$5:$A$132,0))</f>
        <v/>
      </c>
      <c r="F519" s="39" t="n"/>
      <c r="G519" s="39" t="n"/>
      <c r="H519" s="5">
        <f>INDEX(Variables!$B$5:$B$105,MATCH($A519,Variables!$A$5:$A$105,0))&amp;IF($C519="",""," | "&amp;INDEX(Mapping!$B$5:$B$26,MATCH($C519,Mapping!$A$5:$A$26,0))&amp;" | "&amp;INDEX(Mapping!$B$30:$B$41,MATCH($B519,Mapping!$A$30:$A$41,0)))</f>
        <v/>
      </c>
      <c r="I519" s="5">
        <f>INDEX(Variables!$C$5:$C$105,MATCH($A519,Variables!$A$5:$A$105,0))</f>
        <v/>
      </c>
      <c r="J519" s="5">
        <f>INDEX(Variables!$E$5:$E$105,MATCH($A519,Variables!$A$5:$A$105,0))</f>
        <v/>
      </c>
      <c r="K519" s="25">
        <f>LOWER(Settings!$C$4)&amp;".mit."&amp;$A519&amp;IF($C519="","","."&amp;$C519&amp;"."&amp;$B519)&amp;IF(INDEX(Variables!$D$5:$D$105,MATCH($A519,Variables!$A$5:$A$105,0))="","","."&amp;INDEX(Variables!$D$5:$D$105,MATCH($A519,Variables!$A$5:$A$105,0)))&amp;"."&amp;K$5</f>
        <v/>
      </c>
      <c r="L519" s="41">
        <f>INDEX(L$78:L$91,$D519)/$E519</f>
        <v/>
      </c>
      <c r="M519" s="40">
        <f>INDEX(M$78:M$91,$D519)/$E519</f>
        <v/>
      </c>
      <c r="N519" s="40">
        <f>INDEX(N$78:N$91,$D519)/$E519</f>
        <v/>
      </c>
      <c r="O519" s="40">
        <f>INDEX(O$78:O$91,$D519)/$E519</f>
        <v/>
      </c>
      <c r="P519" s="40">
        <f>INDEX(P$78:P$91,$D519)/$E519</f>
        <v/>
      </c>
      <c r="Q519" s="40">
        <f>INDEX(Q$78:Q$91,$D519)/$E519</f>
        <v/>
      </c>
      <c r="R519" s="40">
        <f>INDEX(R$78:R$91,$D519)/$E519</f>
        <v/>
      </c>
      <c r="S519" s="40">
        <f>INDEX(S$78:S$91,$D519)/$E519</f>
        <v/>
      </c>
      <c r="T519" s="40">
        <f>INDEX(T$78:T$91,$D519)/$E519</f>
        <v/>
      </c>
      <c r="U519" s="40">
        <f>INDEX(U$78:U$91,$D519)/$E519</f>
        <v/>
      </c>
      <c r="V519" s="40">
        <f>INDEX(V$78:V$91,$D519)/$E519</f>
        <v/>
      </c>
      <c r="W519" s="40">
        <f>INDEX(W$78:W$91,$D519)/$E519</f>
        <v/>
      </c>
      <c r="X519" s="40">
        <f>INDEX(X$78:X$91,$D519)/$E519</f>
        <v/>
      </c>
      <c r="Y519" s="40">
        <f>INDEX(Y$78:Y$91,$D519)/$E519</f>
        <v/>
      </c>
      <c r="Z519" s="40">
        <f>INDEX(Z$78:Z$91,$D519)/$E519</f>
        <v/>
      </c>
      <c r="AA519" s="40">
        <f>INDEX(AA$78:AA$91,$D519)/$E519</f>
        <v/>
      </c>
      <c r="AB519" s="40">
        <f>INDEX(AB$78:AB$91,$D519)/$E519</f>
        <v/>
      </c>
      <c r="AC519" s="40">
        <f>INDEX(AC$78:AC$91,$D519)/$E519</f>
        <v/>
      </c>
      <c r="AD519" s="42">
        <f>NEWEXCISE(INDEX(AD$78:AD$91,$D519),$E519)</f>
        <v/>
      </c>
      <c r="AE519" s="25">
        <f>LOWER(Settings!$C$4)&amp;".mit."&amp;$A519&amp;IF($C519="","","."&amp;$C519&amp;"."&amp;$B519)&amp;IF(INDEX(Variables!$D$5:$D$105,MATCH($A519,Variables!$A$5:$A$105,0))="","","."&amp;INDEX(Variables!$D$5:$D$105,MATCH($A519,Variables!$A$5:$A$105,0)))&amp;"."&amp;AE$5</f>
        <v/>
      </c>
      <c r="AF519" s="41">
        <f>INDEX(AF$78:AF$91,$D519)/$E519</f>
        <v/>
      </c>
      <c r="AG519" s="40">
        <f>INDEX(AG$78:AG$91,$D519)/$E519</f>
        <v/>
      </c>
      <c r="AH519" s="40">
        <f>INDEX(AH$78:AH$91,$D519)/$E519</f>
        <v/>
      </c>
      <c r="AI519" s="40">
        <f>INDEX(AI$78:AI$91,$D519)/$E519</f>
        <v/>
      </c>
      <c r="AJ519" s="40">
        <f>INDEX(AJ$78:AJ$91,$D519)/$E519</f>
        <v/>
      </c>
      <c r="AK519" s="40">
        <f>INDEX(AK$78:AK$91,$D519)/$E519</f>
        <v/>
      </c>
      <c r="AL519" s="40">
        <f>INDEX(AL$78:AL$91,$D519)/$E519</f>
        <v/>
      </c>
      <c r="AM519" s="40">
        <f>INDEX(AM$78:AM$91,$D519)/$E519</f>
        <v/>
      </c>
      <c r="AN519" s="40">
        <f>INDEX(AN$78:AN$91,$D519)/$E519</f>
        <v/>
      </c>
      <c r="AO519" s="40">
        <f>INDEX(AO$78:AO$91,$D519)/$E519</f>
        <v/>
      </c>
      <c r="AP519" s="40">
        <f>INDEX(AP$78:AP$91,$D519)/$E519</f>
        <v/>
      </c>
      <c r="AQ519" s="40">
        <f>INDEX(AQ$78:AQ$91,$D519)/$E519</f>
        <v/>
      </c>
      <c r="AR519" s="40">
        <f>INDEX(AR$78:AR$91,$D519)/$E519</f>
        <v/>
      </c>
      <c r="AS519" s="40">
        <f>INDEX(AS$78:AS$91,$D519)/$E519</f>
        <v/>
      </c>
      <c r="AT519" s="40">
        <f>INDEX(AT$78:AT$91,$D519)/$E519</f>
        <v/>
      </c>
      <c r="AU519" s="40">
        <f>INDEX(AU$78:AU$91,$D519)/$E519</f>
        <v/>
      </c>
      <c r="AV519" s="40">
        <f>INDEX(AV$78:AV$91,$D519)/$E519</f>
        <v/>
      </c>
      <c r="AW519" s="40">
        <f>INDEX(AW$78:AW$91,$D519)/$E519</f>
        <v/>
      </c>
      <c r="AX519" s="42">
        <f>NEWEXCISE(INDEX(AX$78:AX$91,$D519),$E519)</f>
        <v/>
      </c>
    </row>
    <row r="520" hidden="1" outlineLevel="2">
      <c r="A520" s="5" t="inlineStr">
        <is>
          <t>ntx</t>
        </is>
      </c>
      <c r="B520" s="5" t="inlineStr">
        <is>
          <t>oop</t>
        </is>
      </c>
      <c r="C520" s="5" t="inlineStr">
        <is>
          <t>nav</t>
        </is>
      </c>
      <c r="D520" s="40">
        <f>INDEX(Inputs!$L$5:$L$132,MATCH($B520&amp;"|"&amp;$C520,Inputs!$A$5:$A$132,0))</f>
        <v/>
      </c>
      <c r="E520" s="40">
        <f>INDEX(Inputs!$I$5:$I$132,MATCH($B520&amp;"|"&amp;$C520,Inputs!$A$5:$A$132,0))</f>
        <v/>
      </c>
      <c r="F520" s="39" t="n"/>
      <c r="G520" s="39" t="n"/>
      <c r="H520" s="5">
        <f>INDEX(Variables!$B$5:$B$105,MATCH($A520,Variables!$A$5:$A$105,0))&amp;IF($C520="",""," | "&amp;INDEX(Mapping!$B$5:$B$26,MATCH($C520,Mapping!$A$5:$A$26,0))&amp;" | "&amp;INDEX(Mapping!$B$30:$B$41,MATCH($B520,Mapping!$A$30:$A$41,0)))</f>
        <v/>
      </c>
      <c r="I520" s="5">
        <f>INDEX(Variables!$C$5:$C$105,MATCH($A520,Variables!$A$5:$A$105,0))</f>
        <v/>
      </c>
      <c r="J520" s="5">
        <f>INDEX(Variables!$E$5:$E$105,MATCH($A520,Variables!$A$5:$A$105,0))</f>
        <v/>
      </c>
      <c r="K520" s="25">
        <f>LOWER(Settings!$C$4)&amp;".mit."&amp;$A520&amp;IF($C520="","","."&amp;$C520&amp;"."&amp;$B520)&amp;IF(INDEX(Variables!$D$5:$D$105,MATCH($A520,Variables!$A$5:$A$105,0))="","","."&amp;INDEX(Variables!$D$5:$D$105,MATCH($A520,Variables!$A$5:$A$105,0)))&amp;"."&amp;K$5</f>
        <v/>
      </c>
      <c r="L520" s="41">
        <f>INDEX(L$78:L$91,$D520)/$E520</f>
        <v/>
      </c>
      <c r="M520" s="40">
        <f>INDEX(M$78:M$91,$D520)/$E520</f>
        <v/>
      </c>
      <c r="N520" s="40">
        <f>INDEX(N$78:N$91,$D520)/$E520</f>
        <v/>
      </c>
      <c r="O520" s="40">
        <f>INDEX(O$78:O$91,$D520)/$E520</f>
        <v/>
      </c>
      <c r="P520" s="40">
        <f>INDEX(P$78:P$91,$D520)/$E520</f>
        <v/>
      </c>
      <c r="Q520" s="40">
        <f>INDEX(Q$78:Q$91,$D520)/$E520</f>
        <v/>
      </c>
      <c r="R520" s="40">
        <f>INDEX(R$78:R$91,$D520)/$E520</f>
        <v/>
      </c>
      <c r="S520" s="40">
        <f>INDEX(S$78:S$91,$D520)/$E520</f>
        <v/>
      </c>
      <c r="T520" s="40">
        <f>INDEX(T$78:T$91,$D520)/$E520</f>
        <v/>
      </c>
      <c r="U520" s="40">
        <f>INDEX(U$78:U$91,$D520)/$E520</f>
        <v/>
      </c>
      <c r="V520" s="40">
        <f>INDEX(V$78:V$91,$D520)/$E520</f>
        <v/>
      </c>
      <c r="W520" s="40">
        <f>INDEX(W$78:W$91,$D520)/$E520</f>
        <v/>
      </c>
      <c r="X520" s="40">
        <f>INDEX(X$78:X$91,$D520)/$E520</f>
        <v/>
      </c>
      <c r="Y520" s="40">
        <f>INDEX(Y$78:Y$91,$D520)/$E520</f>
        <v/>
      </c>
      <c r="Z520" s="40">
        <f>INDEX(Z$78:Z$91,$D520)/$E520</f>
        <v/>
      </c>
      <c r="AA520" s="40">
        <f>INDEX(AA$78:AA$91,$D520)/$E520</f>
        <v/>
      </c>
      <c r="AB520" s="40">
        <f>INDEX(AB$78:AB$91,$D520)/$E520</f>
        <v/>
      </c>
      <c r="AC520" s="40">
        <f>INDEX(AC$78:AC$91,$D520)/$E520</f>
        <v/>
      </c>
      <c r="AD520" s="42">
        <f>NEWEXCISE(INDEX(AD$78:AD$91,$D520),$E520)</f>
        <v/>
      </c>
      <c r="AE520" s="25">
        <f>LOWER(Settings!$C$4)&amp;".mit."&amp;$A520&amp;IF($C520="","","."&amp;$C520&amp;"."&amp;$B520)&amp;IF(INDEX(Variables!$D$5:$D$105,MATCH($A520,Variables!$A$5:$A$105,0))="","","."&amp;INDEX(Variables!$D$5:$D$105,MATCH($A520,Variables!$A$5:$A$105,0)))&amp;"."&amp;AE$5</f>
        <v/>
      </c>
      <c r="AF520" s="41">
        <f>INDEX(AF$78:AF$91,$D520)/$E520</f>
        <v/>
      </c>
      <c r="AG520" s="40">
        <f>INDEX(AG$78:AG$91,$D520)/$E520</f>
        <v/>
      </c>
      <c r="AH520" s="40">
        <f>INDEX(AH$78:AH$91,$D520)/$E520</f>
        <v/>
      </c>
      <c r="AI520" s="40">
        <f>INDEX(AI$78:AI$91,$D520)/$E520</f>
        <v/>
      </c>
      <c r="AJ520" s="40">
        <f>INDEX(AJ$78:AJ$91,$D520)/$E520</f>
        <v/>
      </c>
      <c r="AK520" s="40">
        <f>INDEX(AK$78:AK$91,$D520)/$E520</f>
        <v/>
      </c>
      <c r="AL520" s="40">
        <f>INDEX(AL$78:AL$91,$D520)/$E520</f>
        <v/>
      </c>
      <c r="AM520" s="40">
        <f>INDEX(AM$78:AM$91,$D520)/$E520</f>
        <v/>
      </c>
      <c r="AN520" s="40">
        <f>INDEX(AN$78:AN$91,$D520)/$E520</f>
        <v/>
      </c>
      <c r="AO520" s="40">
        <f>INDEX(AO$78:AO$91,$D520)/$E520</f>
        <v/>
      </c>
      <c r="AP520" s="40">
        <f>INDEX(AP$78:AP$91,$D520)/$E520</f>
        <v/>
      </c>
      <c r="AQ520" s="40">
        <f>INDEX(AQ$78:AQ$91,$D520)/$E520</f>
        <v/>
      </c>
      <c r="AR520" s="40">
        <f>INDEX(AR$78:AR$91,$D520)/$E520</f>
        <v/>
      </c>
      <c r="AS520" s="40">
        <f>INDEX(AS$78:AS$91,$D520)/$E520</f>
        <v/>
      </c>
      <c r="AT520" s="40">
        <f>INDEX(AT$78:AT$91,$D520)/$E520</f>
        <v/>
      </c>
      <c r="AU520" s="40">
        <f>INDEX(AU$78:AU$91,$D520)/$E520</f>
        <v/>
      </c>
      <c r="AV520" s="40">
        <f>INDEX(AV$78:AV$91,$D520)/$E520</f>
        <v/>
      </c>
      <c r="AW520" s="40">
        <f>INDEX(AW$78:AW$91,$D520)/$E520</f>
        <v/>
      </c>
      <c r="AX520" s="42">
        <f>NEWEXCISE(INDEX(AX$78:AX$91,$D520),$E520)</f>
        <v/>
      </c>
    </row>
    <row r="521" hidden="1" outlineLevel="2">
      <c r="A521" s="5" t="inlineStr">
        <is>
          <t>ntx</t>
        </is>
      </c>
      <c r="B521" s="5" t="inlineStr">
        <is>
          <t>bio</t>
        </is>
      </c>
      <c r="C521" s="5" t="inlineStr">
        <is>
          <t>nav</t>
        </is>
      </c>
      <c r="D521" s="40">
        <f>INDEX(Inputs!$L$5:$L$132,MATCH($B521&amp;"|"&amp;$C521,Inputs!$A$5:$A$132,0))</f>
        <v/>
      </c>
      <c r="E521" s="40">
        <f>INDEX(Inputs!$I$5:$I$132,MATCH($B521&amp;"|"&amp;$C521,Inputs!$A$5:$A$132,0))</f>
        <v/>
      </c>
      <c r="F521" s="39" t="n"/>
      <c r="G521" s="39" t="n"/>
      <c r="H521" s="5">
        <f>INDEX(Variables!$B$5:$B$105,MATCH($A521,Variables!$A$5:$A$105,0))&amp;IF($C521="",""," | "&amp;INDEX(Mapping!$B$5:$B$26,MATCH($C521,Mapping!$A$5:$A$26,0))&amp;" | "&amp;INDEX(Mapping!$B$30:$B$41,MATCH($B521,Mapping!$A$30:$A$41,0)))</f>
        <v/>
      </c>
      <c r="I521" s="5">
        <f>INDEX(Variables!$C$5:$C$105,MATCH($A521,Variables!$A$5:$A$105,0))</f>
        <v/>
      </c>
      <c r="J521" s="5">
        <f>INDEX(Variables!$E$5:$E$105,MATCH($A521,Variables!$A$5:$A$105,0))</f>
        <v/>
      </c>
      <c r="K521" s="25">
        <f>LOWER(Settings!$C$4)&amp;".mit."&amp;$A521&amp;IF($C521="","","."&amp;$C521&amp;"."&amp;$B521)&amp;IF(INDEX(Variables!$D$5:$D$105,MATCH($A521,Variables!$A$5:$A$105,0))="","","."&amp;INDEX(Variables!$D$5:$D$105,MATCH($A521,Variables!$A$5:$A$105,0)))&amp;"."&amp;K$5</f>
        <v/>
      </c>
      <c r="L521" s="41">
        <f>INDEX(L$78:L$91,$D521)/$E521</f>
        <v/>
      </c>
      <c r="M521" s="40">
        <f>INDEX(M$78:M$91,$D521)/$E521</f>
        <v/>
      </c>
      <c r="N521" s="40">
        <f>INDEX(N$78:N$91,$D521)/$E521</f>
        <v/>
      </c>
      <c r="O521" s="40">
        <f>INDEX(O$78:O$91,$D521)/$E521</f>
        <v/>
      </c>
      <c r="P521" s="40">
        <f>INDEX(P$78:P$91,$D521)/$E521</f>
        <v/>
      </c>
      <c r="Q521" s="40">
        <f>INDEX(Q$78:Q$91,$D521)/$E521</f>
        <v/>
      </c>
      <c r="R521" s="40">
        <f>INDEX(R$78:R$91,$D521)/$E521</f>
        <v/>
      </c>
      <c r="S521" s="40">
        <f>INDEX(S$78:S$91,$D521)/$E521</f>
        <v/>
      </c>
      <c r="T521" s="40">
        <f>INDEX(T$78:T$91,$D521)/$E521</f>
        <v/>
      </c>
      <c r="U521" s="40">
        <f>INDEX(U$78:U$91,$D521)/$E521</f>
        <v/>
      </c>
      <c r="V521" s="40">
        <f>INDEX(V$78:V$91,$D521)/$E521</f>
        <v/>
      </c>
      <c r="W521" s="40">
        <f>INDEX(W$78:W$91,$D521)/$E521</f>
        <v/>
      </c>
      <c r="X521" s="40">
        <f>INDEX(X$78:X$91,$D521)/$E521</f>
        <v/>
      </c>
      <c r="Y521" s="40">
        <f>INDEX(Y$78:Y$91,$D521)/$E521</f>
        <v/>
      </c>
      <c r="Z521" s="40">
        <f>INDEX(Z$78:Z$91,$D521)/$E521</f>
        <v/>
      </c>
      <c r="AA521" s="40">
        <f>INDEX(AA$78:AA$91,$D521)/$E521</f>
        <v/>
      </c>
      <c r="AB521" s="40">
        <f>INDEX(AB$78:AB$91,$D521)/$E521</f>
        <v/>
      </c>
      <c r="AC521" s="40">
        <f>INDEX(AC$78:AC$91,$D521)/$E521</f>
        <v/>
      </c>
      <c r="AD521" s="42">
        <f>NEWEXCISE(INDEX(AD$78:AD$91,$D521),$E521)</f>
        <v/>
      </c>
      <c r="AE521" s="25">
        <f>LOWER(Settings!$C$4)&amp;".mit."&amp;$A521&amp;IF($C521="","","."&amp;$C521&amp;"."&amp;$B521)&amp;IF(INDEX(Variables!$D$5:$D$105,MATCH($A521,Variables!$A$5:$A$105,0))="","","."&amp;INDEX(Variables!$D$5:$D$105,MATCH($A521,Variables!$A$5:$A$105,0)))&amp;"."&amp;AE$5</f>
        <v/>
      </c>
      <c r="AF521" s="41">
        <f>INDEX(AF$78:AF$91,$D521)/$E521</f>
        <v/>
      </c>
      <c r="AG521" s="40">
        <f>INDEX(AG$78:AG$91,$D521)/$E521</f>
        <v/>
      </c>
      <c r="AH521" s="40">
        <f>INDEX(AH$78:AH$91,$D521)/$E521</f>
        <v/>
      </c>
      <c r="AI521" s="40">
        <f>INDEX(AI$78:AI$91,$D521)/$E521</f>
        <v/>
      </c>
      <c r="AJ521" s="40">
        <f>INDEX(AJ$78:AJ$91,$D521)/$E521</f>
        <v/>
      </c>
      <c r="AK521" s="40">
        <f>INDEX(AK$78:AK$91,$D521)/$E521</f>
        <v/>
      </c>
      <c r="AL521" s="40">
        <f>INDEX(AL$78:AL$91,$D521)/$E521</f>
        <v/>
      </c>
      <c r="AM521" s="40">
        <f>INDEX(AM$78:AM$91,$D521)/$E521</f>
        <v/>
      </c>
      <c r="AN521" s="40">
        <f>INDEX(AN$78:AN$91,$D521)/$E521</f>
        <v/>
      </c>
      <c r="AO521" s="40">
        <f>INDEX(AO$78:AO$91,$D521)/$E521</f>
        <v/>
      </c>
      <c r="AP521" s="40">
        <f>INDEX(AP$78:AP$91,$D521)/$E521</f>
        <v/>
      </c>
      <c r="AQ521" s="40">
        <f>INDEX(AQ$78:AQ$91,$D521)/$E521</f>
        <v/>
      </c>
      <c r="AR521" s="40">
        <f>INDEX(AR$78:AR$91,$D521)/$E521</f>
        <v/>
      </c>
      <c r="AS521" s="40">
        <f>INDEX(AS$78:AS$91,$D521)/$E521</f>
        <v/>
      </c>
      <c r="AT521" s="40">
        <f>INDEX(AT$78:AT$91,$D521)/$E521</f>
        <v/>
      </c>
      <c r="AU521" s="40">
        <f>INDEX(AU$78:AU$91,$D521)/$E521</f>
        <v/>
      </c>
      <c r="AV521" s="40">
        <f>INDEX(AV$78:AV$91,$D521)/$E521</f>
        <v/>
      </c>
      <c r="AW521" s="40">
        <f>INDEX(AW$78:AW$91,$D521)/$E521</f>
        <v/>
      </c>
      <c r="AX521" s="42">
        <f>NEWEXCISE(INDEX(AX$78:AX$91,$D521),$E521)</f>
        <v/>
      </c>
    </row>
    <row r="522" hidden="1" outlineLevel="2"/>
    <row r="523" hidden="1" outlineLevel="2">
      <c r="A523" s="5" t="inlineStr">
        <is>
          <t>nce</t>
        </is>
      </c>
      <c r="B523" s="5" t="inlineStr">
        <is>
          <t>coa</t>
        </is>
      </c>
      <c r="C523" s="5" t="inlineStr">
        <is>
          <t>nav</t>
        </is>
      </c>
      <c r="D523" s="39" t="n"/>
      <c r="E523" s="39" t="n"/>
      <c r="F523" s="39" t="n"/>
      <c r="G523" s="39" t="n"/>
      <c r="H523" s="5">
        <f>INDEX(Variables!$B$5:$B$105,MATCH($A523,Variables!$A$5:$A$105,0))&amp;IF($C523="",""," | "&amp;INDEX(Mapping!$B$5:$B$26,MATCH($C523,Mapping!$A$5:$A$26,0))&amp;" | "&amp;INDEX(Mapping!$B$30:$B$41,MATCH($B523,Mapping!$A$30:$A$41,0)))</f>
        <v/>
      </c>
      <c r="I523" s="5">
        <f>INDEX(Variables!$C$5:$C$105,MATCH($A523,Variables!$A$5:$A$105,0))</f>
        <v/>
      </c>
      <c r="J523" s="5">
        <f>INDEX(Variables!$E$5:$E$105,MATCH($A523,Variables!$A$5:$A$105,0))</f>
        <v/>
      </c>
      <c r="K523" s="25">
        <f>LOWER(Settings!$C$4)&amp;".mit."&amp;$A523&amp;IF($C523="","","."&amp;$C523&amp;"."&amp;$B523)&amp;IF(INDEX(Variables!$D$5:$D$105,MATCH($A523,Variables!$A$5:$A$105,0))="","","."&amp;INDEX(Variables!$D$5:$D$105,MATCH($A523,Variables!$A$5:$A$105,0)))&amp;"."&amp;K$5</f>
        <v/>
      </c>
      <c r="L523" s="41">
        <f>L496+L505+L514</f>
        <v/>
      </c>
      <c r="M523" s="40">
        <f>M496+M505+M514</f>
        <v/>
      </c>
      <c r="N523" s="40">
        <f>N496+N505+N514</f>
        <v/>
      </c>
      <c r="O523" s="40">
        <f>O496+O505+O514</f>
        <v/>
      </c>
      <c r="P523" s="40">
        <f>P496+P505+P514</f>
        <v/>
      </c>
      <c r="Q523" s="40">
        <f>Q496+Q505+Q514</f>
        <v/>
      </c>
      <c r="R523" s="40">
        <f>R496+R505+R514</f>
        <v/>
      </c>
      <c r="S523" s="40">
        <f>S496+S505+S514</f>
        <v/>
      </c>
      <c r="T523" s="40">
        <f>T496+T505+T514</f>
        <v/>
      </c>
      <c r="U523" s="40">
        <f>U496+U505+U514</f>
        <v/>
      </c>
      <c r="V523" s="40">
        <f>V496+V505+V514</f>
        <v/>
      </c>
      <c r="W523" s="40">
        <f>W496+W505+W514</f>
        <v/>
      </c>
      <c r="X523" s="40">
        <f>X496+X505+X514</f>
        <v/>
      </c>
      <c r="Y523" s="40">
        <f>Y496+Y505+Y514</f>
        <v/>
      </c>
      <c r="Z523" s="40">
        <f>Z496+Z505+Z514</f>
        <v/>
      </c>
      <c r="AA523" s="40">
        <f>AA496+AA505+AA514</f>
        <v/>
      </c>
      <c r="AB523" s="40">
        <f>AB496+AB505+AB514</f>
        <v/>
      </c>
      <c r="AC523" s="40">
        <f>AC496+AC505+AC514</f>
        <v/>
      </c>
      <c r="AD523" s="42">
        <f>NEWPOLICY(AD496,AD505,AD514)</f>
        <v/>
      </c>
      <c r="AE523" s="25">
        <f>LOWER(Settings!$C$4)&amp;".mit."&amp;$A523&amp;IF($C523="","","."&amp;$C523&amp;"."&amp;$B523)&amp;IF(INDEX(Variables!$D$5:$D$105,MATCH($A523,Variables!$A$5:$A$105,0))="","","."&amp;INDEX(Variables!$D$5:$D$105,MATCH($A523,Variables!$A$5:$A$105,0)))&amp;"."&amp;AE$5</f>
        <v/>
      </c>
      <c r="AF523" s="41">
        <f>AF496+AF505+AF514</f>
        <v/>
      </c>
      <c r="AG523" s="40">
        <f>AG496+AG505+AG514</f>
        <v/>
      </c>
      <c r="AH523" s="40">
        <f>AH496+AH505+AH514</f>
        <v/>
      </c>
      <c r="AI523" s="40">
        <f>AI496+AI505+AI514</f>
        <v/>
      </c>
      <c r="AJ523" s="40">
        <f>AJ496+AJ505+AJ514</f>
        <v/>
      </c>
      <c r="AK523" s="40">
        <f>AK496+AK505+AK514</f>
        <v/>
      </c>
      <c r="AL523" s="40">
        <f>AL496+AL505+AL514</f>
        <v/>
      </c>
      <c r="AM523" s="40">
        <f>AM496+AM505+AM514</f>
        <v/>
      </c>
      <c r="AN523" s="40">
        <f>AN496+AN505+AN514</f>
        <v/>
      </c>
      <c r="AO523" s="40">
        <f>AO496+AO505+AO514</f>
        <v/>
      </c>
      <c r="AP523" s="40">
        <f>AP496+AP505+AP514</f>
        <v/>
      </c>
      <c r="AQ523" s="40">
        <f>AQ496+AQ505+AQ514</f>
        <v/>
      </c>
      <c r="AR523" s="40">
        <f>AR496+AR505+AR514</f>
        <v/>
      </c>
      <c r="AS523" s="40">
        <f>AS496+AS505+AS514</f>
        <v/>
      </c>
      <c r="AT523" s="40">
        <f>AT496+AT505+AT514</f>
        <v/>
      </c>
      <c r="AU523" s="40">
        <f>AU496+AU505+AU514</f>
        <v/>
      </c>
      <c r="AV523" s="40">
        <f>AV496+AV505+AV514</f>
        <v/>
      </c>
      <c r="AW523" s="40">
        <f>AW496+AW505+AW514</f>
        <v/>
      </c>
      <c r="AX523" s="42">
        <f>NEWPOLICY(AX496,AX505,AX514)</f>
        <v/>
      </c>
    </row>
    <row r="524" hidden="1" outlineLevel="2">
      <c r="A524" s="5" t="inlineStr">
        <is>
          <t>nce</t>
        </is>
      </c>
      <c r="B524" s="5" t="inlineStr">
        <is>
          <t>nga</t>
        </is>
      </c>
      <c r="C524" s="5" t="inlineStr">
        <is>
          <t>nav</t>
        </is>
      </c>
      <c r="D524" s="39" t="n"/>
      <c r="E524" s="39" t="n"/>
      <c r="F524" s="39" t="n"/>
      <c r="G524" s="39" t="n"/>
      <c r="H524" s="5">
        <f>INDEX(Variables!$B$5:$B$105,MATCH($A524,Variables!$A$5:$A$105,0))&amp;IF($C524="",""," | "&amp;INDEX(Mapping!$B$5:$B$26,MATCH($C524,Mapping!$A$5:$A$26,0))&amp;" | "&amp;INDEX(Mapping!$B$30:$B$41,MATCH($B524,Mapping!$A$30:$A$41,0)))</f>
        <v/>
      </c>
      <c r="I524" s="5">
        <f>INDEX(Variables!$C$5:$C$105,MATCH($A524,Variables!$A$5:$A$105,0))</f>
        <v/>
      </c>
      <c r="J524" s="5">
        <f>INDEX(Variables!$E$5:$E$105,MATCH($A524,Variables!$A$5:$A$105,0))</f>
        <v/>
      </c>
      <c r="K524" s="25">
        <f>LOWER(Settings!$C$4)&amp;".mit."&amp;$A524&amp;IF($C524="","","."&amp;$C524&amp;"."&amp;$B524)&amp;IF(INDEX(Variables!$D$5:$D$105,MATCH($A524,Variables!$A$5:$A$105,0))="","","."&amp;INDEX(Variables!$D$5:$D$105,MATCH($A524,Variables!$A$5:$A$105,0)))&amp;"."&amp;K$5</f>
        <v/>
      </c>
      <c r="L524" s="41">
        <f>L497+L506+L515</f>
        <v/>
      </c>
      <c r="M524" s="40">
        <f>M497+M506+M515</f>
        <v/>
      </c>
      <c r="N524" s="40">
        <f>N497+N506+N515</f>
        <v/>
      </c>
      <c r="O524" s="40">
        <f>O497+O506+O515</f>
        <v/>
      </c>
      <c r="P524" s="40">
        <f>P497+P506+P515</f>
        <v/>
      </c>
      <c r="Q524" s="40">
        <f>Q497+Q506+Q515</f>
        <v/>
      </c>
      <c r="R524" s="40">
        <f>R497+R506+R515</f>
        <v/>
      </c>
      <c r="S524" s="40">
        <f>S497+S506+S515</f>
        <v/>
      </c>
      <c r="T524" s="40">
        <f>T497+T506+T515</f>
        <v/>
      </c>
      <c r="U524" s="40">
        <f>U497+U506+U515</f>
        <v/>
      </c>
      <c r="V524" s="40">
        <f>V497+V506+V515</f>
        <v/>
      </c>
      <c r="W524" s="40">
        <f>W497+W506+W515</f>
        <v/>
      </c>
      <c r="X524" s="40">
        <f>X497+X506+X515</f>
        <v/>
      </c>
      <c r="Y524" s="40">
        <f>Y497+Y506+Y515</f>
        <v/>
      </c>
      <c r="Z524" s="40">
        <f>Z497+Z506+Z515</f>
        <v/>
      </c>
      <c r="AA524" s="40">
        <f>AA497+AA506+AA515</f>
        <v/>
      </c>
      <c r="AB524" s="40">
        <f>AB497+AB506+AB515</f>
        <v/>
      </c>
      <c r="AC524" s="40">
        <f>AC497+AC506+AC515</f>
        <v/>
      </c>
      <c r="AD524" s="42">
        <f>NEWPOLICY(AD497,AD506,AD515)</f>
        <v/>
      </c>
      <c r="AE524" s="25">
        <f>LOWER(Settings!$C$4)&amp;".mit."&amp;$A524&amp;IF($C524="","","."&amp;$C524&amp;"."&amp;$B524)&amp;IF(INDEX(Variables!$D$5:$D$105,MATCH($A524,Variables!$A$5:$A$105,0))="","","."&amp;INDEX(Variables!$D$5:$D$105,MATCH($A524,Variables!$A$5:$A$105,0)))&amp;"."&amp;AE$5</f>
        <v/>
      </c>
      <c r="AF524" s="41">
        <f>AF497+AF506+AF515</f>
        <v/>
      </c>
      <c r="AG524" s="40">
        <f>AG497+AG506+AG515</f>
        <v/>
      </c>
      <c r="AH524" s="40">
        <f>AH497+AH506+AH515</f>
        <v/>
      </c>
      <c r="AI524" s="40">
        <f>AI497+AI506+AI515</f>
        <v/>
      </c>
      <c r="AJ524" s="40">
        <f>AJ497+AJ506+AJ515</f>
        <v/>
      </c>
      <c r="AK524" s="40">
        <f>AK497+AK506+AK515</f>
        <v/>
      </c>
      <c r="AL524" s="40">
        <f>AL497+AL506+AL515</f>
        <v/>
      </c>
      <c r="AM524" s="40">
        <f>AM497+AM506+AM515</f>
        <v/>
      </c>
      <c r="AN524" s="40">
        <f>AN497+AN506+AN515</f>
        <v/>
      </c>
      <c r="AO524" s="40">
        <f>AO497+AO506+AO515</f>
        <v/>
      </c>
      <c r="AP524" s="40">
        <f>AP497+AP506+AP515</f>
        <v/>
      </c>
      <c r="AQ524" s="40">
        <f>AQ497+AQ506+AQ515</f>
        <v/>
      </c>
      <c r="AR524" s="40">
        <f>AR497+AR506+AR515</f>
        <v/>
      </c>
      <c r="AS524" s="40">
        <f>AS497+AS506+AS515</f>
        <v/>
      </c>
      <c r="AT524" s="40">
        <f>AT497+AT506+AT515</f>
        <v/>
      </c>
      <c r="AU524" s="40">
        <f>AU497+AU506+AU515</f>
        <v/>
      </c>
      <c r="AV524" s="40">
        <f>AV497+AV506+AV515</f>
        <v/>
      </c>
      <c r="AW524" s="40">
        <f>AW497+AW506+AW515</f>
        <v/>
      </c>
      <c r="AX524" s="42">
        <f>NEWPOLICY(AX497,AX506,AX515)</f>
        <v/>
      </c>
    </row>
    <row r="525" hidden="1" outlineLevel="2">
      <c r="A525" s="5" t="inlineStr">
        <is>
          <t>nce</t>
        </is>
      </c>
      <c r="B525" s="5" t="inlineStr">
        <is>
          <t>gso</t>
        </is>
      </c>
      <c r="C525" s="5" t="inlineStr">
        <is>
          <t>nav</t>
        </is>
      </c>
      <c r="D525" s="39" t="n"/>
      <c r="E525" s="39" t="n"/>
      <c r="F525" s="39" t="n"/>
      <c r="G525" s="39" t="n"/>
      <c r="H525" s="5">
        <f>INDEX(Variables!$B$5:$B$105,MATCH($A525,Variables!$A$5:$A$105,0))&amp;IF($C525="",""," | "&amp;INDEX(Mapping!$B$5:$B$26,MATCH($C525,Mapping!$A$5:$A$26,0))&amp;" | "&amp;INDEX(Mapping!$B$30:$B$41,MATCH($B525,Mapping!$A$30:$A$41,0)))</f>
        <v/>
      </c>
      <c r="I525" s="5">
        <f>INDEX(Variables!$C$5:$C$105,MATCH($A525,Variables!$A$5:$A$105,0))</f>
        <v/>
      </c>
      <c r="J525" s="5">
        <f>INDEX(Variables!$E$5:$E$105,MATCH($A525,Variables!$A$5:$A$105,0))</f>
        <v/>
      </c>
      <c r="K525" s="25">
        <f>LOWER(Settings!$C$4)&amp;".mit."&amp;$A525&amp;IF($C525="","","."&amp;$C525&amp;"."&amp;$B525)&amp;IF(INDEX(Variables!$D$5:$D$105,MATCH($A525,Variables!$A$5:$A$105,0))="","","."&amp;INDEX(Variables!$D$5:$D$105,MATCH($A525,Variables!$A$5:$A$105,0)))&amp;"."&amp;K$5</f>
        <v/>
      </c>
      <c r="L525" s="41">
        <f>L498+L507+L516</f>
        <v/>
      </c>
      <c r="M525" s="40">
        <f>M498+M507+M516</f>
        <v/>
      </c>
      <c r="N525" s="40">
        <f>N498+N507+N516</f>
        <v/>
      </c>
      <c r="O525" s="40">
        <f>O498+O507+O516</f>
        <v/>
      </c>
      <c r="P525" s="40">
        <f>P498+P507+P516</f>
        <v/>
      </c>
      <c r="Q525" s="40">
        <f>Q498+Q507+Q516</f>
        <v/>
      </c>
      <c r="R525" s="40">
        <f>R498+R507+R516</f>
        <v/>
      </c>
      <c r="S525" s="40">
        <f>S498+S507+S516</f>
        <v/>
      </c>
      <c r="T525" s="40">
        <f>T498+T507+T516</f>
        <v/>
      </c>
      <c r="U525" s="40">
        <f>U498+U507+U516</f>
        <v/>
      </c>
      <c r="V525" s="40">
        <f>V498+V507+V516</f>
        <v/>
      </c>
      <c r="W525" s="40">
        <f>W498+W507+W516</f>
        <v/>
      </c>
      <c r="X525" s="40">
        <f>X498+X507+X516</f>
        <v/>
      </c>
      <c r="Y525" s="40">
        <f>Y498+Y507+Y516</f>
        <v/>
      </c>
      <c r="Z525" s="40">
        <f>Z498+Z507+Z516</f>
        <v/>
      </c>
      <c r="AA525" s="40">
        <f>AA498+AA507+AA516</f>
        <v/>
      </c>
      <c r="AB525" s="40">
        <f>AB498+AB507+AB516</f>
        <v/>
      </c>
      <c r="AC525" s="40">
        <f>AC498+AC507+AC516</f>
        <v/>
      </c>
      <c r="AD525" s="42">
        <f>NEWPOLICY(AD498,AD507,AD516)</f>
        <v/>
      </c>
      <c r="AE525" s="25">
        <f>LOWER(Settings!$C$4)&amp;".mit."&amp;$A525&amp;IF($C525="","","."&amp;$C525&amp;"."&amp;$B525)&amp;IF(INDEX(Variables!$D$5:$D$105,MATCH($A525,Variables!$A$5:$A$105,0))="","","."&amp;INDEX(Variables!$D$5:$D$105,MATCH($A525,Variables!$A$5:$A$105,0)))&amp;"."&amp;AE$5</f>
        <v/>
      </c>
      <c r="AF525" s="41">
        <f>AF498+AF507+AF516</f>
        <v/>
      </c>
      <c r="AG525" s="40">
        <f>AG498+AG507+AG516</f>
        <v/>
      </c>
      <c r="AH525" s="40">
        <f>AH498+AH507+AH516</f>
        <v/>
      </c>
      <c r="AI525" s="40">
        <f>AI498+AI507+AI516</f>
        <v/>
      </c>
      <c r="AJ525" s="40">
        <f>AJ498+AJ507+AJ516</f>
        <v/>
      </c>
      <c r="AK525" s="40">
        <f>AK498+AK507+AK516</f>
        <v/>
      </c>
      <c r="AL525" s="40">
        <f>AL498+AL507+AL516</f>
        <v/>
      </c>
      <c r="AM525" s="40">
        <f>AM498+AM507+AM516</f>
        <v/>
      </c>
      <c r="AN525" s="40">
        <f>AN498+AN507+AN516</f>
        <v/>
      </c>
      <c r="AO525" s="40">
        <f>AO498+AO507+AO516</f>
        <v/>
      </c>
      <c r="AP525" s="40">
        <f>AP498+AP507+AP516</f>
        <v/>
      </c>
      <c r="AQ525" s="40">
        <f>AQ498+AQ507+AQ516</f>
        <v/>
      </c>
      <c r="AR525" s="40">
        <f>AR498+AR507+AR516</f>
        <v/>
      </c>
      <c r="AS525" s="40">
        <f>AS498+AS507+AS516</f>
        <v/>
      </c>
      <c r="AT525" s="40">
        <f>AT498+AT507+AT516</f>
        <v/>
      </c>
      <c r="AU525" s="40">
        <f>AU498+AU507+AU516</f>
        <v/>
      </c>
      <c r="AV525" s="40">
        <f>AV498+AV507+AV516</f>
        <v/>
      </c>
      <c r="AW525" s="40">
        <f>AW498+AW507+AW516</f>
        <v/>
      </c>
      <c r="AX525" s="42">
        <f>NEWPOLICY(AX498,AX507,AX516)</f>
        <v/>
      </c>
    </row>
    <row r="526" hidden="1" outlineLevel="2">
      <c r="A526" s="5" t="inlineStr">
        <is>
          <t>nce</t>
        </is>
      </c>
      <c r="B526" s="5" t="inlineStr">
        <is>
          <t>die</t>
        </is>
      </c>
      <c r="C526" s="5" t="inlineStr">
        <is>
          <t>nav</t>
        </is>
      </c>
      <c r="D526" s="39" t="n"/>
      <c r="E526" s="39" t="n"/>
      <c r="F526" s="39" t="n"/>
      <c r="G526" s="39" t="n"/>
      <c r="H526" s="5">
        <f>INDEX(Variables!$B$5:$B$105,MATCH($A526,Variables!$A$5:$A$105,0))&amp;IF($C526="",""," | "&amp;INDEX(Mapping!$B$5:$B$26,MATCH($C526,Mapping!$A$5:$A$26,0))&amp;" | "&amp;INDEX(Mapping!$B$30:$B$41,MATCH($B526,Mapping!$A$30:$A$41,0)))</f>
        <v/>
      </c>
      <c r="I526" s="5">
        <f>INDEX(Variables!$C$5:$C$105,MATCH($A526,Variables!$A$5:$A$105,0))</f>
        <v/>
      </c>
      <c r="J526" s="5">
        <f>INDEX(Variables!$E$5:$E$105,MATCH($A526,Variables!$A$5:$A$105,0))</f>
        <v/>
      </c>
      <c r="K526" s="25">
        <f>LOWER(Settings!$C$4)&amp;".mit."&amp;$A526&amp;IF($C526="","","."&amp;$C526&amp;"."&amp;$B526)&amp;IF(INDEX(Variables!$D$5:$D$105,MATCH($A526,Variables!$A$5:$A$105,0))="","","."&amp;INDEX(Variables!$D$5:$D$105,MATCH($A526,Variables!$A$5:$A$105,0)))&amp;"."&amp;K$5</f>
        <v/>
      </c>
      <c r="L526" s="41">
        <f>L499+L508+L517</f>
        <v/>
      </c>
      <c r="M526" s="40">
        <f>M499+M508+M517</f>
        <v/>
      </c>
      <c r="N526" s="40">
        <f>N499+N508+N517</f>
        <v/>
      </c>
      <c r="O526" s="40">
        <f>O499+O508+O517</f>
        <v/>
      </c>
      <c r="P526" s="40">
        <f>P499+P508+P517</f>
        <v/>
      </c>
      <c r="Q526" s="40">
        <f>Q499+Q508+Q517</f>
        <v/>
      </c>
      <c r="R526" s="40">
        <f>R499+R508+R517</f>
        <v/>
      </c>
      <c r="S526" s="40">
        <f>S499+S508+S517</f>
        <v/>
      </c>
      <c r="T526" s="40">
        <f>T499+T508+T517</f>
        <v/>
      </c>
      <c r="U526" s="40">
        <f>U499+U508+U517</f>
        <v/>
      </c>
      <c r="V526" s="40">
        <f>V499+V508+V517</f>
        <v/>
      </c>
      <c r="W526" s="40">
        <f>W499+W508+W517</f>
        <v/>
      </c>
      <c r="X526" s="40">
        <f>X499+X508+X517</f>
        <v/>
      </c>
      <c r="Y526" s="40">
        <f>Y499+Y508+Y517</f>
        <v/>
      </c>
      <c r="Z526" s="40">
        <f>Z499+Z508+Z517</f>
        <v/>
      </c>
      <c r="AA526" s="40">
        <f>AA499+AA508+AA517</f>
        <v/>
      </c>
      <c r="AB526" s="40">
        <f>AB499+AB508+AB517</f>
        <v/>
      </c>
      <c r="AC526" s="40">
        <f>AC499+AC508+AC517</f>
        <v/>
      </c>
      <c r="AD526" s="42">
        <f>NEWPOLICY(AD499,AD508,AD517)</f>
        <v/>
      </c>
      <c r="AE526" s="25">
        <f>LOWER(Settings!$C$4)&amp;".mit."&amp;$A526&amp;IF($C526="","","."&amp;$C526&amp;"."&amp;$B526)&amp;IF(INDEX(Variables!$D$5:$D$105,MATCH($A526,Variables!$A$5:$A$105,0))="","","."&amp;INDEX(Variables!$D$5:$D$105,MATCH($A526,Variables!$A$5:$A$105,0)))&amp;"."&amp;AE$5</f>
        <v/>
      </c>
      <c r="AF526" s="41">
        <f>AF499+AF508+AF517</f>
        <v/>
      </c>
      <c r="AG526" s="40">
        <f>AG499+AG508+AG517</f>
        <v/>
      </c>
      <c r="AH526" s="40">
        <f>AH499+AH508+AH517</f>
        <v/>
      </c>
      <c r="AI526" s="40">
        <f>AI499+AI508+AI517</f>
        <v/>
      </c>
      <c r="AJ526" s="40">
        <f>AJ499+AJ508+AJ517</f>
        <v/>
      </c>
      <c r="AK526" s="40">
        <f>AK499+AK508+AK517</f>
        <v/>
      </c>
      <c r="AL526" s="40">
        <f>AL499+AL508+AL517</f>
        <v/>
      </c>
      <c r="AM526" s="40">
        <f>AM499+AM508+AM517</f>
        <v/>
      </c>
      <c r="AN526" s="40">
        <f>AN499+AN508+AN517</f>
        <v/>
      </c>
      <c r="AO526" s="40">
        <f>AO499+AO508+AO517</f>
        <v/>
      </c>
      <c r="AP526" s="40">
        <f>AP499+AP508+AP517</f>
        <v/>
      </c>
      <c r="AQ526" s="40">
        <f>AQ499+AQ508+AQ517</f>
        <v/>
      </c>
      <c r="AR526" s="40">
        <f>AR499+AR508+AR517</f>
        <v/>
      </c>
      <c r="AS526" s="40">
        <f>AS499+AS508+AS517</f>
        <v/>
      </c>
      <c r="AT526" s="40">
        <f>AT499+AT508+AT517</f>
        <v/>
      </c>
      <c r="AU526" s="40">
        <f>AU499+AU508+AU517</f>
        <v/>
      </c>
      <c r="AV526" s="40">
        <f>AV499+AV508+AV517</f>
        <v/>
      </c>
      <c r="AW526" s="40">
        <f>AW499+AW508+AW517</f>
        <v/>
      </c>
      <c r="AX526" s="42">
        <f>NEWPOLICY(AX499,AX508,AX517)</f>
        <v/>
      </c>
    </row>
    <row r="527" hidden="1" outlineLevel="2">
      <c r="A527" s="5" t="inlineStr">
        <is>
          <t>nce</t>
        </is>
      </c>
      <c r="B527" s="5" t="inlineStr">
        <is>
          <t>lpg</t>
        </is>
      </c>
      <c r="C527" s="5" t="inlineStr">
        <is>
          <t>nav</t>
        </is>
      </c>
      <c r="D527" s="39" t="n"/>
      <c r="E527" s="39" t="n"/>
      <c r="F527" s="39" t="n"/>
      <c r="G527" s="39" t="n"/>
      <c r="H527" s="5">
        <f>INDEX(Variables!$B$5:$B$105,MATCH($A527,Variables!$A$5:$A$105,0))&amp;IF($C527="",""," | "&amp;INDEX(Mapping!$B$5:$B$26,MATCH($C527,Mapping!$A$5:$A$26,0))&amp;" | "&amp;INDEX(Mapping!$B$30:$B$41,MATCH($B527,Mapping!$A$30:$A$41,0)))</f>
        <v/>
      </c>
      <c r="I527" s="5">
        <f>INDEX(Variables!$C$5:$C$105,MATCH($A527,Variables!$A$5:$A$105,0))</f>
        <v/>
      </c>
      <c r="J527" s="5">
        <f>INDEX(Variables!$E$5:$E$105,MATCH($A527,Variables!$A$5:$A$105,0))</f>
        <v/>
      </c>
      <c r="K527" s="25">
        <f>LOWER(Settings!$C$4)&amp;".mit."&amp;$A527&amp;IF($C527="","","."&amp;$C527&amp;"."&amp;$B527)&amp;IF(INDEX(Variables!$D$5:$D$105,MATCH($A527,Variables!$A$5:$A$105,0))="","","."&amp;INDEX(Variables!$D$5:$D$105,MATCH($A527,Variables!$A$5:$A$105,0)))&amp;"."&amp;K$5</f>
        <v/>
      </c>
      <c r="L527" s="41">
        <f>L500+L509+L518</f>
        <v/>
      </c>
      <c r="M527" s="40">
        <f>M500+M509+M518</f>
        <v/>
      </c>
      <c r="N527" s="40">
        <f>N500+N509+N518</f>
        <v/>
      </c>
      <c r="O527" s="40">
        <f>O500+O509+O518</f>
        <v/>
      </c>
      <c r="P527" s="40">
        <f>P500+P509+P518</f>
        <v/>
      </c>
      <c r="Q527" s="40">
        <f>Q500+Q509+Q518</f>
        <v/>
      </c>
      <c r="R527" s="40">
        <f>R500+R509+R518</f>
        <v/>
      </c>
      <c r="S527" s="40">
        <f>S500+S509+S518</f>
        <v/>
      </c>
      <c r="T527" s="40">
        <f>T500+T509+T518</f>
        <v/>
      </c>
      <c r="U527" s="40">
        <f>U500+U509+U518</f>
        <v/>
      </c>
      <c r="V527" s="40">
        <f>V500+V509+V518</f>
        <v/>
      </c>
      <c r="W527" s="40">
        <f>W500+W509+W518</f>
        <v/>
      </c>
      <c r="X527" s="40">
        <f>X500+X509+X518</f>
        <v/>
      </c>
      <c r="Y527" s="40">
        <f>Y500+Y509+Y518</f>
        <v/>
      </c>
      <c r="Z527" s="40">
        <f>Z500+Z509+Z518</f>
        <v/>
      </c>
      <c r="AA527" s="40">
        <f>AA500+AA509+AA518</f>
        <v/>
      </c>
      <c r="AB527" s="40">
        <f>AB500+AB509+AB518</f>
        <v/>
      </c>
      <c r="AC527" s="40">
        <f>AC500+AC509+AC518</f>
        <v/>
      </c>
      <c r="AD527" s="42">
        <f>NEWPOLICY(AD500,AD509,AD518)</f>
        <v/>
      </c>
      <c r="AE527" s="25">
        <f>LOWER(Settings!$C$4)&amp;".mit."&amp;$A527&amp;IF($C527="","","."&amp;$C527&amp;"."&amp;$B527)&amp;IF(INDEX(Variables!$D$5:$D$105,MATCH($A527,Variables!$A$5:$A$105,0))="","","."&amp;INDEX(Variables!$D$5:$D$105,MATCH($A527,Variables!$A$5:$A$105,0)))&amp;"."&amp;AE$5</f>
        <v/>
      </c>
      <c r="AF527" s="41">
        <f>AF500+AF509+AF518</f>
        <v/>
      </c>
      <c r="AG527" s="40">
        <f>AG500+AG509+AG518</f>
        <v/>
      </c>
      <c r="AH527" s="40">
        <f>AH500+AH509+AH518</f>
        <v/>
      </c>
      <c r="AI527" s="40">
        <f>AI500+AI509+AI518</f>
        <v/>
      </c>
      <c r="AJ527" s="40">
        <f>AJ500+AJ509+AJ518</f>
        <v/>
      </c>
      <c r="AK527" s="40">
        <f>AK500+AK509+AK518</f>
        <v/>
      </c>
      <c r="AL527" s="40">
        <f>AL500+AL509+AL518</f>
        <v/>
      </c>
      <c r="AM527" s="40">
        <f>AM500+AM509+AM518</f>
        <v/>
      </c>
      <c r="AN527" s="40">
        <f>AN500+AN509+AN518</f>
        <v/>
      </c>
      <c r="AO527" s="40">
        <f>AO500+AO509+AO518</f>
        <v/>
      </c>
      <c r="AP527" s="40">
        <f>AP500+AP509+AP518</f>
        <v/>
      </c>
      <c r="AQ527" s="40">
        <f>AQ500+AQ509+AQ518</f>
        <v/>
      </c>
      <c r="AR527" s="40">
        <f>AR500+AR509+AR518</f>
        <v/>
      </c>
      <c r="AS527" s="40">
        <f>AS500+AS509+AS518</f>
        <v/>
      </c>
      <c r="AT527" s="40">
        <f>AT500+AT509+AT518</f>
        <v/>
      </c>
      <c r="AU527" s="40">
        <f>AU500+AU509+AU518</f>
        <v/>
      </c>
      <c r="AV527" s="40">
        <f>AV500+AV509+AV518</f>
        <v/>
      </c>
      <c r="AW527" s="40">
        <f>AW500+AW509+AW518</f>
        <v/>
      </c>
      <c r="AX527" s="42">
        <f>NEWPOLICY(AX500,AX509,AX518)</f>
        <v/>
      </c>
    </row>
    <row r="528" hidden="1" outlineLevel="2">
      <c r="A528" s="5" t="inlineStr">
        <is>
          <t>nce</t>
        </is>
      </c>
      <c r="B528" s="5" t="inlineStr">
        <is>
          <t>ker</t>
        </is>
      </c>
      <c r="C528" s="5" t="inlineStr">
        <is>
          <t>nav</t>
        </is>
      </c>
      <c r="D528" s="39" t="n"/>
      <c r="E528" s="39" t="n"/>
      <c r="F528" s="39" t="n"/>
      <c r="G528" s="39" t="n"/>
      <c r="H528" s="5">
        <f>INDEX(Variables!$B$5:$B$105,MATCH($A528,Variables!$A$5:$A$105,0))&amp;IF($C528="",""," | "&amp;INDEX(Mapping!$B$5:$B$26,MATCH($C528,Mapping!$A$5:$A$26,0))&amp;" | "&amp;INDEX(Mapping!$B$30:$B$41,MATCH($B528,Mapping!$A$30:$A$41,0)))</f>
        <v/>
      </c>
      <c r="I528" s="5">
        <f>INDEX(Variables!$C$5:$C$105,MATCH($A528,Variables!$A$5:$A$105,0))</f>
        <v/>
      </c>
      <c r="J528" s="5">
        <f>INDEX(Variables!$E$5:$E$105,MATCH($A528,Variables!$A$5:$A$105,0))</f>
        <v/>
      </c>
      <c r="K528" s="25">
        <f>LOWER(Settings!$C$4)&amp;".mit."&amp;$A528&amp;IF($C528="","","."&amp;$C528&amp;"."&amp;$B528)&amp;IF(INDEX(Variables!$D$5:$D$105,MATCH($A528,Variables!$A$5:$A$105,0))="","","."&amp;INDEX(Variables!$D$5:$D$105,MATCH($A528,Variables!$A$5:$A$105,0)))&amp;"."&amp;K$5</f>
        <v/>
      </c>
      <c r="L528" s="41">
        <f>L501+L510+L519</f>
        <v/>
      </c>
      <c r="M528" s="40">
        <f>M501+M510+M519</f>
        <v/>
      </c>
      <c r="N528" s="40">
        <f>N501+N510+N519</f>
        <v/>
      </c>
      <c r="O528" s="40">
        <f>O501+O510+O519</f>
        <v/>
      </c>
      <c r="P528" s="40">
        <f>P501+P510+P519</f>
        <v/>
      </c>
      <c r="Q528" s="40">
        <f>Q501+Q510+Q519</f>
        <v/>
      </c>
      <c r="R528" s="40">
        <f>R501+R510+R519</f>
        <v/>
      </c>
      <c r="S528" s="40">
        <f>S501+S510+S519</f>
        <v/>
      </c>
      <c r="T528" s="40">
        <f>T501+T510+T519</f>
        <v/>
      </c>
      <c r="U528" s="40">
        <f>U501+U510+U519</f>
        <v/>
      </c>
      <c r="V528" s="40">
        <f>V501+V510+V519</f>
        <v/>
      </c>
      <c r="W528" s="40">
        <f>W501+W510+W519</f>
        <v/>
      </c>
      <c r="X528" s="40">
        <f>X501+X510+X519</f>
        <v/>
      </c>
      <c r="Y528" s="40">
        <f>Y501+Y510+Y519</f>
        <v/>
      </c>
      <c r="Z528" s="40">
        <f>Z501+Z510+Z519</f>
        <v/>
      </c>
      <c r="AA528" s="40">
        <f>AA501+AA510+AA519</f>
        <v/>
      </c>
      <c r="AB528" s="40">
        <f>AB501+AB510+AB519</f>
        <v/>
      </c>
      <c r="AC528" s="40">
        <f>AC501+AC510+AC519</f>
        <v/>
      </c>
      <c r="AD528" s="42">
        <f>NEWPOLICY(AD501,AD510,AD519)</f>
        <v/>
      </c>
      <c r="AE528" s="25">
        <f>LOWER(Settings!$C$4)&amp;".mit."&amp;$A528&amp;IF($C528="","","."&amp;$C528&amp;"."&amp;$B528)&amp;IF(INDEX(Variables!$D$5:$D$105,MATCH($A528,Variables!$A$5:$A$105,0))="","","."&amp;INDEX(Variables!$D$5:$D$105,MATCH($A528,Variables!$A$5:$A$105,0)))&amp;"."&amp;AE$5</f>
        <v/>
      </c>
      <c r="AF528" s="41">
        <f>AF501+AF510+AF519</f>
        <v/>
      </c>
      <c r="AG528" s="40">
        <f>AG501+AG510+AG519</f>
        <v/>
      </c>
      <c r="AH528" s="40">
        <f>AH501+AH510+AH519</f>
        <v/>
      </c>
      <c r="AI528" s="40">
        <f>AI501+AI510+AI519</f>
        <v/>
      </c>
      <c r="AJ528" s="40">
        <f>AJ501+AJ510+AJ519</f>
        <v/>
      </c>
      <c r="AK528" s="40">
        <f>AK501+AK510+AK519</f>
        <v/>
      </c>
      <c r="AL528" s="40">
        <f>AL501+AL510+AL519</f>
        <v/>
      </c>
      <c r="AM528" s="40">
        <f>AM501+AM510+AM519</f>
        <v/>
      </c>
      <c r="AN528" s="40">
        <f>AN501+AN510+AN519</f>
        <v/>
      </c>
      <c r="AO528" s="40">
        <f>AO501+AO510+AO519</f>
        <v/>
      </c>
      <c r="AP528" s="40">
        <f>AP501+AP510+AP519</f>
        <v/>
      </c>
      <c r="AQ528" s="40">
        <f>AQ501+AQ510+AQ519</f>
        <v/>
      </c>
      <c r="AR528" s="40">
        <f>AR501+AR510+AR519</f>
        <v/>
      </c>
      <c r="AS528" s="40">
        <f>AS501+AS510+AS519</f>
        <v/>
      </c>
      <c r="AT528" s="40">
        <f>AT501+AT510+AT519</f>
        <v/>
      </c>
      <c r="AU528" s="40">
        <f>AU501+AU510+AU519</f>
        <v/>
      </c>
      <c r="AV528" s="40">
        <f>AV501+AV510+AV519</f>
        <v/>
      </c>
      <c r="AW528" s="40">
        <f>AW501+AW510+AW519</f>
        <v/>
      </c>
      <c r="AX528" s="42">
        <f>NEWPOLICY(AX501,AX510,AX519)</f>
        <v/>
      </c>
    </row>
    <row r="529" hidden="1" outlineLevel="2">
      <c r="A529" s="5" t="inlineStr">
        <is>
          <t>nce</t>
        </is>
      </c>
      <c r="B529" s="5" t="inlineStr">
        <is>
          <t>oop</t>
        </is>
      </c>
      <c r="C529" s="5" t="inlineStr">
        <is>
          <t>nav</t>
        </is>
      </c>
      <c r="D529" s="39" t="n"/>
      <c r="E529" s="39" t="n"/>
      <c r="F529" s="39" t="n"/>
      <c r="G529" s="39" t="n"/>
      <c r="H529" s="5">
        <f>INDEX(Variables!$B$5:$B$105,MATCH($A529,Variables!$A$5:$A$105,0))&amp;IF($C529="",""," | "&amp;INDEX(Mapping!$B$5:$B$26,MATCH($C529,Mapping!$A$5:$A$26,0))&amp;" | "&amp;INDEX(Mapping!$B$30:$B$41,MATCH($B529,Mapping!$A$30:$A$41,0)))</f>
        <v/>
      </c>
      <c r="I529" s="5">
        <f>INDEX(Variables!$C$5:$C$105,MATCH($A529,Variables!$A$5:$A$105,0))</f>
        <v/>
      </c>
      <c r="J529" s="5">
        <f>INDEX(Variables!$E$5:$E$105,MATCH($A529,Variables!$A$5:$A$105,0))</f>
        <v/>
      </c>
      <c r="K529" s="25">
        <f>LOWER(Settings!$C$4)&amp;".mit."&amp;$A529&amp;IF($C529="","","."&amp;$C529&amp;"."&amp;$B529)&amp;IF(INDEX(Variables!$D$5:$D$105,MATCH($A529,Variables!$A$5:$A$105,0))="","","."&amp;INDEX(Variables!$D$5:$D$105,MATCH($A529,Variables!$A$5:$A$105,0)))&amp;"."&amp;K$5</f>
        <v/>
      </c>
      <c r="L529" s="41">
        <f>L502+L511+L520</f>
        <v/>
      </c>
      <c r="M529" s="40">
        <f>M502+M511+M520</f>
        <v/>
      </c>
      <c r="N529" s="40">
        <f>N502+N511+N520</f>
        <v/>
      </c>
      <c r="O529" s="40">
        <f>O502+O511+O520</f>
        <v/>
      </c>
      <c r="P529" s="40">
        <f>P502+P511+P520</f>
        <v/>
      </c>
      <c r="Q529" s="40">
        <f>Q502+Q511+Q520</f>
        <v/>
      </c>
      <c r="R529" s="40">
        <f>R502+R511+R520</f>
        <v/>
      </c>
      <c r="S529" s="40">
        <f>S502+S511+S520</f>
        <v/>
      </c>
      <c r="T529" s="40">
        <f>T502+T511+T520</f>
        <v/>
      </c>
      <c r="U529" s="40">
        <f>U502+U511+U520</f>
        <v/>
      </c>
      <c r="V529" s="40">
        <f>V502+V511+V520</f>
        <v/>
      </c>
      <c r="W529" s="40">
        <f>W502+W511+W520</f>
        <v/>
      </c>
      <c r="X529" s="40">
        <f>X502+X511+X520</f>
        <v/>
      </c>
      <c r="Y529" s="40">
        <f>Y502+Y511+Y520</f>
        <v/>
      </c>
      <c r="Z529" s="40">
        <f>Z502+Z511+Z520</f>
        <v/>
      </c>
      <c r="AA529" s="40">
        <f>AA502+AA511+AA520</f>
        <v/>
      </c>
      <c r="AB529" s="40">
        <f>AB502+AB511+AB520</f>
        <v/>
      </c>
      <c r="AC529" s="40">
        <f>AC502+AC511+AC520</f>
        <v/>
      </c>
      <c r="AD529" s="42">
        <f>NEWPOLICY(AD502,AD511,AD520)</f>
        <v/>
      </c>
      <c r="AE529" s="25">
        <f>LOWER(Settings!$C$4)&amp;".mit."&amp;$A529&amp;IF($C529="","","."&amp;$C529&amp;"."&amp;$B529)&amp;IF(INDEX(Variables!$D$5:$D$105,MATCH($A529,Variables!$A$5:$A$105,0))="","","."&amp;INDEX(Variables!$D$5:$D$105,MATCH($A529,Variables!$A$5:$A$105,0)))&amp;"."&amp;AE$5</f>
        <v/>
      </c>
      <c r="AF529" s="41">
        <f>AF502+AF511+AF520</f>
        <v/>
      </c>
      <c r="AG529" s="40">
        <f>AG502+AG511+AG520</f>
        <v/>
      </c>
      <c r="AH529" s="40">
        <f>AH502+AH511+AH520</f>
        <v/>
      </c>
      <c r="AI529" s="40">
        <f>AI502+AI511+AI520</f>
        <v/>
      </c>
      <c r="AJ529" s="40">
        <f>AJ502+AJ511+AJ520</f>
        <v/>
      </c>
      <c r="AK529" s="40">
        <f>AK502+AK511+AK520</f>
        <v/>
      </c>
      <c r="AL529" s="40">
        <f>AL502+AL511+AL520</f>
        <v/>
      </c>
      <c r="AM529" s="40">
        <f>AM502+AM511+AM520</f>
        <v/>
      </c>
      <c r="AN529" s="40">
        <f>AN502+AN511+AN520</f>
        <v/>
      </c>
      <c r="AO529" s="40">
        <f>AO502+AO511+AO520</f>
        <v/>
      </c>
      <c r="AP529" s="40">
        <f>AP502+AP511+AP520</f>
        <v/>
      </c>
      <c r="AQ529" s="40">
        <f>AQ502+AQ511+AQ520</f>
        <v/>
      </c>
      <c r="AR529" s="40">
        <f>AR502+AR511+AR520</f>
        <v/>
      </c>
      <c r="AS529" s="40">
        <f>AS502+AS511+AS520</f>
        <v/>
      </c>
      <c r="AT529" s="40">
        <f>AT502+AT511+AT520</f>
        <v/>
      </c>
      <c r="AU529" s="40">
        <f>AU502+AU511+AU520</f>
        <v/>
      </c>
      <c r="AV529" s="40">
        <f>AV502+AV511+AV520</f>
        <v/>
      </c>
      <c r="AW529" s="40">
        <f>AW502+AW511+AW520</f>
        <v/>
      </c>
      <c r="AX529" s="42">
        <f>NEWPOLICY(AX502,AX511,AX520)</f>
        <v/>
      </c>
    </row>
    <row r="530" hidden="1" outlineLevel="2">
      <c r="A530" s="5" t="inlineStr">
        <is>
          <t>nce</t>
        </is>
      </c>
      <c r="B530" s="5" t="inlineStr">
        <is>
          <t>bio</t>
        </is>
      </c>
      <c r="C530" s="5" t="inlineStr">
        <is>
          <t>nav</t>
        </is>
      </c>
      <c r="D530" s="39" t="n"/>
      <c r="E530" s="39" t="n"/>
      <c r="F530" s="39" t="n"/>
      <c r="G530" s="39" t="n"/>
      <c r="H530" s="5">
        <f>INDEX(Variables!$B$5:$B$105,MATCH($A530,Variables!$A$5:$A$105,0))&amp;IF($C530="",""," | "&amp;INDEX(Mapping!$B$5:$B$26,MATCH($C530,Mapping!$A$5:$A$26,0))&amp;" | "&amp;INDEX(Mapping!$B$30:$B$41,MATCH($B530,Mapping!$A$30:$A$41,0)))</f>
        <v/>
      </c>
      <c r="I530" s="5">
        <f>INDEX(Variables!$C$5:$C$105,MATCH($A530,Variables!$A$5:$A$105,0))</f>
        <v/>
      </c>
      <c r="J530" s="5">
        <f>INDEX(Variables!$E$5:$E$105,MATCH($A530,Variables!$A$5:$A$105,0))</f>
        <v/>
      </c>
      <c r="K530" s="25">
        <f>LOWER(Settings!$C$4)&amp;".mit."&amp;$A530&amp;IF($C530="","","."&amp;$C530&amp;"."&amp;$B530)&amp;IF(INDEX(Variables!$D$5:$D$105,MATCH($A530,Variables!$A$5:$A$105,0))="","","."&amp;INDEX(Variables!$D$5:$D$105,MATCH($A530,Variables!$A$5:$A$105,0)))&amp;"."&amp;K$5</f>
        <v/>
      </c>
      <c r="L530" s="41">
        <f>L503+L512+L521</f>
        <v/>
      </c>
      <c r="M530" s="40">
        <f>M503+M512+M521</f>
        <v/>
      </c>
      <c r="N530" s="40">
        <f>N503+N512+N521</f>
        <v/>
      </c>
      <c r="O530" s="40">
        <f>O503+O512+O521</f>
        <v/>
      </c>
      <c r="P530" s="40">
        <f>P503+P512+P521</f>
        <v/>
      </c>
      <c r="Q530" s="40">
        <f>Q503+Q512+Q521</f>
        <v/>
      </c>
      <c r="R530" s="40">
        <f>R503+R512+R521</f>
        <v/>
      </c>
      <c r="S530" s="40">
        <f>S503+S512+S521</f>
        <v/>
      </c>
      <c r="T530" s="40">
        <f>T503+T512+T521</f>
        <v/>
      </c>
      <c r="U530" s="40">
        <f>U503+U512+U521</f>
        <v/>
      </c>
      <c r="V530" s="40">
        <f>V503+V512+V521</f>
        <v/>
      </c>
      <c r="W530" s="40">
        <f>W503+W512+W521</f>
        <v/>
      </c>
      <c r="X530" s="40">
        <f>X503+X512+X521</f>
        <v/>
      </c>
      <c r="Y530" s="40">
        <f>Y503+Y512+Y521</f>
        <v/>
      </c>
      <c r="Z530" s="40">
        <f>Z503+Z512+Z521</f>
        <v/>
      </c>
      <c r="AA530" s="40">
        <f>AA503+AA512+AA521</f>
        <v/>
      </c>
      <c r="AB530" s="40">
        <f>AB503+AB512+AB521</f>
        <v/>
      </c>
      <c r="AC530" s="40">
        <f>AC503+AC512+AC521</f>
        <v/>
      </c>
      <c r="AD530" s="42">
        <f>NEWPOLICY(AD503,AD512,AD521)</f>
        <v/>
      </c>
      <c r="AE530" s="25">
        <f>LOWER(Settings!$C$4)&amp;".mit."&amp;$A530&amp;IF($C530="","","."&amp;$C530&amp;"."&amp;$B530)&amp;IF(INDEX(Variables!$D$5:$D$105,MATCH($A530,Variables!$A$5:$A$105,0))="","","."&amp;INDEX(Variables!$D$5:$D$105,MATCH($A530,Variables!$A$5:$A$105,0)))&amp;"."&amp;AE$5</f>
        <v/>
      </c>
      <c r="AF530" s="41">
        <f>AF503+AF512+AF521</f>
        <v/>
      </c>
      <c r="AG530" s="40">
        <f>AG503+AG512+AG521</f>
        <v/>
      </c>
      <c r="AH530" s="40">
        <f>AH503+AH512+AH521</f>
        <v/>
      </c>
      <c r="AI530" s="40">
        <f>AI503+AI512+AI521</f>
        <v/>
      </c>
      <c r="AJ530" s="40">
        <f>AJ503+AJ512+AJ521</f>
        <v/>
      </c>
      <c r="AK530" s="40">
        <f>AK503+AK512+AK521</f>
        <v/>
      </c>
      <c r="AL530" s="40">
        <f>AL503+AL512+AL521</f>
        <v/>
      </c>
      <c r="AM530" s="40">
        <f>AM503+AM512+AM521</f>
        <v/>
      </c>
      <c r="AN530" s="40">
        <f>AN503+AN512+AN521</f>
        <v/>
      </c>
      <c r="AO530" s="40">
        <f>AO503+AO512+AO521</f>
        <v/>
      </c>
      <c r="AP530" s="40">
        <f>AP503+AP512+AP521</f>
        <v/>
      </c>
      <c r="AQ530" s="40">
        <f>AQ503+AQ512+AQ521</f>
        <v/>
      </c>
      <c r="AR530" s="40">
        <f>AR503+AR512+AR521</f>
        <v/>
      </c>
      <c r="AS530" s="40">
        <f>AS503+AS512+AS521</f>
        <v/>
      </c>
      <c r="AT530" s="40">
        <f>AT503+AT512+AT521</f>
        <v/>
      </c>
      <c r="AU530" s="40">
        <f>AU503+AU512+AU521</f>
        <v/>
      </c>
      <c r="AV530" s="40">
        <f>AV503+AV512+AV521</f>
        <v/>
      </c>
      <c r="AW530" s="40">
        <f>AW503+AW512+AW521</f>
        <v/>
      </c>
      <c r="AX530" s="42">
        <f>NEWPOLICY(AX503,AX512,AX521)</f>
        <v/>
      </c>
    </row>
    <row r="531" hidden="1" outlineLevel="2"/>
    <row r="532" hidden="1" outlineLevel="2">
      <c r="A532" s="5" t="inlineStr">
        <is>
          <t>atp</t>
        </is>
      </c>
      <c r="B532" s="5" t="inlineStr">
        <is>
          <t>coa</t>
        </is>
      </c>
      <c r="C532" s="5" t="inlineStr">
        <is>
          <t>nav</t>
        </is>
      </c>
      <c r="D532" s="40">
        <f>INDEX(Inputs!$R$5:$R$132,MATCH($B532&amp;"|"&amp;$C532,Inputs!$A$5:$A$132,0))</f>
        <v/>
      </c>
      <c r="E532" s="40">
        <f>INDEX(Inputs!$S$5:$S$132,MATCH($B532&amp;"|"&amp;$C532,Inputs!$A$5:$A$132,0))</f>
        <v/>
      </c>
      <c r="F532" s="39" t="n"/>
      <c r="G532" s="39" t="n"/>
      <c r="H532" s="5">
        <f>INDEX(Variables!$B$5:$B$105,MATCH($A532,Variables!$A$5:$A$105,0))&amp;IF($C532="",""," | "&amp;INDEX(Mapping!$B$5:$B$26,MATCH($C532,Mapping!$A$5:$A$26,0))&amp;" | "&amp;INDEX(Mapping!$B$30:$B$41,MATCH($B532,Mapping!$A$30:$A$41,0)))</f>
        <v/>
      </c>
      <c r="I532" s="5">
        <f>INDEX(Variables!$C$5:$C$105,MATCH($A532,Variables!$A$5:$A$105,0))</f>
        <v/>
      </c>
      <c r="J532" s="5">
        <f>INDEX(Variables!$E$5:$E$105,MATCH($A532,Variables!$A$5:$A$105,0))</f>
        <v/>
      </c>
      <c r="K532" s="25">
        <f>LOWER(Settings!$C$4)&amp;".mit."&amp;$A532&amp;IF($C532="","","."&amp;$C532&amp;"."&amp;$B532)&amp;IF(INDEX(Variables!$D$5:$D$105,MATCH($A532,Variables!$A$5:$A$105,0))="","","."&amp;INDEX(Variables!$D$5:$D$105,MATCH($A532,Variables!$A$5:$A$105,0)))&amp;"."&amp;K$5</f>
        <v/>
      </c>
      <c r="L532" s="41">
        <f>MAX(INDEX(L$232:L$243,$D532)+L523*(1+$E532),0.01)</f>
        <v/>
      </c>
      <c r="M532" s="40">
        <f>MAX(INDEX(M$232:M$243,$D532)+M523*(1+$E532),0.01)</f>
        <v/>
      </c>
      <c r="N532" s="40">
        <f>MAX(INDEX(N$232:N$243,$D532)+N523*(1+$E532),0.01)</f>
        <v/>
      </c>
      <c r="O532" s="40">
        <f>MAX(INDEX(O$232:O$243,$D532)+O523*(1+$E532),0.01)</f>
        <v/>
      </c>
      <c r="P532" s="40">
        <f>MAX(INDEX(P$232:P$243,$D532)+P523*(1+$E532),0.01)</f>
        <v/>
      </c>
      <c r="Q532" s="40">
        <f>MAX(INDEX(Q$232:Q$243,$D532)+Q523*(1+$E532),0.01)</f>
        <v/>
      </c>
      <c r="R532" s="40">
        <f>MAX(INDEX(R$232:R$243,$D532)+R523*(1+$E532),0.01)</f>
        <v/>
      </c>
      <c r="S532" s="40">
        <f>MAX(INDEX(S$232:S$243,$D532)+S523*(1+$E532),0.01)</f>
        <v/>
      </c>
      <c r="T532" s="40">
        <f>MAX(INDEX(T$232:T$243,$D532)+T523*(1+$E532),0.01)</f>
        <v/>
      </c>
      <c r="U532" s="40">
        <f>MAX(INDEX(U$232:U$243,$D532)+U523*(1+$E532),0.01)</f>
        <v/>
      </c>
      <c r="V532" s="40">
        <f>MAX(INDEX(V$232:V$243,$D532)+V523*(1+$E532),0.01)</f>
        <v/>
      </c>
      <c r="W532" s="40">
        <f>MAX(INDEX(W$232:W$243,$D532)+W523*(1+$E532),0.01)</f>
        <v/>
      </c>
      <c r="X532" s="40">
        <f>MAX(INDEX(X$232:X$243,$D532)+X523*(1+$E532),0.01)</f>
        <v/>
      </c>
      <c r="Y532" s="40">
        <f>MAX(INDEX(Y$232:Y$243,$D532)+Y523*(1+$E532),0.01)</f>
        <v/>
      </c>
      <c r="Z532" s="40">
        <f>MAX(INDEX(Z$232:Z$243,$D532)+Z523*(1+$E532),0.01)</f>
        <v/>
      </c>
      <c r="AA532" s="40">
        <f>MAX(INDEX(AA$232:AA$243,$D532)+AA523*(1+$E532),0.01)</f>
        <v/>
      </c>
      <c r="AB532" s="40">
        <f>MAX(INDEX(AB$232:AB$243,$D532)+AB523*(1+$E532),0.01)</f>
        <v/>
      </c>
      <c r="AC532" s="40">
        <f>MAX(INDEX(AC$232:AC$243,$D532)+AC523*(1+$E532),0.01)</f>
        <v/>
      </c>
      <c r="AD532" s="42">
        <f>POSTTAX(INDEX(AD$232:AD$243,$D532),AD523,$E532)</f>
        <v/>
      </c>
      <c r="AE532" s="25">
        <f>LOWER(Settings!$C$4)&amp;".mit."&amp;$A532&amp;IF($C532="","","."&amp;$C532&amp;"."&amp;$B532)&amp;IF(INDEX(Variables!$D$5:$D$105,MATCH($A532,Variables!$A$5:$A$105,0))="","","."&amp;INDEX(Variables!$D$5:$D$105,MATCH($A532,Variables!$A$5:$A$105,0)))&amp;"."&amp;AE$5</f>
        <v/>
      </c>
      <c r="AF532" s="41">
        <f>MAX(INDEX(AF$232:AF$243,$D532)+AF523*(1+$E532),0.01)</f>
        <v/>
      </c>
      <c r="AG532" s="40">
        <f>MAX(INDEX(AG$232:AG$243,$D532)+AG523*(1+$E532),0.01)</f>
        <v/>
      </c>
      <c r="AH532" s="40">
        <f>MAX(INDEX(AH$232:AH$243,$D532)+AH523*(1+$E532),0.01)</f>
        <v/>
      </c>
      <c r="AI532" s="40">
        <f>MAX(INDEX(AI$232:AI$243,$D532)+AI523*(1+$E532),0.01)</f>
        <v/>
      </c>
      <c r="AJ532" s="40">
        <f>MAX(INDEX(AJ$232:AJ$243,$D532)+AJ523*(1+$E532),0.01)</f>
        <v/>
      </c>
      <c r="AK532" s="40">
        <f>MAX(INDEX(AK$232:AK$243,$D532)+AK523*(1+$E532),0.01)</f>
        <v/>
      </c>
      <c r="AL532" s="40">
        <f>MAX(INDEX(AL$232:AL$243,$D532)+AL523*(1+$E532),0.01)</f>
        <v/>
      </c>
      <c r="AM532" s="40">
        <f>MAX(INDEX(AM$232:AM$243,$D532)+AM523*(1+$E532),0.01)</f>
        <v/>
      </c>
      <c r="AN532" s="40">
        <f>MAX(INDEX(AN$232:AN$243,$D532)+AN523*(1+$E532),0.01)</f>
        <v/>
      </c>
      <c r="AO532" s="40">
        <f>MAX(INDEX(AO$232:AO$243,$D532)+AO523*(1+$E532),0.01)</f>
        <v/>
      </c>
      <c r="AP532" s="40">
        <f>MAX(INDEX(AP$232:AP$243,$D532)+AP523*(1+$E532),0.01)</f>
        <v/>
      </c>
      <c r="AQ532" s="40">
        <f>MAX(INDEX(AQ$232:AQ$243,$D532)+AQ523*(1+$E532),0.01)</f>
        <v/>
      </c>
      <c r="AR532" s="40">
        <f>MAX(INDEX(AR$232:AR$243,$D532)+AR523*(1+$E532),0.01)</f>
        <v/>
      </c>
      <c r="AS532" s="40">
        <f>MAX(INDEX(AS$232:AS$243,$D532)+AS523*(1+$E532),0.01)</f>
        <v/>
      </c>
      <c r="AT532" s="40">
        <f>MAX(INDEX(AT$232:AT$243,$D532)+AT523*(1+$E532),0.01)</f>
        <v/>
      </c>
      <c r="AU532" s="40">
        <f>MAX(INDEX(AU$232:AU$243,$D532)+AU523*(1+$E532),0.01)</f>
        <v/>
      </c>
      <c r="AV532" s="40">
        <f>MAX(INDEX(AV$232:AV$243,$D532)+AV523*(1+$E532),0.01)</f>
        <v/>
      </c>
      <c r="AW532" s="40">
        <f>MAX(INDEX(AW$232:AW$243,$D532)+AW523*(1+$E532),0.01)</f>
        <v/>
      </c>
      <c r="AX532" s="42">
        <f>POSTTAX(INDEX(AX$232:AX$243,$D532),AX523,$E532)</f>
        <v/>
      </c>
    </row>
    <row r="533" hidden="1" outlineLevel="2">
      <c r="A533" s="5" t="inlineStr">
        <is>
          <t>atp</t>
        </is>
      </c>
      <c r="B533" s="5" t="inlineStr">
        <is>
          <t>nga</t>
        </is>
      </c>
      <c r="C533" s="5" t="inlineStr">
        <is>
          <t>nav</t>
        </is>
      </c>
      <c r="D533" s="40">
        <f>INDEX(Inputs!$R$5:$R$132,MATCH($B533&amp;"|"&amp;$C533,Inputs!$A$5:$A$132,0))</f>
        <v/>
      </c>
      <c r="E533" s="40">
        <f>INDEX(Inputs!$S$5:$S$132,MATCH($B533&amp;"|"&amp;$C533,Inputs!$A$5:$A$132,0))</f>
        <v/>
      </c>
      <c r="F533" s="39" t="n"/>
      <c r="G533" s="39" t="n"/>
      <c r="H533" s="5">
        <f>INDEX(Variables!$B$5:$B$105,MATCH($A533,Variables!$A$5:$A$105,0))&amp;IF($C533="",""," | "&amp;INDEX(Mapping!$B$5:$B$26,MATCH($C533,Mapping!$A$5:$A$26,0))&amp;" | "&amp;INDEX(Mapping!$B$30:$B$41,MATCH($B533,Mapping!$A$30:$A$41,0)))</f>
        <v/>
      </c>
      <c r="I533" s="5">
        <f>INDEX(Variables!$C$5:$C$105,MATCH($A533,Variables!$A$5:$A$105,0))</f>
        <v/>
      </c>
      <c r="J533" s="5">
        <f>INDEX(Variables!$E$5:$E$105,MATCH($A533,Variables!$A$5:$A$105,0))</f>
        <v/>
      </c>
      <c r="K533" s="25">
        <f>LOWER(Settings!$C$4)&amp;".mit."&amp;$A533&amp;IF($C533="","","."&amp;$C533&amp;"."&amp;$B533)&amp;IF(INDEX(Variables!$D$5:$D$105,MATCH($A533,Variables!$A$5:$A$105,0))="","","."&amp;INDEX(Variables!$D$5:$D$105,MATCH($A533,Variables!$A$5:$A$105,0)))&amp;"."&amp;K$5</f>
        <v/>
      </c>
      <c r="L533" s="41">
        <f>MAX(INDEX(L$232:L$243,$D533)+L524*(1+$E533),0.01)</f>
        <v/>
      </c>
      <c r="M533" s="40">
        <f>MAX(INDEX(M$232:M$243,$D533)+M524*(1+$E533),0.01)</f>
        <v/>
      </c>
      <c r="N533" s="40">
        <f>MAX(INDEX(N$232:N$243,$D533)+N524*(1+$E533),0.01)</f>
        <v/>
      </c>
      <c r="O533" s="40">
        <f>MAX(INDEX(O$232:O$243,$D533)+O524*(1+$E533),0.01)</f>
        <v/>
      </c>
      <c r="P533" s="40">
        <f>MAX(INDEX(P$232:P$243,$D533)+P524*(1+$E533),0.01)</f>
        <v/>
      </c>
      <c r="Q533" s="40">
        <f>MAX(INDEX(Q$232:Q$243,$D533)+Q524*(1+$E533),0.01)</f>
        <v/>
      </c>
      <c r="R533" s="40">
        <f>MAX(INDEX(R$232:R$243,$D533)+R524*(1+$E533),0.01)</f>
        <v/>
      </c>
      <c r="S533" s="40">
        <f>MAX(INDEX(S$232:S$243,$D533)+S524*(1+$E533),0.01)</f>
        <v/>
      </c>
      <c r="T533" s="40">
        <f>MAX(INDEX(T$232:T$243,$D533)+T524*(1+$E533),0.01)</f>
        <v/>
      </c>
      <c r="U533" s="40">
        <f>MAX(INDEX(U$232:U$243,$D533)+U524*(1+$E533),0.01)</f>
        <v/>
      </c>
      <c r="V533" s="40">
        <f>MAX(INDEX(V$232:V$243,$D533)+V524*(1+$E533),0.01)</f>
        <v/>
      </c>
      <c r="W533" s="40">
        <f>MAX(INDEX(W$232:W$243,$D533)+W524*(1+$E533),0.01)</f>
        <v/>
      </c>
      <c r="X533" s="40">
        <f>MAX(INDEX(X$232:X$243,$D533)+X524*(1+$E533),0.01)</f>
        <v/>
      </c>
      <c r="Y533" s="40">
        <f>MAX(INDEX(Y$232:Y$243,$D533)+Y524*(1+$E533),0.01)</f>
        <v/>
      </c>
      <c r="Z533" s="40">
        <f>MAX(INDEX(Z$232:Z$243,$D533)+Z524*(1+$E533),0.01)</f>
        <v/>
      </c>
      <c r="AA533" s="40">
        <f>MAX(INDEX(AA$232:AA$243,$D533)+AA524*(1+$E533),0.01)</f>
        <v/>
      </c>
      <c r="AB533" s="40">
        <f>MAX(INDEX(AB$232:AB$243,$D533)+AB524*(1+$E533),0.01)</f>
        <v/>
      </c>
      <c r="AC533" s="40">
        <f>MAX(INDEX(AC$232:AC$243,$D533)+AC524*(1+$E533),0.01)</f>
        <v/>
      </c>
      <c r="AD533" s="42">
        <f>POSTTAX(INDEX(AD$232:AD$243,$D533),AD524,$E533)</f>
        <v/>
      </c>
      <c r="AE533" s="25">
        <f>LOWER(Settings!$C$4)&amp;".mit."&amp;$A533&amp;IF($C533="","","."&amp;$C533&amp;"."&amp;$B533)&amp;IF(INDEX(Variables!$D$5:$D$105,MATCH($A533,Variables!$A$5:$A$105,0))="","","."&amp;INDEX(Variables!$D$5:$D$105,MATCH($A533,Variables!$A$5:$A$105,0)))&amp;"."&amp;AE$5</f>
        <v/>
      </c>
      <c r="AF533" s="41">
        <f>MAX(INDEX(AF$232:AF$243,$D533)+AF524*(1+$E533),0.01)</f>
        <v/>
      </c>
      <c r="AG533" s="40">
        <f>MAX(INDEX(AG$232:AG$243,$D533)+AG524*(1+$E533),0.01)</f>
        <v/>
      </c>
      <c r="AH533" s="40">
        <f>MAX(INDEX(AH$232:AH$243,$D533)+AH524*(1+$E533),0.01)</f>
        <v/>
      </c>
      <c r="AI533" s="40">
        <f>MAX(INDEX(AI$232:AI$243,$D533)+AI524*(1+$E533),0.01)</f>
        <v/>
      </c>
      <c r="AJ533" s="40">
        <f>MAX(INDEX(AJ$232:AJ$243,$D533)+AJ524*(1+$E533),0.01)</f>
        <v/>
      </c>
      <c r="AK533" s="40">
        <f>MAX(INDEX(AK$232:AK$243,$D533)+AK524*(1+$E533),0.01)</f>
        <v/>
      </c>
      <c r="AL533" s="40">
        <f>MAX(INDEX(AL$232:AL$243,$D533)+AL524*(1+$E533),0.01)</f>
        <v/>
      </c>
      <c r="AM533" s="40">
        <f>MAX(INDEX(AM$232:AM$243,$D533)+AM524*(1+$E533),0.01)</f>
        <v/>
      </c>
      <c r="AN533" s="40">
        <f>MAX(INDEX(AN$232:AN$243,$D533)+AN524*(1+$E533),0.01)</f>
        <v/>
      </c>
      <c r="AO533" s="40">
        <f>MAX(INDEX(AO$232:AO$243,$D533)+AO524*(1+$E533),0.01)</f>
        <v/>
      </c>
      <c r="AP533" s="40">
        <f>MAX(INDEX(AP$232:AP$243,$D533)+AP524*(1+$E533),0.01)</f>
        <v/>
      </c>
      <c r="AQ533" s="40">
        <f>MAX(INDEX(AQ$232:AQ$243,$D533)+AQ524*(1+$E533),0.01)</f>
        <v/>
      </c>
      <c r="AR533" s="40">
        <f>MAX(INDEX(AR$232:AR$243,$D533)+AR524*(1+$E533),0.01)</f>
        <v/>
      </c>
      <c r="AS533" s="40">
        <f>MAX(INDEX(AS$232:AS$243,$D533)+AS524*(1+$E533),0.01)</f>
        <v/>
      </c>
      <c r="AT533" s="40">
        <f>MAX(INDEX(AT$232:AT$243,$D533)+AT524*(1+$E533),0.01)</f>
        <v/>
      </c>
      <c r="AU533" s="40">
        <f>MAX(INDEX(AU$232:AU$243,$D533)+AU524*(1+$E533),0.01)</f>
        <v/>
      </c>
      <c r="AV533" s="40">
        <f>MAX(INDEX(AV$232:AV$243,$D533)+AV524*(1+$E533),0.01)</f>
        <v/>
      </c>
      <c r="AW533" s="40">
        <f>MAX(INDEX(AW$232:AW$243,$D533)+AW524*(1+$E533),0.01)</f>
        <v/>
      </c>
      <c r="AX533" s="42">
        <f>POSTTAX(INDEX(AX$232:AX$243,$D533),AX524,$E533)</f>
        <v/>
      </c>
    </row>
    <row r="534" hidden="1" outlineLevel="2">
      <c r="A534" s="5" t="inlineStr">
        <is>
          <t>atp</t>
        </is>
      </c>
      <c r="B534" s="5" t="inlineStr">
        <is>
          <t>gso</t>
        </is>
      </c>
      <c r="C534" s="5" t="inlineStr">
        <is>
          <t>nav</t>
        </is>
      </c>
      <c r="D534" s="40">
        <f>INDEX(Inputs!$R$5:$R$132,MATCH($B534&amp;"|"&amp;$C534,Inputs!$A$5:$A$132,0))</f>
        <v/>
      </c>
      <c r="E534" s="40">
        <f>INDEX(Inputs!$S$5:$S$132,MATCH($B534&amp;"|"&amp;$C534,Inputs!$A$5:$A$132,0))</f>
        <v/>
      </c>
      <c r="F534" s="39" t="n"/>
      <c r="G534" s="39" t="n"/>
      <c r="H534" s="5">
        <f>INDEX(Variables!$B$5:$B$105,MATCH($A534,Variables!$A$5:$A$105,0))&amp;IF($C534="",""," | "&amp;INDEX(Mapping!$B$5:$B$26,MATCH($C534,Mapping!$A$5:$A$26,0))&amp;" | "&amp;INDEX(Mapping!$B$30:$B$41,MATCH($B534,Mapping!$A$30:$A$41,0)))</f>
        <v/>
      </c>
      <c r="I534" s="5">
        <f>INDEX(Variables!$C$5:$C$105,MATCH($A534,Variables!$A$5:$A$105,0))</f>
        <v/>
      </c>
      <c r="J534" s="5">
        <f>INDEX(Variables!$E$5:$E$105,MATCH($A534,Variables!$A$5:$A$105,0))</f>
        <v/>
      </c>
      <c r="K534" s="25">
        <f>LOWER(Settings!$C$4)&amp;".mit."&amp;$A534&amp;IF($C534="","","."&amp;$C534&amp;"."&amp;$B534)&amp;IF(INDEX(Variables!$D$5:$D$105,MATCH($A534,Variables!$A$5:$A$105,0))="","","."&amp;INDEX(Variables!$D$5:$D$105,MATCH($A534,Variables!$A$5:$A$105,0)))&amp;"."&amp;K$5</f>
        <v/>
      </c>
      <c r="L534" s="41">
        <f>MAX(INDEX(L$232:L$243,$D534)+L525*(1+$E534),0.01)</f>
        <v/>
      </c>
      <c r="M534" s="40">
        <f>MAX(INDEX(M$232:M$243,$D534)+M525*(1+$E534),0.01)</f>
        <v/>
      </c>
      <c r="N534" s="40">
        <f>MAX(INDEX(N$232:N$243,$D534)+N525*(1+$E534),0.01)</f>
        <v/>
      </c>
      <c r="O534" s="40">
        <f>MAX(INDEX(O$232:O$243,$D534)+O525*(1+$E534),0.01)</f>
        <v/>
      </c>
      <c r="P534" s="40">
        <f>MAX(INDEX(P$232:P$243,$D534)+P525*(1+$E534),0.01)</f>
        <v/>
      </c>
      <c r="Q534" s="40">
        <f>MAX(INDEX(Q$232:Q$243,$D534)+Q525*(1+$E534),0.01)</f>
        <v/>
      </c>
      <c r="R534" s="40">
        <f>MAX(INDEX(R$232:R$243,$D534)+R525*(1+$E534),0.01)</f>
        <v/>
      </c>
      <c r="S534" s="40">
        <f>MAX(INDEX(S$232:S$243,$D534)+S525*(1+$E534),0.01)</f>
        <v/>
      </c>
      <c r="T534" s="40">
        <f>MAX(INDEX(T$232:T$243,$D534)+T525*(1+$E534),0.01)</f>
        <v/>
      </c>
      <c r="U534" s="40">
        <f>MAX(INDEX(U$232:U$243,$D534)+U525*(1+$E534),0.01)</f>
        <v/>
      </c>
      <c r="V534" s="40">
        <f>MAX(INDEX(V$232:V$243,$D534)+V525*(1+$E534),0.01)</f>
        <v/>
      </c>
      <c r="W534" s="40">
        <f>MAX(INDEX(W$232:W$243,$D534)+W525*(1+$E534),0.01)</f>
        <v/>
      </c>
      <c r="X534" s="40">
        <f>MAX(INDEX(X$232:X$243,$D534)+X525*(1+$E534),0.01)</f>
        <v/>
      </c>
      <c r="Y534" s="40">
        <f>MAX(INDEX(Y$232:Y$243,$D534)+Y525*(1+$E534),0.01)</f>
        <v/>
      </c>
      <c r="Z534" s="40">
        <f>MAX(INDEX(Z$232:Z$243,$D534)+Z525*(1+$E534),0.01)</f>
        <v/>
      </c>
      <c r="AA534" s="40">
        <f>MAX(INDEX(AA$232:AA$243,$D534)+AA525*(1+$E534),0.01)</f>
        <v/>
      </c>
      <c r="AB534" s="40">
        <f>MAX(INDEX(AB$232:AB$243,$D534)+AB525*(1+$E534),0.01)</f>
        <v/>
      </c>
      <c r="AC534" s="40">
        <f>MAX(INDEX(AC$232:AC$243,$D534)+AC525*(1+$E534),0.01)</f>
        <v/>
      </c>
      <c r="AD534" s="42">
        <f>POSTTAX(INDEX(AD$232:AD$243,$D534),AD525,$E534)</f>
        <v/>
      </c>
      <c r="AE534" s="25">
        <f>LOWER(Settings!$C$4)&amp;".mit."&amp;$A534&amp;IF($C534="","","."&amp;$C534&amp;"."&amp;$B534)&amp;IF(INDEX(Variables!$D$5:$D$105,MATCH($A534,Variables!$A$5:$A$105,0))="","","."&amp;INDEX(Variables!$D$5:$D$105,MATCH($A534,Variables!$A$5:$A$105,0)))&amp;"."&amp;AE$5</f>
        <v/>
      </c>
      <c r="AF534" s="41">
        <f>MAX(INDEX(AF$232:AF$243,$D534)+AF525*(1+$E534),0.01)</f>
        <v/>
      </c>
      <c r="AG534" s="40">
        <f>MAX(INDEX(AG$232:AG$243,$D534)+AG525*(1+$E534),0.01)</f>
        <v/>
      </c>
      <c r="AH534" s="40">
        <f>MAX(INDEX(AH$232:AH$243,$D534)+AH525*(1+$E534),0.01)</f>
        <v/>
      </c>
      <c r="AI534" s="40">
        <f>MAX(INDEX(AI$232:AI$243,$D534)+AI525*(1+$E534),0.01)</f>
        <v/>
      </c>
      <c r="AJ534" s="40">
        <f>MAX(INDEX(AJ$232:AJ$243,$D534)+AJ525*(1+$E534),0.01)</f>
        <v/>
      </c>
      <c r="AK534" s="40">
        <f>MAX(INDEX(AK$232:AK$243,$D534)+AK525*(1+$E534),0.01)</f>
        <v/>
      </c>
      <c r="AL534" s="40">
        <f>MAX(INDEX(AL$232:AL$243,$D534)+AL525*(1+$E534),0.01)</f>
        <v/>
      </c>
      <c r="AM534" s="40">
        <f>MAX(INDEX(AM$232:AM$243,$D534)+AM525*(1+$E534),0.01)</f>
        <v/>
      </c>
      <c r="AN534" s="40">
        <f>MAX(INDEX(AN$232:AN$243,$D534)+AN525*(1+$E534),0.01)</f>
        <v/>
      </c>
      <c r="AO534" s="40">
        <f>MAX(INDEX(AO$232:AO$243,$D534)+AO525*(1+$E534),0.01)</f>
        <v/>
      </c>
      <c r="AP534" s="40">
        <f>MAX(INDEX(AP$232:AP$243,$D534)+AP525*(1+$E534),0.01)</f>
        <v/>
      </c>
      <c r="AQ534" s="40">
        <f>MAX(INDEX(AQ$232:AQ$243,$D534)+AQ525*(1+$E534),0.01)</f>
        <v/>
      </c>
      <c r="AR534" s="40">
        <f>MAX(INDEX(AR$232:AR$243,$D534)+AR525*(1+$E534),0.01)</f>
        <v/>
      </c>
      <c r="AS534" s="40">
        <f>MAX(INDEX(AS$232:AS$243,$D534)+AS525*(1+$E534),0.01)</f>
        <v/>
      </c>
      <c r="AT534" s="40">
        <f>MAX(INDEX(AT$232:AT$243,$D534)+AT525*(1+$E534),0.01)</f>
        <v/>
      </c>
      <c r="AU534" s="40">
        <f>MAX(INDEX(AU$232:AU$243,$D534)+AU525*(1+$E534),0.01)</f>
        <v/>
      </c>
      <c r="AV534" s="40">
        <f>MAX(INDEX(AV$232:AV$243,$D534)+AV525*(1+$E534),0.01)</f>
        <v/>
      </c>
      <c r="AW534" s="40">
        <f>MAX(INDEX(AW$232:AW$243,$D534)+AW525*(1+$E534),0.01)</f>
        <v/>
      </c>
      <c r="AX534" s="42">
        <f>POSTTAX(INDEX(AX$232:AX$243,$D534),AX525,$E534)</f>
        <v/>
      </c>
    </row>
    <row r="535" hidden="1" outlineLevel="2">
      <c r="A535" s="5" t="inlineStr">
        <is>
          <t>atp</t>
        </is>
      </c>
      <c r="B535" s="5" t="inlineStr">
        <is>
          <t>die</t>
        </is>
      </c>
      <c r="C535" s="5" t="inlineStr">
        <is>
          <t>nav</t>
        </is>
      </c>
      <c r="D535" s="40">
        <f>INDEX(Inputs!$R$5:$R$132,MATCH($B535&amp;"|"&amp;$C535,Inputs!$A$5:$A$132,0))</f>
        <v/>
      </c>
      <c r="E535" s="40">
        <f>INDEX(Inputs!$S$5:$S$132,MATCH($B535&amp;"|"&amp;$C535,Inputs!$A$5:$A$132,0))</f>
        <v/>
      </c>
      <c r="F535" s="39" t="n"/>
      <c r="G535" s="39" t="n"/>
      <c r="H535" s="5">
        <f>INDEX(Variables!$B$5:$B$105,MATCH($A535,Variables!$A$5:$A$105,0))&amp;IF($C535="",""," | "&amp;INDEX(Mapping!$B$5:$B$26,MATCH($C535,Mapping!$A$5:$A$26,0))&amp;" | "&amp;INDEX(Mapping!$B$30:$B$41,MATCH($B535,Mapping!$A$30:$A$41,0)))</f>
        <v/>
      </c>
      <c r="I535" s="5">
        <f>INDEX(Variables!$C$5:$C$105,MATCH($A535,Variables!$A$5:$A$105,0))</f>
        <v/>
      </c>
      <c r="J535" s="5">
        <f>INDEX(Variables!$E$5:$E$105,MATCH($A535,Variables!$A$5:$A$105,0))</f>
        <v/>
      </c>
      <c r="K535" s="25">
        <f>LOWER(Settings!$C$4)&amp;".mit."&amp;$A535&amp;IF($C535="","","."&amp;$C535&amp;"."&amp;$B535)&amp;IF(INDEX(Variables!$D$5:$D$105,MATCH($A535,Variables!$A$5:$A$105,0))="","","."&amp;INDEX(Variables!$D$5:$D$105,MATCH($A535,Variables!$A$5:$A$105,0)))&amp;"."&amp;K$5</f>
        <v/>
      </c>
      <c r="L535" s="41">
        <f>MAX(INDEX(L$232:L$243,$D535)+L526*(1+$E535),0.01)</f>
        <v/>
      </c>
      <c r="M535" s="40">
        <f>MAX(INDEX(M$232:M$243,$D535)+M526*(1+$E535),0.01)</f>
        <v/>
      </c>
      <c r="N535" s="40">
        <f>MAX(INDEX(N$232:N$243,$D535)+N526*(1+$E535),0.01)</f>
        <v/>
      </c>
      <c r="O535" s="40">
        <f>MAX(INDEX(O$232:O$243,$D535)+O526*(1+$E535),0.01)</f>
        <v/>
      </c>
      <c r="P535" s="40">
        <f>MAX(INDEX(P$232:P$243,$D535)+P526*(1+$E535),0.01)</f>
        <v/>
      </c>
      <c r="Q535" s="40">
        <f>MAX(INDEX(Q$232:Q$243,$D535)+Q526*(1+$E535),0.01)</f>
        <v/>
      </c>
      <c r="R535" s="40">
        <f>MAX(INDEX(R$232:R$243,$D535)+R526*(1+$E535),0.01)</f>
        <v/>
      </c>
      <c r="S535" s="40">
        <f>MAX(INDEX(S$232:S$243,$D535)+S526*(1+$E535),0.01)</f>
        <v/>
      </c>
      <c r="T535" s="40">
        <f>MAX(INDEX(T$232:T$243,$D535)+T526*(1+$E535),0.01)</f>
        <v/>
      </c>
      <c r="U535" s="40">
        <f>MAX(INDEX(U$232:U$243,$D535)+U526*(1+$E535),0.01)</f>
        <v/>
      </c>
      <c r="V535" s="40">
        <f>MAX(INDEX(V$232:V$243,$D535)+V526*(1+$E535),0.01)</f>
        <v/>
      </c>
      <c r="W535" s="40">
        <f>MAX(INDEX(W$232:W$243,$D535)+W526*(1+$E535),0.01)</f>
        <v/>
      </c>
      <c r="X535" s="40">
        <f>MAX(INDEX(X$232:X$243,$D535)+X526*(1+$E535),0.01)</f>
        <v/>
      </c>
      <c r="Y535" s="40">
        <f>MAX(INDEX(Y$232:Y$243,$D535)+Y526*(1+$E535),0.01)</f>
        <v/>
      </c>
      <c r="Z535" s="40">
        <f>MAX(INDEX(Z$232:Z$243,$D535)+Z526*(1+$E535),0.01)</f>
        <v/>
      </c>
      <c r="AA535" s="40">
        <f>MAX(INDEX(AA$232:AA$243,$D535)+AA526*(1+$E535),0.01)</f>
        <v/>
      </c>
      <c r="AB535" s="40">
        <f>MAX(INDEX(AB$232:AB$243,$D535)+AB526*(1+$E535),0.01)</f>
        <v/>
      </c>
      <c r="AC535" s="40">
        <f>MAX(INDEX(AC$232:AC$243,$D535)+AC526*(1+$E535),0.01)</f>
        <v/>
      </c>
      <c r="AD535" s="42">
        <f>POSTTAX(INDEX(AD$232:AD$243,$D535),AD526,$E535)</f>
        <v/>
      </c>
      <c r="AE535" s="25">
        <f>LOWER(Settings!$C$4)&amp;".mit."&amp;$A535&amp;IF($C535="","","."&amp;$C535&amp;"."&amp;$B535)&amp;IF(INDEX(Variables!$D$5:$D$105,MATCH($A535,Variables!$A$5:$A$105,0))="","","."&amp;INDEX(Variables!$D$5:$D$105,MATCH($A535,Variables!$A$5:$A$105,0)))&amp;"."&amp;AE$5</f>
        <v/>
      </c>
      <c r="AF535" s="41">
        <f>MAX(INDEX(AF$232:AF$243,$D535)+AF526*(1+$E535),0.01)</f>
        <v/>
      </c>
      <c r="AG535" s="40">
        <f>MAX(INDEX(AG$232:AG$243,$D535)+AG526*(1+$E535),0.01)</f>
        <v/>
      </c>
      <c r="AH535" s="40">
        <f>MAX(INDEX(AH$232:AH$243,$D535)+AH526*(1+$E535),0.01)</f>
        <v/>
      </c>
      <c r="AI535" s="40">
        <f>MAX(INDEX(AI$232:AI$243,$D535)+AI526*(1+$E535),0.01)</f>
        <v/>
      </c>
      <c r="AJ535" s="40">
        <f>MAX(INDEX(AJ$232:AJ$243,$D535)+AJ526*(1+$E535),0.01)</f>
        <v/>
      </c>
      <c r="AK535" s="40">
        <f>MAX(INDEX(AK$232:AK$243,$D535)+AK526*(1+$E535),0.01)</f>
        <v/>
      </c>
      <c r="AL535" s="40">
        <f>MAX(INDEX(AL$232:AL$243,$D535)+AL526*(1+$E535),0.01)</f>
        <v/>
      </c>
      <c r="AM535" s="40">
        <f>MAX(INDEX(AM$232:AM$243,$D535)+AM526*(1+$E535),0.01)</f>
        <v/>
      </c>
      <c r="AN535" s="40">
        <f>MAX(INDEX(AN$232:AN$243,$D535)+AN526*(1+$E535),0.01)</f>
        <v/>
      </c>
      <c r="AO535" s="40">
        <f>MAX(INDEX(AO$232:AO$243,$D535)+AO526*(1+$E535),0.01)</f>
        <v/>
      </c>
      <c r="AP535" s="40">
        <f>MAX(INDEX(AP$232:AP$243,$D535)+AP526*(1+$E535),0.01)</f>
        <v/>
      </c>
      <c r="AQ535" s="40">
        <f>MAX(INDEX(AQ$232:AQ$243,$D535)+AQ526*(1+$E535),0.01)</f>
        <v/>
      </c>
      <c r="AR535" s="40">
        <f>MAX(INDEX(AR$232:AR$243,$D535)+AR526*(1+$E535),0.01)</f>
        <v/>
      </c>
      <c r="AS535" s="40">
        <f>MAX(INDEX(AS$232:AS$243,$D535)+AS526*(1+$E535),0.01)</f>
        <v/>
      </c>
      <c r="AT535" s="40">
        <f>MAX(INDEX(AT$232:AT$243,$D535)+AT526*(1+$E535),0.01)</f>
        <v/>
      </c>
      <c r="AU535" s="40">
        <f>MAX(INDEX(AU$232:AU$243,$D535)+AU526*(1+$E535),0.01)</f>
        <v/>
      </c>
      <c r="AV535" s="40">
        <f>MAX(INDEX(AV$232:AV$243,$D535)+AV526*(1+$E535),0.01)</f>
        <v/>
      </c>
      <c r="AW535" s="40">
        <f>MAX(INDEX(AW$232:AW$243,$D535)+AW526*(1+$E535),0.01)</f>
        <v/>
      </c>
      <c r="AX535" s="42">
        <f>POSTTAX(INDEX(AX$232:AX$243,$D535),AX526,$E535)</f>
        <v/>
      </c>
    </row>
    <row r="536" hidden="1" outlineLevel="2">
      <c r="A536" s="5" t="inlineStr">
        <is>
          <t>atp</t>
        </is>
      </c>
      <c r="B536" s="5" t="inlineStr">
        <is>
          <t>lpg</t>
        </is>
      </c>
      <c r="C536" s="5" t="inlineStr">
        <is>
          <t>nav</t>
        </is>
      </c>
      <c r="D536" s="40">
        <f>INDEX(Inputs!$R$5:$R$132,MATCH($B536&amp;"|"&amp;$C536,Inputs!$A$5:$A$132,0))</f>
        <v/>
      </c>
      <c r="E536" s="40">
        <f>INDEX(Inputs!$S$5:$S$132,MATCH($B536&amp;"|"&amp;$C536,Inputs!$A$5:$A$132,0))</f>
        <v/>
      </c>
      <c r="F536" s="39" t="n"/>
      <c r="G536" s="39" t="n"/>
      <c r="H536" s="5">
        <f>INDEX(Variables!$B$5:$B$105,MATCH($A536,Variables!$A$5:$A$105,0))&amp;IF($C536="",""," | "&amp;INDEX(Mapping!$B$5:$B$26,MATCH($C536,Mapping!$A$5:$A$26,0))&amp;" | "&amp;INDEX(Mapping!$B$30:$B$41,MATCH($B536,Mapping!$A$30:$A$41,0)))</f>
        <v/>
      </c>
      <c r="I536" s="5">
        <f>INDEX(Variables!$C$5:$C$105,MATCH($A536,Variables!$A$5:$A$105,0))</f>
        <v/>
      </c>
      <c r="J536" s="5">
        <f>INDEX(Variables!$E$5:$E$105,MATCH($A536,Variables!$A$5:$A$105,0))</f>
        <v/>
      </c>
      <c r="K536" s="25">
        <f>LOWER(Settings!$C$4)&amp;".mit."&amp;$A536&amp;IF($C536="","","."&amp;$C536&amp;"."&amp;$B536)&amp;IF(INDEX(Variables!$D$5:$D$105,MATCH($A536,Variables!$A$5:$A$105,0))="","","."&amp;INDEX(Variables!$D$5:$D$105,MATCH($A536,Variables!$A$5:$A$105,0)))&amp;"."&amp;K$5</f>
        <v/>
      </c>
      <c r="L536" s="41">
        <f>MAX(INDEX(L$232:L$243,$D536)+L527*(1+$E536),0.01)</f>
        <v/>
      </c>
      <c r="M536" s="40">
        <f>MAX(INDEX(M$232:M$243,$D536)+M527*(1+$E536),0.01)</f>
        <v/>
      </c>
      <c r="N536" s="40">
        <f>MAX(INDEX(N$232:N$243,$D536)+N527*(1+$E536),0.01)</f>
        <v/>
      </c>
      <c r="O536" s="40">
        <f>MAX(INDEX(O$232:O$243,$D536)+O527*(1+$E536),0.01)</f>
        <v/>
      </c>
      <c r="P536" s="40">
        <f>MAX(INDEX(P$232:P$243,$D536)+P527*(1+$E536),0.01)</f>
        <v/>
      </c>
      <c r="Q536" s="40">
        <f>MAX(INDEX(Q$232:Q$243,$D536)+Q527*(1+$E536),0.01)</f>
        <v/>
      </c>
      <c r="R536" s="40">
        <f>MAX(INDEX(R$232:R$243,$D536)+R527*(1+$E536),0.01)</f>
        <v/>
      </c>
      <c r="S536" s="40">
        <f>MAX(INDEX(S$232:S$243,$D536)+S527*(1+$E536),0.01)</f>
        <v/>
      </c>
      <c r="T536" s="40">
        <f>MAX(INDEX(T$232:T$243,$D536)+T527*(1+$E536),0.01)</f>
        <v/>
      </c>
      <c r="U536" s="40">
        <f>MAX(INDEX(U$232:U$243,$D536)+U527*(1+$E536),0.01)</f>
        <v/>
      </c>
      <c r="V536" s="40">
        <f>MAX(INDEX(V$232:V$243,$D536)+V527*(1+$E536),0.01)</f>
        <v/>
      </c>
      <c r="W536" s="40">
        <f>MAX(INDEX(W$232:W$243,$D536)+W527*(1+$E536),0.01)</f>
        <v/>
      </c>
      <c r="X536" s="40">
        <f>MAX(INDEX(X$232:X$243,$D536)+X527*(1+$E536),0.01)</f>
        <v/>
      </c>
      <c r="Y536" s="40">
        <f>MAX(INDEX(Y$232:Y$243,$D536)+Y527*(1+$E536),0.01)</f>
        <v/>
      </c>
      <c r="Z536" s="40">
        <f>MAX(INDEX(Z$232:Z$243,$D536)+Z527*(1+$E536),0.01)</f>
        <v/>
      </c>
      <c r="AA536" s="40">
        <f>MAX(INDEX(AA$232:AA$243,$D536)+AA527*(1+$E536),0.01)</f>
        <v/>
      </c>
      <c r="AB536" s="40">
        <f>MAX(INDEX(AB$232:AB$243,$D536)+AB527*(1+$E536),0.01)</f>
        <v/>
      </c>
      <c r="AC536" s="40">
        <f>MAX(INDEX(AC$232:AC$243,$D536)+AC527*(1+$E536),0.01)</f>
        <v/>
      </c>
      <c r="AD536" s="42">
        <f>POSTTAX(INDEX(AD$232:AD$243,$D536),AD527,$E536)</f>
        <v/>
      </c>
      <c r="AE536" s="25">
        <f>LOWER(Settings!$C$4)&amp;".mit."&amp;$A536&amp;IF($C536="","","."&amp;$C536&amp;"."&amp;$B536)&amp;IF(INDEX(Variables!$D$5:$D$105,MATCH($A536,Variables!$A$5:$A$105,0))="","","."&amp;INDEX(Variables!$D$5:$D$105,MATCH($A536,Variables!$A$5:$A$105,0)))&amp;"."&amp;AE$5</f>
        <v/>
      </c>
      <c r="AF536" s="41">
        <f>MAX(INDEX(AF$232:AF$243,$D536)+AF527*(1+$E536),0.01)</f>
        <v/>
      </c>
      <c r="AG536" s="40">
        <f>MAX(INDEX(AG$232:AG$243,$D536)+AG527*(1+$E536),0.01)</f>
        <v/>
      </c>
      <c r="AH536" s="40">
        <f>MAX(INDEX(AH$232:AH$243,$D536)+AH527*(1+$E536),0.01)</f>
        <v/>
      </c>
      <c r="AI536" s="40">
        <f>MAX(INDEX(AI$232:AI$243,$D536)+AI527*(1+$E536),0.01)</f>
        <v/>
      </c>
      <c r="AJ536" s="40">
        <f>MAX(INDEX(AJ$232:AJ$243,$D536)+AJ527*(1+$E536),0.01)</f>
        <v/>
      </c>
      <c r="AK536" s="40">
        <f>MAX(INDEX(AK$232:AK$243,$D536)+AK527*(1+$E536),0.01)</f>
        <v/>
      </c>
      <c r="AL536" s="40">
        <f>MAX(INDEX(AL$232:AL$243,$D536)+AL527*(1+$E536),0.01)</f>
        <v/>
      </c>
      <c r="AM536" s="40">
        <f>MAX(INDEX(AM$232:AM$243,$D536)+AM527*(1+$E536),0.01)</f>
        <v/>
      </c>
      <c r="AN536" s="40">
        <f>MAX(INDEX(AN$232:AN$243,$D536)+AN527*(1+$E536),0.01)</f>
        <v/>
      </c>
      <c r="AO536" s="40">
        <f>MAX(INDEX(AO$232:AO$243,$D536)+AO527*(1+$E536),0.01)</f>
        <v/>
      </c>
      <c r="AP536" s="40">
        <f>MAX(INDEX(AP$232:AP$243,$D536)+AP527*(1+$E536),0.01)</f>
        <v/>
      </c>
      <c r="AQ536" s="40">
        <f>MAX(INDEX(AQ$232:AQ$243,$D536)+AQ527*(1+$E536),0.01)</f>
        <v/>
      </c>
      <c r="AR536" s="40">
        <f>MAX(INDEX(AR$232:AR$243,$D536)+AR527*(1+$E536),0.01)</f>
        <v/>
      </c>
      <c r="AS536" s="40">
        <f>MAX(INDEX(AS$232:AS$243,$D536)+AS527*(1+$E536),0.01)</f>
        <v/>
      </c>
      <c r="AT536" s="40">
        <f>MAX(INDEX(AT$232:AT$243,$D536)+AT527*(1+$E536),0.01)</f>
        <v/>
      </c>
      <c r="AU536" s="40">
        <f>MAX(INDEX(AU$232:AU$243,$D536)+AU527*(1+$E536),0.01)</f>
        <v/>
      </c>
      <c r="AV536" s="40">
        <f>MAX(INDEX(AV$232:AV$243,$D536)+AV527*(1+$E536),0.01)</f>
        <v/>
      </c>
      <c r="AW536" s="40">
        <f>MAX(INDEX(AW$232:AW$243,$D536)+AW527*(1+$E536),0.01)</f>
        <v/>
      </c>
      <c r="AX536" s="42">
        <f>POSTTAX(INDEX(AX$232:AX$243,$D536),AX527,$E536)</f>
        <v/>
      </c>
    </row>
    <row r="537" hidden="1" outlineLevel="2">
      <c r="A537" s="5" t="inlineStr">
        <is>
          <t>atp</t>
        </is>
      </c>
      <c r="B537" s="5" t="inlineStr">
        <is>
          <t>ker</t>
        </is>
      </c>
      <c r="C537" s="5" t="inlineStr">
        <is>
          <t>nav</t>
        </is>
      </c>
      <c r="D537" s="40">
        <f>INDEX(Inputs!$R$5:$R$132,MATCH($B537&amp;"|"&amp;$C537,Inputs!$A$5:$A$132,0))</f>
        <v/>
      </c>
      <c r="E537" s="40">
        <f>INDEX(Inputs!$S$5:$S$132,MATCH($B537&amp;"|"&amp;$C537,Inputs!$A$5:$A$132,0))</f>
        <v/>
      </c>
      <c r="F537" s="39" t="n"/>
      <c r="G537" s="39" t="n"/>
      <c r="H537" s="5">
        <f>INDEX(Variables!$B$5:$B$105,MATCH($A537,Variables!$A$5:$A$105,0))&amp;IF($C537="",""," | "&amp;INDEX(Mapping!$B$5:$B$26,MATCH($C537,Mapping!$A$5:$A$26,0))&amp;" | "&amp;INDEX(Mapping!$B$30:$B$41,MATCH($B537,Mapping!$A$30:$A$41,0)))</f>
        <v/>
      </c>
      <c r="I537" s="5">
        <f>INDEX(Variables!$C$5:$C$105,MATCH($A537,Variables!$A$5:$A$105,0))</f>
        <v/>
      </c>
      <c r="J537" s="5">
        <f>INDEX(Variables!$E$5:$E$105,MATCH($A537,Variables!$A$5:$A$105,0))</f>
        <v/>
      </c>
      <c r="K537" s="25">
        <f>LOWER(Settings!$C$4)&amp;".mit."&amp;$A537&amp;IF($C537="","","."&amp;$C537&amp;"."&amp;$B537)&amp;IF(INDEX(Variables!$D$5:$D$105,MATCH($A537,Variables!$A$5:$A$105,0))="","","."&amp;INDEX(Variables!$D$5:$D$105,MATCH($A537,Variables!$A$5:$A$105,0)))&amp;"."&amp;K$5</f>
        <v/>
      </c>
      <c r="L537" s="41">
        <f>MAX(INDEX(L$232:L$243,$D537)+L528*(1+$E537),0.01)</f>
        <v/>
      </c>
      <c r="M537" s="40">
        <f>MAX(INDEX(M$232:M$243,$D537)+M528*(1+$E537),0.01)</f>
        <v/>
      </c>
      <c r="N537" s="40">
        <f>MAX(INDEX(N$232:N$243,$D537)+N528*(1+$E537),0.01)</f>
        <v/>
      </c>
      <c r="O537" s="40">
        <f>MAX(INDEX(O$232:O$243,$D537)+O528*(1+$E537),0.01)</f>
        <v/>
      </c>
      <c r="P537" s="40">
        <f>MAX(INDEX(P$232:P$243,$D537)+P528*(1+$E537),0.01)</f>
        <v/>
      </c>
      <c r="Q537" s="40">
        <f>MAX(INDEX(Q$232:Q$243,$D537)+Q528*(1+$E537),0.01)</f>
        <v/>
      </c>
      <c r="R537" s="40">
        <f>MAX(INDEX(R$232:R$243,$D537)+R528*(1+$E537),0.01)</f>
        <v/>
      </c>
      <c r="S537" s="40">
        <f>MAX(INDEX(S$232:S$243,$D537)+S528*(1+$E537),0.01)</f>
        <v/>
      </c>
      <c r="T537" s="40">
        <f>MAX(INDEX(T$232:T$243,$D537)+T528*(1+$E537),0.01)</f>
        <v/>
      </c>
      <c r="U537" s="40">
        <f>MAX(INDEX(U$232:U$243,$D537)+U528*(1+$E537),0.01)</f>
        <v/>
      </c>
      <c r="V537" s="40">
        <f>MAX(INDEX(V$232:V$243,$D537)+V528*(1+$E537),0.01)</f>
        <v/>
      </c>
      <c r="W537" s="40">
        <f>MAX(INDEX(W$232:W$243,$D537)+W528*(1+$E537),0.01)</f>
        <v/>
      </c>
      <c r="X537" s="40">
        <f>MAX(INDEX(X$232:X$243,$D537)+X528*(1+$E537),0.01)</f>
        <v/>
      </c>
      <c r="Y537" s="40">
        <f>MAX(INDEX(Y$232:Y$243,$D537)+Y528*(1+$E537),0.01)</f>
        <v/>
      </c>
      <c r="Z537" s="40">
        <f>MAX(INDEX(Z$232:Z$243,$D537)+Z528*(1+$E537),0.01)</f>
        <v/>
      </c>
      <c r="AA537" s="40">
        <f>MAX(INDEX(AA$232:AA$243,$D537)+AA528*(1+$E537),0.01)</f>
        <v/>
      </c>
      <c r="AB537" s="40">
        <f>MAX(INDEX(AB$232:AB$243,$D537)+AB528*(1+$E537),0.01)</f>
        <v/>
      </c>
      <c r="AC537" s="40">
        <f>MAX(INDEX(AC$232:AC$243,$D537)+AC528*(1+$E537),0.01)</f>
        <v/>
      </c>
      <c r="AD537" s="42">
        <f>POSTTAX(INDEX(AD$232:AD$243,$D537),AD528,$E537)</f>
        <v/>
      </c>
      <c r="AE537" s="25">
        <f>LOWER(Settings!$C$4)&amp;".mit."&amp;$A537&amp;IF($C537="","","."&amp;$C537&amp;"."&amp;$B537)&amp;IF(INDEX(Variables!$D$5:$D$105,MATCH($A537,Variables!$A$5:$A$105,0))="","","."&amp;INDEX(Variables!$D$5:$D$105,MATCH($A537,Variables!$A$5:$A$105,0)))&amp;"."&amp;AE$5</f>
        <v/>
      </c>
      <c r="AF537" s="41">
        <f>MAX(INDEX(AF$232:AF$243,$D537)+AF528*(1+$E537),0.01)</f>
        <v/>
      </c>
      <c r="AG537" s="40">
        <f>MAX(INDEX(AG$232:AG$243,$D537)+AG528*(1+$E537),0.01)</f>
        <v/>
      </c>
      <c r="AH537" s="40">
        <f>MAX(INDEX(AH$232:AH$243,$D537)+AH528*(1+$E537),0.01)</f>
        <v/>
      </c>
      <c r="AI537" s="40">
        <f>MAX(INDEX(AI$232:AI$243,$D537)+AI528*(1+$E537),0.01)</f>
        <v/>
      </c>
      <c r="AJ537" s="40">
        <f>MAX(INDEX(AJ$232:AJ$243,$D537)+AJ528*(1+$E537),0.01)</f>
        <v/>
      </c>
      <c r="AK537" s="40">
        <f>MAX(INDEX(AK$232:AK$243,$D537)+AK528*(1+$E537),0.01)</f>
        <v/>
      </c>
      <c r="AL537" s="40">
        <f>MAX(INDEX(AL$232:AL$243,$D537)+AL528*(1+$E537),0.01)</f>
        <v/>
      </c>
      <c r="AM537" s="40">
        <f>MAX(INDEX(AM$232:AM$243,$D537)+AM528*(1+$E537),0.01)</f>
        <v/>
      </c>
      <c r="AN537" s="40">
        <f>MAX(INDEX(AN$232:AN$243,$D537)+AN528*(1+$E537),0.01)</f>
        <v/>
      </c>
      <c r="AO537" s="40">
        <f>MAX(INDEX(AO$232:AO$243,$D537)+AO528*(1+$E537),0.01)</f>
        <v/>
      </c>
      <c r="AP537" s="40">
        <f>MAX(INDEX(AP$232:AP$243,$D537)+AP528*(1+$E537),0.01)</f>
        <v/>
      </c>
      <c r="AQ537" s="40">
        <f>MAX(INDEX(AQ$232:AQ$243,$D537)+AQ528*(1+$E537),0.01)</f>
        <v/>
      </c>
      <c r="AR537" s="40">
        <f>MAX(INDEX(AR$232:AR$243,$D537)+AR528*(1+$E537),0.01)</f>
        <v/>
      </c>
      <c r="AS537" s="40">
        <f>MAX(INDEX(AS$232:AS$243,$D537)+AS528*(1+$E537),0.01)</f>
        <v/>
      </c>
      <c r="AT537" s="40">
        <f>MAX(INDEX(AT$232:AT$243,$D537)+AT528*(1+$E537),0.01)</f>
        <v/>
      </c>
      <c r="AU537" s="40">
        <f>MAX(INDEX(AU$232:AU$243,$D537)+AU528*(1+$E537),0.01)</f>
        <v/>
      </c>
      <c r="AV537" s="40">
        <f>MAX(INDEX(AV$232:AV$243,$D537)+AV528*(1+$E537),0.01)</f>
        <v/>
      </c>
      <c r="AW537" s="40">
        <f>MAX(INDEX(AW$232:AW$243,$D537)+AW528*(1+$E537),0.01)</f>
        <v/>
      </c>
      <c r="AX537" s="42">
        <f>POSTTAX(INDEX(AX$232:AX$243,$D537),AX528,$E537)</f>
        <v/>
      </c>
    </row>
    <row r="538" hidden="1" outlineLevel="2">
      <c r="A538" s="5" t="inlineStr">
        <is>
          <t>atp</t>
        </is>
      </c>
      <c r="B538" s="5" t="inlineStr">
        <is>
          <t>oop</t>
        </is>
      </c>
      <c r="C538" s="5" t="inlineStr">
        <is>
          <t>nav</t>
        </is>
      </c>
      <c r="D538" s="40">
        <f>INDEX(Inputs!$R$5:$R$132,MATCH($B538&amp;"|"&amp;$C538,Inputs!$A$5:$A$132,0))</f>
        <v/>
      </c>
      <c r="E538" s="40">
        <f>INDEX(Inputs!$S$5:$S$132,MATCH($B538&amp;"|"&amp;$C538,Inputs!$A$5:$A$132,0))</f>
        <v/>
      </c>
      <c r="F538" s="39" t="n"/>
      <c r="G538" s="39" t="n"/>
      <c r="H538" s="5">
        <f>INDEX(Variables!$B$5:$B$105,MATCH($A538,Variables!$A$5:$A$105,0))&amp;IF($C538="",""," | "&amp;INDEX(Mapping!$B$5:$B$26,MATCH($C538,Mapping!$A$5:$A$26,0))&amp;" | "&amp;INDEX(Mapping!$B$30:$B$41,MATCH($B538,Mapping!$A$30:$A$41,0)))</f>
        <v/>
      </c>
      <c r="I538" s="5">
        <f>INDEX(Variables!$C$5:$C$105,MATCH($A538,Variables!$A$5:$A$105,0))</f>
        <v/>
      </c>
      <c r="J538" s="5">
        <f>INDEX(Variables!$E$5:$E$105,MATCH($A538,Variables!$A$5:$A$105,0))</f>
        <v/>
      </c>
      <c r="K538" s="25">
        <f>LOWER(Settings!$C$4)&amp;".mit."&amp;$A538&amp;IF($C538="","","."&amp;$C538&amp;"."&amp;$B538)&amp;IF(INDEX(Variables!$D$5:$D$105,MATCH($A538,Variables!$A$5:$A$105,0))="","","."&amp;INDEX(Variables!$D$5:$D$105,MATCH($A538,Variables!$A$5:$A$105,0)))&amp;"."&amp;K$5</f>
        <v/>
      </c>
      <c r="L538" s="41">
        <f>MAX(INDEX(L$232:L$243,$D538)+L529*(1+$E538),0.01)</f>
        <v/>
      </c>
      <c r="M538" s="40">
        <f>MAX(INDEX(M$232:M$243,$D538)+M529*(1+$E538),0.01)</f>
        <v/>
      </c>
      <c r="N538" s="40">
        <f>MAX(INDEX(N$232:N$243,$D538)+N529*(1+$E538),0.01)</f>
        <v/>
      </c>
      <c r="O538" s="40">
        <f>MAX(INDEX(O$232:O$243,$D538)+O529*(1+$E538),0.01)</f>
        <v/>
      </c>
      <c r="P538" s="40">
        <f>MAX(INDEX(P$232:P$243,$D538)+P529*(1+$E538),0.01)</f>
        <v/>
      </c>
      <c r="Q538" s="40">
        <f>MAX(INDEX(Q$232:Q$243,$D538)+Q529*(1+$E538),0.01)</f>
        <v/>
      </c>
      <c r="R538" s="40">
        <f>MAX(INDEX(R$232:R$243,$D538)+R529*(1+$E538),0.01)</f>
        <v/>
      </c>
      <c r="S538" s="40">
        <f>MAX(INDEX(S$232:S$243,$D538)+S529*(1+$E538),0.01)</f>
        <v/>
      </c>
      <c r="T538" s="40">
        <f>MAX(INDEX(T$232:T$243,$D538)+T529*(1+$E538),0.01)</f>
        <v/>
      </c>
      <c r="U538" s="40">
        <f>MAX(INDEX(U$232:U$243,$D538)+U529*(1+$E538),0.01)</f>
        <v/>
      </c>
      <c r="V538" s="40">
        <f>MAX(INDEX(V$232:V$243,$D538)+V529*(1+$E538),0.01)</f>
        <v/>
      </c>
      <c r="W538" s="40">
        <f>MAX(INDEX(W$232:W$243,$D538)+W529*(1+$E538),0.01)</f>
        <v/>
      </c>
      <c r="X538" s="40">
        <f>MAX(INDEX(X$232:X$243,$D538)+X529*(1+$E538),0.01)</f>
        <v/>
      </c>
      <c r="Y538" s="40">
        <f>MAX(INDEX(Y$232:Y$243,$D538)+Y529*(1+$E538),0.01)</f>
        <v/>
      </c>
      <c r="Z538" s="40">
        <f>MAX(INDEX(Z$232:Z$243,$D538)+Z529*(1+$E538),0.01)</f>
        <v/>
      </c>
      <c r="AA538" s="40">
        <f>MAX(INDEX(AA$232:AA$243,$D538)+AA529*(1+$E538),0.01)</f>
        <v/>
      </c>
      <c r="AB538" s="40">
        <f>MAX(INDEX(AB$232:AB$243,$D538)+AB529*(1+$E538),0.01)</f>
        <v/>
      </c>
      <c r="AC538" s="40">
        <f>MAX(INDEX(AC$232:AC$243,$D538)+AC529*(1+$E538),0.01)</f>
        <v/>
      </c>
      <c r="AD538" s="42">
        <f>POSTTAX(INDEX(AD$232:AD$243,$D538),AD529,$E538)</f>
        <v/>
      </c>
      <c r="AE538" s="25">
        <f>LOWER(Settings!$C$4)&amp;".mit."&amp;$A538&amp;IF($C538="","","."&amp;$C538&amp;"."&amp;$B538)&amp;IF(INDEX(Variables!$D$5:$D$105,MATCH($A538,Variables!$A$5:$A$105,0))="","","."&amp;INDEX(Variables!$D$5:$D$105,MATCH($A538,Variables!$A$5:$A$105,0)))&amp;"."&amp;AE$5</f>
        <v/>
      </c>
      <c r="AF538" s="41">
        <f>MAX(INDEX(AF$232:AF$243,$D538)+AF529*(1+$E538),0.01)</f>
        <v/>
      </c>
      <c r="AG538" s="40">
        <f>MAX(INDEX(AG$232:AG$243,$D538)+AG529*(1+$E538),0.01)</f>
        <v/>
      </c>
      <c r="AH538" s="40">
        <f>MAX(INDEX(AH$232:AH$243,$D538)+AH529*(1+$E538),0.01)</f>
        <v/>
      </c>
      <c r="AI538" s="40">
        <f>MAX(INDEX(AI$232:AI$243,$D538)+AI529*(1+$E538),0.01)</f>
        <v/>
      </c>
      <c r="AJ538" s="40">
        <f>MAX(INDEX(AJ$232:AJ$243,$D538)+AJ529*(1+$E538),0.01)</f>
        <v/>
      </c>
      <c r="AK538" s="40">
        <f>MAX(INDEX(AK$232:AK$243,$D538)+AK529*(1+$E538),0.01)</f>
        <v/>
      </c>
      <c r="AL538" s="40">
        <f>MAX(INDEX(AL$232:AL$243,$D538)+AL529*(1+$E538),0.01)</f>
        <v/>
      </c>
      <c r="AM538" s="40">
        <f>MAX(INDEX(AM$232:AM$243,$D538)+AM529*(1+$E538),0.01)</f>
        <v/>
      </c>
      <c r="AN538" s="40">
        <f>MAX(INDEX(AN$232:AN$243,$D538)+AN529*(1+$E538),0.01)</f>
        <v/>
      </c>
      <c r="AO538" s="40">
        <f>MAX(INDEX(AO$232:AO$243,$D538)+AO529*(1+$E538),0.01)</f>
        <v/>
      </c>
      <c r="AP538" s="40">
        <f>MAX(INDEX(AP$232:AP$243,$D538)+AP529*(1+$E538),0.01)</f>
        <v/>
      </c>
      <c r="AQ538" s="40">
        <f>MAX(INDEX(AQ$232:AQ$243,$D538)+AQ529*(1+$E538),0.01)</f>
        <v/>
      </c>
      <c r="AR538" s="40">
        <f>MAX(INDEX(AR$232:AR$243,$D538)+AR529*(1+$E538),0.01)</f>
        <v/>
      </c>
      <c r="AS538" s="40">
        <f>MAX(INDEX(AS$232:AS$243,$D538)+AS529*(1+$E538),0.01)</f>
        <v/>
      </c>
      <c r="AT538" s="40">
        <f>MAX(INDEX(AT$232:AT$243,$D538)+AT529*(1+$E538),0.01)</f>
        <v/>
      </c>
      <c r="AU538" s="40">
        <f>MAX(INDEX(AU$232:AU$243,$D538)+AU529*(1+$E538),0.01)</f>
        <v/>
      </c>
      <c r="AV538" s="40">
        <f>MAX(INDEX(AV$232:AV$243,$D538)+AV529*(1+$E538),0.01)</f>
        <v/>
      </c>
      <c r="AW538" s="40">
        <f>MAX(INDEX(AW$232:AW$243,$D538)+AW529*(1+$E538),0.01)</f>
        <v/>
      </c>
      <c r="AX538" s="42">
        <f>POSTTAX(INDEX(AX$232:AX$243,$D538),AX529,$E538)</f>
        <v/>
      </c>
    </row>
    <row r="539" hidden="1" outlineLevel="2">
      <c r="A539" s="5" t="inlineStr">
        <is>
          <t>atp</t>
        </is>
      </c>
      <c r="B539" s="5" t="inlineStr">
        <is>
          <t>bio</t>
        </is>
      </c>
      <c r="C539" s="5" t="inlineStr">
        <is>
          <t>nav</t>
        </is>
      </c>
      <c r="D539" s="40">
        <f>INDEX(Inputs!$R$5:$R$132,MATCH($B539&amp;"|"&amp;$C539,Inputs!$A$5:$A$132,0))</f>
        <v/>
      </c>
      <c r="E539" s="40">
        <f>INDEX(Inputs!$S$5:$S$132,MATCH($B539&amp;"|"&amp;$C539,Inputs!$A$5:$A$132,0))</f>
        <v/>
      </c>
      <c r="F539" s="39" t="n"/>
      <c r="G539" s="39" t="n"/>
      <c r="H539" s="5">
        <f>INDEX(Variables!$B$5:$B$105,MATCH($A539,Variables!$A$5:$A$105,0))&amp;IF($C539="",""," | "&amp;INDEX(Mapping!$B$5:$B$26,MATCH($C539,Mapping!$A$5:$A$26,0))&amp;" | "&amp;INDEX(Mapping!$B$30:$B$41,MATCH($B539,Mapping!$A$30:$A$41,0)))</f>
        <v/>
      </c>
      <c r="I539" s="5">
        <f>INDEX(Variables!$C$5:$C$105,MATCH($A539,Variables!$A$5:$A$105,0))</f>
        <v/>
      </c>
      <c r="J539" s="5">
        <f>INDEX(Variables!$E$5:$E$105,MATCH($A539,Variables!$A$5:$A$105,0))</f>
        <v/>
      </c>
      <c r="K539" s="25">
        <f>LOWER(Settings!$C$4)&amp;".mit."&amp;$A539&amp;IF($C539="","","."&amp;$C539&amp;"."&amp;$B539)&amp;IF(INDEX(Variables!$D$5:$D$105,MATCH($A539,Variables!$A$5:$A$105,0))="","","."&amp;INDEX(Variables!$D$5:$D$105,MATCH($A539,Variables!$A$5:$A$105,0)))&amp;"."&amp;K$5</f>
        <v/>
      </c>
      <c r="L539" s="41">
        <f>MAX(INDEX(L$232:L$243,$D539)+L530*(1+$E539),0.01)</f>
        <v/>
      </c>
      <c r="M539" s="40">
        <f>MAX(INDEX(M$232:M$243,$D539)+M530*(1+$E539),0.01)</f>
        <v/>
      </c>
      <c r="N539" s="40">
        <f>MAX(INDEX(N$232:N$243,$D539)+N530*(1+$E539),0.01)</f>
        <v/>
      </c>
      <c r="O539" s="40">
        <f>MAX(INDEX(O$232:O$243,$D539)+O530*(1+$E539),0.01)</f>
        <v/>
      </c>
      <c r="P539" s="40">
        <f>MAX(INDEX(P$232:P$243,$D539)+P530*(1+$E539),0.01)</f>
        <v/>
      </c>
      <c r="Q539" s="40">
        <f>MAX(INDEX(Q$232:Q$243,$D539)+Q530*(1+$E539),0.01)</f>
        <v/>
      </c>
      <c r="R539" s="40">
        <f>MAX(INDEX(R$232:R$243,$D539)+R530*(1+$E539),0.01)</f>
        <v/>
      </c>
      <c r="S539" s="40">
        <f>MAX(INDEX(S$232:S$243,$D539)+S530*(1+$E539),0.01)</f>
        <v/>
      </c>
      <c r="T539" s="40">
        <f>MAX(INDEX(T$232:T$243,$D539)+T530*(1+$E539),0.01)</f>
        <v/>
      </c>
      <c r="U539" s="40">
        <f>MAX(INDEX(U$232:U$243,$D539)+U530*(1+$E539),0.01)</f>
        <v/>
      </c>
      <c r="V539" s="40">
        <f>MAX(INDEX(V$232:V$243,$D539)+V530*(1+$E539),0.01)</f>
        <v/>
      </c>
      <c r="W539" s="40">
        <f>MAX(INDEX(W$232:W$243,$D539)+W530*(1+$E539),0.01)</f>
        <v/>
      </c>
      <c r="X539" s="40">
        <f>MAX(INDEX(X$232:X$243,$D539)+X530*(1+$E539),0.01)</f>
        <v/>
      </c>
      <c r="Y539" s="40">
        <f>MAX(INDEX(Y$232:Y$243,$D539)+Y530*(1+$E539),0.01)</f>
        <v/>
      </c>
      <c r="Z539" s="40">
        <f>MAX(INDEX(Z$232:Z$243,$D539)+Z530*(1+$E539),0.01)</f>
        <v/>
      </c>
      <c r="AA539" s="40">
        <f>MAX(INDEX(AA$232:AA$243,$D539)+AA530*(1+$E539),0.01)</f>
        <v/>
      </c>
      <c r="AB539" s="40">
        <f>MAX(INDEX(AB$232:AB$243,$D539)+AB530*(1+$E539),0.01)</f>
        <v/>
      </c>
      <c r="AC539" s="40">
        <f>MAX(INDEX(AC$232:AC$243,$D539)+AC530*(1+$E539),0.01)</f>
        <v/>
      </c>
      <c r="AD539" s="42">
        <f>POSTTAX(INDEX(AD$232:AD$243,$D539),AD530,$E539)</f>
        <v/>
      </c>
      <c r="AE539" s="25">
        <f>LOWER(Settings!$C$4)&amp;".mit."&amp;$A539&amp;IF($C539="","","."&amp;$C539&amp;"."&amp;$B539)&amp;IF(INDEX(Variables!$D$5:$D$105,MATCH($A539,Variables!$A$5:$A$105,0))="","","."&amp;INDEX(Variables!$D$5:$D$105,MATCH($A539,Variables!$A$5:$A$105,0)))&amp;"."&amp;AE$5</f>
        <v/>
      </c>
      <c r="AF539" s="41">
        <f>MAX(INDEX(AF$232:AF$243,$D539)+AF530*(1+$E539),0.01)</f>
        <v/>
      </c>
      <c r="AG539" s="40">
        <f>MAX(INDEX(AG$232:AG$243,$D539)+AG530*(1+$E539),0.01)</f>
        <v/>
      </c>
      <c r="AH539" s="40">
        <f>MAX(INDEX(AH$232:AH$243,$D539)+AH530*(1+$E539),0.01)</f>
        <v/>
      </c>
      <c r="AI539" s="40">
        <f>MAX(INDEX(AI$232:AI$243,$D539)+AI530*(1+$E539),0.01)</f>
        <v/>
      </c>
      <c r="AJ539" s="40">
        <f>MAX(INDEX(AJ$232:AJ$243,$D539)+AJ530*(1+$E539),0.01)</f>
        <v/>
      </c>
      <c r="AK539" s="40">
        <f>MAX(INDEX(AK$232:AK$243,$D539)+AK530*(1+$E539),0.01)</f>
        <v/>
      </c>
      <c r="AL539" s="40">
        <f>MAX(INDEX(AL$232:AL$243,$D539)+AL530*(1+$E539),0.01)</f>
        <v/>
      </c>
      <c r="AM539" s="40">
        <f>MAX(INDEX(AM$232:AM$243,$D539)+AM530*(1+$E539),0.01)</f>
        <v/>
      </c>
      <c r="AN539" s="40">
        <f>MAX(INDEX(AN$232:AN$243,$D539)+AN530*(1+$E539),0.01)</f>
        <v/>
      </c>
      <c r="AO539" s="40">
        <f>MAX(INDEX(AO$232:AO$243,$D539)+AO530*(1+$E539),0.01)</f>
        <v/>
      </c>
      <c r="AP539" s="40">
        <f>MAX(INDEX(AP$232:AP$243,$D539)+AP530*(1+$E539),0.01)</f>
        <v/>
      </c>
      <c r="AQ539" s="40">
        <f>MAX(INDEX(AQ$232:AQ$243,$D539)+AQ530*(1+$E539),0.01)</f>
        <v/>
      </c>
      <c r="AR539" s="40">
        <f>MAX(INDEX(AR$232:AR$243,$D539)+AR530*(1+$E539),0.01)</f>
        <v/>
      </c>
      <c r="AS539" s="40">
        <f>MAX(INDEX(AS$232:AS$243,$D539)+AS530*(1+$E539),0.01)</f>
        <v/>
      </c>
      <c r="AT539" s="40">
        <f>MAX(INDEX(AT$232:AT$243,$D539)+AT530*(1+$E539),0.01)</f>
        <v/>
      </c>
      <c r="AU539" s="40">
        <f>MAX(INDEX(AU$232:AU$243,$D539)+AU530*(1+$E539),0.01)</f>
        <v/>
      </c>
      <c r="AV539" s="40">
        <f>MAX(INDEX(AV$232:AV$243,$D539)+AV530*(1+$E539),0.01)</f>
        <v/>
      </c>
      <c r="AW539" s="40">
        <f>MAX(INDEX(AW$232:AW$243,$D539)+AW530*(1+$E539),0.01)</f>
        <v/>
      </c>
      <c r="AX539" s="42">
        <f>POSTTAX(INDEX(AX$232:AX$243,$D539),AX530,$E539)</f>
        <v/>
      </c>
    </row>
    <row r="540" hidden="1" outlineLevel="2"/>
    <row r="541" hidden="1" outlineLevel="2">
      <c r="A541" s="5" t="inlineStr">
        <is>
          <t>shp</t>
        </is>
      </c>
      <c r="B541" s="5" t="inlineStr">
        <is>
          <t>coa</t>
        </is>
      </c>
      <c r="C541" s="5" t="inlineStr">
        <is>
          <t>nav</t>
        </is>
      </c>
      <c r="D541" s="40">
        <f>INDEX(Inputs!$M$5:$M$132,MATCH($B541&amp;"|"&amp;$C541,Inputs!$A$5:$A$132,0))</f>
        <v/>
      </c>
      <c r="E541" s="40">
        <f>INDEX(Inputs!$T$5:$T$132,MATCH($B541&amp;"|"&amp;$C541,Inputs!$A$5:$A$132,0))</f>
        <v/>
      </c>
      <c r="F541" s="40">
        <f>INDEX(Inputs!$K$5:$K$132,MATCH($B541&amp;"|"&amp;$C541,Inputs!$A$5:$A$132,0))</f>
        <v/>
      </c>
      <c r="G541" s="39" t="n"/>
      <c r="H541" s="5">
        <f>INDEX(Variables!$B$5:$B$105,MATCH($A541,Variables!$A$5:$A$105,0))&amp;IF($C541="",""," | "&amp;INDEX(Mapping!$B$5:$B$26,MATCH($C541,Mapping!$A$5:$A$26,0))&amp;" | "&amp;INDEX(Mapping!$B$30:$B$41,MATCH($B541,Mapping!$A$30:$A$41,0)))</f>
        <v/>
      </c>
      <c r="I541" s="5">
        <f>INDEX(Variables!$C$5:$C$105,MATCH($A541,Variables!$A$5:$A$105,0))</f>
        <v/>
      </c>
      <c r="J541" s="5">
        <f>INDEX(Variables!$E$5:$E$105,MATCH($A541,Variables!$A$5:$A$105,0))</f>
        <v/>
      </c>
      <c r="K541" s="25">
        <f>LOWER(Settings!$C$4)&amp;".mit."&amp;$A541&amp;IF($C541="","","."&amp;$C541&amp;"."&amp;$B541)&amp;IF(INDEX(Variables!$D$5:$D$105,MATCH($A541,Variables!$A$5:$A$105,0))="","","."&amp;INDEX(Variables!$D$5:$D$105,MATCH($A541,Variables!$A$5:$A$105,0)))&amp;"."&amp;K$5</f>
        <v/>
      </c>
      <c r="L541" s="41">
        <f>INDEX(L$175:L$178,$D541)*$E541*INDEX(L$179:L$195,$F541)</f>
        <v/>
      </c>
      <c r="M541" s="40">
        <f>INDEX(M$175:M$178,$D541)*$E541*INDEX(M$179:M$195,$F541)</f>
        <v/>
      </c>
      <c r="N541" s="40">
        <f>INDEX(N$175:N$178,$D541)*$E541*INDEX(N$179:N$195,$F541)</f>
        <v/>
      </c>
      <c r="O541" s="40">
        <f>INDEX(O$175:O$178,$D541)*$E541*INDEX(O$179:O$195,$F541)</f>
        <v/>
      </c>
      <c r="P541" s="40">
        <f>INDEX(P$175:P$178,$D541)*$E541*INDEX(P$179:P$195,$F541)</f>
        <v/>
      </c>
      <c r="Q541" s="40">
        <f>INDEX(Q$175:Q$178,$D541)*$E541*INDEX(Q$179:Q$195,$F541)</f>
        <v/>
      </c>
      <c r="R541" s="40">
        <f>INDEX(R$175:R$178,$D541)*$E541*INDEX(R$179:R$195,$F541)</f>
        <v/>
      </c>
      <c r="S541" s="40">
        <f>INDEX(S$175:S$178,$D541)*$E541*INDEX(S$179:S$195,$F541)</f>
        <v/>
      </c>
      <c r="T541" s="40">
        <f>INDEX(T$175:T$178,$D541)*$E541*INDEX(T$179:T$195,$F541)</f>
        <v/>
      </c>
      <c r="U541" s="40">
        <f>INDEX(U$175:U$178,$D541)*$E541*INDEX(U$179:U$195,$F541)</f>
        <v/>
      </c>
      <c r="V541" s="40">
        <f>INDEX(V$175:V$178,$D541)*$E541*INDEX(V$179:V$195,$F541)</f>
        <v/>
      </c>
      <c r="W541" s="40">
        <f>INDEX(W$175:W$178,$D541)*$E541*INDEX(W$179:W$195,$F541)</f>
        <v/>
      </c>
      <c r="X541" s="40">
        <f>INDEX(X$175:X$178,$D541)*$E541*INDEX(X$179:X$195,$F541)</f>
        <v/>
      </c>
      <c r="Y541" s="40">
        <f>INDEX(Y$175:Y$178,$D541)*$E541*INDEX(Y$179:Y$195,$F541)</f>
        <v/>
      </c>
      <c r="Z541" s="40">
        <f>INDEX(Z$175:Z$178,$D541)*$E541*INDEX(Z$179:Z$195,$F541)</f>
        <v/>
      </c>
      <c r="AA541" s="40">
        <f>INDEX(AA$175:AA$178,$D541)*$E541*INDEX(AA$179:AA$195,$F541)</f>
        <v/>
      </c>
      <c r="AB541" s="40">
        <f>INDEX(AB$175:AB$178,$D541)*$E541*INDEX(AB$179:AB$195,$F541)</f>
        <v/>
      </c>
      <c r="AC541" s="40">
        <f>INDEX(AC$175:AC$178,$D541)*$E541*INDEX(AC$179:AC$195,$F541)</f>
        <v/>
      </c>
      <c r="AD541" s="42">
        <f>SHADOWEFF(INDEX(AD$175:AD$178,$D541),$E541,INDEX(AD$179:AD$195,$F541))</f>
        <v/>
      </c>
      <c r="AE541" s="25">
        <f>LOWER(Settings!$C$4)&amp;".mit."&amp;$A541&amp;IF($C541="","","."&amp;$C541&amp;"."&amp;$B541)&amp;IF(INDEX(Variables!$D$5:$D$105,MATCH($A541,Variables!$A$5:$A$105,0))="","","."&amp;INDEX(Variables!$D$5:$D$105,MATCH($A541,Variables!$A$5:$A$105,0)))&amp;"."&amp;AE$5</f>
        <v/>
      </c>
      <c r="AF541" s="41">
        <f>INDEX(AF$175:AF$178,$D541)*$E541*INDEX(AF$179:AF$195,$F541)</f>
        <v/>
      </c>
      <c r="AG541" s="40">
        <f>INDEX(AG$175:AG$178,$D541)*$E541*INDEX(AG$179:AG$195,$F541)</f>
        <v/>
      </c>
      <c r="AH541" s="40">
        <f>INDEX(AH$175:AH$178,$D541)*$E541*INDEX(AH$179:AH$195,$F541)</f>
        <v/>
      </c>
      <c r="AI541" s="40">
        <f>INDEX(AI$175:AI$178,$D541)*$E541*INDEX(AI$179:AI$195,$F541)</f>
        <v/>
      </c>
      <c r="AJ541" s="40">
        <f>INDEX(AJ$175:AJ$178,$D541)*$E541*INDEX(AJ$179:AJ$195,$F541)</f>
        <v/>
      </c>
      <c r="AK541" s="40">
        <f>INDEX(AK$175:AK$178,$D541)*$E541*INDEX(AK$179:AK$195,$F541)</f>
        <v/>
      </c>
      <c r="AL541" s="40">
        <f>INDEX(AL$175:AL$178,$D541)*$E541*INDEX(AL$179:AL$195,$F541)</f>
        <v/>
      </c>
      <c r="AM541" s="40">
        <f>INDEX(AM$175:AM$178,$D541)*$E541*INDEX(AM$179:AM$195,$F541)</f>
        <v/>
      </c>
      <c r="AN541" s="40">
        <f>INDEX(AN$175:AN$178,$D541)*$E541*INDEX(AN$179:AN$195,$F541)</f>
        <v/>
      </c>
      <c r="AO541" s="40">
        <f>INDEX(AO$175:AO$178,$D541)*$E541*INDEX(AO$179:AO$195,$F541)</f>
        <v/>
      </c>
      <c r="AP541" s="40">
        <f>INDEX(AP$175:AP$178,$D541)*$E541*INDEX(AP$179:AP$195,$F541)</f>
        <v/>
      </c>
      <c r="AQ541" s="40">
        <f>INDEX(AQ$175:AQ$178,$D541)*$E541*INDEX(AQ$179:AQ$195,$F541)</f>
        <v/>
      </c>
      <c r="AR541" s="40">
        <f>INDEX(AR$175:AR$178,$D541)*$E541*INDEX(AR$179:AR$195,$F541)</f>
        <v/>
      </c>
      <c r="AS541" s="40">
        <f>INDEX(AS$175:AS$178,$D541)*$E541*INDEX(AS$179:AS$195,$F541)</f>
        <v/>
      </c>
      <c r="AT541" s="40">
        <f>INDEX(AT$175:AT$178,$D541)*$E541*INDEX(AT$179:AT$195,$F541)</f>
        <v/>
      </c>
      <c r="AU541" s="40">
        <f>INDEX(AU$175:AU$178,$D541)*$E541*INDEX(AU$179:AU$195,$F541)</f>
        <v/>
      </c>
      <c r="AV541" s="40">
        <f>INDEX(AV$175:AV$178,$D541)*$E541*INDEX(AV$179:AV$195,$F541)</f>
        <v/>
      </c>
      <c r="AW541" s="40">
        <f>INDEX(AW$175:AW$178,$D541)*$E541*INDEX(AW$179:AW$195,$F541)</f>
        <v/>
      </c>
      <c r="AX541" s="42">
        <f>SHADOWEFF(INDEX(AX$175:AX$178,$D541),$E541,INDEX(AX$179:AX$195,$F541))</f>
        <v/>
      </c>
    </row>
    <row r="542" hidden="1" outlineLevel="2">
      <c r="A542" s="5" t="inlineStr">
        <is>
          <t>shp</t>
        </is>
      </c>
      <c r="B542" s="5" t="inlineStr">
        <is>
          <t>nga</t>
        </is>
      </c>
      <c r="C542" s="5" t="inlineStr">
        <is>
          <t>nav</t>
        </is>
      </c>
      <c r="D542" s="40">
        <f>INDEX(Inputs!$M$5:$M$132,MATCH($B542&amp;"|"&amp;$C542,Inputs!$A$5:$A$132,0))</f>
        <v/>
      </c>
      <c r="E542" s="40">
        <f>INDEX(Inputs!$T$5:$T$132,MATCH($B542&amp;"|"&amp;$C542,Inputs!$A$5:$A$132,0))</f>
        <v/>
      </c>
      <c r="F542" s="40">
        <f>INDEX(Inputs!$K$5:$K$132,MATCH($B542&amp;"|"&amp;$C542,Inputs!$A$5:$A$132,0))</f>
        <v/>
      </c>
      <c r="G542" s="39" t="n"/>
      <c r="H542" s="5">
        <f>INDEX(Variables!$B$5:$B$105,MATCH($A542,Variables!$A$5:$A$105,0))&amp;IF($C542="",""," | "&amp;INDEX(Mapping!$B$5:$B$26,MATCH($C542,Mapping!$A$5:$A$26,0))&amp;" | "&amp;INDEX(Mapping!$B$30:$B$41,MATCH($B542,Mapping!$A$30:$A$41,0)))</f>
        <v/>
      </c>
      <c r="I542" s="5">
        <f>INDEX(Variables!$C$5:$C$105,MATCH($A542,Variables!$A$5:$A$105,0))</f>
        <v/>
      </c>
      <c r="J542" s="5">
        <f>INDEX(Variables!$E$5:$E$105,MATCH($A542,Variables!$A$5:$A$105,0))</f>
        <v/>
      </c>
      <c r="K542" s="25">
        <f>LOWER(Settings!$C$4)&amp;".mit."&amp;$A542&amp;IF($C542="","","."&amp;$C542&amp;"."&amp;$B542)&amp;IF(INDEX(Variables!$D$5:$D$105,MATCH($A542,Variables!$A$5:$A$105,0))="","","."&amp;INDEX(Variables!$D$5:$D$105,MATCH($A542,Variables!$A$5:$A$105,0)))&amp;"."&amp;K$5</f>
        <v/>
      </c>
      <c r="L542" s="41">
        <f>INDEX(L$175:L$178,$D542)*$E542*INDEX(L$179:L$195,$F542)</f>
        <v/>
      </c>
      <c r="M542" s="40">
        <f>INDEX(M$175:M$178,$D542)*$E542*INDEX(M$179:M$195,$F542)</f>
        <v/>
      </c>
      <c r="N542" s="40">
        <f>INDEX(N$175:N$178,$D542)*$E542*INDEX(N$179:N$195,$F542)</f>
        <v/>
      </c>
      <c r="O542" s="40">
        <f>INDEX(O$175:O$178,$D542)*$E542*INDEX(O$179:O$195,$F542)</f>
        <v/>
      </c>
      <c r="P542" s="40">
        <f>INDEX(P$175:P$178,$D542)*$E542*INDEX(P$179:P$195,$F542)</f>
        <v/>
      </c>
      <c r="Q542" s="40">
        <f>INDEX(Q$175:Q$178,$D542)*$E542*INDEX(Q$179:Q$195,$F542)</f>
        <v/>
      </c>
      <c r="R542" s="40">
        <f>INDEX(R$175:R$178,$D542)*$E542*INDEX(R$179:R$195,$F542)</f>
        <v/>
      </c>
      <c r="S542" s="40">
        <f>INDEX(S$175:S$178,$D542)*$E542*INDEX(S$179:S$195,$F542)</f>
        <v/>
      </c>
      <c r="T542" s="40">
        <f>INDEX(T$175:T$178,$D542)*$E542*INDEX(T$179:T$195,$F542)</f>
        <v/>
      </c>
      <c r="U542" s="40">
        <f>INDEX(U$175:U$178,$D542)*$E542*INDEX(U$179:U$195,$F542)</f>
        <v/>
      </c>
      <c r="V542" s="40">
        <f>INDEX(V$175:V$178,$D542)*$E542*INDEX(V$179:V$195,$F542)</f>
        <v/>
      </c>
      <c r="W542" s="40">
        <f>INDEX(W$175:W$178,$D542)*$E542*INDEX(W$179:W$195,$F542)</f>
        <v/>
      </c>
      <c r="X542" s="40">
        <f>INDEX(X$175:X$178,$D542)*$E542*INDEX(X$179:X$195,$F542)</f>
        <v/>
      </c>
      <c r="Y542" s="40">
        <f>INDEX(Y$175:Y$178,$D542)*$E542*INDEX(Y$179:Y$195,$F542)</f>
        <v/>
      </c>
      <c r="Z542" s="40">
        <f>INDEX(Z$175:Z$178,$D542)*$E542*INDEX(Z$179:Z$195,$F542)</f>
        <v/>
      </c>
      <c r="AA542" s="40">
        <f>INDEX(AA$175:AA$178,$D542)*$E542*INDEX(AA$179:AA$195,$F542)</f>
        <v/>
      </c>
      <c r="AB542" s="40">
        <f>INDEX(AB$175:AB$178,$D542)*$E542*INDEX(AB$179:AB$195,$F542)</f>
        <v/>
      </c>
      <c r="AC542" s="40">
        <f>INDEX(AC$175:AC$178,$D542)*$E542*INDEX(AC$179:AC$195,$F542)</f>
        <v/>
      </c>
      <c r="AD542" s="42">
        <f>SHADOWEFF(INDEX(AD$175:AD$178,$D542),$E542,INDEX(AD$179:AD$195,$F542))</f>
        <v/>
      </c>
      <c r="AE542" s="25">
        <f>LOWER(Settings!$C$4)&amp;".mit."&amp;$A542&amp;IF($C542="","","."&amp;$C542&amp;"."&amp;$B542)&amp;IF(INDEX(Variables!$D$5:$D$105,MATCH($A542,Variables!$A$5:$A$105,0))="","","."&amp;INDEX(Variables!$D$5:$D$105,MATCH($A542,Variables!$A$5:$A$105,0)))&amp;"."&amp;AE$5</f>
        <v/>
      </c>
      <c r="AF542" s="41">
        <f>INDEX(AF$175:AF$178,$D542)*$E542*INDEX(AF$179:AF$195,$F542)</f>
        <v/>
      </c>
      <c r="AG542" s="40">
        <f>INDEX(AG$175:AG$178,$D542)*$E542*INDEX(AG$179:AG$195,$F542)</f>
        <v/>
      </c>
      <c r="AH542" s="40">
        <f>INDEX(AH$175:AH$178,$D542)*$E542*INDEX(AH$179:AH$195,$F542)</f>
        <v/>
      </c>
      <c r="AI542" s="40">
        <f>INDEX(AI$175:AI$178,$D542)*$E542*INDEX(AI$179:AI$195,$F542)</f>
        <v/>
      </c>
      <c r="AJ542" s="40">
        <f>INDEX(AJ$175:AJ$178,$D542)*$E542*INDEX(AJ$179:AJ$195,$F542)</f>
        <v/>
      </c>
      <c r="AK542" s="40">
        <f>INDEX(AK$175:AK$178,$D542)*$E542*INDEX(AK$179:AK$195,$F542)</f>
        <v/>
      </c>
      <c r="AL542" s="40">
        <f>INDEX(AL$175:AL$178,$D542)*$E542*INDEX(AL$179:AL$195,$F542)</f>
        <v/>
      </c>
      <c r="AM542" s="40">
        <f>INDEX(AM$175:AM$178,$D542)*$E542*INDEX(AM$179:AM$195,$F542)</f>
        <v/>
      </c>
      <c r="AN542" s="40">
        <f>INDEX(AN$175:AN$178,$D542)*$E542*INDEX(AN$179:AN$195,$F542)</f>
        <v/>
      </c>
      <c r="AO542" s="40">
        <f>INDEX(AO$175:AO$178,$D542)*$E542*INDEX(AO$179:AO$195,$F542)</f>
        <v/>
      </c>
      <c r="AP542" s="40">
        <f>INDEX(AP$175:AP$178,$D542)*$E542*INDEX(AP$179:AP$195,$F542)</f>
        <v/>
      </c>
      <c r="AQ542" s="40">
        <f>INDEX(AQ$175:AQ$178,$D542)*$E542*INDEX(AQ$179:AQ$195,$F542)</f>
        <v/>
      </c>
      <c r="AR542" s="40">
        <f>INDEX(AR$175:AR$178,$D542)*$E542*INDEX(AR$179:AR$195,$F542)</f>
        <v/>
      </c>
      <c r="AS542" s="40">
        <f>INDEX(AS$175:AS$178,$D542)*$E542*INDEX(AS$179:AS$195,$F542)</f>
        <v/>
      </c>
      <c r="AT542" s="40">
        <f>INDEX(AT$175:AT$178,$D542)*$E542*INDEX(AT$179:AT$195,$F542)</f>
        <v/>
      </c>
      <c r="AU542" s="40">
        <f>INDEX(AU$175:AU$178,$D542)*$E542*INDEX(AU$179:AU$195,$F542)</f>
        <v/>
      </c>
      <c r="AV542" s="40">
        <f>INDEX(AV$175:AV$178,$D542)*$E542*INDEX(AV$179:AV$195,$F542)</f>
        <v/>
      </c>
      <c r="AW542" s="40">
        <f>INDEX(AW$175:AW$178,$D542)*$E542*INDEX(AW$179:AW$195,$F542)</f>
        <v/>
      </c>
      <c r="AX542" s="42">
        <f>SHADOWEFF(INDEX(AX$175:AX$178,$D542),$E542,INDEX(AX$179:AX$195,$F542))</f>
        <v/>
      </c>
    </row>
    <row r="543" hidden="1" outlineLevel="2">
      <c r="A543" s="5" t="inlineStr">
        <is>
          <t>shp</t>
        </is>
      </c>
      <c r="B543" s="5" t="inlineStr">
        <is>
          <t>gso</t>
        </is>
      </c>
      <c r="C543" s="5" t="inlineStr">
        <is>
          <t>nav</t>
        </is>
      </c>
      <c r="D543" s="40">
        <f>INDEX(Inputs!$M$5:$M$132,MATCH($B543&amp;"|"&amp;$C543,Inputs!$A$5:$A$132,0))</f>
        <v/>
      </c>
      <c r="E543" s="40">
        <f>INDEX(Inputs!$T$5:$T$132,MATCH($B543&amp;"|"&amp;$C543,Inputs!$A$5:$A$132,0))</f>
        <v/>
      </c>
      <c r="F543" s="40">
        <f>INDEX(Inputs!$K$5:$K$132,MATCH($B543&amp;"|"&amp;$C543,Inputs!$A$5:$A$132,0))</f>
        <v/>
      </c>
      <c r="G543" s="39" t="n"/>
      <c r="H543" s="5">
        <f>INDEX(Variables!$B$5:$B$105,MATCH($A543,Variables!$A$5:$A$105,0))&amp;IF($C543="",""," | "&amp;INDEX(Mapping!$B$5:$B$26,MATCH($C543,Mapping!$A$5:$A$26,0))&amp;" | "&amp;INDEX(Mapping!$B$30:$B$41,MATCH($B543,Mapping!$A$30:$A$41,0)))</f>
        <v/>
      </c>
      <c r="I543" s="5">
        <f>INDEX(Variables!$C$5:$C$105,MATCH($A543,Variables!$A$5:$A$105,0))</f>
        <v/>
      </c>
      <c r="J543" s="5">
        <f>INDEX(Variables!$E$5:$E$105,MATCH($A543,Variables!$A$5:$A$105,0))</f>
        <v/>
      </c>
      <c r="K543" s="25">
        <f>LOWER(Settings!$C$4)&amp;".mit."&amp;$A543&amp;IF($C543="","","."&amp;$C543&amp;"."&amp;$B543)&amp;IF(INDEX(Variables!$D$5:$D$105,MATCH($A543,Variables!$A$5:$A$105,0))="","","."&amp;INDEX(Variables!$D$5:$D$105,MATCH($A543,Variables!$A$5:$A$105,0)))&amp;"."&amp;K$5</f>
        <v/>
      </c>
      <c r="L543" s="41">
        <f>INDEX(L$175:L$178,$D543)*$E543*INDEX(L$179:L$195,$F543)</f>
        <v/>
      </c>
      <c r="M543" s="40">
        <f>INDEX(M$175:M$178,$D543)*$E543*INDEX(M$179:M$195,$F543)</f>
        <v/>
      </c>
      <c r="N543" s="40">
        <f>INDEX(N$175:N$178,$D543)*$E543*INDEX(N$179:N$195,$F543)</f>
        <v/>
      </c>
      <c r="O543" s="40">
        <f>INDEX(O$175:O$178,$D543)*$E543*INDEX(O$179:O$195,$F543)</f>
        <v/>
      </c>
      <c r="P543" s="40">
        <f>INDEX(P$175:P$178,$D543)*$E543*INDEX(P$179:P$195,$F543)</f>
        <v/>
      </c>
      <c r="Q543" s="40">
        <f>INDEX(Q$175:Q$178,$D543)*$E543*INDEX(Q$179:Q$195,$F543)</f>
        <v/>
      </c>
      <c r="R543" s="40">
        <f>INDEX(R$175:R$178,$D543)*$E543*INDEX(R$179:R$195,$F543)</f>
        <v/>
      </c>
      <c r="S543" s="40">
        <f>INDEX(S$175:S$178,$D543)*$E543*INDEX(S$179:S$195,$F543)</f>
        <v/>
      </c>
      <c r="T543" s="40">
        <f>INDEX(T$175:T$178,$D543)*$E543*INDEX(T$179:T$195,$F543)</f>
        <v/>
      </c>
      <c r="U543" s="40">
        <f>INDEX(U$175:U$178,$D543)*$E543*INDEX(U$179:U$195,$F543)</f>
        <v/>
      </c>
      <c r="V543" s="40">
        <f>INDEX(V$175:V$178,$D543)*$E543*INDEX(V$179:V$195,$F543)</f>
        <v/>
      </c>
      <c r="W543" s="40">
        <f>INDEX(W$175:W$178,$D543)*$E543*INDEX(W$179:W$195,$F543)</f>
        <v/>
      </c>
      <c r="X543" s="40">
        <f>INDEX(X$175:X$178,$D543)*$E543*INDEX(X$179:X$195,$F543)</f>
        <v/>
      </c>
      <c r="Y543" s="40">
        <f>INDEX(Y$175:Y$178,$D543)*$E543*INDEX(Y$179:Y$195,$F543)</f>
        <v/>
      </c>
      <c r="Z543" s="40">
        <f>INDEX(Z$175:Z$178,$D543)*$E543*INDEX(Z$179:Z$195,$F543)</f>
        <v/>
      </c>
      <c r="AA543" s="40">
        <f>INDEX(AA$175:AA$178,$D543)*$E543*INDEX(AA$179:AA$195,$F543)</f>
        <v/>
      </c>
      <c r="AB543" s="40">
        <f>INDEX(AB$175:AB$178,$D543)*$E543*INDEX(AB$179:AB$195,$F543)</f>
        <v/>
      </c>
      <c r="AC543" s="40">
        <f>INDEX(AC$175:AC$178,$D543)*$E543*INDEX(AC$179:AC$195,$F543)</f>
        <v/>
      </c>
      <c r="AD543" s="42">
        <f>SHADOWEFF(INDEX(AD$175:AD$178,$D543),$E543,INDEX(AD$179:AD$195,$F543))</f>
        <v/>
      </c>
      <c r="AE543" s="25">
        <f>LOWER(Settings!$C$4)&amp;".mit."&amp;$A543&amp;IF($C543="","","."&amp;$C543&amp;"."&amp;$B543)&amp;IF(INDEX(Variables!$D$5:$D$105,MATCH($A543,Variables!$A$5:$A$105,0))="","","."&amp;INDEX(Variables!$D$5:$D$105,MATCH($A543,Variables!$A$5:$A$105,0)))&amp;"."&amp;AE$5</f>
        <v/>
      </c>
      <c r="AF543" s="41">
        <f>INDEX(AF$175:AF$178,$D543)*$E543*INDEX(AF$179:AF$195,$F543)</f>
        <v/>
      </c>
      <c r="AG543" s="40">
        <f>INDEX(AG$175:AG$178,$D543)*$E543*INDEX(AG$179:AG$195,$F543)</f>
        <v/>
      </c>
      <c r="AH543" s="40">
        <f>INDEX(AH$175:AH$178,$D543)*$E543*INDEX(AH$179:AH$195,$F543)</f>
        <v/>
      </c>
      <c r="AI543" s="40">
        <f>INDEX(AI$175:AI$178,$D543)*$E543*INDEX(AI$179:AI$195,$F543)</f>
        <v/>
      </c>
      <c r="AJ543" s="40">
        <f>INDEX(AJ$175:AJ$178,$D543)*$E543*INDEX(AJ$179:AJ$195,$F543)</f>
        <v/>
      </c>
      <c r="AK543" s="40">
        <f>INDEX(AK$175:AK$178,$D543)*$E543*INDEX(AK$179:AK$195,$F543)</f>
        <v/>
      </c>
      <c r="AL543" s="40">
        <f>INDEX(AL$175:AL$178,$D543)*$E543*INDEX(AL$179:AL$195,$F543)</f>
        <v/>
      </c>
      <c r="AM543" s="40">
        <f>INDEX(AM$175:AM$178,$D543)*$E543*INDEX(AM$179:AM$195,$F543)</f>
        <v/>
      </c>
      <c r="AN543" s="40">
        <f>INDEX(AN$175:AN$178,$D543)*$E543*INDEX(AN$179:AN$195,$F543)</f>
        <v/>
      </c>
      <c r="AO543" s="40">
        <f>INDEX(AO$175:AO$178,$D543)*$E543*INDEX(AO$179:AO$195,$F543)</f>
        <v/>
      </c>
      <c r="AP543" s="40">
        <f>INDEX(AP$175:AP$178,$D543)*$E543*INDEX(AP$179:AP$195,$F543)</f>
        <v/>
      </c>
      <c r="AQ543" s="40">
        <f>INDEX(AQ$175:AQ$178,$D543)*$E543*INDEX(AQ$179:AQ$195,$F543)</f>
        <v/>
      </c>
      <c r="AR543" s="40">
        <f>INDEX(AR$175:AR$178,$D543)*$E543*INDEX(AR$179:AR$195,$F543)</f>
        <v/>
      </c>
      <c r="AS543" s="40">
        <f>INDEX(AS$175:AS$178,$D543)*$E543*INDEX(AS$179:AS$195,$F543)</f>
        <v/>
      </c>
      <c r="AT543" s="40">
        <f>INDEX(AT$175:AT$178,$D543)*$E543*INDEX(AT$179:AT$195,$F543)</f>
        <v/>
      </c>
      <c r="AU543" s="40">
        <f>INDEX(AU$175:AU$178,$D543)*$E543*INDEX(AU$179:AU$195,$F543)</f>
        <v/>
      </c>
      <c r="AV543" s="40">
        <f>INDEX(AV$175:AV$178,$D543)*$E543*INDEX(AV$179:AV$195,$F543)</f>
        <v/>
      </c>
      <c r="AW543" s="40">
        <f>INDEX(AW$175:AW$178,$D543)*$E543*INDEX(AW$179:AW$195,$F543)</f>
        <v/>
      </c>
      <c r="AX543" s="42">
        <f>SHADOWEFF(INDEX(AX$175:AX$178,$D543),$E543,INDEX(AX$179:AX$195,$F543))</f>
        <v/>
      </c>
    </row>
    <row r="544" hidden="1" outlineLevel="2">
      <c r="A544" s="5" t="inlineStr">
        <is>
          <t>shp</t>
        </is>
      </c>
      <c r="B544" s="5" t="inlineStr">
        <is>
          <t>die</t>
        </is>
      </c>
      <c r="C544" s="5" t="inlineStr">
        <is>
          <t>nav</t>
        </is>
      </c>
      <c r="D544" s="40">
        <f>INDEX(Inputs!$M$5:$M$132,MATCH($B544&amp;"|"&amp;$C544,Inputs!$A$5:$A$132,0))</f>
        <v/>
      </c>
      <c r="E544" s="40">
        <f>INDEX(Inputs!$T$5:$T$132,MATCH($B544&amp;"|"&amp;$C544,Inputs!$A$5:$A$132,0))</f>
        <v/>
      </c>
      <c r="F544" s="40">
        <f>INDEX(Inputs!$K$5:$K$132,MATCH($B544&amp;"|"&amp;$C544,Inputs!$A$5:$A$132,0))</f>
        <v/>
      </c>
      <c r="G544" s="39" t="n"/>
      <c r="H544" s="5">
        <f>INDEX(Variables!$B$5:$B$105,MATCH($A544,Variables!$A$5:$A$105,0))&amp;IF($C544="",""," | "&amp;INDEX(Mapping!$B$5:$B$26,MATCH($C544,Mapping!$A$5:$A$26,0))&amp;" | "&amp;INDEX(Mapping!$B$30:$B$41,MATCH($B544,Mapping!$A$30:$A$41,0)))</f>
        <v/>
      </c>
      <c r="I544" s="5">
        <f>INDEX(Variables!$C$5:$C$105,MATCH($A544,Variables!$A$5:$A$105,0))</f>
        <v/>
      </c>
      <c r="J544" s="5">
        <f>INDEX(Variables!$E$5:$E$105,MATCH($A544,Variables!$A$5:$A$105,0))</f>
        <v/>
      </c>
      <c r="K544" s="25">
        <f>LOWER(Settings!$C$4)&amp;".mit."&amp;$A544&amp;IF($C544="","","."&amp;$C544&amp;"."&amp;$B544)&amp;IF(INDEX(Variables!$D$5:$D$105,MATCH($A544,Variables!$A$5:$A$105,0))="","","."&amp;INDEX(Variables!$D$5:$D$105,MATCH($A544,Variables!$A$5:$A$105,0)))&amp;"."&amp;K$5</f>
        <v/>
      </c>
      <c r="L544" s="41">
        <f>INDEX(L$175:L$178,$D544)*$E544*INDEX(L$179:L$195,$F544)</f>
        <v/>
      </c>
      <c r="M544" s="40">
        <f>INDEX(M$175:M$178,$D544)*$E544*INDEX(M$179:M$195,$F544)</f>
        <v/>
      </c>
      <c r="N544" s="40">
        <f>INDEX(N$175:N$178,$D544)*$E544*INDEX(N$179:N$195,$F544)</f>
        <v/>
      </c>
      <c r="O544" s="40">
        <f>INDEX(O$175:O$178,$D544)*$E544*INDEX(O$179:O$195,$F544)</f>
        <v/>
      </c>
      <c r="P544" s="40">
        <f>INDEX(P$175:P$178,$D544)*$E544*INDEX(P$179:P$195,$F544)</f>
        <v/>
      </c>
      <c r="Q544" s="40">
        <f>INDEX(Q$175:Q$178,$D544)*$E544*INDEX(Q$179:Q$195,$F544)</f>
        <v/>
      </c>
      <c r="R544" s="40">
        <f>INDEX(R$175:R$178,$D544)*$E544*INDEX(R$179:R$195,$F544)</f>
        <v/>
      </c>
      <c r="S544" s="40">
        <f>INDEX(S$175:S$178,$D544)*$E544*INDEX(S$179:S$195,$F544)</f>
        <v/>
      </c>
      <c r="T544" s="40">
        <f>INDEX(T$175:T$178,$D544)*$E544*INDEX(T$179:T$195,$F544)</f>
        <v/>
      </c>
      <c r="U544" s="40">
        <f>INDEX(U$175:U$178,$D544)*$E544*INDEX(U$179:U$195,$F544)</f>
        <v/>
      </c>
      <c r="V544" s="40">
        <f>INDEX(V$175:V$178,$D544)*$E544*INDEX(V$179:V$195,$F544)</f>
        <v/>
      </c>
      <c r="W544" s="40">
        <f>INDEX(W$175:W$178,$D544)*$E544*INDEX(W$179:W$195,$F544)</f>
        <v/>
      </c>
      <c r="X544" s="40">
        <f>INDEX(X$175:X$178,$D544)*$E544*INDEX(X$179:X$195,$F544)</f>
        <v/>
      </c>
      <c r="Y544" s="40">
        <f>INDEX(Y$175:Y$178,$D544)*$E544*INDEX(Y$179:Y$195,$F544)</f>
        <v/>
      </c>
      <c r="Z544" s="40">
        <f>INDEX(Z$175:Z$178,$D544)*$E544*INDEX(Z$179:Z$195,$F544)</f>
        <v/>
      </c>
      <c r="AA544" s="40">
        <f>INDEX(AA$175:AA$178,$D544)*$E544*INDEX(AA$179:AA$195,$F544)</f>
        <v/>
      </c>
      <c r="AB544" s="40">
        <f>INDEX(AB$175:AB$178,$D544)*$E544*INDEX(AB$179:AB$195,$F544)</f>
        <v/>
      </c>
      <c r="AC544" s="40">
        <f>INDEX(AC$175:AC$178,$D544)*$E544*INDEX(AC$179:AC$195,$F544)</f>
        <v/>
      </c>
      <c r="AD544" s="42">
        <f>SHADOWEFF(INDEX(AD$175:AD$178,$D544),$E544,INDEX(AD$179:AD$195,$F544))</f>
        <v/>
      </c>
      <c r="AE544" s="25">
        <f>LOWER(Settings!$C$4)&amp;".mit."&amp;$A544&amp;IF($C544="","","."&amp;$C544&amp;"."&amp;$B544)&amp;IF(INDEX(Variables!$D$5:$D$105,MATCH($A544,Variables!$A$5:$A$105,0))="","","."&amp;INDEX(Variables!$D$5:$D$105,MATCH($A544,Variables!$A$5:$A$105,0)))&amp;"."&amp;AE$5</f>
        <v/>
      </c>
      <c r="AF544" s="41">
        <f>INDEX(AF$175:AF$178,$D544)*$E544*INDEX(AF$179:AF$195,$F544)</f>
        <v/>
      </c>
      <c r="AG544" s="40">
        <f>INDEX(AG$175:AG$178,$D544)*$E544*INDEX(AG$179:AG$195,$F544)</f>
        <v/>
      </c>
      <c r="AH544" s="40">
        <f>INDEX(AH$175:AH$178,$D544)*$E544*INDEX(AH$179:AH$195,$F544)</f>
        <v/>
      </c>
      <c r="AI544" s="40">
        <f>INDEX(AI$175:AI$178,$D544)*$E544*INDEX(AI$179:AI$195,$F544)</f>
        <v/>
      </c>
      <c r="AJ544" s="40">
        <f>INDEX(AJ$175:AJ$178,$D544)*$E544*INDEX(AJ$179:AJ$195,$F544)</f>
        <v/>
      </c>
      <c r="AK544" s="40">
        <f>INDEX(AK$175:AK$178,$D544)*$E544*INDEX(AK$179:AK$195,$F544)</f>
        <v/>
      </c>
      <c r="AL544" s="40">
        <f>INDEX(AL$175:AL$178,$D544)*$E544*INDEX(AL$179:AL$195,$F544)</f>
        <v/>
      </c>
      <c r="AM544" s="40">
        <f>INDEX(AM$175:AM$178,$D544)*$E544*INDEX(AM$179:AM$195,$F544)</f>
        <v/>
      </c>
      <c r="AN544" s="40">
        <f>INDEX(AN$175:AN$178,$D544)*$E544*INDEX(AN$179:AN$195,$F544)</f>
        <v/>
      </c>
      <c r="AO544" s="40">
        <f>INDEX(AO$175:AO$178,$D544)*$E544*INDEX(AO$179:AO$195,$F544)</f>
        <v/>
      </c>
      <c r="AP544" s="40">
        <f>INDEX(AP$175:AP$178,$D544)*$E544*INDEX(AP$179:AP$195,$F544)</f>
        <v/>
      </c>
      <c r="AQ544" s="40">
        <f>INDEX(AQ$175:AQ$178,$D544)*$E544*INDEX(AQ$179:AQ$195,$F544)</f>
        <v/>
      </c>
      <c r="AR544" s="40">
        <f>INDEX(AR$175:AR$178,$D544)*$E544*INDEX(AR$179:AR$195,$F544)</f>
        <v/>
      </c>
      <c r="AS544" s="40">
        <f>INDEX(AS$175:AS$178,$D544)*$E544*INDEX(AS$179:AS$195,$F544)</f>
        <v/>
      </c>
      <c r="AT544" s="40">
        <f>INDEX(AT$175:AT$178,$D544)*$E544*INDEX(AT$179:AT$195,$F544)</f>
        <v/>
      </c>
      <c r="AU544" s="40">
        <f>INDEX(AU$175:AU$178,$D544)*$E544*INDEX(AU$179:AU$195,$F544)</f>
        <v/>
      </c>
      <c r="AV544" s="40">
        <f>INDEX(AV$175:AV$178,$D544)*$E544*INDEX(AV$179:AV$195,$F544)</f>
        <v/>
      </c>
      <c r="AW544" s="40">
        <f>INDEX(AW$175:AW$178,$D544)*$E544*INDEX(AW$179:AW$195,$F544)</f>
        <v/>
      </c>
      <c r="AX544" s="42">
        <f>SHADOWEFF(INDEX(AX$175:AX$178,$D544),$E544,INDEX(AX$179:AX$195,$F544))</f>
        <v/>
      </c>
    </row>
    <row r="545" hidden="1" outlineLevel="2">
      <c r="A545" s="5" t="inlineStr">
        <is>
          <t>shp</t>
        </is>
      </c>
      <c r="B545" s="5" t="inlineStr">
        <is>
          <t>lpg</t>
        </is>
      </c>
      <c r="C545" s="5" t="inlineStr">
        <is>
          <t>nav</t>
        </is>
      </c>
      <c r="D545" s="40">
        <f>INDEX(Inputs!$M$5:$M$132,MATCH($B545&amp;"|"&amp;$C545,Inputs!$A$5:$A$132,0))</f>
        <v/>
      </c>
      <c r="E545" s="40">
        <f>INDEX(Inputs!$T$5:$T$132,MATCH($B545&amp;"|"&amp;$C545,Inputs!$A$5:$A$132,0))</f>
        <v/>
      </c>
      <c r="F545" s="40">
        <f>INDEX(Inputs!$K$5:$K$132,MATCH($B545&amp;"|"&amp;$C545,Inputs!$A$5:$A$132,0))</f>
        <v/>
      </c>
      <c r="G545" s="39" t="n"/>
      <c r="H545" s="5">
        <f>INDEX(Variables!$B$5:$B$105,MATCH($A545,Variables!$A$5:$A$105,0))&amp;IF($C545="",""," | "&amp;INDEX(Mapping!$B$5:$B$26,MATCH($C545,Mapping!$A$5:$A$26,0))&amp;" | "&amp;INDEX(Mapping!$B$30:$B$41,MATCH($B545,Mapping!$A$30:$A$41,0)))</f>
        <v/>
      </c>
      <c r="I545" s="5">
        <f>INDEX(Variables!$C$5:$C$105,MATCH($A545,Variables!$A$5:$A$105,0))</f>
        <v/>
      </c>
      <c r="J545" s="5">
        <f>INDEX(Variables!$E$5:$E$105,MATCH($A545,Variables!$A$5:$A$105,0))</f>
        <v/>
      </c>
      <c r="K545" s="25">
        <f>LOWER(Settings!$C$4)&amp;".mit."&amp;$A545&amp;IF($C545="","","."&amp;$C545&amp;"."&amp;$B545)&amp;IF(INDEX(Variables!$D$5:$D$105,MATCH($A545,Variables!$A$5:$A$105,0))="","","."&amp;INDEX(Variables!$D$5:$D$105,MATCH($A545,Variables!$A$5:$A$105,0)))&amp;"."&amp;K$5</f>
        <v/>
      </c>
      <c r="L545" s="41">
        <f>INDEX(L$175:L$178,$D545)*$E545*INDEX(L$179:L$195,$F545)</f>
        <v/>
      </c>
      <c r="M545" s="40">
        <f>INDEX(M$175:M$178,$D545)*$E545*INDEX(M$179:M$195,$F545)</f>
        <v/>
      </c>
      <c r="N545" s="40">
        <f>INDEX(N$175:N$178,$D545)*$E545*INDEX(N$179:N$195,$F545)</f>
        <v/>
      </c>
      <c r="O545" s="40">
        <f>INDEX(O$175:O$178,$D545)*$E545*INDEX(O$179:O$195,$F545)</f>
        <v/>
      </c>
      <c r="P545" s="40">
        <f>INDEX(P$175:P$178,$D545)*$E545*INDEX(P$179:P$195,$F545)</f>
        <v/>
      </c>
      <c r="Q545" s="40">
        <f>INDEX(Q$175:Q$178,$D545)*$E545*INDEX(Q$179:Q$195,$F545)</f>
        <v/>
      </c>
      <c r="R545" s="40">
        <f>INDEX(R$175:R$178,$D545)*$E545*INDEX(R$179:R$195,$F545)</f>
        <v/>
      </c>
      <c r="S545" s="40">
        <f>INDEX(S$175:S$178,$D545)*$E545*INDEX(S$179:S$195,$F545)</f>
        <v/>
      </c>
      <c r="T545" s="40">
        <f>INDEX(T$175:T$178,$D545)*$E545*INDEX(T$179:T$195,$F545)</f>
        <v/>
      </c>
      <c r="U545" s="40">
        <f>INDEX(U$175:U$178,$D545)*$E545*INDEX(U$179:U$195,$F545)</f>
        <v/>
      </c>
      <c r="V545" s="40">
        <f>INDEX(V$175:V$178,$D545)*$E545*INDEX(V$179:V$195,$F545)</f>
        <v/>
      </c>
      <c r="W545" s="40">
        <f>INDEX(W$175:W$178,$D545)*$E545*INDEX(W$179:W$195,$F545)</f>
        <v/>
      </c>
      <c r="X545" s="40">
        <f>INDEX(X$175:X$178,$D545)*$E545*INDEX(X$179:X$195,$F545)</f>
        <v/>
      </c>
      <c r="Y545" s="40">
        <f>INDEX(Y$175:Y$178,$D545)*$E545*INDEX(Y$179:Y$195,$F545)</f>
        <v/>
      </c>
      <c r="Z545" s="40">
        <f>INDEX(Z$175:Z$178,$D545)*$E545*INDEX(Z$179:Z$195,$F545)</f>
        <v/>
      </c>
      <c r="AA545" s="40">
        <f>INDEX(AA$175:AA$178,$D545)*$E545*INDEX(AA$179:AA$195,$F545)</f>
        <v/>
      </c>
      <c r="AB545" s="40">
        <f>INDEX(AB$175:AB$178,$D545)*$E545*INDEX(AB$179:AB$195,$F545)</f>
        <v/>
      </c>
      <c r="AC545" s="40">
        <f>INDEX(AC$175:AC$178,$D545)*$E545*INDEX(AC$179:AC$195,$F545)</f>
        <v/>
      </c>
      <c r="AD545" s="42">
        <f>SHADOWEFF(INDEX(AD$175:AD$178,$D545),$E545,INDEX(AD$179:AD$195,$F545))</f>
        <v/>
      </c>
      <c r="AE545" s="25">
        <f>LOWER(Settings!$C$4)&amp;".mit."&amp;$A545&amp;IF($C545="","","."&amp;$C545&amp;"."&amp;$B545)&amp;IF(INDEX(Variables!$D$5:$D$105,MATCH($A545,Variables!$A$5:$A$105,0))="","","."&amp;INDEX(Variables!$D$5:$D$105,MATCH($A545,Variables!$A$5:$A$105,0)))&amp;"."&amp;AE$5</f>
        <v/>
      </c>
      <c r="AF545" s="41">
        <f>INDEX(AF$175:AF$178,$D545)*$E545*INDEX(AF$179:AF$195,$F545)</f>
        <v/>
      </c>
      <c r="AG545" s="40">
        <f>INDEX(AG$175:AG$178,$D545)*$E545*INDEX(AG$179:AG$195,$F545)</f>
        <v/>
      </c>
      <c r="AH545" s="40">
        <f>INDEX(AH$175:AH$178,$D545)*$E545*INDEX(AH$179:AH$195,$F545)</f>
        <v/>
      </c>
      <c r="AI545" s="40">
        <f>INDEX(AI$175:AI$178,$D545)*$E545*INDEX(AI$179:AI$195,$F545)</f>
        <v/>
      </c>
      <c r="AJ545" s="40">
        <f>INDEX(AJ$175:AJ$178,$D545)*$E545*INDEX(AJ$179:AJ$195,$F545)</f>
        <v/>
      </c>
      <c r="AK545" s="40">
        <f>INDEX(AK$175:AK$178,$D545)*$E545*INDEX(AK$179:AK$195,$F545)</f>
        <v/>
      </c>
      <c r="AL545" s="40">
        <f>INDEX(AL$175:AL$178,$D545)*$E545*INDEX(AL$179:AL$195,$F545)</f>
        <v/>
      </c>
      <c r="AM545" s="40">
        <f>INDEX(AM$175:AM$178,$D545)*$E545*INDEX(AM$179:AM$195,$F545)</f>
        <v/>
      </c>
      <c r="AN545" s="40">
        <f>INDEX(AN$175:AN$178,$D545)*$E545*INDEX(AN$179:AN$195,$F545)</f>
        <v/>
      </c>
      <c r="AO545" s="40">
        <f>INDEX(AO$175:AO$178,$D545)*$E545*INDEX(AO$179:AO$195,$F545)</f>
        <v/>
      </c>
      <c r="AP545" s="40">
        <f>INDEX(AP$175:AP$178,$D545)*$E545*INDEX(AP$179:AP$195,$F545)</f>
        <v/>
      </c>
      <c r="AQ545" s="40">
        <f>INDEX(AQ$175:AQ$178,$D545)*$E545*INDEX(AQ$179:AQ$195,$F545)</f>
        <v/>
      </c>
      <c r="AR545" s="40">
        <f>INDEX(AR$175:AR$178,$D545)*$E545*INDEX(AR$179:AR$195,$F545)</f>
        <v/>
      </c>
      <c r="AS545" s="40">
        <f>INDEX(AS$175:AS$178,$D545)*$E545*INDEX(AS$179:AS$195,$F545)</f>
        <v/>
      </c>
      <c r="AT545" s="40">
        <f>INDEX(AT$175:AT$178,$D545)*$E545*INDEX(AT$179:AT$195,$F545)</f>
        <v/>
      </c>
      <c r="AU545" s="40">
        <f>INDEX(AU$175:AU$178,$D545)*$E545*INDEX(AU$179:AU$195,$F545)</f>
        <v/>
      </c>
      <c r="AV545" s="40">
        <f>INDEX(AV$175:AV$178,$D545)*$E545*INDEX(AV$179:AV$195,$F545)</f>
        <v/>
      </c>
      <c r="AW545" s="40">
        <f>INDEX(AW$175:AW$178,$D545)*$E545*INDEX(AW$179:AW$195,$F545)</f>
        <v/>
      </c>
      <c r="AX545" s="42">
        <f>SHADOWEFF(INDEX(AX$175:AX$178,$D545),$E545,INDEX(AX$179:AX$195,$F545))</f>
        <v/>
      </c>
    </row>
    <row r="546" hidden="1" outlineLevel="2">
      <c r="A546" s="5" t="inlineStr">
        <is>
          <t>shp</t>
        </is>
      </c>
      <c r="B546" s="5" t="inlineStr">
        <is>
          <t>ker</t>
        </is>
      </c>
      <c r="C546" s="5" t="inlineStr">
        <is>
          <t>nav</t>
        </is>
      </c>
      <c r="D546" s="40">
        <f>INDEX(Inputs!$M$5:$M$132,MATCH($B546&amp;"|"&amp;$C546,Inputs!$A$5:$A$132,0))</f>
        <v/>
      </c>
      <c r="E546" s="40">
        <f>INDEX(Inputs!$T$5:$T$132,MATCH($B546&amp;"|"&amp;$C546,Inputs!$A$5:$A$132,0))</f>
        <v/>
      </c>
      <c r="F546" s="40">
        <f>INDEX(Inputs!$K$5:$K$132,MATCH($B546&amp;"|"&amp;$C546,Inputs!$A$5:$A$132,0))</f>
        <v/>
      </c>
      <c r="G546" s="39" t="n"/>
      <c r="H546" s="5">
        <f>INDEX(Variables!$B$5:$B$105,MATCH($A546,Variables!$A$5:$A$105,0))&amp;IF($C546="",""," | "&amp;INDEX(Mapping!$B$5:$B$26,MATCH($C546,Mapping!$A$5:$A$26,0))&amp;" | "&amp;INDEX(Mapping!$B$30:$B$41,MATCH($B546,Mapping!$A$30:$A$41,0)))</f>
        <v/>
      </c>
      <c r="I546" s="5">
        <f>INDEX(Variables!$C$5:$C$105,MATCH($A546,Variables!$A$5:$A$105,0))</f>
        <v/>
      </c>
      <c r="J546" s="5">
        <f>INDEX(Variables!$E$5:$E$105,MATCH($A546,Variables!$A$5:$A$105,0))</f>
        <v/>
      </c>
      <c r="K546" s="25">
        <f>LOWER(Settings!$C$4)&amp;".mit."&amp;$A546&amp;IF($C546="","","."&amp;$C546&amp;"."&amp;$B546)&amp;IF(INDEX(Variables!$D$5:$D$105,MATCH($A546,Variables!$A$5:$A$105,0))="","","."&amp;INDEX(Variables!$D$5:$D$105,MATCH($A546,Variables!$A$5:$A$105,0)))&amp;"."&amp;K$5</f>
        <v/>
      </c>
      <c r="L546" s="41">
        <f>INDEX(L$175:L$178,$D546)*$E546*INDEX(L$179:L$195,$F546)</f>
        <v/>
      </c>
      <c r="M546" s="40">
        <f>INDEX(M$175:M$178,$D546)*$E546*INDEX(M$179:M$195,$F546)</f>
        <v/>
      </c>
      <c r="N546" s="40">
        <f>INDEX(N$175:N$178,$D546)*$E546*INDEX(N$179:N$195,$F546)</f>
        <v/>
      </c>
      <c r="O546" s="40">
        <f>INDEX(O$175:O$178,$D546)*$E546*INDEX(O$179:O$195,$F546)</f>
        <v/>
      </c>
      <c r="P546" s="40">
        <f>INDEX(P$175:P$178,$D546)*$E546*INDEX(P$179:P$195,$F546)</f>
        <v/>
      </c>
      <c r="Q546" s="40">
        <f>INDEX(Q$175:Q$178,$D546)*$E546*INDEX(Q$179:Q$195,$F546)</f>
        <v/>
      </c>
      <c r="R546" s="40">
        <f>INDEX(R$175:R$178,$D546)*$E546*INDEX(R$179:R$195,$F546)</f>
        <v/>
      </c>
      <c r="S546" s="40">
        <f>INDEX(S$175:S$178,$D546)*$E546*INDEX(S$179:S$195,$F546)</f>
        <v/>
      </c>
      <c r="T546" s="40">
        <f>INDEX(T$175:T$178,$D546)*$E546*INDEX(T$179:T$195,$F546)</f>
        <v/>
      </c>
      <c r="U546" s="40">
        <f>INDEX(U$175:U$178,$D546)*$E546*INDEX(U$179:U$195,$F546)</f>
        <v/>
      </c>
      <c r="V546" s="40">
        <f>INDEX(V$175:V$178,$D546)*$E546*INDEX(V$179:V$195,$F546)</f>
        <v/>
      </c>
      <c r="W546" s="40">
        <f>INDEX(W$175:W$178,$D546)*$E546*INDEX(W$179:W$195,$F546)</f>
        <v/>
      </c>
      <c r="X546" s="40">
        <f>INDEX(X$175:X$178,$D546)*$E546*INDEX(X$179:X$195,$F546)</f>
        <v/>
      </c>
      <c r="Y546" s="40">
        <f>INDEX(Y$175:Y$178,$D546)*$E546*INDEX(Y$179:Y$195,$F546)</f>
        <v/>
      </c>
      <c r="Z546" s="40">
        <f>INDEX(Z$175:Z$178,$D546)*$E546*INDEX(Z$179:Z$195,$F546)</f>
        <v/>
      </c>
      <c r="AA546" s="40">
        <f>INDEX(AA$175:AA$178,$D546)*$E546*INDEX(AA$179:AA$195,$F546)</f>
        <v/>
      </c>
      <c r="AB546" s="40">
        <f>INDEX(AB$175:AB$178,$D546)*$E546*INDEX(AB$179:AB$195,$F546)</f>
        <v/>
      </c>
      <c r="AC546" s="40">
        <f>INDEX(AC$175:AC$178,$D546)*$E546*INDEX(AC$179:AC$195,$F546)</f>
        <v/>
      </c>
      <c r="AD546" s="42">
        <f>SHADOWEFF(INDEX(AD$175:AD$178,$D546),$E546,INDEX(AD$179:AD$195,$F546))</f>
        <v/>
      </c>
      <c r="AE546" s="25">
        <f>LOWER(Settings!$C$4)&amp;".mit."&amp;$A546&amp;IF($C546="","","."&amp;$C546&amp;"."&amp;$B546)&amp;IF(INDEX(Variables!$D$5:$D$105,MATCH($A546,Variables!$A$5:$A$105,0))="","","."&amp;INDEX(Variables!$D$5:$D$105,MATCH($A546,Variables!$A$5:$A$105,0)))&amp;"."&amp;AE$5</f>
        <v/>
      </c>
      <c r="AF546" s="41">
        <f>INDEX(AF$175:AF$178,$D546)*$E546*INDEX(AF$179:AF$195,$F546)</f>
        <v/>
      </c>
      <c r="AG546" s="40">
        <f>INDEX(AG$175:AG$178,$D546)*$E546*INDEX(AG$179:AG$195,$F546)</f>
        <v/>
      </c>
      <c r="AH546" s="40">
        <f>INDEX(AH$175:AH$178,$D546)*$E546*INDEX(AH$179:AH$195,$F546)</f>
        <v/>
      </c>
      <c r="AI546" s="40">
        <f>INDEX(AI$175:AI$178,$D546)*$E546*INDEX(AI$179:AI$195,$F546)</f>
        <v/>
      </c>
      <c r="AJ546" s="40">
        <f>INDEX(AJ$175:AJ$178,$D546)*$E546*INDEX(AJ$179:AJ$195,$F546)</f>
        <v/>
      </c>
      <c r="AK546" s="40">
        <f>INDEX(AK$175:AK$178,$D546)*$E546*INDEX(AK$179:AK$195,$F546)</f>
        <v/>
      </c>
      <c r="AL546" s="40">
        <f>INDEX(AL$175:AL$178,$D546)*$E546*INDEX(AL$179:AL$195,$F546)</f>
        <v/>
      </c>
      <c r="AM546" s="40">
        <f>INDEX(AM$175:AM$178,$D546)*$E546*INDEX(AM$179:AM$195,$F546)</f>
        <v/>
      </c>
      <c r="AN546" s="40">
        <f>INDEX(AN$175:AN$178,$D546)*$E546*INDEX(AN$179:AN$195,$F546)</f>
        <v/>
      </c>
      <c r="AO546" s="40">
        <f>INDEX(AO$175:AO$178,$D546)*$E546*INDEX(AO$179:AO$195,$F546)</f>
        <v/>
      </c>
      <c r="AP546" s="40">
        <f>INDEX(AP$175:AP$178,$D546)*$E546*INDEX(AP$179:AP$195,$F546)</f>
        <v/>
      </c>
      <c r="AQ546" s="40">
        <f>INDEX(AQ$175:AQ$178,$D546)*$E546*INDEX(AQ$179:AQ$195,$F546)</f>
        <v/>
      </c>
      <c r="AR546" s="40">
        <f>INDEX(AR$175:AR$178,$D546)*$E546*INDEX(AR$179:AR$195,$F546)</f>
        <v/>
      </c>
      <c r="AS546" s="40">
        <f>INDEX(AS$175:AS$178,$D546)*$E546*INDEX(AS$179:AS$195,$F546)</f>
        <v/>
      </c>
      <c r="AT546" s="40">
        <f>INDEX(AT$175:AT$178,$D546)*$E546*INDEX(AT$179:AT$195,$F546)</f>
        <v/>
      </c>
      <c r="AU546" s="40">
        <f>INDEX(AU$175:AU$178,$D546)*$E546*INDEX(AU$179:AU$195,$F546)</f>
        <v/>
      </c>
      <c r="AV546" s="40">
        <f>INDEX(AV$175:AV$178,$D546)*$E546*INDEX(AV$179:AV$195,$F546)</f>
        <v/>
      </c>
      <c r="AW546" s="40">
        <f>INDEX(AW$175:AW$178,$D546)*$E546*INDEX(AW$179:AW$195,$F546)</f>
        <v/>
      </c>
      <c r="AX546" s="42">
        <f>SHADOWEFF(INDEX(AX$175:AX$178,$D546),$E546,INDEX(AX$179:AX$195,$F546))</f>
        <v/>
      </c>
    </row>
    <row r="547" hidden="1" outlineLevel="2">
      <c r="A547" s="5" t="inlineStr">
        <is>
          <t>shp</t>
        </is>
      </c>
      <c r="B547" s="5" t="inlineStr">
        <is>
          <t>oop</t>
        </is>
      </c>
      <c r="C547" s="5" t="inlineStr">
        <is>
          <t>nav</t>
        </is>
      </c>
      <c r="D547" s="40">
        <f>INDEX(Inputs!$M$5:$M$132,MATCH($B547&amp;"|"&amp;$C547,Inputs!$A$5:$A$132,0))</f>
        <v/>
      </c>
      <c r="E547" s="40">
        <f>INDEX(Inputs!$T$5:$T$132,MATCH($B547&amp;"|"&amp;$C547,Inputs!$A$5:$A$132,0))</f>
        <v/>
      </c>
      <c r="F547" s="40">
        <f>INDEX(Inputs!$K$5:$K$132,MATCH($B547&amp;"|"&amp;$C547,Inputs!$A$5:$A$132,0))</f>
        <v/>
      </c>
      <c r="G547" s="39" t="n"/>
      <c r="H547" s="5">
        <f>INDEX(Variables!$B$5:$B$105,MATCH($A547,Variables!$A$5:$A$105,0))&amp;IF($C547="",""," | "&amp;INDEX(Mapping!$B$5:$B$26,MATCH($C547,Mapping!$A$5:$A$26,0))&amp;" | "&amp;INDEX(Mapping!$B$30:$B$41,MATCH($B547,Mapping!$A$30:$A$41,0)))</f>
        <v/>
      </c>
      <c r="I547" s="5">
        <f>INDEX(Variables!$C$5:$C$105,MATCH($A547,Variables!$A$5:$A$105,0))</f>
        <v/>
      </c>
      <c r="J547" s="5">
        <f>INDEX(Variables!$E$5:$E$105,MATCH($A547,Variables!$A$5:$A$105,0))</f>
        <v/>
      </c>
      <c r="K547" s="25">
        <f>LOWER(Settings!$C$4)&amp;".mit."&amp;$A547&amp;IF($C547="","","."&amp;$C547&amp;"."&amp;$B547)&amp;IF(INDEX(Variables!$D$5:$D$105,MATCH($A547,Variables!$A$5:$A$105,0))="","","."&amp;INDEX(Variables!$D$5:$D$105,MATCH($A547,Variables!$A$5:$A$105,0)))&amp;"."&amp;K$5</f>
        <v/>
      </c>
      <c r="L547" s="41">
        <f>INDEX(L$175:L$178,$D547)*$E547*INDEX(L$179:L$195,$F547)</f>
        <v/>
      </c>
      <c r="M547" s="40">
        <f>INDEX(M$175:M$178,$D547)*$E547*INDEX(M$179:M$195,$F547)</f>
        <v/>
      </c>
      <c r="N547" s="40">
        <f>INDEX(N$175:N$178,$D547)*$E547*INDEX(N$179:N$195,$F547)</f>
        <v/>
      </c>
      <c r="O547" s="40">
        <f>INDEX(O$175:O$178,$D547)*$E547*INDEX(O$179:O$195,$F547)</f>
        <v/>
      </c>
      <c r="P547" s="40">
        <f>INDEX(P$175:P$178,$D547)*$E547*INDEX(P$179:P$195,$F547)</f>
        <v/>
      </c>
      <c r="Q547" s="40">
        <f>INDEX(Q$175:Q$178,$D547)*$E547*INDEX(Q$179:Q$195,$F547)</f>
        <v/>
      </c>
      <c r="R547" s="40">
        <f>INDEX(R$175:R$178,$D547)*$E547*INDEX(R$179:R$195,$F547)</f>
        <v/>
      </c>
      <c r="S547" s="40">
        <f>INDEX(S$175:S$178,$D547)*$E547*INDEX(S$179:S$195,$F547)</f>
        <v/>
      </c>
      <c r="T547" s="40">
        <f>INDEX(T$175:T$178,$D547)*$E547*INDEX(T$179:T$195,$F547)</f>
        <v/>
      </c>
      <c r="U547" s="40">
        <f>INDEX(U$175:U$178,$D547)*$E547*INDEX(U$179:U$195,$F547)</f>
        <v/>
      </c>
      <c r="V547" s="40">
        <f>INDEX(V$175:V$178,$D547)*$E547*INDEX(V$179:V$195,$F547)</f>
        <v/>
      </c>
      <c r="W547" s="40">
        <f>INDEX(W$175:W$178,$D547)*$E547*INDEX(W$179:W$195,$F547)</f>
        <v/>
      </c>
      <c r="X547" s="40">
        <f>INDEX(X$175:X$178,$D547)*$E547*INDEX(X$179:X$195,$F547)</f>
        <v/>
      </c>
      <c r="Y547" s="40">
        <f>INDEX(Y$175:Y$178,$D547)*$E547*INDEX(Y$179:Y$195,$F547)</f>
        <v/>
      </c>
      <c r="Z547" s="40">
        <f>INDEX(Z$175:Z$178,$D547)*$E547*INDEX(Z$179:Z$195,$F547)</f>
        <v/>
      </c>
      <c r="AA547" s="40">
        <f>INDEX(AA$175:AA$178,$D547)*$E547*INDEX(AA$179:AA$195,$F547)</f>
        <v/>
      </c>
      <c r="AB547" s="40">
        <f>INDEX(AB$175:AB$178,$D547)*$E547*INDEX(AB$179:AB$195,$F547)</f>
        <v/>
      </c>
      <c r="AC547" s="40">
        <f>INDEX(AC$175:AC$178,$D547)*$E547*INDEX(AC$179:AC$195,$F547)</f>
        <v/>
      </c>
      <c r="AD547" s="42">
        <f>SHADOWEFF(INDEX(AD$175:AD$178,$D547),$E547,INDEX(AD$179:AD$195,$F547))</f>
        <v/>
      </c>
      <c r="AE547" s="25">
        <f>LOWER(Settings!$C$4)&amp;".mit."&amp;$A547&amp;IF($C547="","","."&amp;$C547&amp;"."&amp;$B547)&amp;IF(INDEX(Variables!$D$5:$D$105,MATCH($A547,Variables!$A$5:$A$105,0))="","","."&amp;INDEX(Variables!$D$5:$D$105,MATCH($A547,Variables!$A$5:$A$105,0)))&amp;"."&amp;AE$5</f>
        <v/>
      </c>
      <c r="AF547" s="41">
        <f>INDEX(AF$175:AF$178,$D547)*$E547*INDEX(AF$179:AF$195,$F547)</f>
        <v/>
      </c>
      <c r="AG547" s="40">
        <f>INDEX(AG$175:AG$178,$D547)*$E547*INDEX(AG$179:AG$195,$F547)</f>
        <v/>
      </c>
      <c r="AH547" s="40">
        <f>INDEX(AH$175:AH$178,$D547)*$E547*INDEX(AH$179:AH$195,$F547)</f>
        <v/>
      </c>
      <c r="AI547" s="40">
        <f>INDEX(AI$175:AI$178,$D547)*$E547*INDEX(AI$179:AI$195,$F547)</f>
        <v/>
      </c>
      <c r="AJ547" s="40">
        <f>INDEX(AJ$175:AJ$178,$D547)*$E547*INDEX(AJ$179:AJ$195,$F547)</f>
        <v/>
      </c>
      <c r="AK547" s="40">
        <f>INDEX(AK$175:AK$178,$D547)*$E547*INDEX(AK$179:AK$195,$F547)</f>
        <v/>
      </c>
      <c r="AL547" s="40">
        <f>INDEX(AL$175:AL$178,$D547)*$E547*INDEX(AL$179:AL$195,$F547)</f>
        <v/>
      </c>
      <c r="AM547" s="40">
        <f>INDEX(AM$175:AM$178,$D547)*$E547*INDEX(AM$179:AM$195,$F547)</f>
        <v/>
      </c>
      <c r="AN547" s="40">
        <f>INDEX(AN$175:AN$178,$D547)*$E547*INDEX(AN$179:AN$195,$F547)</f>
        <v/>
      </c>
      <c r="AO547" s="40">
        <f>INDEX(AO$175:AO$178,$D547)*$E547*INDEX(AO$179:AO$195,$F547)</f>
        <v/>
      </c>
      <c r="AP547" s="40">
        <f>INDEX(AP$175:AP$178,$D547)*$E547*INDEX(AP$179:AP$195,$F547)</f>
        <v/>
      </c>
      <c r="AQ547" s="40">
        <f>INDEX(AQ$175:AQ$178,$D547)*$E547*INDEX(AQ$179:AQ$195,$F547)</f>
        <v/>
      </c>
      <c r="AR547" s="40">
        <f>INDEX(AR$175:AR$178,$D547)*$E547*INDEX(AR$179:AR$195,$F547)</f>
        <v/>
      </c>
      <c r="AS547" s="40">
        <f>INDEX(AS$175:AS$178,$D547)*$E547*INDEX(AS$179:AS$195,$F547)</f>
        <v/>
      </c>
      <c r="AT547" s="40">
        <f>INDEX(AT$175:AT$178,$D547)*$E547*INDEX(AT$179:AT$195,$F547)</f>
        <v/>
      </c>
      <c r="AU547" s="40">
        <f>INDEX(AU$175:AU$178,$D547)*$E547*INDEX(AU$179:AU$195,$F547)</f>
        <v/>
      </c>
      <c r="AV547" s="40">
        <f>INDEX(AV$175:AV$178,$D547)*$E547*INDEX(AV$179:AV$195,$F547)</f>
        <v/>
      </c>
      <c r="AW547" s="40">
        <f>INDEX(AW$175:AW$178,$D547)*$E547*INDEX(AW$179:AW$195,$F547)</f>
        <v/>
      </c>
      <c r="AX547" s="42">
        <f>SHADOWEFF(INDEX(AX$175:AX$178,$D547),$E547,INDEX(AX$179:AX$195,$F547))</f>
        <v/>
      </c>
    </row>
    <row r="548" hidden="1" outlineLevel="2">
      <c r="A548" s="5" t="inlineStr">
        <is>
          <t>shp</t>
        </is>
      </c>
      <c r="B548" s="5" t="inlineStr">
        <is>
          <t>bio</t>
        </is>
      </c>
      <c r="C548" s="5" t="inlineStr">
        <is>
          <t>nav</t>
        </is>
      </c>
      <c r="D548" s="40">
        <f>INDEX(Inputs!$M$5:$M$132,MATCH($B548&amp;"|"&amp;$C548,Inputs!$A$5:$A$132,0))</f>
        <v/>
      </c>
      <c r="E548" s="40">
        <f>INDEX(Inputs!$T$5:$T$132,MATCH($B548&amp;"|"&amp;$C548,Inputs!$A$5:$A$132,0))</f>
        <v/>
      </c>
      <c r="F548" s="40">
        <f>INDEX(Inputs!$K$5:$K$132,MATCH($B548&amp;"|"&amp;$C548,Inputs!$A$5:$A$132,0))</f>
        <v/>
      </c>
      <c r="G548" s="39" t="n"/>
      <c r="H548" s="5">
        <f>INDEX(Variables!$B$5:$B$105,MATCH($A548,Variables!$A$5:$A$105,0))&amp;IF($C548="",""," | "&amp;INDEX(Mapping!$B$5:$B$26,MATCH($C548,Mapping!$A$5:$A$26,0))&amp;" | "&amp;INDEX(Mapping!$B$30:$B$41,MATCH($B548,Mapping!$A$30:$A$41,0)))</f>
        <v/>
      </c>
      <c r="I548" s="5">
        <f>INDEX(Variables!$C$5:$C$105,MATCH($A548,Variables!$A$5:$A$105,0))</f>
        <v/>
      </c>
      <c r="J548" s="5">
        <f>INDEX(Variables!$E$5:$E$105,MATCH($A548,Variables!$A$5:$A$105,0))</f>
        <v/>
      </c>
      <c r="K548" s="25">
        <f>LOWER(Settings!$C$4)&amp;".mit."&amp;$A548&amp;IF($C548="","","."&amp;$C548&amp;"."&amp;$B548)&amp;IF(INDEX(Variables!$D$5:$D$105,MATCH($A548,Variables!$A$5:$A$105,0))="","","."&amp;INDEX(Variables!$D$5:$D$105,MATCH($A548,Variables!$A$5:$A$105,0)))&amp;"."&amp;K$5</f>
        <v/>
      </c>
      <c r="L548" s="41">
        <f>INDEX(L$175:L$178,$D548)*$E548*INDEX(L$179:L$195,$F548)</f>
        <v/>
      </c>
      <c r="M548" s="40">
        <f>INDEX(M$175:M$178,$D548)*$E548*INDEX(M$179:M$195,$F548)</f>
        <v/>
      </c>
      <c r="N548" s="40">
        <f>INDEX(N$175:N$178,$D548)*$E548*INDEX(N$179:N$195,$F548)</f>
        <v/>
      </c>
      <c r="O548" s="40">
        <f>INDEX(O$175:O$178,$D548)*$E548*INDEX(O$179:O$195,$F548)</f>
        <v/>
      </c>
      <c r="P548" s="40">
        <f>INDEX(P$175:P$178,$D548)*$E548*INDEX(P$179:P$195,$F548)</f>
        <v/>
      </c>
      <c r="Q548" s="40">
        <f>INDEX(Q$175:Q$178,$D548)*$E548*INDEX(Q$179:Q$195,$F548)</f>
        <v/>
      </c>
      <c r="R548" s="40">
        <f>INDEX(R$175:R$178,$D548)*$E548*INDEX(R$179:R$195,$F548)</f>
        <v/>
      </c>
      <c r="S548" s="40">
        <f>INDEX(S$175:S$178,$D548)*$E548*INDEX(S$179:S$195,$F548)</f>
        <v/>
      </c>
      <c r="T548" s="40">
        <f>INDEX(T$175:T$178,$D548)*$E548*INDEX(T$179:T$195,$F548)</f>
        <v/>
      </c>
      <c r="U548" s="40">
        <f>INDEX(U$175:U$178,$D548)*$E548*INDEX(U$179:U$195,$F548)</f>
        <v/>
      </c>
      <c r="V548" s="40">
        <f>INDEX(V$175:V$178,$D548)*$E548*INDEX(V$179:V$195,$F548)</f>
        <v/>
      </c>
      <c r="W548" s="40">
        <f>INDEX(W$175:W$178,$D548)*$E548*INDEX(W$179:W$195,$F548)</f>
        <v/>
      </c>
      <c r="X548" s="40">
        <f>INDEX(X$175:X$178,$D548)*$E548*INDEX(X$179:X$195,$F548)</f>
        <v/>
      </c>
      <c r="Y548" s="40">
        <f>INDEX(Y$175:Y$178,$D548)*$E548*INDEX(Y$179:Y$195,$F548)</f>
        <v/>
      </c>
      <c r="Z548" s="40">
        <f>INDEX(Z$175:Z$178,$D548)*$E548*INDEX(Z$179:Z$195,$F548)</f>
        <v/>
      </c>
      <c r="AA548" s="40">
        <f>INDEX(AA$175:AA$178,$D548)*$E548*INDEX(AA$179:AA$195,$F548)</f>
        <v/>
      </c>
      <c r="AB548" s="40">
        <f>INDEX(AB$175:AB$178,$D548)*$E548*INDEX(AB$179:AB$195,$F548)</f>
        <v/>
      </c>
      <c r="AC548" s="40">
        <f>INDEX(AC$175:AC$178,$D548)*$E548*INDEX(AC$179:AC$195,$F548)</f>
        <v/>
      </c>
      <c r="AD548" s="42">
        <f>SHADOWEFF(INDEX(AD$175:AD$178,$D548),$E548,INDEX(AD$179:AD$195,$F548))</f>
        <v/>
      </c>
      <c r="AE548" s="25">
        <f>LOWER(Settings!$C$4)&amp;".mit."&amp;$A548&amp;IF($C548="","","."&amp;$C548&amp;"."&amp;$B548)&amp;IF(INDEX(Variables!$D$5:$D$105,MATCH($A548,Variables!$A$5:$A$105,0))="","","."&amp;INDEX(Variables!$D$5:$D$105,MATCH($A548,Variables!$A$5:$A$105,0)))&amp;"."&amp;AE$5</f>
        <v/>
      </c>
      <c r="AF548" s="41">
        <f>INDEX(AF$175:AF$178,$D548)*$E548*INDEX(AF$179:AF$195,$F548)</f>
        <v/>
      </c>
      <c r="AG548" s="40">
        <f>INDEX(AG$175:AG$178,$D548)*$E548*INDEX(AG$179:AG$195,$F548)</f>
        <v/>
      </c>
      <c r="AH548" s="40">
        <f>INDEX(AH$175:AH$178,$D548)*$E548*INDEX(AH$179:AH$195,$F548)</f>
        <v/>
      </c>
      <c r="AI548" s="40">
        <f>INDEX(AI$175:AI$178,$D548)*$E548*INDEX(AI$179:AI$195,$F548)</f>
        <v/>
      </c>
      <c r="AJ548" s="40">
        <f>INDEX(AJ$175:AJ$178,$D548)*$E548*INDEX(AJ$179:AJ$195,$F548)</f>
        <v/>
      </c>
      <c r="AK548" s="40">
        <f>INDEX(AK$175:AK$178,$D548)*$E548*INDEX(AK$179:AK$195,$F548)</f>
        <v/>
      </c>
      <c r="AL548" s="40">
        <f>INDEX(AL$175:AL$178,$D548)*$E548*INDEX(AL$179:AL$195,$F548)</f>
        <v/>
      </c>
      <c r="AM548" s="40">
        <f>INDEX(AM$175:AM$178,$D548)*$E548*INDEX(AM$179:AM$195,$F548)</f>
        <v/>
      </c>
      <c r="AN548" s="40">
        <f>INDEX(AN$175:AN$178,$D548)*$E548*INDEX(AN$179:AN$195,$F548)</f>
        <v/>
      </c>
      <c r="AO548" s="40">
        <f>INDEX(AO$175:AO$178,$D548)*$E548*INDEX(AO$179:AO$195,$F548)</f>
        <v/>
      </c>
      <c r="AP548" s="40">
        <f>INDEX(AP$175:AP$178,$D548)*$E548*INDEX(AP$179:AP$195,$F548)</f>
        <v/>
      </c>
      <c r="AQ548" s="40">
        <f>INDEX(AQ$175:AQ$178,$D548)*$E548*INDEX(AQ$179:AQ$195,$F548)</f>
        <v/>
      </c>
      <c r="AR548" s="40">
        <f>INDEX(AR$175:AR$178,$D548)*$E548*INDEX(AR$179:AR$195,$F548)</f>
        <v/>
      </c>
      <c r="AS548" s="40">
        <f>INDEX(AS$175:AS$178,$D548)*$E548*INDEX(AS$179:AS$195,$F548)</f>
        <v/>
      </c>
      <c r="AT548" s="40">
        <f>INDEX(AT$175:AT$178,$D548)*$E548*INDEX(AT$179:AT$195,$F548)</f>
        <v/>
      </c>
      <c r="AU548" s="40">
        <f>INDEX(AU$175:AU$178,$D548)*$E548*INDEX(AU$179:AU$195,$F548)</f>
        <v/>
      </c>
      <c r="AV548" s="40">
        <f>INDEX(AV$175:AV$178,$D548)*$E548*INDEX(AV$179:AV$195,$F548)</f>
        <v/>
      </c>
      <c r="AW548" s="40">
        <f>INDEX(AW$175:AW$178,$D548)*$E548*INDEX(AW$179:AW$195,$F548)</f>
        <v/>
      </c>
      <c r="AX548" s="42">
        <f>SHADOWEFF(INDEX(AX$175:AX$178,$D548),$E548,INDEX(AX$179:AX$195,$F548))</f>
        <v/>
      </c>
    </row>
    <row r="549" hidden="1" outlineLevel="2"/>
    <row r="550" hidden="1" outlineLevel="2">
      <c r="A550" s="5" t="inlineStr">
        <is>
          <t>ener</t>
        </is>
      </c>
      <c r="B550" s="5" t="inlineStr">
        <is>
          <t>coa</t>
        </is>
      </c>
      <c r="C550" s="5" t="inlineStr">
        <is>
          <t>nav</t>
        </is>
      </c>
      <c r="D550" s="40">
        <f>INDEX(Inputs!$N$5:$N$132,MATCH($B550&amp;"|"&amp;$C550,Inputs!$A$5:$A$132,0))</f>
        <v/>
      </c>
      <c r="E550" s="40">
        <f>INDEX(Inputs!$O$5:$O$132,MATCH($B550&amp;"|"&amp;$C550,Inputs!$A$5:$A$132,0))</f>
        <v/>
      </c>
      <c r="F550" s="40">
        <f>INDEX(Inputs!$P$5:$P$132,MATCH($B550&amp;"|"&amp;$C550,Inputs!$A$5:$A$132,0))</f>
        <v/>
      </c>
      <c r="G550" s="40">
        <f>INDEX(Inputs!$Q$5:$Q$132,MATCH($B550&amp;"|"&amp;$C550,Inputs!$A$5:$A$132,0))</f>
        <v/>
      </c>
      <c r="H550" s="5">
        <f>INDEX(Variables!$B$5:$B$105,MATCH($A550,Variables!$A$5:$A$105,0))&amp;IF($C550="",""," | "&amp;INDEX(Mapping!$B$5:$B$26,MATCH($C550,Mapping!$A$5:$A$26,0))&amp;" | "&amp;INDEX(Mapping!$B$30:$B$41,MATCH($B550,Mapping!$A$30:$A$41,0)))</f>
        <v/>
      </c>
      <c r="I550" s="5">
        <f>INDEX(Variables!$C$5:$C$105,MATCH($A550,Variables!$A$5:$A$105,0))</f>
        <v/>
      </c>
      <c r="J550" s="5">
        <f>INDEX(Variables!$E$5:$E$105,MATCH($A550,Variables!$A$5:$A$105,0))</f>
        <v/>
      </c>
      <c r="K550" s="25">
        <f>LOWER(Settings!$C$4)&amp;".mit."&amp;$A550&amp;IF($C550="","","."&amp;$C550&amp;"."&amp;$B550)&amp;IF(INDEX(Variables!$D$5:$D$105,MATCH($A550,Variables!$A$5:$A$105,0))="","","."&amp;INDEX(Variables!$D$5:$D$105,MATCH($A550,Variables!$A$5:$A$105,0)))&amp;"."&amp;K$5</f>
        <v/>
      </c>
      <c r="L550" s="46">
        <f>INDEX(Inputs!$U$5:$U$132,MATCH($B550&amp;"|"&amp;$C550,Inputs!$A$5:$A$132,0))</f>
        <v/>
      </c>
      <c r="M550" s="47">
        <f>L550*(1/(1+$G550))^(1+$E550)*(1+M$7)^$D550*(M532/L532)^$E550*((M532+M541)/(L532+L541))^($F550*(1+$E550))</f>
        <v/>
      </c>
      <c r="N550" s="47">
        <f>M550*(1/(1+$G550))^(1+$E550)*(1+N$7)^$D550*(N532/M532)^$E550*((N532+N541)/(M532+M541))^($F550*(1+$E550))</f>
        <v/>
      </c>
      <c r="O550" s="47">
        <f>N550*(1/(1+$G550))^(1+$E550)*(1+O$7)^$D550*(O532/N532)^$E550*((O532+O541)/(N532+N541))^($F550*(1+$E550))</f>
        <v/>
      </c>
      <c r="P550" s="47">
        <f>O550*(1/(1+$G550))^(1+$E550)*(1+P$7)^$D550*(P532/O532)^$E550*((P532+P541)/(O532+O541))^($F550*(1+$E550))</f>
        <v/>
      </c>
      <c r="Q550" s="47">
        <f>P550*(1/(1+$G550))^(1+$E550)*(1+Q$7)^$D550*(Q532/P532)^$E550*((Q532+Q541)/(P532+P541))^($F550*(1+$E550))</f>
        <v/>
      </c>
      <c r="R550" s="47">
        <f>Q550*(1/(1+$G550))^(1+$E550)*(1+R$7)^$D550*(R532/Q532)^$E550*((R532+R541)/(Q532+Q541))^($F550*(1+$E550))</f>
        <v/>
      </c>
      <c r="S550" s="47">
        <f>R550*(1/(1+$G550))^(1+$E550)*(1+S$7)^$D550*(S532/R532)^$E550*((S532+S541)/(R532+R541))^($F550*(1+$E550))</f>
        <v/>
      </c>
      <c r="T550" s="47">
        <f>S550*(1/(1+$G550))^(1+$E550)*(1+T$7)^$D550*(T532/S532)^$E550*((T532+T541)/(S532+S541))^($F550*(1+$E550))</f>
        <v/>
      </c>
      <c r="U550" s="47">
        <f>T550*(1/(1+$G550))^(1+$E550)*(1+U$7)^$D550*(U532/T532)^$E550*((U532+U541)/(T532+T541))^($F550*(1+$E550))</f>
        <v/>
      </c>
      <c r="V550" s="47">
        <f>U550*(1/(1+$G550))^(1+$E550)*(1+V$7)^$D550*(V532/U532)^$E550*((V532+V541)/(U532+U541))^($F550*(1+$E550))</f>
        <v/>
      </c>
      <c r="W550" s="47">
        <f>V550*(1/(1+$G550))^(1+$E550)*(1+W$7)^$D550*(W532/V532)^$E550*((W532+W541)/(V532+V541))^($F550*(1+$E550))</f>
        <v/>
      </c>
      <c r="X550" s="47">
        <f>W550*(1/(1+$G550))^(1+$E550)*(1+X$7)^$D550*(X532/W532)^$E550*((X532+X541)/(W532+W541))^($F550*(1+$E550))</f>
        <v/>
      </c>
      <c r="Y550" s="47">
        <f>X550*(1/(1+$G550))^(1+$E550)*(1+Y$7)^$D550*(Y532/X532)^$E550*((Y532+Y541)/(X532+X541))^($F550*(1+$E550))</f>
        <v/>
      </c>
      <c r="Z550" s="47">
        <f>Y550*(1/(1+$G550))^(1+$E550)*(1+Z$7)^$D550*(Z532/Y532)^$E550*((Z532+Z541)/(Y532+Y541))^($F550*(1+$E550))</f>
        <v/>
      </c>
      <c r="AA550" s="47">
        <f>Z550*(1/(1+$G550))^(1+$E550)*(1+AA$7)^$D550*(AA532/Z532)^$E550*((AA532+AA541)/(Z532+Z541))^($F550*(1+$E550))</f>
        <v/>
      </c>
      <c r="AB550" s="47">
        <f>AA550*(1/(1+$G550))^(1+$E550)*(1+AB$7)^$D550*(AB532/AA532)^$E550*((AB532+AB541)/(AA532+AA541))^($F550*(1+$E550))</f>
        <v/>
      </c>
      <c r="AC550" s="47">
        <f>AB550*(1/(1+$G550))^(1+$E550)*(1+AC$7)^$D550*(AC532/AB532)^$E550*((AC532+AC541)/(AB532+AB541))^($F550*(1+$E550))</f>
        <v/>
      </c>
      <c r="AD550" s="48">
        <f>FUELUSE(AC550,AD532,AC532,AD541,AC541,AD$7,$D550,$E550,$F550,$G550)</f>
        <v/>
      </c>
      <c r="AE550" s="25">
        <f>LOWER(Settings!$C$4)&amp;".mit."&amp;$A550&amp;IF($C550="","","."&amp;$C550&amp;"."&amp;$B550)&amp;IF(INDEX(Variables!$D$5:$D$105,MATCH($A550,Variables!$A$5:$A$105,0))="","","."&amp;INDEX(Variables!$D$5:$D$105,MATCH($A550,Variables!$A$5:$A$105,0)))&amp;"."&amp;AE$5</f>
        <v/>
      </c>
      <c r="AF550" s="46">
        <f>INDEX(Inputs!$U$5:$U$132,MATCH($B550&amp;"|"&amp;$C550,Inputs!$A$5:$A$132,0))</f>
        <v/>
      </c>
      <c r="AG550" s="47">
        <f>AF550*(1/(1+$G550))^(1+$E550)*(1+AG$7)^$D550*(AG532/AF532)^$E550*((AG532+AG541)/(AF532+AF541))^($F550*(1+$E550))</f>
        <v/>
      </c>
      <c r="AH550" s="47">
        <f>AG550*(1/(1+$G550))^(1+$E550)*(1+AH$7)^$D550*(AH532/AG532)^$E550*((AH532+AH541)/(AG532+AG541))^($F550*(1+$E550))</f>
        <v/>
      </c>
      <c r="AI550" s="47">
        <f>AH550*(1/(1+$G550))^(1+$E550)*(1+AI$7)^$D550*(AI532/AH532)^$E550*((AI532+AI541)/(AH532+AH541))^($F550*(1+$E550))</f>
        <v/>
      </c>
      <c r="AJ550" s="47">
        <f>AI550*(1/(1+$G550))^(1+$E550)*(1+AJ$7)^$D550*(AJ532/AI532)^$E550*((AJ532+AJ541)/(AI532+AI541))^($F550*(1+$E550))</f>
        <v/>
      </c>
      <c r="AK550" s="47">
        <f>AJ550*(1/(1+$G550))^(1+$E550)*(1+AK$7)^$D550*(AK532/AJ532)^$E550*((AK532+AK541)/(AJ532+AJ541))^($F550*(1+$E550))</f>
        <v/>
      </c>
      <c r="AL550" s="47">
        <f>AK550*(1/(1+$G550))^(1+$E550)*(1+AL$7)^$D550*(AL532/AK532)^$E550*((AL532+AL541)/(AK532+AK541))^($F550*(1+$E550))</f>
        <v/>
      </c>
      <c r="AM550" s="47">
        <f>AL550*(1/(1+$G550))^(1+$E550)*(1+AM$7)^$D550*(AM532/AL532)^$E550*((AM532+AM541)/(AL532+AL541))^($F550*(1+$E550))</f>
        <v/>
      </c>
      <c r="AN550" s="47">
        <f>AM550*(1/(1+$G550))^(1+$E550)*(1+AN$7)^$D550*(AN532/AM532)^$E550*((AN532+AN541)/(AM532+AM541))^($F550*(1+$E550))</f>
        <v/>
      </c>
      <c r="AO550" s="47">
        <f>AN550*(1/(1+$G550))^(1+$E550)*(1+AO$7)^$D550*(AO532/AN532)^$E550*((AO532+AO541)/(AN532+AN541))^($F550*(1+$E550))</f>
        <v/>
      </c>
      <c r="AP550" s="47">
        <f>AO550*(1/(1+$G550))^(1+$E550)*(1+AP$7)^$D550*(AP532/AO532)^$E550*((AP532+AP541)/(AO532+AO541))^($F550*(1+$E550))</f>
        <v/>
      </c>
      <c r="AQ550" s="47">
        <f>AP550*(1/(1+$G550))^(1+$E550)*(1+AQ$7)^$D550*(AQ532/AP532)^$E550*((AQ532+AQ541)/(AP532+AP541))^($F550*(1+$E550))</f>
        <v/>
      </c>
      <c r="AR550" s="47">
        <f>AQ550*(1/(1+$G550))^(1+$E550)*(1+AR$7)^$D550*(AR532/AQ532)^$E550*((AR532+AR541)/(AQ532+AQ541))^($F550*(1+$E550))</f>
        <v/>
      </c>
      <c r="AS550" s="47">
        <f>AR550*(1/(1+$G550))^(1+$E550)*(1+AS$7)^$D550*(AS532/AR532)^$E550*((AS532+AS541)/(AR532+AR541))^($F550*(1+$E550))</f>
        <v/>
      </c>
      <c r="AT550" s="47">
        <f>AS550*(1/(1+$G550))^(1+$E550)*(1+AT$7)^$D550*(AT532/AS532)^$E550*((AT532+AT541)/(AS532+AS541))^($F550*(1+$E550))</f>
        <v/>
      </c>
      <c r="AU550" s="47">
        <f>AT550*(1/(1+$G550))^(1+$E550)*(1+AU$7)^$D550*(AU532/AT532)^$E550*((AU532+AU541)/(AT532+AT541))^($F550*(1+$E550))</f>
        <v/>
      </c>
      <c r="AV550" s="47">
        <f>AU550*(1/(1+$G550))^(1+$E550)*(1+AV$7)^$D550*(AV532/AU532)^$E550*((AV532+AV541)/(AU532+AU541))^($F550*(1+$E550))</f>
        <v/>
      </c>
      <c r="AW550" s="47">
        <f>AV550*(1/(1+$G550))^(1+$E550)*(1+AW$7)^$D550*(AW532/AV532)^$E550*((AW532+AW541)/(AV532+AV541))^($F550*(1+$E550))</f>
        <v/>
      </c>
      <c r="AX550" s="48">
        <f>FUELUSE(AW550,AX532,AW532,AX541,AW541,AX$7,$D550,$E550,$F550,$G550)</f>
        <v/>
      </c>
    </row>
    <row r="551" hidden="1" outlineLevel="2">
      <c r="A551" s="5" t="inlineStr">
        <is>
          <t>ener</t>
        </is>
      </c>
      <c r="B551" s="5" t="inlineStr">
        <is>
          <t>nga</t>
        </is>
      </c>
      <c r="C551" s="5" t="inlineStr">
        <is>
          <t>nav</t>
        </is>
      </c>
      <c r="D551" s="40">
        <f>INDEX(Inputs!$N$5:$N$132,MATCH($B551&amp;"|"&amp;$C551,Inputs!$A$5:$A$132,0))</f>
        <v/>
      </c>
      <c r="E551" s="40">
        <f>INDEX(Inputs!$O$5:$O$132,MATCH($B551&amp;"|"&amp;$C551,Inputs!$A$5:$A$132,0))</f>
        <v/>
      </c>
      <c r="F551" s="40">
        <f>INDEX(Inputs!$P$5:$P$132,MATCH($B551&amp;"|"&amp;$C551,Inputs!$A$5:$A$132,0))</f>
        <v/>
      </c>
      <c r="G551" s="40">
        <f>INDEX(Inputs!$Q$5:$Q$132,MATCH($B551&amp;"|"&amp;$C551,Inputs!$A$5:$A$132,0))</f>
        <v/>
      </c>
      <c r="H551" s="5">
        <f>INDEX(Variables!$B$5:$B$105,MATCH($A551,Variables!$A$5:$A$105,0))&amp;IF($C551="",""," | "&amp;INDEX(Mapping!$B$5:$B$26,MATCH($C551,Mapping!$A$5:$A$26,0))&amp;" | "&amp;INDEX(Mapping!$B$30:$B$41,MATCH($B551,Mapping!$A$30:$A$41,0)))</f>
        <v/>
      </c>
      <c r="I551" s="5">
        <f>INDEX(Variables!$C$5:$C$105,MATCH($A551,Variables!$A$5:$A$105,0))</f>
        <v/>
      </c>
      <c r="J551" s="5">
        <f>INDEX(Variables!$E$5:$E$105,MATCH($A551,Variables!$A$5:$A$105,0))</f>
        <v/>
      </c>
      <c r="K551" s="25">
        <f>LOWER(Settings!$C$4)&amp;".mit."&amp;$A551&amp;IF($C551="","","."&amp;$C551&amp;"."&amp;$B551)&amp;IF(INDEX(Variables!$D$5:$D$105,MATCH($A551,Variables!$A$5:$A$105,0))="","","."&amp;INDEX(Variables!$D$5:$D$105,MATCH($A551,Variables!$A$5:$A$105,0)))&amp;"."&amp;K$5</f>
        <v/>
      </c>
      <c r="L551" s="46">
        <f>INDEX(Inputs!$U$5:$U$132,MATCH($B551&amp;"|"&amp;$C551,Inputs!$A$5:$A$132,0))</f>
        <v/>
      </c>
      <c r="M551" s="47">
        <f>L551*(1/(1+$G551))^(1+$E551)*(1+M$7)^$D551*(M533/L533)^$E551*((M533+M542)/(L533+L542))^($F551*(1+$E551))</f>
        <v/>
      </c>
      <c r="N551" s="47">
        <f>M551*(1/(1+$G551))^(1+$E551)*(1+N$7)^$D551*(N533/M533)^$E551*((N533+N542)/(M533+M542))^($F551*(1+$E551))</f>
        <v/>
      </c>
      <c r="O551" s="47">
        <f>N551*(1/(1+$G551))^(1+$E551)*(1+O$7)^$D551*(O533/N533)^$E551*((O533+O542)/(N533+N542))^($F551*(1+$E551))</f>
        <v/>
      </c>
      <c r="P551" s="47">
        <f>O551*(1/(1+$G551))^(1+$E551)*(1+P$7)^$D551*(P533/O533)^$E551*((P533+P542)/(O533+O542))^($F551*(1+$E551))</f>
        <v/>
      </c>
      <c r="Q551" s="47">
        <f>P551*(1/(1+$G551))^(1+$E551)*(1+Q$7)^$D551*(Q533/P533)^$E551*((Q533+Q542)/(P533+P542))^($F551*(1+$E551))</f>
        <v/>
      </c>
      <c r="R551" s="47">
        <f>Q551*(1/(1+$G551))^(1+$E551)*(1+R$7)^$D551*(R533/Q533)^$E551*((R533+R542)/(Q533+Q542))^($F551*(1+$E551))</f>
        <v/>
      </c>
      <c r="S551" s="47">
        <f>R551*(1/(1+$G551))^(1+$E551)*(1+S$7)^$D551*(S533/R533)^$E551*((S533+S542)/(R533+R542))^($F551*(1+$E551))</f>
        <v/>
      </c>
      <c r="T551" s="47">
        <f>S551*(1/(1+$G551))^(1+$E551)*(1+T$7)^$D551*(T533/S533)^$E551*((T533+T542)/(S533+S542))^($F551*(1+$E551))</f>
        <v/>
      </c>
      <c r="U551" s="47">
        <f>T551*(1/(1+$G551))^(1+$E551)*(1+U$7)^$D551*(U533/T533)^$E551*((U533+U542)/(T533+T542))^($F551*(1+$E551))</f>
        <v/>
      </c>
      <c r="V551" s="47">
        <f>U551*(1/(1+$G551))^(1+$E551)*(1+V$7)^$D551*(V533/U533)^$E551*((V533+V542)/(U533+U542))^($F551*(1+$E551))</f>
        <v/>
      </c>
      <c r="W551" s="47">
        <f>V551*(1/(1+$G551))^(1+$E551)*(1+W$7)^$D551*(W533/V533)^$E551*((W533+W542)/(V533+V542))^($F551*(1+$E551))</f>
        <v/>
      </c>
      <c r="X551" s="47">
        <f>W551*(1/(1+$G551))^(1+$E551)*(1+X$7)^$D551*(X533/W533)^$E551*((X533+X542)/(W533+W542))^($F551*(1+$E551))</f>
        <v/>
      </c>
      <c r="Y551" s="47">
        <f>X551*(1/(1+$G551))^(1+$E551)*(1+Y$7)^$D551*(Y533/X533)^$E551*((Y533+Y542)/(X533+X542))^($F551*(1+$E551))</f>
        <v/>
      </c>
      <c r="Z551" s="47">
        <f>Y551*(1/(1+$G551))^(1+$E551)*(1+Z$7)^$D551*(Z533/Y533)^$E551*((Z533+Z542)/(Y533+Y542))^($F551*(1+$E551))</f>
        <v/>
      </c>
      <c r="AA551" s="47">
        <f>Z551*(1/(1+$G551))^(1+$E551)*(1+AA$7)^$D551*(AA533/Z533)^$E551*((AA533+AA542)/(Z533+Z542))^($F551*(1+$E551))</f>
        <v/>
      </c>
      <c r="AB551" s="47">
        <f>AA551*(1/(1+$G551))^(1+$E551)*(1+AB$7)^$D551*(AB533/AA533)^$E551*((AB533+AB542)/(AA533+AA542))^($F551*(1+$E551))</f>
        <v/>
      </c>
      <c r="AC551" s="47">
        <f>AB551*(1/(1+$G551))^(1+$E551)*(1+AC$7)^$D551*(AC533/AB533)^$E551*((AC533+AC542)/(AB533+AB542))^($F551*(1+$E551))</f>
        <v/>
      </c>
      <c r="AD551" s="48">
        <f>FUELUSE(AC551,AD533,AC533,AD542,AC542,AD$7,$D551,$E551,$F551,$G551)</f>
        <v/>
      </c>
      <c r="AE551" s="25">
        <f>LOWER(Settings!$C$4)&amp;".mit."&amp;$A551&amp;IF($C551="","","."&amp;$C551&amp;"."&amp;$B551)&amp;IF(INDEX(Variables!$D$5:$D$105,MATCH($A551,Variables!$A$5:$A$105,0))="","","."&amp;INDEX(Variables!$D$5:$D$105,MATCH($A551,Variables!$A$5:$A$105,0)))&amp;"."&amp;AE$5</f>
        <v/>
      </c>
      <c r="AF551" s="46">
        <f>INDEX(Inputs!$U$5:$U$132,MATCH($B551&amp;"|"&amp;$C551,Inputs!$A$5:$A$132,0))</f>
        <v/>
      </c>
      <c r="AG551" s="47">
        <f>AF551*(1/(1+$G551))^(1+$E551)*(1+AG$7)^$D551*(AG533/AF533)^$E551*((AG533+AG542)/(AF533+AF542))^($F551*(1+$E551))</f>
        <v/>
      </c>
      <c r="AH551" s="47">
        <f>AG551*(1/(1+$G551))^(1+$E551)*(1+AH$7)^$D551*(AH533/AG533)^$E551*((AH533+AH542)/(AG533+AG542))^($F551*(1+$E551))</f>
        <v/>
      </c>
      <c r="AI551" s="47">
        <f>AH551*(1/(1+$G551))^(1+$E551)*(1+AI$7)^$D551*(AI533/AH533)^$E551*((AI533+AI542)/(AH533+AH542))^($F551*(1+$E551))</f>
        <v/>
      </c>
      <c r="AJ551" s="47">
        <f>AI551*(1/(1+$G551))^(1+$E551)*(1+AJ$7)^$D551*(AJ533/AI533)^$E551*((AJ533+AJ542)/(AI533+AI542))^($F551*(1+$E551))</f>
        <v/>
      </c>
      <c r="AK551" s="47">
        <f>AJ551*(1/(1+$G551))^(1+$E551)*(1+AK$7)^$D551*(AK533/AJ533)^$E551*((AK533+AK542)/(AJ533+AJ542))^($F551*(1+$E551))</f>
        <v/>
      </c>
      <c r="AL551" s="47">
        <f>AK551*(1/(1+$G551))^(1+$E551)*(1+AL$7)^$D551*(AL533/AK533)^$E551*((AL533+AL542)/(AK533+AK542))^($F551*(1+$E551))</f>
        <v/>
      </c>
      <c r="AM551" s="47">
        <f>AL551*(1/(1+$G551))^(1+$E551)*(1+AM$7)^$D551*(AM533/AL533)^$E551*((AM533+AM542)/(AL533+AL542))^($F551*(1+$E551))</f>
        <v/>
      </c>
      <c r="AN551" s="47">
        <f>AM551*(1/(1+$G551))^(1+$E551)*(1+AN$7)^$D551*(AN533/AM533)^$E551*((AN533+AN542)/(AM533+AM542))^($F551*(1+$E551))</f>
        <v/>
      </c>
      <c r="AO551" s="47">
        <f>AN551*(1/(1+$G551))^(1+$E551)*(1+AO$7)^$D551*(AO533/AN533)^$E551*((AO533+AO542)/(AN533+AN542))^($F551*(1+$E551))</f>
        <v/>
      </c>
      <c r="AP551" s="47">
        <f>AO551*(1/(1+$G551))^(1+$E551)*(1+AP$7)^$D551*(AP533/AO533)^$E551*((AP533+AP542)/(AO533+AO542))^($F551*(1+$E551))</f>
        <v/>
      </c>
      <c r="AQ551" s="47">
        <f>AP551*(1/(1+$G551))^(1+$E551)*(1+AQ$7)^$D551*(AQ533/AP533)^$E551*((AQ533+AQ542)/(AP533+AP542))^($F551*(1+$E551))</f>
        <v/>
      </c>
      <c r="AR551" s="47">
        <f>AQ551*(1/(1+$G551))^(1+$E551)*(1+AR$7)^$D551*(AR533/AQ533)^$E551*((AR533+AR542)/(AQ533+AQ542))^($F551*(1+$E551))</f>
        <v/>
      </c>
      <c r="AS551" s="47">
        <f>AR551*(1/(1+$G551))^(1+$E551)*(1+AS$7)^$D551*(AS533/AR533)^$E551*((AS533+AS542)/(AR533+AR542))^($F551*(1+$E551))</f>
        <v/>
      </c>
      <c r="AT551" s="47">
        <f>AS551*(1/(1+$G551))^(1+$E551)*(1+AT$7)^$D551*(AT533/AS533)^$E551*((AT533+AT542)/(AS533+AS542))^($F551*(1+$E551))</f>
        <v/>
      </c>
      <c r="AU551" s="47">
        <f>AT551*(1/(1+$G551))^(1+$E551)*(1+AU$7)^$D551*(AU533/AT533)^$E551*((AU533+AU542)/(AT533+AT542))^($F551*(1+$E551))</f>
        <v/>
      </c>
      <c r="AV551" s="47">
        <f>AU551*(1/(1+$G551))^(1+$E551)*(1+AV$7)^$D551*(AV533/AU533)^$E551*((AV533+AV542)/(AU533+AU542))^($F551*(1+$E551))</f>
        <v/>
      </c>
      <c r="AW551" s="47">
        <f>AV551*(1/(1+$G551))^(1+$E551)*(1+AW$7)^$D551*(AW533/AV533)^$E551*((AW533+AW542)/(AV533+AV542))^($F551*(1+$E551))</f>
        <v/>
      </c>
      <c r="AX551" s="48">
        <f>FUELUSE(AW551,AX533,AW533,AX542,AW542,AX$7,$D551,$E551,$F551,$G551)</f>
        <v/>
      </c>
    </row>
    <row r="552" hidden="1" outlineLevel="2">
      <c r="A552" s="5" t="inlineStr">
        <is>
          <t>ener</t>
        </is>
      </c>
      <c r="B552" s="5" t="inlineStr">
        <is>
          <t>gso</t>
        </is>
      </c>
      <c r="C552" s="5" t="inlineStr">
        <is>
          <t>nav</t>
        </is>
      </c>
      <c r="D552" s="40">
        <f>INDEX(Inputs!$N$5:$N$132,MATCH($B552&amp;"|"&amp;$C552,Inputs!$A$5:$A$132,0))</f>
        <v/>
      </c>
      <c r="E552" s="40">
        <f>INDEX(Inputs!$O$5:$O$132,MATCH($B552&amp;"|"&amp;$C552,Inputs!$A$5:$A$132,0))</f>
        <v/>
      </c>
      <c r="F552" s="40">
        <f>INDEX(Inputs!$P$5:$P$132,MATCH($B552&amp;"|"&amp;$C552,Inputs!$A$5:$A$132,0))</f>
        <v/>
      </c>
      <c r="G552" s="40">
        <f>INDEX(Inputs!$Q$5:$Q$132,MATCH($B552&amp;"|"&amp;$C552,Inputs!$A$5:$A$132,0))</f>
        <v/>
      </c>
      <c r="H552" s="5">
        <f>INDEX(Variables!$B$5:$B$105,MATCH($A552,Variables!$A$5:$A$105,0))&amp;IF($C552="",""," | "&amp;INDEX(Mapping!$B$5:$B$26,MATCH($C552,Mapping!$A$5:$A$26,0))&amp;" | "&amp;INDEX(Mapping!$B$30:$B$41,MATCH($B552,Mapping!$A$30:$A$41,0)))</f>
        <v/>
      </c>
      <c r="I552" s="5">
        <f>INDEX(Variables!$C$5:$C$105,MATCH($A552,Variables!$A$5:$A$105,0))</f>
        <v/>
      </c>
      <c r="J552" s="5">
        <f>INDEX(Variables!$E$5:$E$105,MATCH($A552,Variables!$A$5:$A$105,0))</f>
        <v/>
      </c>
      <c r="K552" s="25">
        <f>LOWER(Settings!$C$4)&amp;".mit."&amp;$A552&amp;IF($C552="","","."&amp;$C552&amp;"."&amp;$B552)&amp;IF(INDEX(Variables!$D$5:$D$105,MATCH($A552,Variables!$A$5:$A$105,0))="","","."&amp;INDEX(Variables!$D$5:$D$105,MATCH($A552,Variables!$A$5:$A$105,0)))&amp;"."&amp;K$5</f>
        <v/>
      </c>
      <c r="L552" s="46">
        <f>INDEX(Inputs!$U$5:$U$132,MATCH($B552&amp;"|"&amp;$C552,Inputs!$A$5:$A$132,0))</f>
        <v/>
      </c>
      <c r="M552" s="47">
        <f>L552*(1/(1+$G552))^(1+$E552)*(1+M$7)^$D552*(M534/L534)^$E552*((M534+M543)/(L534+L543))^($F552*(1+$E552))</f>
        <v/>
      </c>
      <c r="N552" s="47">
        <f>M552*(1/(1+$G552))^(1+$E552)*(1+N$7)^$D552*(N534/M534)^$E552*((N534+N543)/(M534+M543))^($F552*(1+$E552))</f>
        <v/>
      </c>
      <c r="O552" s="47">
        <f>N552*(1/(1+$G552))^(1+$E552)*(1+O$7)^$D552*(O534/N534)^$E552*((O534+O543)/(N534+N543))^($F552*(1+$E552))</f>
        <v/>
      </c>
      <c r="P552" s="47">
        <f>O552*(1/(1+$G552))^(1+$E552)*(1+P$7)^$D552*(P534/O534)^$E552*((P534+P543)/(O534+O543))^($F552*(1+$E552))</f>
        <v/>
      </c>
      <c r="Q552" s="47">
        <f>P552*(1/(1+$G552))^(1+$E552)*(1+Q$7)^$D552*(Q534/P534)^$E552*((Q534+Q543)/(P534+P543))^($F552*(1+$E552))</f>
        <v/>
      </c>
      <c r="R552" s="47">
        <f>Q552*(1/(1+$G552))^(1+$E552)*(1+R$7)^$D552*(R534/Q534)^$E552*((R534+R543)/(Q534+Q543))^($F552*(1+$E552))</f>
        <v/>
      </c>
      <c r="S552" s="47">
        <f>R552*(1/(1+$G552))^(1+$E552)*(1+S$7)^$D552*(S534/R534)^$E552*((S534+S543)/(R534+R543))^($F552*(1+$E552))</f>
        <v/>
      </c>
      <c r="T552" s="47">
        <f>S552*(1/(1+$G552))^(1+$E552)*(1+T$7)^$D552*(T534/S534)^$E552*((T534+T543)/(S534+S543))^($F552*(1+$E552))</f>
        <v/>
      </c>
      <c r="U552" s="47">
        <f>T552*(1/(1+$G552))^(1+$E552)*(1+U$7)^$D552*(U534/T534)^$E552*((U534+U543)/(T534+T543))^($F552*(1+$E552))</f>
        <v/>
      </c>
      <c r="V552" s="47">
        <f>U552*(1/(1+$G552))^(1+$E552)*(1+V$7)^$D552*(V534/U534)^$E552*((V534+V543)/(U534+U543))^($F552*(1+$E552))</f>
        <v/>
      </c>
      <c r="W552" s="47">
        <f>V552*(1/(1+$G552))^(1+$E552)*(1+W$7)^$D552*(W534/V534)^$E552*((W534+W543)/(V534+V543))^($F552*(1+$E552))</f>
        <v/>
      </c>
      <c r="X552" s="47">
        <f>W552*(1/(1+$G552))^(1+$E552)*(1+X$7)^$D552*(X534/W534)^$E552*((X534+X543)/(W534+W543))^($F552*(1+$E552))</f>
        <v/>
      </c>
      <c r="Y552" s="47">
        <f>X552*(1/(1+$G552))^(1+$E552)*(1+Y$7)^$D552*(Y534/X534)^$E552*((Y534+Y543)/(X534+X543))^($F552*(1+$E552))</f>
        <v/>
      </c>
      <c r="Z552" s="47">
        <f>Y552*(1/(1+$G552))^(1+$E552)*(1+Z$7)^$D552*(Z534/Y534)^$E552*((Z534+Z543)/(Y534+Y543))^($F552*(1+$E552))</f>
        <v/>
      </c>
      <c r="AA552" s="47">
        <f>Z552*(1/(1+$G552))^(1+$E552)*(1+AA$7)^$D552*(AA534/Z534)^$E552*((AA534+AA543)/(Z534+Z543))^($F552*(1+$E552))</f>
        <v/>
      </c>
      <c r="AB552" s="47">
        <f>AA552*(1/(1+$G552))^(1+$E552)*(1+AB$7)^$D552*(AB534/AA534)^$E552*((AB534+AB543)/(AA534+AA543))^($F552*(1+$E552))</f>
        <v/>
      </c>
      <c r="AC552" s="47">
        <f>AB552*(1/(1+$G552))^(1+$E552)*(1+AC$7)^$D552*(AC534/AB534)^$E552*((AC534+AC543)/(AB534+AB543))^($F552*(1+$E552))</f>
        <v/>
      </c>
      <c r="AD552" s="48">
        <f>FUELUSE(AC552,AD534,AC534,AD543,AC543,AD$7,$D552,$E552,$F552,$G552)</f>
        <v/>
      </c>
      <c r="AE552" s="25">
        <f>LOWER(Settings!$C$4)&amp;".mit."&amp;$A552&amp;IF($C552="","","."&amp;$C552&amp;"."&amp;$B552)&amp;IF(INDEX(Variables!$D$5:$D$105,MATCH($A552,Variables!$A$5:$A$105,0))="","","."&amp;INDEX(Variables!$D$5:$D$105,MATCH($A552,Variables!$A$5:$A$105,0)))&amp;"."&amp;AE$5</f>
        <v/>
      </c>
      <c r="AF552" s="46">
        <f>INDEX(Inputs!$U$5:$U$132,MATCH($B552&amp;"|"&amp;$C552,Inputs!$A$5:$A$132,0))</f>
        <v/>
      </c>
      <c r="AG552" s="47">
        <f>AF552*(1/(1+$G552))^(1+$E552)*(1+AG$7)^$D552*(AG534/AF534)^$E552*((AG534+AG543)/(AF534+AF543))^($F552*(1+$E552))</f>
        <v/>
      </c>
      <c r="AH552" s="47">
        <f>AG552*(1/(1+$G552))^(1+$E552)*(1+AH$7)^$D552*(AH534/AG534)^$E552*((AH534+AH543)/(AG534+AG543))^($F552*(1+$E552))</f>
        <v/>
      </c>
      <c r="AI552" s="47">
        <f>AH552*(1/(1+$G552))^(1+$E552)*(1+AI$7)^$D552*(AI534/AH534)^$E552*((AI534+AI543)/(AH534+AH543))^($F552*(1+$E552))</f>
        <v/>
      </c>
      <c r="AJ552" s="47">
        <f>AI552*(1/(1+$G552))^(1+$E552)*(1+AJ$7)^$D552*(AJ534/AI534)^$E552*((AJ534+AJ543)/(AI534+AI543))^($F552*(1+$E552))</f>
        <v/>
      </c>
      <c r="AK552" s="47">
        <f>AJ552*(1/(1+$G552))^(1+$E552)*(1+AK$7)^$D552*(AK534/AJ534)^$E552*((AK534+AK543)/(AJ534+AJ543))^($F552*(1+$E552))</f>
        <v/>
      </c>
      <c r="AL552" s="47">
        <f>AK552*(1/(1+$G552))^(1+$E552)*(1+AL$7)^$D552*(AL534/AK534)^$E552*((AL534+AL543)/(AK534+AK543))^($F552*(1+$E552))</f>
        <v/>
      </c>
      <c r="AM552" s="47">
        <f>AL552*(1/(1+$G552))^(1+$E552)*(1+AM$7)^$D552*(AM534/AL534)^$E552*((AM534+AM543)/(AL534+AL543))^($F552*(1+$E552))</f>
        <v/>
      </c>
      <c r="AN552" s="47">
        <f>AM552*(1/(1+$G552))^(1+$E552)*(1+AN$7)^$D552*(AN534/AM534)^$E552*((AN534+AN543)/(AM534+AM543))^($F552*(1+$E552))</f>
        <v/>
      </c>
      <c r="AO552" s="47">
        <f>AN552*(1/(1+$G552))^(1+$E552)*(1+AO$7)^$D552*(AO534/AN534)^$E552*((AO534+AO543)/(AN534+AN543))^($F552*(1+$E552))</f>
        <v/>
      </c>
      <c r="AP552" s="47">
        <f>AO552*(1/(1+$G552))^(1+$E552)*(1+AP$7)^$D552*(AP534/AO534)^$E552*((AP534+AP543)/(AO534+AO543))^($F552*(1+$E552))</f>
        <v/>
      </c>
      <c r="AQ552" s="47">
        <f>AP552*(1/(1+$G552))^(1+$E552)*(1+AQ$7)^$D552*(AQ534/AP534)^$E552*((AQ534+AQ543)/(AP534+AP543))^($F552*(1+$E552))</f>
        <v/>
      </c>
      <c r="AR552" s="47">
        <f>AQ552*(1/(1+$G552))^(1+$E552)*(1+AR$7)^$D552*(AR534/AQ534)^$E552*((AR534+AR543)/(AQ534+AQ543))^($F552*(1+$E552))</f>
        <v/>
      </c>
      <c r="AS552" s="47">
        <f>AR552*(1/(1+$G552))^(1+$E552)*(1+AS$7)^$D552*(AS534/AR534)^$E552*((AS534+AS543)/(AR534+AR543))^($F552*(1+$E552))</f>
        <v/>
      </c>
      <c r="AT552" s="47">
        <f>AS552*(1/(1+$G552))^(1+$E552)*(1+AT$7)^$D552*(AT534/AS534)^$E552*((AT534+AT543)/(AS534+AS543))^($F552*(1+$E552))</f>
        <v/>
      </c>
      <c r="AU552" s="47">
        <f>AT552*(1/(1+$G552))^(1+$E552)*(1+AU$7)^$D552*(AU534/AT534)^$E552*((AU534+AU543)/(AT534+AT543))^($F552*(1+$E552))</f>
        <v/>
      </c>
      <c r="AV552" s="47">
        <f>AU552*(1/(1+$G552))^(1+$E552)*(1+AV$7)^$D552*(AV534/AU534)^$E552*((AV534+AV543)/(AU534+AU543))^($F552*(1+$E552))</f>
        <v/>
      </c>
      <c r="AW552" s="47">
        <f>AV552*(1/(1+$G552))^(1+$E552)*(1+AW$7)^$D552*(AW534/AV534)^$E552*((AW534+AW543)/(AV534+AV543))^($F552*(1+$E552))</f>
        <v/>
      </c>
      <c r="AX552" s="48">
        <f>FUELUSE(AW552,AX534,AW534,AX543,AW543,AX$7,$D552,$E552,$F552,$G552)</f>
        <v/>
      </c>
    </row>
    <row r="553" hidden="1" outlineLevel="2">
      <c r="A553" s="5" t="inlineStr">
        <is>
          <t>ener</t>
        </is>
      </c>
      <c r="B553" s="5" t="inlineStr">
        <is>
          <t>die</t>
        </is>
      </c>
      <c r="C553" s="5" t="inlineStr">
        <is>
          <t>nav</t>
        </is>
      </c>
      <c r="D553" s="40">
        <f>INDEX(Inputs!$N$5:$N$132,MATCH($B553&amp;"|"&amp;$C553,Inputs!$A$5:$A$132,0))</f>
        <v/>
      </c>
      <c r="E553" s="40">
        <f>INDEX(Inputs!$O$5:$O$132,MATCH($B553&amp;"|"&amp;$C553,Inputs!$A$5:$A$132,0))</f>
        <v/>
      </c>
      <c r="F553" s="40">
        <f>INDEX(Inputs!$P$5:$P$132,MATCH($B553&amp;"|"&amp;$C553,Inputs!$A$5:$A$132,0))</f>
        <v/>
      </c>
      <c r="G553" s="40">
        <f>INDEX(Inputs!$Q$5:$Q$132,MATCH($B553&amp;"|"&amp;$C553,Inputs!$A$5:$A$132,0))</f>
        <v/>
      </c>
      <c r="H553" s="5">
        <f>INDEX(Variables!$B$5:$B$105,MATCH($A553,Variables!$A$5:$A$105,0))&amp;IF($C553="",""," | "&amp;INDEX(Mapping!$B$5:$B$26,MATCH($C553,Mapping!$A$5:$A$26,0))&amp;" | "&amp;INDEX(Mapping!$B$30:$B$41,MATCH($B553,Mapping!$A$30:$A$41,0)))</f>
        <v/>
      </c>
      <c r="I553" s="5">
        <f>INDEX(Variables!$C$5:$C$105,MATCH($A553,Variables!$A$5:$A$105,0))</f>
        <v/>
      </c>
      <c r="J553" s="5">
        <f>INDEX(Variables!$E$5:$E$105,MATCH($A553,Variables!$A$5:$A$105,0))</f>
        <v/>
      </c>
      <c r="K553" s="25">
        <f>LOWER(Settings!$C$4)&amp;".mit."&amp;$A553&amp;IF($C553="","","."&amp;$C553&amp;"."&amp;$B553)&amp;IF(INDEX(Variables!$D$5:$D$105,MATCH($A553,Variables!$A$5:$A$105,0))="","","."&amp;INDEX(Variables!$D$5:$D$105,MATCH($A553,Variables!$A$5:$A$105,0)))&amp;"."&amp;K$5</f>
        <v/>
      </c>
      <c r="L553" s="46">
        <f>INDEX(Inputs!$U$5:$U$132,MATCH($B553&amp;"|"&amp;$C553,Inputs!$A$5:$A$132,0))</f>
        <v/>
      </c>
      <c r="M553" s="47">
        <f>L553*(1/(1+$G553))^(1+$E553)*(1+M$7)^$D553*(M535/L535)^$E553*((M535+M544)/(L535+L544))^($F553*(1+$E553))</f>
        <v/>
      </c>
      <c r="N553" s="47">
        <f>M553*(1/(1+$G553))^(1+$E553)*(1+N$7)^$D553*(N535/M535)^$E553*((N535+N544)/(M535+M544))^($F553*(1+$E553))</f>
        <v/>
      </c>
      <c r="O553" s="47">
        <f>N553*(1/(1+$G553))^(1+$E553)*(1+O$7)^$D553*(O535/N535)^$E553*((O535+O544)/(N535+N544))^($F553*(1+$E553))</f>
        <v/>
      </c>
      <c r="P553" s="47">
        <f>O553*(1/(1+$G553))^(1+$E553)*(1+P$7)^$D553*(P535/O535)^$E553*((P535+P544)/(O535+O544))^($F553*(1+$E553))</f>
        <v/>
      </c>
      <c r="Q553" s="47">
        <f>P553*(1/(1+$G553))^(1+$E553)*(1+Q$7)^$D553*(Q535/P535)^$E553*((Q535+Q544)/(P535+P544))^($F553*(1+$E553))</f>
        <v/>
      </c>
      <c r="R553" s="47">
        <f>Q553*(1/(1+$G553))^(1+$E553)*(1+R$7)^$D553*(R535/Q535)^$E553*((R535+R544)/(Q535+Q544))^($F553*(1+$E553))</f>
        <v/>
      </c>
      <c r="S553" s="47">
        <f>R553*(1/(1+$G553))^(1+$E553)*(1+S$7)^$D553*(S535/R535)^$E553*((S535+S544)/(R535+R544))^($F553*(1+$E553))</f>
        <v/>
      </c>
      <c r="T553" s="47">
        <f>S553*(1/(1+$G553))^(1+$E553)*(1+T$7)^$D553*(T535/S535)^$E553*((T535+T544)/(S535+S544))^($F553*(1+$E553))</f>
        <v/>
      </c>
      <c r="U553" s="47">
        <f>T553*(1/(1+$G553))^(1+$E553)*(1+U$7)^$D553*(U535/T535)^$E553*((U535+U544)/(T535+T544))^($F553*(1+$E553))</f>
        <v/>
      </c>
      <c r="V553" s="47">
        <f>U553*(1/(1+$G553))^(1+$E553)*(1+V$7)^$D553*(V535/U535)^$E553*((V535+V544)/(U535+U544))^($F553*(1+$E553))</f>
        <v/>
      </c>
      <c r="W553" s="47">
        <f>V553*(1/(1+$G553))^(1+$E553)*(1+W$7)^$D553*(W535/V535)^$E553*((W535+W544)/(V535+V544))^($F553*(1+$E553))</f>
        <v/>
      </c>
      <c r="X553" s="47">
        <f>W553*(1/(1+$G553))^(1+$E553)*(1+X$7)^$D553*(X535/W535)^$E553*((X535+X544)/(W535+W544))^($F553*(1+$E553))</f>
        <v/>
      </c>
      <c r="Y553" s="47">
        <f>X553*(1/(1+$G553))^(1+$E553)*(1+Y$7)^$D553*(Y535/X535)^$E553*((Y535+Y544)/(X535+X544))^($F553*(1+$E553))</f>
        <v/>
      </c>
      <c r="Z553" s="47">
        <f>Y553*(1/(1+$G553))^(1+$E553)*(1+Z$7)^$D553*(Z535/Y535)^$E553*((Z535+Z544)/(Y535+Y544))^($F553*(1+$E553))</f>
        <v/>
      </c>
      <c r="AA553" s="47">
        <f>Z553*(1/(1+$G553))^(1+$E553)*(1+AA$7)^$D553*(AA535/Z535)^$E553*((AA535+AA544)/(Z535+Z544))^($F553*(1+$E553))</f>
        <v/>
      </c>
      <c r="AB553" s="47">
        <f>AA553*(1/(1+$G553))^(1+$E553)*(1+AB$7)^$D553*(AB535/AA535)^$E553*((AB535+AB544)/(AA535+AA544))^($F553*(1+$E553))</f>
        <v/>
      </c>
      <c r="AC553" s="47">
        <f>AB553*(1/(1+$G553))^(1+$E553)*(1+AC$7)^$D553*(AC535/AB535)^$E553*((AC535+AC544)/(AB535+AB544))^($F553*(1+$E553))</f>
        <v/>
      </c>
      <c r="AD553" s="48">
        <f>FUELUSE(AC553,AD535,AC535,AD544,AC544,AD$7,$D553,$E553,$F553,$G553)</f>
        <v/>
      </c>
      <c r="AE553" s="25">
        <f>LOWER(Settings!$C$4)&amp;".mit."&amp;$A553&amp;IF($C553="","","."&amp;$C553&amp;"."&amp;$B553)&amp;IF(INDEX(Variables!$D$5:$D$105,MATCH($A553,Variables!$A$5:$A$105,0))="","","."&amp;INDEX(Variables!$D$5:$D$105,MATCH($A553,Variables!$A$5:$A$105,0)))&amp;"."&amp;AE$5</f>
        <v/>
      </c>
      <c r="AF553" s="46">
        <f>INDEX(Inputs!$U$5:$U$132,MATCH($B553&amp;"|"&amp;$C553,Inputs!$A$5:$A$132,0))</f>
        <v/>
      </c>
      <c r="AG553" s="47">
        <f>AF553*(1/(1+$G553))^(1+$E553)*(1+AG$7)^$D553*(AG535/AF535)^$E553*((AG535+AG544)/(AF535+AF544))^($F553*(1+$E553))</f>
        <v/>
      </c>
      <c r="AH553" s="47">
        <f>AG553*(1/(1+$G553))^(1+$E553)*(1+AH$7)^$D553*(AH535/AG535)^$E553*((AH535+AH544)/(AG535+AG544))^($F553*(1+$E553))</f>
        <v/>
      </c>
      <c r="AI553" s="47">
        <f>AH553*(1/(1+$G553))^(1+$E553)*(1+AI$7)^$D553*(AI535/AH535)^$E553*((AI535+AI544)/(AH535+AH544))^($F553*(1+$E553))</f>
        <v/>
      </c>
      <c r="AJ553" s="47">
        <f>AI553*(1/(1+$G553))^(1+$E553)*(1+AJ$7)^$D553*(AJ535/AI535)^$E553*((AJ535+AJ544)/(AI535+AI544))^($F553*(1+$E553))</f>
        <v/>
      </c>
      <c r="AK553" s="47">
        <f>AJ553*(1/(1+$G553))^(1+$E553)*(1+AK$7)^$D553*(AK535/AJ535)^$E553*((AK535+AK544)/(AJ535+AJ544))^($F553*(1+$E553))</f>
        <v/>
      </c>
      <c r="AL553" s="47">
        <f>AK553*(1/(1+$G553))^(1+$E553)*(1+AL$7)^$D553*(AL535/AK535)^$E553*((AL535+AL544)/(AK535+AK544))^($F553*(1+$E553))</f>
        <v/>
      </c>
      <c r="AM553" s="47">
        <f>AL553*(1/(1+$G553))^(1+$E553)*(1+AM$7)^$D553*(AM535/AL535)^$E553*((AM535+AM544)/(AL535+AL544))^($F553*(1+$E553))</f>
        <v/>
      </c>
      <c r="AN553" s="47">
        <f>AM553*(1/(1+$G553))^(1+$E553)*(1+AN$7)^$D553*(AN535/AM535)^$E553*((AN535+AN544)/(AM535+AM544))^($F553*(1+$E553))</f>
        <v/>
      </c>
      <c r="AO553" s="47">
        <f>AN553*(1/(1+$G553))^(1+$E553)*(1+AO$7)^$D553*(AO535/AN535)^$E553*((AO535+AO544)/(AN535+AN544))^($F553*(1+$E553))</f>
        <v/>
      </c>
      <c r="AP553" s="47">
        <f>AO553*(1/(1+$G553))^(1+$E553)*(1+AP$7)^$D553*(AP535/AO535)^$E553*((AP535+AP544)/(AO535+AO544))^($F553*(1+$E553))</f>
        <v/>
      </c>
      <c r="AQ553" s="47">
        <f>AP553*(1/(1+$G553))^(1+$E553)*(1+AQ$7)^$D553*(AQ535/AP535)^$E553*((AQ535+AQ544)/(AP535+AP544))^($F553*(1+$E553))</f>
        <v/>
      </c>
      <c r="AR553" s="47">
        <f>AQ553*(1/(1+$G553))^(1+$E553)*(1+AR$7)^$D553*(AR535/AQ535)^$E553*((AR535+AR544)/(AQ535+AQ544))^($F553*(1+$E553))</f>
        <v/>
      </c>
      <c r="AS553" s="47">
        <f>AR553*(1/(1+$G553))^(1+$E553)*(1+AS$7)^$D553*(AS535/AR535)^$E553*((AS535+AS544)/(AR535+AR544))^($F553*(1+$E553))</f>
        <v/>
      </c>
      <c r="AT553" s="47">
        <f>AS553*(1/(1+$G553))^(1+$E553)*(1+AT$7)^$D553*(AT535/AS535)^$E553*((AT535+AT544)/(AS535+AS544))^($F553*(1+$E553))</f>
        <v/>
      </c>
      <c r="AU553" s="47">
        <f>AT553*(1/(1+$G553))^(1+$E553)*(1+AU$7)^$D553*(AU535/AT535)^$E553*((AU535+AU544)/(AT535+AT544))^($F553*(1+$E553))</f>
        <v/>
      </c>
      <c r="AV553" s="47">
        <f>AU553*(1/(1+$G553))^(1+$E553)*(1+AV$7)^$D553*(AV535/AU535)^$E553*((AV535+AV544)/(AU535+AU544))^($F553*(1+$E553))</f>
        <v/>
      </c>
      <c r="AW553" s="47">
        <f>AV553*(1/(1+$G553))^(1+$E553)*(1+AW$7)^$D553*(AW535/AV535)^$E553*((AW535+AW544)/(AV535+AV544))^($F553*(1+$E553))</f>
        <v/>
      </c>
      <c r="AX553" s="48">
        <f>FUELUSE(AW553,AX535,AW535,AX544,AW544,AX$7,$D553,$E553,$F553,$G553)</f>
        <v/>
      </c>
    </row>
    <row r="554" hidden="1" outlineLevel="2">
      <c r="A554" s="5" t="inlineStr">
        <is>
          <t>ener</t>
        </is>
      </c>
      <c r="B554" s="5" t="inlineStr">
        <is>
          <t>lpg</t>
        </is>
      </c>
      <c r="C554" s="5" t="inlineStr">
        <is>
          <t>nav</t>
        </is>
      </c>
      <c r="D554" s="40">
        <f>INDEX(Inputs!$N$5:$N$132,MATCH($B554&amp;"|"&amp;$C554,Inputs!$A$5:$A$132,0))</f>
        <v/>
      </c>
      <c r="E554" s="40">
        <f>INDEX(Inputs!$O$5:$O$132,MATCH($B554&amp;"|"&amp;$C554,Inputs!$A$5:$A$132,0))</f>
        <v/>
      </c>
      <c r="F554" s="40">
        <f>INDEX(Inputs!$P$5:$P$132,MATCH($B554&amp;"|"&amp;$C554,Inputs!$A$5:$A$132,0))</f>
        <v/>
      </c>
      <c r="G554" s="40">
        <f>INDEX(Inputs!$Q$5:$Q$132,MATCH($B554&amp;"|"&amp;$C554,Inputs!$A$5:$A$132,0))</f>
        <v/>
      </c>
      <c r="H554" s="5">
        <f>INDEX(Variables!$B$5:$B$105,MATCH($A554,Variables!$A$5:$A$105,0))&amp;IF($C554="",""," | "&amp;INDEX(Mapping!$B$5:$B$26,MATCH($C554,Mapping!$A$5:$A$26,0))&amp;" | "&amp;INDEX(Mapping!$B$30:$B$41,MATCH($B554,Mapping!$A$30:$A$41,0)))</f>
        <v/>
      </c>
      <c r="I554" s="5">
        <f>INDEX(Variables!$C$5:$C$105,MATCH($A554,Variables!$A$5:$A$105,0))</f>
        <v/>
      </c>
      <c r="J554" s="5">
        <f>INDEX(Variables!$E$5:$E$105,MATCH($A554,Variables!$A$5:$A$105,0))</f>
        <v/>
      </c>
      <c r="K554" s="25">
        <f>LOWER(Settings!$C$4)&amp;".mit."&amp;$A554&amp;IF($C554="","","."&amp;$C554&amp;"."&amp;$B554)&amp;IF(INDEX(Variables!$D$5:$D$105,MATCH($A554,Variables!$A$5:$A$105,0))="","","."&amp;INDEX(Variables!$D$5:$D$105,MATCH($A554,Variables!$A$5:$A$105,0)))&amp;"."&amp;K$5</f>
        <v/>
      </c>
      <c r="L554" s="46">
        <f>INDEX(Inputs!$U$5:$U$132,MATCH($B554&amp;"|"&amp;$C554,Inputs!$A$5:$A$132,0))</f>
        <v/>
      </c>
      <c r="M554" s="47">
        <f>L554*(1/(1+$G554))^(1+$E554)*(1+M$7)^$D554*(M536/L536)^$E554*((M536+M545)/(L536+L545))^($F554*(1+$E554))</f>
        <v/>
      </c>
      <c r="N554" s="47">
        <f>M554*(1/(1+$G554))^(1+$E554)*(1+N$7)^$D554*(N536/M536)^$E554*((N536+N545)/(M536+M545))^($F554*(1+$E554))</f>
        <v/>
      </c>
      <c r="O554" s="47">
        <f>N554*(1/(1+$G554))^(1+$E554)*(1+O$7)^$D554*(O536/N536)^$E554*((O536+O545)/(N536+N545))^($F554*(1+$E554))</f>
        <v/>
      </c>
      <c r="P554" s="47">
        <f>O554*(1/(1+$G554))^(1+$E554)*(1+P$7)^$D554*(P536/O536)^$E554*((P536+P545)/(O536+O545))^($F554*(1+$E554))</f>
        <v/>
      </c>
      <c r="Q554" s="47">
        <f>P554*(1/(1+$G554))^(1+$E554)*(1+Q$7)^$D554*(Q536/P536)^$E554*((Q536+Q545)/(P536+P545))^($F554*(1+$E554))</f>
        <v/>
      </c>
      <c r="R554" s="47">
        <f>Q554*(1/(1+$G554))^(1+$E554)*(1+R$7)^$D554*(R536/Q536)^$E554*((R536+R545)/(Q536+Q545))^($F554*(1+$E554))</f>
        <v/>
      </c>
      <c r="S554" s="47">
        <f>R554*(1/(1+$G554))^(1+$E554)*(1+S$7)^$D554*(S536/R536)^$E554*((S536+S545)/(R536+R545))^($F554*(1+$E554))</f>
        <v/>
      </c>
      <c r="T554" s="47">
        <f>S554*(1/(1+$G554))^(1+$E554)*(1+T$7)^$D554*(T536/S536)^$E554*((T536+T545)/(S536+S545))^($F554*(1+$E554))</f>
        <v/>
      </c>
      <c r="U554" s="47">
        <f>T554*(1/(1+$G554))^(1+$E554)*(1+U$7)^$D554*(U536/T536)^$E554*((U536+U545)/(T536+T545))^($F554*(1+$E554))</f>
        <v/>
      </c>
      <c r="V554" s="47">
        <f>U554*(1/(1+$G554))^(1+$E554)*(1+V$7)^$D554*(V536/U536)^$E554*((V536+V545)/(U536+U545))^($F554*(1+$E554))</f>
        <v/>
      </c>
      <c r="W554" s="47">
        <f>V554*(1/(1+$G554))^(1+$E554)*(1+W$7)^$D554*(W536/V536)^$E554*((W536+W545)/(V536+V545))^($F554*(1+$E554))</f>
        <v/>
      </c>
      <c r="X554" s="47">
        <f>W554*(1/(1+$G554))^(1+$E554)*(1+X$7)^$D554*(X536/W536)^$E554*((X536+X545)/(W536+W545))^($F554*(1+$E554))</f>
        <v/>
      </c>
      <c r="Y554" s="47">
        <f>X554*(1/(1+$G554))^(1+$E554)*(1+Y$7)^$D554*(Y536/X536)^$E554*((Y536+Y545)/(X536+X545))^($F554*(1+$E554))</f>
        <v/>
      </c>
      <c r="Z554" s="47">
        <f>Y554*(1/(1+$G554))^(1+$E554)*(1+Z$7)^$D554*(Z536/Y536)^$E554*((Z536+Z545)/(Y536+Y545))^($F554*(1+$E554))</f>
        <v/>
      </c>
      <c r="AA554" s="47">
        <f>Z554*(1/(1+$G554))^(1+$E554)*(1+AA$7)^$D554*(AA536/Z536)^$E554*((AA536+AA545)/(Z536+Z545))^($F554*(1+$E554))</f>
        <v/>
      </c>
      <c r="AB554" s="47">
        <f>AA554*(1/(1+$G554))^(1+$E554)*(1+AB$7)^$D554*(AB536/AA536)^$E554*((AB536+AB545)/(AA536+AA545))^($F554*(1+$E554))</f>
        <v/>
      </c>
      <c r="AC554" s="47">
        <f>AB554*(1/(1+$G554))^(1+$E554)*(1+AC$7)^$D554*(AC536/AB536)^$E554*((AC536+AC545)/(AB536+AB545))^($F554*(1+$E554))</f>
        <v/>
      </c>
      <c r="AD554" s="48">
        <f>FUELUSE(AC554,AD536,AC536,AD545,AC545,AD$7,$D554,$E554,$F554,$G554)</f>
        <v/>
      </c>
      <c r="AE554" s="25">
        <f>LOWER(Settings!$C$4)&amp;".mit."&amp;$A554&amp;IF($C554="","","."&amp;$C554&amp;"."&amp;$B554)&amp;IF(INDEX(Variables!$D$5:$D$105,MATCH($A554,Variables!$A$5:$A$105,0))="","","."&amp;INDEX(Variables!$D$5:$D$105,MATCH($A554,Variables!$A$5:$A$105,0)))&amp;"."&amp;AE$5</f>
        <v/>
      </c>
      <c r="AF554" s="46">
        <f>INDEX(Inputs!$U$5:$U$132,MATCH($B554&amp;"|"&amp;$C554,Inputs!$A$5:$A$132,0))</f>
        <v/>
      </c>
      <c r="AG554" s="47">
        <f>AF554*(1/(1+$G554))^(1+$E554)*(1+AG$7)^$D554*(AG536/AF536)^$E554*((AG536+AG545)/(AF536+AF545))^($F554*(1+$E554))</f>
        <v/>
      </c>
      <c r="AH554" s="47">
        <f>AG554*(1/(1+$G554))^(1+$E554)*(1+AH$7)^$D554*(AH536/AG536)^$E554*((AH536+AH545)/(AG536+AG545))^($F554*(1+$E554))</f>
        <v/>
      </c>
      <c r="AI554" s="47">
        <f>AH554*(1/(1+$G554))^(1+$E554)*(1+AI$7)^$D554*(AI536/AH536)^$E554*((AI536+AI545)/(AH536+AH545))^($F554*(1+$E554))</f>
        <v/>
      </c>
      <c r="AJ554" s="47">
        <f>AI554*(1/(1+$G554))^(1+$E554)*(1+AJ$7)^$D554*(AJ536/AI536)^$E554*((AJ536+AJ545)/(AI536+AI545))^($F554*(1+$E554))</f>
        <v/>
      </c>
      <c r="AK554" s="47">
        <f>AJ554*(1/(1+$G554))^(1+$E554)*(1+AK$7)^$D554*(AK536/AJ536)^$E554*((AK536+AK545)/(AJ536+AJ545))^($F554*(1+$E554))</f>
        <v/>
      </c>
      <c r="AL554" s="47">
        <f>AK554*(1/(1+$G554))^(1+$E554)*(1+AL$7)^$D554*(AL536/AK536)^$E554*((AL536+AL545)/(AK536+AK545))^($F554*(1+$E554))</f>
        <v/>
      </c>
      <c r="AM554" s="47">
        <f>AL554*(1/(1+$G554))^(1+$E554)*(1+AM$7)^$D554*(AM536/AL536)^$E554*((AM536+AM545)/(AL536+AL545))^($F554*(1+$E554))</f>
        <v/>
      </c>
      <c r="AN554" s="47">
        <f>AM554*(1/(1+$G554))^(1+$E554)*(1+AN$7)^$D554*(AN536/AM536)^$E554*((AN536+AN545)/(AM536+AM545))^($F554*(1+$E554))</f>
        <v/>
      </c>
      <c r="AO554" s="47">
        <f>AN554*(1/(1+$G554))^(1+$E554)*(1+AO$7)^$D554*(AO536/AN536)^$E554*((AO536+AO545)/(AN536+AN545))^($F554*(1+$E554))</f>
        <v/>
      </c>
      <c r="AP554" s="47">
        <f>AO554*(1/(1+$G554))^(1+$E554)*(1+AP$7)^$D554*(AP536/AO536)^$E554*((AP536+AP545)/(AO536+AO545))^($F554*(1+$E554))</f>
        <v/>
      </c>
      <c r="AQ554" s="47">
        <f>AP554*(1/(1+$G554))^(1+$E554)*(1+AQ$7)^$D554*(AQ536/AP536)^$E554*((AQ536+AQ545)/(AP536+AP545))^($F554*(1+$E554))</f>
        <v/>
      </c>
      <c r="AR554" s="47">
        <f>AQ554*(1/(1+$G554))^(1+$E554)*(1+AR$7)^$D554*(AR536/AQ536)^$E554*((AR536+AR545)/(AQ536+AQ545))^($F554*(1+$E554))</f>
        <v/>
      </c>
      <c r="AS554" s="47">
        <f>AR554*(1/(1+$G554))^(1+$E554)*(1+AS$7)^$D554*(AS536/AR536)^$E554*((AS536+AS545)/(AR536+AR545))^($F554*(1+$E554))</f>
        <v/>
      </c>
      <c r="AT554" s="47">
        <f>AS554*(1/(1+$G554))^(1+$E554)*(1+AT$7)^$D554*(AT536/AS536)^$E554*((AT536+AT545)/(AS536+AS545))^($F554*(1+$E554))</f>
        <v/>
      </c>
      <c r="AU554" s="47">
        <f>AT554*(1/(1+$G554))^(1+$E554)*(1+AU$7)^$D554*(AU536/AT536)^$E554*((AU536+AU545)/(AT536+AT545))^($F554*(1+$E554))</f>
        <v/>
      </c>
      <c r="AV554" s="47">
        <f>AU554*(1/(1+$G554))^(1+$E554)*(1+AV$7)^$D554*(AV536/AU536)^$E554*((AV536+AV545)/(AU536+AU545))^($F554*(1+$E554))</f>
        <v/>
      </c>
      <c r="AW554" s="47">
        <f>AV554*(1/(1+$G554))^(1+$E554)*(1+AW$7)^$D554*(AW536/AV536)^$E554*((AW536+AW545)/(AV536+AV545))^($F554*(1+$E554))</f>
        <v/>
      </c>
      <c r="AX554" s="48">
        <f>FUELUSE(AW554,AX536,AW536,AX545,AW545,AX$7,$D554,$E554,$F554,$G554)</f>
        <v/>
      </c>
    </row>
    <row r="555" hidden="1" outlineLevel="2">
      <c r="A555" s="5" t="inlineStr">
        <is>
          <t>ener</t>
        </is>
      </c>
      <c r="B555" s="5" t="inlineStr">
        <is>
          <t>ker</t>
        </is>
      </c>
      <c r="C555" s="5" t="inlineStr">
        <is>
          <t>nav</t>
        </is>
      </c>
      <c r="D555" s="40">
        <f>INDEX(Inputs!$N$5:$N$132,MATCH($B555&amp;"|"&amp;$C555,Inputs!$A$5:$A$132,0))</f>
        <v/>
      </c>
      <c r="E555" s="40">
        <f>INDEX(Inputs!$O$5:$O$132,MATCH($B555&amp;"|"&amp;$C555,Inputs!$A$5:$A$132,0))</f>
        <v/>
      </c>
      <c r="F555" s="40">
        <f>INDEX(Inputs!$P$5:$P$132,MATCH($B555&amp;"|"&amp;$C555,Inputs!$A$5:$A$132,0))</f>
        <v/>
      </c>
      <c r="G555" s="40">
        <f>INDEX(Inputs!$Q$5:$Q$132,MATCH($B555&amp;"|"&amp;$C555,Inputs!$A$5:$A$132,0))</f>
        <v/>
      </c>
      <c r="H555" s="5">
        <f>INDEX(Variables!$B$5:$B$105,MATCH($A555,Variables!$A$5:$A$105,0))&amp;IF($C555="",""," | "&amp;INDEX(Mapping!$B$5:$B$26,MATCH($C555,Mapping!$A$5:$A$26,0))&amp;" | "&amp;INDEX(Mapping!$B$30:$B$41,MATCH($B555,Mapping!$A$30:$A$41,0)))</f>
        <v/>
      </c>
      <c r="I555" s="5">
        <f>INDEX(Variables!$C$5:$C$105,MATCH($A555,Variables!$A$5:$A$105,0))</f>
        <v/>
      </c>
      <c r="J555" s="5">
        <f>INDEX(Variables!$E$5:$E$105,MATCH($A555,Variables!$A$5:$A$105,0))</f>
        <v/>
      </c>
      <c r="K555" s="25">
        <f>LOWER(Settings!$C$4)&amp;".mit."&amp;$A555&amp;IF($C555="","","."&amp;$C555&amp;"."&amp;$B555)&amp;IF(INDEX(Variables!$D$5:$D$105,MATCH($A555,Variables!$A$5:$A$105,0))="","","."&amp;INDEX(Variables!$D$5:$D$105,MATCH($A555,Variables!$A$5:$A$105,0)))&amp;"."&amp;K$5</f>
        <v/>
      </c>
      <c r="L555" s="46">
        <f>INDEX(Inputs!$U$5:$U$132,MATCH($B555&amp;"|"&amp;$C555,Inputs!$A$5:$A$132,0))</f>
        <v/>
      </c>
      <c r="M555" s="47">
        <f>L555*(1/(1+$G555))^(1+$E555)*(1+M$7)^$D555*(M537/L537)^$E555*((M537+M546)/(L537+L546))^($F555*(1+$E555))</f>
        <v/>
      </c>
      <c r="N555" s="47">
        <f>M555*(1/(1+$G555))^(1+$E555)*(1+N$7)^$D555*(N537/M537)^$E555*((N537+N546)/(M537+M546))^($F555*(1+$E555))</f>
        <v/>
      </c>
      <c r="O555" s="47">
        <f>N555*(1/(1+$G555))^(1+$E555)*(1+O$7)^$D555*(O537/N537)^$E555*((O537+O546)/(N537+N546))^($F555*(1+$E555))</f>
        <v/>
      </c>
      <c r="P555" s="47">
        <f>O555*(1/(1+$G555))^(1+$E555)*(1+P$7)^$D555*(P537/O537)^$E555*((P537+P546)/(O537+O546))^($F555*(1+$E555))</f>
        <v/>
      </c>
      <c r="Q555" s="47">
        <f>P555*(1/(1+$G555))^(1+$E555)*(1+Q$7)^$D555*(Q537/P537)^$E555*((Q537+Q546)/(P537+P546))^($F555*(1+$E555))</f>
        <v/>
      </c>
      <c r="R555" s="47">
        <f>Q555*(1/(1+$G555))^(1+$E555)*(1+R$7)^$D555*(R537/Q537)^$E555*((R537+R546)/(Q537+Q546))^($F555*(1+$E555))</f>
        <v/>
      </c>
      <c r="S555" s="47">
        <f>R555*(1/(1+$G555))^(1+$E555)*(1+S$7)^$D555*(S537/R537)^$E555*((S537+S546)/(R537+R546))^($F555*(1+$E555))</f>
        <v/>
      </c>
      <c r="T555" s="47">
        <f>S555*(1/(1+$G555))^(1+$E555)*(1+T$7)^$D555*(T537/S537)^$E555*((T537+T546)/(S537+S546))^($F555*(1+$E555))</f>
        <v/>
      </c>
      <c r="U555" s="47">
        <f>T555*(1/(1+$G555))^(1+$E555)*(1+U$7)^$D555*(U537/T537)^$E555*((U537+U546)/(T537+T546))^($F555*(1+$E555))</f>
        <v/>
      </c>
      <c r="V555" s="47">
        <f>U555*(1/(1+$G555))^(1+$E555)*(1+V$7)^$D555*(V537/U537)^$E555*((V537+V546)/(U537+U546))^($F555*(1+$E555))</f>
        <v/>
      </c>
      <c r="W555" s="47">
        <f>V555*(1/(1+$G555))^(1+$E555)*(1+W$7)^$D555*(W537/V537)^$E555*((W537+W546)/(V537+V546))^($F555*(1+$E555))</f>
        <v/>
      </c>
      <c r="X555" s="47">
        <f>W555*(1/(1+$G555))^(1+$E555)*(1+X$7)^$D555*(X537/W537)^$E555*((X537+X546)/(W537+W546))^($F555*(1+$E555))</f>
        <v/>
      </c>
      <c r="Y555" s="47">
        <f>X555*(1/(1+$G555))^(1+$E555)*(1+Y$7)^$D555*(Y537/X537)^$E555*((Y537+Y546)/(X537+X546))^($F555*(1+$E555))</f>
        <v/>
      </c>
      <c r="Z555" s="47">
        <f>Y555*(1/(1+$G555))^(1+$E555)*(1+Z$7)^$D555*(Z537/Y537)^$E555*((Z537+Z546)/(Y537+Y546))^($F555*(1+$E555))</f>
        <v/>
      </c>
      <c r="AA555" s="47">
        <f>Z555*(1/(1+$G555))^(1+$E555)*(1+AA$7)^$D555*(AA537/Z537)^$E555*((AA537+AA546)/(Z537+Z546))^($F555*(1+$E555))</f>
        <v/>
      </c>
      <c r="AB555" s="47">
        <f>AA555*(1/(1+$G555))^(1+$E555)*(1+AB$7)^$D555*(AB537/AA537)^$E555*((AB537+AB546)/(AA537+AA546))^($F555*(1+$E555))</f>
        <v/>
      </c>
      <c r="AC555" s="47">
        <f>AB555*(1/(1+$G555))^(1+$E555)*(1+AC$7)^$D555*(AC537/AB537)^$E555*((AC537+AC546)/(AB537+AB546))^($F555*(1+$E555))</f>
        <v/>
      </c>
      <c r="AD555" s="48">
        <f>FUELUSE(AC555,AD537,AC537,AD546,AC546,AD$7,$D555,$E555,$F555,$G555)</f>
        <v/>
      </c>
      <c r="AE555" s="25">
        <f>LOWER(Settings!$C$4)&amp;".mit."&amp;$A555&amp;IF($C555="","","."&amp;$C555&amp;"."&amp;$B555)&amp;IF(INDEX(Variables!$D$5:$D$105,MATCH($A555,Variables!$A$5:$A$105,0))="","","."&amp;INDEX(Variables!$D$5:$D$105,MATCH($A555,Variables!$A$5:$A$105,0)))&amp;"."&amp;AE$5</f>
        <v/>
      </c>
      <c r="AF555" s="46">
        <f>INDEX(Inputs!$U$5:$U$132,MATCH($B555&amp;"|"&amp;$C555,Inputs!$A$5:$A$132,0))</f>
        <v/>
      </c>
      <c r="AG555" s="47">
        <f>AF555*(1/(1+$G555))^(1+$E555)*(1+AG$7)^$D555*(AG537/AF537)^$E555*((AG537+AG546)/(AF537+AF546))^($F555*(1+$E555))</f>
        <v/>
      </c>
      <c r="AH555" s="47">
        <f>AG555*(1/(1+$G555))^(1+$E555)*(1+AH$7)^$D555*(AH537/AG537)^$E555*((AH537+AH546)/(AG537+AG546))^($F555*(1+$E555))</f>
        <v/>
      </c>
      <c r="AI555" s="47">
        <f>AH555*(1/(1+$G555))^(1+$E555)*(1+AI$7)^$D555*(AI537/AH537)^$E555*((AI537+AI546)/(AH537+AH546))^($F555*(1+$E555))</f>
        <v/>
      </c>
      <c r="AJ555" s="47">
        <f>AI555*(1/(1+$G555))^(1+$E555)*(1+AJ$7)^$D555*(AJ537/AI537)^$E555*((AJ537+AJ546)/(AI537+AI546))^($F555*(1+$E555))</f>
        <v/>
      </c>
      <c r="AK555" s="47">
        <f>AJ555*(1/(1+$G555))^(1+$E555)*(1+AK$7)^$D555*(AK537/AJ537)^$E555*((AK537+AK546)/(AJ537+AJ546))^($F555*(1+$E555))</f>
        <v/>
      </c>
      <c r="AL555" s="47">
        <f>AK555*(1/(1+$G555))^(1+$E555)*(1+AL$7)^$D555*(AL537/AK537)^$E555*((AL537+AL546)/(AK537+AK546))^($F555*(1+$E555))</f>
        <v/>
      </c>
      <c r="AM555" s="47">
        <f>AL555*(1/(1+$G555))^(1+$E555)*(1+AM$7)^$D555*(AM537/AL537)^$E555*((AM537+AM546)/(AL537+AL546))^($F555*(1+$E555))</f>
        <v/>
      </c>
      <c r="AN555" s="47">
        <f>AM555*(1/(1+$G555))^(1+$E555)*(1+AN$7)^$D555*(AN537/AM537)^$E555*((AN537+AN546)/(AM537+AM546))^($F555*(1+$E555))</f>
        <v/>
      </c>
      <c r="AO555" s="47">
        <f>AN555*(1/(1+$G555))^(1+$E555)*(1+AO$7)^$D555*(AO537/AN537)^$E555*((AO537+AO546)/(AN537+AN546))^($F555*(1+$E555))</f>
        <v/>
      </c>
      <c r="AP555" s="47">
        <f>AO555*(1/(1+$G555))^(1+$E555)*(1+AP$7)^$D555*(AP537/AO537)^$E555*((AP537+AP546)/(AO537+AO546))^($F555*(1+$E555))</f>
        <v/>
      </c>
      <c r="AQ555" s="47">
        <f>AP555*(1/(1+$G555))^(1+$E555)*(1+AQ$7)^$D555*(AQ537/AP537)^$E555*((AQ537+AQ546)/(AP537+AP546))^($F555*(1+$E555))</f>
        <v/>
      </c>
      <c r="AR555" s="47">
        <f>AQ555*(1/(1+$G555))^(1+$E555)*(1+AR$7)^$D555*(AR537/AQ537)^$E555*((AR537+AR546)/(AQ537+AQ546))^($F555*(1+$E555))</f>
        <v/>
      </c>
      <c r="AS555" s="47">
        <f>AR555*(1/(1+$G555))^(1+$E555)*(1+AS$7)^$D555*(AS537/AR537)^$E555*((AS537+AS546)/(AR537+AR546))^($F555*(1+$E555))</f>
        <v/>
      </c>
      <c r="AT555" s="47">
        <f>AS555*(1/(1+$G555))^(1+$E555)*(1+AT$7)^$D555*(AT537/AS537)^$E555*((AT537+AT546)/(AS537+AS546))^($F555*(1+$E555))</f>
        <v/>
      </c>
      <c r="AU555" s="47">
        <f>AT555*(1/(1+$G555))^(1+$E555)*(1+AU$7)^$D555*(AU537/AT537)^$E555*((AU537+AU546)/(AT537+AT546))^($F555*(1+$E555))</f>
        <v/>
      </c>
      <c r="AV555" s="47">
        <f>AU555*(1/(1+$G555))^(1+$E555)*(1+AV$7)^$D555*(AV537/AU537)^$E555*((AV537+AV546)/(AU537+AU546))^($F555*(1+$E555))</f>
        <v/>
      </c>
      <c r="AW555" s="47">
        <f>AV555*(1/(1+$G555))^(1+$E555)*(1+AW$7)^$D555*(AW537/AV537)^$E555*((AW537+AW546)/(AV537+AV546))^($F555*(1+$E555))</f>
        <v/>
      </c>
      <c r="AX555" s="48">
        <f>FUELUSE(AW555,AX537,AW537,AX546,AW546,AX$7,$D555,$E555,$F555,$G555)</f>
        <v/>
      </c>
    </row>
    <row r="556" hidden="1" outlineLevel="2">
      <c r="A556" s="5" t="inlineStr">
        <is>
          <t>ener</t>
        </is>
      </c>
      <c r="B556" s="5" t="inlineStr">
        <is>
          <t>oop</t>
        </is>
      </c>
      <c r="C556" s="5" t="inlineStr">
        <is>
          <t>nav</t>
        </is>
      </c>
      <c r="D556" s="40">
        <f>INDEX(Inputs!$N$5:$N$132,MATCH($B556&amp;"|"&amp;$C556,Inputs!$A$5:$A$132,0))</f>
        <v/>
      </c>
      <c r="E556" s="40">
        <f>INDEX(Inputs!$O$5:$O$132,MATCH($B556&amp;"|"&amp;$C556,Inputs!$A$5:$A$132,0))</f>
        <v/>
      </c>
      <c r="F556" s="40">
        <f>INDEX(Inputs!$P$5:$P$132,MATCH($B556&amp;"|"&amp;$C556,Inputs!$A$5:$A$132,0))</f>
        <v/>
      </c>
      <c r="G556" s="40">
        <f>INDEX(Inputs!$Q$5:$Q$132,MATCH($B556&amp;"|"&amp;$C556,Inputs!$A$5:$A$132,0))</f>
        <v/>
      </c>
      <c r="H556" s="5">
        <f>INDEX(Variables!$B$5:$B$105,MATCH($A556,Variables!$A$5:$A$105,0))&amp;IF($C556="",""," | "&amp;INDEX(Mapping!$B$5:$B$26,MATCH($C556,Mapping!$A$5:$A$26,0))&amp;" | "&amp;INDEX(Mapping!$B$30:$B$41,MATCH($B556,Mapping!$A$30:$A$41,0)))</f>
        <v/>
      </c>
      <c r="I556" s="5">
        <f>INDEX(Variables!$C$5:$C$105,MATCH($A556,Variables!$A$5:$A$105,0))</f>
        <v/>
      </c>
      <c r="J556" s="5">
        <f>INDEX(Variables!$E$5:$E$105,MATCH($A556,Variables!$A$5:$A$105,0))</f>
        <v/>
      </c>
      <c r="K556" s="25">
        <f>LOWER(Settings!$C$4)&amp;".mit."&amp;$A556&amp;IF($C556="","","."&amp;$C556&amp;"."&amp;$B556)&amp;IF(INDEX(Variables!$D$5:$D$105,MATCH($A556,Variables!$A$5:$A$105,0))="","","."&amp;INDEX(Variables!$D$5:$D$105,MATCH($A556,Variables!$A$5:$A$105,0)))&amp;"."&amp;K$5</f>
        <v/>
      </c>
      <c r="L556" s="46">
        <f>INDEX(Inputs!$U$5:$U$132,MATCH($B556&amp;"|"&amp;$C556,Inputs!$A$5:$A$132,0))</f>
        <v/>
      </c>
      <c r="M556" s="47">
        <f>L556*(1/(1+$G556))^(1+$E556)*(1+M$7)^$D556*(M538/L538)^$E556*((M538+M547)/(L538+L547))^($F556*(1+$E556))</f>
        <v/>
      </c>
      <c r="N556" s="47">
        <f>M556*(1/(1+$G556))^(1+$E556)*(1+N$7)^$D556*(N538/M538)^$E556*((N538+N547)/(M538+M547))^($F556*(1+$E556))</f>
        <v/>
      </c>
      <c r="O556" s="47">
        <f>N556*(1/(1+$G556))^(1+$E556)*(1+O$7)^$D556*(O538/N538)^$E556*((O538+O547)/(N538+N547))^($F556*(1+$E556))</f>
        <v/>
      </c>
      <c r="P556" s="47">
        <f>O556*(1/(1+$G556))^(1+$E556)*(1+P$7)^$D556*(P538/O538)^$E556*((P538+P547)/(O538+O547))^($F556*(1+$E556))</f>
        <v/>
      </c>
      <c r="Q556" s="47">
        <f>P556*(1/(1+$G556))^(1+$E556)*(1+Q$7)^$D556*(Q538/P538)^$E556*((Q538+Q547)/(P538+P547))^($F556*(1+$E556))</f>
        <v/>
      </c>
      <c r="R556" s="47">
        <f>Q556*(1/(1+$G556))^(1+$E556)*(1+R$7)^$D556*(R538/Q538)^$E556*((R538+R547)/(Q538+Q547))^($F556*(1+$E556))</f>
        <v/>
      </c>
      <c r="S556" s="47">
        <f>R556*(1/(1+$G556))^(1+$E556)*(1+S$7)^$D556*(S538/R538)^$E556*((S538+S547)/(R538+R547))^($F556*(1+$E556))</f>
        <v/>
      </c>
      <c r="T556" s="47">
        <f>S556*(1/(1+$G556))^(1+$E556)*(1+T$7)^$D556*(T538/S538)^$E556*((T538+T547)/(S538+S547))^($F556*(1+$E556))</f>
        <v/>
      </c>
      <c r="U556" s="47">
        <f>T556*(1/(1+$G556))^(1+$E556)*(1+U$7)^$D556*(U538/T538)^$E556*((U538+U547)/(T538+T547))^($F556*(1+$E556))</f>
        <v/>
      </c>
      <c r="V556" s="47">
        <f>U556*(1/(1+$G556))^(1+$E556)*(1+V$7)^$D556*(V538/U538)^$E556*((V538+V547)/(U538+U547))^($F556*(1+$E556))</f>
        <v/>
      </c>
      <c r="W556" s="47">
        <f>V556*(1/(1+$G556))^(1+$E556)*(1+W$7)^$D556*(W538/V538)^$E556*((W538+W547)/(V538+V547))^($F556*(1+$E556))</f>
        <v/>
      </c>
      <c r="X556" s="47">
        <f>W556*(1/(1+$G556))^(1+$E556)*(1+X$7)^$D556*(X538/W538)^$E556*((X538+X547)/(W538+W547))^($F556*(1+$E556))</f>
        <v/>
      </c>
      <c r="Y556" s="47">
        <f>X556*(1/(1+$G556))^(1+$E556)*(1+Y$7)^$D556*(Y538/X538)^$E556*((Y538+Y547)/(X538+X547))^($F556*(1+$E556))</f>
        <v/>
      </c>
      <c r="Z556" s="47">
        <f>Y556*(1/(1+$G556))^(1+$E556)*(1+Z$7)^$D556*(Z538/Y538)^$E556*((Z538+Z547)/(Y538+Y547))^($F556*(1+$E556))</f>
        <v/>
      </c>
      <c r="AA556" s="47">
        <f>Z556*(1/(1+$G556))^(1+$E556)*(1+AA$7)^$D556*(AA538/Z538)^$E556*((AA538+AA547)/(Z538+Z547))^($F556*(1+$E556))</f>
        <v/>
      </c>
      <c r="AB556" s="47">
        <f>AA556*(1/(1+$G556))^(1+$E556)*(1+AB$7)^$D556*(AB538/AA538)^$E556*((AB538+AB547)/(AA538+AA547))^($F556*(1+$E556))</f>
        <v/>
      </c>
      <c r="AC556" s="47">
        <f>AB556*(1/(1+$G556))^(1+$E556)*(1+AC$7)^$D556*(AC538/AB538)^$E556*((AC538+AC547)/(AB538+AB547))^($F556*(1+$E556))</f>
        <v/>
      </c>
      <c r="AD556" s="48">
        <f>FUELUSE(AC556,AD538,AC538,AD547,AC547,AD$7,$D556,$E556,$F556,$G556)</f>
        <v/>
      </c>
      <c r="AE556" s="25">
        <f>LOWER(Settings!$C$4)&amp;".mit."&amp;$A556&amp;IF($C556="","","."&amp;$C556&amp;"."&amp;$B556)&amp;IF(INDEX(Variables!$D$5:$D$105,MATCH($A556,Variables!$A$5:$A$105,0))="","","."&amp;INDEX(Variables!$D$5:$D$105,MATCH($A556,Variables!$A$5:$A$105,0)))&amp;"."&amp;AE$5</f>
        <v/>
      </c>
      <c r="AF556" s="46">
        <f>INDEX(Inputs!$U$5:$U$132,MATCH($B556&amp;"|"&amp;$C556,Inputs!$A$5:$A$132,0))</f>
        <v/>
      </c>
      <c r="AG556" s="47">
        <f>AF556*(1/(1+$G556))^(1+$E556)*(1+AG$7)^$D556*(AG538/AF538)^$E556*((AG538+AG547)/(AF538+AF547))^($F556*(1+$E556))</f>
        <v/>
      </c>
      <c r="AH556" s="47">
        <f>AG556*(1/(1+$G556))^(1+$E556)*(1+AH$7)^$D556*(AH538/AG538)^$E556*((AH538+AH547)/(AG538+AG547))^($F556*(1+$E556))</f>
        <v/>
      </c>
      <c r="AI556" s="47">
        <f>AH556*(1/(1+$G556))^(1+$E556)*(1+AI$7)^$D556*(AI538/AH538)^$E556*((AI538+AI547)/(AH538+AH547))^($F556*(1+$E556))</f>
        <v/>
      </c>
      <c r="AJ556" s="47">
        <f>AI556*(1/(1+$G556))^(1+$E556)*(1+AJ$7)^$D556*(AJ538/AI538)^$E556*((AJ538+AJ547)/(AI538+AI547))^($F556*(1+$E556))</f>
        <v/>
      </c>
      <c r="AK556" s="47">
        <f>AJ556*(1/(1+$G556))^(1+$E556)*(1+AK$7)^$D556*(AK538/AJ538)^$E556*((AK538+AK547)/(AJ538+AJ547))^($F556*(1+$E556))</f>
        <v/>
      </c>
      <c r="AL556" s="47">
        <f>AK556*(1/(1+$G556))^(1+$E556)*(1+AL$7)^$D556*(AL538/AK538)^$E556*((AL538+AL547)/(AK538+AK547))^($F556*(1+$E556))</f>
        <v/>
      </c>
      <c r="AM556" s="47">
        <f>AL556*(1/(1+$G556))^(1+$E556)*(1+AM$7)^$D556*(AM538/AL538)^$E556*((AM538+AM547)/(AL538+AL547))^($F556*(1+$E556))</f>
        <v/>
      </c>
      <c r="AN556" s="47">
        <f>AM556*(1/(1+$G556))^(1+$E556)*(1+AN$7)^$D556*(AN538/AM538)^$E556*((AN538+AN547)/(AM538+AM547))^($F556*(1+$E556))</f>
        <v/>
      </c>
      <c r="AO556" s="47">
        <f>AN556*(1/(1+$G556))^(1+$E556)*(1+AO$7)^$D556*(AO538/AN538)^$E556*((AO538+AO547)/(AN538+AN547))^($F556*(1+$E556))</f>
        <v/>
      </c>
      <c r="AP556" s="47">
        <f>AO556*(1/(1+$G556))^(1+$E556)*(1+AP$7)^$D556*(AP538/AO538)^$E556*((AP538+AP547)/(AO538+AO547))^($F556*(1+$E556))</f>
        <v/>
      </c>
      <c r="AQ556" s="47">
        <f>AP556*(1/(1+$G556))^(1+$E556)*(1+AQ$7)^$D556*(AQ538/AP538)^$E556*((AQ538+AQ547)/(AP538+AP547))^($F556*(1+$E556))</f>
        <v/>
      </c>
      <c r="AR556" s="47">
        <f>AQ556*(1/(1+$G556))^(1+$E556)*(1+AR$7)^$D556*(AR538/AQ538)^$E556*((AR538+AR547)/(AQ538+AQ547))^($F556*(1+$E556))</f>
        <v/>
      </c>
      <c r="AS556" s="47">
        <f>AR556*(1/(1+$G556))^(1+$E556)*(1+AS$7)^$D556*(AS538/AR538)^$E556*((AS538+AS547)/(AR538+AR547))^($F556*(1+$E556))</f>
        <v/>
      </c>
      <c r="AT556" s="47">
        <f>AS556*(1/(1+$G556))^(1+$E556)*(1+AT$7)^$D556*(AT538/AS538)^$E556*((AT538+AT547)/(AS538+AS547))^($F556*(1+$E556))</f>
        <v/>
      </c>
      <c r="AU556" s="47">
        <f>AT556*(1/(1+$G556))^(1+$E556)*(1+AU$7)^$D556*(AU538/AT538)^$E556*((AU538+AU547)/(AT538+AT547))^($F556*(1+$E556))</f>
        <v/>
      </c>
      <c r="AV556" s="47">
        <f>AU556*(1/(1+$G556))^(1+$E556)*(1+AV$7)^$D556*(AV538/AU538)^$E556*((AV538+AV547)/(AU538+AU547))^($F556*(1+$E556))</f>
        <v/>
      </c>
      <c r="AW556" s="47">
        <f>AV556*(1/(1+$G556))^(1+$E556)*(1+AW$7)^$D556*(AW538/AV538)^$E556*((AW538+AW547)/(AV538+AV547))^($F556*(1+$E556))</f>
        <v/>
      </c>
      <c r="AX556" s="48">
        <f>FUELUSE(AW556,AX538,AW538,AX547,AW547,AX$7,$D556,$E556,$F556,$G556)</f>
        <v/>
      </c>
    </row>
    <row r="557" hidden="1" outlineLevel="2">
      <c r="A557" s="5" t="inlineStr">
        <is>
          <t>ener</t>
        </is>
      </c>
      <c r="B557" s="5" t="inlineStr">
        <is>
          <t>bio</t>
        </is>
      </c>
      <c r="C557" s="5" t="inlineStr">
        <is>
          <t>nav</t>
        </is>
      </c>
      <c r="D557" s="40">
        <f>INDEX(Inputs!$N$5:$N$132,MATCH($B557&amp;"|"&amp;$C557,Inputs!$A$5:$A$132,0))</f>
        <v/>
      </c>
      <c r="E557" s="40">
        <f>INDEX(Inputs!$O$5:$O$132,MATCH($B557&amp;"|"&amp;$C557,Inputs!$A$5:$A$132,0))</f>
        <v/>
      </c>
      <c r="F557" s="40">
        <f>INDEX(Inputs!$P$5:$P$132,MATCH($B557&amp;"|"&amp;$C557,Inputs!$A$5:$A$132,0))</f>
        <v/>
      </c>
      <c r="G557" s="40">
        <f>INDEX(Inputs!$Q$5:$Q$132,MATCH($B557&amp;"|"&amp;$C557,Inputs!$A$5:$A$132,0))</f>
        <v/>
      </c>
      <c r="H557" s="5">
        <f>INDEX(Variables!$B$5:$B$105,MATCH($A557,Variables!$A$5:$A$105,0))&amp;IF($C557="",""," | "&amp;INDEX(Mapping!$B$5:$B$26,MATCH($C557,Mapping!$A$5:$A$26,0))&amp;" | "&amp;INDEX(Mapping!$B$30:$B$41,MATCH($B557,Mapping!$A$30:$A$41,0)))</f>
        <v/>
      </c>
      <c r="I557" s="5">
        <f>INDEX(Variables!$C$5:$C$105,MATCH($A557,Variables!$A$5:$A$105,0))</f>
        <v/>
      </c>
      <c r="J557" s="5">
        <f>INDEX(Variables!$E$5:$E$105,MATCH($A557,Variables!$A$5:$A$105,0))</f>
        <v/>
      </c>
      <c r="K557" s="25">
        <f>LOWER(Settings!$C$4)&amp;".mit."&amp;$A557&amp;IF($C557="","","."&amp;$C557&amp;"."&amp;$B557)&amp;IF(INDEX(Variables!$D$5:$D$105,MATCH($A557,Variables!$A$5:$A$105,0))="","","."&amp;INDEX(Variables!$D$5:$D$105,MATCH($A557,Variables!$A$5:$A$105,0)))&amp;"."&amp;K$5</f>
        <v/>
      </c>
      <c r="L557" s="46">
        <f>INDEX(Inputs!$U$5:$U$132,MATCH($B557&amp;"|"&amp;$C557,Inputs!$A$5:$A$132,0))</f>
        <v/>
      </c>
      <c r="M557" s="47">
        <f>L557*(1/(1+$G557))^(1+$E557)*(1+M$7)^$D557*(M539/L539)^$E557*((M539+M548)/(L539+L548))^($F557*(1+$E557))</f>
        <v/>
      </c>
      <c r="N557" s="47">
        <f>M557*(1/(1+$G557))^(1+$E557)*(1+N$7)^$D557*(N539/M539)^$E557*((N539+N548)/(M539+M548))^($F557*(1+$E557))</f>
        <v/>
      </c>
      <c r="O557" s="47">
        <f>N557*(1/(1+$G557))^(1+$E557)*(1+O$7)^$D557*(O539/N539)^$E557*((O539+O548)/(N539+N548))^($F557*(1+$E557))</f>
        <v/>
      </c>
      <c r="P557" s="47">
        <f>O557*(1/(1+$G557))^(1+$E557)*(1+P$7)^$D557*(P539/O539)^$E557*((P539+P548)/(O539+O548))^($F557*(1+$E557))</f>
        <v/>
      </c>
      <c r="Q557" s="47">
        <f>P557*(1/(1+$G557))^(1+$E557)*(1+Q$7)^$D557*(Q539/P539)^$E557*((Q539+Q548)/(P539+P548))^($F557*(1+$E557))</f>
        <v/>
      </c>
      <c r="R557" s="47">
        <f>Q557*(1/(1+$G557))^(1+$E557)*(1+R$7)^$D557*(R539/Q539)^$E557*((R539+R548)/(Q539+Q548))^($F557*(1+$E557))</f>
        <v/>
      </c>
      <c r="S557" s="47">
        <f>R557*(1/(1+$G557))^(1+$E557)*(1+S$7)^$D557*(S539/R539)^$E557*((S539+S548)/(R539+R548))^($F557*(1+$E557))</f>
        <v/>
      </c>
      <c r="T557" s="47">
        <f>S557*(1/(1+$G557))^(1+$E557)*(1+T$7)^$D557*(T539/S539)^$E557*((T539+T548)/(S539+S548))^($F557*(1+$E557))</f>
        <v/>
      </c>
      <c r="U557" s="47">
        <f>T557*(1/(1+$G557))^(1+$E557)*(1+U$7)^$D557*(U539/T539)^$E557*((U539+U548)/(T539+T548))^($F557*(1+$E557))</f>
        <v/>
      </c>
      <c r="V557" s="47">
        <f>U557*(1/(1+$G557))^(1+$E557)*(1+V$7)^$D557*(V539/U539)^$E557*((V539+V548)/(U539+U548))^($F557*(1+$E557))</f>
        <v/>
      </c>
      <c r="W557" s="47">
        <f>V557*(1/(1+$G557))^(1+$E557)*(1+W$7)^$D557*(W539/V539)^$E557*((W539+W548)/(V539+V548))^($F557*(1+$E557))</f>
        <v/>
      </c>
      <c r="X557" s="47">
        <f>W557*(1/(1+$G557))^(1+$E557)*(1+X$7)^$D557*(X539/W539)^$E557*((X539+X548)/(W539+W548))^($F557*(1+$E557))</f>
        <v/>
      </c>
      <c r="Y557" s="47">
        <f>X557*(1/(1+$G557))^(1+$E557)*(1+Y$7)^$D557*(Y539/X539)^$E557*((Y539+Y548)/(X539+X548))^($F557*(1+$E557))</f>
        <v/>
      </c>
      <c r="Z557" s="47">
        <f>Y557*(1/(1+$G557))^(1+$E557)*(1+Z$7)^$D557*(Z539/Y539)^$E557*((Z539+Z548)/(Y539+Y548))^($F557*(1+$E557))</f>
        <v/>
      </c>
      <c r="AA557" s="47">
        <f>Z557*(1/(1+$G557))^(1+$E557)*(1+AA$7)^$D557*(AA539/Z539)^$E557*((AA539+AA548)/(Z539+Z548))^($F557*(1+$E557))</f>
        <v/>
      </c>
      <c r="AB557" s="47">
        <f>AA557*(1/(1+$G557))^(1+$E557)*(1+AB$7)^$D557*(AB539/AA539)^$E557*((AB539+AB548)/(AA539+AA548))^($F557*(1+$E557))</f>
        <v/>
      </c>
      <c r="AC557" s="47">
        <f>AB557*(1/(1+$G557))^(1+$E557)*(1+AC$7)^$D557*(AC539/AB539)^$E557*((AC539+AC548)/(AB539+AB548))^($F557*(1+$E557))</f>
        <v/>
      </c>
      <c r="AD557" s="48">
        <f>FUELUSE(AC557,AD539,AC539,AD548,AC548,AD$7,$D557,$E557,$F557,$G557)</f>
        <v/>
      </c>
      <c r="AE557" s="25">
        <f>LOWER(Settings!$C$4)&amp;".mit."&amp;$A557&amp;IF($C557="","","."&amp;$C557&amp;"."&amp;$B557)&amp;IF(INDEX(Variables!$D$5:$D$105,MATCH($A557,Variables!$A$5:$A$105,0))="","","."&amp;INDEX(Variables!$D$5:$D$105,MATCH($A557,Variables!$A$5:$A$105,0)))&amp;"."&amp;AE$5</f>
        <v/>
      </c>
      <c r="AF557" s="46">
        <f>INDEX(Inputs!$U$5:$U$132,MATCH($B557&amp;"|"&amp;$C557,Inputs!$A$5:$A$132,0))</f>
        <v/>
      </c>
      <c r="AG557" s="47">
        <f>AF557*(1/(1+$G557))^(1+$E557)*(1+AG$7)^$D557*(AG539/AF539)^$E557*((AG539+AG548)/(AF539+AF548))^($F557*(1+$E557))</f>
        <v/>
      </c>
      <c r="AH557" s="47">
        <f>AG557*(1/(1+$G557))^(1+$E557)*(1+AH$7)^$D557*(AH539/AG539)^$E557*((AH539+AH548)/(AG539+AG548))^($F557*(1+$E557))</f>
        <v/>
      </c>
      <c r="AI557" s="47">
        <f>AH557*(1/(1+$G557))^(1+$E557)*(1+AI$7)^$D557*(AI539/AH539)^$E557*((AI539+AI548)/(AH539+AH548))^($F557*(1+$E557))</f>
        <v/>
      </c>
      <c r="AJ557" s="47">
        <f>AI557*(1/(1+$G557))^(1+$E557)*(1+AJ$7)^$D557*(AJ539/AI539)^$E557*((AJ539+AJ548)/(AI539+AI548))^($F557*(1+$E557))</f>
        <v/>
      </c>
      <c r="AK557" s="47">
        <f>AJ557*(1/(1+$G557))^(1+$E557)*(1+AK$7)^$D557*(AK539/AJ539)^$E557*((AK539+AK548)/(AJ539+AJ548))^($F557*(1+$E557))</f>
        <v/>
      </c>
      <c r="AL557" s="47">
        <f>AK557*(1/(1+$G557))^(1+$E557)*(1+AL$7)^$D557*(AL539/AK539)^$E557*((AL539+AL548)/(AK539+AK548))^($F557*(1+$E557))</f>
        <v/>
      </c>
      <c r="AM557" s="47">
        <f>AL557*(1/(1+$G557))^(1+$E557)*(1+AM$7)^$D557*(AM539/AL539)^$E557*((AM539+AM548)/(AL539+AL548))^($F557*(1+$E557))</f>
        <v/>
      </c>
      <c r="AN557" s="47">
        <f>AM557*(1/(1+$G557))^(1+$E557)*(1+AN$7)^$D557*(AN539/AM539)^$E557*((AN539+AN548)/(AM539+AM548))^($F557*(1+$E557))</f>
        <v/>
      </c>
      <c r="AO557" s="47">
        <f>AN557*(1/(1+$G557))^(1+$E557)*(1+AO$7)^$D557*(AO539/AN539)^$E557*((AO539+AO548)/(AN539+AN548))^($F557*(1+$E557))</f>
        <v/>
      </c>
      <c r="AP557" s="47">
        <f>AO557*(1/(1+$G557))^(1+$E557)*(1+AP$7)^$D557*(AP539/AO539)^$E557*((AP539+AP548)/(AO539+AO548))^($F557*(1+$E557))</f>
        <v/>
      </c>
      <c r="AQ557" s="47">
        <f>AP557*(1/(1+$G557))^(1+$E557)*(1+AQ$7)^$D557*(AQ539/AP539)^$E557*((AQ539+AQ548)/(AP539+AP548))^($F557*(1+$E557))</f>
        <v/>
      </c>
      <c r="AR557" s="47">
        <f>AQ557*(1/(1+$G557))^(1+$E557)*(1+AR$7)^$D557*(AR539/AQ539)^$E557*((AR539+AR548)/(AQ539+AQ548))^($F557*(1+$E557))</f>
        <v/>
      </c>
      <c r="AS557" s="47">
        <f>AR557*(1/(1+$G557))^(1+$E557)*(1+AS$7)^$D557*(AS539/AR539)^$E557*((AS539+AS548)/(AR539+AR548))^($F557*(1+$E557))</f>
        <v/>
      </c>
      <c r="AT557" s="47">
        <f>AS557*(1/(1+$G557))^(1+$E557)*(1+AT$7)^$D557*(AT539/AS539)^$E557*((AT539+AT548)/(AS539+AS548))^($F557*(1+$E557))</f>
        <v/>
      </c>
      <c r="AU557" s="47">
        <f>AT557*(1/(1+$G557))^(1+$E557)*(1+AU$7)^$D557*(AU539/AT539)^$E557*((AU539+AU548)/(AT539+AT548))^($F557*(1+$E557))</f>
        <v/>
      </c>
      <c r="AV557" s="47">
        <f>AU557*(1/(1+$G557))^(1+$E557)*(1+AV$7)^$D557*(AV539/AU539)^$E557*((AV539+AV548)/(AU539+AU548))^($F557*(1+$E557))</f>
        <v/>
      </c>
      <c r="AW557" s="47">
        <f>AV557*(1/(1+$G557))^(1+$E557)*(1+AW$7)^$D557*(AW539/AV539)^$E557*((AW539+AW548)/(AV539+AV548))^($F557*(1+$E557))</f>
        <v/>
      </c>
      <c r="AX557" s="48">
        <f>FUELUSE(AW557,AX539,AW539,AX548,AW548,AX$7,$D557,$E557,$F557,$G557)</f>
        <v/>
      </c>
    </row>
    <row r="558" hidden="1" outlineLevel="2"/>
    <row r="560">
      <c r="A560" s="20" t="inlineStr">
        <is>
          <t>6. Buildings sector</t>
        </is>
      </c>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c r="AA560" s="21" t="n"/>
      <c r="AB560" s="21" t="n"/>
      <c r="AC560" s="21" t="n"/>
      <c r="AD560" s="21" t="n"/>
      <c r="AE560" s="21" t="n"/>
      <c r="AF560" s="21" t="n"/>
      <c r="AG560" s="21" t="n"/>
      <c r="AH560" s="21" t="n"/>
      <c r="AI560" s="21" t="n"/>
      <c r="AJ560" s="21" t="n"/>
      <c r="AK560" s="21" t="n"/>
      <c r="AL560" s="21" t="n"/>
      <c r="AM560" s="21" t="n"/>
      <c r="AN560" s="21" t="n"/>
      <c r="AO560" s="21" t="n"/>
      <c r="AP560" s="21" t="n"/>
      <c r="AQ560" s="21" t="n"/>
      <c r="AR560" s="21" t="n"/>
      <c r="AS560" s="21" t="n"/>
      <c r="AT560" s="21" t="n"/>
      <c r="AU560" s="21" t="n"/>
      <c r="AV560" s="21" t="n"/>
      <c r="AW560" s="21" t="n"/>
      <c r="AX560" s="21" t="n"/>
    </row>
    <row r="561">
      <c r="A561" s="9" t="inlineStr">
        <is>
          <t>ener</t>
        </is>
      </c>
      <c r="B561" s="9" t="inlineStr">
        <is>
          <t>all</t>
        </is>
      </c>
      <c r="C561" s="9" t="inlineStr">
        <is>
          <t>bld</t>
        </is>
      </c>
      <c r="H561" s="9">
        <f>INDEX(Variables!$B$5:$B$105,MATCH($A561,Variables!$A$5:$A$105,0))&amp;IF($C561="",""," | "&amp;INDEX(Mapping!$B$5:$B$26,MATCH($C561,Mapping!$A$5:$A$26,0))&amp;" | "&amp;INDEX(Mapping!$B$30:$B$41,MATCH($B561,Mapping!$A$30:$A$41,0)))</f>
        <v/>
      </c>
      <c r="I561" s="9">
        <f>INDEX(Variables!$C$5:$C$105,MATCH($A561,Variables!$A$5:$A$105,0))</f>
        <v/>
      </c>
      <c r="J561" s="9">
        <f>INDEX(Variables!$E$5:$E$105,MATCH($A561,Variables!$A$5:$A$105,0))</f>
        <v/>
      </c>
      <c r="K561" s="30">
        <f>LOWER(Settings!$C$4)&amp;".mit."&amp;$A561&amp;IF($C561="","","."&amp;$C561&amp;"."&amp;$B561)&amp;IF(INDEX(Variables!$D$5:$D$105,MATCH($A561,Variables!$A$5:$A$105,0))="","","."&amp;INDEX(Variables!$D$5:$D$105,MATCH($A561,Variables!$A$5:$A$105,0)))&amp;"."&amp;K$5</f>
        <v/>
      </c>
      <c r="L561" s="44">
        <f>SUMIFS(L562:L753,$A562:$A753,"ener",$B562:$B753,"&lt;&gt;all")</f>
        <v/>
      </c>
      <c r="M561" s="45">
        <f>SUMIFS(M562:M753,$A562:$A753,"ener",$B562:$B753,"&lt;&gt;all")</f>
        <v/>
      </c>
      <c r="N561" s="45">
        <f>SUMIFS(N562:N753,$A562:$A753,"ener",$B562:$B753,"&lt;&gt;all")</f>
        <v/>
      </c>
      <c r="O561" s="45">
        <f>SUMIFS(O562:O753,$A562:$A753,"ener",$B562:$B753,"&lt;&gt;all")</f>
        <v/>
      </c>
      <c r="P561" s="45">
        <f>SUMIFS(P562:P753,$A562:$A753,"ener",$B562:$B753,"&lt;&gt;all")</f>
        <v/>
      </c>
      <c r="Q561" s="45">
        <f>SUMIFS(Q562:Q753,$A562:$A753,"ener",$B562:$B753,"&lt;&gt;all")</f>
        <v/>
      </c>
      <c r="R561" s="45">
        <f>SUMIFS(R562:R753,$A562:$A753,"ener",$B562:$B753,"&lt;&gt;all")</f>
        <v/>
      </c>
      <c r="S561" s="45">
        <f>SUMIFS(S562:S753,$A562:$A753,"ener",$B562:$B753,"&lt;&gt;all")</f>
        <v/>
      </c>
      <c r="T561" s="45">
        <f>SUMIFS(T562:T753,$A562:$A753,"ener",$B562:$B753,"&lt;&gt;all")</f>
        <v/>
      </c>
      <c r="U561" s="45">
        <f>SUMIFS(U562:U753,$A562:$A753,"ener",$B562:$B753,"&lt;&gt;all")</f>
        <v/>
      </c>
      <c r="V561" s="45">
        <f>SUMIFS(V562:V753,$A562:$A753,"ener",$B562:$B753,"&lt;&gt;all")</f>
        <v/>
      </c>
      <c r="W561" s="45">
        <f>SUMIFS(W562:W753,$A562:$A753,"ener",$B562:$B753,"&lt;&gt;all")</f>
        <v/>
      </c>
      <c r="X561" s="45">
        <f>SUMIFS(X562:X753,$A562:$A753,"ener",$B562:$B753,"&lt;&gt;all")</f>
        <v/>
      </c>
      <c r="Y561" s="45">
        <f>SUMIFS(Y562:Y753,$A562:$A753,"ener",$B562:$B753,"&lt;&gt;all")</f>
        <v/>
      </c>
      <c r="Z561" s="45">
        <f>SUMIFS(Z562:Z753,$A562:$A753,"ener",$B562:$B753,"&lt;&gt;all")</f>
        <v/>
      </c>
      <c r="AA561" s="45">
        <f>SUMIFS(AA562:AA753,$A562:$A753,"ener",$B562:$B753,"&lt;&gt;all")</f>
        <v/>
      </c>
      <c r="AB561" s="45">
        <f>SUMIFS(AB562:AB753,$A562:$A753,"ener",$B562:$B753,"&lt;&gt;all")</f>
        <v/>
      </c>
      <c r="AC561" s="45">
        <f>SUMIFS(AC562:AC753,$A562:$A753,"ener",$B562:$B753,"&lt;&gt;all")</f>
        <v/>
      </c>
      <c r="AD561" s="45">
        <f>SUMIFS(AD562:AD753,$A562:$A753,"ener",$B562:$B753,"&lt;&gt;all")</f>
        <v/>
      </c>
      <c r="AE561" s="30">
        <f>LOWER(Settings!$C$4)&amp;".mit."&amp;$A561&amp;IF($C561="","","."&amp;$C561&amp;"."&amp;$B561)&amp;IF(INDEX(Variables!$D$5:$D$105,MATCH($A561,Variables!$A$5:$A$105,0))="","","."&amp;INDEX(Variables!$D$5:$D$105,MATCH($A561,Variables!$A$5:$A$105,0)))&amp;"."&amp;AE$5</f>
        <v/>
      </c>
      <c r="AF561" s="44">
        <f>SUMIFS(AF562:AF753,$A562:$A753,"ener",$B562:$B753,"&lt;&gt;all")</f>
        <v/>
      </c>
      <c r="AG561" s="45">
        <f>SUMIFS(AG562:AG753,$A562:$A753,"ener",$B562:$B753,"&lt;&gt;all")</f>
        <v/>
      </c>
      <c r="AH561" s="45">
        <f>SUMIFS(AH562:AH753,$A562:$A753,"ener",$B562:$B753,"&lt;&gt;all")</f>
        <v/>
      </c>
      <c r="AI561" s="45">
        <f>SUMIFS(AI562:AI753,$A562:$A753,"ener",$B562:$B753,"&lt;&gt;all")</f>
        <v/>
      </c>
      <c r="AJ561" s="45">
        <f>SUMIFS(AJ562:AJ753,$A562:$A753,"ener",$B562:$B753,"&lt;&gt;all")</f>
        <v/>
      </c>
      <c r="AK561" s="45">
        <f>SUMIFS(AK562:AK753,$A562:$A753,"ener",$B562:$B753,"&lt;&gt;all")</f>
        <v/>
      </c>
      <c r="AL561" s="45">
        <f>SUMIFS(AL562:AL753,$A562:$A753,"ener",$B562:$B753,"&lt;&gt;all")</f>
        <v/>
      </c>
      <c r="AM561" s="45">
        <f>SUMIFS(AM562:AM753,$A562:$A753,"ener",$B562:$B753,"&lt;&gt;all")</f>
        <v/>
      </c>
      <c r="AN561" s="45">
        <f>SUMIFS(AN562:AN753,$A562:$A753,"ener",$B562:$B753,"&lt;&gt;all")</f>
        <v/>
      </c>
      <c r="AO561" s="45">
        <f>SUMIFS(AO562:AO753,$A562:$A753,"ener",$B562:$B753,"&lt;&gt;all")</f>
        <v/>
      </c>
      <c r="AP561" s="45">
        <f>SUMIFS(AP562:AP753,$A562:$A753,"ener",$B562:$B753,"&lt;&gt;all")</f>
        <v/>
      </c>
      <c r="AQ561" s="45">
        <f>SUMIFS(AQ562:AQ753,$A562:$A753,"ener",$B562:$B753,"&lt;&gt;all")</f>
        <v/>
      </c>
      <c r="AR561" s="45">
        <f>SUMIFS(AR562:AR753,$A562:$A753,"ener",$B562:$B753,"&lt;&gt;all")</f>
        <v/>
      </c>
      <c r="AS561" s="45">
        <f>SUMIFS(AS562:AS753,$A562:$A753,"ener",$B562:$B753,"&lt;&gt;all")</f>
        <v/>
      </c>
      <c r="AT561" s="45">
        <f>SUMIFS(AT562:AT753,$A562:$A753,"ener",$B562:$B753,"&lt;&gt;all")</f>
        <v/>
      </c>
      <c r="AU561" s="45">
        <f>SUMIFS(AU562:AU753,$A562:$A753,"ener",$B562:$B753,"&lt;&gt;all")</f>
        <v/>
      </c>
      <c r="AV561" s="45">
        <f>SUMIFS(AV562:AV753,$A562:$A753,"ener",$B562:$B753,"&lt;&gt;all")</f>
        <v/>
      </c>
      <c r="AW561" s="45">
        <f>SUMIFS(AW562:AW753,$A562:$A753,"ener",$B562:$B753,"&lt;&gt;all")</f>
        <v/>
      </c>
      <c r="AX561" s="45">
        <f>SUMIFS(AX562:AX753,$A562:$A753,"ener",$B562:$B753,"&lt;&gt;all")</f>
        <v/>
      </c>
    </row>
    <row r="562" outlineLevel="1" collapsed="1">
      <c r="A562" s="9" t="inlineStr">
        <is>
          <t>ener</t>
        </is>
      </c>
      <c r="B562" s="9" t="inlineStr">
        <is>
          <t>all</t>
        </is>
      </c>
      <c r="C562" s="9" t="inlineStr">
        <is>
          <t>res</t>
        </is>
      </c>
      <c r="H562" s="9">
        <f>INDEX(Variables!$B$5:$B$105,MATCH($A562,Variables!$A$5:$A$105,0))&amp;IF($C562="",""," | "&amp;INDEX(Mapping!$B$5:$B$26,MATCH($C562,Mapping!$A$5:$A$26,0))&amp;" | "&amp;INDEX(Mapping!$B$30:$B$41,MATCH($B562,Mapping!$A$30:$A$41,0)))</f>
        <v/>
      </c>
      <c r="I562" s="9">
        <f>INDEX(Variables!$C$5:$C$105,MATCH($A562,Variables!$A$5:$A$105,0))</f>
        <v/>
      </c>
      <c r="J562" s="9">
        <f>INDEX(Variables!$E$5:$E$105,MATCH($A562,Variables!$A$5:$A$105,0))</f>
        <v/>
      </c>
      <c r="K562" s="30">
        <f>LOWER(Settings!$C$4)&amp;".mit."&amp;$A562&amp;IF($C562="","","."&amp;$C562&amp;"."&amp;$B562)&amp;IF(INDEX(Variables!$D$5:$D$105,MATCH($A562,Variables!$A$5:$A$105,0))="","","."&amp;INDEX(Variables!$D$5:$D$105,MATCH($A562,Variables!$A$5:$A$105,0)))&amp;"."&amp;K$5</f>
        <v/>
      </c>
      <c r="L562" s="44">
        <f>SUM(L617:L624)</f>
        <v/>
      </c>
      <c r="M562" s="45">
        <f>SUM(M617:M624)</f>
        <v/>
      </c>
      <c r="N562" s="45">
        <f>SUM(N617:N624)</f>
        <v/>
      </c>
      <c r="O562" s="45">
        <f>SUM(O617:O624)</f>
        <v/>
      </c>
      <c r="P562" s="45">
        <f>SUM(P617:P624)</f>
        <v/>
      </c>
      <c r="Q562" s="45">
        <f>SUM(Q617:Q624)</f>
        <v/>
      </c>
      <c r="R562" s="45">
        <f>SUM(R617:R624)</f>
        <v/>
      </c>
      <c r="S562" s="45">
        <f>SUM(S617:S624)</f>
        <v/>
      </c>
      <c r="T562" s="45">
        <f>SUM(T617:T624)</f>
        <v/>
      </c>
      <c r="U562" s="45">
        <f>SUM(U617:U624)</f>
        <v/>
      </c>
      <c r="V562" s="45">
        <f>SUM(V617:V624)</f>
        <v/>
      </c>
      <c r="W562" s="45">
        <f>SUM(W617:W624)</f>
        <v/>
      </c>
      <c r="X562" s="45">
        <f>SUM(X617:X624)</f>
        <v/>
      </c>
      <c r="Y562" s="45">
        <f>SUM(Y617:Y624)</f>
        <v/>
      </c>
      <c r="Z562" s="45">
        <f>SUM(Z617:Z624)</f>
        <v/>
      </c>
      <c r="AA562" s="45">
        <f>SUM(AA617:AA624)</f>
        <v/>
      </c>
      <c r="AB562" s="45">
        <f>SUM(AB617:AB624)</f>
        <v/>
      </c>
      <c r="AC562" s="45">
        <f>SUM(AC617:AC624)</f>
        <v/>
      </c>
      <c r="AD562" s="45">
        <f>SUM(AD617:AD624)</f>
        <v/>
      </c>
      <c r="AE562" s="30">
        <f>LOWER(Settings!$C$4)&amp;".mit."&amp;$A562&amp;IF($C562="","","."&amp;$C562&amp;"."&amp;$B562)&amp;IF(INDEX(Variables!$D$5:$D$105,MATCH($A562,Variables!$A$5:$A$105,0))="","","."&amp;INDEX(Variables!$D$5:$D$105,MATCH($A562,Variables!$A$5:$A$105,0)))&amp;"."&amp;AE$5</f>
        <v/>
      </c>
      <c r="AF562" s="44">
        <f>SUM(AF617:AF624)</f>
        <v/>
      </c>
      <c r="AG562" s="45">
        <f>SUM(AG617:AG624)</f>
        <v/>
      </c>
      <c r="AH562" s="45">
        <f>SUM(AH617:AH624)</f>
        <v/>
      </c>
      <c r="AI562" s="45">
        <f>SUM(AI617:AI624)</f>
        <v/>
      </c>
      <c r="AJ562" s="45">
        <f>SUM(AJ617:AJ624)</f>
        <v/>
      </c>
      <c r="AK562" s="45">
        <f>SUM(AK617:AK624)</f>
        <v/>
      </c>
      <c r="AL562" s="45">
        <f>SUM(AL617:AL624)</f>
        <v/>
      </c>
      <c r="AM562" s="45">
        <f>SUM(AM617:AM624)</f>
        <v/>
      </c>
      <c r="AN562" s="45">
        <f>SUM(AN617:AN624)</f>
        <v/>
      </c>
      <c r="AO562" s="45">
        <f>SUM(AO617:AO624)</f>
        <v/>
      </c>
      <c r="AP562" s="45">
        <f>SUM(AP617:AP624)</f>
        <v/>
      </c>
      <c r="AQ562" s="45">
        <f>SUM(AQ617:AQ624)</f>
        <v/>
      </c>
      <c r="AR562" s="45">
        <f>SUM(AR617:AR624)</f>
        <v/>
      </c>
      <c r="AS562" s="45">
        <f>SUM(AS617:AS624)</f>
        <v/>
      </c>
      <c r="AT562" s="45">
        <f>SUM(AT617:AT624)</f>
        <v/>
      </c>
      <c r="AU562" s="45">
        <f>SUM(AU617:AU624)</f>
        <v/>
      </c>
      <c r="AV562" s="45">
        <f>SUM(AV617:AV624)</f>
        <v/>
      </c>
      <c r="AW562" s="45">
        <f>SUM(AW617:AW624)</f>
        <v/>
      </c>
      <c r="AX562" s="45">
        <f>SUM(AX617:AX624)</f>
        <v/>
      </c>
    </row>
    <row r="563" hidden="1" outlineLevel="2">
      <c r="A563" s="5" t="inlineStr">
        <is>
          <t>ctxnew</t>
        </is>
      </c>
      <c r="B563" s="5" t="inlineStr">
        <is>
          <t>coa</t>
        </is>
      </c>
      <c r="C563" s="5" t="inlineStr">
        <is>
          <t>res</t>
        </is>
      </c>
      <c r="D563" s="40">
        <f>INDEX(Inputs!$T$5:$T$132,MATCH($B563&amp;"|"&amp;$C563,Inputs!$A$5:$A$132,0))</f>
        <v/>
      </c>
      <c r="E563" s="40">
        <f>INDEX(Inputs!$J$5:$J$132,MATCH($B563&amp;"|"&amp;$C563,Inputs!$A$5:$A$132,0))</f>
        <v/>
      </c>
      <c r="F563" s="40">
        <f>INDEX(Inputs!$K$5:$K$132,MATCH($B563&amp;"|"&amp;$C563,Inputs!$A$5:$A$132,0))</f>
        <v/>
      </c>
      <c r="G563" s="39" t="n"/>
      <c r="H563" s="5">
        <f>INDEX(Variables!$B$5:$B$105,MATCH($A563,Variables!$A$5:$A$105,0))&amp;IF($C563="",""," | "&amp;INDEX(Mapping!$B$5:$B$26,MATCH($C563,Mapping!$A$5:$A$26,0))&amp;" | "&amp;INDEX(Mapping!$B$30:$B$41,MATCH($B563,Mapping!$A$30:$A$41,0)))</f>
        <v/>
      </c>
      <c r="I563" s="5">
        <f>INDEX(Variables!$C$5:$C$105,MATCH($A563,Variables!$A$5:$A$105,0))</f>
        <v/>
      </c>
      <c r="J563" s="5">
        <f>INDEX(Variables!$E$5:$E$105,MATCH($A563,Variables!$A$5:$A$105,0))</f>
        <v/>
      </c>
      <c r="K563" s="25">
        <f>LOWER(Settings!$C$4)&amp;".mit."&amp;$A563&amp;IF($C563="","","."&amp;$C563&amp;"."&amp;$B563)&amp;IF(INDEX(Variables!$D$5:$D$105,MATCH($A563,Variables!$A$5:$A$105,0))="","","."&amp;INDEX(Variables!$D$5:$D$105,MATCH($A563,Variables!$A$5:$A$105,0)))&amp;"."&amp;K$5</f>
        <v/>
      </c>
      <c r="L563" s="41">
        <f>L$12*$D563*INDEX(L$21:L$28,$E563)*INDEX(L$30:L$46,$F563)*(1-INDEX(L$117:L$133,$F563))</f>
        <v/>
      </c>
      <c r="M563" s="40">
        <f>M$12*$D563*INDEX(M$21:M$28,$E563)*INDEX(M$30:M$46,$F563)*(1-INDEX(M$117:M$133,$F563))</f>
        <v/>
      </c>
      <c r="N563" s="40">
        <f>N$12*$D563*INDEX(N$21:N$28,$E563)*INDEX(N$30:N$46,$F563)*(1-INDEX(N$117:N$133,$F563))</f>
        <v/>
      </c>
      <c r="O563" s="40">
        <f>O$12*$D563*INDEX(O$21:O$28,$E563)*INDEX(O$30:O$46,$F563)*(1-INDEX(O$117:O$133,$F563))</f>
        <v/>
      </c>
      <c r="P563" s="40">
        <f>P$12*$D563*INDEX(P$21:P$28,$E563)*INDEX(P$30:P$46,$F563)*(1-INDEX(P$117:P$133,$F563))</f>
        <v/>
      </c>
      <c r="Q563" s="40">
        <f>Q$12*$D563*INDEX(Q$21:Q$28,$E563)*INDEX(Q$30:Q$46,$F563)*(1-INDEX(Q$117:Q$133,$F563))</f>
        <v/>
      </c>
      <c r="R563" s="40">
        <f>R$12*$D563*INDEX(R$21:R$28,$E563)*INDEX(R$30:R$46,$F563)*(1-INDEX(R$117:R$133,$F563))</f>
        <v/>
      </c>
      <c r="S563" s="40">
        <f>S$12*$D563*INDEX(S$21:S$28,$E563)*INDEX(S$30:S$46,$F563)*(1-INDEX(S$117:S$133,$F563))</f>
        <v/>
      </c>
      <c r="T563" s="40">
        <f>T$12*$D563*INDEX(T$21:T$28,$E563)*INDEX(T$30:T$46,$F563)*(1-INDEX(T$117:T$133,$F563))</f>
        <v/>
      </c>
      <c r="U563" s="40">
        <f>U$12*$D563*INDEX(U$21:U$28,$E563)*INDEX(U$30:U$46,$F563)*(1-INDEX(U$117:U$133,$F563))</f>
        <v/>
      </c>
      <c r="V563" s="40">
        <f>V$12*$D563*INDEX(V$21:V$28,$E563)*INDEX(V$30:V$46,$F563)*(1-INDEX(V$117:V$133,$F563))</f>
        <v/>
      </c>
      <c r="W563" s="40">
        <f>W$12*$D563*INDEX(W$21:W$28,$E563)*INDEX(W$30:W$46,$F563)*(1-INDEX(W$117:W$133,$F563))</f>
        <v/>
      </c>
      <c r="X563" s="40">
        <f>X$12*$D563*INDEX(X$21:X$28,$E563)*INDEX(X$30:X$46,$F563)*(1-INDEX(X$117:X$133,$F563))</f>
        <v/>
      </c>
      <c r="Y563" s="40">
        <f>Y$12*$D563*INDEX(Y$21:Y$28,$E563)*INDEX(Y$30:Y$46,$F563)*(1-INDEX(Y$117:Y$133,$F563))</f>
        <v/>
      </c>
      <c r="Z563" s="40">
        <f>Z$12*$D563*INDEX(Z$21:Z$28,$E563)*INDEX(Z$30:Z$46,$F563)*(1-INDEX(Z$117:Z$133,$F563))</f>
        <v/>
      </c>
      <c r="AA563" s="40">
        <f>AA$12*$D563*INDEX(AA$21:AA$28,$E563)*INDEX(AA$30:AA$46,$F563)*(1-INDEX(AA$117:AA$133,$F563))</f>
        <v/>
      </c>
      <c r="AB563" s="40">
        <f>AB$12*$D563*INDEX(AB$21:AB$28,$E563)*INDEX(AB$30:AB$46,$F563)*(1-INDEX(AB$117:AB$133,$F563))</f>
        <v/>
      </c>
      <c r="AC563" s="40">
        <f>AC$12*$D563*INDEX(AC$21:AC$28,$E563)*INDEX(AC$30:AC$46,$F563)*(1-INDEX(AC$117:AC$133,$F563))</f>
        <v/>
      </c>
      <c r="AD563" s="42">
        <f>CARBONTAX(AD$12,$D563,INDEX(AD$21:AD$28,$E563),INDEX(AD$30:AD$46,$F563),INDEX(AD$117:AD$133,$F563))</f>
        <v/>
      </c>
      <c r="AE563" s="25">
        <f>LOWER(Settings!$C$4)&amp;".mit."&amp;$A563&amp;IF($C563="","","."&amp;$C563&amp;"."&amp;$B563)&amp;IF(INDEX(Variables!$D$5:$D$105,MATCH($A563,Variables!$A$5:$A$105,0))="","","."&amp;INDEX(Variables!$D$5:$D$105,MATCH($A563,Variables!$A$5:$A$105,0)))&amp;"."&amp;AE$5</f>
        <v/>
      </c>
      <c r="AF563" s="41">
        <f>AF$12*$D563*INDEX(AF$21:AF$28,$E563)*INDEX(AF$30:AF$46,$F563)*(1-INDEX(AF$117:AF$133,$F563))</f>
        <v/>
      </c>
      <c r="AG563" s="40">
        <f>AG$12*$D563*INDEX(AG$21:AG$28,$E563)*INDEX(AG$30:AG$46,$F563)*(1-INDEX(AG$117:AG$133,$F563))</f>
        <v/>
      </c>
      <c r="AH563" s="40">
        <f>AH$12*$D563*INDEX(AH$21:AH$28,$E563)*INDEX(AH$30:AH$46,$F563)*(1-INDEX(AH$117:AH$133,$F563))</f>
        <v/>
      </c>
      <c r="AI563" s="40">
        <f>AI$12*$D563*INDEX(AI$21:AI$28,$E563)*INDEX(AI$30:AI$46,$F563)*(1-INDEX(AI$117:AI$133,$F563))</f>
        <v/>
      </c>
      <c r="AJ563" s="40">
        <f>AJ$12*$D563*INDEX(AJ$21:AJ$28,$E563)*INDEX(AJ$30:AJ$46,$F563)*(1-INDEX(AJ$117:AJ$133,$F563))</f>
        <v/>
      </c>
      <c r="AK563" s="40">
        <f>AK$12*$D563*INDEX(AK$21:AK$28,$E563)*INDEX(AK$30:AK$46,$F563)*(1-INDEX(AK$117:AK$133,$F563))</f>
        <v/>
      </c>
      <c r="AL563" s="40">
        <f>AL$12*$D563*INDEX(AL$21:AL$28,$E563)*INDEX(AL$30:AL$46,$F563)*(1-INDEX(AL$117:AL$133,$F563))</f>
        <v/>
      </c>
      <c r="AM563" s="40">
        <f>AM$12*$D563*INDEX(AM$21:AM$28,$E563)*INDEX(AM$30:AM$46,$F563)*(1-INDEX(AM$117:AM$133,$F563))</f>
        <v/>
      </c>
      <c r="AN563" s="40">
        <f>AN$12*$D563*INDEX(AN$21:AN$28,$E563)*INDEX(AN$30:AN$46,$F563)*(1-INDEX(AN$117:AN$133,$F563))</f>
        <v/>
      </c>
      <c r="AO563" s="40">
        <f>AO$12*$D563*INDEX(AO$21:AO$28,$E563)*INDEX(AO$30:AO$46,$F563)*(1-INDEX(AO$117:AO$133,$F563))</f>
        <v/>
      </c>
      <c r="AP563" s="40">
        <f>AP$12*$D563*INDEX(AP$21:AP$28,$E563)*INDEX(AP$30:AP$46,$F563)*(1-INDEX(AP$117:AP$133,$F563))</f>
        <v/>
      </c>
      <c r="AQ563" s="40">
        <f>AQ$12*$D563*INDEX(AQ$21:AQ$28,$E563)*INDEX(AQ$30:AQ$46,$F563)*(1-INDEX(AQ$117:AQ$133,$F563))</f>
        <v/>
      </c>
      <c r="AR563" s="40">
        <f>AR$12*$D563*INDEX(AR$21:AR$28,$E563)*INDEX(AR$30:AR$46,$F563)*(1-INDEX(AR$117:AR$133,$F563))</f>
        <v/>
      </c>
      <c r="AS563" s="40">
        <f>AS$12*$D563*INDEX(AS$21:AS$28,$E563)*INDEX(AS$30:AS$46,$F563)*(1-INDEX(AS$117:AS$133,$F563))</f>
        <v/>
      </c>
      <c r="AT563" s="40">
        <f>AT$12*$D563*INDEX(AT$21:AT$28,$E563)*INDEX(AT$30:AT$46,$F563)*(1-INDEX(AT$117:AT$133,$F563))</f>
        <v/>
      </c>
      <c r="AU563" s="40">
        <f>AU$12*$D563*INDEX(AU$21:AU$28,$E563)*INDEX(AU$30:AU$46,$F563)*(1-INDEX(AU$117:AU$133,$F563))</f>
        <v/>
      </c>
      <c r="AV563" s="40">
        <f>AV$12*$D563*INDEX(AV$21:AV$28,$E563)*INDEX(AV$30:AV$46,$F563)*(1-INDEX(AV$117:AV$133,$F563))</f>
        <v/>
      </c>
      <c r="AW563" s="40">
        <f>AW$12*$D563*INDEX(AW$21:AW$28,$E563)*INDEX(AW$30:AW$46,$F563)*(1-INDEX(AW$117:AW$133,$F563))</f>
        <v/>
      </c>
      <c r="AX563" s="42">
        <f>CARBONTAX(AX$12,$D563,INDEX(AX$21:AX$28,$E563),INDEX(AX$30:AX$46,$F563),INDEX(AX$117:AX$133,$F563))</f>
        <v/>
      </c>
    </row>
    <row r="564" hidden="1" outlineLevel="2">
      <c r="A564" s="5" t="inlineStr">
        <is>
          <t>ctxnew</t>
        </is>
      </c>
      <c r="B564" s="5" t="inlineStr">
        <is>
          <t>nga</t>
        </is>
      </c>
      <c r="C564" s="5" t="inlineStr">
        <is>
          <t>res</t>
        </is>
      </c>
      <c r="D564" s="40">
        <f>INDEX(Inputs!$T$5:$T$132,MATCH($B564&amp;"|"&amp;$C564,Inputs!$A$5:$A$132,0))</f>
        <v/>
      </c>
      <c r="E564" s="40">
        <f>INDEX(Inputs!$J$5:$J$132,MATCH($B564&amp;"|"&amp;$C564,Inputs!$A$5:$A$132,0))</f>
        <v/>
      </c>
      <c r="F564" s="40">
        <f>INDEX(Inputs!$K$5:$K$132,MATCH($B564&amp;"|"&amp;$C564,Inputs!$A$5:$A$132,0))</f>
        <v/>
      </c>
      <c r="G564" s="39" t="n"/>
      <c r="H564" s="5">
        <f>INDEX(Variables!$B$5:$B$105,MATCH($A564,Variables!$A$5:$A$105,0))&amp;IF($C564="",""," | "&amp;INDEX(Mapping!$B$5:$B$26,MATCH($C564,Mapping!$A$5:$A$26,0))&amp;" | "&amp;INDEX(Mapping!$B$30:$B$41,MATCH($B564,Mapping!$A$30:$A$41,0)))</f>
        <v/>
      </c>
      <c r="I564" s="5">
        <f>INDEX(Variables!$C$5:$C$105,MATCH($A564,Variables!$A$5:$A$105,0))</f>
        <v/>
      </c>
      <c r="J564" s="5">
        <f>INDEX(Variables!$E$5:$E$105,MATCH($A564,Variables!$A$5:$A$105,0))</f>
        <v/>
      </c>
      <c r="K564" s="25">
        <f>LOWER(Settings!$C$4)&amp;".mit."&amp;$A564&amp;IF($C564="","","."&amp;$C564&amp;"."&amp;$B564)&amp;IF(INDEX(Variables!$D$5:$D$105,MATCH($A564,Variables!$A$5:$A$105,0))="","","."&amp;INDEX(Variables!$D$5:$D$105,MATCH($A564,Variables!$A$5:$A$105,0)))&amp;"."&amp;K$5</f>
        <v/>
      </c>
      <c r="L564" s="41">
        <f>L$12*$D564*INDEX(L$21:L$28,$E564)*INDEX(L$30:L$46,$F564)*(1-INDEX(L$117:L$133,$F564))</f>
        <v/>
      </c>
      <c r="M564" s="40">
        <f>M$12*$D564*INDEX(M$21:M$28,$E564)*INDEX(M$30:M$46,$F564)*(1-INDEX(M$117:M$133,$F564))</f>
        <v/>
      </c>
      <c r="N564" s="40">
        <f>N$12*$D564*INDEX(N$21:N$28,$E564)*INDEX(N$30:N$46,$F564)*(1-INDEX(N$117:N$133,$F564))</f>
        <v/>
      </c>
      <c r="O564" s="40">
        <f>O$12*$D564*INDEX(O$21:O$28,$E564)*INDEX(O$30:O$46,$F564)*(1-INDEX(O$117:O$133,$F564))</f>
        <v/>
      </c>
      <c r="P564" s="40">
        <f>P$12*$D564*INDEX(P$21:P$28,$E564)*INDEX(P$30:P$46,$F564)*(1-INDEX(P$117:P$133,$F564))</f>
        <v/>
      </c>
      <c r="Q564" s="40">
        <f>Q$12*$D564*INDEX(Q$21:Q$28,$E564)*INDEX(Q$30:Q$46,$F564)*(1-INDEX(Q$117:Q$133,$F564))</f>
        <v/>
      </c>
      <c r="R564" s="40">
        <f>R$12*$D564*INDEX(R$21:R$28,$E564)*INDEX(R$30:R$46,$F564)*(1-INDEX(R$117:R$133,$F564))</f>
        <v/>
      </c>
      <c r="S564" s="40">
        <f>S$12*$D564*INDEX(S$21:S$28,$E564)*INDEX(S$30:S$46,$F564)*(1-INDEX(S$117:S$133,$F564))</f>
        <v/>
      </c>
      <c r="T564" s="40">
        <f>T$12*$D564*INDEX(T$21:T$28,$E564)*INDEX(T$30:T$46,$F564)*(1-INDEX(T$117:T$133,$F564))</f>
        <v/>
      </c>
      <c r="U564" s="40">
        <f>U$12*$D564*INDEX(U$21:U$28,$E564)*INDEX(U$30:U$46,$F564)*(1-INDEX(U$117:U$133,$F564))</f>
        <v/>
      </c>
      <c r="V564" s="40">
        <f>V$12*$D564*INDEX(V$21:V$28,$E564)*INDEX(V$30:V$46,$F564)*(1-INDEX(V$117:V$133,$F564))</f>
        <v/>
      </c>
      <c r="W564" s="40">
        <f>W$12*$D564*INDEX(W$21:W$28,$E564)*INDEX(W$30:W$46,$F564)*(1-INDEX(W$117:W$133,$F564))</f>
        <v/>
      </c>
      <c r="X564" s="40">
        <f>X$12*$D564*INDEX(X$21:X$28,$E564)*INDEX(X$30:X$46,$F564)*(1-INDEX(X$117:X$133,$F564))</f>
        <v/>
      </c>
      <c r="Y564" s="40">
        <f>Y$12*$D564*INDEX(Y$21:Y$28,$E564)*INDEX(Y$30:Y$46,$F564)*(1-INDEX(Y$117:Y$133,$F564))</f>
        <v/>
      </c>
      <c r="Z564" s="40">
        <f>Z$12*$D564*INDEX(Z$21:Z$28,$E564)*INDEX(Z$30:Z$46,$F564)*(1-INDEX(Z$117:Z$133,$F564))</f>
        <v/>
      </c>
      <c r="AA564" s="40">
        <f>AA$12*$D564*INDEX(AA$21:AA$28,$E564)*INDEX(AA$30:AA$46,$F564)*(1-INDEX(AA$117:AA$133,$F564))</f>
        <v/>
      </c>
      <c r="AB564" s="40">
        <f>AB$12*$D564*INDEX(AB$21:AB$28,$E564)*INDEX(AB$30:AB$46,$F564)*(1-INDEX(AB$117:AB$133,$F564))</f>
        <v/>
      </c>
      <c r="AC564" s="40">
        <f>AC$12*$D564*INDEX(AC$21:AC$28,$E564)*INDEX(AC$30:AC$46,$F564)*(1-INDEX(AC$117:AC$133,$F564))</f>
        <v/>
      </c>
      <c r="AD564" s="42">
        <f>CARBONTAX(AD$12,$D564,INDEX(AD$21:AD$28,$E564),INDEX(AD$30:AD$46,$F564),INDEX(AD$117:AD$133,$F564))</f>
        <v/>
      </c>
      <c r="AE564" s="25">
        <f>LOWER(Settings!$C$4)&amp;".mit."&amp;$A564&amp;IF($C564="","","."&amp;$C564&amp;"."&amp;$B564)&amp;IF(INDEX(Variables!$D$5:$D$105,MATCH($A564,Variables!$A$5:$A$105,0))="","","."&amp;INDEX(Variables!$D$5:$D$105,MATCH($A564,Variables!$A$5:$A$105,0)))&amp;"."&amp;AE$5</f>
        <v/>
      </c>
      <c r="AF564" s="41">
        <f>AF$12*$D564*INDEX(AF$21:AF$28,$E564)*INDEX(AF$30:AF$46,$F564)*(1-INDEX(AF$117:AF$133,$F564))</f>
        <v/>
      </c>
      <c r="AG564" s="40">
        <f>AG$12*$D564*INDEX(AG$21:AG$28,$E564)*INDEX(AG$30:AG$46,$F564)*(1-INDEX(AG$117:AG$133,$F564))</f>
        <v/>
      </c>
      <c r="AH564" s="40">
        <f>AH$12*$D564*INDEX(AH$21:AH$28,$E564)*INDEX(AH$30:AH$46,$F564)*(1-INDEX(AH$117:AH$133,$F564))</f>
        <v/>
      </c>
      <c r="AI564" s="40">
        <f>AI$12*$D564*INDEX(AI$21:AI$28,$E564)*INDEX(AI$30:AI$46,$F564)*(1-INDEX(AI$117:AI$133,$F564))</f>
        <v/>
      </c>
      <c r="AJ564" s="40">
        <f>AJ$12*$D564*INDEX(AJ$21:AJ$28,$E564)*INDEX(AJ$30:AJ$46,$F564)*(1-INDEX(AJ$117:AJ$133,$F564))</f>
        <v/>
      </c>
      <c r="AK564" s="40">
        <f>AK$12*$D564*INDEX(AK$21:AK$28,$E564)*INDEX(AK$30:AK$46,$F564)*(1-INDEX(AK$117:AK$133,$F564))</f>
        <v/>
      </c>
      <c r="AL564" s="40">
        <f>AL$12*$D564*INDEX(AL$21:AL$28,$E564)*INDEX(AL$30:AL$46,$F564)*(1-INDEX(AL$117:AL$133,$F564))</f>
        <v/>
      </c>
      <c r="AM564" s="40">
        <f>AM$12*$D564*INDEX(AM$21:AM$28,$E564)*INDEX(AM$30:AM$46,$F564)*(1-INDEX(AM$117:AM$133,$F564))</f>
        <v/>
      </c>
      <c r="AN564" s="40">
        <f>AN$12*$D564*INDEX(AN$21:AN$28,$E564)*INDEX(AN$30:AN$46,$F564)*(1-INDEX(AN$117:AN$133,$F564))</f>
        <v/>
      </c>
      <c r="AO564" s="40">
        <f>AO$12*$D564*INDEX(AO$21:AO$28,$E564)*INDEX(AO$30:AO$46,$F564)*(1-INDEX(AO$117:AO$133,$F564))</f>
        <v/>
      </c>
      <c r="AP564" s="40">
        <f>AP$12*$D564*INDEX(AP$21:AP$28,$E564)*INDEX(AP$30:AP$46,$F564)*(1-INDEX(AP$117:AP$133,$F564))</f>
        <v/>
      </c>
      <c r="AQ564" s="40">
        <f>AQ$12*$D564*INDEX(AQ$21:AQ$28,$E564)*INDEX(AQ$30:AQ$46,$F564)*(1-INDEX(AQ$117:AQ$133,$F564))</f>
        <v/>
      </c>
      <c r="AR564" s="40">
        <f>AR$12*$D564*INDEX(AR$21:AR$28,$E564)*INDEX(AR$30:AR$46,$F564)*(1-INDEX(AR$117:AR$133,$F564))</f>
        <v/>
      </c>
      <c r="AS564" s="40">
        <f>AS$12*$D564*INDEX(AS$21:AS$28,$E564)*INDEX(AS$30:AS$46,$F564)*(1-INDEX(AS$117:AS$133,$F564))</f>
        <v/>
      </c>
      <c r="AT564" s="40">
        <f>AT$12*$D564*INDEX(AT$21:AT$28,$E564)*INDEX(AT$30:AT$46,$F564)*(1-INDEX(AT$117:AT$133,$F564))</f>
        <v/>
      </c>
      <c r="AU564" s="40">
        <f>AU$12*$D564*INDEX(AU$21:AU$28,$E564)*INDEX(AU$30:AU$46,$F564)*(1-INDEX(AU$117:AU$133,$F564))</f>
        <v/>
      </c>
      <c r="AV564" s="40">
        <f>AV$12*$D564*INDEX(AV$21:AV$28,$E564)*INDEX(AV$30:AV$46,$F564)*(1-INDEX(AV$117:AV$133,$F564))</f>
        <v/>
      </c>
      <c r="AW564" s="40">
        <f>AW$12*$D564*INDEX(AW$21:AW$28,$E564)*INDEX(AW$30:AW$46,$F564)*(1-INDEX(AW$117:AW$133,$F564))</f>
        <v/>
      </c>
      <c r="AX564" s="42">
        <f>CARBONTAX(AX$12,$D564,INDEX(AX$21:AX$28,$E564),INDEX(AX$30:AX$46,$F564),INDEX(AX$117:AX$133,$F564))</f>
        <v/>
      </c>
    </row>
    <row r="565" hidden="1" outlineLevel="2">
      <c r="A565" s="5" t="inlineStr">
        <is>
          <t>ctxnew</t>
        </is>
      </c>
      <c r="B565" s="5" t="inlineStr">
        <is>
          <t>gso</t>
        </is>
      </c>
      <c r="C565" s="5" t="inlineStr">
        <is>
          <t>res</t>
        </is>
      </c>
      <c r="D565" s="40">
        <f>INDEX(Inputs!$T$5:$T$132,MATCH($B565&amp;"|"&amp;$C565,Inputs!$A$5:$A$132,0))</f>
        <v/>
      </c>
      <c r="E565" s="40">
        <f>INDEX(Inputs!$J$5:$J$132,MATCH($B565&amp;"|"&amp;$C565,Inputs!$A$5:$A$132,0))</f>
        <v/>
      </c>
      <c r="F565" s="40">
        <f>INDEX(Inputs!$K$5:$K$132,MATCH($B565&amp;"|"&amp;$C565,Inputs!$A$5:$A$132,0))</f>
        <v/>
      </c>
      <c r="G565" s="39" t="n"/>
      <c r="H565" s="5">
        <f>INDEX(Variables!$B$5:$B$105,MATCH($A565,Variables!$A$5:$A$105,0))&amp;IF($C565="",""," | "&amp;INDEX(Mapping!$B$5:$B$26,MATCH($C565,Mapping!$A$5:$A$26,0))&amp;" | "&amp;INDEX(Mapping!$B$30:$B$41,MATCH($B565,Mapping!$A$30:$A$41,0)))</f>
        <v/>
      </c>
      <c r="I565" s="5">
        <f>INDEX(Variables!$C$5:$C$105,MATCH($A565,Variables!$A$5:$A$105,0))</f>
        <v/>
      </c>
      <c r="J565" s="5">
        <f>INDEX(Variables!$E$5:$E$105,MATCH($A565,Variables!$A$5:$A$105,0))</f>
        <v/>
      </c>
      <c r="K565" s="25">
        <f>LOWER(Settings!$C$4)&amp;".mit."&amp;$A565&amp;IF($C565="","","."&amp;$C565&amp;"."&amp;$B565)&amp;IF(INDEX(Variables!$D$5:$D$105,MATCH($A565,Variables!$A$5:$A$105,0))="","","."&amp;INDEX(Variables!$D$5:$D$105,MATCH($A565,Variables!$A$5:$A$105,0)))&amp;"."&amp;K$5</f>
        <v/>
      </c>
      <c r="L565" s="41">
        <f>L$12*$D565*INDEX(L$21:L$28,$E565)*INDEX(L$30:L$46,$F565)*(1-INDEX(L$117:L$133,$F565))</f>
        <v/>
      </c>
      <c r="M565" s="40">
        <f>M$12*$D565*INDEX(M$21:M$28,$E565)*INDEX(M$30:M$46,$F565)*(1-INDEX(M$117:M$133,$F565))</f>
        <v/>
      </c>
      <c r="N565" s="40">
        <f>N$12*$D565*INDEX(N$21:N$28,$E565)*INDEX(N$30:N$46,$F565)*(1-INDEX(N$117:N$133,$F565))</f>
        <v/>
      </c>
      <c r="O565" s="40">
        <f>O$12*$D565*INDEX(O$21:O$28,$E565)*INDEX(O$30:O$46,$F565)*(1-INDEX(O$117:O$133,$F565))</f>
        <v/>
      </c>
      <c r="P565" s="40">
        <f>P$12*$D565*INDEX(P$21:P$28,$E565)*INDEX(P$30:P$46,$F565)*(1-INDEX(P$117:P$133,$F565))</f>
        <v/>
      </c>
      <c r="Q565" s="40">
        <f>Q$12*$D565*INDEX(Q$21:Q$28,$E565)*INDEX(Q$30:Q$46,$F565)*(1-INDEX(Q$117:Q$133,$F565))</f>
        <v/>
      </c>
      <c r="R565" s="40">
        <f>R$12*$D565*INDEX(R$21:R$28,$E565)*INDEX(R$30:R$46,$F565)*(1-INDEX(R$117:R$133,$F565))</f>
        <v/>
      </c>
      <c r="S565" s="40">
        <f>S$12*$D565*INDEX(S$21:S$28,$E565)*INDEX(S$30:S$46,$F565)*(1-INDEX(S$117:S$133,$F565))</f>
        <v/>
      </c>
      <c r="T565" s="40">
        <f>T$12*$D565*INDEX(T$21:T$28,$E565)*INDEX(T$30:T$46,$F565)*(1-INDEX(T$117:T$133,$F565))</f>
        <v/>
      </c>
      <c r="U565" s="40">
        <f>U$12*$D565*INDEX(U$21:U$28,$E565)*INDEX(U$30:U$46,$F565)*(1-INDEX(U$117:U$133,$F565))</f>
        <v/>
      </c>
      <c r="V565" s="40">
        <f>V$12*$D565*INDEX(V$21:V$28,$E565)*INDEX(V$30:V$46,$F565)*(1-INDEX(V$117:V$133,$F565))</f>
        <v/>
      </c>
      <c r="W565" s="40">
        <f>W$12*$D565*INDEX(W$21:W$28,$E565)*INDEX(W$30:W$46,$F565)*(1-INDEX(W$117:W$133,$F565))</f>
        <v/>
      </c>
      <c r="X565" s="40">
        <f>X$12*$D565*INDEX(X$21:X$28,$E565)*INDEX(X$30:X$46,$F565)*(1-INDEX(X$117:X$133,$F565))</f>
        <v/>
      </c>
      <c r="Y565" s="40">
        <f>Y$12*$D565*INDEX(Y$21:Y$28,$E565)*INDEX(Y$30:Y$46,$F565)*(1-INDEX(Y$117:Y$133,$F565))</f>
        <v/>
      </c>
      <c r="Z565" s="40">
        <f>Z$12*$D565*INDEX(Z$21:Z$28,$E565)*INDEX(Z$30:Z$46,$F565)*(1-INDEX(Z$117:Z$133,$F565))</f>
        <v/>
      </c>
      <c r="AA565" s="40">
        <f>AA$12*$D565*INDEX(AA$21:AA$28,$E565)*INDEX(AA$30:AA$46,$F565)*(1-INDEX(AA$117:AA$133,$F565))</f>
        <v/>
      </c>
      <c r="AB565" s="40">
        <f>AB$12*$D565*INDEX(AB$21:AB$28,$E565)*INDEX(AB$30:AB$46,$F565)*(1-INDEX(AB$117:AB$133,$F565))</f>
        <v/>
      </c>
      <c r="AC565" s="40">
        <f>AC$12*$D565*INDEX(AC$21:AC$28,$E565)*INDEX(AC$30:AC$46,$F565)*(1-INDEX(AC$117:AC$133,$F565))</f>
        <v/>
      </c>
      <c r="AD565" s="42">
        <f>CARBONTAX(AD$12,$D565,INDEX(AD$21:AD$28,$E565),INDEX(AD$30:AD$46,$F565),INDEX(AD$117:AD$133,$F565))</f>
        <v/>
      </c>
      <c r="AE565" s="25">
        <f>LOWER(Settings!$C$4)&amp;".mit."&amp;$A565&amp;IF($C565="","","."&amp;$C565&amp;"."&amp;$B565)&amp;IF(INDEX(Variables!$D$5:$D$105,MATCH($A565,Variables!$A$5:$A$105,0))="","","."&amp;INDEX(Variables!$D$5:$D$105,MATCH($A565,Variables!$A$5:$A$105,0)))&amp;"."&amp;AE$5</f>
        <v/>
      </c>
      <c r="AF565" s="41">
        <f>AF$12*$D565*INDEX(AF$21:AF$28,$E565)*INDEX(AF$30:AF$46,$F565)*(1-INDEX(AF$117:AF$133,$F565))</f>
        <v/>
      </c>
      <c r="AG565" s="40">
        <f>AG$12*$D565*INDEX(AG$21:AG$28,$E565)*INDEX(AG$30:AG$46,$F565)*(1-INDEX(AG$117:AG$133,$F565))</f>
        <v/>
      </c>
      <c r="AH565" s="40">
        <f>AH$12*$D565*INDEX(AH$21:AH$28,$E565)*INDEX(AH$30:AH$46,$F565)*(1-INDEX(AH$117:AH$133,$F565))</f>
        <v/>
      </c>
      <c r="AI565" s="40">
        <f>AI$12*$D565*INDEX(AI$21:AI$28,$E565)*INDEX(AI$30:AI$46,$F565)*(1-INDEX(AI$117:AI$133,$F565))</f>
        <v/>
      </c>
      <c r="AJ565" s="40">
        <f>AJ$12*$D565*INDEX(AJ$21:AJ$28,$E565)*INDEX(AJ$30:AJ$46,$F565)*(1-INDEX(AJ$117:AJ$133,$F565))</f>
        <v/>
      </c>
      <c r="AK565" s="40">
        <f>AK$12*$D565*INDEX(AK$21:AK$28,$E565)*INDEX(AK$30:AK$46,$F565)*(1-INDEX(AK$117:AK$133,$F565))</f>
        <v/>
      </c>
      <c r="AL565" s="40">
        <f>AL$12*$D565*INDEX(AL$21:AL$28,$E565)*INDEX(AL$30:AL$46,$F565)*(1-INDEX(AL$117:AL$133,$F565))</f>
        <v/>
      </c>
      <c r="AM565" s="40">
        <f>AM$12*$D565*INDEX(AM$21:AM$28,$E565)*INDEX(AM$30:AM$46,$F565)*(1-INDEX(AM$117:AM$133,$F565))</f>
        <v/>
      </c>
      <c r="AN565" s="40">
        <f>AN$12*$D565*INDEX(AN$21:AN$28,$E565)*INDEX(AN$30:AN$46,$F565)*(1-INDEX(AN$117:AN$133,$F565))</f>
        <v/>
      </c>
      <c r="AO565" s="40">
        <f>AO$12*$D565*INDEX(AO$21:AO$28,$E565)*INDEX(AO$30:AO$46,$F565)*(1-INDEX(AO$117:AO$133,$F565))</f>
        <v/>
      </c>
      <c r="AP565" s="40">
        <f>AP$12*$D565*INDEX(AP$21:AP$28,$E565)*INDEX(AP$30:AP$46,$F565)*(1-INDEX(AP$117:AP$133,$F565))</f>
        <v/>
      </c>
      <c r="AQ565" s="40">
        <f>AQ$12*$D565*INDEX(AQ$21:AQ$28,$E565)*INDEX(AQ$30:AQ$46,$F565)*(1-INDEX(AQ$117:AQ$133,$F565))</f>
        <v/>
      </c>
      <c r="AR565" s="40">
        <f>AR$12*$D565*INDEX(AR$21:AR$28,$E565)*INDEX(AR$30:AR$46,$F565)*(1-INDEX(AR$117:AR$133,$F565))</f>
        <v/>
      </c>
      <c r="AS565" s="40">
        <f>AS$12*$D565*INDEX(AS$21:AS$28,$E565)*INDEX(AS$30:AS$46,$F565)*(1-INDEX(AS$117:AS$133,$F565))</f>
        <v/>
      </c>
      <c r="AT565" s="40">
        <f>AT$12*$D565*INDEX(AT$21:AT$28,$E565)*INDEX(AT$30:AT$46,$F565)*(1-INDEX(AT$117:AT$133,$F565))</f>
        <v/>
      </c>
      <c r="AU565" s="40">
        <f>AU$12*$D565*INDEX(AU$21:AU$28,$E565)*INDEX(AU$30:AU$46,$F565)*(1-INDEX(AU$117:AU$133,$F565))</f>
        <v/>
      </c>
      <c r="AV565" s="40">
        <f>AV$12*$D565*INDEX(AV$21:AV$28,$E565)*INDEX(AV$30:AV$46,$F565)*(1-INDEX(AV$117:AV$133,$F565))</f>
        <v/>
      </c>
      <c r="AW565" s="40">
        <f>AW$12*$D565*INDEX(AW$21:AW$28,$E565)*INDEX(AW$30:AW$46,$F565)*(1-INDEX(AW$117:AW$133,$F565))</f>
        <v/>
      </c>
      <c r="AX565" s="42">
        <f>CARBONTAX(AX$12,$D565,INDEX(AX$21:AX$28,$E565),INDEX(AX$30:AX$46,$F565),INDEX(AX$117:AX$133,$F565))</f>
        <v/>
      </c>
    </row>
    <row r="566" hidden="1" outlineLevel="2">
      <c r="A566" s="5" t="inlineStr">
        <is>
          <t>ctxnew</t>
        </is>
      </c>
      <c r="B566" s="5" t="inlineStr">
        <is>
          <t>die</t>
        </is>
      </c>
      <c r="C566" s="5" t="inlineStr">
        <is>
          <t>res</t>
        </is>
      </c>
      <c r="D566" s="40">
        <f>INDEX(Inputs!$T$5:$T$132,MATCH($B566&amp;"|"&amp;$C566,Inputs!$A$5:$A$132,0))</f>
        <v/>
      </c>
      <c r="E566" s="40">
        <f>INDEX(Inputs!$J$5:$J$132,MATCH($B566&amp;"|"&amp;$C566,Inputs!$A$5:$A$132,0))</f>
        <v/>
      </c>
      <c r="F566" s="40">
        <f>INDEX(Inputs!$K$5:$K$132,MATCH($B566&amp;"|"&amp;$C566,Inputs!$A$5:$A$132,0))</f>
        <v/>
      </c>
      <c r="G566" s="39" t="n"/>
      <c r="H566" s="5">
        <f>INDEX(Variables!$B$5:$B$105,MATCH($A566,Variables!$A$5:$A$105,0))&amp;IF($C566="",""," | "&amp;INDEX(Mapping!$B$5:$B$26,MATCH($C566,Mapping!$A$5:$A$26,0))&amp;" | "&amp;INDEX(Mapping!$B$30:$B$41,MATCH($B566,Mapping!$A$30:$A$41,0)))</f>
        <v/>
      </c>
      <c r="I566" s="5">
        <f>INDEX(Variables!$C$5:$C$105,MATCH($A566,Variables!$A$5:$A$105,0))</f>
        <v/>
      </c>
      <c r="J566" s="5">
        <f>INDEX(Variables!$E$5:$E$105,MATCH($A566,Variables!$A$5:$A$105,0))</f>
        <v/>
      </c>
      <c r="K566" s="25">
        <f>LOWER(Settings!$C$4)&amp;".mit."&amp;$A566&amp;IF($C566="","","."&amp;$C566&amp;"."&amp;$B566)&amp;IF(INDEX(Variables!$D$5:$D$105,MATCH($A566,Variables!$A$5:$A$105,0))="","","."&amp;INDEX(Variables!$D$5:$D$105,MATCH($A566,Variables!$A$5:$A$105,0)))&amp;"."&amp;K$5</f>
        <v/>
      </c>
      <c r="L566" s="41">
        <f>L$12*$D566*INDEX(L$21:L$28,$E566)*INDEX(L$30:L$46,$F566)*(1-INDEX(L$117:L$133,$F566))</f>
        <v/>
      </c>
      <c r="M566" s="40">
        <f>M$12*$D566*INDEX(M$21:M$28,$E566)*INDEX(M$30:M$46,$F566)*(1-INDEX(M$117:M$133,$F566))</f>
        <v/>
      </c>
      <c r="N566" s="40">
        <f>N$12*$D566*INDEX(N$21:N$28,$E566)*INDEX(N$30:N$46,$F566)*(1-INDEX(N$117:N$133,$F566))</f>
        <v/>
      </c>
      <c r="O566" s="40">
        <f>O$12*$D566*INDEX(O$21:O$28,$E566)*INDEX(O$30:O$46,$F566)*(1-INDEX(O$117:O$133,$F566))</f>
        <v/>
      </c>
      <c r="P566" s="40">
        <f>P$12*$D566*INDEX(P$21:P$28,$E566)*INDEX(P$30:P$46,$F566)*(1-INDEX(P$117:P$133,$F566))</f>
        <v/>
      </c>
      <c r="Q566" s="40">
        <f>Q$12*$D566*INDEX(Q$21:Q$28,$E566)*INDEX(Q$30:Q$46,$F566)*(1-INDEX(Q$117:Q$133,$F566))</f>
        <v/>
      </c>
      <c r="R566" s="40">
        <f>R$12*$D566*INDEX(R$21:R$28,$E566)*INDEX(R$30:R$46,$F566)*(1-INDEX(R$117:R$133,$F566))</f>
        <v/>
      </c>
      <c r="S566" s="40">
        <f>S$12*$D566*INDEX(S$21:S$28,$E566)*INDEX(S$30:S$46,$F566)*(1-INDEX(S$117:S$133,$F566))</f>
        <v/>
      </c>
      <c r="T566" s="40">
        <f>T$12*$D566*INDEX(T$21:T$28,$E566)*INDEX(T$30:T$46,$F566)*(1-INDEX(T$117:T$133,$F566))</f>
        <v/>
      </c>
      <c r="U566" s="40">
        <f>U$12*$D566*INDEX(U$21:U$28,$E566)*INDEX(U$30:U$46,$F566)*(1-INDEX(U$117:U$133,$F566))</f>
        <v/>
      </c>
      <c r="V566" s="40">
        <f>V$12*$D566*INDEX(V$21:V$28,$E566)*INDEX(V$30:V$46,$F566)*(1-INDEX(V$117:V$133,$F566))</f>
        <v/>
      </c>
      <c r="W566" s="40">
        <f>W$12*$D566*INDEX(W$21:W$28,$E566)*INDEX(W$30:W$46,$F566)*(1-INDEX(W$117:W$133,$F566))</f>
        <v/>
      </c>
      <c r="X566" s="40">
        <f>X$12*$D566*INDEX(X$21:X$28,$E566)*INDEX(X$30:X$46,$F566)*(1-INDEX(X$117:X$133,$F566))</f>
        <v/>
      </c>
      <c r="Y566" s="40">
        <f>Y$12*$D566*INDEX(Y$21:Y$28,$E566)*INDEX(Y$30:Y$46,$F566)*(1-INDEX(Y$117:Y$133,$F566))</f>
        <v/>
      </c>
      <c r="Z566" s="40">
        <f>Z$12*$D566*INDEX(Z$21:Z$28,$E566)*INDEX(Z$30:Z$46,$F566)*(1-INDEX(Z$117:Z$133,$F566))</f>
        <v/>
      </c>
      <c r="AA566" s="40">
        <f>AA$12*$D566*INDEX(AA$21:AA$28,$E566)*INDEX(AA$30:AA$46,$F566)*(1-INDEX(AA$117:AA$133,$F566))</f>
        <v/>
      </c>
      <c r="AB566" s="40">
        <f>AB$12*$D566*INDEX(AB$21:AB$28,$E566)*INDEX(AB$30:AB$46,$F566)*(1-INDEX(AB$117:AB$133,$F566))</f>
        <v/>
      </c>
      <c r="AC566" s="40">
        <f>AC$12*$D566*INDEX(AC$21:AC$28,$E566)*INDEX(AC$30:AC$46,$F566)*(1-INDEX(AC$117:AC$133,$F566))</f>
        <v/>
      </c>
      <c r="AD566" s="42">
        <f>CARBONTAX(AD$12,$D566,INDEX(AD$21:AD$28,$E566),INDEX(AD$30:AD$46,$F566),INDEX(AD$117:AD$133,$F566))</f>
        <v/>
      </c>
      <c r="AE566" s="25">
        <f>LOWER(Settings!$C$4)&amp;".mit."&amp;$A566&amp;IF($C566="","","."&amp;$C566&amp;"."&amp;$B566)&amp;IF(INDEX(Variables!$D$5:$D$105,MATCH($A566,Variables!$A$5:$A$105,0))="","","."&amp;INDEX(Variables!$D$5:$D$105,MATCH($A566,Variables!$A$5:$A$105,0)))&amp;"."&amp;AE$5</f>
        <v/>
      </c>
      <c r="AF566" s="41">
        <f>AF$12*$D566*INDEX(AF$21:AF$28,$E566)*INDEX(AF$30:AF$46,$F566)*(1-INDEX(AF$117:AF$133,$F566))</f>
        <v/>
      </c>
      <c r="AG566" s="40">
        <f>AG$12*$D566*INDEX(AG$21:AG$28,$E566)*INDEX(AG$30:AG$46,$F566)*(1-INDEX(AG$117:AG$133,$F566))</f>
        <v/>
      </c>
      <c r="AH566" s="40">
        <f>AH$12*$D566*INDEX(AH$21:AH$28,$E566)*INDEX(AH$30:AH$46,$F566)*(1-INDEX(AH$117:AH$133,$F566))</f>
        <v/>
      </c>
      <c r="AI566" s="40">
        <f>AI$12*$D566*INDEX(AI$21:AI$28,$E566)*INDEX(AI$30:AI$46,$F566)*(1-INDEX(AI$117:AI$133,$F566))</f>
        <v/>
      </c>
      <c r="AJ566" s="40">
        <f>AJ$12*$D566*INDEX(AJ$21:AJ$28,$E566)*INDEX(AJ$30:AJ$46,$F566)*(1-INDEX(AJ$117:AJ$133,$F566))</f>
        <v/>
      </c>
      <c r="AK566" s="40">
        <f>AK$12*$D566*INDEX(AK$21:AK$28,$E566)*INDEX(AK$30:AK$46,$F566)*(1-INDEX(AK$117:AK$133,$F566))</f>
        <v/>
      </c>
      <c r="AL566" s="40">
        <f>AL$12*$D566*INDEX(AL$21:AL$28,$E566)*INDEX(AL$30:AL$46,$F566)*(1-INDEX(AL$117:AL$133,$F566))</f>
        <v/>
      </c>
      <c r="AM566" s="40">
        <f>AM$12*$D566*INDEX(AM$21:AM$28,$E566)*INDEX(AM$30:AM$46,$F566)*(1-INDEX(AM$117:AM$133,$F566))</f>
        <v/>
      </c>
      <c r="AN566" s="40">
        <f>AN$12*$D566*INDEX(AN$21:AN$28,$E566)*INDEX(AN$30:AN$46,$F566)*(1-INDEX(AN$117:AN$133,$F566))</f>
        <v/>
      </c>
      <c r="AO566" s="40">
        <f>AO$12*$D566*INDEX(AO$21:AO$28,$E566)*INDEX(AO$30:AO$46,$F566)*(1-INDEX(AO$117:AO$133,$F566))</f>
        <v/>
      </c>
      <c r="AP566" s="40">
        <f>AP$12*$D566*INDEX(AP$21:AP$28,$E566)*INDEX(AP$30:AP$46,$F566)*(1-INDEX(AP$117:AP$133,$F566))</f>
        <v/>
      </c>
      <c r="AQ566" s="40">
        <f>AQ$12*$D566*INDEX(AQ$21:AQ$28,$E566)*INDEX(AQ$30:AQ$46,$F566)*(1-INDEX(AQ$117:AQ$133,$F566))</f>
        <v/>
      </c>
      <c r="AR566" s="40">
        <f>AR$12*$D566*INDEX(AR$21:AR$28,$E566)*INDEX(AR$30:AR$46,$F566)*(1-INDEX(AR$117:AR$133,$F566))</f>
        <v/>
      </c>
      <c r="AS566" s="40">
        <f>AS$12*$D566*INDEX(AS$21:AS$28,$E566)*INDEX(AS$30:AS$46,$F566)*(1-INDEX(AS$117:AS$133,$F566))</f>
        <v/>
      </c>
      <c r="AT566" s="40">
        <f>AT$12*$D566*INDEX(AT$21:AT$28,$E566)*INDEX(AT$30:AT$46,$F566)*(1-INDEX(AT$117:AT$133,$F566))</f>
        <v/>
      </c>
      <c r="AU566" s="40">
        <f>AU$12*$D566*INDEX(AU$21:AU$28,$E566)*INDEX(AU$30:AU$46,$F566)*(1-INDEX(AU$117:AU$133,$F566))</f>
        <v/>
      </c>
      <c r="AV566" s="40">
        <f>AV$12*$D566*INDEX(AV$21:AV$28,$E566)*INDEX(AV$30:AV$46,$F566)*(1-INDEX(AV$117:AV$133,$F566))</f>
        <v/>
      </c>
      <c r="AW566" s="40">
        <f>AW$12*$D566*INDEX(AW$21:AW$28,$E566)*INDEX(AW$30:AW$46,$F566)*(1-INDEX(AW$117:AW$133,$F566))</f>
        <v/>
      </c>
      <c r="AX566" s="42">
        <f>CARBONTAX(AX$12,$D566,INDEX(AX$21:AX$28,$E566),INDEX(AX$30:AX$46,$F566),INDEX(AX$117:AX$133,$F566))</f>
        <v/>
      </c>
    </row>
    <row r="567" hidden="1" outlineLevel="2">
      <c r="A567" s="5" t="inlineStr">
        <is>
          <t>ctxnew</t>
        </is>
      </c>
      <c r="B567" s="5" t="inlineStr">
        <is>
          <t>lpg</t>
        </is>
      </c>
      <c r="C567" s="5" t="inlineStr">
        <is>
          <t>res</t>
        </is>
      </c>
      <c r="D567" s="40">
        <f>INDEX(Inputs!$T$5:$T$132,MATCH($B567&amp;"|"&amp;$C567,Inputs!$A$5:$A$132,0))</f>
        <v/>
      </c>
      <c r="E567" s="40">
        <f>INDEX(Inputs!$J$5:$J$132,MATCH($B567&amp;"|"&amp;$C567,Inputs!$A$5:$A$132,0))</f>
        <v/>
      </c>
      <c r="F567" s="40">
        <f>INDEX(Inputs!$K$5:$K$132,MATCH($B567&amp;"|"&amp;$C567,Inputs!$A$5:$A$132,0))</f>
        <v/>
      </c>
      <c r="G567" s="39" t="n"/>
      <c r="H567" s="5">
        <f>INDEX(Variables!$B$5:$B$105,MATCH($A567,Variables!$A$5:$A$105,0))&amp;IF($C567="",""," | "&amp;INDEX(Mapping!$B$5:$B$26,MATCH($C567,Mapping!$A$5:$A$26,0))&amp;" | "&amp;INDEX(Mapping!$B$30:$B$41,MATCH($B567,Mapping!$A$30:$A$41,0)))</f>
        <v/>
      </c>
      <c r="I567" s="5">
        <f>INDEX(Variables!$C$5:$C$105,MATCH($A567,Variables!$A$5:$A$105,0))</f>
        <v/>
      </c>
      <c r="J567" s="5">
        <f>INDEX(Variables!$E$5:$E$105,MATCH($A567,Variables!$A$5:$A$105,0))</f>
        <v/>
      </c>
      <c r="K567" s="25">
        <f>LOWER(Settings!$C$4)&amp;".mit."&amp;$A567&amp;IF($C567="","","."&amp;$C567&amp;"."&amp;$B567)&amp;IF(INDEX(Variables!$D$5:$D$105,MATCH($A567,Variables!$A$5:$A$105,0))="","","."&amp;INDEX(Variables!$D$5:$D$105,MATCH($A567,Variables!$A$5:$A$105,0)))&amp;"."&amp;K$5</f>
        <v/>
      </c>
      <c r="L567" s="41">
        <f>L$12*$D567*INDEX(L$21:L$28,$E567)*INDEX(L$30:L$46,$F567)*(1-INDEX(L$117:L$133,$F567))</f>
        <v/>
      </c>
      <c r="M567" s="40">
        <f>M$12*$D567*INDEX(M$21:M$28,$E567)*INDEX(M$30:M$46,$F567)*(1-INDEX(M$117:M$133,$F567))</f>
        <v/>
      </c>
      <c r="N567" s="40">
        <f>N$12*$D567*INDEX(N$21:N$28,$E567)*INDEX(N$30:N$46,$F567)*(1-INDEX(N$117:N$133,$F567))</f>
        <v/>
      </c>
      <c r="O567" s="40">
        <f>O$12*$D567*INDEX(O$21:O$28,$E567)*INDEX(O$30:O$46,$F567)*(1-INDEX(O$117:O$133,$F567))</f>
        <v/>
      </c>
      <c r="P567" s="40">
        <f>P$12*$D567*INDEX(P$21:P$28,$E567)*INDEX(P$30:P$46,$F567)*(1-INDEX(P$117:P$133,$F567))</f>
        <v/>
      </c>
      <c r="Q567" s="40">
        <f>Q$12*$D567*INDEX(Q$21:Q$28,$E567)*INDEX(Q$30:Q$46,$F567)*(1-INDEX(Q$117:Q$133,$F567))</f>
        <v/>
      </c>
      <c r="R567" s="40">
        <f>R$12*$D567*INDEX(R$21:R$28,$E567)*INDEX(R$30:R$46,$F567)*(1-INDEX(R$117:R$133,$F567))</f>
        <v/>
      </c>
      <c r="S567" s="40">
        <f>S$12*$D567*INDEX(S$21:S$28,$E567)*INDEX(S$30:S$46,$F567)*(1-INDEX(S$117:S$133,$F567))</f>
        <v/>
      </c>
      <c r="T567" s="40">
        <f>T$12*$D567*INDEX(T$21:T$28,$E567)*INDEX(T$30:T$46,$F567)*(1-INDEX(T$117:T$133,$F567))</f>
        <v/>
      </c>
      <c r="U567" s="40">
        <f>U$12*$D567*INDEX(U$21:U$28,$E567)*INDEX(U$30:U$46,$F567)*(1-INDEX(U$117:U$133,$F567))</f>
        <v/>
      </c>
      <c r="V567" s="40">
        <f>V$12*$D567*INDEX(V$21:V$28,$E567)*INDEX(V$30:V$46,$F567)*(1-INDEX(V$117:V$133,$F567))</f>
        <v/>
      </c>
      <c r="W567" s="40">
        <f>W$12*$D567*INDEX(W$21:W$28,$E567)*INDEX(W$30:W$46,$F567)*(1-INDEX(W$117:W$133,$F567))</f>
        <v/>
      </c>
      <c r="X567" s="40">
        <f>X$12*$D567*INDEX(X$21:X$28,$E567)*INDEX(X$30:X$46,$F567)*(1-INDEX(X$117:X$133,$F567))</f>
        <v/>
      </c>
      <c r="Y567" s="40">
        <f>Y$12*$D567*INDEX(Y$21:Y$28,$E567)*INDEX(Y$30:Y$46,$F567)*(1-INDEX(Y$117:Y$133,$F567))</f>
        <v/>
      </c>
      <c r="Z567" s="40">
        <f>Z$12*$D567*INDEX(Z$21:Z$28,$E567)*INDEX(Z$30:Z$46,$F567)*(1-INDEX(Z$117:Z$133,$F567))</f>
        <v/>
      </c>
      <c r="AA567" s="40">
        <f>AA$12*$D567*INDEX(AA$21:AA$28,$E567)*INDEX(AA$30:AA$46,$F567)*(1-INDEX(AA$117:AA$133,$F567))</f>
        <v/>
      </c>
      <c r="AB567" s="40">
        <f>AB$12*$D567*INDEX(AB$21:AB$28,$E567)*INDEX(AB$30:AB$46,$F567)*(1-INDEX(AB$117:AB$133,$F567))</f>
        <v/>
      </c>
      <c r="AC567" s="40">
        <f>AC$12*$D567*INDEX(AC$21:AC$28,$E567)*INDEX(AC$30:AC$46,$F567)*(1-INDEX(AC$117:AC$133,$F567))</f>
        <v/>
      </c>
      <c r="AD567" s="42">
        <f>CARBONTAX(AD$12,$D567,INDEX(AD$21:AD$28,$E567),INDEX(AD$30:AD$46,$F567),INDEX(AD$117:AD$133,$F567))</f>
        <v/>
      </c>
      <c r="AE567" s="25">
        <f>LOWER(Settings!$C$4)&amp;".mit."&amp;$A567&amp;IF($C567="","","."&amp;$C567&amp;"."&amp;$B567)&amp;IF(INDEX(Variables!$D$5:$D$105,MATCH($A567,Variables!$A$5:$A$105,0))="","","."&amp;INDEX(Variables!$D$5:$D$105,MATCH($A567,Variables!$A$5:$A$105,0)))&amp;"."&amp;AE$5</f>
        <v/>
      </c>
      <c r="AF567" s="41">
        <f>AF$12*$D567*INDEX(AF$21:AF$28,$E567)*INDEX(AF$30:AF$46,$F567)*(1-INDEX(AF$117:AF$133,$F567))</f>
        <v/>
      </c>
      <c r="AG567" s="40">
        <f>AG$12*$D567*INDEX(AG$21:AG$28,$E567)*INDEX(AG$30:AG$46,$F567)*(1-INDEX(AG$117:AG$133,$F567))</f>
        <v/>
      </c>
      <c r="AH567" s="40">
        <f>AH$12*$D567*INDEX(AH$21:AH$28,$E567)*INDEX(AH$30:AH$46,$F567)*(1-INDEX(AH$117:AH$133,$F567))</f>
        <v/>
      </c>
      <c r="AI567" s="40">
        <f>AI$12*$D567*INDEX(AI$21:AI$28,$E567)*INDEX(AI$30:AI$46,$F567)*(1-INDEX(AI$117:AI$133,$F567))</f>
        <v/>
      </c>
      <c r="AJ567" s="40">
        <f>AJ$12*$D567*INDEX(AJ$21:AJ$28,$E567)*INDEX(AJ$30:AJ$46,$F567)*(1-INDEX(AJ$117:AJ$133,$F567))</f>
        <v/>
      </c>
      <c r="AK567" s="40">
        <f>AK$12*$D567*INDEX(AK$21:AK$28,$E567)*INDEX(AK$30:AK$46,$F567)*(1-INDEX(AK$117:AK$133,$F567))</f>
        <v/>
      </c>
      <c r="AL567" s="40">
        <f>AL$12*$D567*INDEX(AL$21:AL$28,$E567)*INDEX(AL$30:AL$46,$F567)*(1-INDEX(AL$117:AL$133,$F567))</f>
        <v/>
      </c>
      <c r="AM567" s="40">
        <f>AM$12*$D567*INDEX(AM$21:AM$28,$E567)*INDEX(AM$30:AM$46,$F567)*(1-INDEX(AM$117:AM$133,$F567))</f>
        <v/>
      </c>
      <c r="AN567" s="40">
        <f>AN$12*$D567*INDEX(AN$21:AN$28,$E567)*INDEX(AN$30:AN$46,$F567)*(1-INDEX(AN$117:AN$133,$F567))</f>
        <v/>
      </c>
      <c r="AO567" s="40">
        <f>AO$12*$D567*INDEX(AO$21:AO$28,$E567)*INDEX(AO$30:AO$46,$F567)*(1-INDEX(AO$117:AO$133,$F567))</f>
        <v/>
      </c>
      <c r="AP567" s="40">
        <f>AP$12*$D567*INDEX(AP$21:AP$28,$E567)*INDEX(AP$30:AP$46,$F567)*(1-INDEX(AP$117:AP$133,$F567))</f>
        <v/>
      </c>
      <c r="AQ567" s="40">
        <f>AQ$12*$D567*INDEX(AQ$21:AQ$28,$E567)*INDEX(AQ$30:AQ$46,$F567)*(1-INDEX(AQ$117:AQ$133,$F567))</f>
        <v/>
      </c>
      <c r="AR567" s="40">
        <f>AR$12*$D567*INDEX(AR$21:AR$28,$E567)*INDEX(AR$30:AR$46,$F567)*(1-INDEX(AR$117:AR$133,$F567))</f>
        <v/>
      </c>
      <c r="AS567" s="40">
        <f>AS$12*$D567*INDEX(AS$21:AS$28,$E567)*INDEX(AS$30:AS$46,$F567)*(1-INDEX(AS$117:AS$133,$F567))</f>
        <v/>
      </c>
      <c r="AT567" s="40">
        <f>AT$12*$D567*INDEX(AT$21:AT$28,$E567)*INDEX(AT$30:AT$46,$F567)*(1-INDEX(AT$117:AT$133,$F567))</f>
        <v/>
      </c>
      <c r="AU567" s="40">
        <f>AU$12*$D567*INDEX(AU$21:AU$28,$E567)*INDEX(AU$30:AU$46,$F567)*(1-INDEX(AU$117:AU$133,$F567))</f>
        <v/>
      </c>
      <c r="AV567" s="40">
        <f>AV$12*$D567*INDEX(AV$21:AV$28,$E567)*INDEX(AV$30:AV$46,$F567)*(1-INDEX(AV$117:AV$133,$F567))</f>
        <v/>
      </c>
      <c r="AW567" s="40">
        <f>AW$12*$D567*INDEX(AW$21:AW$28,$E567)*INDEX(AW$30:AW$46,$F567)*(1-INDEX(AW$117:AW$133,$F567))</f>
        <v/>
      </c>
      <c r="AX567" s="42">
        <f>CARBONTAX(AX$12,$D567,INDEX(AX$21:AX$28,$E567),INDEX(AX$30:AX$46,$F567),INDEX(AX$117:AX$133,$F567))</f>
        <v/>
      </c>
    </row>
    <row r="568" hidden="1" outlineLevel="2">
      <c r="A568" s="5" t="inlineStr">
        <is>
          <t>ctxnew</t>
        </is>
      </c>
      <c r="B568" s="5" t="inlineStr">
        <is>
          <t>ker</t>
        </is>
      </c>
      <c r="C568" s="5" t="inlineStr">
        <is>
          <t>res</t>
        </is>
      </c>
      <c r="D568" s="40">
        <f>INDEX(Inputs!$T$5:$T$132,MATCH($B568&amp;"|"&amp;$C568,Inputs!$A$5:$A$132,0))</f>
        <v/>
      </c>
      <c r="E568" s="40">
        <f>INDEX(Inputs!$J$5:$J$132,MATCH($B568&amp;"|"&amp;$C568,Inputs!$A$5:$A$132,0))</f>
        <v/>
      </c>
      <c r="F568" s="40">
        <f>INDEX(Inputs!$K$5:$K$132,MATCH($B568&amp;"|"&amp;$C568,Inputs!$A$5:$A$132,0))</f>
        <v/>
      </c>
      <c r="G568" s="39" t="n"/>
      <c r="H568" s="5">
        <f>INDEX(Variables!$B$5:$B$105,MATCH($A568,Variables!$A$5:$A$105,0))&amp;IF($C568="",""," | "&amp;INDEX(Mapping!$B$5:$B$26,MATCH($C568,Mapping!$A$5:$A$26,0))&amp;" | "&amp;INDEX(Mapping!$B$30:$B$41,MATCH($B568,Mapping!$A$30:$A$41,0)))</f>
        <v/>
      </c>
      <c r="I568" s="5">
        <f>INDEX(Variables!$C$5:$C$105,MATCH($A568,Variables!$A$5:$A$105,0))</f>
        <v/>
      </c>
      <c r="J568" s="5">
        <f>INDEX(Variables!$E$5:$E$105,MATCH($A568,Variables!$A$5:$A$105,0))</f>
        <v/>
      </c>
      <c r="K568" s="25">
        <f>LOWER(Settings!$C$4)&amp;".mit."&amp;$A568&amp;IF($C568="","","."&amp;$C568&amp;"."&amp;$B568)&amp;IF(INDEX(Variables!$D$5:$D$105,MATCH($A568,Variables!$A$5:$A$105,0))="","","."&amp;INDEX(Variables!$D$5:$D$105,MATCH($A568,Variables!$A$5:$A$105,0)))&amp;"."&amp;K$5</f>
        <v/>
      </c>
      <c r="L568" s="41">
        <f>L$12*$D568*INDEX(L$21:L$28,$E568)*INDEX(L$30:L$46,$F568)*(1-INDEX(L$117:L$133,$F568))</f>
        <v/>
      </c>
      <c r="M568" s="40">
        <f>M$12*$D568*INDEX(M$21:M$28,$E568)*INDEX(M$30:M$46,$F568)*(1-INDEX(M$117:M$133,$F568))</f>
        <v/>
      </c>
      <c r="N568" s="40">
        <f>N$12*$D568*INDEX(N$21:N$28,$E568)*INDEX(N$30:N$46,$F568)*(1-INDEX(N$117:N$133,$F568))</f>
        <v/>
      </c>
      <c r="O568" s="40">
        <f>O$12*$D568*INDEX(O$21:O$28,$E568)*INDEX(O$30:O$46,$F568)*(1-INDEX(O$117:O$133,$F568))</f>
        <v/>
      </c>
      <c r="P568" s="40">
        <f>P$12*$D568*INDEX(P$21:P$28,$E568)*INDEX(P$30:P$46,$F568)*(1-INDEX(P$117:P$133,$F568))</f>
        <v/>
      </c>
      <c r="Q568" s="40">
        <f>Q$12*$D568*INDEX(Q$21:Q$28,$E568)*INDEX(Q$30:Q$46,$F568)*(1-INDEX(Q$117:Q$133,$F568))</f>
        <v/>
      </c>
      <c r="R568" s="40">
        <f>R$12*$D568*INDEX(R$21:R$28,$E568)*INDEX(R$30:R$46,$F568)*(1-INDEX(R$117:R$133,$F568))</f>
        <v/>
      </c>
      <c r="S568" s="40">
        <f>S$12*$D568*INDEX(S$21:S$28,$E568)*INDEX(S$30:S$46,$F568)*(1-INDEX(S$117:S$133,$F568))</f>
        <v/>
      </c>
      <c r="T568" s="40">
        <f>T$12*$D568*INDEX(T$21:T$28,$E568)*INDEX(T$30:T$46,$F568)*(1-INDEX(T$117:T$133,$F568))</f>
        <v/>
      </c>
      <c r="U568" s="40">
        <f>U$12*$D568*INDEX(U$21:U$28,$E568)*INDEX(U$30:U$46,$F568)*(1-INDEX(U$117:U$133,$F568))</f>
        <v/>
      </c>
      <c r="V568" s="40">
        <f>V$12*$D568*INDEX(V$21:V$28,$E568)*INDEX(V$30:V$46,$F568)*(1-INDEX(V$117:V$133,$F568))</f>
        <v/>
      </c>
      <c r="W568" s="40">
        <f>W$12*$D568*INDEX(W$21:W$28,$E568)*INDEX(W$30:W$46,$F568)*(1-INDEX(W$117:W$133,$F568))</f>
        <v/>
      </c>
      <c r="X568" s="40">
        <f>X$12*$D568*INDEX(X$21:X$28,$E568)*INDEX(X$30:X$46,$F568)*(1-INDEX(X$117:X$133,$F568))</f>
        <v/>
      </c>
      <c r="Y568" s="40">
        <f>Y$12*$D568*INDEX(Y$21:Y$28,$E568)*INDEX(Y$30:Y$46,$F568)*(1-INDEX(Y$117:Y$133,$F568))</f>
        <v/>
      </c>
      <c r="Z568" s="40">
        <f>Z$12*$D568*INDEX(Z$21:Z$28,$E568)*INDEX(Z$30:Z$46,$F568)*(1-INDEX(Z$117:Z$133,$F568))</f>
        <v/>
      </c>
      <c r="AA568" s="40">
        <f>AA$12*$D568*INDEX(AA$21:AA$28,$E568)*INDEX(AA$30:AA$46,$F568)*(1-INDEX(AA$117:AA$133,$F568))</f>
        <v/>
      </c>
      <c r="AB568" s="40">
        <f>AB$12*$D568*INDEX(AB$21:AB$28,$E568)*INDEX(AB$30:AB$46,$F568)*(1-INDEX(AB$117:AB$133,$F568))</f>
        <v/>
      </c>
      <c r="AC568" s="40">
        <f>AC$12*$D568*INDEX(AC$21:AC$28,$E568)*INDEX(AC$30:AC$46,$F568)*(1-INDEX(AC$117:AC$133,$F568))</f>
        <v/>
      </c>
      <c r="AD568" s="42">
        <f>CARBONTAX(AD$12,$D568,INDEX(AD$21:AD$28,$E568),INDEX(AD$30:AD$46,$F568),INDEX(AD$117:AD$133,$F568))</f>
        <v/>
      </c>
      <c r="AE568" s="25">
        <f>LOWER(Settings!$C$4)&amp;".mit."&amp;$A568&amp;IF($C568="","","."&amp;$C568&amp;"."&amp;$B568)&amp;IF(INDEX(Variables!$D$5:$D$105,MATCH($A568,Variables!$A$5:$A$105,0))="","","."&amp;INDEX(Variables!$D$5:$D$105,MATCH($A568,Variables!$A$5:$A$105,0)))&amp;"."&amp;AE$5</f>
        <v/>
      </c>
      <c r="AF568" s="41">
        <f>AF$12*$D568*INDEX(AF$21:AF$28,$E568)*INDEX(AF$30:AF$46,$F568)*(1-INDEX(AF$117:AF$133,$F568))</f>
        <v/>
      </c>
      <c r="AG568" s="40">
        <f>AG$12*$D568*INDEX(AG$21:AG$28,$E568)*INDEX(AG$30:AG$46,$F568)*(1-INDEX(AG$117:AG$133,$F568))</f>
        <v/>
      </c>
      <c r="AH568" s="40">
        <f>AH$12*$D568*INDEX(AH$21:AH$28,$E568)*INDEX(AH$30:AH$46,$F568)*(1-INDEX(AH$117:AH$133,$F568))</f>
        <v/>
      </c>
      <c r="AI568" s="40">
        <f>AI$12*$D568*INDEX(AI$21:AI$28,$E568)*INDEX(AI$30:AI$46,$F568)*(1-INDEX(AI$117:AI$133,$F568))</f>
        <v/>
      </c>
      <c r="AJ568" s="40">
        <f>AJ$12*$D568*INDEX(AJ$21:AJ$28,$E568)*INDEX(AJ$30:AJ$46,$F568)*(1-INDEX(AJ$117:AJ$133,$F568))</f>
        <v/>
      </c>
      <c r="AK568" s="40">
        <f>AK$12*$D568*INDEX(AK$21:AK$28,$E568)*INDEX(AK$30:AK$46,$F568)*(1-INDEX(AK$117:AK$133,$F568))</f>
        <v/>
      </c>
      <c r="AL568" s="40">
        <f>AL$12*$D568*INDEX(AL$21:AL$28,$E568)*INDEX(AL$30:AL$46,$F568)*(1-INDEX(AL$117:AL$133,$F568))</f>
        <v/>
      </c>
      <c r="AM568" s="40">
        <f>AM$12*$D568*INDEX(AM$21:AM$28,$E568)*INDEX(AM$30:AM$46,$F568)*(1-INDEX(AM$117:AM$133,$F568))</f>
        <v/>
      </c>
      <c r="AN568" s="40">
        <f>AN$12*$D568*INDEX(AN$21:AN$28,$E568)*INDEX(AN$30:AN$46,$F568)*(1-INDEX(AN$117:AN$133,$F568))</f>
        <v/>
      </c>
      <c r="AO568" s="40">
        <f>AO$12*$D568*INDEX(AO$21:AO$28,$E568)*INDEX(AO$30:AO$46,$F568)*(1-INDEX(AO$117:AO$133,$F568))</f>
        <v/>
      </c>
      <c r="AP568" s="40">
        <f>AP$12*$D568*INDEX(AP$21:AP$28,$E568)*INDEX(AP$30:AP$46,$F568)*(1-INDEX(AP$117:AP$133,$F568))</f>
        <v/>
      </c>
      <c r="AQ568" s="40">
        <f>AQ$12*$D568*INDEX(AQ$21:AQ$28,$E568)*INDEX(AQ$30:AQ$46,$F568)*(1-INDEX(AQ$117:AQ$133,$F568))</f>
        <v/>
      </c>
      <c r="AR568" s="40">
        <f>AR$12*$D568*INDEX(AR$21:AR$28,$E568)*INDEX(AR$30:AR$46,$F568)*(1-INDEX(AR$117:AR$133,$F568))</f>
        <v/>
      </c>
      <c r="AS568" s="40">
        <f>AS$12*$D568*INDEX(AS$21:AS$28,$E568)*INDEX(AS$30:AS$46,$F568)*(1-INDEX(AS$117:AS$133,$F568))</f>
        <v/>
      </c>
      <c r="AT568" s="40">
        <f>AT$12*$D568*INDEX(AT$21:AT$28,$E568)*INDEX(AT$30:AT$46,$F568)*(1-INDEX(AT$117:AT$133,$F568))</f>
        <v/>
      </c>
      <c r="AU568" s="40">
        <f>AU$12*$D568*INDEX(AU$21:AU$28,$E568)*INDEX(AU$30:AU$46,$F568)*(1-INDEX(AU$117:AU$133,$F568))</f>
        <v/>
      </c>
      <c r="AV568" s="40">
        <f>AV$12*$D568*INDEX(AV$21:AV$28,$E568)*INDEX(AV$30:AV$46,$F568)*(1-INDEX(AV$117:AV$133,$F568))</f>
        <v/>
      </c>
      <c r="AW568" s="40">
        <f>AW$12*$D568*INDEX(AW$21:AW$28,$E568)*INDEX(AW$30:AW$46,$F568)*(1-INDEX(AW$117:AW$133,$F568))</f>
        <v/>
      </c>
      <c r="AX568" s="42">
        <f>CARBONTAX(AX$12,$D568,INDEX(AX$21:AX$28,$E568),INDEX(AX$30:AX$46,$F568),INDEX(AX$117:AX$133,$F568))</f>
        <v/>
      </c>
    </row>
    <row r="569" hidden="1" outlineLevel="2">
      <c r="A569" s="5" t="inlineStr">
        <is>
          <t>ctxnew</t>
        </is>
      </c>
      <c r="B569" s="5" t="inlineStr">
        <is>
          <t>oop</t>
        </is>
      </c>
      <c r="C569" s="5" t="inlineStr">
        <is>
          <t>res</t>
        </is>
      </c>
      <c r="D569" s="40">
        <f>INDEX(Inputs!$T$5:$T$132,MATCH($B569&amp;"|"&amp;$C569,Inputs!$A$5:$A$132,0))</f>
        <v/>
      </c>
      <c r="E569" s="40">
        <f>INDEX(Inputs!$J$5:$J$132,MATCH($B569&amp;"|"&amp;$C569,Inputs!$A$5:$A$132,0))</f>
        <v/>
      </c>
      <c r="F569" s="40">
        <f>INDEX(Inputs!$K$5:$K$132,MATCH($B569&amp;"|"&amp;$C569,Inputs!$A$5:$A$132,0))</f>
        <v/>
      </c>
      <c r="G569" s="39" t="n"/>
      <c r="H569" s="5">
        <f>INDEX(Variables!$B$5:$B$105,MATCH($A569,Variables!$A$5:$A$105,0))&amp;IF($C569="",""," | "&amp;INDEX(Mapping!$B$5:$B$26,MATCH($C569,Mapping!$A$5:$A$26,0))&amp;" | "&amp;INDEX(Mapping!$B$30:$B$41,MATCH($B569,Mapping!$A$30:$A$41,0)))</f>
        <v/>
      </c>
      <c r="I569" s="5">
        <f>INDEX(Variables!$C$5:$C$105,MATCH($A569,Variables!$A$5:$A$105,0))</f>
        <v/>
      </c>
      <c r="J569" s="5">
        <f>INDEX(Variables!$E$5:$E$105,MATCH($A569,Variables!$A$5:$A$105,0))</f>
        <v/>
      </c>
      <c r="K569" s="25">
        <f>LOWER(Settings!$C$4)&amp;".mit."&amp;$A569&amp;IF($C569="","","."&amp;$C569&amp;"."&amp;$B569)&amp;IF(INDEX(Variables!$D$5:$D$105,MATCH($A569,Variables!$A$5:$A$105,0))="","","."&amp;INDEX(Variables!$D$5:$D$105,MATCH($A569,Variables!$A$5:$A$105,0)))&amp;"."&amp;K$5</f>
        <v/>
      </c>
      <c r="L569" s="41">
        <f>L$12*$D569*INDEX(L$21:L$28,$E569)*INDEX(L$30:L$46,$F569)*(1-INDEX(L$117:L$133,$F569))</f>
        <v/>
      </c>
      <c r="M569" s="40">
        <f>M$12*$D569*INDEX(M$21:M$28,$E569)*INDEX(M$30:M$46,$F569)*(1-INDEX(M$117:M$133,$F569))</f>
        <v/>
      </c>
      <c r="N569" s="40">
        <f>N$12*$D569*INDEX(N$21:N$28,$E569)*INDEX(N$30:N$46,$F569)*(1-INDEX(N$117:N$133,$F569))</f>
        <v/>
      </c>
      <c r="O569" s="40">
        <f>O$12*$D569*INDEX(O$21:O$28,$E569)*INDEX(O$30:O$46,$F569)*(1-INDEX(O$117:O$133,$F569))</f>
        <v/>
      </c>
      <c r="P569" s="40">
        <f>P$12*$D569*INDEX(P$21:P$28,$E569)*INDEX(P$30:P$46,$F569)*(1-INDEX(P$117:P$133,$F569))</f>
        <v/>
      </c>
      <c r="Q569" s="40">
        <f>Q$12*$D569*INDEX(Q$21:Q$28,$E569)*INDEX(Q$30:Q$46,$F569)*(1-INDEX(Q$117:Q$133,$F569))</f>
        <v/>
      </c>
      <c r="R569" s="40">
        <f>R$12*$D569*INDEX(R$21:R$28,$E569)*INDEX(R$30:R$46,$F569)*(1-INDEX(R$117:R$133,$F569))</f>
        <v/>
      </c>
      <c r="S569" s="40">
        <f>S$12*$D569*INDEX(S$21:S$28,$E569)*INDEX(S$30:S$46,$F569)*(1-INDEX(S$117:S$133,$F569))</f>
        <v/>
      </c>
      <c r="T569" s="40">
        <f>T$12*$D569*INDEX(T$21:T$28,$E569)*INDEX(T$30:T$46,$F569)*(1-INDEX(T$117:T$133,$F569))</f>
        <v/>
      </c>
      <c r="U569" s="40">
        <f>U$12*$D569*INDEX(U$21:U$28,$E569)*INDEX(U$30:U$46,$F569)*(1-INDEX(U$117:U$133,$F569))</f>
        <v/>
      </c>
      <c r="V569" s="40">
        <f>V$12*$D569*INDEX(V$21:V$28,$E569)*INDEX(V$30:V$46,$F569)*(1-INDEX(V$117:V$133,$F569))</f>
        <v/>
      </c>
      <c r="W569" s="40">
        <f>W$12*$D569*INDEX(W$21:W$28,$E569)*INDEX(W$30:W$46,$F569)*(1-INDEX(W$117:W$133,$F569))</f>
        <v/>
      </c>
      <c r="X569" s="40">
        <f>X$12*$D569*INDEX(X$21:X$28,$E569)*INDEX(X$30:X$46,$F569)*(1-INDEX(X$117:X$133,$F569))</f>
        <v/>
      </c>
      <c r="Y569" s="40">
        <f>Y$12*$D569*INDEX(Y$21:Y$28,$E569)*INDEX(Y$30:Y$46,$F569)*(1-INDEX(Y$117:Y$133,$F569))</f>
        <v/>
      </c>
      <c r="Z569" s="40">
        <f>Z$12*$D569*INDEX(Z$21:Z$28,$E569)*INDEX(Z$30:Z$46,$F569)*(1-INDEX(Z$117:Z$133,$F569))</f>
        <v/>
      </c>
      <c r="AA569" s="40">
        <f>AA$12*$D569*INDEX(AA$21:AA$28,$E569)*INDEX(AA$30:AA$46,$F569)*(1-INDEX(AA$117:AA$133,$F569))</f>
        <v/>
      </c>
      <c r="AB569" s="40">
        <f>AB$12*$D569*INDEX(AB$21:AB$28,$E569)*INDEX(AB$30:AB$46,$F569)*(1-INDEX(AB$117:AB$133,$F569))</f>
        <v/>
      </c>
      <c r="AC569" s="40">
        <f>AC$12*$D569*INDEX(AC$21:AC$28,$E569)*INDEX(AC$30:AC$46,$F569)*(1-INDEX(AC$117:AC$133,$F569))</f>
        <v/>
      </c>
      <c r="AD569" s="42">
        <f>CARBONTAX(AD$12,$D569,INDEX(AD$21:AD$28,$E569),INDEX(AD$30:AD$46,$F569),INDEX(AD$117:AD$133,$F569))</f>
        <v/>
      </c>
      <c r="AE569" s="25">
        <f>LOWER(Settings!$C$4)&amp;".mit."&amp;$A569&amp;IF($C569="","","."&amp;$C569&amp;"."&amp;$B569)&amp;IF(INDEX(Variables!$D$5:$D$105,MATCH($A569,Variables!$A$5:$A$105,0))="","","."&amp;INDEX(Variables!$D$5:$D$105,MATCH($A569,Variables!$A$5:$A$105,0)))&amp;"."&amp;AE$5</f>
        <v/>
      </c>
      <c r="AF569" s="41">
        <f>AF$12*$D569*INDEX(AF$21:AF$28,$E569)*INDEX(AF$30:AF$46,$F569)*(1-INDEX(AF$117:AF$133,$F569))</f>
        <v/>
      </c>
      <c r="AG569" s="40">
        <f>AG$12*$D569*INDEX(AG$21:AG$28,$E569)*INDEX(AG$30:AG$46,$F569)*(1-INDEX(AG$117:AG$133,$F569))</f>
        <v/>
      </c>
      <c r="AH569" s="40">
        <f>AH$12*$D569*INDEX(AH$21:AH$28,$E569)*INDEX(AH$30:AH$46,$F569)*(1-INDEX(AH$117:AH$133,$F569))</f>
        <v/>
      </c>
      <c r="AI569" s="40">
        <f>AI$12*$D569*INDEX(AI$21:AI$28,$E569)*INDEX(AI$30:AI$46,$F569)*(1-INDEX(AI$117:AI$133,$F569))</f>
        <v/>
      </c>
      <c r="AJ569" s="40">
        <f>AJ$12*$D569*INDEX(AJ$21:AJ$28,$E569)*INDEX(AJ$30:AJ$46,$F569)*(1-INDEX(AJ$117:AJ$133,$F569))</f>
        <v/>
      </c>
      <c r="AK569" s="40">
        <f>AK$12*$D569*INDEX(AK$21:AK$28,$E569)*INDEX(AK$30:AK$46,$F569)*(1-INDEX(AK$117:AK$133,$F569))</f>
        <v/>
      </c>
      <c r="AL569" s="40">
        <f>AL$12*$D569*INDEX(AL$21:AL$28,$E569)*INDEX(AL$30:AL$46,$F569)*(1-INDEX(AL$117:AL$133,$F569))</f>
        <v/>
      </c>
      <c r="AM569" s="40">
        <f>AM$12*$D569*INDEX(AM$21:AM$28,$E569)*INDEX(AM$30:AM$46,$F569)*(1-INDEX(AM$117:AM$133,$F569))</f>
        <v/>
      </c>
      <c r="AN569" s="40">
        <f>AN$12*$D569*INDEX(AN$21:AN$28,$E569)*INDEX(AN$30:AN$46,$F569)*(1-INDEX(AN$117:AN$133,$F569))</f>
        <v/>
      </c>
      <c r="AO569" s="40">
        <f>AO$12*$D569*INDEX(AO$21:AO$28,$E569)*INDEX(AO$30:AO$46,$F569)*(1-INDEX(AO$117:AO$133,$F569))</f>
        <v/>
      </c>
      <c r="AP569" s="40">
        <f>AP$12*$D569*INDEX(AP$21:AP$28,$E569)*INDEX(AP$30:AP$46,$F569)*(1-INDEX(AP$117:AP$133,$F569))</f>
        <v/>
      </c>
      <c r="AQ569" s="40">
        <f>AQ$12*$D569*INDEX(AQ$21:AQ$28,$E569)*INDEX(AQ$30:AQ$46,$F569)*(1-INDEX(AQ$117:AQ$133,$F569))</f>
        <v/>
      </c>
      <c r="AR569" s="40">
        <f>AR$12*$D569*INDEX(AR$21:AR$28,$E569)*INDEX(AR$30:AR$46,$F569)*(1-INDEX(AR$117:AR$133,$F569))</f>
        <v/>
      </c>
      <c r="AS569" s="40">
        <f>AS$12*$D569*INDEX(AS$21:AS$28,$E569)*INDEX(AS$30:AS$46,$F569)*(1-INDEX(AS$117:AS$133,$F569))</f>
        <v/>
      </c>
      <c r="AT569" s="40">
        <f>AT$12*$D569*INDEX(AT$21:AT$28,$E569)*INDEX(AT$30:AT$46,$F569)*(1-INDEX(AT$117:AT$133,$F569))</f>
        <v/>
      </c>
      <c r="AU569" s="40">
        <f>AU$12*$D569*INDEX(AU$21:AU$28,$E569)*INDEX(AU$30:AU$46,$F569)*(1-INDEX(AU$117:AU$133,$F569))</f>
        <v/>
      </c>
      <c r="AV569" s="40">
        <f>AV$12*$D569*INDEX(AV$21:AV$28,$E569)*INDEX(AV$30:AV$46,$F569)*(1-INDEX(AV$117:AV$133,$F569))</f>
        <v/>
      </c>
      <c r="AW569" s="40">
        <f>AW$12*$D569*INDEX(AW$21:AW$28,$E569)*INDEX(AW$30:AW$46,$F569)*(1-INDEX(AW$117:AW$133,$F569))</f>
        <v/>
      </c>
      <c r="AX569" s="42">
        <f>CARBONTAX(AX$12,$D569,INDEX(AX$21:AX$28,$E569),INDEX(AX$30:AX$46,$F569),INDEX(AX$117:AX$133,$F569))</f>
        <v/>
      </c>
    </row>
    <row r="570" hidden="1" outlineLevel="2">
      <c r="A570" s="5" t="inlineStr">
        <is>
          <t>ctxnew</t>
        </is>
      </c>
      <c r="B570" s="5" t="inlineStr">
        <is>
          <t>bio</t>
        </is>
      </c>
      <c r="C570" s="5" t="inlineStr">
        <is>
          <t>res</t>
        </is>
      </c>
      <c r="D570" s="40">
        <f>INDEX(Inputs!$T$5:$T$132,MATCH($B570&amp;"|"&amp;$C570,Inputs!$A$5:$A$132,0))</f>
        <v/>
      </c>
      <c r="E570" s="40">
        <f>INDEX(Inputs!$J$5:$J$132,MATCH($B570&amp;"|"&amp;$C570,Inputs!$A$5:$A$132,0))</f>
        <v/>
      </c>
      <c r="F570" s="40">
        <f>INDEX(Inputs!$K$5:$K$132,MATCH($B570&amp;"|"&amp;$C570,Inputs!$A$5:$A$132,0))</f>
        <v/>
      </c>
      <c r="G570" s="39" t="n"/>
      <c r="H570" s="5">
        <f>INDEX(Variables!$B$5:$B$105,MATCH($A570,Variables!$A$5:$A$105,0))&amp;IF($C570="",""," | "&amp;INDEX(Mapping!$B$5:$B$26,MATCH($C570,Mapping!$A$5:$A$26,0))&amp;" | "&amp;INDEX(Mapping!$B$30:$B$41,MATCH($B570,Mapping!$A$30:$A$41,0)))</f>
        <v/>
      </c>
      <c r="I570" s="5">
        <f>INDEX(Variables!$C$5:$C$105,MATCH($A570,Variables!$A$5:$A$105,0))</f>
        <v/>
      </c>
      <c r="J570" s="5">
        <f>INDEX(Variables!$E$5:$E$105,MATCH($A570,Variables!$A$5:$A$105,0))</f>
        <v/>
      </c>
      <c r="K570" s="25">
        <f>LOWER(Settings!$C$4)&amp;".mit."&amp;$A570&amp;IF($C570="","","."&amp;$C570&amp;"."&amp;$B570)&amp;IF(INDEX(Variables!$D$5:$D$105,MATCH($A570,Variables!$A$5:$A$105,0))="","","."&amp;INDEX(Variables!$D$5:$D$105,MATCH($A570,Variables!$A$5:$A$105,0)))&amp;"."&amp;K$5</f>
        <v/>
      </c>
      <c r="L570" s="41">
        <f>L$12*$D570*INDEX(L$21:L$28,$E570)*INDEX(L$30:L$46,$F570)*(1-INDEX(L$117:L$133,$F570))</f>
        <v/>
      </c>
      <c r="M570" s="40">
        <f>M$12*$D570*INDEX(M$21:M$28,$E570)*INDEX(M$30:M$46,$F570)*(1-INDEX(M$117:M$133,$F570))</f>
        <v/>
      </c>
      <c r="N570" s="40">
        <f>N$12*$D570*INDEX(N$21:N$28,$E570)*INDEX(N$30:N$46,$F570)*(1-INDEX(N$117:N$133,$F570))</f>
        <v/>
      </c>
      <c r="O570" s="40">
        <f>O$12*$D570*INDEX(O$21:O$28,$E570)*INDEX(O$30:O$46,$F570)*(1-INDEX(O$117:O$133,$F570))</f>
        <v/>
      </c>
      <c r="P570" s="40">
        <f>P$12*$D570*INDEX(P$21:P$28,$E570)*INDEX(P$30:P$46,$F570)*(1-INDEX(P$117:P$133,$F570))</f>
        <v/>
      </c>
      <c r="Q570" s="40">
        <f>Q$12*$D570*INDEX(Q$21:Q$28,$E570)*INDEX(Q$30:Q$46,$F570)*(1-INDEX(Q$117:Q$133,$F570))</f>
        <v/>
      </c>
      <c r="R570" s="40">
        <f>R$12*$D570*INDEX(R$21:R$28,$E570)*INDEX(R$30:R$46,$F570)*(1-INDEX(R$117:R$133,$F570))</f>
        <v/>
      </c>
      <c r="S570" s="40">
        <f>S$12*$D570*INDEX(S$21:S$28,$E570)*INDEX(S$30:S$46,$F570)*(1-INDEX(S$117:S$133,$F570))</f>
        <v/>
      </c>
      <c r="T570" s="40">
        <f>T$12*$D570*INDEX(T$21:T$28,$E570)*INDEX(T$30:T$46,$F570)*(1-INDEX(T$117:T$133,$F570))</f>
        <v/>
      </c>
      <c r="U570" s="40">
        <f>U$12*$D570*INDEX(U$21:U$28,$E570)*INDEX(U$30:U$46,$F570)*(1-INDEX(U$117:U$133,$F570))</f>
        <v/>
      </c>
      <c r="V570" s="40">
        <f>V$12*$D570*INDEX(V$21:V$28,$E570)*INDEX(V$30:V$46,$F570)*(1-INDEX(V$117:V$133,$F570))</f>
        <v/>
      </c>
      <c r="W570" s="40">
        <f>W$12*$D570*INDEX(W$21:W$28,$E570)*INDEX(W$30:W$46,$F570)*(1-INDEX(W$117:W$133,$F570))</f>
        <v/>
      </c>
      <c r="X570" s="40">
        <f>X$12*$D570*INDEX(X$21:X$28,$E570)*INDEX(X$30:X$46,$F570)*(1-INDEX(X$117:X$133,$F570))</f>
        <v/>
      </c>
      <c r="Y570" s="40">
        <f>Y$12*$D570*INDEX(Y$21:Y$28,$E570)*INDEX(Y$30:Y$46,$F570)*(1-INDEX(Y$117:Y$133,$F570))</f>
        <v/>
      </c>
      <c r="Z570" s="40">
        <f>Z$12*$D570*INDEX(Z$21:Z$28,$E570)*INDEX(Z$30:Z$46,$F570)*(1-INDEX(Z$117:Z$133,$F570))</f>
        <v/>
      </c>
      <c r="AA570" s="40">
        <f>AA$12*$D570*INDEX(AA$21:AA$28,$E570)*INDEX(AA$30:AA$46,$F570)*(1-INDEX(AA$117:AA$133,$F570))</f>
        <v/>
      </c>
      <c r="AB570" s="40">
        <f>AB$12*$D570*INDEX(AB$21:AB$28,$E570)*INDEX(AB$30:AB$46,$F570)*(1-INDEX(AB$117:AB$133,$F570))</f>
        <v/>
      </c>
      <c r="AC570" s="40">
        <f>AC$12*$D570*INDEX(AC$21:AC$28,$E570)*INDEX(AC$30:AC$46,$F570)*(1-INDEX(AC$117:AC$133,$F570))</f>
        <v/>
      </c>
      <c r="AD570" s="42">
        <f>CARBONTAX(AD$12,$D570,INDEX(AD$21:AD$28,$E570),INDEX(AD$30:AD$46,$F570),INDEX(AD$117:AD$133,$F570))</f>
        <v/>
      </c>
      <c r="AE570" s="25">
        <f>LOWER(Settings!$C$4)&amp;".mit."&amp;$A570&amp;IF($C570="","","."&amp;$C570&amp;"."&amp;$B570)&amp;IF(INDEX(Variables!$D$5:$D$105,MATCH($A570,Variables!$A$5:$A$105,0))="","","."&amp;INDEX(Variables!$D$5:$D$105,MATCH($A570,Variables!$A$5:$A$105,0)))&amp;"."&amp;AE$5</f>
        <v/>
      </c>
      <c r="AF570" s="41">
        <f>AF$12*$D570*INDEX(AF$21:AF$28,$E570)*INDEX(AF$30:AF$46,$F570)*(1-INDEX(AF$117:AF$133,$F570))</f>
        <v/>
      </c>
      <c r="AG570" s="40">
        <f>AG$12*$D570*INDEX(AG$21:AG$28,$E570)*INDEX(AG$30:AG$46,$F570)*(1-INDEX(AG$117:AG$133,$F570))</f>
        <v/>
      </c>
      <c r="AH570" s="40">
        <f>AH$12*$D570*INDEX(AH$21:AH$28,$E570)*INDEX(AH$30:AH$46,$F570)*(1-INDEX(AH$117:AH$133,$F570))</f>
        <v/>
      </c>
      <c r="AI570" s="40">
        <f>AI$12*$D570*INDEX(AI$21:AI$28,$E570)*INDEX(AI$30:AI$46,$F570)*(1-INDEX(AI$117:AI$133,$F570))</f>
        <v/>
      </c>
      <c r="AJ570" s="40">
        <f>AJ$12*$D570*INDEX(AJ$21:AJ$28,$E570)*INDEX(AJ$30:AJ$46,$F570)*(1-INDEX(AJ$117:AJ$133,$F570))</f>
        <v/>
      </c>
      <c r="AK570" s="40">
        <f>AK$12*$D570*INDEX(AK$21:AK$28,$E570)*INDEX(AK$30:AK$46,$F570)*(1-INDEX(AK$117:AK$133,$F570))</f>
        <v/>
      </c>
      <c r="AL570" s="40">
        <f>AL$12*$D570*INDEX(AL$21:AL$28,$E570)*INDEX(AL$30:AL$46,$F570)*(1-INDEX(AL$117:AL$133,$F570))</f>
        <v/>
      </c>
      <c r="AM570" s="40">
        <f>AM$12*$D570*INDEX(AM$21:AM$28,$E570)*INDEX(AM$30:AM$46,$F570)*(1-INDEX(AM$117:AM$133,$F570))</f>
        <v/>
      </c>
      <c r="AN570" s="40">
        <f>AN$12*$D570*INDEX(AN$21:AN$28,$E570)*INDEX(AN$30:AN$46,$F570)*(1-INDEX(AN$117:AN$133,$F570))</f>
        <v/>
      </c>
      <c r="AO570" s="40">
        <f>AO$12*$D570*INDEX(AO$21:AO$28,$E570)*INDEX(AO$30:AO$46,$F570)*(1-INDEX(AO$117:AO$133,$F570))</f>
        <v/>
      </c>
      <c r="AP570" s="40">
        <f>AP$12*$D570*INDEX(AP$21:AP$28,$E570)*INDEX(AP$30:AP$46,$F570)*(1-INDEX(AP$117:AP$133,$F570))</f>
        <v/>
      </c>
      <c r="AQ570" s="40">
        <f>AQ$12*$D570*INDEX(AQ$21:AQ$28,$E570)*INDEX(AQ$30:AQ$46,$F570)*(1-INDEX(AQ$117:AQ$133,$F570))</f>
        <v/>
      </c>
      <c r="AR570" s="40">
        <f>AR$12*$D570*INDEX(AR$21:AR$28,$E570)*INDEX(AR$30:AR$46,$F570)*(1-INDEX(AR$117:AR$133,$F570))</f>
        <v/>
      </c>
      <c r="AS570" s="40">
        <f>AS$12*$D570*INDEX(AS$21:AS$28,$E570)*INDEX(AS$30:AS$46,$F570)*(1-INDEX(AS$117:AS$133,$F570))</f>
        <v/>
      </c>
      <c r="AT570" s="40">
        <f>AT$12*$D570*INDEX(AT$21:AT$28,$E570)*INDEX(AT$30:AT$46,$F570)*(1-INDEX(AT$117:AT$133,$F570))</f>
        <v/>
      </c>
      <c r="AU570" s="40">
        <f>AU$12*$D570*INDEX(AU$21:AU$28,$E570)*INDEX(AU$30:AU$46,$F570)*(1-INDEX(AU$117:AU$133,$F570))</f>
        <v/>
      </c>
      <c r="AV570" s="40">
        <f>AV$12*$D570*INDEX(AV$21:AV$28,$E570)*INDEX(AV$30:AV$46,$F570)*(1-INDEX(AV$117:AV$133,$F570))</f>
        <v/>
      </c>
      <c r="AW570" s="40">
        <f>AW$12*$D570*INDEX(AW$21:AW$28,$E570)*INDEX(AW$30:AW$46,$F570)*(1-INDEX(AW$117:AW$133,$F570))</f>
        <v/>
      </c>
      <c r="AX570" s="42">
        <f>CARBONTAX(AX$12,$D570,INDEX(AX$21:AX$28,$E570),INDEX(AX$30:AX$46,$F570),INDEX(AX$117:AX$133,$F570))</f>
        <v/>
      </c>
    </row>
    <row r="571" hidden="1" outlineLevel="2"/>
    <row r="572" hidden="1" outlineLevel="2">
      <c r="A572" s="5" t="inlineStr">
        <is>
          <t>ets</t>
        </is>
      </c>
      <c r="B572" s="5" t="inlineStr">
        <is>
          <t>coa</t>
        </is>
      </c>
      <c r="C572" s="5" t="inlineStr">
        <is>
          <t>res</t>
        </is>
      </c>
      <c r="D572" s="40">
        <f>INDEX(Inputs!$T$5:$T$132,MATCH($B572&amp;"|"&amp;$C572,Inputs!$A$5:$A$132,0))</f>
        <v/>
      </c>
      <c r="E572" s="40">
        <f>INDEX(Inputs!$K$5:$K$132,MATCH($B572&amp;"|"&amp;$C572,Inputs!$A$5:$A$132,0))</f>
        <v/>
      </c>
      <c r="F572" s="39" t="n"/>
      <c r="G572" s="39" t="n"/>
      <c r="H572" s="5">
        <f>INDEX(Variables!$B$5:$B$105,MATCH($A572,Variables!$A$5:$A$105,0))&amp;IF($C572="",""," | "&amp;INDEX(Mapping!$B$5:$B$26,MATCH($C572,Mapping!$A$5:$A$26,0))&amp;" | "&amp;INDEX(Mapping!$B$30:$B$41,MATCH($B572,Mapping!$A$30:$A$41,0)))</f>
        <v/>
      </c>
      <c r="I572" s="5">
        <f>INDEX(Variables!$C$5:$C$105,MATCH($A572,Variables!$A$5:$A$105,0))</f>
        <v/>
      </c>
      <c r="J572" s="5">
        <f>INDEX(Variables!$E$5:$E$105,MATCH($A572,Variables!$A$5:$A$105,0))</f>
        <v/>
      </c>
      <c r="K572" s="25">
        <f>LOWER(Settings!$C$4)&amp;".mit."&amp;$A572&amp;IF($C572="","","."&amp;$C572&amp;"."&amp;$B572)&amp;IF(INDEX(Variables!$D$5:$D$105,MATCH($A572,Variables!$A$5:$A$105,0))="","","."&amp;INDEX(Variables!$D$5:$D$105,MATCH($A572,Variables!$A$5:$A$105,0)))&amp;"."&amp;K$5</f>
        <v/>
      </c>
      <c r="L572" s="41">
        <f>L$134*$D572*INDEX(L$117:L$133,$E572)</f>
        <v/>
      </c>
      <c r="M572" s="40">
        <f>M$134*$D572*INDEX(M$117:M$133,$E572)</f>
        <v/>
      </c>
      <c r="N572" s="40">
        <f>N$134*$D572*INDEX(N$117:N$133,$E572)</f>
        <v/>
      </c>
      <c r="O572" s="40">
        <f>O$134*$D572*INDEX(O$117:O$133,$E572)</f>
        <v/>
      </c>
      <c r="P572" s="40">
        <f>P$134*$D572*INDEX(P$117:P$133,$E572)</f>
        <v/>
      </c>
      <c r="Q572" s="40">
        <f>Q$134*$D572*INDEX(Q$117:Q$133,$E572)</f>
        <v/>
      </c>
      <c r="R572" s="40">
        <f>R$134*$D572*INDEX(R$117:R$133,$E572)</f>
        <v/>
      </c>
      <c r="S572" s="40">
        <f>S$134*$D572*INDEX(S$117:S$133,$E572)</f>
        <v/>
      </c>
      <c r="T572" s="40">
        <f>T$134*$D572*INDEX(T$117:T$133,$E572)</f>
        <v/>
      </c>
      <c r="U572" s="40">
        <f>U$134*$D572*INDEX(U$117:U$133,$E572)</f>
        <v/>
      </c>
      <c r="V572" s="40">
        <f>V$134*$D572*INDEX(V$117:V$133,$E572)</f>
        <v/>
      </c>
      <c r="W572" s="40">
        <f>W$134*$D572*INDEX(W$117:W$133,$E572)</f>
        <v/>
      </c>
      <c r="X572" s="40">
        <f>X$134*$D572*INDEX(X$117:X$133,$E572)</f>
        <v/>
      </c>
      <c r="Y572" s="40">
        <f>Y$134*$D572*INDEX(Y$117:Y$133,$E572)</f>
        <v/>
      </c>
      <c r="Z572" s="40">
        <f>Z$134*$D572*INDEX(Z$117:Z$133,$E572)</f>
        <v/>
      </c>
      <c r="AA572" s="40">
        <f>AA$134*$D572*INDEX(AA$117:AA$133,$E572)</f>
        <v/>
      </c>
      <c r="AB572" s="40">
        <f>AB$134*$D572*INDEX(AB$117:AB$133,$E572)</f>
        <v/>
      </c>
      <c r="AC572" s="40">
        <f>AC$134*$D572*INDEX(AC$117:AC$133,$E572)</f>
        <v/>
      </c>
      <c r="AD572" s="42">
        <f>ETSCOST(AD$134,$D572,INDEX(AD$117:AD$133,$E572))</f>
        <v/>
      </c>
      <c r="AE572" s="25">
        <f>LOWER(Settings!$C$4)&amp;".mit."&amp;$A572&amp;IF($C572="","","."&amp;$C572&amp;"."&amp;$B572)&amp;IF(INDEX(Variables!$D$5:$D$105,MATCH($A572,Variables!$A$5:$A$105,0))="","","."&amp;INDEX(Variables!$D$5:$D$105,MATCH($A572,Variables!$A$5:$A$105,0)))&amp;"."&amp;AE$5</f>
        <v/>
      </c>
      <c r="AF572" s="41">
        <f>AF$134*$D572*INDEX(AF$117:AF$133,$E572)</f>
        <v/>
      </c>
      <c r="AG572" s="40">
        <f>AG$134*$D572*INDEX(AG$117:AG$133,$E572)</f>
        <v/>
      </c>
      <c r="AH572" s="40">
        <f>AH$134*$D572*INDEX(AH$117:AH$133,$E572)</f>
        <v/>
      </c>
      <c r="AI572" s="40">
        <f>AI$134*$D572*INDEX(AI$117:AI$133,$E572)</f>
        <v/>
      </c>
      <c r="AJ572" s="40">
        <f>AJ$134*$D572*INDEX(AJ$117:AJ$133,$E572)</f>
        <v/>
      </c>
      <c r="AK572" s="40">
        <f>AK$134*$D572*INDEX(AK$117:AK$133,$E572)</f>
        <v/>
      </c>
      <c r="AL572" s="40">
        <f>AL$134*$D572*INDEX(AL$117:AL$133,$E572)</f>
        <v/>
      </c>
      <c r="AM572" s="40">
        <f>AM$134*$D572*INDEX(AM$117:AM$133,$E572)</f>
        <v/>
      </c>
      <c r="AN572" s="40">
        <f>AN$134*$D572*INDEX(AN$117:AN$133,$E572)</f>
        <v/>
      </c>
      <c r="AO572" s="40">
        <f>AO$134*$D572*INDEX(AO$117:AO$133,$E572)</f>
        <v/>
      </c>
      <c r="AP572" s="40">
        <f>AP$134*$D572*INDEX(AP$117:AP$133,$E572)</f>
        <v/>
      </c>
      <c r="AQ572" s="40">
        <f>AQ$134*$D572*INDEX(AQ$117:AQ$133,$E572)</f>
        <v/>
      </c>
      <c r="AR572" s="40">
        <f>AR$134*$D572*INDEX(AR$117:AR$133,$E572)</f>
        <v/>
      </c>
      <c r="AS572" s="40">
        <f>AS$134*$D572*INDEX(AS$117:AS$133,$E572)</f>
        <v/>
      </c>
      <c r="AT572" s="40">
        <f>AT$134*$D572*INDEX(AT$117:AT$133,$E572)</f>
        <v/>
      </c>
      <c r="AU572" s="40">
        <f>AU$134*$D572*INDEX(AU$117:AU$133,$E572)</f>
        <v/>
      </c>
      <c r="AV572" s="40">
        <f>AV$134*$D572*INDEX(AV$117:AV$133,$E572)</f>
        <v/>
      </c>
      <c r="AW572" s="40">
        <f>AW$134*$D572*INDEX(AW$117:AW$133,$E572)</f>
        <v/>
      </c>
      <c r="AX572" s="42">
        <f>ETSCOST(AX$134,$D572,INDEX(AX$117:AX$133,$E572))</f>
        <v/>
      </c>
    </row>
    <row r="573" hidden="1" outlineLevel="2">
      <c r="A573" s="5" t="inlineStr">
        <is>
          <t>ets</t>
        </is>
      </c>
      <c r="B573" s="5" t="inlineStr">
        <is>
          <t>nga</t>
        </is>
      </c>
      <c r="C573" s="5" t="inlineStr">
        <is>
          <t>res</t>
        </is>
      </c>
      <c r="D573" s="40">
        <f>INDEX(Inputs!$T$5:$T$132,MATCH($B573&amp;"|"&amp;$C573,Inputs!$A$5:$A$132,0))</f>
        <v/>
      </c>
      <c r="E573" s="40">
        <f>INDEX(Inputs!$K$5:$K$132,MATCH($B573&amp;"|"&amp;$C573,Inputs!$A$5:$A$132,0))</f>
        <v/>
      </c>
      <c r="F573" s="39" t="n"/>
      <c r="G573" s="39" t="n"/>
      <c r="H573" s="5">
        <f>INDEX(Variables!$B$5:$B$105,MATCH($A573,Variables!$A$5:$A$105,0))&amp;IF($C573="",""," | "&amp;INDEX(Mapping!$B$5:$B$26,MATCH($C573,Mapping!$A$5:$A$26,0))&amp;" | "&amp;INDEX(Mapping!$B$30:$B$41,MATCH($B573,Mapping!$A$30:$A$41,0)))</f>
        <v/>
      </c>
      <c r="I573" s="5">
        <f>INDEX(Variables!$C$5:$C$105,MATCH($A573,Variables!$A$5:$A$105,0))</f>
        <v/>
      </c>
      <c r="J573" s="5">
        <f>INDEX(Variables!$E$5:$E$105,MATCH($A573,Variables!$A$5:$A$105,0))</f>
        <v/>
      </c>
      <c r="K573" s="25">
        <f>LOWER(Settings!$C$4)&amp;".mit."&amp;$A573&amp;IF($C573="","","."&amp;$C573&amp;"."&amp;$B573)&amp;IF(INDEX(Variables!$D$5:$D$105,MATCH($A573,Variables!$A$5:$A$105,0))="","","."&amp;INDEX(Variables!$D$5:$D$105,MATCH($A573,Variables!$A$5:$A$105,0)))&amp;"."&amp;K$5</f>
        <v/>
      </c>
      <c r="L573" s="41">
        <f>L$134*$D573*INDEX(L$117:L$133,$E573)</f>
        <v/>
      </c>
      <c r="M573" s="40">
        <f>M$134*$D573*INDEX(M$117:M$133,$E573)</f>
        <v/>
      </c>
      <c r="N573" s="40">
        <f>N$134*$D573*INDEX(N$117:N$133,$E573)</f>
        <v/>
      </c>
      <c r="O573" s="40">
        <f>O$134*$D573*INDEX(O$117:O$133,$E573)</f>
        <v/>
      </c>
      <c r="P573" s="40">
        <f>P$134*$D573*INDEX(P$117:P$133,$E573)</f>
        <v/>
      </c>
      <c r="Q573" s="40">
        <f>Q$134*$D573*INDEX(Q$117:Q$133,$E573)</f>
        <v/>
      </c>
      <c r="R573" s="40">
        <f>R$134*$D573*INDEX(R$117:R$133,$E573)</f>
        <v/>
      </c>
      <c r="S573" s="40">
        <f>S$134*$D573*INDEX(S$117:S$133,$E573)</f>
        <v/>
      </c>
      <c r="T573" s="40">
        <f>T$134*$D573*INDEX(T$117:T$133,$E573)</f>
        <v/>
      </c>
      <c r="U573" s="40">
        <f>U$134*$D573*INDEX(U$117:U$133,$E573)</f>
        <v/>
      </c>
      <c r="V573" s="40">
        <f>V$134*$D573*INDEX(V$117:V$133,$E573)</f>
        <v/>
      </c>
      <c r="W573" s="40">
        <f>W$134*$D573*INDEX(W$117:W$133,$E573)</f>
        <v/>
      </c>
      <c r="X573" s="40">
        <f>X$134*$D573*INDEX(X$117:X$133,$E573)</f>
        <v/>
      </c>
      <c r="Y573" s="40">
        <f>Y$134*$D573*INDEX(Y$117:Y$133,$E573)</f>
        <v/>
      </c>
      <c r="Z573" s="40">
        <f>Z$134*$D573*INDEX(Z$117:Z$133,$E573)</f>
        <v/>
      </c>
      <c r="AA573" s="40">
        <f>AA$134*$D573*INDEX(AA$117:AA$133,$E573)</f>
        <v/>
      </c>
      <c r="AB573" s="40">
        <f>AB$134*$D573*INDEX(AB$117:AB$133,$E573)</f>
        <v/>
      </c>
      <c r="AC573" s="40">
        <f>AC$134*$D573*INDEX(AC$117:AC$133,$E573)</f>
        <v/>
      </c>
      <c r="AD573" s="42">
        <f>ETSCOST(AD$134,$D573,INDEX(AD$117:AD$133,$E573))</f>
        <v/>
      </c>
      <c r="AE573" s="25">
        <f>LOWER(Settings!$C$4)&amp;".mit."&amp;$A573&amp;IF($C573="","","."&amp;$C573&amp;"."&amp;$B573)&amp;IF(INDEX(Variables!$D$5:$D$105,MATCH($A573,Variables!$A$5:$A$105,0))="","","."&amp;INDEX(Variables!$D$5:$D$105,MATCH($A573,Variables!$A$5:$A$105,0)))&amp;"."&amp;AE$5</f>
        <v/>
      </c>
      <c r="AF573" s="41">
        <f>AF$134*$D573*INDEX(AF$117:AF$133,$E573)</f>
        <v/>
      </c>
      <c r="AG573" s="40">
        <f>AG$134*$D573*INDEX(AG$117:AG$133,$E573)</f>
        <v/>
      </c>
      <c r="AH573" s="40">
        <f>AH$134*$D573*INDEX(AH$117:AH$133,$E573)</f>
        <v/>
      </c>
      <c r="AI573" s="40">
        <f>AI$134*$D573*INDEX(AI$117:AI$133,$E573)</f>
        <v/>
      </c>
      <c r="AJ573" s="40">
        <f>AJ$134*$D573*INDEX(AJ$117:AJ$133,$E573)</f>
        <v/>
      </c>
      <c r="AK573" s="40">
        <f>AK$134*$D573*INDEX(AK$117:AK$133,$E573)</f>
        <v/>
      </c>
      <c r="AL573" s="40">
        <f>AL$134*$D573*INDEX(AL$117:AL$133,$E573)</f>
        <v/>
      </c>
      <c r="AM573" s="40">
        <f>AM$134*$D573*INDEX(AM$117:AM$133,$E573)</f>
        <v/>
      </c>
      <c r="AN573" s="40">
        <f>AN$134*$D573*INDEX(AN$117:AN$133,$E573)</f>
        <v/>
      </c>
      <c r="AO573" s="40">
        <f>AO$134*$D573*INDEX(AO$117:AO$133,$E573)</f>
        <v/>
      </c>
      <c r="AP573" s="40">
        <f>AP$134*$D573*INDEX(AP$117:AP$133,$E573)</f>
        <v/>
      </c>
      <c r="AQ573" s="40">
        <f>AQ$134*$D573*INDEX(AQ$117:AQ$133,$E573)</f>
        <v/>
      </c>
      <c r="AR573" s="40">
        <f>AR$134*$D573*INDEX(AR$117:AR$133,$E573)</f>
        <v/>
      </c>
      <c r="AS573" s="40">
        <f>AS$134*$D573*INDEX(AS$117:AS$133,$E573)</f>
        <v/>
      </c>
      <c r="AT573" s="40">
        <f>AT$134*$D573*INDEX(AT$117:AT$133,$E573)</f>
        <v/>
      </c>
      <c r="AU573" s="40">
        <f>AU$134*$D573*INDEX(AU$117:AU$133,$E573)</f>
        <v/>
      </c>
      <c r="AV573" s="40">
        <f>AV$134*$D573*INDEX(AV$117:AV$133,$E573)</f>
        <v/>
      </c>
      <c r="AW573" s="40">
        <f>AW$134*$D573*INDEX(AW$117:AW$133,$E573)</f>
        <v/>
      </c>
      <c r="AX573" s="42">
        <f>ETSCOST(AX$134,$D573,INDEX(AX$117:AX$133,$E573))</f>
        <v/>
      </c>
    </row>
    <row r="574" hidden="1" outlineLevel="2">
      <c r="A574" s="5" t="inlineStr">
        <is>
          <t>ets</t>
        </is>
      </c>
      <c r="B574" s="5" t="inlineStr">
        <is>
          <t>gso</t>
        </is>
      </c>
      <c r="C574" s="5" t="inlineStr">
        <is>
          <t>res</t>
        </is>
      </c>
      <c r="D574" s="40">
        <f>INDEX(Inputs!$T$5:$T$132,MATCH($B574&amp;"|"&amp;$C574,Inputs!$A$5:$A$132,0))</f>
        <v/>
      </c>
      <c r="E574" s="40">
        <f>INDEX(Inputs!$K$5:$K$132,MATCH($B574&amp;"|"&amp;$C574,Inputs!$A$5:$A$132,0))</f>
        <v/>
      </c>
      <c r="F574" s="39" t="n"/>
      <c r="G574" s="39" t="n"/>
      <c r="H574" s="5">
        <f>INDEX(Variables!$B$5:$B$105,MATCH($A574,Variables!$A$5:$A$105,0))&amp;IF($C574="",""," | "&amp;INDEX(Mapping!$B$5:$B$26,MATCH($C574,Mapping!$A$5:$A$26,0))&amp;" | "&amp;INDEX(Mapping!$B$30:$B$41,MATCH($B574,Mapping!$A$30:$A$41,0)))</f>
        <v/>
      </c>
      <c r="I574" s="5">
        <f>INDEX(Variables!$C$5:$C$105,MATCH($A574,Variables!$A$5:$A$105,0))</f>
        <v/>
      </c>
      <c r="J574" s="5">
        <f>INDEX(Variables!$E$5:$E$105,MATCH($A574,Variables!$A$5:$A$105,0))</f>
        <v/>
      </c>
      <c r="K574" s="25">
        <f>LOWER(Settings!$C$4)&amp;".mit."&amp;$A574&amp;IF($C574="","","."&amp;$C574&amp;"."&amp;$B574)&amp;IF(INDEX(Variables!$D$5:$D$105,MATCH($A574,Variables!$A$5:$A$105,0))="","","."&amp;INDEX(Variables!$D$5:$D$105,MATCH($A574,Variables!$A$5:$A$105,0)))&amp;"."&amp;K$5</f>
        <v/>
      </c>
      <c r="L574" s="41">
        <f>L$134*$D574*INDEX(L$117:L$133,$E574)</f>
        <v/>
      </c>
      <c r="M574" s="40">
        <f>M$134*$D574*INDEX(M$117:M$133,$E574)</f>
        <v/>
      </c>
      <c r="N574" s="40">
        <f>N$134*$D574*INDEX(N$117:N$133,$E574)</f>
        <v/>
      </c>
      <c r="O574" s="40">
        <f>O$134*$D574*INDEX(O$117:O$133,$E574)</f>
        <v/>
      </c>
      <c r="P574" s="40">
        <f>P$134*$D574*INDEX(P$117:P$133,$E574)</f>
        <v/>
      </c>
      <c r="Q574" s="40">
        <f>Q$134*$D574*INDEX(Q$117:Q$133,$E574)</f>
        <v/>
      </c>
      <c r="R574" s="40">
        <f>R$134*$D574*INDEX(R$117:R$133,$E574)</f>
        <v/>
      </c>
      <c r="S574" s="40">
        <f>S$134*$D574*INDEX(S$117:S$133,$E574)</f>
        <v/>
      </c>
      <c r="T574" s="40">
        <f>T$134*$D574*INDEX(T$117:T$133,$E574)</f>
        <v/>
      </c>
      <c r="U574" s="40">
        <f>U$134*$D574*INDEX(U$117:U$133,$E574)</f>
        <v/>
      </c>
      <c r="V574" s="40">
        <f>V$134*$D574*INDEX(V$117:V$133,$E574)</f>
        <v/>
      </c>
      <c r="W574" s="40">
        <f>W$134*$D574*INDEX(W$117:W$133,$E574)</f>
        <v/>
      </c>
      <c r="X574" s="40">
        <f>X$134*$D574*INDEX(X$117:X$133,$E574)</f>
        <v/>
      </c>
      <c r="Y574" s="40">
        <f>Y$134*$D574*INDEX(Y$117:Y$133,$E574)</f>
        <v/>
      </c>
      <c r="Z574" s="40">
        <f>Z$134*$D574*INDEX(Z$117:Z$133,$E574)</f>
        <v/>
      </c>
      <c r="AA574" s="40">
        <f>AA$134*$D574*INDEX(AA$117:AA$133,$E574)</f>
        <v/>
      </c>
      <c r="AB574" s="40">
        <f>AB$134*$D574*INDEX(AB$117:AB$133,$E574)</f>
        <v/>
      </c>
      <c r="AC574" s="40">
        <f>AC$134*$D574*INDEX(AC$117:AC$133,$E574)</f>
        <v/>
      </c>
      <c r="AD574" s="42">
        <f>ETSCOST(AD$134,$D574,INDEX(AD$117:AD$133,$E574))</f>
        <v/>
      </c>
      <c r="AE574" s="25">
        <f>LOWER(Settings!$C$4)&amp;".mit."&amp;$A574&amp;IF($C574="","","."&amp;$C574&amp;"."&amp;$B574)&amp;IF(INDEX(Variables!$D$5:$D$105,MATCH($A574,Variables!$A$5:$A$105,0))="","","."&amp;INDEX(Variables!$D$5:$D$105,MATCH($A574,Variables!$A$5:$A$105,0)))&amp;"."&amp;AE$5</f>
        <v/>
      </c>
      <c r="AF574" s="41">
        <f>AF$134*$D574*INDEX(AF$117:AF$133,$E574)</f>
        <v/>
      </c>
      <c r="AG574" s="40">
        <f>AG$134*$D574*INDEX(AG$117:AG$133,$E574)</f>
        <v/>
      </c>
      <c r="AH574" s="40">
        <f>AH$134*$D574*INDEX(AH$117:AH$133,$E574)</f>
        <v/>
      </c>
      <c r="AI574" s="40">
        <f>AI$134*$D574*INDEX(AI$117:AI$133,$E574)</f>
        <v/>
      </c>
      <c r="AJ574" s="40">
        <f>AJ$134*$D574*INDEX(AJ$117:AJ$133,$E574)</f>
        <v/>
      </c>
      <c r="AK574" s="40">
        <f>AK$134*$D574*INDEX(AK$117:AK$133,$E574)</f>
        <v/>
      </c>
      <c r="AL574" s="40">
        <f>AL$134*$D574*INDEX(AL$117:AL$133,$E574)</f>
        <v/>
      </c>
      <c r="AM574" s="40">
        <f>AM$134*$D574*INDEX(AM$117:AM$133,$E574)</f>
        <v/>
      </c>
      <c r="AN574" s="40">
        <f>AN$134*$D574*INDEX(AN$117:AN$133,$E574)</f>
        <v/>
      </c>
      <c r="AO574" s="40">
        <f>AO$134*$D574*INDEX(AO$117:AO$133,$E574)</f>
        <v/>
      </c>
      <c r="AP574" s="40">
        <f>AP$134*$D574*INDEX(AP$117:AP$133,$E574)</f>
        <v/>
      </c>
      <c r="AQ574" s="40">
        <f>AQ$134*$D574*INDEX(AQ$117:AQ$133,$E574)</f>
        <v/>
      </c>
      <c r="AR574" s="40">
        <f>AR$134*$D574*INDEX(AR$117:AR$133,$E574)</f>
        <v/>
      </c>
      <c r="AS574" s="40">
        <f>AS$134*$D574*INDEX(AS$117:AS$133,$E574)</f>
        <v/>
      </c>
      <c r="AT574" s="40">
        <f>AT$134*$D574*INDEX(AT$117:AT$133,$E574)</f>
        <v/>
      </c>
      <c r="AU574" s="40">
        <f>AU$134*$D574*INDEX(AU$117:AU$133,$E574)</f>
        <v/>
      </c>
      <c r="AV574" s="40">
        <f>AV$134*$D574*INDEX(AV$117:AV$133,$E574)</f>
        <v/>
      </c>
      <c r="AW574" s="40">
        <f>AW$134*$D574*INDEX(AW$117:AW$133,$E574)</f>
        <v/>
      </c>
      <c r="AX574" s="42">
        <f>ETSCOST(AX$134,$D574,INDEX(AX$117:AX$133,$E574))</f>
        <v/>
      </c>
    </row>
    <row r="575" hidden="1" outlineLevel="2">
      <c r="A575" s="5" t="inlineStr">
        <is>
          <t>ets</t>
        </is>
      </c>
      <c r="B575" s="5" t="inlineStr">
        <is>
          <t>die</t>
        </is>
      </c>
      <c r="C575" s="5" t="inlineStr">
        <is>
          <t>res</t>
        </is>
      </c>
      <c r="D575" s="40">
        <f>INDEX(Inputs!$T$5:$T$132,MATCH($B575&amp;"|"&amp;$C575,Inputs!$A$5:$A$132,0))</f>
        <v/>
      </c>
      <c r="E575" s="40">
        <f>INDEX(Inputs!$K$5:$K$132,MATCH($B575&amp;"|"&amp;$C575,Inputs!$A$5:$A$132,0))</f>
        <v/>
      </c>
      <c r="F575" s="39" t="n"/>
      <c r="G575" s="39" t="n"/>
      <c r="H575" s="5">
        <f>INDEX(Variables!$B$5:$B$105,MATCH($A575,Variables!$A$5:$A$105,0))&amp;IF($C575="",""," | "&amp;INDEX(Mapping!$B$5:$B$26,MATCH($C575,Mapping!$A$5:$A$26,0))&amp;" | "&amp;INDEX(Mapping!$B$30:$B$41,MATCH($B575,Mapping!$A$30:$A$41,0)))</f>
        <v/>
      </c>
      <c r="I575" s="5">
        <f>INDEX(Variables!$C$5:$C$105,MATCH($A575,Variables!$A$5:$A$105,0))</f>
        <v/>
      </c>
      <c r="J575" s="5">
        <f>INDEX(Variables!$E$5:$E$105,MATCH($A575,Variables!$A$5:$A$105,0))</f>
        <v/>
      </c>
      <c r="K575" s="25">
        <f>LOWER(Settings!$C$4)&amp;".mit."&amp;$A575&amp;IF($C575="","","."&amp;$C575&amp;"."&amp;$B575)&amp;IF(INDEX(Variables!$D$5:$D$105,MATCH($A575,Variables!$A$5:$A$105,0))="","","."&amp;INDEX(Variables!$D$5:$D$105,MATCH($A575,Variables!$A$5:$A$105,0)))&amp;"."&amp;K$5</f>
        <v/>
      </c>
      <c r="L575" s="41">
        <f>L$134*$D575*INDEX(L$117:L$133,$E575)</f>
        <v/>
      </c>
      <c r="M575" s="40">
        <f>M$134*$D575*INDEX(M$117:M$133,$E575)</f>
        <v/>
      </c>
      <c r="N575" s="40">
        <f>N$134*$D575*INDEX(N$117:N$133,$E575)</f>
        <v/>
      </c>
      <c r="O575" s="40">
        <f>O$134*$D575*INDEX(O$117:O$133,$E575)</f>
        <v/>
      </c>
      <c r="P575" s="40">
        <f>P$134*$D575*INDEX(P$117:P$133,$E575)</f>
        <v/>
      </c>
      <c r="Q575" s="40">
        <f>Q$134*$D575*INDEX(Q$117:Q$133,$E575)</f>
        <v/>
      </c>
      <c r="R575" s="40">
        <f>R$134*$D575*INDEX(R$117:R$133,$E575)</f>
        <v/>
      </c>
      <c r="S575" s="40">
        <f>S$134*$D575*INDEX(S$117:S$133,$E575)</f>
        <v/>
      </c>
      <c r="T575" s="40">
        <f>T$134*$D575*INDEX(T$117:T$133,$E575)</f>
        <v/>
      </c>
      <c r="U575" s="40">
        <f>U$134*$D575*INDEX(U$117:U$133,$E575)</f>
        <v/>
      </c>
      <c r="V575" s="40">
        <f>V$134*$D575*INDEX(V$117:V$133,$E575)</f>
        <v/>
      </c>
      <c r="W575" s="40">
        <f>W$134*$D575*INDEX(W$117:W$133,$E575)</f>
        <v/>
      </c>
      <c r="X575" s="40">
        <f>X$134*$D575*INDEX(X$117:X$133,$E575)</f>
        <v/>
      </c>
      <c r="Y575" s="40">
        <f>Y$134*$D575*INDEX(Y$117:Y$133,$E575)</f>
        <v/>
      </c>
      <c r="Z575" s="40">
        <f>Z$134*$D575*INDEX(Z$117:Z$133,$E575)</f>
        <v/>
      </c>
      <c r="AA575" s="40">
        <f>AA$134*$D575*INDEX(AA$117:AA$133,$E575)</f>
        <v/>
      </c>
      <c r="AB575" s="40">
        <f>AB$134*$D575*INDEX(AB$117:AB$133,$E575)</f>
        <v/>
      </c>
      <c r="AC575" s="40">
        <f>AC$134*$D575*INDEX(AC$117:AC$133,$E575)</f>
        <v/>
      </c>
      <c r="AD575" s="42">
        <f>ETSCOST(AD$134,$D575,INDEX(AD$117:AD$133,$E575))</f>
        <v/>
      </c>
      <c r="AE575" s="25">
        <f>LOWER(Settings!$C$4)&amp;".mit."&amp;$A575&amp;IF($C575="","","."&amp;$C575&amp;"."&amp;$B575)&amp;IF(INDEX(Variables!$D$5:$D$105,MATCH($A575,Variables!$A$5:$A$105,0))="","","."&amp;INDEX(Variables!$D$5:$D$105,MATCH($A575,Variables!$A$5:$A$105,0)))&amp;"."&amp;AE$5</f>
        <v/>
      </c>
      <c r="AF575" s="41">
        <f>AF$134*$D575*INDEX(AF$117:AF$133,$E575)</f>
        <v/>
      </c>
      <c r="AG575" s="40">
        <f>AG$134*$D575*INDEX(AG$117:AG$133,$E575)</f>
        <v/>
      </c>
      <c r="AH575" s="40">
        <f>AH$134*$D575*INDEX(AH$117:AH$133,$E575)</f>
        <v/>
      </c>
      <c r="AI575" s="40">
        <f>AI$134*$D575*INDEX(AI$117:AI$133,$E575)</f>
        <v/>
      </c>
      <c r="AJ575" s="40">
        <f>AJ$134*$D575*INDEX(AJ$117:AJ$133,$E575)</f>
        <v/>
      </c>
      <c r="AK575" s="40">
        <f>AK$134*$D575*INDEX(AK$117:AK$133,$E575)</f>
        <v/>
      </c>
      <c r="AL575" s="40">
        <f>AL$134*$D575*INDEX(AL$117:AL$133,$E575)</f>
        <v/>
      </c>
      <c r="AM575" s="40">
        <f>AM$134*$D575*INDEX(AM$117:AM$133,$E575)</f>
        <v/>
      </c>
      <c r="AN575" s="40">
        <f>AN$134*$D575*INDEX(AN$117:AN$133,$E575)</f>
        <v/>
      </c>
      <c r="AO575" s="40">
        <f>AO$134*$D575*INDEX(AO$117:AO$133,$E575)</f>
        <v/>
      </c>
      <c r="AP575" s="40">
        <f>AP$134*$D575*INDEX(AP$117:AP$133,$E575)</f>
        <v/>
      </c>
      <c r="AQ575" s="40">
        <f>AQ$134*$D575*INDEX(AQ$117:AQ$133,$E575)</f>
        <v/>
      </c>
      <c r="AR575" s="40">
        <f>AR$134*$D575*INDEX(AR$117:AR$133,$E575)</f>
        <v/>
      </c>
      <c r="AS575" s="40">
        <f>AS$134*$D575*INDEX(AS$117:AS$133,$E575)</f>
        <v/>
      </c>
      <c r="AT575" s="40">
        <f>AT$134*$D575*INDEX(AT$117:AT$133,$E575)</f>
        <v/>
      </c>
      <c r="AU575" s="40">
        <f>AU$134*$D575*INDEX(AU$117:AU$133,$E575)</f>
        <v/>
      </c>
      <c r="AV575" s="40">
        <f>AV$134*$D575*INDEX(AV$117:AV$133,$E575)</f>
        <v/>
      </c>
      <c r="AW575" s="40">
        <f>AW$134*$D575*INDEX(AW$117:AW$133,$E575)</f>
        <v/>
      </c>
      <c r="AX575" s="42">
        <f>ETSCOST(AX$134,$D575,INDEX(AX$117:AX$133,$E575))</f>
        <v/>
      </c>
    </row>
    <row r="576" hidden="1" outlineLevel="2">
      <c r="A576" s="5" t="inlineStr">
        <is>
          <t>ets</t>
        </is>
      </c>
      <c r="B576" s="5" t="inlineStr">
        <is>
          <t>lpg</t>
        </is>
      </c>
      <c r="C576" s="5" t="inlineStr">
        <is>
          <t>res</t>
        </is>
      </c>
      <c r="D576" s="40">
        <f>INDEX(Inputs!$T$5:$T$132,MATCH($B576&amp;"|"&amp;$C576,Inputs!$A$5:$A$132,0))</f>
        <v/>
      </c>
      <c r="E576" s="40">
        <f>INDEX(Inputs!$K$5:$K$132,MATCH($B576&amp;"|"&amp;$C576,Inputs!$A$5:$A$132,0))</f>
        <v/>
      </c>
      <c r="F576" s="39" t="n"/>
      <c r="G576" s="39" t="n"/>
      <c r="H576" s="5">
        <f>INDEX(Variables!$B$5:$B$105,MATCH($A576,Variables!$A$5:$A$105,0))&amp;IF($C576="",""," | "&amp;INDEX(Mapping!$B$5:$B$26,MATCH($C576,Mapping!$A$5:$A$26,0))&amp;" | "&amp;INDEX(Mapping!$B$30:$B$41,MATCH($B576,Mapping!$A$30:$A$41,0)))</f>
        <v/>
      </c>
      <c r="I576" s="5">
        <f>INDEX(Variables!$C$5:$C$105,MATCH($A576,Variables!$A$5:$A$105,0))</f>
        <v/>
      </c>
      <c r="J576" s="5">
        <f>INDEX(Variables!$E$5:$E$105,MATCH($A576,Variables!$A$5:$A$105,0))</f>
        <v/>
      </c>
      <c r="K576" s="25">
        <f>LOWER(Settings!$C$4)&amp;".mit."&amp;$A576&amp;IF($C576="","","."&amp;$C576&amp;"."&amp;$B576)&amp;IF(INDEX(Variables!$D$5:$D$105,MATCH($A576,Variables!$A$5:$A$105,0))="","","."&amp;INDEX(Variables!$D$5:$D$105,MATCH($A576,Variables!$A$5:$A$105,0)))&amp;"."&amp;K$5</f>
        <v/>
      </c>
      <c r="L576" s="41">
        <f>L$134*$D576*INDEX(L$117:L$133,$E576)</f>
        <v/>
      </c>
      <c r="M576" s="40">
        <f>M$134*$D576*INDEX(M$117:M$133,$E576)</f>
        <v/>
      </c>
      <c r="N576" s="40">
        <f>N$134*$D576*INDEX(N$117:N$133,$E576)</f>
        <v/>
      </c>
      <c r="O576" s="40">
        <f>O$134*$D576*INDEX(O$117:O$133,$E576)</f>
        <v/>
      </c>
      <c r="P576" s="40">
        <f>P$134*$D576*INDEX(P$117:P$133,$E576)</f>
        <v/>
      </c>
      <c r="Q576" s="40">
        <f>Q$134*$D576*INDEX(Q$117:Q$133,$E576)</f>
        <v/>
      </c>
      <c r="R576" s="40">
        <f>R$134*$D576*INDEX(R$117:R$133,$E576)</f>
        <v/>
      </c>
      <c r="S576" s="40">
        <f>S$134*$D576*INDEX(S$117:S$133,$E576)</f>
        <v/>
      </c>
      <c r="T576" s="40">
        <f>T$134*$D576*INDEX(T$117:T$133,$E576)</f>
        <v/>
      </c>
      <c r="U576" s="40">
        <f>U$134*$D576*INDEX(U$117:U$133,$E576)</f>
        <v/>
      </c>
      <c r="V576" s="40">
        <f>V$134*$D576*INDEX(V$117:V$133,$E576)</f>
        <v/>
      </c>
      <c r="W576" s="40">
        <f>W$134*$D576*INDEX(W$117:W$133,$E576)</f>
        <v/>
      </c>
      <c r="X576" s="40">
        <f>X$134*$D576*INDEX(X$117:X$133,$E576)</f>
        <v/>
      </c>
      <c r="Y576" s="40">
        <f>Y$134*$D576*INDEX(Y$117:Y$133,$E576)</f>
        <v/>
      </c>
      <c r="Z576" s="40">
        <f>Z$134*$D576*INDEX(Z$117:Z$133,$E576)</f>
        <v/>
      </c>
      <c r="AA576" s="40">
        <f>AA$134*$D576*INDEX(AA$117:AA$133,$E576)</f>
        <v/>
      </c>
      <c r="AB576" s="40">
        <f>AB$134*$D576*INDEX(AB$117:AB$133,$E576)</f>
        <v/>
      </c>
      <c r="AC576" s="40">
        <f>AC$134*$D576*INDEX(AC$117:AC$133,$E576)</f>
        <v/>
      </c>
      <c r="AD576" s="42">
        <f>ETSCOST(AD$134,$D576,INDEX(AD$117:AD$133,$E576))</f>
        <v/>
      </c>
      <c r="AE576" s="25">
        <f>LOWER(Settings!$C$4)&amp;".mit."&amp;$A576&amp;IF($C576="","","."&amp;$C576&amp;"."&amp;$B576)&amp;IF(INDEX(Variables!$D$5:$D$105,MATCH($A576,Variables!$A$5:$A$105,0))="","","."&amp;INDEX(Variables!$D$5:$D$105,MATCH($A576,Variables!$A$5:$A$105,0)))&amp;"."&amp;AE$5</f>
        <v/>
      </c>
      <c r="AF576" s="41">
        <f>AF$134*$D576*INDEX(AF$117:AF$133,$E576)</f>
        <v/>
      </c>
      <c r="AG576" s="40">
        <f>AG$134*$D576*INDEX(AG$117:AG$133,$E576)</f>
        <v/>
      </c>
      <c r="AH576" s="40">
        <f>AH$134*$D576*INDEX(AH$117:AH$133,$E576)</f>
        <v/>
      </c>
      <c r="AI576" s="40">
        <f>AI$134*$D576*INDEX(AI$117:AI$133,$E576)</f>
        <v/>
      </c>
      <c r="AJ576" s="40">
        <f>AJ$134*$D576*INDEX(AJ$117:AJ$133,$E576)</f>
        <v/>
      </c>
      <c r="AK576" s="40">
        <f>AK$134*$D576*INDEX(AK$117:AK$133,$E576)</f>
        <v/>
      </c>
      <c r="AL576" s="40">
        <f>AL$134*$D576*INDEX(AL$117:AL$133,$E576)</f>
        <v/>
      </c>
      <c r="AM576" s="40">
        <f>AM$134*$D576*INDEX(AM$117:AM$133,$E576)</f>
        <v/>
      </c>
      <c r="AN576" s="40">
        <f>AN$134*$D576*INDEX(AN$117:AN$133,$E576)</f>
        <v/>
      </c>
      <c r="AO576" s="40">
        <f>AO$134*$D576*INDEX(AO$117:AO$133,$E576)</f>
        <v/>
      </c>
      <c r="AP576" s="40">
        <f>AP$134*$D576*INDEX(AP$117:AP$133,$E576)</f>
        <v/>
      </c>
      <c r="AQ576" s="40">
        <f>AQ$134*$D576*INDEX(AQ$117:AQ$133,$E576)</f>
        <v/>
      </c>
      <c r="AR576" s="40">
        <f>AR$134*$D576*INDEX(AR$117:AR$133,$E576)</f>
        <v/>
      </c>
      <c r="AS576" s="40">
        <f>AS$134*$D576*INDEX(AS$117:AS$133,$E576)</f>
        <v/>
      </c>
      <c r="AT576" s="40">
        <f>AT$134*$D576*INDEX(AT$117:AT$133,$E576)</f>
        <v/>
      </c>
      <c r="AU576" s="40">
        <f>AU$134*$D576*INDEX(AU$117:AU$133,$E576)</f>
        <v/>
      </c>
      <c r="AV576" s="40">
        <f>AV$134*$D576*INDEX(AV$117:AV$133,$E576)</f>
        <v/>
      </c>
      <c r="AW576" s="40">
        <f>AW$134*$D576*INDEX(AW$117:AW$133,$E576)</f>
        <v/>
      </c>
      <c r="AX576" s="42">
        <f>ETSCOST(AX$134,$D576,INDEX(AX$117:AX$133,$E576))</f>
        <v/>
      </c>
    </row>
    <row r="577" hidden="1" outlineLevel="2">
      <c r="A577" s="5" t="inlineStr">
        <is>
          <t>ets</t>
        </is>
      </c>
      <c r="B577" s="5" t="inlineStr">
        <is>
          <t>ker</t>
        </is>
      </c>
      <c r="C577" s="5" t="inlineStr">
        <is>
          <t>res</t>
        </is>
      </c>
      <c r="D577" s="40">
        <f>INDEX(Inputs!$T$5:$T$132,MATCH($B577&amp;"|"&amp;$C577,Inputs!$A$5:$A$132,0))</f>
        <v/>
      </c>
      <c r="E577" s="40">
        <f>INDEX(Inputs!$K$5:$K$132,MATCH($B577&amp;"|"&amp;$C577,Inputs!$A$5:$A$132,0))</f>
        <v/>
      </c>
      <c r="F577" s="39" t="n"/>
      <c r="G577" s="39" t="n"/>
      <c r="H577" s="5">
        <f>INDEX(Variables!$B$5:$B$105,MATCH($A577,Variables!$A$5:$A$105,0))&amp;IF($C577="",""," | "&amp;INDEX(Mapping!$B$5:$B$26,MATCH($C577,Mapping!$A$5:$A$26,0))&amp;" | "&amp;INDEX(Mapping!$B$30:$B$41,MATCH($B577,Mapping!$A$30:$A$41,0)))</f>
        <v/>
      </c>
      <c r="I577" s="5">
        <f>INDEX(Variables!$C$5:$C$105,MATCH($A577,Variables!$A$5:$A$105,0))</f>
        <v/>
      </c>
      <c r="J577" s="5">
        <f>INDEX(Variables!$E$5:$E$105,MATCH($A577,Variables!$A$5:$A$105,0))</f>
        <v/>
      </c>
      <c r="K577" s="25">
        <f>LOWER(Settings!$C$4)&amp;".mit."&amp;$A577&amp;IF($C577="","","."&amp;$C577&amp;"."&amp;$B577)&amp;IF(INDEX(Variables!$D$5:$D$105,MATCH($A577,Variables!$A$5:$A$105,0))="","","."&amp;INDEX(Variables!$D$5:$D$105,MATCH($A577,Variables!$A$5:$A$105,0)))&amp;"."&amp;K$5</f>
        <v/>
      </c>
      <c r="L577" s="41">
        <f>L$134*$D577*INDEX(L$117:L$133,$E577)</f>
        <v/>
      </c>
      <c r="M577" s="40">
        <f>M$134*$D577*INDEX(M$117:M$133,$E577)</f>
        <v/>
      </c>
      <c r="N577" s="40">
        <f>N$134*$D577*INDEX(N$117:N$133,$E577)</f>
        <v/>
      </c>
      <c r="O577" s="40">
        <f>O$134*$D577*INDEX(O$117:O$133,$E577)</f>
        <v/>
      </c>
      <c r="P577" s="40">
        <f>P$134*$D577*INDEX(P$117:P$133,$E577)</f>
        <v/>
      </c>
      <c r="Q577" s="40">
        <f>Q$134*$D577*INDEX(Q$117:Q$133,$E577)</f>
        <v/>
      </c>
      <c r="R577" s="40">
        <f>R$134*$D577*INDEX(R$117:R$133,$E577)</f>
        <v/>
      </c>
      <c r="S577" s="40">
        <f>S$134*$D577*INDEX(S$117:S$133,$E577)</f>
        <v/>
      </c>
      <c r="T577" s="40">
        <f>T$134*$D577*INDEX(T$117:T$133,$E577)</f>
        <v/>
      </c>
      <c r="U577" s="40">
        <f>U$134*$D577*INDEX(U$117:U$133,$E577)</f>
        <v/>
      </c>
      <c r="V577" s="40">
        <f>V$134*$D577*INDEX(V$117:V$133,$E577)</f>
        <v/>
      </c>
      <c r="W577" s="40">
        <f>W$134*$D577*INDEX(W$117:W$133,$E577)</f>
        <v/>
      </c>
      <c r="X577" s="40">
        <f>X$134*$D577*INDEX(X$117:X$133,$E577)</f>
        <v/>
      </c>
      <c r="Y577" s="40">
        <f>Y$134*$D577*INDEX(Y$117:Y$133,$E577)</f>
        <v/>
      </c>
      <c r="Z577" s="40">
        <f>Z$134*$D577*INDEX(Z$117:Z$133,$E577)</f>
        <v/>
      </c>
      <c r="AA577" s="40">
        <f>AA$134*$D577*INDEX(AA$117:AA$133,$E577)</f>
        <v/>
      </c>
      <c r="AB577" s="40">
        <f>AB$134*$D577*INDEX(AB$117:AB$133,$E577)</f>
        <v/>
      </c>
      <c r="AC577" s="40">
        <f>AC$134*$D577*INDEX(AC$117:AC$133,$E577)</f>
        <v/>
      </c>
      <c r="AD577" s="42">
        <f>ETSCOST(AD$134,$D577,INDEX(AD$117:AD$133,$E577))</f>
        <v/>
      </c>
      <c r="AE577" s="25">
        <f>LOWER(Settings!$C$4)&amp;".mit."&amp;$A577&amp;IF($C577="","","."&amp;$C577&amp;"."&amp;$B577)&amp;IF(INDEX(Variables!$D$5:$D$105,MATCH($A577,Variables!$A$5:$A$105,0))="","","."&amp;INDEX(Variables!$D$5:$D$105,MATCH($A577,Variables!$A$5:$A$105,0)))&amp;"."&amp;AE$5</f>
        <v/>
      </c>
      <c r="AF577" s="41">
        <f>AF$134*$D577*INDEX(AF$117:AF$133,$E577)</f>
        <v/>
      </c>
      <c r="AG577" s="40">
        <f>AG$134*$D577*INDEX(AG$117:AG$133,$E577)</f>
        <v/>
      </c>
      <c r="AH577" s="40">
        <f>AH$134*$D577*INDEX(AH$117:AH$133,$E577)</f>
        <v/>
      </c>
      <c r="AI577" s="40">
        <f>AI$134*$D577*INDEX(AI$117:AI$133,$E577)</f>
        <v/>
      </c>
      <c r="AJ577" s="40">
        <f>AJ$134*$D577*INDEX(AJ$117:AJ$133,$E577)</f>
        <v/>
      </c>
      <c r="AK577" s="40">
        <f>AK$134*$D577*INDEX(AK$117:AK$133,$E577)</f>
        <v/>
      </c>
      <c r="AL577" s="40">
        <f>AL$134*$D577*INDEX(AL$117:AL$133,$E577)</f>
        <v/>
      </c>
      <c r="AM577" s="40">
        <f>AM$134*$D577*INDEX(AM$117:AM$133,$E577)</f>
        <v/>
      </c>
      <c r="AN577" s="40">
        <f>AN$134*$D577*INDEX(AN$117:AN$133,$E577)</f>
        <v/>
      </c>
      <c r="AO577" s="40">
        <f>AO$134*$D577*INDEX(AO$117:AO$133,$E577)</f>
        <v/>
      </c>
      <c r="AP577" s="40">
        <f>AP$134*$D577*INDEX(AP$117:AP$133,$E577)</f>
        <v/>
      </c>
      <c r="AQ577" s="40">
        <f>AQ$134*$D577*INDEX(AQ$117:AQ$133,$E577)</f>
        <v/>
      </c>
      <c r="AR577" s="40">
        <f>AR$134*$D577*INDEX(AR$117:AR$133,$E577)</f>
        <v/>
      </c>
      <c r="AS577" s="40">
        <f>AS$134*$D577*INDEX(AS$117:AS$133,$E577)</f>
        <v/>
      </c>
      <c r="AT577" s="40">
        <f>AT$134*$D577*INDEX(AT$117:AT$133,$E577)</f>
        <v/>
      </c>
      <c r="AU577" s="40">
        <f>AU$134*$D577*INDEX(AU$117:AU$133,$E577)</f>
        <v/>
      </c>
      <c r="AV577" s="40">
        <f>AV$134*$D577*INDEX(AV$117:AV$133,$E577)</f>
        <v/>
      </c>
      <c r="AW577" s="40">
        <f>AW$134*$D577*INDEX(AW$117:AW$133,$E577)</f>
        <v/>
      </c>
      <c r="AX577" s="42">
        <f>ETSCOST(AX$134,$D577,INDEX(AX$117:AX$133,$E577))</f>
        <v/>
      </c>
    </row>
    <row r="578" hidden="1" outlineLevel="2">
      <c r="A578" s="5" t="inlineStr">
        <is>
          <t>ets</t>
        </is>
      </c>
      <c r="B578" s="5" t="inlineStr">
        <is>
          <t>oop</t>
        </is>
      </c>
      <c r="C578" s="5" t="inlineStr">
        <is>
          <t>res</t>
        </is>
      </c>
      <c r="D578" s="40">
        <f>INDEX(Inputs!$T$5:$T$132,MATCH($B578&amp;"|"&amp;$C578,Inputs!$A$5:$A$132,0))</f>
        <v/>
      </c>
      <c r="E578" s="40">
        <f>INDEX(Inputs!$K$5:$K$132,MATCH($B578&amp;"|"&amp;$C578,Inputs!$A$5:$A$132,0))</f>
        <v/>
      </c>
      <c r="F578" s="39" t="n"/>
      <c r="G578" s="39" t="n"/>
      <c r="H578" s="5">
        <f>INDEX(Variables!$B$5:$B$105,MATCH($A578,Variables!$A$5:$A$105,0))&amp;IF($C578="",""," | "&amp;INDEX(Mapping!$B$5:$B$26,MATCH($C578,Mapping!$A$5:$A$26,0))&amp;" | "&amp;INDEX(Mapping!$B$30:$B$41,MATCH($B578,Mapping!$A$30:$A$41,0)))</f>
        <v/>
      </c>
      <c r="I578" s="5">
        <f>INDEX(Variables!$C$5:$C$105,MATCH($A578,Variables!$A$5:$A$105,0))</f>
        <v/>
      </c>
      <c r="J578" s="5">
        <f>INDEX(Variables!$E$5:$E$105,MATCH($A578,Variables!$A$5:$A$105,0))</f>
        <v/>
      </c>
      <c r="K578" s="25">
        <f>LOWER(Settings!$C$4)&amp;".mit."&amp;$A578&amp;IF($C578="","","."&amp;$C578&amp;"."&amp;$B578)&amp;IF(INDEX(Variables!$D$5:$D$105,MATCH($A578,Variables!$A$5:$A$105,0))="","","."&amp;INDEX(Variables!$D$5:$D$105,MATCH($A578,Variables!$A$5:$A$105,0)))&amp;"."&amp;K$5</f>
        <v/>
      </c>
      <c r="L578" s="41">
        <f>L$134*$D578*INDEX(L$117:L$133,$E578)</f>
        <v/>
      </c>
      <c r="M578" s="40">
        <f>M$134*$D578*INDEX(M$117:M$133,$E578)</f>
        <v/>
      </c>
      <c r="N578" s="40">
        <f>N$134*$D578*INDEX(N$117:N$133,$E578)</f>
        <v/>
      </c>
      <c r="O578" s="40">
        <f>O$134*$D578*INDEX(O$117:O$133,$E578)</f>
        <v/>
      </c>
      <c r="P578" s="40">
        <f>P$134*$D578*INDEX(P$117:P$133,$E578)</f>
        <v/>
      </c>
      <c r="Q578" s="40">
        <f>Q$134*$D578*INDEX(Q$117:Q$133,$E578)</f>
        <v/>
      </c>
      <c r="R578" s="40">
        <f>R$134*$D578*INDEX(R$117:R$133,$E578)</f>
        <v/>
      </c>
      <c r="S578" s="40">
        <f>S$134*$D578*INDEX(S$117:S$133,$E578)</f>
        <v/>
      </c>
      <c r="T578" s="40">
        <f>T$134*$D578*INDEX(T$117:T$133,$E578)</f>
        <v/>
      </c>
      <c r="U578" s="40">
        <f>U$134*$D578*INDEX(U$117:U$133,$E578)</f>
        <v/>
      </c>
      <c r="V578" s="40">
        <f>V$134*$D578*INDEX(V$117:V$133,$E578)</f>
        <v/>
      </c>
      <c r="W578" s="40">
        <f>W$134*$D578*INDEX(W$117:W$133,$E578)</f>
        <v/>
      </c>
      <c r="X578" s="40">
        <f>X$134*$D578*INDEX(X$117:X$133,$E578)</f>
        <v/>
      </c>
      <c r="Y578" s="40">
        <f>Y$134*$D578*INDEX(Y$117:Y$133,$E578)</f>
        <v/>
      </c>
      <c r="Z578" s="40">
        <f>Z$134*$D578*INDEX(Z$117:Z$133,$E578)</f>
        <v/>
      </c>
      <c r="AA578" s="40">
        <f>AA$134*$D578*INDEX(AA$117:AA$133,$E578)</f>
        <v/>
      </c>
      <c r="AB578" s="40">
        <f>AB$134*$D578*INDEX(AB$117:AB$133,$E578)</f>
        <v/>
      </c>
      <c r="AC578" s="40">
        <f>AC$134*$D578*INDEX(AC$117:AC$133,$E578)</f>
        <v/>
      </c>
      <c r="AD578" s="42">
        <f>ETSCOST(AD$134,$D578,INDEX(AD$117:AD$133,$E578))</f>
        <v/>
      </c>
      <c r="AE578" s="25">
        <f>LOWER(Settings!$C$4)&amp;".mit."&amp;$A578&amp;IF($C578="","","."&amp;$C578&amp;"."&amp;$B578)&amp;IF(INDEX(Variables!$D$5:$D$105,MATCH($A578,Variables!$A$5:$A$105,0))="","","."&amp;INDEX(Variables!$D$5:$D$105,MATCH($A578,Variables!$A$5:$A$105,0)))&amp;"."&amp;AE$5</f>
        <v/>
      </c>
      <c r="AF578" s="41">
        <f>AF$134*$D578*INDEX(AF$117:AF$133,$E578)</f>
        <v/>
      </c>
      <c r="AG578" s="40">
        <f>AG$134*$D578*INDEX(AG$117:AG$133,$E578)</f>
        <v/>
      </c>
      <c r="AH578" s="40">
        <f>AH$134*$D578*INDEX(AH$117:AH$133,$E578)</f>
        <v/>
      </c>
      <c r="AI578" s="40">
        <f>AI$134*$D578*INDEX(AI$117:AI$133,$E578)</f>
        <v/>
      </c>
      <c r="AJ578" s="40">
        <f>AJ$134*$D578*INDEX(AJ$117:AJ$133,$E578)</f>
        <v/>
      </c>
      <c r="AK578" s="40">
        <f>AK$134*$D578*INDEX(AK$117:AK$133,$E578)</f>
        <v/>
      </c>
      <c r="AL578" s="40">
        <f>AL$134*$D578*INDEX(AL$117:AL$133,$E578)</f>
        <v/>
      </c>
      <c r="AM578" s="40">
        <f>AM$134*$D578*INDEX(AM$117:AM$133,$E578)</f>
        <v/>
      </c>
      <c r="AN578" s="40">
        <f>AN$134*$D578*INDEX(AN$117:AN$133,$E578)</f>
        <v/>
      </c>
      <c r="AO578" s="40">
        <f>AO$134*$D578*INDEX(AO$117:AO$133,$E578)</f>
        <v/>
      </c>
      <c r="AP578" s="40">
        <f>AP$134*$D578*INDEX(AP$117:AP$133,$E578)</f>
        <v/>
      </c>
      <c r="AQ578" s="40">
        <f>AQ$134*$D578*INDEX(AQ$117:AQ$133,$E578)</f>
        <v/>
      </c>
      <c r="AR578" s="40">
        <f>AR$134*$D578*INDEX(AR$117:AR$133,$E578)</f>
        <v/>
      </c>
      <c r="AS578" s="40">
        <f>AS$134*$D578*INDEX(AS$117:AS$133,$E578)</f>
        <v/>
      </c>
      <c r="AT578" s="40">
        <f>AT$134*$D578*INDEX(AT$117:AT$133,$E578)</f>
        <v/>
      </c>
      <c r="AU578" s="40">
        <f>AU$134*$D578*INDEX(AU$117:AU$133,$E578)</f>
        <v/>
      </c>
      <c r="AV578" s="40">
        <f>AV$134*$D578*INDEX(AV$117:AV$133,$E578)</f>
        <v/>
      </c>
      <c r="AW578" s="40">
        <f>AW$134*$D578*INDEX(AW$117:AW$133,$E578)</f>
        <v/>
      </c>
      <c r="AX578" s="42">
        <f>ETSCOST(AX$134,$D578,INDEX(AX$117:AX$133,$E578))</f>
        <v/>
      </c>
    </row>
    <row r="579" hidden="1" outlineLevel="2">
      <c r="A579" s="5" t="inlineStr">
        <is>
          <t>ets</t>
        </is>
      </c>
      <c r="B579" s="5" t="inlineStr">
        <is>
          <t>bio</t>
        </is>
      </c>
      <c r="C579" s="5" t="inlineStr">
        <is>
          <t>res</t>
        </is>
      </c>
      <c r="D579" s="40">
        <f>INDEX(Inputs!$T$5:$T$132,MATCH($B579&amp;"|"&amp;$C579,Inputs!$A$5:$A$132,0))</f>
        <v/>
      </c>
      <c r="E579" s="40">
        <f>INDEX(Inputs!$K$5:$K$132,MATCH($B579&amp;"|"&amp;$C579,Inputs!$A$5:$A$132,0))</f>
        <v/>
      </c>
      <c r="F579" s="39" t="n"/>
      <c r="G579" s="39" t="n"/>
      <c r="H579" s="5">
        <f>INDEX(Variables!$B$5:$B$105,MATCH($A579,Variables!$A$5:$A$105,0))&amp;IF($C579="",""," | "&amp;INDEX(Mapping!$B$5:$B$26,MATCH($C579,Mapping!$A$5:$A$26,0))&amp;" | "&amp;INDEX(Mapping!$B$30:$B$41,MATCH($B579,Mapping!$A$30:$A$41,0)))</f>
        <v/>
      </c>
      <c r="I579" s="5">
        <f>INDEX(Variables!$C$5:$C$105,MATCH($A579,Variables!$A$5:$A$105,0))</f>
        <v/>
      </c>
      <c r="J579" s="5">
        <f>INDEX(Variables!$E$5:$E$105,MATCH($A579,Variables!$A$5:$A$105,0))</f>
        <v/>
      </c>
      <c r="K579" s="25">
        <f>LOWER(Settings!$C$4)&amp;".mit."&amp;$A579&amp;IF($C579="","","."&amp;$C579&amp;"."&amp;$B579)&amp;IF(INDEX(Variables!$D$5:$D$105,MATCH($A579,Variables!$A$5:$A$105,0))="","","."&amp;INDEX(Variables!$D$5:$D$105,MATCH($A579,Variables!$A$5:$A$105,0)))&amp;"."&amp;K$5</f>
        <v/>
      </c>
      <c r="L579" s="41">
        <f>L$134*$D579*INDEX(L$117:L$133,$E579)</f>
        <v/>
      </c>
      <c r="M579" s="40">
        <f>M$134*$D579*INDEX(M$117:M$133,$E579)</f>
        <v/>
      </c>
      <c r="N579" s="40">
        <f>N$134*$D579*INDEX(N$117:N$133,$E579)</f>
        <v/>
      </c>
      <c r="O579" s="40">
        <f>O$134*$D579*INDEX(O$117:O$133,$E579)</f>
        <v/>
      </c>
      <c r="P579" s="40">
        <f>P$134*$D579*INDEX(P$117:P$133,$E579)</f>
        <v/>
      </c>
      <c r="Q579" s="40">
        <f>Q$134*$D579*INDEX(Q$117:Q$133,$E579)</f>
        <v/>
      </c>
      <c r="R579" s="40">
        <f>R$134*$D579*INDEX(R$117:R$133,$E579)</f>
        <v/>
      </c>
      <c r="S579" s="40">
        <f>S$134*$D579*INDEX(S$117:S$133,$E579)</f>
        <v/>
      </c>
      <c r="T579" s="40">
        <f>T$134*$D579*INDEX(T$117:T$133,$E579)</f>
        <v/>
      </c>
      <c r="U579" s="40">
        <f>U$134*$D579*INDEX(U$117:U$133,$E579)</f>
        <v/>
      </c>
      <c r="V579" s="40">
        <f>V$134*$D579*INDEX(V$117:V$133,$E579)</f>
        <v/>
      </c>
      <c r="W579" s="40">
        <f>W$134*$D579*INDEX(W$117:W$133,$E579)</f>
        <v/>
      </c>
      <c r="X579" s="40">
        <f>X$134*$D579*INDEX(X$117:X$133,$E579)</f>
        <v/>
      </c>
      <c r="Y579" s="40">
        <f>Y$134*$D579*INDEX(Y$117:Y$133,$E579)</f>
        <v/>
      </c>
      <c r="Z579" s="40">
        <f>Z$134*$D579*INDEX(Z$117:Z$133,$E579)</f>
        <v/>
      </c>
      <c r="AA579" s="40">
        <f>AA$134*$D579*INDEX(AA$117:AA$133,$E579)</f>
        <v/>
      </c>
      <c r="AB579" s="40">
        <f>AB$134*$D579*INDEX(AB$117:AB$133,$E579)</f>
        <v/>
      </c>
      <c r="AC579" s="40">
        <f>AC$134*$D579*INDEX(AC$117:AC$133,$E579)</f>
        <v/>
      </c>
      <c r="AD579" s="42">
        <f>ETSCOST(AD$134,$D579,INDEX(AD$117:AD$133,$E579))</f>
        <v/>
      </c>
      <c r="AE579" s="25">
        <f>LOWER(Settings!$C$4)&amp;".mit."&amp;$A579&amp;IF($C579="","","."&amp;$C579&amp;"."&amp;$B579)&amp;IF(INDEX(Variables!$D$5:$D$105,MATCH($A579,Variables!$A$5:$A$105,0))="","","."&amp;INDEX(Variables!$D$5:$D$105,MATCH($A579,Variables!$A$5:$A$105,0)))&amp;"."&amp;AE$5</f>
        <v/>
      </c>
      <c r="AF579" s="41">
        <f>AF$134*$D579*INDEX(AF$117:AF$133,$E579)</f>
        <v/>
      </c>
      <c r="AG579" s="40">
        <f>AG$134*$D579*INDEX(AG$117:AG$133,$E579)</f>
        <v/>
      </c>
      <c r="AH579" s="40">
        <f>AH$134*$D579*INDEX(AH$117:AH$133,$E579)</f>
        <v/>
      </c>
      <c r="AI579" s="40">
        <f>AI$134*$D579*INDEX(AI$117:AI$133,$E579)</f>
        <v/>
      </c>
      <c r="AJ579" s="40">
        <f>AJ$134*$D579*INDEX(AJ$117:AJ$133,$E579)</f>
        <v/>
      </c>
      <c r="AK579" s="40">
        <f>AK$134*$D579*INDEX(AK$117:AK$133,$E579)</f>
        <v/>
      </c>
      <c r="AL579" s="40">
        <f>AL$134*$D579*INDEX(AL$117:AL$133,$E579)</f>
        <v/>
      </c>
      <c r="AM579" s="40">
        <f>AM$134*$D579*INDEX(AM$117:AM$133,$E579)</f>
        <v/>
      </c>
      <c r="AN579" s="40">
        <f>AN$134*$D579*INDEX(AN$117:AN$133,$E579)</f>
        <v/>
      </c>
      <c r="AO579" s="40">
        <f>AO$134*$D579*INDEX(AO$117:AO$133,$E579)</f>
        <v/>
      </c>
      <c r="AP579" s="40">
        <f>AP$134*$D579*INDEX(AP$117:AP$133,$E579)</f>
        <v/>
      </c>
      <c r="AQ579" s="40">
        <f>AQ$134*$D579*INDEX(AQ$117:AQ$133,$E579)</f>
        <v/>
      </c>
      <c r="AR579" s="40">
        <f>AR$134*$D579*INDEX(AR$117:AR$133,$E579)</f>
        <v/>
      </c>
      <c r="AS579" s="40">
        <f>AS$134*$D579*INDEX(AS$117:AS$133,$E579)</f>
        <v/>
      </c>
      <c r="AT579" s="40">
        <f>AT$134*$D579*INDEX(AT$117:AT$133,$E579)</f>
        <v/>
      </c>
      <c r="AU579" s="40">
        <f>AU$134*$D579*INDEX(AU$117:AU$133,$E579)</f>
        <v/>
      </c>
      <c r="AV579" s="40">
        <f>AV$134*$D579*INDEX(AV$117:AV$133,$E579)</f>
        <v/>
      </c>
      <c r="AW579" s="40">
        <f>AW$134*$D579*INDEX(AW$117:AW$133,$E579)</f>
        <v/>
      </c>
      <c r="AX579" s="42">
        <f>ETSCOST(AX$134,$D579,INDEX(AX$117:AX$133,$E579))</f>
        <v/>
      </c>
    </row>
    <row r="580" hidden="1" outlineLevel="2"/>
    <row r="581" hidden="1" outlineLevel="2">
      <c r="A581" s="5" t="inlineStr">
        <is>
          <t>ntx</t>
        </is>
      </c>
      <c r="B581" s="5" t="inlineStr">
        <is>
          <t>coa</t>
        </is>
      </c>
      <c r="C581" s="5" t="inlineStr">
        <is>
          <t>res</t>
        </is>
      </c>
      <c r="D581" s="40">
        <f>INDEX(Inputs!$L$5:$L$132,MATCH($B581&amp;"|"&amp;$C581,Inputs!$A$5:$A$132,0))</f>
        <v/>
      </c>
      <c r="E581" s="40">
        <f>INDEX(Inputs!$I$5:$I$132,MATCH($B581&amp;"|"&amp;$C581,Inputs!$A$5:$A$132,0))</f>
        <v/>
      </c>
      <c r="F581" s="39" t="n"/>
      <c r="G581" s="39" t="n"/>
      <c r="H581" s="5">
        <f>INDEX(Variables!$B$5:$B$105,MATCH($A581,Variables!$A$5:$A$105,0))&amp;IF($C581="",""," | "&amp;INDEX(Mapping!$B$5:$B$26,MATCH($C581,Mapping!$A$5:$A$26,0))&amp;" | "&amp;INDEX(Mapping!$B$30:$B$41,MATCH($B581,Mapping!$A$30:$A$41,0)))</f>
        <v/>
      </c>
      <c r="I581" s="5">
        <f>INDEX(Variables!$C$5:$C$105,MATCH($A581,Variables!$A$5:$A$105,0))</f>
        <v/>
      </c>
      <c r="J581" s="5">
        <f>INDEX(Variables!$E$5:$E$105,MATCH($A581,Variables!$A$5:$A$105,0))</f>
        <v/>
      </c>
      <c r="K581" s="25">
        <f>LOWER(Settings!$C$4)&amp;".mit."&amp;$A581&amp;IF($C581="","","."&amp;$C581&amp;"."&amp;$B581)&amp;IF(INDEX(Variables!$D$5:$D$105,MATCH($A581,Variables!$A$5:$A$105,0))="","","."&amp;INDEX(Variables!$D$5:$D$105,MATCH($A581,Variables!$A$5:$A$105,0)))&amp;"."&amp;K$5</f>
        <v/>
      </c>
      <c r="L581" s="41">
        <f>INDEX(L$78:L$91,$D581)/$E581</f>
        <v/>
      </c>
      <c r="M581" s="40">
        <f>INDEX(M$78:M$91,$D581)/$E581</f>
        <v/>
      </c>
      <c r="N581" s="40">
        <f>INDEX(N$78:N$91,$D581)/$E581</f>
        <v/>
      </c>
      <c r="O581" s="40">
        <f>INDEX(O$78:O$91,$D581)/$E581</f>
        <v/>
      </c>
      <c r="P581" s="40">
        <f>INDEX(P$78:P$91,$D581)/$E581</f>
        <v/>
      </c>
      <c r="Q581" s="40">
        <f>INDEX(Q$78:Q$91,$D581)/$E581</f>
        <v/>
      </c>
      <c r="R581" s="40">
        <f>INDEX(R$78:R$91,$D581)/$E581</f>
        <v/>
      </c>
      <c r="S581" s="40">
        <f>INDEX(S$78:S$91,$D581)/$E581</f>
        <v/>
      </c>
      <c r="T581" s="40">
        <f>INDEX(T$78:T$91,$D581)/$E581</f>
        <v/>
      </c>
      <c r="U581" s="40">
        <f>INDEX(U$78:U$91,$D581)/$E581</f>
        <v/>
      </c>
      <c r="V581" s="40">
        <f>INDEX(V$78:V$91,$D581)/$E581</f>
        <v/>
      </c>
      <c r="W581" s="40">
        <f>INDEX(W$78:W$91,$D581)/$E581</f>
        <v/>
      </c>
      <c r="X581" s="40">
        <f>INDEX(X$78:X$91,$D581)/$E581</f>
        <v/>
      </c>
      <c r="Y581" s="40">
        <f>INDEX(Y$78:Y$91,$D581)/$E581</f>
        <v/>
      </c>
      <c r="Z581" s="40">
        <f>INDEX(Z$78:Z$91,$D581)/$E581</f>
        <v/>
      </c>
      <c r="AA581" s="40">
        <f>INDEX(AA$78:AA$91,$D581)/$E581</f>
        <v/>
      </c>
      <c r="AB581" s="40">
        <f>INDEX(AB$78:AB$91,$D581)/$E581</f>
        <v/>
      </c>
      <c r="AC581" s="40">
        <f>INDEX(AC$78:AC$91,$D581)/$E581</f>
        <v/>
      </c>
      <c r="AD581" s="42">
        <f>NEWEXCISE(INDEX(AD$78:AD$91,$D581),$E581)</f>
        <v/>
      </c>
      <c r="AE581" s="25">
        <f>LOWER(Settings!$C$4)&amp;".mit."&amp;$A581&amp;IF($C581="","","."&amp;$C581&amp;"."&amp;$B581)&amp;IF(INDEX(Variables!$D$5:$D$105,MATCH($A581,Variables!$A$5:$A$105,0))="","","."&amp;INDEX(Variables!$D$5:$D$105,MATCH($A581,Variables!$A$5:$A$105,0)))&amp;"."&amp;AE$5</f>
        <v/>
      </c>
      <c r="AF581" s="41">
        <f>INDEX(AF$78:AF$91,$D581)/$E581</f>
        <v/>
      </c>
      <c r="AG581" s="40">
        <f>INDEX(AG$78:AG$91,$D581)/$E581</f>
        <v/>
      </c>
      <c r="AH581" s="40">
        <f>INDEX(AH$78:AH$91,$D581)/$E581</f>
        <v/>
      </c>
      <c r="AI581" s="40">
        <f>INDEX(AI$78:AI$91,$D581)/$E581</f>
        <v/>
      </c>
      <c r="AJ581" s="40">
        <f>INDEX(AJ$78:AJ$91,$D581)/$E581</f>
        <v/>
      </c>
      <c r="AK581" s="40">
        <f>INDEX(AK$78:AK$91,$D581)/$E581</f>
        <v/>
      </c>
      <c r="AL581" s="40">
        <f>INDEX(AL$78:AL$91,$D581)/$E581</f>
        <v/>
      </c>
      <c r="AM581" s="40">
        <f>INDEX(AM$78:AM$91,$D581)/$E581</f>
        <v/>
      </c>
      <c r="AN581" s="40">
        <f>INDEX(AN$78:AN$91,$D581)/$E581</f>
        <v/>
      </c>
      <c r="AO581" s="40">
        <f>INDEX(AO$78:AO$91,$D581)/$E581</f>
        <v/>
      </c>
      <c r="AP581" s="40">
        <f>INDEX(AP$78:AP$91,$D581)/$E581</f>
        <v/>
      </c>
      <c r="AQ581" s="40">
        <f>INDEX(AQ$78:AQ$91,$D581)/$E581</f>
        <v/>
      </c>
      <c r="AR581" s="40">
        <f>INDEX(AR$78:AR$91,$D581)/$E581</f>
        <v/>
      </c>
      <c r="AS581" s="40">
        <f>INDEX(AS$78:AS$91,$D581)/$E581</f>
        <v/>
      </c>
      <c r="AT581" s="40">
        <f>INDEX(AT$78:AT$91,$D581)/$E581</f>
        <v/>
      </c>
      <c r="AU581" s="40">
        <f>INDEX(AU$78:AU$91,$D581)/$E581</f>
        <v/>
      </c>
      <c r="AV581" s="40">
        <f>INDEX(AV$78:AV$91,$D581)/$E581</f>
        <v/>
      </c>
      <c r="AW581" s="40">
        <f>INDEX(AW$78:AW$91,$D581)/$E581</f>
        <v/>
      </c>
      <c r="AX581" s="42">
        <f>NEWEXCISE(INDEX(AX$78:AX$91,$D581),$E581)</f>
        <v/>
      </c>
    </row>
    <row r="582" hidden="1" outlineLevel="2">
      <c r="A582" s="5" t="inlineStr">
        <is>
          <t>ntx</t>
        </is>
      </c>
      <c r="B582" s="5" t="inlineStr">
        <is>
          <t>nga</t>
        </is>
      </c>
      <c r="C582" s="5" t="inlineStr">
        <is>
          <t>res</t>
        </is>
      </c>
      <c r="D582" s="40">
        <f>INDEX(Inputs!$L$5:$L$132,MATCH($B582&amp;"|"&amp;$C582,Inputs!$A$5:$A$132,0))</f>
        <v/>
      </c>
      <c r="E582" s="40">
        <f>INDEX(Inputs!$I$5:$I$132,MATCH($B582&amp;"|"&amp;$C582,Inputs!$A$5:$A$132,0))</f>
        <v/>
      </c>
      <c r="F582" s="39" t="n"/>
      <c r="G582" s="39" t="n"/>
      <c r="H582" s="5">
        <f>INDEX(Variables!$B$5:$B$105,MATCH($A582,Variables!$A$5:$A$105,0))&amp;IF($C582="",""," | "&amp;INDEX(Mapping!$B$5:$B$26,MATCH($C582,Mapping!$A$5:$A$26,0))&amp;" | "&amp;INDEX(Mapping!$B$30:$B$41,MATCH($B582,Mapping!$A$30:$A$41,0)))</f>
        <v/>
      </c>
      <c r="I582" s="5">
        <f>INDEX(Variables!$C$5:$C$105,MATCH($A582,Variables!$A$5:$A$105,0))</f>
        <v/>
      </c>
      <c r="J582" s="5">
        <f>INDEX(Variables!$E$5:$E$105,MATCH($A582,Variables!$A$5:$A$105,0))</f>
        <v/>
      </c>
      <c r="K582" s="25">
        <f>LOWER(Settings!$C$4)&amp;".mit."&amp;$A582&amp;IF($C582="","","."&amp;$C582&amp;"."&amp;$B582)&amp;IF(INDEX(Variables!$D$5:$D$105,MATCH($A582,Variables!$A$5:$A$105,0))="","","."&amp;INDEX(Variables!$D$5:$D$105,MATCH($A582,Variables!$A$5:$A$105,0)))&amp;"."&amp;K$5</f>
        <v/>
      </c>
      <c r="L582" s="41">
        <f>INDEX(L$78:L$91,$D582)/$E582</f>
        <v/>
      </c>
      <c r="M582" s="40">
        <f>INDEX(M$78:M$91,$D582)/$E582</f>
        <v/>
      </c>
      <c r="N582" s="40">
        <f>INDEX(N$78:N$91,$D582)/$E582</f>
        <v/>
      </c>
      <c r="O582" s="40">
        <f>INDEX(O$78:O$91,$D582)/$E582</f>
        <v/>
      </c>
      <c r="P582" s="40">
        <f>INDEX(P$78:P$91,$D582)/$E582</f>
        <v/>
      </c>
      <c r="Q582" s="40">
        <f>INDEX(Q$78:Q$91,$D582)/$E582</f>
        <v/>
      </c>
      <c r="R582" s="40">
        <f>INDEX(R$78:R$91,$D582)/$E582</f>
        <v/>
      </c>
      <c r="S582" s="40">
        <f>INDEX(S$78:S$91,$D582)/$E582</f>
        <v/>
      </c>
      <c r="T582" s="40">
        <f>INDEX(T$78:T$91,$D582)/$E582</f>
        <v/>
      </c>
      <c r="U582" s="40">
        <f>INDEX(U$78:U$91,$D582)/$E582</f>
        <v/>
      </c>
      <c r="V582" s="40">
        <f>INDEX(V$78:V$91,$D582)/$E582</f>
        <v/>
      </c>
      <c r="W582" s="40">
        <f>INDEX(W$78:W$91,$D582)/$E582</f>
        <v/>
      </c>
      <c r="X582" s="40">
        <f>INDEX(X$78:X$91,$D582)/$E582</f>
        <v/>
      </c>
      <c r="Y582" s="40">
        <f>INDEX(Y$78:Y$91,$D582)/$E582</f>
        <v/>
      </c>
      <c r="Z582" s="40">
        <f>INDEX(Z$78:Z$91,$D582)/$E582</f>
        <v/>
      </c>
      <c r="AA582" s="40">
        <f>INDEX(AA$78:AA$91,$D582)/$E582</f>
        <v/>
      </c>
      <c r="AB582" s="40">
        <f>INDEX(AB$78:AB$91,$D582)/$E582</f>
        <v/>
      </c>
      <c r="AC582" s="40">
        <f>INDEX(AC$78:AC$91,$D582)/$E582</f>
        <v/>
      </c>
      <c r="AD582" s="42">
        <f>NEWEXCISE(INDEX(AD$78:AD$91,$D582),$E582)</f>
        <v/>
      </c>
      <c r="AE582" s="25">
        <f>LOWER(Settings!$C$4)&amp;".mit."&amp;$A582&amp;IF($C582="","","."&amp;$C582&amp;"."&amp;$B582)&amp;IF(INDEX(Variables!$D$5:$D$105,MATCH($A582,Variables!$A$5:$A$105,0))="","","."&amp;INDEX(Variables!$D$5:$D$105,MATCH($A582,Variables!$A$5:$A$105,0)))&amp;"."&amp;AE$5</f>
        <v/>
      </c>
      <c r="AF582" s="41">
        <f>INDEX(AF$78:AF$91,$D582)/$E582</f>
        <v/>
      </c>
      <c r="AG582" s="40">
        <f>INDEX(AG$78:AG$91,$D582)/$E582</f>
        <v/>
      </c>
      <c r="AH582" s="40">
        <f>INDEX(AH$78:AH$91,$D582)/$E582</f>
        <v/>
      </c>
      <c r="AI582" s="40">
        <f>INDEX(AI$78:AI$91,$D582)/$E582</f>
        <v/>
      </c>
      <c r="AJ582" s="40">
        <f>INDEX(AJ$78:AJ$91,$D582)/$E582</f>
        <v/>
      </c>
      <c r="AK582" s="40">
        <f>INDEX(AK$78:AK$91,$D582)/$E582</f>
        <v/>
      </c>
      <c r="AL582" s="40">
        <f>INDEX(AL$78:AL$91,$D582)/$E582</f>
        <v/>
      </c>
      <c r="AM582" s="40">
        <f>INDEX(AM$78:AM$91,$D582)/$E582</f>
        <v/>
      </c>
      <c r="AN582" s="40">
        <f>INDEX(AN$78:AN$91,$D582)/$E582</f>
        <v/>
      </c>
      <c r="AO582" s="40">
        <f>INDEX(AO$78:AO$91,$D582)/$E582</f>
        <v/>
      </c>
      <c r="AP582" s="40">
        <f>INDEX(AP$78:AP$91,$D582)/$E582</f>
        <v/>
      </c>
      <c r="AQ582" s="40">
        <f>INDEX(AQ$78:AQ$91,$D582)/$E582</f>
        <v/>
      </c>
      <c r="AR582" s="40">
        <f>INDEX(AR$78:AR$91,$D582)/$E582</f>
        <v/>
      </c>
      <c r="AS582" s="40">
        <f>INDEX(AS$78:AS$91,$D582)/$E582</f>
        <v/>
      </c>
      <c r="AT582" s="40">
        <f>INDEX(AT$78:AT$91,$D582)/$E582</f>
        <v/>
      </c>
      <c r="AU582" s="40">
        <f>INDEX(AU$78:AU$91,$D582)/$E582</f>
        <v/>
      </c>
      <c r="AV582" s="40">
        <f>INDEX(AV$78:AV$91,$D582)/$E582</f>
        <v/>
      </c>
      <c r="AW582" s="40">
        <f>INDEX(AW$78:AW$91,$D582)/$E582</f>
        <v/>
      </c>
      <c r="AX582" s="42">
        <f>NEWEXCISE(INDEX(AX$78:AX$91,$D582),$E582)</f>
        <v/>
      </c>
    </row>
    <row r="583" hidden="1" outlineLevel="2">
      <c r="A583" s="5" t="inlineStr">
        <is>
          <t>ntx</t>
        </is>
      </c>
      <c r="B583" s="5" t="inlineStr">
        <is>
          <t>gso</t>
        </is>
      </c>
      <c r="C583" s="5" t="inlineStr">
        <is>
          <t>res</t>
        </is>
      </c>
      <c r="D583" s="40">
        <f>INDEX(Inputs!$L$5:$L$132,MATCH($B583&amp;"|"&amp;$C583,Inputs!$A$5:$A$132,0))</f>
        <v/>
      </c>
      <c r="E583" s="40">
        <f>INDEX(Inputs!$I$5:$I$132,MATCH($B583&amp;"|"&amp;$C583,Inputs!$A$5:$A$132,0))</f>
        <v/>
      </c>
      <c r="F583" s="39" t="n"/>
      <c r="G583" s="39" t="n"/>
      <c r="H583" s="5">
        <f>INDEX(Variables!$B$5:$B$105,MATCH($A583,Variables!$A$5:$A$105,0))&amp;IF($C583="",""," | "&amp;INDEX(Mapping!$B$5:$B$26,MATCH($C583,Mapping!$A$5:$A$26,0))&amp;" | "&amp;INDEX(Mapping!$B$30:$B$41,MATCH($B583,Mapping!$A$30:$A$41,0)))</f>
        <v/>
      </c>
      <c r="I583" s="5">
        <f>INDEX(Variables!$C$5:$C$105,MATCH($A583,Variables!$A$5:$A$105,0))</f>
        <v/>
      </c>
      <c r="J583" s="5">
        <f>INDEX(Variables!$E$5:$E$105,MATCH($A583,Variables!$A$5:$A$105,0))</f>
        <v/>
      </c>
      <c r="K583" s="25">
        <f>LOWER(Settings!$C$4)&amp;".mit."&amp;$A583&amp;IF($C583="","","."&amp;$C583&amp;"."&amp;$B583)&amp;IF(INDEX(Variables!$D$5:$D$105,MATCH($A583,Variables!$A$5:$A$105,0))="","","."&amp;INDEX(Variables!$D$5:$D$105,MATCH($A583,Variables!$A$5:$A$105,0)))&amp;"."&amp;K$5</f>
        <v/>
      </c>
      <c r="L583" s="41">
        <f>INDEX(L$78:L$91,$D583)/$E583</f>
        <v/>
      </c>
      <c r="M583" s="40">
        <f>INDEX(M$78:M$91,$D583)/$E583</f>
        <v/>
      </c>
      <c r="N583" s="40">
        <f>INDEX(N$78:N$91,$D583)/$E583</f>
        <v/>
      </c>
      <c r="O583" s="40">
        <f>INDEX(O$78:O$91,$D583)/$E583</f>
        <v/>
      </c>
      <c r="P583" s="40">
        <f>INDEX(P$78:P$91,$D583)/$E583</f>
        <v/>
      </c>
      <c r="Q583" s="40">
        <f>INDEX(Q$78:Q$91,$D583)/$E583</f>
        <v/>
      </c>
      <c r="R583" s="40">
        <f>INDEX(R$78:R$91,$D583)/$E583</f>
        <v/>
      </c>
      <c r="S583" s="40">
        <f>INDEX(S$78:S$91,$D583)/$E583</f>
        <v/>
      </c>
      <c r="T583" s="40">
        <f>INDEX(T$78:T$91,$D583)/$E583</f>
        <v/>
      </c>
      <c r="U583" s="40">
        <f>INDEX(U$78:U$91,$D583)/$E583</f>
        <v/>
      </c>
      <c r="V583" s="40">
        <f>INDEX(V$78:V$91,$D583)/$E583</f>
        <v/>
      </c>
      <c r="W583" s="40">
        <f>INDEX(W$78:W$91,$D583)/$E583</f>
        <v/>
      </c>
      <c r="X583" s="40">
        <f>INDEX(X$78:X$91,$D583)/$E583</f>
        <v/>
      </c>
      <c r="Y583" s="40">
        <f>INDEX(Y$78:Y$91,$D583)/$E583</f>
        <v/>
      </c>
      <c r="Z583" s="40">
        <f>INDEX(Z$78:Z$91,$D583)/$E583</f>
        <v/>
      </c>
      <c r="AA583" s="40">
        <f>INDEX(AA$78:AA$91,$D583)/$E583</f>
        <v/>
      </c>
      <c r="AB583" s="40">
        <f>INDEX(AB$78:AB$91,$D583)/$E583</f>
        <v/>
      </c>
      <c r="AC583" s="40">
        <f>INDEX(AC$78:AC$91,$D583)/$E583</f>
        <v/>
      </c>
      <c r="AD583" s="42">
        <f>NEWEXCISE(INDEX(AD$78:AD$91,$D583),$E583)</f>
        <v/>
      </c>
      <c r="AE583" s="25">
        <f>LOWER(Settings!$C$4)&amp;".mit."&amp;$A583&amp;IF($C583="","","."&amp;$C583&amp;"."&amp;$B583)&amp;IF(INDEX(Variables!$D$5:$D$105,MATCH($A583,Variables!$A$5:$A$105,0))="","","."&amp;INDEX(Variables!$D$5:$D$105,MATCH($A583,Variables!$A$5:$A$105,0)))&amp;"."&amp;AE$5</f>
        <v/>
      </c>
      <c r="AF583" s="41">
        <f>INDEX(AF$78:AF$91,$D583)/$E583</f>
        <v/>
      </c>
      <c r="AG583" s="40">
        <f>INDEX(AG$78:AG$91,$D583)/$E583</f>
        <v/>
      </c>
      <c r="AH583" s="40">
        <f>INDEX(AH$78:AH$91,$D583)/$E583</f>
        <v/>
      </c>
      <c r="AI583" s="40">
        <f>INDEX(AI$78:AI$91,$D583)/$E583</f>
        <v/>
      </c>
      <c r="AJ583" s="40">
        <f>INDEX(AJ$78:AJ$91,$D583)/$E583</f>
        <v/>
      </c>
      <c r="AK583" s="40">
        <f>INDEX(AK$78:AK$91,$D583)/$E583</f>
        <v/>
      </c>
      <c r="AL583" s="40">
        <f>INDEX(AL$78:AL$91,$D583)/$E583</f>
        <v/>
      </c>
      <c r="AM583" s="40">
        <f>INDEX(AM$78:AM$91,$D583)/$E583</f>
        <v/>
      </c>
      <c r="AN583" s="40">
        <f>INDEX(AN$78:AN$91,$D583)/$E583</f>
        <v/>
      </c>
      <c r="AO583" s="40">
        <f>INDEX(AO$78:AO$91,$D583)/$E583</f>
        <v/>
      </c>
      <c r="AP583" s="40">
        <f>INDEX(AP$78:AP$91,$D583)/$E583</f>
        <v/>
      </c>
      <c r="AQ583" s="40">
        <f>INDEX(AQ$78:AQ$91,$D583)/$E583</f>
        <v/>
      </c>
      <c r="AR583" s="40">
        <f>INDEX(AR$78:AR$91,$D583)/$E583</f>
        <v/>
      </c>
      <c r="AS583" s="40">
        <f>INDEX(AS$78:AS$91,$D583)/$E583</f>
        <v/>
      </c>
      <c r="AT583" s="40">
        <f>INDEX(AT$78:AT$91,$D583)/$E583</f>
        <v/>
      </c>
      <c r="AU583" s="40">
        <f>INDEX(AU$78:AU$91,$D583)/$E583</f>
        <v/>
      </c>
      <c r="AV583" s="40">
        <f>INDEX(AV$78:AV$91,$D583)/$E583</f>
        <v/>
      </c>
      <c r="AW583" s="40">
        <f>INDEX(AW$78:AW$91,$D583)/$E583</f>
        <v/>
      </c>
      <c r="AX583" s="42">
        <f>NEWEXCISE(INDEX(AX$78:AX$91,$D583),$E583)</f>
        <v/>
      </c>
    </row>
    <row r="584" hidden="1" outlineLevel="2">
      <c r="A584" s="5" t="inlineStr">
        <is>
          <t>ntx</t>
        </is>
      </c>
      <c r="B584" s="5" t="inlineStr">
        <is>
          <t>die</t>
        </is>
      </c>
      <c r="C584" s="5" t="inlineStr">
        <is>
          <t>res</t>
        </is>
      </c>
      <c r="D584" s="40">
        <f>INDEX(Inputs!$L$5:$L$132,MATCH($B584&amp;"|"&amp;$C584,Inputs!$A$5:$A$132,0))</f>
        <v/>
      </c>
      <c r="E584" s="40">
        <f>INDEX(Inputs!$I$5:$I$132,MATCH($B584&amp;"|"&amp;$C584,Inputs!$A$5:$A$132,0))</f>
        <v/>
      </c>
      <c r="F584" s="39" t="n"/>
      <c r="G584" s="39" t="n"/>
      <c r="H584" s="5">
        <f>INDEX(Variables!$B$5:$B$105,MATCH($A584,Variables!$A$5:$A$105,0))&amp;IF($C584="",""," | "&amp;INDEX(Mapping!$B$5:$B$26,MATCH($C584,Mapping!$A$5:$A$26,0))&amp;" | "&amp;INDEX(Mapping!$B$30:$B$41,MATCH($B584,Mapping!$A$30:$A$41,0)))</f>
        <v/>
      </c>
      <c r="I584" s="5">
        <f>INDEX(Variables!$C$5:$C$105,MATCH($A584,Variables!$A$5:$A$105,0))</f>
        <v/>
      </c>
      <c r="J584" s="5">
        <f>INDEX(Variables!$E$5:$E$105,MATCH($A584,Variables!$A$5:$A$105,0))</f>
        <v/>
      </c>
      <c r="K584" s="25">
        <f>LOWER(Settings!$C$4)&amp;".mit."&amp;$A584&amp;IF($C584="","","."&amp;$C584&amp;"."&amp;$B584)&amp;IF(INDEX(Variables!$D$5:$D$105,MATCH($A584,Variables!$A$5:$A$105,0))="","","."&amp;INDEX(Variables!$D$5:$D$105,MATCH($A584,Variables!$A$5:$A$105,0)))&amp;"."&amp;K$5</f>
        <v/>
      </c>
      <c r="L584" s="41">
        <f>INDEX(L$78:L$91,$D584)/$E584</f>
        <v/>
      </c>
      <c r="M584" s="40">
        <f>INDEX(M$78:M$91,$D584)/$E584</f>
        <v/>
      </c>
      <c r="N584" s="40">
        <f>INDEX(N$78:N$91,$D584)/$E584</f>
        <v/>
      </c>
      <c r="O584" s="40">
        <f>INDEX(O$78:O$91,$D584)/$E584</f>
        <v/>
      </c>
      <c r="P584" s="40">
        <f>INDEX(P$78:P$91,$D584)/$E584</f>
        <v/>
      </c>
      <c r="Q584" s="40">
        <f>INDEX(Q$78:Q$91,$D584)/$E584</f>
        <v/>
      </c>
      <c r="R584" s="40">
        <f>INDEX(R$78:R$91,$D584)/$E584</f>
        <v/>
      </c>
      <c r="S584" s="40">
        <f>INDEX(S$78:S$91,$D584)/$E584</f>
        <v/>
      </c>
      <c r="T584" s="40">
        <f>INDEX(T$78:T$91,$D584)/$E584</f>
        <v/>
      </c>
      <c r="U584" s="40">
        <f>INDEX(U$78:U$91,$D584)/$E584</f>
        <v/>
      </c>
      <c r="V584" s="40">
        <f>INDEX(V$78:V$91,$D584)/$E584</f>
        <v/>
      </c>
      <c r="W584" s="40">
        <f>INDEX(W$78:W$91,$D584)/$E584</f>
        <v/>
      </c>
      <c r="X584" s="40">
        <f>INDEX(X$78:X$91,$D584)/$E584</f>
        <v/>
      </c>
      <c r="Y584" s="40">
        <f>INDEX(Y$78:Y$91,$D584)/$E584</f>
        <v/>
      </c>
      <c r="Z584" s="40">
        <f>INDEX(Z$78:Z$91,$D584)/$E584</f>
        <v/>
      </c>
      <c r="AA584" s="40">
        <f>INDEX(AA$78:AA$91,$D584)/$E584</f>
        <v/>
      </c>
      <c r="AB584" s="40">
        <f>INDEX(AB$78:AB$91,$D584)/$E584</f>
        <v/>
      </c>
      <c r="AC584" s="40">
        <f>INDEX(AC$78:AC$91,$D584)/$E584</f>
        <v/>
      </c>
      <c r="AD584" s="42">
        <f>NEWEXCISE(INDEX(AD$78:AD$91,$D584),$E584)</f>
        <v/>
      </c>
      <c r="AE584" s="25">
        <f>LOWER(Settings!$C$4)&amp;".mit."&amp;$A584&amp;IF($C584="","","."&amp;$C584&amp;"."&amp;$B584)&amp;IF(INDEX(Variables!$D$5:$D$105,MATCH($A584,Variables!$A$5:$A$105,0))="","","."&amp;INDEX(Variables!$D$5:$D$105,MATCH($A584,Variables!$A$5:$A$105,0)))&amp;"."&amp;AE$5</f>
        <v/>
      </c>
      <c r="AF584" s="41">
        <f>INDEX(AF$78:AF$91,$D584)/$E584</f>
        <v/>
      </c>
      <c r="AG584" s="40">
        <f>INDEX(AG$78:AG$91,$D584)/$E584</f>
        <v/>
      </c>
      <c r="AH584" s="40">
        <f>INDEX(AH$78:AH$91,$D584)/$E584</f>
        <v/>
      </c>
      <c r="AI584" s="40">
        <f>INDEX(AI$78:AI$91,$D584)/$E584</f>
        <v/>
      </c>
      <c r="AJ584" s="40">
        <f>INDEX(AJ$78:AJ$91,$D584)/$E584</f>
        <v/>
      </c>
      <c r="AK584" s="40">
        <f>INDEX(AK$78:AK$91,$D584)/$E584</f>
        <v/>
      </c>
      <c r="AL584" s="40">
        <f>INDEX(AL$78:AL$91,$D584)/$E584</f>
        <v/>
      </c>
      <c r="AM584" s="40">
        <f>INDEX(AM$78:AM$91,$D584)/$E584</f>
        <v/>
      </c>
      <c r="AN584" s="40">
        <f>INDEX(AN$78:AN$91,$D584)/$E584</f>
        <v/>
      </c>
      <c r="AO584" s="40">
        <f>INDEX(AO$78:AO$91,$D584)/$E584</f>
        <v/>
      </c>
      <c r="AP584" s="40">
        <f>INDEX(AP$78:AP$91,$D584)/$E584</f>
        <v/>
      </c>
      <c r="AQ584" s="40">
        <f>INDEX(AQ$78:AQ$91,$D584)/$E584</f>
        <v/>
      </c>
      <c r="AR584" s="40">
        <f>INDEX(AR$78:AR$91,$D584)/$E584</f>
        <v/>
      </c>
      <c r="AS584" s="40">
        <f>INDEX(AS$78:AS$91,$D584)/$E584</f>
        <v/>
      </c>
      <c r="AT584" s="40">
        <f>INDEX(AT$78:AT$91,$D584)/$E584</f>
        <v/>
      </c>
      <c r="AU584" s="40">
        <f>INDEX(AU$78:AU$91,$D584)/$E584</f>
        <v/>
      </c>
      <c r="AV584" s="40">
        <f>INDEX(AV$78:AV$91,$D584)/$E584</f>
        <v/>
      </c>
      <c r="AW584" s="40">
        <f>INDEX(AW$78:AW$91,$D584)/$E584</f>
        <v/>
      </c>
      <c r="AX584" s="42">
        <f>NEWEXCISE(INDEX(AX$78:AX$91,$D584),$E584)</f>
        <v/>
      </c>
    </row>
    <row r="585" hidden="1" outlineLevel="2">
      <c r="A585" s="5" t="inlineStr">
        <is>
          <t>ntx</t>
        </is>
      </c>
      <c r="B585" s="5" t="inlineStr">
        <is>
          <t>lpg</t>
        </is>
      </c>
      <c r="C585" s="5" t="inlineStr">
        <is>
          <t>res</t>
        </is>
      </c>
      <c r="D585" s="40">
        <f>INDEX(Inputs!$L$5:$L$132,MATCH($B585&amp;"|"&amp;$C585,Inputs!$A$5:$A$132,0))</f>
        <v/>
      </c>
      <c r="E585" s="40">
        <f>INDEX(Inputs!$I$5:$I$132,MATCH($B585&amp;"|"&amp;$C585,Inputs!$A$5:$A$132,0))</f>
        <v/>
      </c>
      <c r="F585" s="39" t="n"/>
      <c r="G585" s="39" t="n"/>
      <c r="H585" s="5">
        <f>INDEX(Variables!$B$5:$B$105,MATCH($A585,Variables!$A$5:$A$105,0))&amp;IF($C585="",""," | "&amp;INDEX(Mapping!$B$5:$B$26,MATCH($C585,Mapping!$A$5:$A$26,0))&amp;" | "&amp;INDEX(Mapping!$B$30:$B$41,MATCH($B585,Mapping!$A$30:$A$41,0)))</f>
        <v/>
      </c>
      <c r="I585" s="5">
        <f>INDEX(Variables!$C$5:$C$105,MATCH($A585,Variables!$A$5:$A$105,0))</f>
        <v/>
      </c>
      <c r="J585" s="5">
        <f>INDEX(Variables!$E$5:$E$105,MATCH($A585,Variables!$A$5:$A$105,0))</f>
        <v/>
      </c>
      <c r="K585" s="25">
        <f>LOWER(Settings!$C$4)&amp;".mit."&amp;$A585&amp;IF($C585="","","."&amp;$C585&amp;"."&amp;$B585)&amp;IF(INDEX(Variables!$D$5:$D$105,MATCH($A585,Variables!$A$5:$A$105,0))="","","."&amp;INDEX(Variables!$D$5:$D$105,MATCH($A585,Variables!$A$5:$A$105,0)))&amp;"."&amp;K$5</f>
        <v/>
      </c>
      <c r="L585" s="41">
        <f>INDEX(L$78:L$91,$D585)/$E585</f>
        <v/>
      </c>
      <c r="M585" s="40">
        <f>INDEX(M$78:M$91,$D585)/$E585</f>
        <v/>
      </c>
      <c r="N585" s="40">
        <f>INDEX(N$78:N$91,$D585)/$E585</f>
        <v/>
      </c>
      <c r="O585" s="40">
        <f>INDEX(O$78:O$91,$D585)/$E585</f>
        <v/>
      </c>
      <c r="P585" s="40">
        <f>INDEX(P$78:P$91,$D585)/$E585</f>
        <v/>
      </c>
      <c r="Q585" s="40">
        <f>INDEX(Q$78:Q$91,$D585)/$E585</f>
        <v/>
      </c>
      <c r="R585" s="40">
        <f>INDEX(R$78:R$91,$D585)/$E585</f>
        <v/>
      </c>
      <c r="S585" s="40">
        <f>INDEX(S$78:S$91,$D585)/$E585</f>
        <v/>
      </c>
      <c r="T585" s="40">
        <f>INDEX(T$78:T$91,$D585)/$E585</f>
        <v/>
      </c>
      <c r="U585" s="40">
        <f>INDEX(U$78:U$91,$D585)/$E585</f>
        <v/>
      </c>
      <c r="V585" s="40">
        <f>INDEX(V$78:V$91,$D585)/$E585</f>
        <v/>
      </c>
      <c r="W585" s="40">
        <f>INDEX(W$78:W$91,$D585)/$E585</f>
        <v/>
      </c>
      <c r="X585" s="40">
        <f>INDEX(X$78:X$91,$D585)/$E585</f>
        <v/>
      </c>
      <c r="Y585" s="40">
        <f>INDEX(Y$78:Y$91,$D585)/$E585</f>
        <v/>
      </c>
      <c r="Z585" s="40">
        <f>INDEX(Z$78:Z$91,$D585)/$E585</f>
        <v/>
      </c>
      <c r="AA585" s="40">
        <f>INDEX(AA$78:AA$91,$D585)/$E585</f>
        <v/>
      </c>
      <c r="AB585" s="40">
        <f>INDEX(AB$78:AB$91,$D585)/$E585</f>
        <v/>
      </c>
      <c r="AC585" s="40">
        <f>INDEX(AC$78:AC$91,$D585)/$E585</f>
        <v/>
      </c>
      <c r="AD585" s="42">
        <f>NEWEXCISE(INDEX(AD$78:AD$91,$D585),$E585)</f>
        <v/>
      </c>
      <c r="AE585" s="25">
        <f>LOWER(Settings!$C$4)&amp;".mit."&amp;$A585&amp;IF($C585="","","."&amp;$C585&amp;"."&amp;$B585)&amp;IF(INDEX(Variables!$D$5:$D$105,MATCH($A585,Variables!$A$5:$A$105,0))="","","."&amp;INDEX(Variables!$D$5:$D$105,MATCH($A585,Variables!$A$5:$A$105,0)))&amp;"."&amp;AE$5</f>
        <v/>
      </c>
      <c r="AF585" s="41">
        <f>INDEX(AF$78:AF$91,$D585)/$E585</f>
        <v/>
      </c>
      <c r="AG585" s="40">
        <f>INDEX(AG$78:AG$91,$D585)/$E585</f>
        <v/>
      </c>
      <c r="AH585" s="40">
        <f>INDEX(AH$78:AH$91,$D585)/$E585</f>
        <v/>
      </c>
      <c r="AI585" s="40">
        <f>INDEX(AI$78:AI$91,$D585)/$E585</f>
        <v/>
      </c>
      <c r="AJ585" s="40">
        <f>INDEX(AJ$78:AJ$91,$D585)/$E585</f>
        <v/>
      </c>
      <c r="AK585" s="40">
        <f>INDEX(AK$78:AK$91,$D585)/$E585</f>
        <v/>
      </c>
      <c r="AL585" s="40">
        <f>INDEX(AL$78:AL$91,$D585)/$E585</f>
        <v/>
      </c>
      <c r="AM585" s="40">
        <f>INDEX(AM$78:AM$91,$D585)/$E585</f>
        <v/>
      </c>
      <c r="AN585" s="40">
        <f>INDEX(AN$78:AN$91,$D585)/$E585</f>
        <v/>
      </c>
      <c r="AO585" s="40">
        <f>INDEX(AO$78:AO$91,$D585)/$E585</f>
        <v/>
      </c>
      <c r="AP585" s="40">
        <f>INDEX(AP$78:AP$91,$D585)/$E585</f>
        <v/>
      </c>
      <c r="AQ585" s="40">
        <f>INDEX(AQ$78:AQ$91,$D585)/$E585</f>
        <v/>
      </c>
      <c r="AR585" s="40">
        <f>INDEX(AR$78:AR$91,$D585)/$E585</f>
        <v/>
      </c>
      <c r="AS585" s="40">
        <f>INDEX(AS$78:AS$91,$D585)/$E585</f>
        <v/>
      </c>
      <c r="AT585" s="40">
        <f>INDEX(AT$78:AT$91,$D585)/$E585</f>
        <v/>
      </c>
      <c r="AU585" s="40">
        <f>INDEX(AU$78:AU$91,$D585)/$E585</f>
        <v/>
      </c>
      <c r="AV585" s="40">
        <f>INDEX(AV$78:AV$91,$D585)/$E585</f>
        <v/>
      </c>
      <c r="AW585" s="40">
        <f>INDEX(AW$78:AW$91,$D585)/$E585</f>
        <v/>
      </c>
      <c r="AX585" s="42">
        <f>NEWEXCISE(INDEX(AX$78:AX$91,$D585),$E585)</f>
        <v/>
      </c>
    </row>
    <row r="586" hidden="1" outlineLevel="2">
      <c r="A586" s="5" t="inlineStr">
        <is>
          <t>ntx</t>
        </is>
      </c>
      <c r="B586" s="5" t="inlineStr">
        <is>
          <t>ker</t>
        </is>
      </c>
      <c r="C586" s="5" t="inlineStr">
        <is>
          <t>res</t>
        </is>
      </c>
      <c r="D586" s="40">
        <f>INDEX(Inputs!$L$5:$L$132,MATCH($B586&amp;"|"&amp;$C586,Inputs!$A$5:$A$132,0))</f>
        <v/>
      </c>
      <c r="E586" s="40">
        <f>INDEX(Inputs!$I$5:$I$132,MATCH($B586&amp;"|"&amp;$C586,Inputs!$A$5:$A$132,0))</f>
        <v/>
      </c>
      <c r="F586" s="39" t="n"/>
      <c r="G586" s="39" t="n"/>
      <c r="H586" s="5">
        <f>INDEX(Variables!$B$5:$B$105,MATCH($A586,Variables!$A$5:$A$105,0))&amp;IF($C586="",""," | "&amp;INDEX(Mapping!$B$5:$B$26,MATCH($C586,Mapping!$A$5:$A$26,0))&amp;" | "&amp;INDEX(Mapping!$B$30:$B$41,MATCH($B586,Mapping!$A$30:$A$41,0)))</f>
        <v/>
      </c>
      <c r="I586" s="5">
        <f>INDEX(Variables!$C$5:$C$105,MATCH($A586,Variables!$A$5:$A$105,0))</f>
        <v/>
      </c>
      <c r="J586" s="5">
        <f>INDEX(Variables!$E$5:$E$105,MATCH($A586,Variables!$A$5:$A$105,0))</f>
        <v/>
      </c>
      <c r="K586" s="25">
        <f>LOWER(Settings!$C$4)&amp;".mit."&amp;$A586&amp;IF($C586="","","."&amp;$C586&amp;"."&amp;$B586)&amp;IF(INDEX(Variables!$D$5:$D$105,MATCH($A586,Variables!$A$5:$A$105,0))="","","."&amp;INDEX(Variables!$D$5:$D$105,MATCH($A586,Variables!$A$5:$A$105,0)))&amp;"."&amp;K$5</f>
        <v/>
      </c>
      <c r="L586" s="41">
        <f>INDEX(L$78:L$91,$D586)/$E586</f>
        <v/>
      </c>
      <c r="M586" s="40">
        <f>INDEX(M$78:M$91,$D586)/$E586</f>
        <v/>
      </c>
      <c r="N586" s="40">
        <f>INDEX(N$78:N$91,$D586)/$E586</f>
        <v/>
      </c>
      <c r="O586" s="40">
        <f>INDEX(O$78:O$91,$D586)/$E586</f>
        <v/>
      </c>
      <c r="P586" s="40">
        <f>INDEX(P$78:P$91,$D586)/$E586</f>
        <v/>
      </c>
      <c r="Q586" s="40">
        <f>INDEX(Q$78:Q$91,$D586)/$E586</f>
        <v/>
      </c>
      <c r="R586" s="40">
        <f>INDEX(R$78:R$91,$D586)/$E586</f>
        <v/>
      </c>
      <c r="S586" s="40">
        <f>INDEX(S$78:S$91,$D586)/$E586</f>
        <v/>
      </c>
      <c r="T586" s="40">
        <f>INDEX(T$78:T$91,$D586)/$E586</f>
        <v/>
      </c>
      <c r="U586" s="40">
        <f>INDEX(U$78:U$91,$D586)/$E586</f>
        <v/>
      </c>
      <c r="V586" s="40">
        <f>INDEX(V$78:V$91,$D586)/$E586</f>
        <v/>
      </c>
      <c r="W586" s="40">
        <f>INDEX(W$78:W$91,$D586)/$E586</f>
        <v/>
      </c>
      <c r="X586" s="40">
        <f>INDEX(X$78:X$91,$D586)/$E586</f>
        <v/>
      </c>
      <c r="Y586" s="40">
        <f>INDEX(Y$78:Y$91,$D586)/$E586</f>
        <v/>
      </c>
      <c r="Z586" s="40">
        <f>INDEX(Z$78:Z$91,$D586)/$E586</f>
        <v/>
      </c>
      <c r="AA586" s="40">
        <f>INDEX(AA$78:AA$91,$D586)/$E586</f>
        <v/>
      </c>
      <c r="AB586" s="40">
        <f>INDEX(AB$78:AB$91,$D586)/$E586</f>
        <v/>
      </c>
      <c r="AC586" s="40">
        <f>INDEX(AC$78:AC$91,$D586)/$E586</f>
        <v/>
      </c>
      <c r="AD586" s="42">
        <f>NEWEXCISE(INDEX(AD$78:AD$91,$D586),$E586)</f>
        <v/>
      </c>
      <c r="AE586" s="25">
        <f>LOWER(Settings!$C$4)&amp;".mit."&amp;$A586&amp;IF($C586="","","."&amp;$C586&amp;"."&amp;$B586)&amp;IF(INDEX(Variables!$D$5:$D$105,MATCH($A586,Variables!$A$5:$A$105,0))="","","."&amp;INDEX(Variables!$D$5:$D$105,MATCH($A586,Variables!$A$5:$A$105,0)))&amp;"."&amp;AE$5</f>
        <v/>
      </c>
      <c r="AF586" s="41">
        <f>INDEX(AF$78:AF$91,$D586)/$E586</f>
        <v/>
      </c>
      <c r="AG586" s="40">
        <f>INDEX(AG$78:AG$91,$D586)/$E586</f>
        <v/>
      </c>
      <c r="AH586" s="40">
        <f>INDEX(AH$78:AH$91,$D586)/$E586</f>
        <v/>
      </c>
      <c r="AI586" s="40">
        <f>INDEX(AI$78:AI$91,$D586)/$E586</f>
        <v/>
      </c>
      <c r="AJ586" s="40">
        <f>INDEX(AJ$78:AJ$91,$D586)/$E586</f>
        <v/>
      </c>
      <c r="AK586" s="40">
        <f>INDEX(AK$78:AK$91,$D586)/$E586</f>
        <v/>
      </c>
      <c r="AL586" s="40">
        <f>INDEX(AL$78:AL$91,$D586)/$E586</f>
        <v/>
      </c>
      <c r="AM586" s="40">
        <f>INDEX(AM$78:AM$91,$D586)/$E586</f>
        <v/>
      </c>
      <c r="AN586" s="40">
        <f>INDEX(AN$78:AN$91,$D586)/$E586</f>
        <v/>
      </c>
      <c r="AO586" s="40">
        <f>INDEX(AO$78:AO$91,$D586)/$E586</f>
        <v/>
      </c>
      <c r="AP586" s="40">
        <f>INDEX(AP$78:AP$91,$D586)/$E586</f>
        <v/>
      </c>
      <c r="AQ586" s="40">
        <f>INDEX(AQ$78:AQ$91,$D586)/$E586</f>
        <v/>
      </c>
      <c r="AR586" s="40">
        <f>INDEX(AR$78:AR$91,$D586)/$E586</f>
        <v/>
      </c>
      <c r="AS586" s="40">
        <f>INDEX(AS$78:AS$91,$D586)/$E586</f>
        <v/>
      </c>
      <c r="AT586" s="40">
        <f>INDEX(AT$78:AT$91,$D586)/$E586</f>
        <v/>
      </c>
      <c r="AU586" s="40">
        <f>INDEX(AU$78:AU$91,$D586)/$E586</f>
        <v/>
      </c>
      <c r="AV586" s="40">
        <f>INDEX(AV$78:AV$91,$D586)/$E586</f>
        <v/>
      </c>
      <c r="AW586" s="40">
        <f>INDEX(AW$78:AW$91,$D586)/$E586</f>
        <v/>
      </c>
      <c r="AX586" s="42">
        <f>NEWEXCISE(INDEX(AX$78:AX$91,$D586),$E586)</f>
        <v/>
      </c>
    </row>
    <row r="587" hidden="1" outlineLevel="2">
      <c r="A587" s="5" t="inlineStr">
        <is>
          <t>ntx</t>
        </is>
      </c>
      <c r="B587" s="5" t="inlineStr">
        <is>
          <t>oop</t>
        </is>
      </c>
      <c r="C587" s="5" t="inlineStr">
        <is>
          <t>res</t>
        </is>
      </c>
      <c r="D587" s="40">
        <f>INDEX(Inputs!$L$5:$L$132,MATCH($B587&amp;"|"&amp;$C587,Inputs!$A$5:$A$132,0))</f>
        <v/>
      </c>
      <c r="E587" s="40">
        <f>INDEX(Inputs!$I$5:$I$132,MATCH($B587&amp;"|"&amp;$C587,Inputs!$A$5:$A$132,0))</f>
        <v/>
      </c>
      <c r="F587" s="39" t="n"/>
      <c r="G587" s="39" t="n"/>
      <c r="H587" s="5">
        <f>INDEX(Variables!$B$5:$B$105,MATCH($A587,Variables!$A$5:$A$105,0))&amp;IF($C587="",""," | "&amp;INDEX(Mapping!$B$5:$B$26,MATCH($C587,Mapping!$A$5:$A$26,0))&amp;" | "&amp;INDEX(Mapping!$B$30:$B$41,MATCH($B587,Mapping!$A$30:$A$41,0)))</f>
        <v/>
      </c>
      <c r="I587" s="5">
        <f>INDEX(Variables!$C$5:$C$105,MATCH($A587,Variables!$A$5:$A$105,0))</f>
        <v/>
      </c>
      <c r="J587" s="5">
        <f>INDEX(Variables!$E$5:$E$105,MATCH($A587,Variables!$A$5:$A$105,0))</f>
        <v/>
      </c>
      <c r="K587" s="25">
        <f>LOWER(Settings!$C$4)&amp;".mit."&amp;$A587&amp;IF($C587="","","."&amp;$C587&amp;"."&amp;$B587)&amp;IF(INDEX(Variables!$D$5:$D$105,MATCH($A587,Variables!$A$5:$A$105,0))="","","."&amp;INDEX(Variables!$D$5:$D$105,MATCH($A587,Variables!$A$5:$A$105,0)))&amp;"."&amp;K$5</f>
        <v/>
      </c>
      <c r="L587" s="41">
        <f>INDEX(L$78:L$91,$D587)/$E587</f>
        <v/>
      </c>
      <c r="M587" s="40">
        <f>INDEX(M$78:M$91,$D587)/$E587</f>
        <v/>
      </c>
      <c r="N587" s="40">
        <f>INDEX(N$78:N$91,$D587)/$E587</f>
        <v/>
      </c>
      <c r="O587" s="40">
        <f>INDEX(O$78:O$91,$D587)/$E587</f>
        <v/>
      </c>
      <c r="P587" s="40">
        <f>INDEX(P$78:P$91,$D587)/$E587</f>
        <v/>
      </c>
      <c r="Q587" s="40">
        <f>INDEX(Q$78:Q$91,$D587)/$E587</f>
        <v/>
      </c>
      <c r="R587" s="40">
        <f>INDEX(R$78:R$91,$D587)/$E587</f>
        <v/>
      </c>
      <c r="S587" s="40">
        <f>INDEX(S$78:S$91,$D587)/$E587</f>
        <v/>
      </c>
      <c r="T587" s="40">
        <f>INDEX(T$78:T$91,$D587)/$E587</f>
        <v/>
      </c>
      <c r="U587" s="40">
        <f>INDEX(U$78:U$91,$D587)/$E587</f>
        <v/>
      </c>
      <c r="V587" s="40">
        <f>INDEX(V$78:V$91,$D587)/$E587</f>
        <v/>
      </c>
      <c r="W587" s="40">
        <f>INDEX(W$78:W$91,$D587)/$E587</f>
        <v/>
      </c>
      <c r="X587" s="40">
        <f>INDEX(X$78:X$91,$D587)/$E587</f>
        <v/>
      </c>
      <c r="Y587" s="40">
        <f>INDEX(Y$78:Y$91,$D587)/$E587</f>
        <v/>
      </c>
      <c r="Z587" s="40">
        <f>INDEX(Z$78:Z$91,$D587)/$E587</f>
        <v/>
      </c>
      <c r="AA587" s="40">
        <f>INDEX(AA$78:AA$91,$D587)/$E587</f>
        <v/>
      </c>
      <c r="AB587" s="40">
        <f>INDEX(AB$78:AB$91,$D587)/$E587</f>
        <v/>
      </c>
      <c r="AC587" s="40">
        <f>INDEX(AC$78:AC$91,$D587)/$E587</f>
        <v/>
      </c>
      <c r="AD587" s="42">
        <f>NEWEXCISE(INDEX(AD$78:AD$91,$D587),$E587)</f>
        <v/>
      </c>
      <c r="AE587" s="25">
        <f>LOWER(Settings!$C$4)&amp;".mit."&amp;$A587&amp;IF($C587="","","."&amp;$C587&amp;"."&amp;$B587)&amp;IF(INDEX(Variables!$D$5:$D$105,MATCH($A587,Variables!$A$5:$A$105,0))="","","."&amp;INDEX(Variables!$D$5:$D$105,MATCH($A587,Variables!$A$5:$A$105,0)))&amp;"."&amp;AE$5</f>
        <v/>
      </c>
      <c r="AF587" s="41">
        <f>INDEX(AF$78:AF$91,$D587)/$E587</f>
        <v/>
      </c>
      <c r="AG587" s="40">
        <f>INDEX(AG$78:AG$91,$D587)/$E587</f>
        <v/>
      </c>
      <c r="AH587" s="40">
        <f>INDEX(AH$78:AH$91,$D587)/$E587</f>
        <v/>
      </c>
      <c r="AI587" s="40">
        <f>INDEX(AI$78:AI$91,$D587)/$E587</f>
        <v/>
      </c>
      <c r="AJ587" s="40">
        <f>INDEX(AJ$78:AJ$91,$D587)/$E587</f>
        <v/>
      </c>
      <c r="AK587" s="40">
        <f>INDEX(AK$78:AK$91,$D587)/$E587</f>
        <v/>
      </c>
      <c r="AL587" s="40">
        <f>INDEX(AL$78:AL$91,$D587)/$E587</f>
        <v/>
      </c>
      <c r="AM587" s="40">
        <f>INDEX(AM$78:AM$91,$D587)/$E587</f>
        <v/>
      </c>
      <c r="AN587" s="40">
        <f>INDEX(AN$78:AN$91,$D587)/$E587</f>
        <v/>
      </c>
      <c r="AO587" s="40">
        <f>INDEX(AO$78:AO$91,$D587)/$E587</f>
        <v/>
      </c>
      <c r="AP587" s="40">
        <f>INDEX(AP$78:AP$91,$D587)/$E587</f>
        <v/>
      </c>
      <c r="AQ587" s="40">
        <f>INDEX(AQ$78:AQ$91,$D587)/$E587</f>
        <v/>
      </c>
      <c r="AR587" s="40">
        <f>INDEX(AR$78:AR$91,$D587)/$E587</f>
        <v/>
      </c>
      <c r="AS587" s="40">
        <f>INDEX(AS$78:AS$91,$D587)/$E587</f>
        <v/>
      </c>
      <c r="AT587" s="40">
        <f>INDEX(AT$78:AT$91,$D587)/$E587</f>
        <v/>
      </c>
      <c r="AU587" s="40">
        <f>INDEX(AU$78:AU$91,$D587)/$E587</f>
        <v/>
      </c>
      <c r="AV587" s="40">
        <f>INDEX(AV$78:AV$91,$D587)/$E587</f>
        <v/>
      </c>
      <c r="AW587" s="40">
        <f>INDEX(AW$78:AW$91,$D587)/$E587</f>
        <v/>
      </c>
      <c r="AX587" s="42">
        <f>NEWEXCISE(INDEX(AX$78:AX$91,$D587),$E587)</f>
        <v/>
      </c>
    </row>
    <row r="588" hidden="1" outlineLevel="2">
      <c r="A588" s="5" t="inlineStr">
        <is>
          <t>ntx</t>
        </is>
      </c>
      <c r="B588" s="5" t="inlineStr">
        <is>
          <t>bio</t>
        </is>
      </c>
      <c r="C588" s="5" t="inlineStr">
        <is>
          <t>res</t>
        </is>
      </c>
      <c r="D588" s="40">
        <f>INDEX(Inputs!$L$5:$L$132,MATCH($B588&amp;"|"&amp;$C588,Inputs!$A$5:$A$132,0))</f>
        <v/>
      </c>
      <c r="E588" s="40">
        <f>INDEX(Inputs!$I$5:$I$132,MATCH($B588&amp;"|"&amp;$C588,Inputs!$A$5:$A$132,0))</f>
        <v/>
      </c>
      <c r="F588" s="39" t="n"/>
      <c r="G588" s="39" t="n"/>
      <c r="H588" s="5">
        <f>INDEX(Variables!$B$5:$B$105,MATCH($A588,Variables!$A$5:$A$105,0))&amp;IF($C588="",""," | "&amp;INDEX(Mapping!$B$5:$B$26,MATCH($C588,Mapping!$A$5:$A$26,0))&amp;" | "&amp;INDEX(Mapping!$B$30:$B$41,MATCH($B588,Mapping!$A$30:$A$41,0)))</f>
        <v/>
      </c>
      <c r="I588" s="5">
        <f>INDEX(Variables!$C$5:$C$105,MATCH($A588,Variables!$A$5:$A$105,0))</f>
        <v/>
      </c>
      <c r="J588" s="5">
        <f>INDEX(Variables!$E$5:$E$105,MATCH($A588,Variables!$A$5:$A$105,0))</f>
        <v/>
      </c>
      <c r="K588" s="25">
        <f>LOWER(Settings!$C$4)&amp;".mit."&amp;$A588&amp;IF($C588="","","."&amp;$C588&amp;"."&amp;$B588)&amp;IF(INDEX(Variables!$D$5:$D$105,MATCH($A588,Variables!$A$5:$A$105,0))="","","."&amp;INDEX(Variables!$D$5:$D$105,MATCH($A588,Variables!$A$5:$A$105,0)))&amp;"."&amp;K$5</f>
        <v/>
      </c>
      <c r="L588" s="41">
        <f>INDEX(L$78:L$91,$D588)/$E588</f>
        <v/>
      </c>
      <c r="M588" s="40">
        <f>INDEX(M$78:M$91,$D588)/$E588</f>
        <v/>
      </c>
      <c r="N588" s="40">
        <f>INDEX(N$78:N$91,$D588)/$E588</f>
        <v/>
      </c>
      <c r="O588" s="40">
        <f>INDEX(O$78:O$91,$D588)/$E588</f>
        <v/>
      </c>
      <c r="P588" s="40">
        <f>INDEX(P$78:P$91,$D588)/$E588</f>
        <v/>
      </c>
      <c r="Q588" s="40">
        <f>INDEX(Q$78:Q$91,$D588)/$E588</f>
        <v/>
      </c>
      <c r="R588" s="40">
        <f>INDEX(R$78:R$91,$D588)/$E588</f>
        <v/>
      </c>
      <c r="S588" s="40">
        <f>INDEX(S$78:S$91,$D588)/$E588</f>
        <v/>
      </c>
      <c r="T588" s="40">
        <f>INDEX(T$78:T$91,$D588)/$E588</f>
        <v/>
      </c>
      <c r="U588" s="40">
        <f>INDEX(U$78:U$91,$D588)/$E588</f>
        <v/>
      </c>
      <c r="V588" s="40">
        <f>INDEX(V$78:V$91,$D588)/$E588</f>
        <v/>
      </c>
      <c r="W588" s="40">
        <f>INDEX(W$78:W$91,$D588)/$E588</f>
        <v/>
      </c>
      <c r="X588" s="40">
        <f>INDEX(X$78:X$91,$D588)/$E588</f>
        <v/>
      </c>
      <c r="Y588" s="40">
        <f>INDEX(Y$78:Y$91,$D588)/$E588</f>
        <v/>
      </c>
      <c r="Z588" s="40">
        <f>INDEX(Z$78:Z$91,$D588)/$E588</f>
        <v/>
      </c>
      <c r="AA588" s="40">
        <f>INDEX(AA$78:AA$91,$D588)/$E588</f>
        <v/>
      </c>
      <c r="AB588" s="40">
        <f>INDEX(AB$78:AB$91,$D588)/$E588</f>
        <v/>
      </c>
      <c r="AC588" s="40">
        <f>INDEX(AC$78:AC$91,$D588)/$E588</f>
        <v/>
      </c>
      <c r="AD588" s="42">
        <f>NEWEXCISE(INDEX(AD$78:AD$91,$D588),$E588)</f>
        <v/>
      </c>
      <c r="AE588" s="25">
        <f>LOWER(Settings!$C$4)&amp;".mit."&amp;$A588&amp;IF($C588="","","."&amp;$C588&amp;"."&amp;$B588)&amp;IF(INDEX(Variables!$D$5:$D$105,MATCH($A588,Variables!$A$5:$A$105,0))="","","."&amp;INDEX(Variables!$D$5:$D$105,MATCH($A588,Variables!$A$5:$A$105,0)))&amp;"."&amp;AE$5</f>
        <v/>
      </c>
      <c r="AF588" s="41">
        <f>INDEX(AF$78:AF$91,$D588)/$E588</f>
        <v/>
      </c>
      <c r="AG588" s="40">
        <f>INDEX(AG$78:AG$91,$D588)/$E588</f>
        <v/>
      </c>
      <c r="AH588" s="40">
        <f>INDEX(AH$78:AH$91,$D588)/$E588</f>
        <v/>
      </c>
      <c r="AI588" s="40">
        <f>INDEX(AI$78:AI$91,$D588)/$E588</f>
        <v/>
      </c>
      <c r="AJ588" s="40">
        <f>INDEX(AJ$78:AJ$91,$D588)/$E588</f>
        <v/>
      </c>
      <c r="AK588" s="40">
        <f>INDEX(AK$78:AK$91,$D588)/$E588</f>
        <v/>
      </c>
      <c r="AL588" s="40">
        <f>INDEX(AL$78:AL$91,$D588)/$E588</f>
        <v/>
      </c>
      <c r="AM588" s="40">
        <f>INDEX(AM$78:AM$91,$D588)/$E588</f>
        <v/>
      </c>
      <c r="AN588" s="40">
        <f>INDEX(AN$78:AN$91,$D588)/$E588</f>
        <v/>
      </c>
      <c r="AO588" s="40">
        <f>INDEX(AO$78:AO$91,$D588)/$E588</f>
        <v/>
      </c>
      <c r="AP588" s="40">
        <f>INDEX(AP$78:AP$91,$D588)/$E588</f>
        <v/>
      </c>
      <c r="AQ588" s="40">
        <f>INDEX(AQ$78:AQ$91,$D588)/$E588</f>
        <v/>
      </c>
      <c r="AR588" s="40">
        <f>INDEX(AR$78:AR$91,$D588)/$E588</f>
        <v/>
      </c>
      <c r="AS588" s="40">
        <f>INDEX(AS$78:AS$91,$D588)/$E588</f>
        <v/>
      </c>
      <c r="AT588" s="40">
        <f>INDEX(AT$78:AT$91,$D588)/$E588</f>
        <v/>
      </c>
      <c r="AU588" s="40">
        <f>INDEX(AU$78:AU$91,$D588)/$E588</f>
        <v/>
      </c>
      <c r="AV588" s="40">
        <f>INDEX(AV$78:AV$91,$D588)/$E588</f>
        <v/>
      </c>
      <c r="AW588" s="40">
        <f>INDEX(AW$78:AW$91,$D588)/$E588</f>
        <v/>
      </c>
      <c r="AX588" s="42">
        <f>NEWEXCISE(INDEX(AX$78:AX$91,$D588),$E588)</f>
        <v/>
      </c>
    </row>
    <row r="589" hidden="1" outlineLevel="2"/>
    <row r="590" hidden="1" outlineLevel="2">
      <c r="A590" s="5" t="inlineStr">
        <is>
          <t>nce</t>
        </is>
      </c>
      <c r="B590" s="5" t="inlineStr">
        <is>
          <t>coa</t>
        </is>
      </c>
      <c r="C590" s="5" t="inlineStr">
        <is>
          <t>res</t>
        </is>
      </c>
      <c r="D590" s="39" t="n"/>
      <c r="E590" s="39" t="n"/>
      <c r="F590" s="39" t="n"/>
      <c r="G590" s="39" t="n"/>
      <c r="H590" s="5">
        <f>INDEX(Variables!$B$5:$B$105,MATCH($A590,Variables!$A$5:$A$105,0))&amp;IF($C590="",""," | "&amp;INDEX(Mapping!$B$5:$B$26,MATCH($C590,Mapping!$A$5:$A$26,0))&amp;" | "&amp;INDEX(Mapping!$B$30:$B$41,MATCH($B590,Mapping!$A$30:$A$41,0)))</f>
        <v/>
      </c>
      <c r="I590" s="5">
        <f>INDEX(Variables!$C$5:$C$105,MATCH($A590,Variables!$A$5:$A$105,0))</f>
        <v/>
      </c>
      <c r="J590" s="5">
        <f>INDEX(Variables!$E$5:$E$105,MATCH($A590,Variables!$A$5:$A$105,0))</f>
        <v/>
      </c>
      <c r="K590" s="25">
        <f>LOWER(Settings!$C$4)&amp;".mit."&amp;$A590&amp;IF($C590="","","."&amp;$C590&amp;"."&amp;$B590)&amp;IF(INDEX(Variables!$D$5:$D$105,MATCH($A590,Variables!$A$5:$A$105,0))="","","."&amp;INDEX(Variables!$D$5:$D$105,MATCH($A590,Variables!$A$5:$A$105,0)))&amp;"."&amp;K$5</f>
        <v/>
      </c>
      <c r="L590" s="41">
        <f>L563+L572+L581</f>
        <v/>
      </c>
      <c r="M590" s="40">
        <f>M563+M572+M581</f>
        <v/>
      </c>
      <c r="N590" s="40">
        <f>N563+N572+N581</f>
        <v/>
      </c>
      <c r="O590" s="40">
        <f>O563+O572+O581</f>
        <v/>
      </c>
      <c r="P590" s="40">
        <f>P563+P572+P581</f>
        <v/>
      </c>
      <c r="Q590" s="40">
        <f>Q563+Q572+Q581</f>
        <v/>
      </c>
      <c r="R590" s="40">
        <f>R563+R572+R581</f>
        <v/>
      </c>
      <c r="S590" s="40">
        <f>S563+S572+S581</f>
        <v/>
      </c>
      <c r="T590" s="40">
        <f>T563+T572+T581</f>
        <v/>
      </c>
      <c r="U590" s="40">
        <f>U563+U572+U581</f>
        <v/>
      </c>
      <c r="V590" s="40">
        <f>V563+V572+V581</f>
        <v/>
      </c>
      <c r="W590" s="40">
        <f>W563+W572+W581</f>
        <v/>
      </c>
      <c r="X590" s="40">
        <f>X563+X572+X581</f>
        <v/>
      </c>
      <c r="Y590" s="40">
        <f>Y563+Y572+Y581</f>
        <v/>
      </c>
      <c r="Z590" s="40">
        <f>Z563+Z572+Z581</f>
        <v/>
      </c>
      <c r="AA590" s="40">
        <f>AA563+AA572+AA581</f>
        <v/>
      </c>
      <c r="AB590" s="40">
        <f>AB563+AB572+AB581</f>
        <v/>
      </c>
      <c r="AC590" s="40">
        <f>AC563+AC572+AC581</f>
        <v/>
      </c>
      <c r="AD590" s="42">
        <f>NEWPOLICY(AD563,AD572,AD581)</f>
        <v/>
      </c>
      <c r="AE590" s="25">
        <f>LOWER(Settings!$C$4)&amp;".mit."&amp;$A590&amp;IF($C590="","","."&amp;$C590&amp;"."&amp;$B590)&amp;IF(INDEX(Variables!$D$5:$D$105,MATCH($A590,Variables!$A$5:$A$105,0))="","","."&amp;INDEX(Variables!$D$5:$D$105,MATCH($A590,Variables!$A$5:$A$105,0)))&amp;"."&amp;AE$5</f>
        <v/>
      </c>
      <c r="AF590" s="41">
        <f>AF563+AF572+AF581</f>
        <v/>
      </c>
      <c r="AG590" s="40">
        <f>AG563+AG572+AG581</f>
        <v/>
      </c>
      <c r="AH590" s="40">
        <f>AH563+AH572+AH581</f>
        <v/>
      </c>
      <c r="AI590" s="40">
        <f>AI563+AI572+AI581</f>
        <v/>
      </c>
      <c r="AJ590" s="40">
        <f>AJ563+AJ572+AJ581</f>
        <v/>
      </c>
      <c r="AK590" s="40">
        <f>AK563+AK572+AK581</f>
        <v/>
      </c>
      <c r="AL590" s="40">
        <f>AL563+AL572+AL581</f>
        <v/>
      </c>
      <c r="AM590" s="40">
        <f>AM563+AM572+AM581</f>
        <v/>
      </c>
      <c r="AN590" s="40">
        <f>AN563+AN572+AN581</f>
        <v/>
      </c>
      <c r="AO590" s="40">
        <f>AO563+AO572+AO581</f>
        <v/>
      </c>
      <c r="AP590" s="40">
        <f>AP563+AP572+AP581</f>
        <v/>
      </c>
      <c r="AQ590" s="40">
        <f>AQ563+AQ572+AQ581</f>
        <v/>
      </c>
      <c r="AR590" s="40">
        <f>AR563+AR572+AR581</f>
        <v/>
      </c>
      <c r="AS590" s="40">
        <f>AS563+AS572+AS581</f>
        <v/>
      </c>
      <c r="AT590" s="40">
        <f>AT563+AT572+AT581</f>
        <v/>
      </c>
      <c r="AU590" s="40">
        <f>AU563+AU572+AU581</f>
        <v/>
      </c>
      <c r="AV590" s="40">
        <f>AV563+AV572+AV581</f>
        <v/>
      </c>
      <c r="AW590" s="40">
        <f>AW563+AW572+AW581</f>
        <v/>
      </c>
      <c r="AX590" s="42">
        <f>NEWPOLICY(AX563,AX572,AX581)</f>
        <v/>
      </c>
    </row>
    <row r="591" hidden="1" outlineLevel="2">
      <c r="A591" s="5" t="inlineStr">
        <is>
          <t>nce</t>
        </is>
      </c>
      <c r="B591" s="5" t="inlineStr">
        <is>
          <t>nga</t>
        </is>
      </c>
      <c r="C591" s="5" t="inlineStr">
        <is>
          <t>res</t>
        </is>
      </c>
      <c r="D591" s="39" t="n"/>
      <c r="E591" s="39" t="n"/>
      <c r="F591" s="39" t="n"/>
      <c r="G591" s="39" t="n"/>
      <c r="H591" s="5">
        <f>INDEX(Variables!$B$5:$B$105,MATCH($A591,Variables!$A$5:$A$105,0))&amp;IF($C591="",""," | "&amp;INDEX(Mapping!$B$5:$B$26,MATCH($C591,Mapping!$A$5:$A$26,0))&amp;" | "&amp;INDEX(Mapping!$B$30:$B$41,MATCH($B591,Mapping!$A$30:$A$41,0)))</f>
        <v/>
      </c>
      <c r="I591" s="5">
        <f>INDEX(Variables!$C$5:$C$105,MATCH($A591,Variables!$A$5:$A$105,0))</f>
        <v/>
      </c>
      <c r="J591" s="5">
        <f>INDEX(Variables!$E$5:$E$105,MATCH($A591,Variables!$A$5:$A$105,0))</f>
        <v/>
      </c>
      <c r="K591" s="25">
        <f>LOWER(Settings!$C$4)&amp;".mit."&amp;$A591&amp;IF($C591="","","."&amp;$C591&amp;"."&amp;$B591)&amp;IF(INDEX(Variables!$D$5:$D$105,MATCH($A591,Variables!$A$5:$A$105,0))="","","."&amp;INDEX(Variables!$D$5:$D$105,MATCH($A591,Variables!$A$5:$A$105,0)))&amp;"."&amp;K$5</f>
        <v/>
      </c>
      <c r="L591" s="41">
        <f>L564+L573+L582</f>
        <v/>
      </c>
      <c r="M591" s="40">
        <f>M564+M573+M582</f>
        <v/>
      </c>
      <c r="N591" s="40">
        <f>N564+N573+N582</f>
        <v/>
      </c>
      <c r="O591" s="40">
        <f>O564+O573+O582</f>
        <v/>
      </c>
      <c r="P591" s="40">
        <f>P564+P573+P582</f>
        <v/>
      </c>
      <c r="Q591" s="40">
        <f>Q564+Q573+Q582</f>
        <v/>
      </c>
      <c r="R591" s="40">
        <f>R564+R573+R582</f>
        <v/>
      </c>
      <c r="S591" s="40">
        <f>S564+S573+S582</f>
        <v/>
      </c>
      <c r="T591" s="40">
        <f>T564+T573+T582</f>
        <v/>
      </c>
      <c r="U591" s="40">
        <f>U564+U573+U582</f>
        <v/>
      </c>
      <c r="V591" s="40">
        <f>V564+V573+V582</f>
        <v/>
      </c>
      <c r="W591" s="40">
        <f>W564+W573+W582</f>
        <v/>
      </c>
      <c r="X591" s="40">
        <f>X564+X573+X582</f>
        <v/>
      </c>
      <c r="Y591" s="40">
        <f>Y564+Y573+Y582</f>
        <v/>
      </c>
      <c r="Z591" s="40">
        <f>Z564+Z573+Z582</f>
        <v/>
      </c>
      <c r="AA591" s="40">
        <f>AA564+AA573+AA582</f>
        <v/>
      </c>
      <c r="AB591" s="40">
        <f>AB564+AB573+AB582</f>
        <v/>
      </c>
      <c r="AC591" s="40">
        <f>AC564+AC573+AC582</f>
        <v/>
      </c>
      <c r="AD591" s="42">
        <f>NEWPOLICY(AD564,AD573,AD582)</f>
        <v/>
      </c>
      <c r="AE591" s="25">
        <f>LOWER(Settings!$C$4)&amp;".mit."&amp;$A591&amp;IF($C591="","","."&amp;$C591&amp;"."&amp;$B591)&amp;IF(INDEX(Variables!$D$5:$D$105,MATCH($A591,Variables!$A$5:$A$105,0))="","","."&amp;INDEX(Variables!$D$5:$D$105,MATCH($A591,Variables!$A$5:$A$105,0)))&amp;"."&amp;AE$5</f>
        <v/>
      </c>
      <c r="AF591" s="41">
        <f>AF564+AF573+AF582</f>
        <v/>
      </c>
      <c r="AG591" s="40">
        <f>AG564+AG573+AG582</f>
        <v/>
      </c>
      <c r="AH591" s="40">
        <f>AH564+AH573+AH582</f>
        <v/>
      </c>
      <c r="AI591" s="40">
        <f>AI564+AI573+AI582</f>
        <v/>
      </c>
      <c r="AJ591" s="40">
        <f>AJ564+AJ573+AJ582</f>
        <v/>
      </c>
      <c r="AK591" s="40">
        <f>AK564+AK573+AK582</f>
        <v/>
      </c>
      <c r="AL591" s="40">
        <f>AL564+AL573+AL582</f>
        <v/>
      </c>
      <c r="AM591" s="40">
        <f>AM564+AM573+AM582</f>
        <v/>
      </c>
      <c r="AN591" s="40">
        <f>AN564+AN573+AN582</f>
        <v/>
      </c>
      <c r="AO591" s="40">
        <f>AO564+AO573+AO582</f>
        <v/>
      </c>
      <c r="AP591" s="40">
        <f>AP564+AP573+AP582</f>
        <v/>
      </c>
      <c r="AQ591" s="40">
        <f>AQ564+AQ573+AQ582</f>
        <v/>
      </c>
      <c r="AR591" s="40">
        <f>AR564+AR573+AR582</f>
        <v/>
      </c>
      <c r="AS591" s="40">
        <f>AS564+AS573+AS582</f>
        <v/>
      </c>
      <c r="AT591" s="40">
        <f>AT564+AT573+AT582</f>
        <v/>
      </c>
      <c r="AU591" s="40">
        <f>AU564+AU573+AU582</f>
        <v/>
      </c>
      <c r="AV591" s="40">
        <f>AV564+AV573+AV582</f>
        <v/>
      </c>
      <c r="AW591" s="40">
        <f>AW564+AW573+AW582</f>
        <v/>
      </c>
      <c r="AX591" s="42">
        <f>NEWPOLICY(AX564,AX573,AX582)</f>
        <v/>
      </c>
    </row>
    <row r="592" hidden="1" outlineLevel="2">
      <c r="A592" s="5" t="inlineStr">
        <is>
          <t>nce</t>
        </is>
      </c>
      <c r="B592" s="5" t="inlineStr">
        <is>
          <t>gso</t>
        </is>
      </c>
      <c r="C592" s="5" t="inlineStr">
        <is>
          <t>res</t>
        </is>
      </c>
      <c r="D592" s="39" t="n"/>
      <c r="E592" s="39" t="n"/>
      <c r="F592" s="39" t="n"/>
      <c r="G592" s="39" t="n"/>
      <c r="H592" s="5">
        <f>INDEX(Variables!$B$5:$B$105,MATCH($A592,Variables!$A$5:$A$105,0))&amp;IF($C592="",""," | "&amp;INDEX(Mapping!$B$5:$B$26,MATCH($C592,Mapping!$A$5:$A$26,0))&amp;" | "&amp;INDEX(Mapping!$B$30:$B$41,MATCH($B592,Mapping!$A$30:$A$41,0)))</f>
        <v/>
      </c>
      <c r="I592" s="5">
        <f>INDEX(Variables!$C$5:$C$105,MATCH($A592,Variables!$A$5:$A$105,0))</f>
        <v/>
      </c>
      <c r="J592" s="5">
        <f>INDEX(Variables!$E$5:$E$105,MATCH($A592,Variables!$A$5:$A$105,0))</f>
        <v/>
      </c>
      <c r="K592" s="25">
        <f>LOWER(Settings!$C$4)&amp;".mit."&amp;$A592&amp;IF($C592="","","."&amp;$C592&amp;"."&amp;$B592)&amp;IF(INDEX(Variables!$D$5:$D$105,MATCH($A592,Variables!$A$5:$A$105,0))="","","."&amp;INDEX(Variables!$D$5:$D$105,MATCH($A592,Variables!$A$5:$A$105,0)))&amp;"."&amp;K$5</f>
        <v/>
      </c>
      <c r="L592" s="41">
        <f>L565+L574+L583</f>
        <v/>
      </c>
      <c r="M592" s="40">
        <f>M565+M574+M583</f>
        <v/>
      </c>
      <c r="N592" s="40">
        <f>N565+N574+N583</f>
        <v/>
      </c>
      <c r="O592" s="40">
        <f>O565+O574+O583</f>
        <v/>
      </c>
      <c r="P592" s="40">
        <f>P565+P574+P583</f>
        <v/>
      </c>
      <c r="Q592" s="40">
        <f>Q565+Q574+Q583</f>
        <v/>
      </c>
      <c r="R592" s="40">
        <f>R565+R574+R583</f>
        <v/>
      </c>
      <c r="S592" s="40">
        <f>S565+S574+S583</f>
        <v/>
      </c>
      <c r="T592" s="40">
        <f>T565+T574+T583</f>
        <v/>
      </c>
      <c r="U592" s="40">
        <f>U565+U574+U583</f>
        <v/>
      </c>
      <c r="V592" s="40">
        <f>V565+V574+V583</f>
        <v/>
      </c>
      <c r="W592" s="40">
        <f>W565+W574+W583</f>
        <v/>
      </c>
      <c r="X592" s="40">
        <f>X565+X574+X583</f>
        <v/>
      </c>
      <c r="Y592" s="40">
        <f>Y565+Y574+Y583</f>
        <v/>
      </c>
      <c r="Z592" s="40">
        <f>Z565+Z574+Z583</f>
        <v/>
      </c>
      <c r="AA592" s="40">
        <f>AA565+AA574+AA583</f>
        <v/>
      </c>
      <c r="AB592" s="40">
        <f>AB565+AB574+AB583</f>
        <v/>
      </c>
      <c r="AC592" s="40">
        <f>AC565+AC574+AC583</f>
        <v/>
      </c>
      <c r="AD592" s="42">
        <f>NEWPOLICY(AD565,AD574,AD583)</f>
        <v/>
      </c>
      <c r="AE592" s="25">
        <f>LOWER(Settings!$C$4)&amp;".mit."&amp;$A592&amp;IF($C592="","","."&amp;$C592&amp;"."&amp;$B592)&amp;IF(INDEX(Variables!$D$5:$D$105,MATCH($A592,Variables!$A$5:$A$105,0))="","","."&amp;INDEX(Variables!$D$5:$D$105,MATCH($A592,Variables!$A$5:$A$105,0)))&amp;"."&amp;AE$5</f>
        <v/>
      </c>
      <c r="AF592" s="41">
        <f>AF565+AF574+AF583</f>
        <v/>
      </c>
      <c r="AG592" s="40">
        <f>AG565+AG574+AG583</f>
        <v/>
      </c>
      <c r="AH592" s="40">
        <f>AH565+AH574+AH583</f>
        <v/>
      </c>
      <c r="AI592" s="40">
        <f>AI565+AI574+AI583</f>
        <v/>
      </c>
      <c r="AJ592" s="40">
        <f>AJ565+AJ574+AJ583</f>
        <v/>
      </c>
      <c r="AK592" s="40">
        <f>AK565+AK574+AK583</f>
        <v/>
      </c>
      <c r="AL592" s="40">
        <f>AL565+AL574+AL583</f>
        <v/>
      </c>
      <c r="AM592" s="40">
        <f>AM565+AM574+AM583</f>
        <v/>
      </c>
      <c r="AN592" s="40">
        <f>AN565+AN574+AN583</f>
        <v/>
      </c>
      <c r="AO592" s="40">
        <f>AO565+AO574+AO583</f>
        <v/>
      </c>
      <c r="AP592" s="40">
        <f>AP565+AP574+AP583</f>
        <v/>
      </c>
      <c r="AQ592" s="40">
        <f>AQ565+AQ574+AQ583</f>
        <v/>
      </c>
      <c r="AR592" s="40">
        <f>AR565+AR574+AR583</f>
        <v/>
      </c>
      <c r="AS592" s="40">
        <f>AS565+AS574+AS583</f>
        <v/>
      </c>
      <c r="AT592" s="40">
        <f>AT565+AT574+AT583</f>
        <v/>
      </c>
      <c r="AU592" s="40">
        <f>AU565+AU574+AU583</f>
        <v/>
      </c>
      <c r="AV592" s="40">
        <f>AV565+AV574+AV583</f>
        <v/>
      </c>
      <c r="AW592" s="40">
        <f>AW565+AW574+AW583</f>
        <v/>
      </c>
      <c r="AX592" s="42">
        <f>NEWPOLICY(AX565,AX574,AX583)</f>
        <v/>
      </c>
    </row>
    <row r="593" hidden="1" outlineLevel="2">
      <c r="A593" s="5" t="inlineStr">
        <is>
          <t>nce</t>
        </is>
      </c>
      <c r="B593" s="5" t="inlineStr">
        <is>
          <t>die</t>
        </is>
      </c>
      <c r="C593" s="5" t="inlineStr">
        <is>
          <t>res</t>
        </is>
      </c>
      <c r="D593" s="39" t="n"/>
      <c r="E593" s="39" t="n"/>
      <c r="F593" s="39" t="n"/>
      <c r="G593" s="39" t="n"/>
      <c r="H593" s="5">
        <f>INDEX(Variables!$B$5:$B$105,MATCH($A593,Variables!$A$5:$A$105,0))&amp;IF($C593="",""," | "&amp;INDEX(Mapping!$B$5:$B$26,MATCH($C593,Mapping!$A$5:$A$26,0))&amp;" | "&amp;INDEX(Mapping!$B$30:$B$41,MATCH($B593,Mapping!$A$30:$A$41,0)))</f>
        <v/>
      </c>
      <c r="I593" s="5">
        <f>INDEX(Variables!$C$5:$C$105,MATCH($A593,Variables!$A$5:$A$105,0))</f>
        <v/>
      </c>
      <c r="J593" s="5">
        <f>INDEX(Variables!$E$5:$E$105,MATCH($A593,Variables!$A$5:$A$105,0))</f>
        <v/>
      </c>
      <c r="K593" s="25">
        <f>LOWER(Settings!$C$4)&amp;".mit."&amp;$A593&amp;IF($C593="","","."&amp;$C593&amp;"."&amp;$B593)&amp;IF(INDEX(Variables!$D$5:$D$105,MATCH($A593,Variables!$A$5:$A$105,0))="","","."&amp;INDEX(Variables!$D$5:$D$105,MATCH($A593,Variables!$A$5:$A$105,0)))&amp;"."&amp;K$5</f>
        <v/>
      </c>
      <c r="L593" s="41">
        <f>L566+L575+L584</f>
        <v/>
      </c>
      <c r="M593" s="40">
        <f>M566+M575+M584</f>
        <v/>
      </c>
      <c r="N593" s="40">
        <f>N566+N575+N584</f>
        <v/>
      </c>
      <c r="O593" s="40">
        <f>O566+O575+O584</f>
        <v/>
      </c>
      <c r="P593" s="40">
        <f>P566+P575+P584</f>
        <v/>
      </c>
      <c r="Q593" s="40">
        <f>Q566+Q575+Q584</f>
        <v/>
      </c>
      <c r="R593" s="40">
        <f>R566+R575+R584</f>
        <v/>
      </c>
      <c r="S593" s="40">
        <f>S566+S575+S584</f>
        <v/>
      </c>
      <c r="T593" s="40">
        <f>T566+T575+T584</f>
        <v/>
      </c>
      <c r="U593" s="40">
        <f>U566+U575+U584</f>
        <v/>
      </c>
      <c r="V593" s="40">
        <f>V566+V575+V584</f>
        <v/>
      </c>
      <c r="W593" s="40">
        <f>W566+W575+W584</f>
        <v/>
      </c>
      <c r="X593" s="40">
        <f>X566+X575+X584</f>
        <v/>
      </c>
      <c r="Y593" s="40">
        <f>Y566+Y575+Y584</f>
        <v/>
      </c>
      <c r="Z593" s="40">
        <f>Z566+Z575+Z584</f>
        <v/>
      </c>
      <c r="AA593" s="40">
        <f>AA566+AA575+AA584</f>
        <v/>
      </c>
      <c r="AB593" s="40">
        <f>AB566+AB575+AB584</f>
        <v/>
      </c>
      <c r="AC593" s="40">
        <f>AC566+AC575+AC584</f>
        <v/>
      </c>
      <c r="AD593" s="42">
        <f>NEWPOLICY(AD566,AD575,AD584)</f>
        <v/>
      </c>
      <c r="AE593" s="25">
        <f>LOWER(Settings!$C$4)&amp;".mit."&amp;$A593&amp;IF($C593="","","."&amp;$C593&amp;"."&amp;$B593)&amp;IF(INDEX(Variables!$D$5:$D$105,MATCH($A593,Variables!$A$5:$A$105,0))="","","."&amp;INDEX(Variables!$D$5:$D$105,MATCH($A593,Variables!$A$5:$A$105,0)))&amp;"."&amp;AE$5</f>
        <v/>
      </c>
      <c r="AF593" s="41">
        <f>AF566+AF575+AF584</f>
        <v/>
      </c>
      <c r="AG593" s="40">
        <f>AG566+AG575+AG584</f>
        <v/>
      </c>
      <c r="AH593" s="40">
        <f>AH566+AH575+AH584</f>
        <v/>
      </c>
      <c r="AI593" s="40">
        <f>AI566+AI575+AI584</f>
        <v/>
      </c>
      <c r="AJ593" s="40">
        <f>AJ566+AJ575+AJ584</f>
        <v/>
      </c>
      <c r="AK593" s="40">
        <f>AK566+AK575+AK584</f>
        <v/>
      </c>
      <c r="AL593" s="40">
        <f>AL566+AL575+AL584</f>
        <v/>
      </c>
      <c r="AM593" s="40">
        <f>AM566+AM575+AM584</f>
        <v/>
      </c>
      <c r="AN593" s="40">
        <f>AN566+AN575+AN584</f>
        <v/>
      </c>
      <c r="AO593" s="40">
        <f>AO566+AO575+AO584</f>
        <v/>
      </c>
      <c r="AP593" s="40">
        <f>AP566+AP575+AP584</f>
        <v/>
      </c>
      <c r="AQ593" s="40">
        <f>AQ566+AQ575+AQ584</f>
        <v/>
      </c>
      <c r="AR593" s="40">
        <f>AR566+AR575+AR584</f>
        <v/>
      </c>
      <c r="AS593" s="40">
        <f>AS566+AS575+AS584</f>
        <v/>
      </c>
      <c r="AT593" s="40">
        <f>AT566+AT575+AT584</f>
        <v/>
      </c>
      <c r="AU593" s="40">
        <f>AU566+AU575+AU584</f>
        <v/>
      </c>
      <c r="AV593" s="40">
        <f>AV566+AV575+AV584</f>
        <v/>
      </c>
      <c r="AW593" s="40">
        <f>AW566+AW575+AW584</f>
        <v/>
      </c>
      <c r="AX593" s="42">
        <f>NEWPOLICY(AX566,AX575,AX584)</f>
        <v/>
      </c>
    </row>
    <row r="594" hidden="1" outlineLevel="2">
      <c r="A594" s="5" t="inlineStr">
        <is>
          <t>nce</t>
        </is>
      </c>
      <c r="B594" s="5" t="inlineStr">
        <is>
          <t>lpg</t>
        </is>
      </c>
      <c r="C594" s="5" t="inlineStr">
        <is>
          <t>res</t>
        </is>
      </c>
      <c r="D594" s="39" t="n"/>
      <c r="E594" s="39" t="n"/>
      <c r="F594" s="39" t="n"/>
      <c r="G594" s="39" t="n"/>
      <c r="H594" s="5">
        <f>INDEX(Variables!$B$5:$B$105,MATCH($A594,Variables!$A$5:$A$105,0))&amp;IF($C594="",""," | "&amp;INDEX(Mapping!$B$5:$B$26,MATCH($C594,Mapping!$A$5:$A$26,0))&amp;" | "&amp;INDEX(Mapping!$B$30:$B$41,MATCH($B594,Mapping!$A$30:$A$41,0)))</f>
        <v/>
      </c>
      <c r="I594" s="5">
        <f>INDEX(Variables!$C$5:$C$105,MATCH($A594,Variables!$A$5:$A$105,0))</f>
        <v/>
      </c>
      <c r="J594" s="5">
        <f>INDEX(Variables!$E$5:$E$105,MATCH($A594,Variables!$A$5:$A$105,0))</f>
        <v/>
      </c>
      <c r="K594" s="25">
        <f>LOWER(Settings!$C$4)&amp;".mit."&amp;$A594&amp;IF($C594="","","."&amp;$C594&amp;"."&amp;$B594)&amp;IF(INDEX(Variables!$D$5:$D$105,MATCH($A594,Variables!$A$5:$A$105,0))="","","."&amp;INDEX(Variables!$D$5:$D$105,MATCH($A594,Variables!$A$5:$A$105,0)))&amp;"."&amp;K$5</f>
        <v/>
      </c>
      <c r="L594" s="41">
        <f>L567+L576+L585</f>
        <v/>
      </c>
      <c r="M594" s="40">
        <f>M567+M576+M585</f>
        <v/>
      </c>
      <c r="N594" s="40">
        <f>N567+N576+N585</f>
        <v/>
      </c>
      <c r="O594" s="40">
        <f>O567+O576+O585</f>
        <v/>
      </c>
      <c r="P594" s="40">
        <f>P567+P576+P585</f>
        <v/>
      </c>
      <c r="Q594" s="40">
        <f>Q567+Q576+Q585</f>
        <v/>
      </c>
      <c r="R594" s="40">
        <f>R567+R576+R585</f>
        <v/>
      </c>
      <c r="S594" s="40">
        <f>S567+S576+S585</f>
        <v/>
      </c>
      <c r="T594" s="40">
        <f>T567+T576+T585</f>
        <v/>
      </c>
      <c r="U594" s="40">
        <f>U567+U576+U585</f>
        <v/>
      </c>
      <c r="V594" s="40">
        <f>V567+V576+V585</f>
        <v/>
      </c>
      <c r="W594" s="40">
        <f>W567+W576+W585</f>
        <v/>
      </c>
      <c r="X594" s="40">
        <f>X567+X576+X585</f>
        <v/>
      </c>
      <c r="Y594" s="40">
        <f>Y567+Y576+Y585</f>
        <v/>
      </c>
      <c r="Z594" s="40">
        <f>Z567+Z576+Z585</f>
        <v/>
      </c>
      <c r="AA594" s="40">
        <f>AA567+AA576+AA585</f>
        <v/>
      </c>
      <c r="AB594" s="40">
        <f>AB567+AB576+AB585</f>
        <v/>
      </c>
      <c r="AC594" s="40">
        <f>AC567+AC576+AC585</f>
        <v/>
      </c>
      <c r="AD594" s="42">
        <f>NEWPOLICY(AD567,AD576,AD585)</f>
        <v/>
      </c>
      <c r="AE594" s="25">
        <f>LOWER(Settings!$C$4)&amp;".mit."&amp;$A594&amp;IF($C594="","","."&amp;$C594&amp;"."&amp;$B594)&amp;IF(INDEX(Variables!$D$5:$D$105,MATCH($A594,Variables!$A$5:$A$105,0))="","","."&amp;INDEX(Variables!$D$5:$D$105,MATCH($A594,Variables!$A$5:$A$105,0)))&amp;"."&amp;AE$5</f>
        <v/>
      </c>
      <c r="AF594" s="41">
        <f>AF567+AF576+AF585</f>
        <v/>
      </c>
      <c r="AG594" s="40">
        <f>AG567+AG576+AG585</f>
        <v/>
      </c>
      <c r="AH594" s="40">
        <f>AH567+AH576+AH585</f>
        <v/>
      </c>
      <c r="AI594" s="40">
        <f>AI567+AI576+AI585</f>
        <v/>
      </c>
      <c r="AJ594" s="40">
        <f>AJ567+AJ576+AJ585</f>
        <v/>
      </c>
      <c r="AK594" s="40">
        <f>AK567+AK576+AK585</f>
        <v/>
      </c>
      <c r="AL594" s="40">
        <f>AL567+AL576+AL585</f>
        <v/>
      </c>
      <c r="AM594" s="40">
        <f>AM567+AM576+AM585</f>
        <v/>
      </c>
      <c r="AN594" s="40">
        <f>AN567+AN576+AN585</f>
        <v/>
      </c>
      <c r="AO594" s="40">
        <f>AO567+AO576+AO585</f>
        <v/>
      </c>
      <c r="AP594" s="40">
        <f>AP567+AP576+AP585</f>
        <v/>
      </c>
      <c r="AQ594" s="40">
        <f>AQ567+AQ576+AQ585</f>
        <v/>
      </c>
      <c r="AR594" s="40">
        <f>AR567+AR576+AR585</f>
        <v/>
      </c>
      <c r="AS594" s="40">
        <f>AS567+AS576+AS585</f>
        <v/>
      </c>
      <c r="AT594" s="40">
        <f>AT567+AT576+AT585</f>
        <v/>
      </c>
      <c r="AU594" s="40">
        <f>AU567+AU576+AU585</f>
        <v/>
      </c>
      <c r="AV594" s="40">
        <f>AV567+AV576+AV585</f>
        <v/>
      </c>
      <c r="AW594" s="40">
        <f>AW567+AW576+AW585</f>
        <v/>
      </c>
      <c r="AX594" s="42">
        <f>NEWPOLICY(AX567,AX576,AX585)</f>
        <v/>
      </c>
    </row>
    <row r="595" hidden="1" outlineLevel="2">
      <c r="A595" s="5" t="inlineStr">
        <is>
          <t>nce</t>
        </is>
      </c>
      <c r="B595" s="5" t="inlineStr">
        <is>
          <t>ker</t>
        </is>
      </c>
      <c r="C595" s="5" t="inlineStr">
        <is>
          <t>res</t>
        </is>
      </c>
      <c r="D595" s="39" t="n"/>
      <c r="E595" s="39" t="n"/>
      <c r="F595" s="39" t="n"/>
      <c r="G595" s="39" t="n"/>
      <c r="H595" s="5">
        <f>INDEX(Variables!$B$5:$B$105,MATCH($A595,Variables!$A$5:$A$105,0))&amp;IF($C595="",""," | "&amp;INDEX(Mapping!$B$5:$B$26,MATCH($C595,Mapping!$A$5:$A$26,0))&amp;" | "&amp;INDEX(Mapping!$B$30:$B$41,MATCH($B595,Mapping!$A$30:$A$41,0)))</f>
        <v/>
      </c>
      <c r="I595" s="5">
        <f>INDEX(Variables!$C$5:$C$105,MATCH($A595,Variables!$A$5:$A$105,0))</f>
        <v/>
      </c>
      <c r="J595" s="5">
        <f>INDEX(Variables!$E$5:$E$105,MATCH($A595,Variables!$A$5:$A$105,0))</f>
        <v/>
      </c>
      <c r="K595" s="25">
        <f>LOWER(Settings!$C$4)&amp;".mit."&amp;$A595&amp;IF($C595="","","."&amp;$C595&amp;"."&amp;$B595)&amp;IF(INDEX(Variables!$D$5:$D$105,MATCH($A595,Variables!$A$5:$A$105,0))="","","."&amp;INDEX(Variables!$D$5:$D$105,MATCH($A595,Variables!$A$5:$A$105,0)))&amp;"."&amp;K$5</f>
        <v/>
      </c>
      <c r="L595" s="41">
        <f>L568+L577+L586</f>
        <v/>
      </c>
      <c r="M595" s="40">
        <f>M568+M577+M586</f>
        <v/>
      </c>
      <c r="N595" s="40">
        <f>N568+N577+N586</f>
        <v/>
      </c>
      <c r="O595" s="40">
        <f>O568+O577+O586</f>
        <v/>
      </c>
      <c r="P595" s="40">
        <f>P568+P577+P586</f>
        <v/>
      </c>
      <c r="Q595" s="40">
        <f>Q568+Q577+Q586</f>
        <v/>
      </c>
      <c r="R595" s="40">
        <f>R568+R577+R586</f>
        <v/>
      </c>
      <c r="S595" s="40">
        <f>S568+S577+S586</f>
        <v/>
      </c>
      <c r="T595" s="40">
        <f>T568+T577+T586</f>
        <v/>
      </c>
      <c r="U595" s="40">
        <f>U568+U577+U586</f>
        <v/>
      </c>
      <c r="V595" s="40">
        <f>V568+V577+V586</f>
        <v/>
      </c>
      <c r="W595" s="40">
        <f>W568+W577+W586</f>
        <v/>
      </c>
      <c r="X595" s="40">
        <f>X568+X577+X586</f>
        <v/>
      </c>
      <c r="Y595" s="40">
        <f>Y568+Y577+Y586</f>
        <v/>
      </c>
      <c r="Z595" s="40">
        <f>Z568+Z577+Z586</f>
        <v/>
      </c>
      <c r="AA595" s="40">
        <f>AA568+AA577+AA586</f>
        <v/>
      </c>
      <c r="AB595" s="40">
        <f>AB568+AB577+AB586</f>
        <v/>
      </c>
      <c r="AC595" s="40">
        <f>AC568+AC577+AC586</f>
        <v/>
      </c>
      <c r="AD595" s="42">
        <f>NEWPOLICY(AD568,AD577,AD586)</f>
        <v/>
      </c>
      <c r="AE595" s="25">
        <f>LOWER(Settings!$C$4)&amp;".mit."&amp;$A595&amp;IF($C595="","","."&amp;$C595&amp;"."&amp;$B595)&amp;IF(INDEX(Variables!$D$5:$D$105,MATCH($A595,Variables!$A$5:$A$105,0))="","","."&amp;INDEX(Variables!$D$5:$D$105,MATCH($A595,Variables!$A$5:$A$105,0)))&amp;"."&amp;AE$5</f>
        <v/>
      </c>
      <c r="AF595" s="41">
        <f>AF568+AF577+AF586</f>
        <v/>
      </c>
      <c r="AG595" s="40">
        <f>AG568+AG577+AG586</f>
        <v/>
      </c>
      <c r="AH595" s="40">
        <f>AH568+AH577+AH586</f>
        <v/>
      </c>
      <c r="AI595" s="40">
        <f>AI568+AI577+AI586</f>
        <v/>
      </c>
      <c r="AJ595" s="40">
        <f>AJ568+AJ577+AJ586</f>
        <v/>
      </c>
      <c r="AK595" s="40">
        <f>AK568+AK577+AK586</f>
        <v/>
      </c>
      <c r="AL595" s="40">
        <f>AL568+AL577+AL586</f>
        <v/>
      </c>
      <c r="AM595" s="40">
        <f>AM568+AM577+AM586</f>
        <v/>
      </c>
      <c r="AN595" s="40">
        <f>AN568+AN577+AN586</f>
        <v/>
      </c>
      <c r="AO595" s="40">
        <f>AO568+AO577+AO586</f>
        <v/>
      </c>
      <c r="AP595" s="40">
        <f>AP568+AP577+AP586</f>
        <v/>
      </c>
      <c r="AQ595" s="40">
        <f>AQ568+AQ577+AQ586</f>
        <v/>
      </c>
      <c r="AR595" s="40">
        <f>AR568+AR577+AR586</f>
        <v/>
      </c>
      <c r="AS595" s="40">
        <f>AS568+AS577+AS586</f>
        <v/>
      </c>
      <c r="AT595" s="40">
        <f>AT568+AT577+AT586</f>
        <v/>
      </c>
      <c r="AU595" s="40">
        <f>AU568+AU577+AU586</f>
        <v/>
      </c>
      <c r="AV595" s="40">
        <f>AV568+AV577+AV586</f>
        <v/>
      </c>
      <c r="AW595" s="40">
        <f>AW568+AW577+AW586</f>
        <v/>
      </c>
      <c r="AX595" s="42">
        <f>NEWPOLICY(AX568,AX577,AX586)</f>
        <v/>
      </c>
    </row>
    <row r="596" hidden="1" outlineLevel="2">
      <c r="A596" s="5" t="inlineStr">
        <is>
          <t>nce</t>
        </is>
      </c>
      <c r="B596" s="5" t="inlineStr">
        <is>
          <t>oop</t>
        </is>
      </c>
      <c r="C596" s="5" t="inlineStr">
        <is>
          <t>res</t>
        </is>
      </c>
      <c r="D596" s="39" t="n"/>
      <c r="E596" s="39" t="n"/>
      <c r="F596" s="39" t="n"/>
      <c r="G596" s="39" t="n"/>
      <c r="H596" s="5">
        <f>INDEX(Variables!$B$5:$B$105,MATCH($A596,Variables!$A$5:$A$105,0))&amp;IF($C596="",""," | "&amp;INDEX(Mapping!$B$5:$B$26,MATCH($C596,Mapping!$A$5:$A$26,0))&amp;" | "&amp;INDEX(Mapping!$B$30:$B$41,MATCH($B596,Mapping!$A$30:$A$41,0)))</f>
        <v/>
      </c>
      <c r="I596" s="5">
        <f>INDEX(Variables!$C$5:$C$105,MATCH($A596,Variables!$A$5:$A$105,0))</f>
        <v/>
      </c>
      <c r="J596" s="5">
        <f>INDEX(Variables!$E$5:$E$105,MATCH($A596,Variables!$A$5:$A$105,0))</f>
        <v/>
      </c>
      <c r="K596" s="25">
        <f>LOWER(Settings!$C$4)&amp;".mit."&amp;$A596&amp;IF($C596="","","."&amp;$C596&amp;"."&amp;$B596)&amp;IF(INDEX(Variables!$D$5:$D$105,MATCH($A596,Variables!$A$5:$A$105,0))="","","."&amp;INDEX(Variables!$D$5:$D$105,MATCH($A596,Variables!$A$5:$A$105,0)))&amp;"."&amp;K$5</f>
        <v/>
      </c>
      <c r="L596" s="41">
        <f>L569+L578+L587</f>
        <v/>
      </c>
      <c r="M596" s="40">
        <f>M569+M578+M587</f>
        <v/>
      </c>
      <c r="N596" s="40">
        <f>N569+N578+N587</f>
        <v/>
      </c>
      <c r="O596" s="40">
        <f>O569+O578+O587</f>
        <v/>
      </c>
      <c r="P596" s="40">
        <f>P569+P578+P587</f>
        <v/>
      </c>
      <c r="Q596" s="40">
        <f>Q569+Q578+Q587</f>
        <v/>
      </c>
      <c r="R596" s="40">
        <f>R569+R578+R587</f>
        <v/>
      </c>
      <c r="S596" s="40">
        <f>S569+S578+S587</f>
        <v/>
      </c>
      <c r="T596" s="40">
        <f>T569+T578+T587</f>
        <v/>
      </c>
      <c r="U596" s="40">
        <f>U569+U578+U587</f>
        <v/>
      </c>
      <c r="V596" s="40">
        <f>V569+V578+V587</f>
        <v/>
      </c>
      <c r="W596" s="40">
        <f>W569+W578+W587</f>
        <v/>
      </c>
      <c r="X596" s="40">
        <f>X569+X578+X587</f>
        <v/>
      </c>
      <c r="Y596" s="40">
        <f>Y569+Y578+Y587</f>
        <v/>
      </c>
      <c r="Z596" s="40">
        <f>Z569+Z578+Z587</f>
        <v/>
      </c>
      <c r="AA596" s="40">
        <f>AA569+AA578+AA587</f>
        <v/>
      </c>
      <c r="AB596" s="40">
        <f>AB569+AB578+AB587</f>
        <v/>
      </c>
      <c r="AC596" s="40">
        <f>AC569+AC578+AC587</f>
        <v/>
      </c>
      <c r="AD596" s="42">
        <f>NEWPOLICY(AD569,AD578,AD587)</f>
        <v/>
      </c>
      <c r="AE596" s="25">
        <f>LOWER(Settings!$C$4)&amp;".mit."&amp;$A596&amp;IF($C596="","","."&amp;$C596&amp;"."&amp;$B596)&amp;IF(INDEX(Variables!$D$5:$D$105,MATCH($A596,Variables!$A$5:$A$105,0))="","","."&amp;INDEX(Variables!$D$5:$D$105,MATCH($A596,Variables!$A$5:$A$105,0)))&amp;"."&amp;AE$5</f>
        <v/>
      </c>
      <c r="AF596" s="41">
        <f>AF569+AF578+AF587</f>
        <v/>
      </c>
      <c r="AG596" s="40">
        <f>AG569+AG578+AG587</f>
        <v/>
      </c>
      <c r="AH596" s="40">
        <f>AH569+AH578+AH587</f>
        <v/>
      </c>
      <c r="AI596" s="40">
        <f>AI569+AI578+AI587</f>
        <v/>
      </c>
      <c r="AJ596" s="40">
        <f>AJ569+AJ578+AJ587</f>
        <v/>
      </c>
      <c r="AK596" s="40">
        <f>AK569+AK578+AK587</f>
        <v/>
      </c>
      <c r="AL596" s="40">
        <f>AL569+AL578+AL587</f>
        <v/>
      </c>
      <c r="AM596" s="40">
        <f>AM569+AM578+AM587</f>
        <v/>
      </c>
      <c r="AN596" s="40">
        <f>AN569+AN578+AN587</f>
        <v/>
      </c>
      <c r="AO596" s="40">
        <f>AO569+AO578+AO587</f>
        <v/>
      </c>
      <c r="AP596" s="40">
        <f>AP569+AP578+AP587</f>
        <v/>
      </c>
      <c r="AQ596" s="40">
        <f>AQ569+AQ578+AQ587</f>
        <v/>
      </c>
      <c r="AR596" s="40">
        <f>AR569+AR578+AR587</f>
        <v/>
      </c>
      <c r="AS596" s="40">
        <f>AS569+AS578+AS587</f>
        <v/>
      </c>
      <c r="AT596" s="40">
        <f>AT569+AT578+AT587</f>
        <v/>
      </c>
      <c r="AU596" s="40">
        <f>AU569+AU578+AU587</f>
        <v/>
      </c>
      <c r="AV596" s="40">
        <f>AV569+AV578+AV587</f>
        <v/>
      </c>
      <c r="AW596" s="40">
        <f>AW569+AW578+AW587</f>
        <v/>
      </c>
      <c r="AX596" s="42">
        <f>NEWPOLICY(AX569,AX578,AX587)</f>
        <v/>
      </c>
    </row>
    <row r="597" hidden="1" outlineLevel="2">
      <c r="A597" s="5" t="inlineStr">
        <is>
          <t>nce</t>
        </is>
      </c>
      <c r="B597" s="5" t="inlineStr">
        <is>
          <t>bio</t>
        </is>
      </c>
      <c r="C597" s="5" t="inlineStr">
        <is>
          <t>res</t>
        </is>
      </c>
      <c r="D597" s="39" t="n"/>
      <c r="E597" s="39" t="n"/>
      <c r="F597" s="39" t="n"/>
      <c r="G597" s="39" t="n"/>
      <c r="H597" s="5">
        <f>INDEX(Variables!$B$5:$B$105,MATCH($A597,Variables!$A$5:$A$105,0))&amp;IF($C597="",""," | "&amp;INDEX(Mapping!$B$5:$B$26,MATCH($C597,Mapping!$A$5:$A$26,0))&amp;" | "&amp;INDEX(Mapping!$B$30:$B$41,MATCH($B597,Mapping!$A$30:$A$41,0)))</f>
        <v/>
      </c>
      <c r="I597" s="5">
        <f>INDEX(Variables!$C$5:$C$105,MATCH($A597,Variables!$A$5:$A$105,0))</f>
        <v/>
      </c>
      <c r="J597" s="5">
        <f>INDEX(Variables!$E$5:$E$105,MATCH($A597,Variables!$A$5:$A$105,0))</f>
        <v/>
      </c>
      <c r="K597" s="25">
        <f>LOWER(Settings!$C$4)&amp;".mit."&amp;$A597&amp;IF($C597="","","."&amp;$C597&amp;"."&amp;$B597)&amp;IF(INDEX(Variables!$D$5:$D$105,MATCH($A597,Variables!$A$5:$A$105,0))="","","."&amp;INDEX(Variables!$D$5:$D$105,MATCH($A597,Variables!$A$5:$A$105,0)))&amp;"."&amp;K$5</f>
        <v/>
      </c>
      <c r="L597" s="41">
        <f>L570+L579+L588</f>
        <v/>
      </c>
      <c r="M597" s="40">
        <f>M570+M579+M588</f>
        <v/>
      </c>
      <c r="N597" s="40">
        <f>N570+N579+N588</f>
        <v/>
      </c>
      <c r="O597" s="40">
        <f>O570+O579+O588</f>
        <v/>
      </c>
      <c r="P597" s="40">
        <f>P570+P579+P588</f>
        <v/>
      </c>
      <c r="Q597" s="40">
        <f>Q570+Q579+Q588</f>
        <v/>
      </c>
      <c r="R597" s="40">
        <f>R570+R579+R588</f>
        <v/>
      </c>
      <c r="S597" s="40">
        <f>S570+S579+S588</f>
        <v/>
      </c>
      <c r="T597" s="40">
        <f>T570+T579+T588</f>
        <v/>
      </c>
      <c r="U597" s="40">
        <f>U570+U579+U588</f>
        <v/>
      </c>
      <c r="V597" s="40">
        <f>V570+V579+V588</f>
        <v/>
      </c>
      <c r="W597" s="40">
        <f>W570+W579+W588</f>
        <v/>
      </c>
      <c r="X597" s="40">
        <f>X570+X579+X588</f>
        <v/>
      </c>
      <c r="Y597" s="40">
        <f>Y570+Y579+Y588</f>
        <v/>
      </c>
      <c r="Z597" s="40">
        <f>Z570+Z579+Z588</f>
        <v/>
      </c>
      <c r="AA597" s="40">
        <f>AA570+AA579+AA588</f>
        <v/>
      </c>
      <c r="AB597" s="40">
        <f>AB570+AB579+AB588</f>
        <v/>
      </c>
      <c r="AC597" s="40">
        <f>AC570+AC579+AC588</f>
        <v/>
      </c>
      <c r="AD597" s="42">
        <f>NEWPOLICY(AD570,AD579,AD588)</f>
        <v/>
      </c>
      <c r="AE597" s="25">
        <f>LOWER(Settings!$C$4)&amp;".mit."&amp;$A597&amp;IF($C597="","","."&amp;$C597&amp;"."&amp;$B597)&amp;IF(INDEX(Variables!$D$5:$D$105,MATCH($A597,Variables!$A$5:$A$105,0))="","","."&amp;INDEX(Variables!$D$5:$D$105,MATCH($A597,Variables!$A$5:$A$105,0)))&amp;"."&amp;AE$5</f>
        <v/>
      </c>
      <c r="AF597" s="41">
        <f>AF570+AF579+AF588</f>
        <v/>
      </c>
      <c r="AG597" s="40">
        <f>AG570+AG579+AG588</f>
        <v/>
      </c>
      <c r="AH597" s="40">
        <f>AH570+AH579+AH588</f>
        <v/>
      </c>
      <c r="AI597" s="40">
        <f>AI570+AI579+AI588</f>
        <v/>
      </c>
      <c r="AJ597" s="40">
        <f>AJ570+AJ579+AJ588</f>
        <v/>
      </c>
      <c r="AK597" s="40">
        <f>AK570+AK579+AK588</f>
        <v/>
      </c>
      <c r="AL597" s="40">
        <f>AL570+AL579+AL588</f>
        <v/>
      </c>
      <c r="AM597" s="40">
        <f>AM570+AM579+AM588</f>
        <v/>
      </c>
      <c r="AN597" s="40">
        <f>AN570+AN579+AN588</f>
        <v/>
      </c>
      <c r="AO597" s="40">
        <f>AO570+AO579+AO588</f>
        <v/>
      </c>
      <c r="AP597" s="40">
        <f>AP570+AP579+AP588</f>
        <v/>
      </c>
      <c r="AQ597" s="40">
        <f>AQ570+AQ579+AQ588</f>
        <v/>
      </c>
      <c r="AR597" s="40">
        <f>AR570+AR579+AR588</f>
        <v/>
      </c>
      <c r="AS597" s="40">
        <f>AS570+AS579+AS588</f>
        <v/>
      </c>
      <c r="AT597" s="40">
        <f>AT570+AT579+AT588</f>
        <v/>
      </c>
      <c r="AU597" s="40">
        <f>AU570+AU579+AU588</f>
        <v/>
      </c>
      <c r="AV597" s="40">
        <f>AV570+AV579+AV588</f>
        <v/>
      </c>
      <c r="AW597" s="40">
        <f>AW570+AW579+AW588</f>
        <v/>
      </c>
      <c r="AX597" s="42">
        <f>NEWPOLICY(AX570,AX579,AX588)</f>
        <v/>
      </c>
    </row>
    <row r="598" hidden="1" outlineLevel="2"/>
    <row r="599" hidden="1" outlineLevel="2">
      <c r="A599" s="5" t="inlineStr">
        <is>
          <t>atp</t>
        </is>
      </c>
      <c r="B599" s="5" t="inlineStr">
        <is>
          <t>coa</t>
        </is>
      </c>
      <c r="C599" s="5" t="inlineStr">
        <is>
          <t>res</t>
        </is>
      </c>
      <c r="D599" s="40">
        <f>INDEX(Inputs!$R$5:$R$132,MATCH($B599&amp;"|"&amp;$C599,Inputs!$A$5:$A$132,0))</f>
        <v/>
      </c>
      <c r="E599" s="40">
        <f>INDEX(Inputs!$S$5:$S$132,MATCH($B599&amp;"|"&amp;$C599,Inputs!$A$5:$A$132,0))</f>
        <v/>
      </c>
      <c r="F599" s="39" t="n"/>
      <c r="G599" s="39" t="n"/>
      <c r="H599" s="5">
        <f>INDEX(Variables!$B$5:$B$105,MATCH($A599,Variables!$A$5:$A$105,0))&amp;IF($C599="",""," | "&amp;INDEX(Mapping!$B$5:$B$26,MATCH($C599,Mapping!$A$5:$A$26,0))&amp;" | "&amp;INDEX(Mapping!$B$30:$B$41,MATCH($B599,Mapping!$A$30:$A$41,0)))</f>
        <v/>
      </c>
      <c r="I599" s="5">
        <f>INDEX(Variables!$C$5:$C$105,MATCH($A599,Variables!$A$5:$A$105,0))</f>
        <v/>
      </c>
      <c r="J599" s="5">
        <f>INDEX(Variables!$E$5:$E$105,MATCH($A599,Variables!$A$5:$A$105,0))</f>
        <v/>
      </c>
      <c r="K599" s="25">
        <f>LOWER(Settings!$C$4)&amp;".mit."&amp;$A599&amp;IF($C599="","","."&amp;$C599&amp;"."&amp;$B599)&amp;IF(INDEX(Variables!$D$5:$D$105,MATCH($A599,Variables!$A$5:$A$105,0))="","","."&amp;INDEX(Variables!$D$5:$D$105,MATCH($A599,Variables!$A$5:$A$105,0)))&amp;"."&amp;K$5</f>
        <v/>
      </c>
      <c r="L599" s="41">
        <f>MAX(INDEX(L$232:L$243,$D599)+L590*(1+$E599),0.01)</f>
        <v/>
      </c>
      <c r="M599" s="40">
        <f>MAX(INDEX(M$232:M$243,$D599)+M590*(1+$E599),0.01)</f>
        <v/>
      </c>
      <c r="N599" s="40">
        <f>MAX(INDEX(N$232:N$243,$D599)+N590*(1+$E599),0.01)</f>
        <v/>
      </c>
      <c r="O599" s="40">
        <f>MAX(INDEX(O$232:O$243,$D599)+O590*(1+$E599),0.01)</f>
        <v/>
      </c>
      <c r="P599" s="40">
        <f>MAX(INDEX(P$232:P$243,$D599)+P590*(1+$E599),0.01)</f>
        <v/>
      </c>
      <c r="Q599" s="40">
        <f>MAX(INDEX(Q$232:Q$243,$D599)+Q590*(1+$E599),0.01)</f>
        <v/>
      </c>
      <c r="R599" s="40">
        <f>MAX(INDEX(R$232:R$243,$D599)+R590*(1+$E599),0.01)</f>
        <v/>
      </c>
      <c r="S599" s="40">
        <f>MAX(INDEX(S$232:S$243,$D599)+S590*(1+$E599),0.01)</f>
        <v/>
      </c>
      <c r="T599" s="40">
        <f>MAX(INDEX(T$232:T$243,$D599)+T590*(1+$E599),0.01)</f>
        <v/>
      </c>
      <c r="U599" s="40">
        <f>MAX(INDEX(U$232:U$243,$D599)+U590*(1+$E599),0.01)</f>
        <v/>
      </c>
      <c r="V599" s="40">
        <f>MAX(INDEX(V$232:V$243,$D599)+V590*(1+$E599),0.01)</f>
        <v/>
      </c>
      <c r="W599" s="40">
        <f>MAX(INDEX(W$232:W$243,$D599)+W590*(1+$E599),0.01)</f>
        <v/>
      </c>
      <c r="X599" s="40">
        <f>MAX(INDEX(X$232:X$243,$D599)+X590*(1+$E599),0.01)</f>
        <v/>
      </c>
      <c r="Y599" s="40">
        <f>MAX(INDEX(Y$232:Y$243,$D599)+Y590*(1+$E599),0.01)</f>
        <v/>
      </c>
      <c r="Z599" s="40">
        <f>MAX(INDEX(Z$232:Z$243,$D599)+Z590*(1+$E599),0.01)</f>
        <v/>
      </c>
      <c r="AA599" s="40">
        <f>MAX(INDEX(AA$232:AA$243,$D599)+AA590*(1+$E599),0.01)</f>
        <v/>
      </c>
      <c r="AB599" s="40">
        <f>MAX(INDEX(AB$232:AB$243,$D599)+AB590*(1+$E599),0.01)</f>
        <v/>
      </c>
      <c r="AC599" s="40">
        <f>MAX(INDEX(AC$232:AC$243,$D599)+AC590*(1+$E599),0.01)</f>
        <v/>
      </c>
      <c r="AD599" s="42">
        <f>POSTTAX(INDEX(AD$232:AD$243,$D599),AD590,$E599)</f>
        <v/>
      </c>
      <c r="AE599" s="25">
        <f>LOWER(Settings!$C$4)&amp;".mit."&amp;$A599&amp;IF($C599="","","."&amp;$C599&amp;"."&amp;$B599)&amp;IF(INDEX(Variables!$D$5:$D$105,MATCH($A599,Variables!$A$5:$A$105,0))="","","."&amp;INDEX(Variables!$D$5:$D$105,MATCH($A599,Variables!$A$5:$A$105,0)))&amp;"."&amp;AE$5</f>
        <v/>
      </c>
      <c r="AF599" s="41">
        <f>MAX(INDEX(AF$232:AF$243,$D599)+AF590*(1+$E599),0.01)</f>
        <v/>
      </c>
      <c r="AG599" s="40">
        <f>MAX(INDEX(AG$232:AG$243,$D599)+AG590*(1+$E599),0.01)</f>
        <v/>
      </c>
      <c r="AH599" s="40">
        <f>MAX(INDEX(AH$232:AH$243,$D599)+AH590*(1+$E599),0.01)</f>
        <v/>
      </c>
      <c r="AI599" s="40">
        <f>MAX(INDEX(AI$232:AI$243,$D599)+AI590*(1+$E599),0.01)</f>
        <v/>
      </c>
      <c r="AJ599" s="40">
        <f>MAX(INDEX(AJ$232:AJ$243,$D599)+AJ590*(1+$E599),0.01)</f>
        <v/>
      </c>
      <c r="AK599" s="40">
        <f>MAX(INDEX(AK$232:AK$243,$D599)+AK590*(1+$E599),0.01)</f>
        <v/>
      </c>
      <c r="AL599" s="40">
        <f>MAX(INDEX(AL$232:AL$243,$D599)+AL590*(1+$E599),0.01)</f>
        <v/>
      </c>
      <c r="AM599" s="40">
        <f>MAX(INDEX(AM$232:AM$243,$D599)+AM590*(1+$E599),0.01)</f>
        <v/>
      </c>
      <c r="AN599" s="40">
        <f>MAX(INDEX(AN$232:AN$243,$D599)+AN590*(1+$E599),0.01)</f>
        <v/>
      </c>
      <c r="AO599" s="40">
        <f>MAX(INDEX(AO$232:AO$243,$D599)+AO590*(1+$E599),0.01)</f>
        <v/>
      </c>
      <c r="AP599" s="40">
        <f>MAX(INDEX(AP$232:AP$243,$D599)+AP590*(1+$E599),0.01)</f>
        <v/>
      </c>
      <c r="AQ599" s="40">
        <f>MAX(INDEX(AQ$232:AQ$243,$D599)+AQ590*(1+$E599),0.01)</f>
        <v/>
      </c>
      <c r="AR599" s="40">
        <f>MAX(INDEX(AR$232:AR$243,$D599)+AR590*(1+$E599),0.01)</f>
        <v/>
      </c>
      <c r="AS599" s="40">
        <f>MAX(INDEX(AS$232:AS$243,$D599)+AS590*(1+$E599),0.01)</f>
        <v/>
      </c>
      <c r="AT599" s="40">
        <f>MAX(INDEX(AT$232:AT$243,$D599)+AT590*(1+$E599),0.01)</f>
        <v/>
      </c>
      <c r="AU599" s="40">
        <f>MAX(INDEX(AU$232:AU$243,$D599)+AU590*(1+$E599),0.01)</f>
        <v/>
      </c>
      <c r="AV599" s="40">
        <f>MAX(INDEX(AV$232:AV$243,$D599)+AV590*(1+$E599),0.01)</f>
        <v/>
      </c>
      <c r="AW599" s="40">
        <f>MAX(INDEX(AW$232:AW$243,$D599)+AW590*(1+$E599),0.01)</f>
        <v/>
      </c>
      <c r="AX599" s="42">
        <f>POSTTAX(INDEX(AX$232:AX$243,$D599),AX590,$E599)</f>
        <v/>
      </c>
    </row>
    <row r="600" hidden="1" outlineLevel="2">
      <c r="A600" s="5" t="inlineStr">
        <is>
          <t>atp</t>
        </is>
      </c>
      <c r="B600" s="5" t="inlineStr">
        <is>
          <t>nga</t>
        </is>
      </c>
      <c r="C600" s="5" t="inlineStr">
        <is>
          <t>res</t>
        </is>
      </c>
      <c r="D600" s="40">
        <f>INDEX(Inputs!$R$5:$R$132,MATCH($B600&amp;"|"&amp;$C600,Inputs!$A$5:$A$132,0))</f>
        <v/>
      </c>
      <c r="E600" s="40">
        <f>INDEX(Inputs!$S$5:$S$132,MATCH($B600&amp;"|"&amp;$C600,Inputs!$A$5:$A$132,0))</f>
        <v/>
      </c>
      <c r="F600" s="39" t="n"/>
      <c r="G600" s="39" t="n"/>
      <c r="H600" s="5">
        <f>INDEX(Variables!$B$5:$B$105,MATCH($A600,Variables!$A$5:$A$105,0))&amp;IF($C600="",""," | "&amp;INDEX(Mapping!$B$5:$B$26,MATCH($C600,Mapping!$A$5:$A$26,0))&amp;" | "&amp;INDEX(Mapping!$B$30:$B$41,MATCH($B600,Mapping!$A$30:$A$41,0)))</f>
        <v/>
      </c>
      <c r="I600" s="5">
        <f>INDEX(Variables!$C$5:$C$105,MATCH($A600,Variables!$A$5:$A$105,0))</f>
        <v/>
      </c>
      <c r="J600" s="5">
        <f>INDEX(Variables!$E$5:$E$105,MATCH($A600,Variables!$A$5:$A$105,0))</f>
        <v/>
      </c>
      <c r="K600" s="25">
        <f>LOWER(Settings!$C$4)&amp;".mit."&amp;$A600&amp;IF($C600="","","."&amp;$C600&amp;"."&amp;$B600)&amp;IF(INDEX(Variables!$D$5:$D$105,MATCH($A600,Variables!$A$5:$A$105,0))="","","."&amp;INDEX(Variables!$D$5:$D$105,MATCH($A600,Variables!$A$5:$A$105,0)))&amp;"."&amp;K$5</f>
        <v/>
      </c>
      <c r="L600" s="41">
        <f>MAX(INDEX(L$232:L$243,$D600)+L591*(1+$E600),0.01)</f>
        <v/>
      </c>
      <c r="M600" s="40">
        <f>MAX(INDEX(M$232:M$243,$D600)+M591*(1+$E600),0.01)</f>
        <v/>
      </c>
      <c r="N600" s="40">
        <f>MAX(INDEX(N$232:N$243,$D600)+N591*(1+$E600),0.01)</f>
        <v/>
      </c>
      <c r="O600" s="40">
        <f>MAX(INDEX(O$232:O$243,$D600)+O591*(1+$E600),0.01)</f>
        <v/>
      </c>
      <c r="P600" s="40">
        <f>MAX(INDEX(P$232:P$243,$D600)+P591*(1+$E600),0.01)</f>
        <v/>
      </c>
      <c r="Q600" s="40">
        <f>MAX(INDEX(Q$232:Q$243,$D600)+Q591*(1+$E600),0.01)</f>
        <v/>
      </c>
      <c r="R600" s="40">
        <f>MAX(INDEX(R$232:R$243,$D600)+R591*(1+$E600),0.01)</f>
        <v/>
      </c>
      <c r="S600" s="40">
        <f>MAX(INDEX(S$232:S$243,$D600)+S591*(1+$E600),0.01)</f>
        <v/>
      </c>
      <c r="T600" s="40">
        <f>MAX(INDEX(T$232:T$243,$D600)+T591*(1+$E600),0.01)</f>
        <v/>
      </c>
      <c r="U600" s="40">
        <f>MAX(INDEX(U$232:U$243,$D600)+U591*(1+$E600),0.01)</f>
        <v/>
      </c>
      <c r="V600" s="40">
        <f>MAX(INDEX(V$232:V$243,$D600)+V591*(1+$E600),0.01)</f>
        <v/>
      </c>
      <c r="W600" s="40">
        <f>MAX(INDEX(W$232:W$243,$D600)+W591*(1+$E600),0.01)</f>
        <v/>
      </c>
      <c r="X600" s="40">
        <f>MAX(INDEX(X$232:X$243,$D600)+X591*(1+$E600),0.01)</f>
        <v/>
      </c>
      <c r="Y600" s="40">
        <f>MAX(INDEX(Y$232:Y$243,$D600)+Y591*(1+$E600),0.01)</f>
        <v/>
      </c>
      <c r="Z600" s="40">
        <f>MAX(INDEX(Z$232:Z$243,$D600)+Z591*(1+$E600),0.01)</f>
        <v/>
      </c>
      <c r="AA600" s="40">
        <f>MAX(INDEX(AA$232:AA$243,$D600)+AA591*(1+$E600),0.01)</f>
        <v/>
      </c>
      <c r="AB600" s="40">
        <f>MAX(INDEX(AB$232:AB$243,$D600)+AB591*(1+$E600),0.01)</f>
        <v/>
      </c>
      <c r="AC600" s="40">
        <f>MAX(INDEX(AC$232:AC$243,$D600)+AC591*(1+$E600),0.01)</f>
        <v/>
      </c>
      <c r="AD600" s="42">
        <f>POSTTAX(INDEX(AD$232:AD$243,$D600),AD591,$E600)</f>
        <v/>
      </c>
      <c r="AE600" s="25">
        <f>LOWER(Settings!$C$4)&amp;".mit."&amp;$A600&amp;IF($C600="","","."&amp;$C600&amp;"."&amp;$B600)&amp;IF(INDEX(Variables!$D$5:$D$105,MATCH($A600,Variables!$A$5:$A$105,0))="","","."&amp;INDEX(Variables!$D$5:$D$105,MATCH($A600,Variables!$A$5:$A$105,0)))&amp;"."&amp;AE$5</f>
        <v/>
      </c>
      <c r="AF600" s="41">
        <f>MAX(INDEX(AF$232:AF$243,$D600)+AF591*(1+$E600),0.01)</f>
        <v/>
      </c>
      <c r="AG600" s="40">
        <f>MAX(INDEX(AG$232:AG$243,$D600)+AG591*(1+$E600),0.01)</f>
        <v/>
      </c>
      <c r="AH600" s="40">
        <f>MAX(INDEX(AH$232:AH$243,$D600)+AH591*(1+$E600),0.01)</f>
        <v/>
      </c>
      <c r="AI600" s="40">
        <f>MAX(INDEX(AI$232:AI$243,$D600)+AI591*(1+$E600),0.01)</f>
        <v/>
      </c>
      <c r="AJ600" s="40">
        <f>MAX(INDEX(AJ$232:AJ$243,$D600)+AJ591*(1+$E600),0.01)</f>
        <v/>
      </c>
      <c r="AK600" s="40">
        <f>MAX(INDEX(AK$232:AK$243,$D600)+AK591*(1+$E600),0.01)</f>
        <v/>
      </c>
      <c r="AL600" s="40">
        <f>MAX(INDEX(AL$232:AL$243,$D600)+AL591*(1+$E600),0.01)</f>
        <v/>
      </c>
      <c r="AM600" s="40">
        <f>MAX(INDEX(AM$232:AM$243,$D600)+AM591*(1+$E600),0.01)</f>
        <v/>
      </c>
      <c r="AN600" s="40">
        <f>MAX(INDEX(AN$232:AN$243,$D600)+AN591*(1+$E600),0.01)</f>
        <v/>
      </c>
      <c r="AO600" s="40">
        <f>MAX(INDEX(AO$232:AO$243,$D600)+AO591*(1+$E600),0.01)</f>
        <v/>
      </c>
      <c r="AP600" s="40">
        <f>MAX(INDEX(AP$232:AP$243,$D600)+AP591*(1+$E600),0.01)</f>
        <v/>
      </c>
      <c r="AQ600" s="40">
        <f>MAX(INDEX(AQ$232:AQ$243,$D600)+AQ591*(1+$E600),0.01)</f>
        <v/>
      </c>
      <c r="AR600" s="40">
        <f>MAX(INDEX(AR$232:AR$243,$D600)+AR591*(1+$E600),0.01)</f>
        <v/>
      </c>
      <c r="AS600" s="40">
        <f>MAX(INDEX(AS$232:AS$243,$D600)+AS591*(1+$E600),0.01)</f>
        <v/>
      </c>
      <c r="AT600" s="40">
        <f>MAX(INDEX(AT$232:AT$243,$D600)+AT591*(1+$E600),0.01)</f>
        <v/>
      </c>
      <c r="AU600" s="40">
        <f>MAX(INDEX(AU$232:AU$243,$D600)+AU591*(1+$E600),0.01)</f>
        <v/>
      </c>
      <c r="AV600" s="40">
        <f>MAX(INDEX(AV$232:AV$243,$D600)+AV591*(1+$E600),0.01)</f>
        <v/>
      </c>
      <c r="AW600" s="40">
        <f>MAX(INDEX(AW$232:AW$243,$D600)+AW591*(1+$E600),0.01)</f>
        <v/>
      </c>
      <c r="AX600" s="42">
        <f>POSTTAX(INDEX(AX$232:AX$243,$D600),AX591,$E600)</f>
        <v/>
      </c>
    </row>
    <row r="601" hidden="1" outlineLevel="2">
      <c r="A601" s="5" t="inlineStr">
        <is>
          <t>atp</t>
        </is>
      </c>
      <c r="B601" s="5" t="inlineStr">
        <is>
          <t>gso</t>
        </is>
      </c>
      <c r="C601" s="5" t="inlineStr">
        <is>
          <t>res</t>
        </is>
      </c>
      <c r="D601" s="40">
        <f>INDEX(Inputs!$R$5:$R$132,MATCH($B601&amp;"|"&amp;$C601,Inputs!$A$5:$A$132,0))</f>
        <v/>
      </c>
      <c r="E601" s="40">
        <f>INDEX(Inputs!$S$5:$S$132,MATCH($B601&amp;"|"&amp;$C601,Inputs!$A$5:$A$132,0))</f>
        <v/>
      </c>
      <c r="F601" s="39" t="n"/>
      <c r="G601" s="39" t="n"/>
      <c r="H601" s="5">
        <f>INDEX(Variables!$B$5:$B$105,MATCH($A601,Variables!$A$5:$A$105,0))&amp;IF($C601="",""," | "&amp;INDEX(Mapping!$B$5:$B$26,MATCH($C601,Mapping!$A$5:$A$26,0))&amp;" | "&amp;INDEX(Mapping!$B$30:$B$41,MATCH($B601,Mapping!$A$30:$A$41,0)))</f>
        <v/>
      </c>
      <c r="I601" s="5">
        <f>INDEX(Variables!$C$5:$C$105,MATCH($A601,Variables!$A$5:$A$105,0))</f>
        <v/>
      </c>
      <c r="J601" s="5">
        <f>INDEX(Variables!$E$5:$E$105,MATCH($A601,Variables!$A$5:$A$105,0))</f>
        <v/>
      </c>
      <c r="K601" s="25">
        <f>LOWER(Settings!$C$4)&amp;".mit."&amp;$A601&amp;IF($C601="","","."&amp;$C601&amp;"."&amp;$B601)&amp;IF(INDEX(Variables!$D$5:$D$105,MATCH($A601,Variables!$A$5:$A$105,0))="","","."&amp;INDEX(Variables!$D$5:$D$105,MATCH($A601,Variables!$A$5:$A$105,0)))&amp;"."&amp;K$5</f>
        <v/>
      </c>
      <c r="L601" s="41">
        <f>MAX(INDEX(L$232:L$243,$D601)+L592*(1+$E601),0.01)</f>
        <v/>
      </c>
      <c r="M601" s="40">
        <f>MAX(INDEX(M$232:M$243,$D601)+M592*(1+$E601),0.01)</f>
        <v/>
      </c>
      <c r="N601" s="40">
        <f>MAX(INDEX(N$232:N$243,$D601)+N592*(1+$E601),0.01)</f>
        <v/>
      </c>
      <c r="O601" s="40">
        <f>MAX(INDEX(O$232:O$243,$D601)+O592*(1+$E601),0.01)</f>
        <v/>
      </c>
      <c r="P601" s="40">
        <f>MAX(INDEX(P$232:P$243,$D601)+P592*(1+$E601),0.01)</f>
        <v/>
      </c>
      <c r="Q601" s="40">
        <f>MAX(INDEX(Q$232:Q$243,$D601)+Q592*(1+$E601),0.01)</f>
        <v/>
      </c>
      <c r="R601" s="40">
        <f>MAX(INDEX(R$232:R$243,$D601)+R592*(1+$E601),0.01)</f>
        <v/>
      </c>
      <c r="S601" s="40">
        <f>MAX(INDEX(S$232:S$243,$D601)+S592*(1+$E601),0.01)</f>
        <v/>
      </c>
      <c r="T601" s="40">
        <f>MAX(INDEX(T$232:T$243,$D601)+T592*(1+$E601),0.01)</f>
        <v/>
      </c>
      <c r="U601" s="40">
        <f>MAX(INDEX(U$232:U$243,$D601)+U592*(1+$E601),0.01)</f>
        <v/>
      </c>
      <c r="V601" s="40">
        <f>MAX(INDEX(V$232:V$243,$D601)+V592*(1+$E601),0.01)</f>
        <v/>
      </c>
      <c r="W601" s="40">
        <f>MAX(INDEX(W$232:W$243,$D601)+W592*(1+$E601),0.01)</f>
        <v/>
      </c>
      <c r="X601" s="40">
        <f>MAX(INDEX(X$232:X$243,$D601)+X592*(1+$E601),0.01)</f>
        <v/>
      </c>
      <c r="Y601" s="40">
        <f>MAX(INDEX(Y$232:Y$243,$D601)+Y592*(1+$E601),0.01)</f>
        <v/>
      </c>
      <c r="Z601" s="40">
        <f>MAX(INDEX(Z$232:Z$243,$D601)+Z592*(1+$E601),0.01)</f>
        <v/>
      </c>
      <c r="AA601" s="40">
        <f>MAX(INDEX(AA$232:AA$243,$D601)+AA592*(1+$E601),0.01)</f>
        <v/>
      </c>
      <c r="AB601" s="40">
        <f>MAX(INDEX(AB$232:AB$243,$D601)+AB592*(1+$E601),0.01)</f>
        <v/>
      </c>
      <c r="AC601" s="40">
        <f>MAX(INDEX(AC$232:AC$243,$D601)+AC592*(1+$E601),0.01)</f>
        <v/>
      </c>
      <c r="AD601" s="42">
        <f>POSTTAX(INDEX(AD$232:AD$243,$D601),AD592,$E601)</f>
        <v/>
      </c>
      <c r="AE601" s="25">
        <f>LOWER(Settings!$C$4)&amp;".mit."&amp;$A601&amp;IF($C601="","","."&amp;$C601&amp;"."&amp;$B601)&amp;IF(INDEX(Variables!$D$5:$D$105,MATCH($A601,Variables!$A$5:$A$105,0))="","","."&amp;INDEX(Variables!$D$5:$D$105,MATCH($A601,Variables!$A$5:$A$105,0)))&amp;"."&amp;AE$5</f>
        <v/>
      </c>
      <c r="AF601" s="41">
        <f>MAX(INDEX(AF$232:AF$243,$D601)+AF592*(1+$E601),0.01)</f>
        <v/>
      </c>
      <c r="AG601" s="40">
        <f>MAX(INDEX(AG$232:AG$243,$D601)+AG592*(1+$E601),0.01)</f>
        <v/>
      </c>
      <c r="AH601" s="40">
        <f>MAX(INDEX(AH$232:AH$243,$D601)+AH592*(1+$E601),0.01)</f>
        <v/>
      </c>
      <c r="AI601" s="40">
        <f>MAX(INDEX(AI$232:AI$243,$D601)+AI592*(1+$E601),0.01)</f>
        <v/>
      </c>
      <c r="AJ601" s="40">
        <f>MAX(INDEX(AJ$232:AJ$243,$D601)+AJ592*(1+$E601),0.01)</f>
        <v/>
      </c>
      <c r="AK601" s="40">
        <f>MAX(INDEX(AK$232:AK$243,$D601)+AK592*(1+$E601),0.01)</f>
        <v/>
      </c>
      <c r="AL601" s="40">
        <f>MAX(INDEX(AL$232:AL$243,$D601)+AL592*(1+$E601),0.01)</f>
        <v/>
      </c>
      <c r="AM601" s="40">
        <f>MAX(INDEX(AM$232:AM$243,$D601)+AM592*(1+$E601),0.01)</f>
        <v/>
      </c>
      <c r="AN601" s="40">
        <f>MAX(INDEX(AN$232:AN$243,$D601)+AN592*(1+$E601),0.01)</f>
        <v/>
      </c>
      <c r="AO601" s="40">
        <f>MAX(INDEX(AO$232:AO$243,$D601)+AO592*(1+$E601),0.01)</f>
        <v/>
      </c>
      <c r="AP601" s="40">
        <f>MAX(INDEX(AP$232:AP$243,$D601)+AP592*(1+$E601),0.01)</f>
        <v/>
      </c>
      <c r="AQ601" s="40">
        <f>MAX(INDEX(AQ$232:AQ$243,$D601)+AQ592*(1+$E601),0.01)</f>
        <v/>
      </c>
      <c r="AR601" s="40">
        <f>MAX(INDEX(AR$232:AR$243,$D601)+AR592*(1+$E601),0.01)</f>
        <v/>
      </c>
      <c r="AS601" s="40">
        <f>MAX(INDEX(AS$232:AS$243,$D601)+AS592*(1+$E601),0.01)</f>
        <v/>
      </c>
      <c r="AT601" s="40">
        <f>MAX(INDEX(AT$232:AT$243,$D601)+AT592*(1+$E601),0.01)</f>
        <v/>
      </c>
      <c r="AU601" s="40">
        <f>MAX(INDEX(AU$232:AU$243,$D601)+AU592*(1+$E601),0.01)</f>
        <v/>
      </c>
      <c r="AV601" s="40">
        <f>MAX(INDEX(AV$232:AV$243,$D601)+AV592*(1+$E601),0.01)</f>
        <v/>
      </c>
      <c r="AW601" s="40">
        <f>MAX(INDEX(AW$232:AW$243,$D601)+AW592*(1+$E601),0.01)</f>
        <v/>
      </c>
      <c r="AX601" s="42">
        <f>POSTTAX(INDEX(AX$232:AX$243,$D601),AX592,$E601)</f>
        <v/>
      </c>
    </row>
    <row r="602" hidden="1" outlineLevel="2">
      <c r="A602" s="5" t="inlineStr">
        <is>
          <t>atp</t>
        </is>
      </c>
      <c r="B602" s="5" t="inlineStr">
        <is>
          <t>die</t>
        </is>
      </c>
      <c r="C602" s="5" t="inlineStr">
        <is>
          <t>res</t>
        </is>
      </c>
      <c r="D602" s="40">
        <f>INDEX(Inputs!$R$5:$R$132,MATCH($B602&amp;"|"&amp;$C602,Inputs!$A$5:$A$132,0))</f>
        <v/>
      </c>
      <c r="E602" s="40">
        <f>INDEX(Inputs!$S$5:$S$132,MATCH($B602&amp;"|"&amp;$C602,Inputs!$A$5:$A$132,0))</f>
        <v/>
      </c>
      <c r="F602" s="39" t="n"/>
      <c r="G602" s="39" t="n"/>
      <c r="H602" s="5">
        <f>INDEX(Variables!$B$5:$B$105,MATCH($A602,Variables!$A$5:$A$105,0))&amp;IF($C602="",""," | "&amp;INDEX(Mapping!$B$5:$B$26,MATCH($C602,Mapping!$A$5:$A$26,0))&amp;" | "&amp;INDEX(Mapping!$B$30:$B$41,MATCH($B602,Mapping!$A$30:$A$41,0)))</f>
        <v/>
      </c>
      <c r="I602" s="5">
        <f>INDEX(Variables!$C$5:$C$105,MATCH($A602,Variables!$A$5:$A$105,0))</f>
        <v/>
      </c>
      <c r="J602" s="5">
        <f>INDEX(Variables!$E$5:$E$105,MATCH($A602,Variables!$A$5:$A$105,0))</f>
        <v/>
      </c>
      <c r="K602" s="25">
        <f>LOWER(Settings!$C$4)&amp;".mit."&amp;$A602&amp;IF($C602="","","."&amp;$C602&amp;"."&amp;$B602)&amp;IF(INDEX(Variables!$D$5:$D$105,MATCH($A602,Variables!$A$5:$A$105,0))="","","."&amp;INDEX(Variables!$D$5:$D$105,MATCH($A602,Variables!$A$5:$A$105,0)))&amp;"."&amp;K$5</f>
        <v/>
      </c>
      <c r="L602" s="41">
        <f>MAX(INDEX(L$232:L$243,$D602)+L593*(1+$E602),0.01)</f>
        <v/>
      </c>
      <c r="M602" s="40">
        <f>MAX(INDEX(M$232:M$243,$D602)+M593*(1+$E602),0.01)</f>
        <v/>
      </c>
      <c r="N602" s="40">
        <f>MAX(INDEX(N$232:N$243,$D602)+N593*(1+$E602),0.01)</f>
        <v/>
      </c>
      <c r="O602" s="40">
        <f>MAX(INDEX(O$232:O$243,$D602)+O593*(1+$E602),0.01)</f>
        <v/>
      </c>
      <c r="P602" s="40">
        <f>MAX(INDEX(P$232:P$243,$D602)+P593*(1+$E602),0.01)</f>
        <v/>
      </c>
      <c r="Q602" s="40">
        <f>MAX(INDEX(Q$232:Q$243,$D602)+Q593*(1+$E602),0.01)</f>
        <v/>
      </c>
      <c r="R602" s="40">
        <f>MAX(INDEX(R$232:R$243,$D602)+R593*(1+$E602),0.01)</f>
        <v/>
      </c>
      <c r="S602" s="40">
        <f>MAX(INDEX(S$232:S$243,$D602)+S593*(1+$E602),0.01)</f>
        <v/>
      </c>
      <c r="T602" s="40">
        <f>MAX(INDEX(T$232:T$243,$D602)+T593*(1+$E602),0.01)</f>
        <v/>
      </c>
      <c r="U602" s="40">
        <f>MAX(INDEX(U$232:U$243,$D602)+U593*(1+$E602),0.01)</f>
        <v/>
      </c>
      <c r="V602" s="40">
        <f>MAX(INDEX(V$232:V$243,$D602)+V593*(1+$E602),0.01)</f>
        <v/>
      </c>
      <c r="W602" s="40">
        <f>MAX(INDEX(W$232:W$243,$D602)+W593*(1+$E602),0.01)</f>
        <v/>
      </c>
      <c r="X602" s="40">
        <f>MAX(INDEX(X$232:X$243,$D602)+X593*(1+$E602),0.01)</f>
        <v/>
      </c>
      <c r="Y602" s="40">
        <f>MAX(INDEX(Y$232:Y$243,$D602)+Y593*(1+$E602),0.01)</f>
        <v/>
      </c>
      <c r="Z602" s="40">
        <f>MAX(INDEX(Z$232:Z$243,$D602)+Z593*(1+$E602),0.01)</f>
        <v/>
      </c>
      <c r="AA602" s="40">
        <f>MAX(INDEX(AA$232:AA$243,$D602)+AA593*(1+$E602),0.01)</f>
        <v/>
      </c>
      <c r="AB602" s="40">
        <f>MAX(INDEX(AB$232:AB$243,$D602)+AB593*(1+$E602),0.01)</f>
        <v/>
      </c>
      <c r="AC602" s="40">
        <f>MAX(INDEX(AC$232:AC$243,$D602)+AC593*(1+$E602),0.01)</f>
        <v/>
      </c>
      <c r="AD602" s="42">
        <f>POSTTAX(INDEX(AD$232:AD$243,$D602),AD593,$E602)</f>
        <v/>
      </c>
      <c r="AE602" s="25">
        <f>LOWER(Settings!$C$4)&amp;".mit."&amp;$A602&amp;IF($C602="","","."&amp;$C602&amp;"."&amp;$B602)&amp;IF(INDEX(Variables!$D$5:$D$105,MATCH($A602,Variables!$A$5:$A$105,0))="","","."&amp;INDEX(Variables!$D$5:$D$105,MATCH($A602,Variables!$A$5:$A$105,0)))&amp;"."&amp;AE$5</f>
        <v/>
      </c>
      <c r="AF602" s="41">
        <f>MAX(INDEX(AF$232:AF$243,$D602)+AF593*(1+$E602),0.01)</f>
        <v/>
      </c>
      <c r="AG602" s="40">
        <f>MAX(INDEX(AG$232:AG$243,$D602)+AG593*(1+$E602),0.01)</f>
        <v/>
      </c>
      <c r="AH602" s="40">
        <f>MAX(INDEX(AH$232:AH$243,$D602)+AH593*(1+$E602),0.01)</f>
        <v/>
      </c>
      <c r="AI602" s="40">
        <f>MAX(INDEX(AI$232:AI$243,$D602)+AI593*(1+$E602),0.01)</f>
        <v/>
      </c>
      <c r="AJ602" s="40">
        <f>MAX(INDEX(AJ$232:AJ$243,$D602)+AJ593*(1+$E602),0.01)</f>
        <v/>
      </c>
      <c r="AK602" s="40">
        <f>MAX(INDEX(AK$232:AK$243,$D602)+AK593*(1+$E602),0.01)</f>
        <v/>
      </c>
      <c r="AL602" s="40">
        <f>MAX(INDEX(AL$232:AL$243,$D602)+AL593*(1+$E602),0.01)</f>
        <v/>
      </c>
      <c r="AM602" s="40">
        <f>MAX(INDEX(AM$232:AM$243,$D602)+AM593*(1+$E602),0.01)</f>
        <v/>
      </c>
      <c r="AN602" s="40">
        <f>MAX(INDEX(AN$232:AN$243,$D602)+AN593*(1+$E602),0.01)</f>
        <v/>
      </c>
      <c r="AO602" s="40">
        <f>MAX(INDEX(AO$232:AO$243,$D602)+AO593*(1+$E602),0.01)</f>
        <v/>
      </c>
      <c r="AP602" s="40">
        <f>MAX(INDEX(AP$232:AP$243,$D602)+AP593*(1+$E602),0.01)</f>
        <v/>
      </c>
      <c r="AQ602" s="40">
        <f>MAX(INDEX(AQ$232:AQ$243,$D602)+AQ593*(1+$E602),0.01)</f>
        <v/>
      </c>
      <c r="AR602" s="40">
        <f>MAX(INDEX(AR$232:AR$243,$D602)+AR593*(1+$E602),0.01)</f>
        <v/>
      </c>
      <c r="AS602" s="40">
        <f>MAX(INDEX(AS$232:AS$243,$D602)+AS593*(1+$E602),0.01)</f>
        <v/>
      </c>
      <c r="AT602" s="40">
        <f>MAX(INDEX(AT$232:AT$243,$D602)+AT593*(1+$E602),0.01)</f>
        <v/>
      </c>
      <c r="AU602" s="40">
        <f>MAX(INDEX(AU$232:AU$243,$D602)+AU593*(1+$E602),0.01)</f>
        <v/>
      </c>
      <c r="AV602" s="40">
        <f>MAX(INDEX(AV$232:AV$243,$D602)+AV593*(1+$E602),0.01)</f>
        <v/>
      </c>
      <c r="AW602" s="40">
        <f>MAX(INDEX(AW$232:AW$243,$D602)+AW593*(1+$E602),0.01)</f>
        <v/>
      </c>
      <c r="AX602" s="42">
        <f>POSTTAX(INDEX(AX$232:AX$243,$D602),AX593,$E602)</f>
        <v/>
      </c>
    </row>
    <row r="603" hidden="1" outlineLevel="2">
      <c r="A603" s="5" t="inlineStr">
        <is>
          <t>atp</t>
        </is>
      </c>
      <c r="B603" s="5" t="inlineStr">
        <is>
          <t>lpg</t>
        </is>
      </c>
      <c r="C603" s="5" t="inlineStr">
        <is>
          <t>res</t>
        </is>
      </c>
      <c r="D603" s="40">
        <f>INDEX(Inputs!$R$5:$R$132,MATCH($B603&amp;"|"&amp;$C603,Inputs!$A$5:$A$132,0))</f>
        <v/>
      </c>
      <c r="E603" s="40">
        <f>INDEX(Inputs!$S$5:$S$132,MATCH($B603&amp;"|"&amp;$C603,Inputs!$A$5:$A$132,0))</f>
        <v/>
      </c>
      <c r="F603" s="39" t="n"/>
      <c r="G603" s="39" t="n"/>
      <c r="H603" s="5">
        <f>INDEX(Variables!$B$5:$B$105,MATCH($A603,Variables!$A$5:$A$105,0))&amp;IF($C603="",""," | "&amp;INDEX(Mapping!$B$5:$B$26,MATCH($C603,Mapping!$A$5:$A$26,0))&amp;" | "&amp;INDEX(Mapping!$B$30:$B$41,MATCH($B603,Mapping!$A$30:$A$41,0)))</f>
        <v/>
      </c>
      <c r="I603" s="5">
        <f>INDEX(Variables!$C$5:$C$105,MATCH($A603,Variables!$A$5:$A$105,0))</f>
        <v/>
      </c>
      <c r="J603" s="5">
        <f>INDEX(Variables!$E$5:$E$105,MATCH($A603,Variables!$A$5:$A$105,0))</f>
        <v/>
      </c>
      <c r="K603" s="25">
        <f>LOWER(Settings!$C$4)&amp;".mit."&amp;$A603&amp;IF($C603="","","."&amp;$C603&amp;"."&amp;$B603)&amp;IF(INDEX(Variables!$D$5:$D$105,MATCH($A603,Variables!$A$5:$A$105,0))="","","."&amp;INDEX(Variables!$D$5:$D$105,MATCH($A603,Variables!$A$5:$A$105,0)))&amp;"."&amp;K$5</f>
        <v/>
      </c>
      <c r="L603" s="41">
        <f>MAX(INDEX(L$232:L$243,$D603)+L594*(1+$E603),0.01)</f>
        <v/>
      </c>
      <c r="M603" s="40">
        <f>MAX(INDEX(M$232:M$243,$D603)+M594*(1+$E603),0.01)</f>
        <v/>
      </c>
      <c r="N603" s="40">
        <f>MAX(INDEX(N$232:N$243,$D603)+N594*(1+$E603),0.01)</f>
        <v/>
      </c>
      <c r="O603" s="40">
        <f>MAX(INDEX(O$232:O$243,$D603)+O594*(1+$E603),0.01)</f>
        <v/>
      </c>
      <c r="P603" s="40">
        <f>MAX(INDEX(P$232:P$243,$D603)+P594*(1+$E603),0.01)</f>
        <v/>
      </c>
      <c r="Q603" s="40">
        <f>MAX(INDEX(Q$232:Q$243,$D603)+Q594*(1+$E603),0.01)</f>
        <v/>
      </c>
      <c r="R603" s="40">
        <f>MAX(INDEX(R$232:R$243,$D603)+R594*(1+$E603),0.01)</f>
        <v/>
      </c>
      <c r="S603" s="40">
        <f>MAX(INDEX(S$232:S$243,$D603)+S594*(1+$E603),0.01)</f>
        <v/>
      </c>
      <c r="T603" s="40">
        <f>MAX(INDEX(T$232:T$243,$D603)+T594*(1+$E603),0.01)</f>
        <v/>
      </c>
      <c r="U603" s="40">
        <f>MAX(INDEX(U$232:U$243,$D603)+U594*(1+$E603),0.01)</f>
        <v/>
      </c>
      <c r="V603" s="40">
        <f>MAX(INDEX(V$232:V$243,$D603)+V594*(1+$E603),0.01)</f>
        <v/>
      </c>
      <c r="W603" s="40">
        <f>MAX(INDEX(W$232:W$243,$D603)+W594*(1+$E603),0.01)</f>
        <v/>
      </c>
      <c r="X603" s="40">
        <f>MAX(INDEX(X$232:X$243,$D603)+X594*(1+$E603),0.01)</f>
        <v/>
      </c>
      <c r="Y603" s="40">
        <f>MAX(INDEX(Y$232:Y$243,$D603)+Y594*(1+$E603),0.01)</f>
        <v/>
      </c>
      <c r="Z603" s="40">
        <f>MAX(INDEX(Z$232:Z$243,$D603)+Z594*(1+$E603),0.01)</f>
        <v/>
      </c>
      <c r="AA603" s="40">
        <f>MAX(INDEX(AA$232:AA$243,$D603)+AA594*(1+$E603),0.01)</f>
        <v/>
      </c>
      <c r="AB603" s="40">
        <f>MAX(INDEX(AB$232:AB$243,$D603)+AB594*(1+$E603),0.01)</f>
        <v/>
      </c>
      <c r="AC603" s="40">
        <f>MAX(INDEX(AC$232:AC$243,$D603)+AC594*(1+$E603),0.01)</f>
        <v/>
      </c>
      <c r="AD603" s="42">
        <f>POSTTAX(INDEX(AD$232:AD$243,$D603),AD594,$E603)</f>
        <v/>
      </c>
      <c r="AE603" s="25">
        <f>LOWER(Settings!$C$4)&amp;".mit."&amp;$A603&amp;IF($C603="","","."&amp;$C603&amp;"."&amp;$B603)&amp;IF(INDEX(Variables!$D$5:$D$105,MATCH($A603,Variables!$A$5:$A$105,0))="","","."&amp;INDEX(Variables!$D$5:$D$105,MATCH($A603,Variables!$A$5:$A$105,0)))&amp;"."&amp;AE$5</f>
        <v/>
      </c>
      <c r="AF603" s="41">
        <f>MAX(INDEX(AF$232:AF$243,$D603)+AF594*(1+$E603),0.01)</f>
        <v/>
      </c>
      <c r="AG603" s="40">
        <f>MAX(INDEX(AG$232:AG$243,$D603)+AG594*(1+$E603),0.01)</f>
        <v/>
      </c>
      <c r="AH603" s="40">
        <f>MAX(INDEX(AH$232:AH$243,$D603)+AH594*(1+$E603),0.01)</f>
        <v/>
      </c>
      <c r="AI603" s="40">
        <f>MAX(INDEX(AI$232:AI$243,$D603)+AI594*(1+$E603),0.01)</f>
        <v/>
      </c>
      <c r="AJ603" s="40">
        <f>MAX(INDEX(AJ$232:AJ$243,$D603)+AJ594*(1+$E603),0.01)</f>
        <v/>
      </c>
      <c r="AK603" s="40">
        <f>MAX(INDEX(AK$232:AK$243,$D603)+AK594*(1+$E603),0.01)</f>
        <v/>
      </c>
      <c r="AL603" s="40">
        <f>MAX(INDEX(AL$232:AL$243,$D603)+AL594*(1+$E603),0.01)</f>
        <v/>
      </c>
      <c r="AM603" s="40">
        <f>MAX(INDEX(AM$232:AM$243,$D603)+AM594*(1+$E603),0.01)</f>
        <v/>
      </c>
      <c r="AN603" s="40">
        <f>MAX(INDEX(AN$232:AN$243,$D603)+AN594*(1+$E603),0.01)</f>
        <v/>
      </c>
      <c r="AO603" s="40">
        <f>MAX(INDEX(AO$232:AO$243,$D603)+AO594*(1+$E603),0.01)</f>
        <v/>
      </c>
      <c r="AP603" s="40">
        <f>MAX(INDEX(AP$232:AP$243,$D603)+AP594*(1+$E603),0.01)</f>
        <v/>
      </c>
      <c r="AQ603" s="40">
        <f>MAX(INDEX(AQ$232:AQ$243,$D603)+AQ594*(1+$E603),0.01)</f>
        <v/>
      </c>
      <c r="AR603" s="40">
        <f>MAX(INDEX(AR$232:AR$243,$D603)+AR594*(1+$E603),0.01)</f>
        <v/>
      </c>
      <c r="AS603" s="40">
        <f>MAX(INDEX(AS$232:AS$243,$D603)+AS594*(1+$E603),0.01)</f>
        <v/>
      </c>
      <c r="AT603" s="40">
        <f>MAX(INDEX(AT$232:AT$243,$D603)+AT594*(1+$E603),0.01)</f>
        <v/>
      </c>
      <c r="AU603" s="40">
        <f>MAX(INDEX(AU$232:AU$243,$D603)+AU594*(1+$E603),0.01)</f>
        <v/>
      </c>
      <c r="AV603" s="40">
        <f>MAX(INDEX(AV$232:AV$243,$D603)+AV594*(1+$E603),0.01)</f>
        <v/>
      </c>
      <c r="AW603" s="40">
        <f>MAX(INDEX(AW$232:AW$243,$D603)+AW594*(1+$E603),0.01)</f>
        <v/>
      </c>
      <c r="AX603" s="42">
        <f>POSTTAX(INDEX(AX$232:AX$243,$D603),AX594,$E603)</f>
        <v/>
      </c>
    </row>
    <row r="604" hidden="1" outlineLevel="2">
      <c r="A604" s="5" t="inlineStr">
        <is>
          <t>atp</t>
        </is>
      </c>
      <c r="B604" s="5" t="inlineStr">
        <is>
          <t>ker</t>
        </is>
      </c>
      <c r="C604" s="5" t="inlineStr">
        <is>
          <t>res</t>
        </is>
      </c>
      <c r="D604" s="40">
        <f>INDEX(Inputs!$R$5:$R$132,MATCH($B604&amp;"|"&amp;$C604,Inputs!$A$5:$A$132,0))</f>
        <v/>
      </c>
      <c r="E604" s="40">
        <f>INDEX(Inputs!$S$5:$S$132,MATCH($B604&amp;"|"&amp;$C604,Inputs!$A$5:$A$132,0))</f>
        <v/>
      </c>
      <c r="F604" s="39" t="n"/>
      <c r="G604" s="39" t="n"/>
      <c r="H604" s="5">
        <f>INDEX(Variables!$B$5:$B$105,MATCH($A604,Variables!$A$5:$A$105,0))&amp;IF($C604="",""," | "&amp;INDEX(Mapping!$B$5:$B$26,MATCH($C604,Mapping!$A$5:$A$26,0))&amp;" | "&amp;INDEX(Mapping!$B$30:$B$41,MATCH($B604,Mapping!$A$30:$A$41,0)))</f>
        <v/>
      </c>
      <c r="I604" s="5">
        <f>INDEX(Variables!$C$5:$C$105,MATCH($A604,Variables!$A$5:$A$105,0))</f>
        <v/>
      </c>
      <c r="J604" s="5">
        <f>INDEX(Variables!$E$5:$E$105,MATCH($A604,Variables!$A$5:$A$105,0))</f>
        <v/>
      </c>
      <c r="K604" s="25">
        <f>LOWER(Settings!$C$4)&amp;".mit."&amp;$A604&amp;IF($C604="","","."&amp;$C604&amp;"."&amp;$B604)&amp;IF(INDEX(Variables!$D$5:$D$105,MATCH($A604,Variables!$A$5:$A$105,0))="","","."&amp;INDEX(Variables!$D$5:$D$105,MATCH($A604,Variables!$A$5:$A$105,0)))&amp;"."&amp;K$5</f>
        <v/>
      </c>
      <c r="L604" s="41">
        <f>MAX(INDEX(L$232:L$243,$D604)+L595*(1+$E604),0.01)</f>
        <v/>
      </c>
      <c r="M604" s="40">
        <f>MAX(INDEX(M$232:M$243,$D604)+M595*(1+$E604),0.01)</f>
        <v/>
      </c>
      <c r="N604" s="40">
        <f>MAX(INDEX(N$232:N$243,$D604)+N595*(1+$E604),0.01)</f>
        <v/>
      </c>
      <c r="O604" s="40">
        <f>MAX(INDEX(O$232:O$243,$D604)+O595*(1+$E604),0.01)</f>
        <v/>
      </c>
      <c r="P604" s="40">
        <f>MAX(INDEX(P$232:P$243,$D604)+P595*(1+$E604),0.01)</f>
        <v/>
      </c>
      <c r="Q604" s="40">
        <f>MAX(INDEX(Q$232:Q$243,$D604)+Q595*(1+$E604),0.01)</f>
        <v/>
      </c>
      <c r="R604" s="40">
        <f>MAX(INDEX(R$232:R$243,$D604)+R595*(1+$E604),0.01)</f>
        <v/>
      </c>
      <c r="S604" s="40">
        <f>MAX(INDEX(S$232:S$243,$D604)+S595*(1+$E604),0.01)</f>
        <v/>
      </c>
      <c r="T604" s="40">
        <f>MAX(INDEX(T$232:T$243,$D604)+T595*(1+$E604),0.01)</f>
        <v/>
      </c>
      <c r="U604" s="40">
        <f>MAX(INDEX(U$232:U$243,$D604)+U595*(1+$E604),0.01)</f>
        <v/>
      </c>
      <c r="V604" s="40">
        <f>MAX(INDEX(V$232:V$243,$D604)+V595*(1+$E604),0.01)</f>
        <v/>
      </c>
      <c r="W604" s="40">
        <f>MAX(INDEX(W$232:W$243,$D604)+W595*(1+$E604),0.01)</f>
        <v/>
      </c>
      <c r="X604" s="40">
        <f>MAX(INDEX(X$232:X$243,$D604)+X595*(1+$E604),0.01)</f>
        <v/>
      </c>
      <c r="Y604" s="40">
        <f>MAX(INDEX(Y$232:Y$243,$D604)+Y595*(1+$E604),0.01)</f>
        <v/>
      </c>
      <c r="Z604" s="40">
        <f>MAX(INDEX(Z$232:Z$243,$D604)+Z595*(1+$E604),0.01)</f>
        <v/>
      </c>
      <c r="AA604" s="40">
        <f>MAX(INDEX(AA$232:AA$243,$D604)+AA595*(1+$E604),0.01)</f>
        <v/>
      </c>
      <c r="AB604" s="40">
        <f>MAX(INDEX(AB$232:AB$243,$D604)+AB595*(1+$E604),0.01)</f>
        <v/>
      </c>
      <c r="AC604" s="40">
        <f>MAX(INDEX(AC$232:AC$243,$D604)+AC595*(1+$E604),0.01)</f>
        <v/>
      </c>
      <c r="AD604" s="42">
        <f>POSTTAX(INDEX(AD$232:AD$243,$D604),AD595,$E604)</f>
        <v/>
      </c>
      <c r="AE604" s="25">
        <f>LOWER(Settings!$C$4)&amp;".mit."&amp;$A604&amp;IF($C604="","","."&amp;$C604&amp;"."&amp;$B604)&amp;IF(INDEX(Variables!$D$5:$D$105,MATCH($A604,Variables!$A$5:$A$105,0))="","","."&amp;INDEX(Variables!$D$5:$D$105,MATCH($A604,Variables!$A$5:$A$105,0)))&amp;"."&amp;AE$5</f>
        <v/>
      </c>
      <c r="AF604" s="41">
        <f>MAX(INDEX(AF$232:AF$243,$D604)+AF595*(1+$E604),0.01)</f>
        <v/>
      </c>
      <c r="AG604" s="40">
        <f>MAX(INDEX(AG$232:AG$243,$D604)+AG595*(1+$E604),0.01)</f>
        <v/>
      </c>
      <c r="AH604" s="40">
        <f>MAX(INDEX(AH$232:AH$243,$D604)+AH595*(1+$E604),0.01)</f>
        <v/>
      </c>
      <c r="AI604" s="40">
        <f>MAX(INDEX(AI$232:AI$243,$D604)+AI595*(1+$E604),0.01)</f>
        <v/>
      </c>
      <c r="AJ604" s="40">
        <f>MAX(INDEX(AJ$232:AJ$243,$D604)+AJ595*(1+$E604),0.01)</f>
        <v/>
      </c>
      <c r="AK604" s="40">
        <f>MAX(INDEX(AK$232:AK$243,$D604)+AK595*(1+$E604),0.01)</f>
        <v/>
      </c>
      <c r="AL604" s="40">
        <f>MAX(INDEX(AL$232:AL$243,$D604)+AL595*(1+$E604),0.01)</f>
        <v/>
      </c>
      <c r="AM604" s="40">
        <f>MAX(INDEX(AM$232:AM$243,$D604)+AM595*(1+$E604),0.01)</f>
        <v/>
      </c>
      <c r="AN604" s="40">
        <f>MAX(INDEX(AN$232:AN$243,$D604)+AN595*(1+$E604),0.01)</f>
        <v/>
      </c>
      <c r="AO604" s="40">
        <f>MAX(INDEX(AO$232:AO$243,$D604)+AO595*(1+$E604),0.01)</f>
        <v/>
      </c>
      <c r="AP604" s="40">
        <f>MAX(INDEX(AP$232:AP$243,$D604)+AP595*(1+$E604),0.01)</f>
        <v/>
      </c>
      <c r="AQ604" s="40">
        <f>MAX(INDEX(AQ$232:AQ$243,$D604)+AQ595*(1+$E604),0.01)</f>
        <v/>
      </c>
      <c r="AR604" s="40">
        <f>MAX(INDEX(AR$232:AR$243,$D604)+AR595*(1+$E604),0.01)</f>
        <v/>
      </c>
      <c r="AS604" s="40">
        <f>MAX(INDEX(AS$232:AS$243,$D604)+AS595*(1+$E604),0.01)</f>
        <v/>
      </c>
      <c r="AT604" s="40">
        <f>MAX(INDEX(AT$232:AT$243,$D604)+AT595*(1+$E604),0.01)</f>
        <v/>
      </c>
      <c r="AU604" s="40">
        <f>MAX(INDEX(AU$232:AU$243,$D604)+AU595*(1+$E604),0.01)</f>
        <v/>
      </c>
      <c r="AV604" s="40">
        <f>MAX(INDEX(AV$232:AV$243,$D604)+AV595*(1+$E604),0.01)</f>
        <v/>
      </c>
      <c r="AW604" s="40">
        <f>MAX(INDEX(AW$232:AW$243,$D604)+AW595*(1+$E604),0.01)</f>
        <v/>
      </c>
      <c r="AX604" s="42">
        <f>POSTTAX(INDEX(AX$232:AX$243,$D604),AX595,$E604)</f>
        <v/>
      </c>
    </row>
    <row r="605" hidden="1" outlineLevel="2">
      <c r="A605" s="5" t="inlineStr">
        <is>
          <t>atp</t>
        </is>
      </c>
      <c r="B605" s="5" t="inlineStr">
        <is>
          <t>oop</t>
        </is>
      </c>
      <c r="C605" s="5" t="inlineStr">
        <is>
          <t>res</t>
        </is>
      </c>
      <c r="D605" s="40">
        <f>INDEX(Inputs!$R$5:$R$132,MATCH($B605&amp;"|"&amp;$C605,Inputs!$A$5:$A$132,0))</f>
        <v/>
      </c>
      <c r="E605" s="40">
        <f>INDEX(Inputs!$S$5:$S$132,MATCH($B605&amp;"|"&amp;$C605,Inputs!$A$5:$A$132,0))</f>
        <v/>
      </c>
      <c r="F605" s="39" t="n"/>
      <c r="G605" s="39" t="n"/>
      <c r="H605" s="5">
        <f>INDEX(Variables!$B$5:$B$105,MATCH($A605,Variables!$A$5:$A$105,0))&amp;IF($C605="",""," | "&amp;INDEX(Mapping!$B$5:$B$26,MATCH($C605,Mapping!$A$5:$A$26,0))&amp;" | "&amp;INDEX(Mapping!$B$30:$B$41,MATCH($B605,Mapping!$A$30:$A$41,0)))</f>
        <v/>
      </c>
      <c r="I605" s="5">
        <f>INDEX(Variables!$C$5:$C$105,MATCH($A605,Variables!$A$5:$A$105,0))</f>
        <v/>
      </c>
      <c r="J605" s="5">
        <f>INDEX(Variables!$E$5:$E$105,MATCH($A605,Variables!$A$5:$A$105,0))</f>
        <v/>
      </c>
      <c r="K605" s="25">
        <f>LOWER(Settings!$C$4)&amp;".mit."&amp;$A605&amp;IF($C605="","","."&amp;$C605&amp;"."&amp;$B605)&amp;IF(INDEX(Variables!$D$5:$D$105,MATCH($A605,Variables!$A$5:$A$105,0))="","","."&amp;INDEX(Variables!$D$5:$D$105,MATCH($A605,Variables!$A$5:$A$105,0)))&amp;"."&amp;K$5</f>
        <v/>
      </c>
      <c r="L605" s="41">
        <f>MAX(INDEX(L$232:L$243,$D605)+L596*(1+$E605),0.01)</f>
        <v/>
      </c>
      <c r="M605" s="40">
        <f>MAX(INDEX(M$232:M$243,$D605)+M596*(1+$E605),0.01)</f>
        <v/>
      </c>
      <c r="N605" s="40">
        <f>MAX(INDEX(N$232:N$243,$D605)+N596*(1+$E605),0.01)</f>
        <v/>
      </c>
      <c r="O605" s="40">
        <f>MAX(INDEX(O$232:O$243,$D605)+O596*(1+$E605),0.01)</f>
        <v/>
      </c>
      <c r="P605" s="40">
        <f>MAX(INDEX(P$232:P$243,$D605)+P596*(1+$E605),0.01)</f>
        <v/>
      </c>
      <c r="Q605" s="40">
        <f>MAX(INDEX(Q$232:Q$243,$D605)+Q596*(1+$E605),0.01)</f>
        <v/>
      </c>
      <c r="R605" s="40">
        <f>MAX(INDEX(R$232:R$243,$D605)+R596*(1+$E605),0.01)</f>
        <v/>
      </c>
      <c r="S605" s="40">
        <f>MAX(INDEX(S$232:S$243,$D605)+S596*(1+$E605),0.01)</f>
        <v/>
      </c>
      <c r="T605" s="40">
        <f>MAX(INDEX(T$232:T$243,$D605)+T596*(1+$E605),0.01)</f>
        <v/>
      </c>
      <c r="U605" s="40">
        <f>MAX(INDEX(U$232:U$243,$D605)+U596*(1+$E605),0.01)</f>
        <v/>
      </c>
      <c r="V605" s="40">
        <f>MAX(INDEX(V$232:V$243,$D605)+V596*(1+$E605),0.01)</f>
        <v/>
      </c>
      <c r="W605" s="40">
        <f>MAX(INDEX(W$232:W$243,$D605)+W596*(1+$E605),0.01)</f>
        <v/>
      </c>
      <c r="X605" s="40">
        <f>MAX(INDEX(X$232:X$243,$D605)+X596*(1+$E605),0.01)</f>
        <v/>
      </c>
      <c r="Y605" s="40">
        <f>MAX(INDEX(Y$232:Y$243,$D605)+Y596*(1+$E605),0.01)</f>
        <v/>
      </c>
      <c r="Z605" s="40">
        <f>MAX(INDEX(Z$232:Z$243,$D605)+Z596*(1+$E605),0.01)</f>
        <v/>
      </c>
      <c r="AA605" s="40">
        <f>MAX(INDEX(AA$232:AA$243,$D605)+AA596*(1+$E605),0.01)</f>
        <v/>
      </c>
      <c r="AB605" s="40">
        <f>MAX(INDEX(AB$232:AB$243,$D605)+AB596*(1+$E605),0.01)</f>
        <v/>
      </c>
      <c r="AC605" s="40">
        <f>MAX(INDEX(AC$232:AC$243,$D605)+AC596*(1+$E605),0.01)</f>
        <v/>
      </c>
      <c r="AD605" s="42">
        <f>POSTTAX(INDEX(AD$232:AD$243,$D605),AD596,$E605)</f>
        <v/>
      </c>
      <c r="AE605" s="25">
        <f>LOWER(Settings!$C$4)&amp;".mit."&amp;$A605&amp;IF($C605="","","."&amp;$C605&amp;"."&amp;$B605)&amp;IF(INDEX(Variables!$D$5:$D$105,MATCH($A605,Variables!$A$5:$A$105,0))="","","."&amp;INDEX(Variables!$D$5:$D$105,MATCH($A605,Variables!$A$5:$A$105,0)))&amp;"."&amp;AE$5</f>
        <v/>
      </c>
      <c r="AF605" s="41">
        <f>MAX(INDEX(AF$232:AF$243,$D605)+AF596*(1+$E605),0.01)</f>
        <v/>
      </c>
      <c r="AG605" s="40">
        <f>MAX(INDEX(AG$232:AG$243,$D605)+AG596*(1+$E605),0.01)</f>
        <v/>
      </c>
      <c r="AH605" s="40">
        <f>MAX(INDEX(AH$232:AH$243,$D605)+AH596*(1+$E605),0.01)</f>
        <v/>
      </c>
      <c r="AI605" s="40">
        <f>MAX(INDEX(AI$232:AI$243,$D605)+AI596*(1+$E605),0.01)</f>
        <v/>
      </c>
      <c r="AJ605" s="40">
        <f>MAX(INDEX(AJ$232:AJ$243,$D605)+AJ596*(1+$E605),0.01)</f>
        <v/>
      </c>
      <c r="AK605" s="40">
        <f>MAX(INDEX(AK$232:AK$243,$D605)+AK596*(1+$E605),0.01)</f>
        <v/>
      </c>
      <c r="AL605" s="40">
        <f>MAX(INDEX(AL$232:AL$243,$D605)+AL596*(1+$E605),0.01)</f>
        <v/>
      </c>
      <c r="AM605" s="40">
        <f>MAX(INDEX(AM$232:AM$243,$D605)+AM596*(1+$E605),0.01)</f>
        <v/>
      </c>
      <c r="AN605" s="40">
        <f>MAX(INDEX(AN$232:AN$243,$D605)+AN596*(1+$E605),0.01)</f>
        <v/>
      </c>
      <c r="AO605" s="40">
        <f>MAX(INDEX(AO$232:AO$243,$D605)+AO596*(1+$E605),0.01)</f>
        <v/>
      </c>
      <c r="AP605" s="40">
        <f>MAX(INDEX(AP$232:AP$243,$D605)+AP596*(1+$E605),0.01)</f>
        <v/>
      </c>
      <c r="AQ605" s="40">
        <f>MAX(INDEX(AQ$232:AQ$243,$D605)+AQ596*(1+$E605),0.01)</f>
        <v/>
      </c>
      <c r="AR605" s="40">
        <f>MAX(INDEX(AR$232:AR$243,$D605)+AR596*(1+$E605),0.01)</f>
        <v/>
      </c>
      <c r="AS605" s="40">
        <f>MAX(INDEX(AS$232:AS$243,$D605)+AS596*(1+$E605),0.01)</f>
        <v/>
      </c>
      <c r="AT605" s="40">
        <f>MAX(INDEX(AT$232:AT$243,$D605)+AT596*(1+$E605),0.01)</f>
        <v/>
      </c>
      <c r="AU605" s="40">
        <f>MAX(INDEX(AU$232:AU$243,$D605)+AU596*(1+$E605),0.01)</f>
        <v/>
      </c>
      <c r="AV605" s="40">
        <f>MAX(INDEX(AV$232:AV$243,$D605)+AV596*(1+$E605),0.01)</f>
        <v/>
      </c>
      <c r="AW605" s="40">
        <f>MAX(INDEX(AW$232:AW$243,$D605)+AW596*(1+$E605),0.01)</f>
        <v/>
      </c>
      <c r="AX605" s="42">
        <f>POSTTAX(INDEX(AX$232:AX$243,$D605),AX596,$E605)</f>
        <v/>
      </c>
    </row>
    <row r="606" hidden="1" outlineLevel="2">
      <c r="A606" s="5" t="inlineStr">
        <is>
          <t>atp</t>
        </is>
      </c>
      <c r="B606" s="5" t="inlineStr">
        <is>
          <t>bio</t>
        </is>
      </c>
      <c r="C606" s="5" t="inlineStr">
        <is>
          <t>res</t>
        </is>
      </c>
      <c r="D606" s="40">
        <f>INDEX(Inputs!$R$5:$R$132,MATCH($B606&amp;"|"&amp;$C606,Inputs!$A$5:$A$132,0))</f>
        <v/>
      </c>
      <c r="E606" s="40">
        <f>INDEX(Inputs!$S$5:$S$132,MATCH($B606&amp;"|"&amp;$C606,Inputs!$A$5:$A$132,0))</f>
        <v/>
      </c>
      <c r="F606" s="39" t="n"/>
      <c r="G606" s="39" t="n"/>
      <c r="H606" s="5">
        <f>INDEX(Variables!$B$5:$B$105,MATCH($A606,Variables!$A$5:$A$105,0))&amp;IF($C606="",""," | "&amp;INDEX(Mapping!$B$5:$B$26,MATCH($C606,Mapping!$A$5:$A$26,0))&amp;" | "&amp;INDEX(Mapping!$B$30:$B$41,MATCH($B606,Mapping!$A$30:$A$41,0)))</f>
        <v/>
      </c>
      <c r="I606" s="5">
        <f>INDEX(Variables!$C$5:$C$105,MATCH($A606,Variables!$A$5:$A$105,0))</f>
        <v/>
      </c>
      <c r="J606" s="5">
        <f>INDEX(Variables!$E$5:$E$105,MATCH($A606,Variables!$A$5:$A$105,0))</f>
        <v/>
      </c>
      <c r="K606" s="25">
        <f>LOWER(Settings!$C$4)&amp;".mit."&amp;$A606&amp;IF($C606="","","."&amp;$C606&amp;"."&amp;$B606)&amp;IF(INDEX(Variables!$D$5:$D$105,MATCH($A606,Variables!$A$5:$A$105,0))="","","."&amp;INDEX(Variables!$D$5:$D$105,MATCH($A606,Variables!$A$5:$A$105,0)))&amp;"."&amp;K$5</f>
        <v/>
      </c>
      <c r="L606" s="41">
        <f>MAX(INDEX(L$232:L$243,$D606)+L597*(1+$E606),0.01)</f>
        <v/>
      </c>
      <c r="M606" s="40">
        <f>MAX(INDEX(M$232:M$243,$D606)+M597*(1+$E606),0.01)</f>
        <v/>
      </c>
      <c r="N606" s="40">
        <f>MAX(INDEX(N$232:N$243,$D606)+N597*(1+$E606),0.01)</f>
        <v/>
      </c>
      <c r="O606" s="40">
        <f>MAX(INDEX(O$232:O$243,$D606)+O597*(1+$E606),0.01)</f>
        <v/>
      </c>
      <c r="P606" s="40">
        <f>MAX(INDEX(P$232:P$243,$D606)+P597*(1+$E606),0.01)</f>
        <v/>
      </c>
      <c r="Q606" s="40">
        <f>MAX(INDEX(Q$232:Q$243,$D606)+Q597*(1+$E606),0.01)</f>
        <v/>
      </c>
      <c r="R606" s="40">
        <f>MAX(INDEX(R$232:R$243,$D606)+R597*(1+$E606),0.01)</f>
        <v/>
      </c>
      <c r="S606" s="40">
        <f>MAX(INDEX(S$232:S$243,$D606)+S597*(1+$E606),0.01)</f>
        <v/>
      </c>
      <c r="T606" s="40">
        <f>MAX(INDEX(T$232:T$243,$D606)+T597*(1+$E606),0.01)</f>
        <v/>
      </c>
      <c r="U606" s="40">
        <f>MAX(INDEX(U$232:U$243,$D606)+U597*(1+$E606),0.01)</f>
        <v/>
      </c>
      <c r="V606" s="40">
        <f>MAX(INDEX(V$232:V$243,$D606)+V597*(1+$E606),0.01)</f>
        <v/>
      </c>
      <c r="W606" s="40">
        <f>MAX(INDEX(W$232:W$243,$D606)+W597*(1+$E606),0.01)</f>
        <v/>
      </c>
      <c r="X606" s="40">
        <f>MAX(INDEX(X$232:X$243,$D606)+X597*(1+$E606),0.01)</f>
        <v/>
      </c>
      <c r="Y606" s="40">
        <f>MAX(INDEX(Y$232:Y$243,$D606)+Y597*(1+$E606),0.01)</f>
        <v/>
      </c>
      <c r="Z606" s="40">
        <f>MAX(INDEX(Z$232:Z$243,$D606)+Z597*(1+$E606),0.01)</f>
        <v/>
      </c>
      <c r="AA606" s="40">
        <f>MAX(INDEX(AA$232:AA$243,$D606)+AA597*(1+$E606),0.01)</f>
        <v/>
      </c>
      <c r="AB606" s="40">
        <f>MAX(INDEX(AB$232:AB$243,$D606)+AB597*(1+$E606),0.01)</f>
        <v/>
      </c>
      <c r="AC606" s="40">
        <f>MAX(INDEX(AC$232:AC$243,$D606)+AC597*(1+$E606),0.01)</f>
        <v/>
      </c>
      <c r="AD606" s="42">
        <f>POSTTAX(INDEX(AD$232:AD$243,$D606),AD597,$E606)</f>
        <v/>
      </c>
      <c r="AE606" s="25">
        <f>LOWER(Settings!$C$4)&amp;".mit."&amp;$A606&amp;IF($C606="","","."&amp;$C606&amp;"."&amp;$B606)&amp;IF(INDEX(Variables!$D$5:$D$105,MATCH($A606,Variables!$A$5:$A$105,0))="","","."&amp;INDEX(Variables!$D$5:$D$105,MATCH($A606,Variables!$A$5:$A$105,0)))&amp;"."&amp;AE$5</f>
        <v/>
      </c>
      <c r="AF606" s="41">
        <f>MAX(INDEX(AF$232:AF$243,$D606)+AF597*(1+$E606),0.01)</f>
        <v/>
      </c>
      <c r="AG606" s="40">
        <f>MAX(INDEX(AG$232:AG$243,$D606)+AG597*(1+$E606),0.01)</f>
        <v/>
      </c>
      <c r="AH606" s="40">
        <f>MAX(INDEX(AH$232:AH$243,$D606)+AH597*(1+$E606),0.01)</f>
        <v/>
      </c>
      <c r="AI606" s="40">
        <f>MAX(INDEX(AI$232:AI$243,$D606)+AI597*(1+$E606),0.01)</f>
        <v/>
      </c>
      <c r="AJ606" s="40">
        <f>MAX(INDEX(AJ$232:AJ$243,$D606)+AJ597*(1+$E606),0.01)</f>
        <v/>
      </c>
      <c r="AK606" s="40">
        <f>MAX(INDEX(AK$232:AK$243,$D606)+AK597*(1+$E606),0.01)</f>
        <v/>
      </c>
      <c r="AL606" s="40">
        <f>MAX(INDEX(AL$232:AL$243,$D606)+AL597*(1+$E606),0.01)</f>
        <v/>
      </c>
      <c r="AM606" s="40">
        <f>MAX(INDEX(AM$232:AM$243,$D606)+AM597*(1+$E606),0.01)</f>
        <v/>
      </c>
      <c r="AN606" s="40">
        <f>MAX(INDEX(AN$232:AN$243,$D606)+AN597*(1+$E606),0.01)</f>
        <v/>
      </c>
      <c r="AO606" s="40">
        <f>MAX(INDEX(AO$232:AO$243,$D606)+AO597*(1+$E606),0.01)</f>
        <v/>
      </c>
      <c r="AP606" s="40">
        <f>MAX(INDEX(AP$232:AP$243,$D606)+AP597*(1+$E606),0.01)</f>
        <v/>
      </c>
      <c r="AQ606" s="40">
        <f>MAX(INDEX(AQ$232:AQ$243,$D606)+AQ597*(1+$E606),0.01)</f>
        <v/>
      </c>
      <c r="AR606" s="40">
        <f>MAX(INDEX(AR$232:AR$243,$D606)+AR597*(1+$E606),0.01)</f>
        <v/>
      </c>
      <c r="AS606" s="40">
        <f>MAX(INDEX(AS$232:AS$243,$D606)+AS597*(1+$E606),0.01)</f>
        <v/>
      </c>
      <c r="AT606" s="40">
        <f>MAX(INDEX(AT$232:AT$243,$D606)+AT597*(1+$E606),0.01)</f>
        <v/>
      </c>
      <c r="AU606" s="40">
        <f>MAX(INDEX(AU$232:AU$243,$D606)+AU597*(1+$E606),0.01)</f>
        <v/>
      </c>
      <c r="AV606" s="40">
        <f>MAX(INDEX(AV$232:AV$243,$D606)+AV597*(1+$E606),0.01)</f>
        <v/>
      </c>
      <c r="AW606" s="40">
        <f>MAX(INDEX(AW$232:AW$243,$D606)+AW597*(1+$E606),0.01)</f>
        <v/>
      </c>
      <c r="AX606" s="42">
        <f>POSTTAX(INDEX(AX$232:AX$243,$D606),AX597,$E606)</f>
        <v/>
      </c>
    </row>
    <row r="607" hidden="1" outlineLevel="2"/>
    <row r="608" hidden="1" outlineLevel="2">
      <c r="A608" s="5" t="inlineStr">
        <is>
          <t>shp</t>
        </is>
      </c>
      <c r="B608" s="5" t="inlineStr">
        <is>
          <t>coa</t>
        </is>
      </c>
      <c r="C608" s="5" t="inlineStr">
        <is>
          <t>res</t>
        </is>
      </c>
      <c r="D608" s="40">
        <f>INDEX(Inputs!$M$5:$M$132,MATCH($B608&amp;"|"&amp;$C608,Inputs!$A$5:$A$132,0))</f>
        <v/>
      </c>
      <c r="E608" s="40">
        <f>INDEX(Inputs!$T$5:$T$132,MATCH($B608&amp;"|"&amp;$C608,Inputs!$A$5:$A$132,0))</f>
        <v/>
      </c>
      <c r="F608" s="40">
        <f>INDEX(Inputs!$K$5:$K$132,MATCH($B608&amp;"|"&amp;$C608,Inputs!$A$5:$A$132,0))</f>
        <v/>
      </c>
      <c r="G608" s="39" t="n"/>
      <c r="H608" s="5">
        <f>INDEX(Variables!$B$5:$B$105,MATCH($A608,Variables!$A$5:$A$105,0))&amp;IF($C608="",""," | "&amp;INDEX(Mapping!$B$5:$B$26,MATCH($C608,Mapping!$A$5:$A$26,0))&amp;" | "&amp;INDEX(Mapping!$B$30:$B$41,MATCH($B608,Mapping!$A$30:$A$41,0)))</f>
        <v/>
      </c>
      <c r="I608" s="5">
        <f>INDEX(Variables!$C$5:$C$105,MATCH($A608,Variables!$A$5:$A$105,0))</f>
        <v/>
      </c>
      <c r="J608" s="5">
        <f>INDEX(Variables!$E$5:$E$105,MATCH($A608,Variables!$A$5:$A$105,0))</f>
        <v/>
      </c>
      <c r="K608" s="25">
        <f>LOWER(Settings!$C$4)&amp;".mit."&amp;$A608&amp;IF($C608="","","."&amp;$C608&amp;"."&amp;$B608)&amp;IF(INDEX(Variables!$D$5:$D$105,MATCH($A608,Variables!$A$5:$A$105,0))="","","."&amp;INDEX(Variables!$D$5:$D$105,MATCH($A608,Variables!$A$5:$A$105,0)))&amp;"."&amp;K$5</f>
        <v/>
      </c>
      <c r="L608" s="41">
        <f>INDEX(L$175:L$178,$D608)*$E608*INDEX(L$179:L$195,$F608)</f>
        <v/>
      </c>
      <c r="M608" s="40">
        <f>INDEX(M$175:M$178,$D608)*$E608*INDEX(M$179:M$195,$F608)</f>
        <v/>
      </c>
      <c r="N608" s="40">
        <f>INDEX(N$175:N$178,$D608)*$E608*INDEX(N$179:N$195,$F608)</f>
        <v/>
      </c>
      <c r="O608" s="40">
        <f>INDEX(O$175:O$178,$D608)*$E608*INDEX(O$179:O$195,$F608)</f>
        <v/>
      </c>
      <c r="P608" s="40">
        <f>INDEX(P$175:P$178,$D608)*$E608*INDEX(P$179:P$195,$F608)</f>
        <v/>
      </c>
      <c r="Q608" s="40">
        <f>INDEX(Q$175:Q$178,$D608)*$E608*INDEX(Q$179:Q$195,$F608)</f>
        <v/>
      </c>
      <c r="R608" s="40">
        <f>INDEX(R$175:R$178,$D608)*$E608*INDEX(R$179:R$195,$F608)</f>
        <v/>
      </c>
      <c r="S608" s="40">
        <f>INDEX(S$175:S$178,$D608)*$E608*INDEX(S$179:S$195,$F608)</f>
        <v/>
      </c>
      <c r="T608" s="40">
        <f>INDEX(T$175:T$178,$D608)*$E608*INDEX(T$179:T$195,$F608)</f>
        <v/>
      </c>
      <c r="U608" s="40">
        <f>INDEX(U$175:U$178,$D608)*$E608*INDEX(U$179:U$195,$F608)</f>
        <v/>
      </c>
      <c r="V608" s="40">
        <f>INDEX(V$175:V$178,$D608)*$E608*INDEX(V$179:V$195,$F608)</f>
        <v/>
      </c>
      <c r="W608" s="40">
        <f>INDEX(W$175:W$178,$D608)*$E608*INDEX(W$179:W$195,$F608)</f>
        <v/>
      </c>
      <c r="X608" s="40">
        <f>INDEX(X$175:X$178,$D608)*$E608*INDEX(X$179:X$195,$F608)</f>
        <v/>
      </c>
      <c r="Y608" s="40">
        <f>INDEX(Y$175:Y$178,$D608)*$E608*INDEX(Y$179:Y$195,$F608)</f>
        <v/>
      </c>
      <c r="Z608" s="40">
        <f>INDEX(Z$175:Z$178,$D608)*$E608*INDEX(Z$179:Z$195,$F608)</f>
        <v/>
      </c>
      <c r="AA608" s="40">
        <f>INDEX(AA$175:AA$178,$D608)*$E608*INDEX(AA$179:AA$195,$F608)</f>
        <v/>
      </c>
      <c r="AB608" s="40">
        <f>INDEX(AB$175:AB$178,$D608)*$E608*INDEX(AB$179:AB$195,$F608)</f>
        <v/>
      </c>
      <c r="AC608" s="40">
        <f>INDEX(AC$175:AC$178,$D608)*$E608*INDEX(AC$179:AC$195,$F608)</f>
        <v/>
      </c>
      <c r="AD608" s="42">
        <f>SHADOWEFF(INDEX(AD$175:AD$178,$D608),$E608,INDEX(AD$179:AD$195,$F608))</f>
        <v/>
      </c>
      <c r="AE608" s="25">
        <f>LOWER(Settings!$C$4)&amp;".mit."&amp;$A608&amp;IF($C608="","","."&amp;$C608&amp;"."&amp;$B608)&amp;IF(INDEX(Variables!$D$5:$D$105,MATCH($A608,Variables!$A$5:$A$105,0))="","","."&amp;INDEX(Variables!$D$5:$D$105,MATCH($A608,Variables!$A$5:$A$105,0)))&amp;"."&amp;AE$5</f>
        <v/>
      </c>
      <c r="AF608" s="41">
        <f>INDEX(AF$175:AF$178,$D608)*$E608*INDEX(AF$179:AF$195,$F608)</f>
        <v/>
      </c>
      <c r="AG608" s="40">
        <f>INDEX(AG$175:AG$178,$D608)*$E608*INDEX(AG$179:AG$195,$F608)</f>
        <v/>
      </c>
      <c r="AH608" s="40">
        <f>INDEX(AH$175:AH$178,$D608)*$E608*INDEX(AH$179:AH$195,$F608)</f>
        <v/>
      </c>
      <c r="AI608" s="40">
        <f>INDEX(AI$175:AI$178,$D608)*$E608*INDEX(AI$179:AI$195,$F608)</f>
        <v/>
      </c>
      <c r="AJ608" s="40">
        <f>INDEX(AJ$175:AJ$178,$D608)*$E608*INDEX(AJ$179:AJ$195,$F608)</f>
        <v/>
      </c>
      <c r="AK608" s="40">
        <f>INDEX(AK$175:AK$178,$D608)*$E608*INDEX(AK$179:AK$195,$F608)</f>
        <v/>
      </c>
      <c r="AL608" s="40">
        <f>INDEX(AL$175:AL$178,$D608)*$E608*INDEX(AL$179:AL$195,$F608)</f>
        <v/>
      </c>
      <c r="AM608" s="40">
        <f>INDEX(AM$175:AM$178,$D608)*$E608*INDEX(AM$179:AM$195,$F608)</f>
        <v/>
      </c>
      <c r="AN608" s="40">
        <f>INDEX(AN$175:AN$178,$D608)*$E608*INDEX(AN$179:AN$195,$F608)</f>
        <v/>
      </c>
      <c r="AO608" s="40">
        <f>INDEX(AO$175:AO$178,$D608)*$E608*INDEX(AO$179:AO$195,$F608)</f>
        <v/>
      </c>
      <c r="AP608" s="40">
        <f>INDEX(AP$175:AP$178,$D608)*$E608*INDEX(AP$179:AP$195,$F608)</f>
        <v/>
      </c>
      <c r="AQ608" s="40">
        <f>INDEX(AQ$175:AQ$178,$D608)*$E608*INDEX(AQ$179:AQ$195,$F608)</f>
        <v/>
      </c>
      <c r="AR608" s="40">
        <f>INDEX(AR$175:AR$178,$D608)*$E608*INDEX(AR$179:AR$195,$F608)</f>
        <v/>
      </c>
      <c r="AS608" s="40">
        <f>INDEX(AS$175:AS$178,$D608)*$E608*INDEX(AS$179:AS$195,$F608)</f>
        <v/>
      </c>
      <c r="AT608" s="40">
        <f>INDEX(AT$175:AT$178,$D608)*$E608*INDEX(AT$179:AT$195,$F608)</f>
        <v/>
      </c>
      <c r="AU608" s="40">
        <f>INDEX(AU$175:AU$178,$D608)*$E608*INDEX(AU$179:AU$195,$F608)</f>
        <v/>
      </c>
      <c r="AV608" s="40">
        <f>INDEX(AV$175:AV$178,$D608)*$E608*INDEX(AV$179:AV$195,$F608)</f>
        <v/>
      </c>
      <c r="AW608" s="40">
        <f>INDEX(AW$175:AW$178,$D608)*$E608*INDEX(AW$179:AW$195,$F608)</f>
        <v/>
      </c>
      <c r="AX608" s="42">
        <f>SHADOWEFF(INDEX(AX$175:AX$178,$D608),$E608,INDEX(AX$179:AX$195,$F608))</f>
        <v/>
      </c>
    </row>
    <row r="609" hidden="1" outlineLevel="2">
      <c r="A609" s="5" t="inlineStr">
        <is>
          <t>shp</t>
        </is>
      </c>
      <c r="B609" s="5" t="inlineStr">
        <is>
          <t>nga</t>
        </is>
      </c>
      <c r="C609" s="5" t="inlineStr">
        <is>
          <t>res</t>
        </is>
      </c>
      <c r="D609" s="40">
        <f>INDEX(Inputs!$M$5:$M$132,MATCH($B609&amp;"|"&amp;$C609,Inputs!$A$5:$A$132,0))</f>
        <v/>
      </c>
      <c r="E609" s="40">
        <f>INDEX(Inputs!$T$5:$T$132,MATCH($B609&amp;"|"&amp;$C609,Inputs!$A$5:$A$132,0))</f>
        <v/>
      </c>
      <c r="F609" s="40">
        <f>INDEX(Inputs!$K$5:$K$132,MATCH($B609&amp;"|"&amp;$C609,Inputs!$A$5:$A$132,0))</f>
        <v/>
      </c>
      <c r="G609" s="39" t="n"/>
      <c r="H609" s="5">
        <f>INDEX(Variables!$B$5:$B$105,MATCH($A609,Variables!$A$5:$A$105,0))&amp;IF($C609="",""," | "&amp;INDEX(Mapping!$B$5:$B$26,MATCH($C609,Mapping!$A$5:$A$26,0))&amp;" | "&amp;INDEX(Mapping!$B$30:$B$41,MATCH($B609,Mapping!$A$30:$A$41,0)))</f>
        <v/>
      </c>
      <c r="I609" s="5">
        <f>INDEX(Variables!$C$5:$C$105,MATCH($A609,Variables!$A$5:$A$105,0))</f>
        <v/>
      </c>
      <c r="J609" s="5">
        <f>INDEX(Variables!$E$5:$E$105,MATCH($A609,Variables!$A$5:$A$105,0))</f>
        <v/>
      </c>
      <c r="K609" s="25">
        <f>LOWER(Settings!$C$4)&amp;".mit."&amp;$A609&amp;IF($C609="","","."&amp;$C609&amp;"."&amp;$B609)&amp;IF(INDEX(Variables!$D$5:$D$105,MATCH($A609,Variables!$A$5:$A$105,0))="","","."&amp;INDEX(Variables!$D$5:$D$105,MATCH($A609,Variables!$A$5:$A$105,0)))&amp;"."&amp;K$5</f>
        <v/>
      </c>
      <c r="L609" s="41">
        <f>INDEX(L$175:L$178,$D609)*$E609*INDEX(L$179:L$195,$F609)</f>
        <v/>
      </c>
      <c r="M609" s="40">
        <f>INDEX(M$175:M$178,$D609)*$E609*INDEX(M$179:M$195,$F609)</f>
        <v/>
      </c>
      <c r="N609" s="40">
        <f>INDEX(N$175:N$178,$D609)*$E609*INDEX(N$179:N$195,$F609)</f>
        <v/>
      </c>
      <c r="O609" s="40">
        <f>INDEX(O$175:O$178,$D609)*$E609*INDEX(O$179:O$195,$F609)</f>
        <v/>
      </c>
      <c r="P609" s="40">
        <f>INDEX(P$175:P$178,$D609)*$E609*INDEX(P$179:P$195,$F609)</f>
        <v/>
      </c>
      <c r="Q609" s="40">
        <f>INDEX(Q$175:Q$178,$D609)*$E609*INDEX(Q$179:Q$195,$F609)</f>
        <v/>
      </c>
      <c r="R609" s="40">
        <f>INDEX(R$175:R$178,$D609)*$E609*INDEX(R$179:R$195,$F609)</f>
        <v/>
      </c>
      <c r="S609" s="40">
        <f>INDEX(S$175:S$178,$D609)*$E609*INDEX(S$179:S$195,$F609)</f>
        <v/>
      </c>
      <c r="T609" s="40">
        <f>INDEX(T$175:T$178,$D609)*$E609*INDEX(T$179:T$195,$F609)</f>
        <v/>
      </c>
      <c r="U609" s="40">
        <f>INDEX(U$175:U$178,$D609)*$E609*INDEX(U$179:U$195,$F609)</f>
        <v/>
      </c>
      <c r="V609" s="40">
        <f>INDEX(V$175:V$178,$D609)*$E609*INDEX(V$179:V$195,$F609)</f>
        <v/>
      </c>
      <c r="W609" s="40">
        <f>INDEX(W$175:W$178,$D609)*$E609*INDEX(W$179:W$195,$F609)</f>
        <v/>
      </c>
      <c r="X609" s="40">
        <f>INDEX(X$175:X$178,$D609)*$E609*INDEX(X$179:X$195,$F609)</f>
        <v/>
      </c>
      <c r="Y609" s="40">
        <f>INDEX(Y$175:Y$178,$D609)*$E609*INDEX(Y$179:Y$195,$F609)</f>
        <v/>
      </c>
      <c r="Z609" s="40">
        <f>INDEX(Z$175:Z$178,$D609)*$E609*INDEX(Z$179:Z$195,$F609)</f>
        <v/>
      </c>
      <c r="AA609" s="40">
        <f>INDEX(AA$175:AA$178,$D609)*$E609*INDEX(AA$179:AA$195,$F609)</f>
        <v/>
      </c>
      <c r="AB609" s="40">
        <f>INDEX(AB$175:AB$178,$D609)*$E609*INDEX(AB$179:AB$195,$F609)</f>
        <v/>
      </c>
      <c r="AC609" s="40">
        <f>INDEX(AC$175:AC$178,$D609)*$E609*INDEX(AC$179:AC$195,$F609)</f>
        <v/>
      </c>
      <c r="AD609" s="42">
        <f>SHADOWEFF(INDEX(AD$175:AD$178,$D609),$E609,INDEX(AD$179:AD$195,$F609))</f>
        <v/>
      </c>
      <c r="AE609" s="25">
        <f>LOWER(Settings!$C$4)&amp;".mit."&amp;$A609&amp;IF($C609="","","."&amp;$C609&amp;"."&amp;$B609)&amp;IF(INDEX(Variables!$D$5:$D$105,MATCH($A609,Variables!$A$5:$A$105,0))="","","."&amp;INDEX(Variables!$D$5:$D$105,MATCH($A609,Variables!$A$5:$A$105,0)))&amp;"."&amp;AE$5</f>
        <v/>
      </c>
      <c r="AF609" s="41">
        <f>INDEX(AF$175:AF$178,$D609)*$E609*INDEX(AF$179:AF$195,$F609)</f>
        <v/>
      </c>
      <c r="AG609" s="40">
        <f>INDEX(AG$175:AG$178,$D609)*$E609*INDEX(AG$179:AG$195,$F609)</f>
        <v/>
      </c>
      <c r="AH609" s="40">
        <f>INDEX(AH$175:AH$178,$D609)*$E609*INDEX(AH$179:AH$195,$F609)</f>
        <v/>
      </c>
      <c r="AI609" s="40">
        <f>INDEX(AI$175:AI$178,$D609)*$E609*INDEX(AI$179:AI$195,$F609)</f>
        <v/>
      </c>
      <c r="AJ609" s="40">
        <f>INDEX(AJ$175:AJ$178,$D609)*$E609*INDEX(AJ$179:AJ$195,$F609)</f>
        <v/>
      </c>
      <c r="AK609" s="40">
        <f>INDEX(AK$175:AK$178,$D609)*$E609*INDEX(AK$179:AK$195,$F609)</f>
        <v/>
      </c>
      <c r="AL609" s="40">
        <f>INDEX(AL$175:AL$178,$D609)*$E609*INDEX(AL$179:AL$195,$F609)</f>
        <v/>
      </c>
      <c r="AM609" s="40">
        <f>INDEX(AM$175:AM$178,$D609)*$E609*INDEX(AM$179:AM$195,$F609)</f>
        <v/>
      </c>
      <c r="AN609" s="40">
        <f>INDEX(AN$175:AN$178,$D609)*$E609*INDEX(AN$179:AN$195,$F609)</f>
        <v/>
      </c>
      <c r="AO609" s="40">
        <f>INDEX(AO$175:AO$178,$D609)*$E609*INDEX(AO$179:AO$195,$F609)</f>
        <v/>
      </c>
      <c r="AP609" s="40">
        <f>INDEX(AP$175:AP$178,$D609)*$E609*INDEX(AP$179:AP$195,$F609)</f>
        <v/>
      </c>
      <c r="AQ609" s="40">
        <f>INDEX(AQ$175:AQ$178,$D609)*$E609*INDEX(AQ$179:AQ$195,$F609)</f>
        <v/>
      </c>
      <c r="AR609" s="40">
        <f>INDEX(AR$175:AR$178,$D609)*$E609*INDEX(AR$179:AR$195,$F609)</f>
        <v/>
      </c>
      <c r="AS609" s="40">
        <f>INDEX(AS$175:AS$178,$D609)*$E609*INDEX(AS$179:AS$195,$F609)</f>
        <v/>
      </c>
      <c r="AT609" s="40">
        <f>INDEX(AT$175:AT$178,$D609)*$E609*INDEX(AT$179:AT$195,$F609)</f>
        <v/>
      </c>
      <c r="AU609" s="40">
        <f>INDEX(AU$175:AU$178,$D609)*$E609*INDEX(AU$179:AU$195,$F609)</f>
        <v/>
      </c>
      <c r="AV609" s="40">
        <f>INDEX(AV$175:AV$178,$D609)*$E609*INDEX(AV$179:AV$195,$F609)</f>
        <v/>
      </c>
      <c r="AW609" s="40">
        <f>INDEX(AW$175:AW$178,$D609)*$E609*INDEX(AW$179:AW$195,$F609)</f>
        <v/>
      </c>
      <c r="AX609" s="42">
        <f>SHADOWEFF(INDEX(AX$175:AX$178,$D609),$E609,INDEX(AX$179:AX$195,$F609))</f>
        <v/>
      </c>
    </row>
    <row r="610" hidden="1" outlineLevel="2">
      <c r="A610" s="5" t="inlineStr">
        <is>
          <t>shp</t>
        </is>
      </c>
      <c r="B610" s="5" t="inlineStr">
        <is>
          <t>gso</t>
        </is>
      </c>
      <c r="C610" s="5" t="inlineStr">
        <is>
          <t>res</t>
        </is>
      </c>
      <c r="D610" s="40">
        <f>INDEX(Inputs!$M$5:$M$132,MATCH($B610&amp;"|"&amp;$C610,Inputs!$A$5:$A$132,0))</f>
        <v/>
      </c>
      <c r="E610" s="40">
        <f>INDEX(Inputs!$T$5:$T$132,MATCH($B610&amp;"|"&amp;$C610,Inputs!$A$5:$A$132,0))</f>
        <v/>
      </c>
      <c r="F610" s="40">
        <f>INDEX(Inputs!$K$5:$K$132,MATCH($B610&amp;"|"&amp;$C610,Inputs!$A$5:$A$132,0))</f>
        <v/>
      </c>
      <c r="G610" s="39" t="n"/>
      <c r="H610" s="5">
        <f>INDEX(Variables!$B$5:$B$105,MATCH($A610,Variables!$A$5:$A$105,0))&amp;IF($C610="",""," | "&amp;INDEX(Mapping!$B$5:$B$26,MATCH($C610,Mapping!$A$5:$A$26,0))&amp;" | "&amp;INDEX(Mapping!$B$30:$B$41,MATCH($B610,Mapping!$A$30:$A$41,0)))</f>
        <v/>
      </c>
      <c r="I610" s="5">
        <f>INDEX(Variables!$C$5:$C$105,MATCH($A610,Variables!$A$5:$A$105,0))</f>
        <v/>
      </c>
      <c r="J610" s="5">
        <f>INDEX(Variables!$E$5:$E$105,MATCH($A610,Variables!$A$5:$A$105,0))</f>
        <v/>
      </c>
      <c r="K610" s="25">
        <f>LOWER(Settings!$C$4)&amp;".mit."&amp;$A610&amp;IF($C610="","","."&amp;$C610&amp;"."&amp;$B610)&amp;IF(INDEX(Variables!$D$5:$D$105,MATCH($A610,Variables!$A$5:$A$105,0))="","","."&amp;INDEX(Variables!$D$5:$D$105,MATCH($A610,Variables!$A$5:$A$105,0)))&amp;"."&amp;K$5</f>
        <v/>
      </c>
      <c r="L610" s="41">
        <f>INDEX(L$175:L$178,$D610)*$E610*INDEX(L$179:L$195,$F610)</f>
        <v/>
      </c>
      <c r="M610" s="40">
        <f>INDEX(M$175:M$178,$D610)*$E610*INDEX(M$179:M$195,$F610)</f>
        <v/>
      </c>
      <c r="N610" s="40">
        <f>INDEX(N$175:N$178,$D610)*$E610*INDEX(N$179:N$195,$F610)</f>
        <v/>
      </c>
      <c r="O610" s="40">
        <f>INDEX(O$175:O$178,$D610)*$E610*INDEX(O$179:O$195,$F610)</f>
        <v/>
      </c>
      <c r="P610" s="40">
        <f>INDEX(P$175:P$178,$D610)*$E610*INDEX(P$179:P$195,$F610)</f>
        <v/>
      </c>
      <c r="Q610" s="40">
        <f>INDEX(Q$175:Q$178,$D610)*$E610*INDEX(Q$179:Q$195,$F610)</f>
        <v/>
      </c>
      <c r="R610" s="40">
        <f>INDEX(R$175:R$178,$D610)*$E610*INDEX(R$179:R$195,$F610)</f>
        <v/>
      </c>
      <c r="S610" s="40">
        <f>INDEX(S$175:S$178,$D610)*$E610*INDEX(S$179:S$195,$F610)</f>
        <v/>
      </c>
      <c r="T610" s="40">
        <f>INDEX(T$175:T$178,$D610)*$E610*INDEX(T$179:T$195,$F610)</f>
        <v/>
      </c>
      <c r="U610" s="40">
        <f>INDEX(U$175:U$178,$D610)*$E610*INDEX(U$179:U$195,$F610)</f>
        <v/>
      </c>
      <c r="V610" s="40">
        <f>INDEX(V$175:V$178,$D610)*$E610*INDEX(V$179:V$195,$F610)</f>
        <v/>
      </c>
      <c r="W610" s="40">
        <f>INDEX(W$175:W$178,$D610)*$E610*INDEX(W$179:W$195,$F610)</f>
        <v/>
      </c>
      <c r="X610" s="40">
        <f>INDEX(X$175:X$178,$D610)*$E610*INDEX(X$179:X$195,$F610)</f>
        <v/>
      </c>
      <c r="Y610" s="40">
        <f>INDEX(Y$175:Y$178,$D610)*$E610*INDEX(Y$179:Y$195,$F610)</f>
        <v/>
      </c>
      <c r="Z610" s="40">
        <f>INDEX(Z$175:Z$178,$D610)*$E610*INDEX(Z$179:Z$195,$F610)</f>
        <v/>
      </c>
      <c r="AA610" s="40">
        <f>INDEX(AA$175:AA$178,$D610)*$E610*INDEX(AA$179:AA$195,$F610)</f>
        <v/>
      </c>
      <c r="AB610" s="40">
        <f>INDEX(AB$175:AB$178,$D610)*$E610*INDEX(AB$179:AB$195,$F610)</f>
        <v/>
      </c>
      <c r="AC610" s="40">
        <f>INDEX(AC$175:AC$178,$D610)*$E610*INDEX(AC$179:AC$195,$F610)</f>
        <v/>
      </c>
      <c r="AD610" s="42">
        <f>SHADOWEFF(INDEX(AD$175:AD$178,$D610),$E610,INDEX(AD$179:AD$195,$F610))</f>
        <v/>
      </c>
      <c r="AE610" s="25">
        <f>LOWER(Settings!$C$4)&amp;".mit."&amp;$A610&amp;IF($C610="","","."&amp;$C610&amp;"."&amp;$B610)&amp;IF(INDEX(Variables!$D$5:$D$105,MATCH($A610,Variables!$A$5:$A$105,0))="","","."&amp;INDEX(Variables!$D$5:$D$105,MATCH($A610,Variables!$A$5:$A$105,0)))&amp;"."&amp;AE$5</f>
        <v/>
      </c>
      <c r="AF610" s="41">
        <f>INDEX(AF$175:AF$178,$D610)*$E610*INDEX(AF$179:AF$195,$F610)</f>
        <v/>
      </c>
      <c r="AG610" s="40">
        <f>INDEX(AG$175:AG$178,$D610)*$E610*INDEX(AG$179:AG$195,$F610)</f>
        <v/>
      </c>
      <c r="AH610" s="40">
        <f>INDEX(AH$175:AH$178,$D610)*$E610*INDEX(AH$179:AH$195,$F610)</f>
        <v/>
      </c>
      <c r="AI610" s="40">
        <f>INDEX(AI$175:AI$178,$D610)*$E610*INDEX(AI$179:AI$195,$F610)</f>
        <v/>
      </c>
      <c r="AJ610" s="40">
        <f>INDEX(AJ$175:AJ$178,$D610)*$E610*INDEX(AJ$179:AJ$195,$F610)</f>
        <v/>
      </c>
      <c r="AK610" s="40">
        <f>INDEX(AK$175:AK$178,$D610)*$E610*INDEX(AK$179:AK$195,$F610)</f>
        <v/>
      </c>
      <c r="AL610" s="40">
        <f>INDEX(AL$175:AL$178,$D610)*$E610*INDEX(AL$179:AL$195,$F610)</f>
        <v/>
      </c>
      <c r="AM610" s="40">
        <f>INDEX(AM$175:AM$178,$D610)*$E610*INDEX(AM$179:AM$195,$F610)</f>
        <v/>
      </c>
      <c r="AN610" s="40">
        <f>INDEX(AN$175:AN$178,$D610)*$E610*INDEX(AN$179:AN$195,$F610)</f>
        <v/>
      </c>
      <c r="AO610" s="40">
        <f>INDEX(AO$175:AO$178,$D610)*$E610*INDEX(AO$179:AO$195,$F610)</f>
        <v/>
      </c>
      <c r="AP610" s="40">
        <f>INDEX(AP$175:AP$178,$D610)*$E610*INDEX(AP$179:AP$195,$F610)</f>
        <v/>
      </c>
      <c r="AQ610" s="40">
        <f>INDEX(AQ$175:AQ$178,$D610)*$E610*INDEX(AQ$179:AQ$195,$F610)</f>
        <v/>
      </c>
      <c r="AR610" s="40">
        <f>INDEX(AR$175:AR$178,$D610)*$E610*INDEX(AR$179:AR$195,$F610)</f>
        <v/>
      </c>
      <c r="AS610" s="40">
        <f>INDEX(AS$175:AS$178,$D610)*$E610*INDEX(AS$179:AS$195,$F610)</f>
        <v/>
      </c>
      <c r="AT610" s="40">
        <f>INDEX(AT$175:AT$178,$D610)*$E610*INDEX(AT$179:AT$195,$F610)</f>
        <v/>
      </c>
      <c r="AU610" s="40">
        <f>INDEX(AU$175:AU$178,$D610)*$E610*INDEX(AU$179:AU$195,$F610)</f>
        <v/>
      </c>
      <c r="AV610" s="40">
        <f>INDEX(AV$175:AV$178,$D610)*$E610*INDEX(AV$179:AV$195,$F610)</f>
        <v/>
      </c>
      <c r="AW610" s="40">
        <f>INDEX(AW$175:AW$178,$D610)*$E610*INDEX(AW$179:AW$195,$F610)</f>
        <v/>
      </c>
      <c r="AX610" s="42">
        <f>SHADOWEFF(INDEX(AX$175:AX$178,$D610),$E610,INDEX(AX$179:AX$195,$F610))</f>
        <v/>
      </c>
    </row>
    <row r="611" hidden="1" outlineLevel="2">
      <c r="A611" s="5" t="inlineStr">
        <is>
          <t>shp</t>
        </is>
      </c>
      <c r="B611" s="5" t="inlineStr">
        <is>
          <t>die</t>
        </is>
      </c>
      <c r="C611" s="5" t="inlineStr">
        <is>
          <t>res</t>
        </is>
      </c>
      <c r="D611" s="40">
        <f>INDEX(Inputs!$M$5:$M$132,MATCH($B611&amp;"|"&amp;$C611,Inputs!$A$5:$A$132,0))</f>
        <v/>
      </c>
      <c r="E611" s="40">
        <f>INDEX(Inputs!$T$5:$T$132,MATCH($B611&amp;"|"&amp;$C611,Inputs!$A$5:$A$132,0))</f>
        <v/>
      </c>
      <c r="F611" s="40">
        <f>INDEX(Inputs!$K$5:$K$132,MATCH($B611&amp;"|"&amp;$C611,Inputs!$A$5:$A$132,0))</f>
        <v/>
      </c>
      <c r="G611" s="39" t="n"/>
      <c r="H611" s="5">
        <f>INDEX(Variables!$B$5:$B$105,MATCH($A611,Variables!$A$5:$A$105,0))&amp;IF($C611="",""," | "&amp;INDEX(Mapping!$B$5:$B$26,MATCH($C611,Mapping!$A$5:$A$26,0))&amp;" | "&amp;INDEX(Mapping!$B$30:$B$41,MATCH($B611,Mapping!$A$30:$A$41,0)))</f>
        <v/>
      </c>
      <c r="I611" s="5">
        <f>INDEX(Variables!$C$5:$C$105,MATCH($A611,Variables!$A$5:$A$105,0))</f>
        <v/>
      </c>
      <c r="J611" s="5">
        <f>INDEX(Variables!$E$5:$E$105,MATCH($A611,Variables!$A$5:$A$105,0))</f>
        <v/>
      </c>
      <c r="K611" s="25">
        <f>LOWER(Settings!$C$4)&amp;".mit."&amp;$A611&amp;IF($C611="","","."&amp;$C611&amp;"."&amp;$B611)&amp;IF(INDEX(Variables!$D$5:$D$105,MATCH($A611,Variables!$A$5:$A$105,0))="","","."&amp;INDEX(Variables!$D$5:$D$105,MATCH($A611,Variables!$A$5:$A$105,0)))&amp;"."&amp;K$5</f>
        <v/>
      </c>
      <c r="L611" s="41">
        <f>INDEX(L$175:L$178,$D611)*$E611*INDEX(L$179:L$195,$F611)</f>
        <v/>
      </c>
      <c r="M611" s="40">
        <f>INDEX(M$175:M$178,$D611)*$E611*INDEX(M$179:M$195,$F611)</f>
        <v/>
      </c>
      <c r="N611" s="40">
        <f>INDEX(N$175:N$178,$D611)*$E611*INDEX(N$179:N$195,$F611)</f>
        <v/>
      </c>
      <c r="O611" s="40">
        <f>INDEX(O$175:O$178,$D611)*$E611*INDEX(O$179:O$195,$F611)</f>
        <v/>
      </c>
      <c r="P611" s="40">
        <f>INDEX(P$175:P$178,$D611)*$E611*INDEX(P$179:P$195,$F611)</f>
        <v/>
      </c>
      <c r="Q611" s="40">
        <f>INDEX(Q$175:Q$178,$D611)*$E611*INDEX(Q$179:Q$195,$F611)</f>
        <v/>
      </c>
      <c r="R611" s="40">
        <f>INDEX(R$175:R$178,$D611)*$E611*INDEX(R$179:R$195,$F611)</f>
        <v/>
      </c>
      <c r="S611" s="40">
        <f>INDEX(S$175:S$178,$D611)*$E611*INDEX(S$179:S$195,$F611)</f>
        <v/>
      </c>
      <c r="T611" s="40">
        <f>INDEX(T$175:T$178,$D611)*$E611*INDEX(T$179:T$195,$F611)</f>
        <v/>
      </c>
      <c r="U611" s="40">
        <f>INDEX(U$175:U$178,$D611)*$E611*INDEX(U$179:U$195,$F611)</f>
        <v/>
      </c>
      <c r="V611" s="40">
        <f>INDEX(V$175:V$178,$D611)*$E611*INDEX(V$179:V$195,$F611)</f>
        <v/>
      </c>
      <c r="W611" s="40">
        <f>INDEX(W$175:W$178,$D611)*$E611*INDEX(W$179:W$195,$F611)</f>
        <v/>
      </c>
      <c r="X611" s="40">
        <f>INDEX(X$175:X$178,$D611)*$E611*INDEX(X$179:X$195,$F611)</f>
        <v/>
      </c>
      <c r="Y611" s="40">
        <f>INDEX(Y$175:Y$178,$D611)*$E611*INDEX(Y$179:Y$195,$F611)</f>
        <v/>
      </c>
      <c r="Z611" s="40">
        <f>INDEX(Z$175:Z$178,$D611)*$E611*INDEX(Z$179:Z$195,$F611)</f>
        <v/>
      </c>
      <c r="AA611" s="40">
        <f>INDEX(AA$175:AA$178,$D611)*$E611*INDEX(AA$179:AA$195,$F611)</f>
        <v/>
      </c>
      <c r="AB611" s="40">
        <f>INDEX(AB$175:AB$178,$D611)*$E611*INDEX(AB$179:AB$195,$F611)</f>
        <v/>
      </c>
      <c r="AC611" s="40">
        <f>INDEX(AC$175:AC$178,$D611)*$E611*INDEX(AC$179:AC$195,$F611)</f>
        <v/>
      </c>
      <c r="AD611" s="42">
        <f>SHADOWEFF(INDEX(AD$175:AD$178,$D611),$E611,INDEX(AD$179:AD$195,$F611))</f>
        <v/>
      </c>
      <c r="AE611" s="25">
        <f>LOWER(Settings!$C$4)&amp;".mit."&amp;$A611&amp;IF($C611="","","."&amp;$C611&amp;"."&amp;$B611)&amp;IF(INDEX(Variables!$D$5:$D$105,MATCH($A611,Variables!$A$5:$A$105,0))="","","."&amp;INDEX(Variables!$D$5:$D$105,MATCH($A611,Variables!$A$5:$A$105,0)))&amp;"."&amp;AE$5</f>
        <v/>
      </c>
      <c r="AF611" s="41">
        <f>INDEX(AF$175:AF$178,$D611)*$E611*INDEX(AF$179:AF$195,$F611)</f>
        <v/>
      </c>
      <c r="AG611" s="40">
        <f>INDEX(AG$175:AG$178,$D611)*$E611*INDEX(AG$179:AG$195,$F611)</f>
        <v/>
      </c>
      <c r="AH611" s="40">
        <f>INDEX(AH$175:AH$178,$D611)*$E611*INDEX(AH$179:AH$195,$F611)</f>
        <v/>
      </c>
      <c r="AI611" s="40">
        <f>INDEX(AI$175:AI$178,$D611)*$E611*INDEX(AI$179:AI$195,$F611)</f>
        <v/>
      </c>
      <c r="AJ611" s="40">
        <f>INDEX(AJ$175:AJ$178,$D611)*$E611*INDEX(AJ$179:AJ$195,$F611)</f>
        <v/>
      </c>
      <c r="AK611" s="40">
        <f>INDEX(AK$175:AK$178,$D611)*$E611*INDEX(AK$179:AK$195,$F611)</f>
        <v/>
      </c>
      <c r="AL611" s="40">
        <f>INDEX(AL$175:AL$178,$D611)*$E611*INDEX(AL$179:AL$195,$F611)</f>
        <v/>
      </c>
      <c r="AM611" s="40">
        <f>INDEX(AM$175:AM$178,$D611)*$E611*INDEX(AM$179:AM$195,$F611)</f>
        <v/>
      </c>
      <c r="AN611" s="40">
        <f>INDEX(AN$175:AN$178,$D611)*$E611*INDEX(AN$179:AN$195,$F611)</f>
        <v/>
      </c>
      <c r="AO611" s="40">
        <f>INDEX(AO$175:AO$178,$D611)*$E611*INDEX(AO$179:AO$195,$F611)</f>
        <v/>
      </c>
      <c r="AP611" s="40">
        <f>INDEX(AP$175:AP$178,$D611)*$E611*INDEX(AP$179:AP$195,$F611)</f>
        <v/>
      </c>
      <c r="AQ611" s="40">
        <f>INDEX(AQ$175:AQ$178,$D611)*$E611*INDEX(AQ$179:AQ$195,$F611)</f>
        <v/>
      </c>
      <c r="AR611" s="40">
        <f>INDEX(AR$175:AR$178,$D611)*$E611*INDEX(AR$179:AR$195,$F611)</f>
        <v/>
      </c>
      <c r="AS611" s="40">
        <f>INDEX(AS$175:AS$178,$D611)*$E611*INDEX(AS$179:AS$195,$F611)</f>
        <v/>
      </c>
      <c r="AT611" s="40">
        <f>INDEX(AT$175:AT$178,$D611)*$E611*INDEX(AT$179:AT$195,$F611)</f>
        <v/>
      </c>
      <c r="AU611" s="40">
        <f>INDEX(AU$175:AU$178,$D611)*$E611*INDEX(AU$179:AU$195,$F611)</f>
        <v/>
      </c>
      <c r="AV611" s="40">
        <f>INDEX(AV$175:AV$178,$D611)*$E611*INDEX(AV$179:AV$195,$F611)</f>
        <v/>
      </c>
      <c r="AW611" s="40">
        <f>INDEX(AW$175:AW$178,$D611)*$E611*INDEX(AW$179:AW$195,$F611)</f>
        <v/>
      </c>
      <c r="AX611" s="42">
        <f>SHADOWEFF(INDEX(AX$175:AX$178,$D611),$E611,INDEX(AX$179:AX$195,$F611))</f>
        <v/>
      </c>
    </row>
    <row r="612" hidden="1" outlineLevel="2">
      <c r="A612" s="5" t="inlineStr">
        <is>
          <t>shp</t>
        </is>
      </c>
      <c r="B612" s="5" t="inlineStr">
        <is>
          <t>lpg</t>
        </is>
      </c>
      <c r="C612" s="5" t="inlineStr">
        <is>
          <t>res</t>
        </is>
      </c>
      <c r="D612" s="40">
        <f>INDEX(Inputs!$M$5:$M$132,MATCH($B612&amp;"|"&amp;$C612,Inputs!$A$5:$A$132,0))</f>
        <v/>
      </c>
      <c r="E612" s="40">
        <f>INDEX(Inputs!$T$5:$T$132,MATCH($B612&amp;"|"&amp;$C612,Inputs!$A$5:$A$132,0))</f>
        <v/>
      </c>
      <c r="F612" s="40">
        <f>INDEX(Inputs!$K$5:$K$132,MATCH($B612&amp;"|"&amp;$C612,Inputs!$A$5:$A$132,0))</f>
        <v/>
      </c>
      <c r="G612" s="39" t="n"/>
      <c r="H612" s="5">
        <f>INDEX(Variables!$B$5:$B$105,MATCH($A612,Variables!$A$5:$A$105,0))&amp;IF($C612="",""," | "&amp;INDEX(Mapping!$B$5:$B$26,MATCH($C612,Mapping!$A$5:$A$26,0))&amp;" | "&amp;INDEX(Mapping!$B$30:$B$41,MATCH($B612,Mapping!$A$30:$A$41,0)))</f>
        <v/>
      </c>
      <c r="I612" s="5">
        <f>INDEX(Variables!$C$5:$C$105,MATCH($A612,Variables!$A$5:$A$105,0))</f>
        <v/>
      </c>
      <c r="J612" s="5">
        <f>INDEX(Variables!$E$5:$E$105,MATCH($A612,Variables!$A$5:$A$105,0))</f>
        <v/>
      </c>
      <c r="K612" s="25">
        <f>LOWER(Settings!$C$4)&amp;".mit."&amp;$A612&amp;IF($C612="","","."&amp;$C612&amp;"."&amp;$B612)&amp;IF(INDEX(Variables!$D$5:$D$105,MATCH($A612,Variables!$A$5:$A$105,0))="","","."&amp;INDEX(Variables!$D$5:$D$105,MATCH($A612,Variables!$A$5:$A$105,0)))&amp;"."&amp;K$5</f>
        <v/>
      </c>
      <c r="L612" s="41">
        <f>INDEX(L$175:L$178,$D612)*$E612*INDEX(L$179:L$195,$F612)</f>
        <v/>
      </c>
      <c r="M612" s="40">
        <f>INDEX(M$175:M$178,$D612)*$E612*INDEX(M$179:M$195,$F612)</f>
        <v/>
      </c>
      <c r="N612" s="40">
        <f>INDEX(N$175:N$178,$D612)*$E612*INDEX(N$179:N$195,$F612)</f>
        <v/>
      </c>
      <c r="O612" s="40">
        <f>INDEX(O$175:O$178,$D612)*$E612*INDEX(O$179:O$195,$F612)</f>
        <v/>
      </c>
      <c r="P612" s="40">
        <f>INDEX(P$175:P$178,$D612)*$E612*INDEX(P$179:P$195,$F612)</f>
        <v/>
      </c>
      <c r="Q612" s="40">
        <f>INDEX(Q$175:Q$178,$D612)*$E612*INDEX(Q$179:Q$195,$F612)</f>
        <v/>
      </c>
      <c r="R612" s="40">
        <f>INDEX(R$175:R$178,$D612)*$E612*INDEX(R$179:R$195,$F612)</f>
        <v/>
      </c>
      <c r="S612" s="40">
        <f>INDEX(S$175:S$178,$D612)*$E612*INDEX(S$179:S$195,$F612)</f>
        <v/>
      </c>
      <c r="T612" s="40">
        <f>INDEX(T$175:T$178,$D612)*$E612*INDEX(T$179:T$195,$F612)</f>
        <v/>
      </c>
      <c r="U612" s="40">
        <f>INDEX(U$175:U$178,$D612)*$E612*INDEX(U$179:U$195,$F612)</f>
        <v/>
      </c>
      <c r="V612" s="40">
        <f>INDEX(V$175:V$178,$D612)*$E612*INDEX(V$179:V$195,$F612)</f>
        <v/>
      </c>
      <c r="W612" s="40">
        <f>INDEX(W$175:W$178,$D612)*$E612*INDEX(W$179:W$195,$F612)</f>
        <v/>
      </c>
      <c r="X612" s="40">
        <f>INDEX(X$175:X$178,$D612)*$E612*INDEX(X$179:X$195,$F612)</f>
        <v/>
      </c>
      <c r="Y612" s="40">
        <f>INDEX(Y$175:Y$178,$D612)*$E612*INDEX(Y$179:Y$195,$F612)</f>
        <v/>
      </c>
      <c r="Z612" s="40">
        <f>INDEX(Z$175:Z$178,$D612)*$E612*INDEX(Z$179:Z$195,$F612)</f>
        <v/>
      </c>
      <c r="AA612" s="40">
        <f>INDEX(AA$175:AA$178,$D612)*$E612*INDEX(AA$179:AA$195,$F612)</f>
        <v/>
      </c>
      <c r="AB612" s="40">
        <f>INDEX(AB$175:AB$178,$D612)*$E612*INDEX(AB$179:AB$195,$F612)</f>
        <v/>
      </c>
      <c r="AC612" s="40">
        <f>INDEX(AC$175:AC$178,$D612)*$E612*INDEX(AC$179:AC$195,$F612)</f>
        <v/>
      </c>
      <c r="AD612" s="42">
        <f>SHADOWEFF(INDEX(AD$175:AD$178,$D612),$E612,INDEX(AD$179:AD$195,$F612))</f>
        <v/>
      </c>
      <c r="AE612" s="25">
        <f>LOWER(Settings!$C$4)&amp;".mit."&amp;$A612&amp;IF($C612="","","."&amp;$C612&amp;"."&amp;$B612)&amp;IF(INDEX(Variables!$D$5:$D$105,MATCH($A612,Variables!$A$5:$A$105,0))="","","."&amp;INDEX(Variables!$D$5:$D$105,MATCH($A612,Variables!$A$5:$A$105,0)))&amp;"."&amp;AE$5</f>
        <v/>
      </c>
      <c r="AF612" s="41">
        <f>INDEX(AF$175:AF$178,$D612)*$E612*INDEX(AF$179:AF$195,$F612)</f>
        <v/>
      </c>
      <c r="AG612" s="40">
        <f>INDEX(AG$175:AG$178,$D612)*$E612*INDEX(AG$179:AG$195,$F612)</f>
        <v/>
      </c>
      <c r="AH612" s="40">
        <f>INDEX(AH$175:AH$178,$D612)*$E612*INDEX(AH$179:AH$195,$F612)</f>
        <v/>
      </c>
      <c r="AI612" s="40">
        <f>INDEX(AI$175:AI$178,$D612)*$E612*INDEX(AI$179:AI$195,$F612)</f>
        <v/>
      </c>
      <c r="AJ612" s="40">
        <f>INDEX(AJ$175:AJ$178,$D612)*$E612*INDEX(AJ$179:AJ$195,$F612)</f>
        <v/>
      </c>
      <c r="AK612" s="40">
        <f>INDEX(AK$175:AK$178,$D612)*$E612*INDEX(AK$179:AK$195,$F612)</f>
        <v/>
      </c>
      <c r="AL612" s="40">
        <f>INDEX(AL$175:AL$178,$D612)*$E612*INDEX(AL$179:AL$195,$F612)</f>
        <v/>
      </c>
      <c r="AM612" s="40">
        <f>INDEX(AM$175:AM$178,$D612)*$E612*INDEX(AM$179:AM$195,$F612)</f>
        <v/>
      </c>
      <c r="AN612" s="40">
        <f>INDEX(AN$175:AN$178,$D612)*$E612*INDEX(AN$179:AN$195,$F612)</f>
        <v/>
      </c>
      <c r="AO612" s="40">
        <f>INDEX(AO$175:AO$178,$D612)*$E612*INDEX(AO$179:AO$195,$F612)</f>
        <v/>
      </c>
      <c r="AP612" s="40">
        <f>INDEX(AP$175:AP$178,$D612)*$E612*INDEX(AP$179:AP$195,$F612)</f>
        <v/>
      </c>
      <c r="AQ612" s="40">
        <f>INDEX(AQ$175:AQ$178,$D612)*$E612*INDEX(AQ$179:AQ$195,$F612)</f>
        <v/>
      </c>
      <c r="AR612" s="40">
        <f>INDEX(AR$175:AR$178,$D612)*$E612*INDEX(AR$179:AR$195,$F612)</f>
        <v/>
      </c>
      <c r="AS612" s="40">
        <f>INDEX(AS$175:AS$178,$D612)*$E612*INDEX(AS$179:AS$195,$F612)</f>
        <v/>
      </c>
      <c r="AT612" s="40">
        <f>INDEX(AT$175:AT$178,$D612)*$E612*INDEX(AT$179:AT$195,$F612)</f>
        <v/>
      </c>
      <c r="AU612" s="40">
        <f>INDEX(AU$175:AU$178,$D612)*$E612*INDEX(AU$179:AU$195,$F612)</f>
        <v/>
      </c>
      <c r="AV612" s="40">
        <f>INDEX(AV$175:AV$178,$D612)*$E612*INDEX(AV$179:AV$195,$F612)</f>
        <v/>
      </c>
      <c r="AW612" s="40">
        <f>INDEX(AW$175:AW$178,$D612)*$E612*INDEX(AW$179:AW$195,$F612)</f>
        <v/>
      </c>
      <c r="AX612" s="42">
        <f>SHADOWEFF(INDEX(AX$175:AX$178,$D612),$E612,INDEX(AX$179:AX$195,$F612))</f>
        <v/>
      </c>
    </row>
    <row r="613" hidden="1" outlineLevel="2">
      <c r="A613" s="5" t="inlineStr">
        <is>
          <t>shp</t>
        </is>
      </c>
      <c r="B613" s="5" t="inlineStr">
        <is>
          <t>ker</t>
        </is>
      </c>
      <c r="C613" s="5" t="inlineStr">
        <is>
          <t>res</t>
        </is>
      </c>
      <c r="D613" s="40">
        <f>INDEX(Inputs!$M$5:$M$132,MATCH($B613&amp;"|"&amp;$C613,Inputs!$A$5:$A$132,0))</f>
        <v/>
      </c>
      <c r="E613" s="40">
        <f>INDEX(Inputs!$T$5:$T$132,MATCH($B613&amp;"|"&amp;$C613,Inputs!$A$5:$A$132,0))</f>
        <v/>
      </c>
      <c r="F613" s="40">
        <f>INDEX(Inputs!$K$5:$K$132,MATCH($B613&amp;"|"&amp;$C613,Inputs!$A$5:$A$132,0))</f>
        <v/>
      </c>
      <c r="G613" s="39" t="n"/>
      <c r="H613" s="5">
        <f>INDEX(Variables!$B$5:$B$105,MATCH($A613,Variables!$A$5:$A$105,0))&amp;IF($C613="",""," | "&amp;INDEX(Mapping!$B$5:$B$26,MATCH($C613,Mapping!$A$5:$A$26,0))&amp;" | "&amp;INDEX(Mapping!$B$30:$B$41,MATCH($B613,Mapping!$A$30:$A$41,0)))</f>
        <v/>
      </c>
      <c r="I613" s="5">
        <f>INDEX(Variables!$C$5:$C$105,MATCH($A613,Variables!$A$5:$A$105,0))</f>
        <v/>
      </c>
      <c r="J613" s="5">
        <f>INDEX(Variables!$E$5:$E$105,MATCH($A613,Variables!$A$5:$A$105,0))</f>
        <v/>
      </c>
      <c r="K613" s="25">
        <f>LOWER(Settings!$C$4)&amp;".mit."&amp;$A613&amp;IF($C613="","","."&amp;$C613&amp;"."&amp;$B613)&amp;IF(INDEX(Variables!$D$5:$D$105,MATCH($A613,Variables!$A$5:$A$105,0))="","","."&amp;INDEX(Variables!$D$5:$D$105,MATCH($A613,Variables!$A$5:$A$105,0)))&amp;"."&amp;K$5</f>
        <v/>
      </c>
      <c r="L613" s="41">
        <f>INDEX(L$175:L$178,$D613)*$E613*INDEX(L$179:L$195,$F613)</f>
        <v/>
      </c>
      <c r="M613" s="40">
        <f>INDEX(M$175:M$178,$D613)*$E613*INDEX(M$179:M$195,$F613)</f>
        <v/>
      </c>
      <c r="N613" s="40">
        <f>INDEX(N$175:N$178,$D613)*$E613*INDEX(N$179:N$195,$F613)</f>
        <v/>
      </c>
      <c r="O613" s="40">
        <f>INDEX(O$175:O$178,$D613)*$E613*INDEX(O$179:O$195,$F613)</f>
        <v/>
      </c>
      <c r="P613" s="40">
        <f>INDEX(P$175:P$178,$D613)*$E613*INDEX(P$179:P$195,$F613)</f>
        <v/>
      </c>
      <c r="Q613" s="40">
        <f>INDEX(Q$175:Q$178,$D613)*$E613*INDEX(Q$179:Q$195,$F613)</f>
        <v/>
      </c>
      <c r="R613" s="40">
        <f>INDEX(R$175:R$178,$D613)*$E613*INDEX(R$179:R$195,$F613)</f>
        <v/>
      </c>
      <c r="S613" s="40">
        <f>INDEX(S$175:S$178,$D613)*$E613*INDEX(S$179:S$195,$F613)</f>
        <v/>
      </c>
      <c r="T613" s="40">
        <f>INDEX(T$175:T$178,$D613)*$E613*INDEX(T$179:T$195,$F613)</f>
        <v/>
      </c>
      <c r="U613" s="40">
        <f>INDEX(U$175:U$178,$D613)*$E613*INDEX(U$179:U$195,$F613)</f>
        <v/>
      </c>
      <c r="V613" s="40">
        <f>INDEX(V$175:V$178,$D613)*$E613*INDEX(V$179:V$195,$F613)</f>
        <v/>
      </c>
      <c r="W613" s="40">
        <f>INDEX(W$175:W$178,$D613)*$E613*INDEX(W$179:W$195,$F613)</f>
        <v/>
      </c>
      <c r="X613" s="40">
        <f>INDEX(X$175:X$178,$D613)*$E613*INDEX(X$179:X$195,$F613)</f>
        <v/>
      </c>
      <c r="Y613" s="40">
        <f>INDEX(Y$175:Y$178,$D613)*$E613*INDEX(Y$179:Y$195,$F613)</f>
        <v/>
      </c>
      <c r="Z613" s="40">
        <f>INDEX(Z$175:Z$178,$D613)*$E613*INDEX(Z$179:Z$195,$F613)</f>
        <v/>
      </c>
      <c r="AA613" s="40">
        <f>INDEX(AA$175:AA$178,$D613)*$E613*INDEX(AA$179:AA$195,$F613)</f>
        <v/>
      </c>
      <c r="AB613" s="40">
        <f>INDEX(AB$175:AB$178,$D613)*$E613*INDEX(AB$179:AB$195,$F613)</f>
        <v/>
      </c>
      <c r="AC613" s="40">
        <f>INDEX(AC$175:AC$178,$D613)*$E613*INDEX(AC$179:AC$195,$F613)</f>
        <v/>
      </c>
      <c r="AD613" s="42">
        <f>SHADOWEFF(INDEX(AD$175:AD$178,$D613),$E613,INDEX(AD$179:AD$195,$F613))</f>
        <v/>
      </c>
      <c r="AE613" s="25">
        <f>LOWER(Settings!$C$4)&amp;".mit."&amp;$A613&amp;IF($C613="","","."&amp;$C613&amp;"."&amp;$B613)&amp;IF(INDEX(Variables!$D$5:$D$105,MATCH($A613,Variables!$A$5:$A$105,0))="","","."&amp;INDEX(Variables!$D$5:$D$105,MATCH($A613,Variables!$A$5:$A$105,0)))&amp;"."&amp;AE$5</f>
        <v/>
      </c>
      <c r="AF613" s="41">
        <f>INDEX(AF$175:AF$178,$D613)*$E613*INDEX(AF$179:AF$195,$F613)</f>
        <v/>
      </c>
      <c r="AG613" s="40">
        <f>INDEX(AG$175:AG$178,$D613)*$E613*INDEX(AG$179:AG$195,$F613)</f>
        <v/>
      </c>
      <c r="AH613" s="40">
        <f>INDEX(AH$175:AH$178,$D613)*$E613*INDEX(AH$179:AH$195,$F613)</f>
        <v/>
      </c>
      <c r="AI613" s="40">
        <f>INDEX(AI$175:AI$178,$D613)*$E613*INDEX(AI$179:AI$195,$F613)</f>
        <v/>
      </c>
      <c r="AJ613" s="40">
        <f>INDEX(AJ$175:AJ$178,$D613)*$E613*INDEX(AJ$179:AJ$195,$F613)</f>
        <v/>
      </c>
      <c r="AK613" s="40">
        <f>INDEX(AK$175:AK$178,$D613)*$E613*INDEX(AK$179:AK$195,$F613)</f>
        <v/>
      </c>
      <c r="AL613" s="40">
        <f>INDEX(AL$175:AL$178,$D613)*$E613*INDEX(AL$179:AL$195,$F613)</f>
        <v/>
      </c>
      <c r="AM613" s="40">
        <f>INDEX(AM$175:AM$178,$D613)*$E613*INDEX(AM$179:AM$195,$F613)</f>
        <v/>
      </c>
      <c r="AN613" s="40">
        <f>INDEX(AN$175:AN$178,$D613)*$E613*INDEX(AN$179:AN$195,$F613)</f>
        <v/>
      </c>
      <c r="AO613" s="40">
        <f>INDEX(AO$175:AO$178,$D613)*$E613*INDEX(AO$179:AO$195,$F613)</f>
        <v/>
      </c>
      <c r="AP613" s="40">
        <f>INDEX(AP$175:AP$178,$D613)*$E613*INDEX(AP$179:AP$195,$F613)</f>
        <v/>
      </c>
      <c r="AQ613" s="40">
        <f>INDEX(AQ$175:AQ$178,$D613)*$E613*INDEX(AQ$179:AQ$195,$F613)</f>
        <v/>
      </c>
      <c r="AR613" s="40">
        <f>INDEX(AR$175:AR$178,$D613)*$E613*INDEX(AR$179:AR$195,$F613)</f>
        <v/>
      </c>
      <c r="AS613" s="40">
        <f>INDEX(AS$175:AS$178,$D613)*$E613*INDEX(AS$179:AS$195,$F613)</f>
        <v/>
      </c>
      <c r="AT613" s="40">
        <f>INDEX(AT$175:AT$178,$D613)*$E613*INDEX(AT$179:AT$195,$F613)</f>
        <v/>
      </c>
      <c r="AU613" s="40">
        <f>INDEX(AU$175:AU$178,$D613)*$E613*INDEX(AU$179:AU$195,$F613)</f>
        <v/>
      </c>
      <c r="AV613" s="40">
        <f>INDEX(AV$175:AV$178,$D613)*$E613*INDEX(AV$179:AV$195,$F613)</f>
        <v/>
      </c>
      <c r="AW613" s="40">
        <f>INDEX(AW$175:AW$178,$D613)*$E613*INDEX(AW$179:AW$195,$F613)</f>
        <v/>
      </c>
      <c r="AX613" s="42">
        <f>SHADOWEFF(INDEX(AX$175:AX$178,$D613),$E613,INDEX(AX$179:AX$195,$F613))</f>
        <v/>
      </c>
    </row>
    <row r="614" hidden="1" outlineLevel="2">
      <c r="A614" s="5" t="inlineStr">
        <is>
          <t>shp</t>
        </is>
      </c>
      <c r="B614" s="5" t="inlineStr">
        <is>
          <t>oop</t>
        </is>
      </c>
      <c r="C614" s="5" t="inlineStr">
        <is>
          <t>res</t>
        </is>
      </c>
      <c r="D614" s="40">
        <f>INDEX(Inputs!$M$5:$M$132,MATCH($B614&amp;"|"&amp;$C614,Inputs!$A$5:$A$132,0))</f>
        <v/>
      </c>
      <c r="E614" s="40">
        <f>INDEX(Inputs!$T$5:$T$132,MATCH($B614&amp;"|"&amp;$C614,Inputs!$A$5:$A$132,0))</f>
        <v/>
      </c>
      <c r="F614" s="40">
        <f>INDEX(Inputs!$K$5:$K$132,MATCH($B614&amp;"|"&amp;$C614,Inputs!$A$5:$A$132,0))</f>
        <v/>
      </c>
      <c r="G614" s="39" t="n"/>
      <c r="H614" s="5">
        <f>INDEX(Variables!$B$5:$B$105,MATCH($A614,Variables!$A$5:$A$105,0))&amp;IF($C614="",""," | "&amp;INDEX(Mapping!$B$5:$B$26,MATCH($C614,Mapping!$A$5:$A$26,0))&amp;" | "&amp;INDEX(Mapping!$B$30:$B$41,MATCH($B614,Mapping!$A$30:$A$41,0)))</f>
        <v/>
      </c>
      <c r="I614" s="5">
        <f>INDEX(Variables!$C$5:$C$105,MATCH($A614,Variables!$A$5:$A$105,0))</f>
        <v/>
      </c>
      <c r="J614" s="5">
        <f>INDEX(Variables!$E$5:$E$105,MATCH($A614,Variables!$A$5:$A$105,0))</f>
        <v/>
      </c>
      <c r="K614" s="25">
        <f>LOWER(Settings!$C$4)&amp;".mit."&amp;$A614&amp;IF($C614="","","."&amp;$C614&amp;"."&amp;$B614)&amp;IF(INDEX(Variables!$D$5:$D$105,MATCH($A614,Variables!$A$5:$A$105,0))="","","."&amp;INDEX(Variables!$D$5:$D$105,MATCH($A614,Variables!$A$5:$A$105,0)))&amp;"."&amp;K$5</f>
        <v/>
      </c>
      <c r="L614" s="41">
        <f>INDEX(L$175:L$178,$D614)*$E614*INDEX(L$179:L$195,$F614)</f>
        <v/>
      </c>
      <c r="M614" s="40">
        <f>INDEX(M$175:M$178,$D614)*$E614*INDEX(M$179:M$195,$F614)</f>
        <v/>
      </c>
      <c r="N614" s="40">
        <f>INDEX(N$175:N$178,$D614)*$E614*INDEX(N$179:N$195,$F614)</f>
        <v/>
      </c>
      <c r="O614" s="40">
        <f>INDEX(O$175:O$178,$D614)*$E614*INDEX(O$179:O$195,$F614)</f>
        <v/>
      </c>
      <c r="P614" s="40">
        <f>INDEX(P$175:P$178,$D614)*$E614*INDEX(P$179:P$195,$F614)</f>
        <v/>
      </c>
      <c r="Q614" s="40">
        <f>INDEX(Q$175:Q$178,$D614)*$E614*INDEX(Q$179:Q$195,$F614)</f>
        <v/>
      </c>
      <c r="R614" s="40">
        <f>INDEX(R$175:R$178,$D614)*$E614*INDEX(R$179:R$195,$F614)</f>
        <v/>
      </c>
      <c r="S614" s="40">
        <f>INDEX(S$175:S$178,$D614)*$E614*INDEX(S$179:S$195,$F614)</f>
        <v/>
      </c>
      <c r="T614" s="40">
        <f>INDEX(T$175:T$178,$D614)*$E614*INDEX(T$179:T$195,$F614)</f>
        <v/>
      </c>
      <c r="U614" s="40">
        <f>INDEX(U$175:U$178,$D614)*$E614*INDEX(U$179:U$195,$F614)</f>
        <v/>
      </c>
      <c r="V614" s="40">
        <f>INDEX(V$175:V$178,$D614)*$E614*INDEX(V$179:V$195,$F614)</f>
        <v/>
      </c>
      <c r="W614" s="40">
        <f>INDEX(W$175:W$178,$D614)*$E614*INDEX(W$179:W$195,$F614)</f>
        <v/>
      </c>
      <c r="X614" s="40">
        <f>INDEX(X$175:X$178,$D614)*$E614*INDEX(X$179:X$195,$F614)</f>
        <v/>
      </c>
      <c r="Y614" s="40">
        <f>INDEX(Y$175:Y$178,$D614)*$E614*INDEX(Y$179:Y$195,$F614)</f>
        <v/>
      </c>
      <c r="Z614" s="40">
        <f>INDEX(Z$175:Z$178,$D614)*$E614*INDEX(Z$179:Z$195,$F614)</f>
        <v/>
      </c>
      <c r="AA614" s="40">
        <f>INDEX(AA$175:AA$178,$D614)*$E614*INDEX(AA$179:AA$195,$F614)</f>
        <v/>
      </c>
      <c r="AB614" s="40">
        <f>INDEX(AB$175:AB$178,$D614)*$E614*INDEX(AB$179:AB$195,$F614)</f>
        <v/>
      </c>
      <c r="AC614" s="40">
        <f>INDEX(AC$175:AC$178,$D614)*$E614*INDEX(AC$179:AC$195,$F614)</f>
        <v/>
      </c>
      <c r="AD614" s="42">
        <f>SHADOWEFF(INDEX(AD$175:AD$178,$D614),$E614,INDEX(AD$179:AD$195,$F614))</f>
        <v/>
      </c>
      <c r="AE614" s="25">
        <f>LOWER(Settings!$C$4)&amp;".mit."&amp;$A614&amp;IF($C614="","","."&amp;$C614&amp;"."&amp;$B614)&amp;IF(INDEX(Variables!$D$5:$D$105,MATCH($A614,Variables!$A$5:$A$105,0))="","","."&amp;INDEX(Variables!$D$5:$D$105,MATCH($A614,Variables!$A$5:$A$105,0)))&amp;"."&amp;AE$5</f>
        <v/>
      </c>
      <c r="AF614" s="41">
        <f>INDEX(AF$175:AF$178,$D614)*$E614*INDEX(AF$179:AF$195,$F614)</f>
        <v/>
      </c>
      <c r="AG614" s="40">
        <f>INDEX(AG$175:AG$178,$D614)*$E614*INDEX(AG$179:AG$195,$F614)</f>
        <v/>
      </c>
      <c r="AH614" s="40">
        <f>INDEX(AH$175:AH$178,$D614)*$E614*INDEX(AH$179:AH$195,$F614)</f>
        <v/>
      </c>
      <c r="AI614" s="40">
        <f>INDEX(AI$175:AI$178,$D614)*$E614*INDEX(AI$179:AI$195,$F614)</f>
        <v/>
      </c>
      <c r="AJ614" s="40">
        <f>INDEX(AJ$175:AJ$178,$D614)*$E614*INDEX(AJ$179:AJ$195,$F614)</f>
        <v/>
      </c>
      <c r="AK614" s="40">
        <f>INDEX(AK$175:AK$178,$D614)*$E614*INDEX(AK$179:AK$195,$F614)</f>
        <v/>
      </c>
      <c r="AL614" s="40">
        <f>INDEX(AL$175:AL$178,$D614)*$E614*INDEX(AL$179:AL$195,$F614)</f>
        <v/>
      </c>
      <c r="AM614" s="40">
        <f>INDEX(AM$175:AM$178,$D614)*$E614*INDEX(AM$179:AM$195,$F614)</f>
        <v/>
      </c>
      <c r="AN614" s="40">
        <f>INDEX(AN$175:AN$178,$D614)*$E614*INDEX(AN$179:AN$195,$F614)</f>
        <v/>
      </c>
      <c r="AO614" s="40">
        <f>INDEX(AO$175:AO$178,$D614)*$E614*INDEX(AO$179:AO$195,$F614)</f>
        <v/>
      </c>
      <c r="AP614" s="40">
        <f>INDEX(AP$175:AP$178,$D614)*$E614*INDEX(AP$179:AP$195,$F614)</f>
        <v/>
      </c>
      <c r="AQ614" s="40">
        <f>INDEX(AQ$175:AQ$178,$D614)*$E614*INDEX(AQ$179:AQ$195,$F614)</f>
        <v/>
      </c>
      <c r="AR614" s="40">
        <f>INDEX(AR$175:AR$178,$D614)*$E614*INDEX(AR$179:AR$195,$F614)</f>
        <v/>
      </c>
      <c r="AS614" s="40">
        <f>INDEX(AS$175:AS$178,$D614)*$E614*INDEX(AS$179:AS$195,$F614)</f>
        <v/>
      </c>
      <c r="AT614" s="40">
        <f>INDEX(AT$175:AT$178,$D614)*$E614*INDEX(AT$179:AT$195,$F614)</f>
        <v/>
      </c>
      <c r="AU614" s="40">
        <f>INDEX(AU$175:AU$178,$D614)*$E614*INDEX(AU$179:AU$195,$F614)</f>
        <v/>
      </c>
      <c r="AV614" s="40">
        <f>INDEX(AV$175:AV$178,$D614)*$E614*INDEX(AV$179:AV$195,$F614)</f>
        <v/>
      </c>
      <c r="AW614" s="40">
        <f>INDEX(AW$175:AW$178,$D614)*$E614*INDEX(AW$179:AW$195,$F614)</f>
        <v/>
      </c>
      <c r="AX614" s="42">
        <f>SHADOWEFF(INDEX(AX$175:AX$178,$D614),$E614,INDEX(AX$179:AX$195,$F614))</f>
        <v/>
      </c>
    </row>
    <row r="615" hidden="1" outlineLevel="2">
      <c r="A615" s="5" t="inlineStr">
        <is>
          <t>shp</t>
        </is>
      </c>
      <c r="B615" s="5" t="inlineStr">
        <is>
          <t>bio</t>
        </is>
      </c>
      <c r="C615" s="5" t="inlineStr">
        <is>
          <t>res</t>
        </is>
      </c>
      <c r="D615" s="40">
        <f>INDEX(Inputs!$M$5:$M$132,MATCH($B615&amp;"|"&amp;$C615,Inputs!$A$5:$A$132,0))</f>
        <v/>
      </c>
      <c r="E615" s="40">
        <f>INDEX(Inputs!$T$5:$T$132,MATCH($B615&amp;"|"&amp;$C615,Inputs!$A$5:$A$132,0))</f>
        <v/>
      </c>
      <c r="F615" s="40">
        <f>INDEX(Inputs!$K$5:$K$132,MATCH($B615&amp;"|"&amp;$C615,Inputs!$A$5:$A$132,0))</f>
        <v/>
      </c>
      <c r="G615" s="39" t="n"/>
      <c r="H615" s="5">
        <f>INDEX(Variables!$B$5:$B$105,MATCH($A615,Variables!$A$5:$A$105,0))&amp;IF($C615="",""," | "&amp;INDEX(Mapping!$B$5:$B$26,MATCH($C615,Mapping!$A$5:$A$26,0))&amp;" | "&amp;INDEX(Mapping!$B$30:$B$41,MATCH($B615,Mapping!$A$30:$A$41,0)))</f>
        <v/>
      </c>
      <c r="I615" s="5">
        <f>INDEX(Variables!$C$5:$C$105,MATCH($A615,Variables!$A$5:$A$105,0))</f>
        <v/>
      </c>
      <c r="J615" s="5">
        <f>INDEX(Variables!$E$5:$E$105,MATCH($A615,Variables!$A$5:$A$105,0))</f>
        <v/>
      </c>
      <c r="K615" s="25">
        <f>LOWER(Settings!$C$4)&amp;".mit."&amp;$A615&amp;IF($C615="","","."&amp;$C615&amp;"."&amp;$B615)&amp;IF(INDEX(Variables!$D$5:$D$105,MATCH($A615,Variables!$A$5:$A$105,0))="","","."&amp;INDEX(Variables!$D$5:$D$105,MATCH($A615,Variables!$A$5:$A$105,0)))&amp;"."&amp;K$5</f>
        <v/>
      </c>
      <c r="L615" s="41">
        <f>INDEX(L$175:L$178,$D615)*$E615*INDEX(L$179:L$195,$F615)</f>
        <v/>
      </c>
      <c r="M615" s="40">
        <f>INDEX(M$175:M$178,$D615)*$E615*INDEX(M$179:M$195,$F615)</f>
        <v/>
      </c>
      <c r="N615" s="40">
        <f>INDEX(N$175:N$178,$D615)*$E615*INDEX(N$179:N$195,$F615)</f>
        <v/>
      </c>
      <c r="O615" s="40">
        <f>INDEX(O$175:O$178,$D615)*$E615*INDEX(O$179:O$195,$F615)</f>
        <v/>
      </c>
      <c r="P615" s="40">
        <f>INDEX(P$175:P$178,$D615)*$E615*INDEX(P$179:P$195,$F615)</f>
        <v/>
      </c>
      <c r="Q615" s="40">
        <f>INDEX(Q$175:Q$178,$D615)*$E615*INDEX(Q$179:Q$195,$F615)</f>
        <v/>
      </c>
      <c r="R615" s="40">
        <f>INDEX(R$175:R$178,$D615)*$E615*INDEX(R$179:R$195,$F615)</f>
        <v/>
      </c>
      <c r="S615" s="40">
        <f>INDEX(S$175:S$178,$D615)*$E615*INDEX(S$179:S$195,$F615)</f>
        <v/>
      </c>
      <c r="T615" s="40">
        <f>INDEX(T$175:T$178,$D615)*$E615*INDEX(T$179:T$195,$F615)</f>
        <v/>
      </c>
      <c r="U615" s="40">
        <f>INDEX(U$175:U$178,$D615)*$E615*INDEX(U$179:U$195,$F615)</f>
        <v/>
      </c>
      <c r="V615" s="40">
        <f>INDEX(V$175:V$178,$D615)*$E615*INDEX(V$179:V$195,$F615)</f>
        <v/>
      </c>
      <c r="W615" s="40">
        <f>INDEX(W$175:W$178,$D615)*$E615*INDEX(W$179:W$195,$F615)</f>
        <v/>
      </c>
      <c r="X615" s="40">
        <f>INDEX(X$175:X$178,$D615)*$E615*INDEX(X$179:X$195,$F615)</f>
        <v/>
      </c>
      <c r="Y615" s="40">
        <f>INDEX(Y$175:Y$178,$D615)*$E615*INDEX(Y$179:Y$195,$F615)</f>
        <v/>
      </c>
      <c r="Z615" s="40">
        <f>INDEX(Z$175:Z$178,$D615)*$E615*INDEX(Z$179:Z$195,$F615)</f>
        <v/>
      </c>
      <c r="AA615" s="40">
        <f>INDEX(AA$175:AA$178,$D615)*$E615*INDEX(AA$179:AA$195,$F615)</f>
        <v/>
      </c>
      <c r="AB615" s="40">
        <f>INDEX(AB$175:AB$178,$D615)*$E615*INDEX(AB$179:AB$195,$F615)</f>
        <v/>
      </c>
      <c r="AC615" s="40">
        <f>INDEX(AC$175:AC$178,$D615)*$E615*INDEX(AC$179:AC$195,$F615)</f>
        <v/>
      </c>
      <c r="AD615" s="42">
        <f>SHADOWEFF(INDEX(AD$175:AD$178,$D615),$E615,INDEX(AD$179:AD$195,$F615))</f>
        <v/>
      </c>
      <c r="AE615" s="25">
        <f>LOWER(Settings!$C$4)&amp;".mit."&amp;$A615&amp;IF($C615="","","."&amp;$C615&amp;"."&amp;$B615)&amp;IF(INDEX(Variables!$D$5:$D$105,MATCH($A615,Variables!$A$5:$A$105,0))="","","."&amp;INDEX(Variables!$D$5:$D$105,MATCH($A615,Variables!$A$5:$A$105,0)))&amp;"."&amp;AE$5</f>
        <v/>
      </c>
      <c r="AF615" s="41">
        <f>INDEX(AF$175:AF$178,$D615)*$E615*INDEX(AF$179:AF$195,$F615)</f>
        <v/>
      </c>
      <c r="AG615" s="40">
        <f>INDEX(AG$175:AG$178,$D615)*$E615*INDEX(AG$179:AG$195,$F615)</f>
        <v/>
      </c>
      <c r="AH615" s="40">
        <f>INDEX(AH$175:AH$178,$D615)*$E615*INDEX(AH$179:AH$195,$F615)</f>
        <v/>
      </c>
      <c r="AI615" s="40">
        <f>INDEX(AI$175:AI$178,$D615)*$E615*INDEX(AI$179:AI$195,$F615)</f>
        <v/>
      </c>
      <c r="AJ615" s="40">
        <f>INDEX(AJ$175:AJ$178,$D615)*$E615*INDEX(AJ$179:AJ$195,$F615)</f>
        <v/>
      </c>
      <c r="AK615" s="40">
        <f>INDEX(AK$175:AK$178,$D615)*$E615*INDEX(AK$179:AK$195,$F615)</f>
        <v/>
      </c>
      <c r="AL615" s="40">
        <f>INDEX(AL$175:AL$178,$D615)*$E615*INDEX(AL$179:AL$195,$F615)</f>
        <v/>
      </c>
      <c r="AM615" s="40">
        <f>INDEX(AM$175:AM$178,$D615)*$E615*INDEX(AM$179:AM$195,$F615)</f>
        <v/>
      </c>
      <c r="AN615" s="40">
        <f>INDEX(AN$175:AN$178,$D615)*$E615*INDEX(AN$179:AN$195,$F615)</f>
        <v/>
      </c>
      <c r="AO615" s="40">
        <f>INDEX(AO$175:AO$178,$D615)*$E615*INDEX(AO$179:AO$195,$F615)</f>
        <v/>
      </c>
      <c r="AP615" s="40">
        <f>INDEX(AP$175:AP$178,$D615)*$E615*INDEX(AP$179:AP$195,$F615)</f>
        <v/>
      </c>
      <c r="AQ615" s="40">
        <f>INDEX(AQ$175:AQ$178,$D615)*$E615*INDEX(AQ$179:AQ$195,$F615)</f>
        <v/>
      </c>
      <c r="AR615" s="40">
        <f>INDEX(AR$175:AR$178,$D615)*$E615*INDEX(AR$179:AR$195,$F615)</f>
        <v/>
      </c>
      <c r="AS615" s="40">
        <f>INDEX(AS$175:AS$178,$D615)*$E615*INDEX(AS$179:AS$195,$F615)</f>
        <v/>
      </c>
      <c r="AT615" s="40">
        <f>INDEX(AT$175:AT$178,$D615)*$E615*INDEX(AT$179:AT$195,$F615)</f>
        <v/>
      </c>
      <c r="AU615" s="40">
        <f>INDEX(AU$175:AU$178,$D615)*$E615*INDEX(AU$179:AU$195,$F615)</f>
        <v/>
      </c>
      <c r="AV615" s="40">
        <f>INDEX(AV$175:AV$178,$D615)*$E615*INDEX(AV$179:AV$195,$F615)</f>
        <v/>
      </c>
      <c r="AW615" s="40">
        <f>INDEX(AW$175:AW$178,$D615)*$E615*INDEX(AW$179:AW$195,$F615)</f>
        <v/>
      </c>
      <c r="AX615" s="42">
        <f>SHADOWEFF(INDEX(AX$175:AX$178,$D615),$E615,INDEX(AX$179:AX$195,$F615))</f>
        <v/>
      </c>
    </row>
    <row r="616" hidden="1" outlineLevel="2"/>
    <row r="617" hidden="1" outlineLevel="2">
      <c r="A617" s="5" t="inlineStr">
        <is>
          <t>ener</t>
        </is>
      </c>
      <c r="B617" s="5" t="inlineStr">
        <is>
          <t>coa</t>
        </is>
      </c>
      <c r="C617" s="5" t="inlineStr">
        <is>
          <t>res</t>
        </is>
      </c>
      <c r="D617" s="40">
        <f>INDEX(Inputs!$N$5:$N$132,MATCH($B617&amp;"|"&amp;$C617,Inputs!$A$5:$A$132,0))</f>
        <v/>
      </c>
      <c r="E617" s="40">
        <f>INDEX(Inputs!$O$5:$O$132,MATCH($B617&amp;"|"&amp;$C617,Inputs!$A$5:$A$132,0))</f>
        <v/>
      </c>
      <c r="F617" s="40">
        <f>INDEX(Inputs!$P$5:$P$132,MATCH($B617&amp;"|"&amp;$C617,Inputs!$A$5:$A$132,0))</f>
        <v/>
      </c>
      <c r="G617" s="40">
        <f>INDEX(Inputs!$Q$5:$Q$132,MATCH($B617&amp;"|"&amp;$C617,Inputs!$A$5:$A$132,0))</f>
        <v/>
      </c>
      <c r="H617" s="5">
        <f>INDEX(Variables!$B$5:$B$105,MATCH($A617,Variables!$A$5:$A$105,0))&amp;IF($C617="",""," | "&amp;INDEX(Mapping!$B$5:$B$26,MATCH($C617,Mapping!$A$5:$A$26,0))&amp;" | "&amp;INDEX(Mapping!$B$30:$B$41,MATCH($B617,Mapping!$A$30:$A$41,0)))</f>
        <v/>
      </c>
      <c r="I617" s="5">
        <f>INDEX(Variables!$C$5:$C$105,MATCH($A617,Variables!$A$5:$A$105,0))</f>
        <v/>
      </c>
      <c r="J617" s="5">
        <f>INDEX(Variables!$E$5:$E$105,MATCH($A617,Variables!$A$5:$A$105,0))</f>
        <v/>
      </c>
      <c r="K617" s="25">
        <f>LOWER(Settings!$C$4)&amp;".mit."&amp;$A617&amp;IF($C617="","","."&amp;$C617&amp;"."&amp;$B617)&amp;IF(INDEX(Variables!$D$5:$D$105,MATCH($A617,Variables!$A$5:$A$105,0))="","","."&amp;INDEX(Variables!$D$5:$D$105,MATCH($A617,Variables!$A$5:$A$105,0)))&amp;"."&amp;K$5</f>
        <v/>
      </c>
      <c r="L617" s="46">
        <f>INDEX(Inputs!$U$5:$U$132,MATCH($B617&amp;"|"&amp;$C617,Inputs!$A$5:$A$132,0))</f>
        <v/>
      </c>
      <c r="M617" s="47">
        <f>L617*(1/(1+$G617))^(1+$E617)*(1+M$7)^$D617*(M599/L599)^$E617*((M599+M608)/(L599+L608))^($F617*(1+$E617))</f>
        <v/>
      </c>
      <c r="N617" s="47">
        <f>M617*(1/(1+$G617))^(1+$E617)*(1+N$7)^$D617*(N599/M599)^$E617*((N599+N608)/(M599+M608))^($F617*(1+$E617))</f>
        <v/>
      </c>
      <c r="O617" s="47">
        <f>N617*(1/(1+$G617))^(1+$E617)*(1+O$7)^$D617*(O599/N599)^$E617*((O599+O608)/(N599+N608))^($F617*(1+$E617))</f>
        <v/>
      </c>
      <c r="P617" s="47">
        <f>O617*(1/(1+$G617))^(1+$E617)*(1+P$7)^$D617*(P599/O599)^$E617*((P599+P608)/(O599+O608))^($F617*(1+$E617))</f>
        <v/>
      </c>
      <c r="Q617" s="47">
        <f>P617*(1/(1+$G617))^(1+$E617)*(1+Q$7)^$D617*(Q599/P599)^$E617*((Q599+Q608)/(P599+P608))^($F617*(1+$E617))</f>
        <v/>
      </c>
      <c r="R617" s="47">
        <f>Q617*(1/(1+$G617))^(1+$E617)*(1+R$7)^$D617*(R599/Q599)^$E617*((R599+R608)/(Q599+Q608))^($F617*(1+$E617))</f>
        <v/>
      </c>
      <c r="S617" s="47">
        <f>R617*(1/(1+$G617))^(1+$E617)*(1+S$7)^$D617*(S599/R599)^$E617*((S599+S608)/(R599+R608))^($F617*(1+$E617))</f>
        <v/>
      </c>
      <c r="T617" s="47">
        <f>S617*(1/(1+$G617))^(1+$E617)*(1+T$7)^$D617*(T599/S599)^$E617*((T599+T608)/(S599+S608))^($F617*(1+$E617))</f>
        <v/>
      </c>
      <c r="U617" s="47">
        <f>T617*(1/(1+$G617))^(1+$E617)*(1+U$7)^$D617*(U599/T599)^$E617*((U599+U608)/(T599+T608))^($F617*(1+$E617))</f>
        <v/>
      </c>
      <c r="V617" s="47">
        <f>U617*(1/(1+$G617))^(1+$E617)*(1+V$7)^$D617*(V599/U599)^$E617*((V599+V608)/(U599+U608))^($F617*(1+$E617))</f>
        <v/>
      </c>
      <c r="W617" s="47">
        <f>V617*(1/(1+$G617))^(1+$E617)*(1+W$7)^$D617*(W599/V599)^$E617*((W599+W608)/(V599+V608))^($F617*(1+$E617))</f>
        <v/>
      </c>
      <c r="X617" s="47">
        <f>W617*(1/(1+$G617))^(1+$E617)*(1+X$7)^$D617*(X599/W599)^$E617*((X599+X608)/(W599+W608))^($F617*(1+$E617))</f>
        <v/>
      </c>
      <c r="Y617" s="47">
        <f>X617*(1/(1+$G617))^(1+$E617)*(1+Y$7)^$D617*(Y599/X599)^$E617*((Y599+Y608)/(X599+X608))^($F617*(1+$E617))</f>
        <v/>
      </c>
      <c r="Z617" s="47">
        <f>Y617*(1/(1+$G617))^(1+$E617)*(1+Z$7)^$D617*(Z599/Y599)^$E617*((Z599+Z608)/(Y599+Y608))^($F617*(1+$E617))</f>
        <v/>
      </c>
      <c r="AA617" s="47">
        <f>Z617*(1/(1+$G617))^(1+$E617)*(1+AA$7)^$D617*(AA599/Z599)^$E617*((AA599+AA608)/(Z599+Z608))^($F617*(1+$E617))</f>
        <v/>
      </c>
      <c r="AB617" s="47">
        <f>AA617*(1/(1+$G617))^(1+$E617)*(1+AB$7)^$D617*(AB599/AA599)^$E617*((AB599+AB608)/(AA599+AA608))^($F617*(1+$E617))</f>
        <v/>
      </c>
      <c r="AC617" s="47">
        <f>AB617*(1/(1+$G617))^(1+$E617)*(1+AC$7)^$D617*(AC599/AB599)^$E617*((AC599+AC608)/(AB599+AB608))^($F617*(1+$E617))</f>
        <v/>
      </c>
      <c r="AD617" s="48">
        <f>FUELUSE(AC617,AD599,AC599,AD608,AC608,AD$7,$D617,$E617,$F617,$G617)</f>
        <v/>
      </c>
      <c r="AE617" s="25">
        <f>LOWER(Settings!$C$4)&amp;".mit."&amp;$A617&amp;IF($C617="","","."&amp;$C617&amp;"."&amp;$B617)&amp;IF(INDEX(Variables!$D$5:$D$105,MATCH($A617,Variables!$A$5:$A$105,0))="","","."&amp;INDEX(Variables!$D$5:$D$105,MATCH($A617,Variables!$A$5:$A$105,0)))&amp;"."&amp;AE$5</f>
        <v/>
      </c>
      <c r="AF617" s="46">
        <f>INDEX(Inputs!$U$5:$U$132,MATCH($B617&amp;"|"&amp;$C617,Inputs!$A$5:$A$132,0))</f>
        <v/>
      </c>
      <c r="AG617" s="47">
        <f>AF617*(1/(1+$G617))^(1+$E617)*(1+AG$7)^$D617*(AG599/AF599)^$E617*((AG599+AG608)/(AF599+AF608))^($F617*(1+$E617))</f>
        <v/>
      </c>
      <c r="AH617" s="47">
        <f>AG617*(1/(1+$G617))^(1+$E617)*(1+AH$7)^$D617*(AH599/AG599)^$E617*((AH599+AH608)/(AG599+AG608))^($F617*(1+$E617))</f>
        <v/>
      </c>
      <c r="AI617" s="47">
        <f>AH617*(1/(1+$G617))^(1+$E617)*(1+AI$7)^$D617*(AI599/AH599)^$E617*((AI599+AI608)/(AH599+AH608))^($F617*(1+$E617))</f>
        <v/>
      </c>
      <c r="AJ617" s="47">
        <f>AI617*(1/(1+$G617))^(1+$E617)*(1+AJ$7)^$D617*(AJ599/AI599)^$E617*((AJ599+AJ608)/(AI599+AI608))^($F617*(1+$E617))</f>
        <v/>
      </c>
      <c r="AK617" s="47">
        <f>AJ617*(1/(1+$G617))^(1+$E617)*(1+AK$7)^$D617*(AK599/AJ599)^$E617*((AK599+AK608)/(AJ599+AJ608))^($F617*(1+$E617))</f>
        <v/>
      </c>
      <c r="AL617" s="47">
        <f>AK617*(1/(1+$G617))^(1+$E617)*(1+AL$7)^$D617*(AL599/AK599)^$E617*((AL599+AL608)/(AK599+AK608))^($F617*(1+$E617))</f>
        <v/>
      </c>
      <c r="AM617" s="47">
        <f>AL617*(1/(1+$G617))^(1+$E617)*(1+AM$7)^$D617*(AM599/AL599)^$E617*((AM599+AM608)/(AL599+AL608))^($F617*(1+$E617))</f>
        <v/>
      </c>
      <c r="AN617" s="47">
        <f>AM617*(1/(1+$G617))^(1+$E617)*(1+AN$7)^$D617*(AN599/AM599)^$E617*((AN599+AN608)/(AM599+AM608))^($F617*(1+$E617))</f>
        <v/>
      </c>
      <c r="AO617" s="47">
        <f>AN617*(1/(1+$G617))^(1+$E617)*(1+AO$7)^$D617*(AO599/AN599)^$E617*((AO599+AO608)/(AN599+AN608))^($F617*(1+$E617))</f>
        <v/>
      </c>
      <c r="AP617" s="47">
        <f>AO617*(1/(1+$G617))^(1+$E617)*(1+AP$7)^$D617*(AP599/AO599)^$E617*((AP599+AP608)/(AO599+AO608))^($F617*(1+$E617))</f>
        <v/>
      </c>
      <c r="AQ617" s="47">
        <f>AP617*(1/(1+$G617))^(1+$E617)*(1+AQ$7)^$D617*(AQ599/AP599)^$E617*((AQ599+AQ608)/(AP599+AP608))^($F617*(1+$E617))</f>
        <v/>
      </c>
      <c r="AR617" s="47">
        <f>AQ617*(1/(1+$G617))^(1+$E617)*(1+AR$7)^$D617*(AR599/AQ599)^$E617*((AR599+AR608)/(AQ599+AQ608))^($F617*(1+$E617))</f>
        <v/>
      </c>
      <c r="AS617" s="47">
        <f>AR617*(1/(1+$G617))^(1+$E617)*(1+AS$7)^$D617*(AS599/AR599)^$E617*((AS599+AS608)/(AR599+AR608))^($F617*(1+$E617))</f>
        <v/>
      </c>
      <c r="AT617" s="47">
        <f>AS617*(1/(1+$G617))^(1+$E617)*(1+AT$7)^$D617*(AT599/AS599)^$E617*((AT599+AT608)/(AS599+AS608))^($F617*(1+$E617))</f>
        <v/>
      </c>
      <c r="AU617" s="47">
        <f>AT617*(1/(1+$G617))^(1+$E617)*(1+AU$7)^$D617*(AU599/AT599)^$E617*((AU599+AU608)/(AT599+AT608))^($F617*(1+$E617))</f>
        <v/>
      </c>
      <c r="AV617" s="47">
        <f>AU617*(1/(1+$G617))^(1+$E617)*(1+AV$7)^$D617*(AV599/AU599)^$E617*((AV599+AV608)/(AU599+AU608))^($F617*(1+$E617))</f>
        <v/>
      </c>
      <c r="AW617" s="47">
        <f>AV617*(1/(1+$G617))^(1+$E617)*(1+AW$7)^$D617*(AW599/AV599)^$E617*((AW599+AW608)/(AV599+AV608))^($F617*(1+$E617))</f>
        <v/>
      </c>
      <c r="AX617" s="48">
        <f>FUELUSE(AW617,AX599,AW599,AX608,AW608,AX$7,$D617,$E617,$F617,$G617)</f>
        <v/>
      </c>
    </row>
    <row r="618" hidden="1" outlineLevel="2">
      <c r="A618" s="5" t="inlineStr">
        <is>
          <t>ener</t>
        </is>
      </c>
      <c r="B618" s="5" t="inlineStr">
        <is>
          <t>nga</t>
        </is>
      </c>
      <c r="C618" s="5" t="inlineStr">
        <is>
          <t>res</t>
        </is>
      </c>
      <c r="D618" s="40">
        <f>INDEX(Inputs!$N$5:$N$132,MATCH($B618&amp;"|"&amp;$C618,Inputs!$A$5:$A$132,0))</f>
        <v/>
      </c>
      <c r="E618" s="40">
        <f>INDEX(Inputs!$O$5:$O$132,MATCH($B618&amp;"|"&amp;$C618,Inputs!$A$5:$A$132,0))</f>
        <v/>
      </c>
      <c r="F618" s="40">
        <f>INDEX(Inputs!$P$5:$P$132,MATCH($B618&amp;"|"&amp;$C618,Inputs!$A$5:$A$132,0))</f>
        <v/>
      </c>
      <c r="G618" s="40">
        <f>INDEX(Inputs!$Q$5:$Q$132,MATCH($B618&amp;"|"&amp;$C618,Inputs!$A$5:$A$132,0))</f>
        <v/>
      </c>
      <c r="H618" s="5">
        <f>INDEX(Variables!$B$5:$B$105,MATCH($A618,Variables!$A$5:$A$105,0))&amp;IF($C618="",""," | "&amp;INDEX(Mapping!$B$5:$B$26,MATCH($C618,Mapping!$A$5:$A$26,0))&amp;" | "&amp;INDEX(Mapping!$B$30:$B$41,MATCH($B618,Mapping!$A$30:$A$41,0)))</f>
        <v/>
      </c>
      <c r="I618" s="5">
        <f>INDEX(Variables!$C$5:$C$105,MATCH($A618,Variables!$A$5:$A$105,0))</f>
        <v/>
      </c>
      <c r="J618" s="5">
        <f>INDEX(Variables!$E$5:$E$105,MATCH($A618,Variables!$A$5:$A$105,0))</f>
        <v/>
      </c>
      <c r="K618" s="25">
        <f>LOWER(Settings!$C$4)&amp;".mit."&amp;$A618&amp;IF($C618="","","."&amp;$C618&amp;"."&amp;$B618)&amp;IF(INDEX(Variables!$D$5:$D$105,MATCH($A618,Variables!$A$5:$A$105,0))="","","."&amp;INDEX(Variables!$D$5:$D$105,MATCH($A618,Variables!$A$5:$A$105,0)))&amp;"."&amp;K$5</f>
        <v/>
      </c>
      <c r="L618" s="46">
        <f>INDEX(Inputs!$U$5:$U$132,MATCH($B618&amp;"|"&amp;$C618,Inputs!$A$5:$A$132,0))</f>
        <v/>
      </c>
      <c r="M618" s="47">
        <f>L618*(1/(1+$G618))^(1+$E618)*(1+M$7)^$D618*(M600/L600)^$E618*((M600+M609)/(L600+L609))^($F618*(1+$E618))</f>
        <v/>
      </c>
      <c r="N618" s="47">
        <f>M618*(1/(1+$G618))^(1+$E618)*(1+N$7)^$D618*(N600/M600)^$E618*((N600+N609)/(M600+M609))^($F618*(1+$E618))</f>
        <v/>
      </c>
      <c r="O618" s="47">
        <f>N618*(1/(1+$G618))^(1+$E618)*(1+O$7)^$D618*(O600/N600)^$E618*((O600+O609)/(N600+N609))^($F618*(1+$E618))</f>
        <v/>
      </c>
      <c r="P618" s="47">
        <f>O618*(1/(1+$G618))^(1+$E618)*(1+P$7)^$D618*(P600/O600)^$E618*((P600+P609)/(O600+O609))^($F618*(1+$E618))</f>
        <v/>
      </c>
      <c r="Q618" s="47">
        <f>P618*(1/(1+$G618))^(1+$E618)*(1+Q$7)^$D618*(Q600/P600)^$E618*((Q600+Q609)/(P600+P609))^($F618*(1+$E618))</f>
        <v/>
      </c>
      <c r="R618" s="47">
        <f>Q618*(1/(1+$G618))^(1+$E618)*(1+R$7)^$D618*(R600/Q600)^$E618*((R600+R609)/(Q600+Q609))^($F618*(1+$E618))</f>
        <v/>
      </c>
      <c r="S618" s="47">
        <f>R618*(1/(1+$G618))^(1+$E618)*(1+S$7)^$D618*(S600/R600)^$E618*((S600+S609)/(R600+R609))^($F618*(1+$E618))</f>
        <v/>
      </c>
      <c r="T618" s="47">
        <f>S618*(1/(1+$G618))^(1+$E618)*(1+T$7)^$D618*(T600/S600)^$E618*((T600+T609)/(S600+S609))^($F618*(1+$E618))</f>
        <v/>
      </c>
      <c r="U618" s="47">
        <f>T618*(1/(1+$G618))^(1+$E618)*(1+U$7)^$D618*(U600/T600)^$E618*((U600+U609)/(T600+T609))^($F618*(1+$E618))</f>
        <v/>
      </c>
      <c r="V618" s="47">
        <f>U618*(1/(1+$G618))^(1+$E618)*(1+V$7)^$D618*(V600/U600)^$E618*((V600+V609)/(U600+U609))^($F618*(1+$E618))</f>
        <v/>
      </c>
      <c r="W618" s="47">
        <f>V618*(1/(1+$G618))^(1+$E618)*(1+W$7)^$D618*(W600/V600)^$E618*((W600+W609)/(V600+V609))^($F618*(1+$E618))</f>
        <v/>
      </c>
      <c r="X618" s="47">
        <f>W618*(1/(1+$G618))^(1+$E618)*(1+X$7)^$D618*(X600/W600)^$E618*((X600+X609)/(W600+W609))^($F618*(1+$E618))</f>
        <v/>
      </c>
      <c r="Y618" s="47">
        <f>X618*(1/(1+$G618))^(1+$E618)*(1+Y$7)^$D618*(Y600/X600)^$E618*((Y600+Y609)/(X600+X609))^($F618*(1+$E618))</f>
        <v/>
      </c>
      <c r="Z618" s="47">
        <f>Y618*(1/(1+$G618))^(1+$E618)*(1+Z$7)^$D618*(Z600/Y600)^$E618*((Z600+Z609)/(Y600+Y609))^($F618*(1+$E618))</f>
        <v/>
      </c>
      <c r="AA618" s="47">
        <f>Z618*(1/(1+$G618))^(1+$E618)*(1+AA$7)^$D618*(AA600/Z600)^$E618*((AA600+AA609)/(Z600+Z609))^($F618*(1+$E618))</f>
        <v/>
      </c>
      <c r="AB618" s="47">
        <f>AA618*(1/(1+$G618))^(1+$E618)*(1+AB$7)^$D618*(AB600/AA600)^$E618*((AB600+AB609)/(AA600+AA609))^($F618*(1+$E618))</f>
        <v/>
      </c>
      <c r="AC618" s="47">
        <f>AB618*(1/(1+$G618))^(1+$E618)*(1+AC$7)^$D618*(AC600/AB600)^$E618*((AC600+AC609)/(AB600+AB609))^($F618*(1+$E618))</f>
        <v/>
      </c>
      <c r="AD618" s="48">
        <f>FUELUSE(AC618,AD600,AC600,AD609,AC609,AD$7,$D618,$E618,$F618,$G618)</f>
        <v/>
      </c>
      <c r="AE618" s="25">
        <f>LOWER(Settings!$C$4)&amp;".mit."&amp;$A618&amp;IF($C618="","","."&amp;$C618&amp;"."&amp;$B618)&amp;IF(INDEX(Variables!$D$5:$D$105,MATCH($A618,Variables!$A$5:$A$105,0))="","","."&amp;INDEX(Variables!$D$5:$D$105,MATCH($A618,Variables!$A$5:$A$105,0)))&amp;"."&amp;AE$5</f>
        <v/>
      </c>
      <c r="AF618" s="46">
        <f>INDEX(Inputs!$U$5:$U$132,MATCH($B618&amp;"|"&amp;$C618,Inputs!$A$5:$A$132,0))</f>
        <v/>
      </c>
      <c r="AG618" s="47">
        <f>AF618*(1/(1+$G618))^(1+$E618)*(1+AG$7)^$D618*(AG600/AF600)^$E618*((AG600+AG609)/(AF600+AF609))^($F618*(1+$E618))</f>
        <v/>
      </c>
      <c r="AH618" s="47">
        <f>AG618*(1/(1+$G618))^(1+$E618)*(1+AH$7)^$D618*(AH600/AG600)^$E618*((AH600+AH609)/(AG600+AG609))^($F618*(1+$E618))</f>
        <v/>
      </c>
      <c r="AI618" s="47">
        <f>AH618*(1/(1+$G618))^(1+$E618)*(1+AI$7)^$D618*(AI600/AH600)^$E618*((AI600+AI609)/(AH600+AH609))^($F618*(1+$E618))</f>
        <v/>
      </c>
      <c r="AJ618" s="47">
        <f>AI618*(1/(1+$G618))^(1+$E618)*(1+AJ$7)^$D618*(AJ600/AI600)^$E618*((AJ600+AJ609)/(AI600+AI609))^($F618*(1+$E618))</f>
        <v/>
      </c>
      <c r="AK618" s="47">
        <f>AJ618*(1/(1+$G618))^(1+$E618)*(1+AK$7)^$D618*(AK600/AJ600)^$E618*((AK600+AK609)/(AJ600+AJ609))^($F618*(1+$E618))</f>
        <v/>
      </c>
      <c r="AL618" s="47">
        <f>AK618*(1/(1+$G618))^(1+$E618)*(1+AL$7)^$D618*(AL600/AK600)^$E618*((AL600+AL609)/(AK600+AK609))^($F618*(1+$E618))</f>
        <v/>
      </c>
      <c r="AM618" s="47">
        <f>AL618*(1/(1+$G618))^(1+$E618)*(1+AM$7)^$D618*(AM600/AL600)^$E618*((AM600+AM609)/(AL600+AL609))^($F618*(1+$E618))</f>
        <v/>
      </c>
      <c r="AN618" s="47">
        <f>AM618*(1/(1+$G618))^(1+$E618)*(1+AN$7)^$D618*(AN600/AM600)^$E618*((AN600+AN609)/(AM600+AM609))^($F618*(1+$E618))</f>
        <v/>
      </c>
      <c r="AO618" s="47">
        <f>AN618*(1/(1+$G618))^(1+$E618)*(1+AO$7)^$D618*(AO600/AN600)^$E618*((AO600+AO609)/(AN600+AN609))^($F618*(1+$E618))</f>
        <v/>
      </c>
      <c r="AP618" s="47">
        <f>AO618*(1/(1+$G618))^(1+$E618)*(1+AP$7)^$D618*(AP600/AO600)^$E618*((AP600+AP609)/(AO600+AO609))^($F618*(1+$E618))</f>
        <v/>
      </c>
      <c r="AQ618" s="47">
        <f>AP618*(1/(1+$G618))^(1+$E618)*(1+AQ$7)^$D618*(AQ600/AP600)^$E618*((AQ600+AQ609)/(AP600+AP609))^($F618*(1+$E618))</f>
        <v/>
      </c>
      <c r="AR618" s="47">
        <f>AQ618*(1/(1+$G618))^(1+$E618)*(1+AR$7)^$D618*(AR600/AQ600)^$E618*((AR600+AR609)/(AQ600+AQ609))^($F618*(1+$E618))</f>
        <v/>
      </c>
      <c r="AS618" s="47">
        <f>AR618*(1/(1+$G618))^(1+$E618)*(1+AS$7)^$D618*(AS600/AR600)^$E618*((AS600+AS609)/(AR600+AR609))^($F618*(1+$E618))</f>
        <v/>
      </c>
      <c r="AT618" s="47">
        <f>AS618*(1/(1+$G618))^(1+$E618)*(1+AT$7)^$D618*(AT600/AS600)^$E618*((AT600+AT609)/(AS600+AS609))^($F618*(1+$E618))</f>
        <v/>
      </c>
      <c r="AU618" s="47">
        <f>AT618*(1/(1+$G618))^(1+$E618)*(1+AU$7)^$D618*(AU600/AT600)^$E618*((AU600+AU609)/(AT600+AT609))^($F618*(1+$E618))</f>
        <v/>
      </c>
      <c r="AV618" s="47">
        <f>AU618*(1/(1+$G618))^(1+$E618)*(1+AV$7)^$D618*(AV600/AU600)^$E618*((AV600+AV609)/(AU600+AU609))^($F618*(1+$E618))</f>
        <v/>
      </c>
      <c r="AW618" s="47">
        <f>AV618*(1/(1+$G618))^(1+$E618)*(1+AW$7)^$D618*(AW600/AV600)^$E618*((AW600+AW609)/(AV600+AV609))^($F618*(1+$E618))</f>
        <v/>
      </c>
      <c r="AX618" s="48">
        <f>FUELUSE(AW618,AX600,AW600,AX609,AW609,AX$7,$D618,$E618,$F618,$G618)</f>
        <v/>
      </c>
    </row>
    <row r="619" hidden="1" outlineLevel="2">
      <c r="A619" s="5" t="inlineStr">
        <is>
          <t>ener</t>
        </is>
      </c>
      <c r="B619" s="5" t="inlineStr">
        <is>
          <t>gso</t>
        </is>
      </c>
      <c r="C619" s="5" t="inlineStr">
        <is>
          <t>res</t>
        </is>
      </c>
      <c r="D619" s="40">
        <f>INDEX(Inputs!$N$5:$N$132,MATCH($B619&amp;"|"&amp;$C619,Inputs!$A$5:$A$132,0))</f>
        <v/>
      </c>
      <c r="E619" s="40">
        <f>INDEX(Inputs!$O$5:$O$132,MATCH($B619&amp;"|"&amp;$C619,Inputs!$A$5:$A$132,0))</f>
        <v/>
      </c>
      <c r="F619" s="40">
        <f>INDEX(Inputs!$P$5:$P$132,MATCH($B619&amp;"|"&amp;$C619,Inputs!$A$5:$A$132,0))</f>
        <v/>
      </c>
      <c r="G619" s="40">
        <f>INDEX(Inputs!$Q$5:$Q$132,MATCH($B619&amp;"|"&amp;$C619,Inputs!$A$5:$A$132,0))</f>
        <v/>
      </c>
      <c r="H619" s="5">
        <f>INDEX(Variables!$B$5:$B$105,MATCH($A619,Variables!$A$5:$A$105,0))&amp;IF($C619="",""," | "&amp;INDEX(Mapping!$B$5:$B$26,MATCH($C619,Mapping!$A$5:$A$26,0))&amp;" | "&amp;INDEX(Mapping!$B$30:$B$41,MATCH($B619,Mapping!$A$30:$A$41,0)))</f>
        <v/>
      </c>
      <c r="I619" s="5">
        <f>INDEX(Variables!$C$5:$C$105,MATCH($A619,Variables!$A$5:$A$105,0))</f>
        <v/>
      </c>
      <c r="J619" s="5">
        <f>INDEX(Variables!$E$5:$E$105,MATCH($A619,Variables!$A$5:$A$105,0))</f>
        <v/>
      </c>
      <c r="K619" s="25">
        <f>LOWER(Settings!$C$4)&amp;".mit."&amp;$A619&amp;IF($C619="","","."&amp;$C619&amp;"."&amp;$B619)&amp;IF(INDEX(Variables!$D$5:$D$105,MATCH($A619,Variables!$A$5:$A$105,0))="","","."&amp;INDEX(Variables!$D$5:$D$105,MATCH($A619,Variables!$A$5:$A$105,0)))&amp;"."&amp;K$5</f>
        <v/>
      </c>
      <c r="L619" s="46">
        <f>INDEX(Inputs!$U$5:$U$132,MATCH($B619&amp;"|"&amp;$C619,Inputs!$A$5:$A$132,0))</f>
        <v/>
      </c>
      <c r="M619" s="47">
        <f>L619*(1/(1+$G619))^(1+$E619)*(1+M$7)^$D619*(M601/L601)^$E619*((M601+M610)/(L601+L610))^($F619*(1+$E619))</f>
        <v/>
      </c>
      <c r="N619" s="47">
        <f>M619*(1/(1+$G619))^(1+$E619)*(1+N$7)^$D619*(N601/M601)^$E619*((N601+N610)/(M601+M610))^($F619*(1+$E619))</f>
        <v/>
      </c>
      <c r="O619" s="47">
        <f>N619*(1/(1+$G619))^(1+$E619)*(1+O$7)^$D619*(O601/N601)^$E619*((O601+O610)/(N601+N610))^($F619*(1+$E619))</f>
        <v/>
      </c>
      <c r="P619" s="47">
        <f>O619*(1/(1+$G619))^(1+$E619)*(1+P$7)^$D619*(P601/O601)^$E619*((P601+P610)/(O601+O610))^($F619*(1+$E619))</f>
        <v/>
      </c>
      <c r="Q619" s="47">
        <f>P619*(1/(1+$G619))^(1+$E619)*(1+Q$7)^$D619*(Q601/P601)^$E619*((Q601+Q610)/(P601+P610))^($F619*(1+$E619))</f>
        <v/>
      </c>
      <c r="R619" s="47">
        <f>Q619*(1/(1+$G619))^(1+$E619)*(1+R$7)^$D619*(R601/Q601)^$E619*((R601+R610)/(Q601+Q610))^($F619*(1+$E619))</f>
        <v/>
      </c>
      <c r="S619" s="47">
        <f>R619*(1/(1+$G619))^(1+$E619)*(1+S$7)^$D619*(S601/R601)^$E619*((S601+S610)/(R601+R610))^($F619*(1+$E619))</f>
        <v/>
      </c>
      <c r="T619" s="47">
        <f>S619*(1/(1+$G619))^(1+$E619)*(1+T$7)^$D619*(T601/S601)^$E619*((T601+T610)/(S601+S610))^($F619*(1+$E619))</f>
        <v/>
      </c>
      <c r="U619" s="47">
        <f>T619*(1/(1+$G619))^(1+$E619)*(1+U$7)^$D619*(U601/T601)^$E619*((U601+U610)/(T601+T610))^($F619*(1+$E619))</f>
        <v/>
      </c>
      <c r="V619" s="47">
        <f>U619*(1/(1+$G619))^(1+$E619)*(1+V$7)^$D619*(V601/U601)^$E619*((V601+V610)/(U601+U610))^($F619*(1+$E619))</f>
        <v/>
      </c>
      <c r="W619" s="47">
        <f>V619*(1/(1+$G619))^(1+$E619)*(1+W$7)^$D619*(W601/V601)^$E619*((W601+W610)/(V601+V610))^($F619*(1+$E619))</f>
        <v/>
      </c>
      <c r="X619" s="47">
        <f>W619*(1/(1+$G619))^(1+$E619)*(1+X$7)^$D619*(X601/W601)^$E619*((X601+X610)/(W601+W610))^($F619*(1+$E619))</f>
        <v/>
      </c>
      <c r="Y619" s="47">
        <f>X619*(1/(1+$G619))^(1+$E619)*(1+Y$7)^$D619*(Y601/X601)^$E619*((Y601+Y610)/(X601+X610))^($F619*(1+$E619))</f>
        <v/>
      </c>
      <c r="Z619" s="47">
        <f>Y619*(1/(1+$G619))^(1+$E619)*(1+Z$7)^$D619*(Z601/Y601)^$E619*((Z601+Z610)/(Y601+Y610))^($F619*(1+$E619))</f>
        <v/>
      </c>
      <c r="AA619" s="47">
        <f>Z619*(1/(1+$G619))^(1+$E619)*(1+AA$7)^$D619*(AA601/Z601)^$E619*((AA601+AA610)/(Z601+Z610))^($F619*(1+$E619))</f>
        <v/>
      </c>
      <c r="AB619" s="47">
        <f>AA619*(1/(1+$G619))^(1+$E619)*(1+AB$7)^$D619*(AB601/AA601)^$E619*((AB601+AB610)/(AA601+AA610))^($F619*(1+$E619))</f>
        <v/>
      </c>
      <c r="AC619" s="47">
        <f>AB619*(1/(1+$G619))^(1+$E619)*(1+AC$7)^$D619*(AC601/AB601)^$E619*((AC601+AC610)/(AB601+AB610))^($F619*(1+$E619))</f>
        <v/>
      </c>
      <c r="AD619" s="48">
        <f>FUELUSE(AC619,AD601,AC601,AD610,AC610,AD$7,$D619,$E619,$F619,$G619)</f>
        <v/>
      </c>
      <c r="AE619" s="25">
        <f>LOWER(Settings!$C$4)&amp;".mit."&amp;$A619&amp;IF($C619="","","."&amp;$C619&amp;"."&amp;$B619)&amp;IF(INDEX(Variables!$D$5:$D$105,MATCH($A619,Variables!$A$5:$A$105,0))="","","."&amp;INDEX(Variables!$D$5:$D$105,MATCH($A619,Variables!$A$5:$A$105,0)))&amp;"."&amp;AE$5</f>
        <v/>
      </c>
      <c r="AF619" s="46">
        <f>INDEX(Inputs!$U$5:$U$132,MATCH($B619&amp;"|"&amp;$C619,Inputs!$A$5:$A$132,0))</f>
        <v/>
      </c>
      <c r="AG619" s="47">
        <f>AF619*(1/(1+$G619))^(1+$E619)*(1+AG$7)^$D619*(AG601/AF601)^$E619*((AG601+AG610)/(AF601+AF610))^($F619*(1+$E619))</f>
        <v/>
      </c>
      <c r="AH619" s="47">
        <f>AG619*(1/(1+$G619))^(1+$E619)*(1+AH$7)^$D619*(AH601/AG601)^$E619*((AH601+AH610)/(AG601+AG610))^($F619*(1+$E619))</f>
        <v/>
      </c>
      <c r="AI619" s="47">
        <f>AH619*(1/(1+$G619))^(1+$E619)*(1+AI$7)^$D619*(AI601/AH601)^$E619*((AI601+AI610)/(AH601+AH610))^($F619*(1+$E619))</f>
        <v/>
      </c>
      <c r="AJ619" s="47">
        <f>AI619*(1/(1+$G619))^(1+$E619)*(1+AJ$7)^$D619*(AJ601/AI601)^$E619*((AJ601+AJ610)/(AI601+AI610))^($F619*(1+$E619))</f>
        <v/>
      </c>
      <c r="AK619" s="47">
        <f>AJ619*(1/(1+$G619))^(1+$E619)*(1+AK$7)^$D619*(AK601/AJ601)^$E619*((AK601+AK610)/(AJ601+AJ610))^($F619*(1+$E619))</f>
        <v/>
      </c>
      <c r="AL619" s="47">
        <f>AK619*(1/(1+$G619))^(1+$E619)*(1+AL$7)^$D619*(AL601/AK601)^$E619*((AL601+AL610)/(AK601+AK610))^($F619*(1+$E619))</f>
        <v/>
      </c>
      <c r="AM619" s="47">
        <f>AL619*(1/(1+$G619))^(1+$E619)*(1+AM$7)^$D619*(AM601/AL601)^$E619*((AM601+AM610)/(AL601+AL610))^($F619*(1+$E619))</f>
        <v/>
      </c>
      <c r="AN619" s="47">
        <f>AM619*(1/(1+$G619))^(1+$E619)*(1+AN$7)^$D619*(AN601/AM601)^$E619*((AN601+AN610)/(AM601+AM610))^($F619*(1+$E619))</f>
        <v/>
      </c>
      <c r="AO619" s="47">
        <f>AN619*(1/(1+$G619))^(1+$E619)*(1+AO$7)^$D619*(AO601/AN601)^$E619*((AO601+AO610)/(AN601+AN610))^($F619*(1+$E619))</f>
        <v/>
      </c>
      <c r="AP619" s="47">
        <f>AO619*(1/(1+$G619))^(1+$E619)*(1+AP$7)^$D619*(AP601/AO601)^$E619*((AP601+AP610)/(AO601+AO610))^($F619*(1+$E619))</f>
        <v/>
      </c>
      <c r="AQ619" s="47">
        <f>AP619*(1/(1+$G619))^(1+$E619)*(1+AQ$7)^$D619*(AQ601/AP601)^$E619*((AQ601+AQ610)/(AP601+AP610))^($F619*(1+$E619))</f>
        <v/>
      </c>
      <c r="AR619" s="47">
        <f>AQ619*(1/(1+$G619))^(1+$E619)*(1+AR$7)^$D619*(AR601/AQ601)^$E619*((AR601+AR610)/(AQ601+AQ610))^($F619*(1+$E619))</f>
        <v/>
      </c>
      <c r="AS619" s="47">
        <f>AR619*(1/(1+$G619))^(1+$E619)*(1+AS$7)^$D619*(AS601/AR601)^$E619*((AS601+AS610)/(AR601+AR610))^($F619*(1+$E619))</f>
        <v/>
      </c>
      <c r="AT619" s="47">
        <f>AS619*(1/(1+$G619))^(1+$E619)*(1+AT$7)^$D619*(AT601/AS601)^$E619*((AT601+AT610)/(AS601+AS610))^($F619*(1+$E619))</f>
        <v/>
      </c>
      <c r="AU619" s="47">
        <f>AT619*(1/(1+$G619))^(1+$E619)*(1+AU$7)^$D619*(AU601/AT601)^$E619*((AU601+AU610)/(AT601+AT610))^($F619*(1+$E619))</f>
        <v/>
      </c>
      <c r="AV619" s="47">
        <f>AU619*(1/(1+$G619))^(1+$E619)*(1+AV$7)^$D619*(AV601/AU601)^$E619*((AV601+AV610)/(AU601+AU610))^($F619*(1+$E619))</f>
        <v/>
      </c>
      <c r="AW619" s="47">
        <f>AV619*(1/(1+$G619))^(1+$E619)*(1+AW$7)^$D619*(AW601/AV601)^$E619*((AW601+AW610)/(AV601+AV610))^($F619*(1+$E619))</f>
        <v/>
      </c>
      <c r="AX619" s="48">
        <f>FUELUSE(AW619,AX601,AW601,AX610,AW610,AX$7,$D619,$E619,$F619,$G619)</f>
        <v/>
      </c>
    </row>
    <row r="620" hidden="1" outlineLevel="2">
      <c r="A620" s="5" t="inlineStr">
        <is>
          <t>ener</t>
        </is>
      </c>
      <c r="B620" s="5" t="inlineStr">
        <is>
          <t>die</t>
        </is>
      </c>
      <c r="C620" s="5" t="inlineStr">
        <is>
          <t>res</t>
        </is>
      </c>
      <c r="D620" s="40">
        <f>INDEX(Inputs!$N$5:$N$132,MATCH($B620&amp;"|"&amp;$C620,Inputs!$A$5:$A$132,0))</f>
        <v/>
      </c>
      <c r="E620" s="40">
        <f>INDEX(Inputs!$O$5:$O$132,MATCH($B620&amp;"|"&amp;$C620,Inputs!$A$5:$A$132,0))</f>
        <v/>
      </c>
      <c r="F620" s="40">
        <f>INDEX(Inputs!$P$5:$P$132,MATCH($B620&amp;"|"&amp;$C620,Inputs!$A$5:$A$132,0))</f>
        <v/>
      </c>
      <c r="G620" s="40">
        <f>INDEX(Inputs!$Q$5:$Q$132,MATCH($B620&amp;"|"&amp;$C620,Inputs!$A$5:$A$132,0))</f>
        <v/>
      </c>
      <c r="H620" s="5">
        <f>INDEX(Variables!$B$5:$B$105,MATCH($A620,Variables!$A$5:$A$105,0))&amp;IF($C620="",""," | "&amp;INDEX(Mapping!$B$5:$B$26,MATCH($C620,Mapping!$A$5:$A$26,0))&amp;" | "&amp;INDEX(Mapping!$B$30:$B$41,MATCH($B620,Mapping!$A$30:$A$41,0)))</f>
        <v/>
      </c>
      <c r="I620" s="5">
        <f>INDEX(Variables!$C$5:$C$105,MATCH($A620,Variables!$A$5:$A$105,0))</f>
        <v/>
      </c>
      <c r="J620" s="5">
        <f>INDEX(Variables!$E$5:$E$105,MATCH($A620,Variables!$A$5:$A$105,0))</f>
        <v/>
      </c>
      <c r="K620" s="25">
        <f>LOWER(Settings!$C$4)&amp;".mit."&amp;$A620&amp;IF($C620="","","."&amp;$C620&amp;"."&amp;$B620)&amp;IF(INDEX(Variables!$D$5:$D$105,MATCH($A620,Variables!$A$5:$A$105,0))="","","."&amp;INDEX(Variables!$D$5:$D$105,MATCH($A620,Variables!$A$5:$A$105,0)))&amp;"."&amp;K$5</f>
        <v/>
      </c>
      <c r="L620" s="46">
        <f>INDEX(Inputs!$U$5:$U$132,MATCH($B620&amp;"|"&amp;$C620,Inputs!$A$5:$A$132,0))</f>
        <v/>
      </c>
      <c r="M620" s="47">
        <f>L620*(1/(1+$G620))^(1+$E620)*(1+M$7)^$D620*(M602/L602)^$E620*((M602+M611)/(L602+L611))^($F620*(1+$E620))</f>
        <v/>
      </c>
      <c r="N620" s="47">
        <f>M620*(1/(1+$G620))^(1+$E620)*(1+N$7)^$D620*(N602/M602)^$E620*((N602+N611)/(M602+M611))^($F620*(1+$E620))</f>
        <v/>
      </c>
      <c r="O620" s="47">
        <f>N620*(1/(1+$G620))^(1+$E620)*(1+O$7)^$D620*(O602/N602)^$E620*((O602+O611)/(N602+N611))^($F620*(1+$E620))</f>
        <v/>
      </c>
      <c r="P620" s="47">
        <f>O620*(1/(1+$G620))^(1+$E620)*(1+P$7)^$D620*(P602/O602)^$E620*((P602+P611)/(O602+O611))^($F620*(1+$E620))</f>
        <v/>
      </c>
      <c r="Q620" s="47">
        <f>P620*(1/(1+$G620))^(1+$E620)*(1+Q$7)^$D620*(Q602/P602)^$E620*((Q602+Q611)/(P602+P611))^($F620*(1+$E620))</f>
        <v/>
      </c>
      <c r="R620" s="47">
        <f>Q620*(1/(1+$G620))^(1+$E620)*(1+R$7)^$D620*(R602/Q602)^$E620*((R602+R611)/(Q602+Q611))^($F620*(1+$E620))</f>
        <v/>
      </c>
      <c r="S620" s="47">
        <f>R620*(1/(1+$G620))^(1+$E620)*(1+S$7)^$D620*(S602/R602)^$E620*((S602+S611)/(R602+R611))^($F620*(1+$E620))</f>
        <v/>
      </c>
      <c r="T620" s="47">
        <f>S620*(1/(1+$G620))^(1+$E620)*(1+T$7)^$D620*(T602/S602)^$E620*((T602+T611)/(S602+S611))^($F620*(1+$E620))</f>
        <v/>
      </c>
      <c r="U620" s="47">
        <f>T620*(1/(1+$G620))^(1+$E620)*(1+U$7)^$D620*(U602/T602)^$E620*((U602+U611)/(T602+T611))^($F620*(1+$E620))</f>
        <v/>
      </c>
      <c r="V620" s="47">
        <f>U620*(1/(1+$G620))^(1+$E620)*(1+V$7)^$D620*(V602/U602)^$E620*((V602+V611)/(U602+U611))^($F620*(1+$E620))</f>
        <v/>
      </c>
      <c r="W620" s="47">
        <f>V620*(1/(1+$G620))^(1+$E620)*(1+W$7)^$D620*(W602/V602)^$E620*((W602+W611)/(V602+V611))^($F620*(1+$E620))</f>
        <v/>
      </c>
      <c r="X620" s="47">
        <f>W620*(1/(1+$G620))^(1+$E620)*(1+X$7)^$D620*(X602/W602)^$E620*((X602+X611)/(W602+W611))^($F620*(1+$E620))</f>
        <v/>
      </c>
      <c r="Y620" s="47">
        <f>X620*(1/(1+$G620))^(1+$E620)*(1+Y$7)^$D620*(Y602/X602)^$E620*((Y602+Y611)/(X602+X611))^($F620*(1+$E620))</f>
        <v/>
      </c>
      <c r="Z620" s="47">
        <f>Y620*(1/(1+$G620))^(1+$E620)*(1+Z$7)^$D620*(Z602/Y602)^$E620*((Z602+Z611)/(Y602+Y611))^($F620*(1+$E620))</f>
        <v/>
      </c>
      <c r="AA620" s="47">
        <f>Z620*(1/(1+$G620))^(1+$E620)*(1+AA$7)^$D620*(AA602/Z602)^$E620*((AA602+AA611)/(Z602+Z611))^($F620*(1+$E620))</f>
        <v/>
      </c>
      <c r="AB620" s="47">
        <f>AA620*(1/(1+$G620))^(1+$E620)*(1+AB$7)^$D620*(AB602/AA602)^$E620*((AB602+AB611)/(AA602+AA611))^($F620*(1+$E620))</f>
        <v/>
      </c>
      <c r="AC620" s="47">
        <f>AB620*(1/(1+$G620))^(1+$E620)*(1+AC$7)^$D620*(AC602/AB602)^$E620*((AC602+AC611)/(AB602+AB611))^($F620*(1+$E620))</f>
        <v/>
      </c>
      <c r="AD620" s="48">
        <f>FUELUSE(AC620,AD602,AC602,AD611,AC611,AD$7,$D620,$E620,$F620,$G620)</f>
        <v/>
      </c>
      <c r="AE620" s="25">
        <f>LOWER(Settings!$C$4)&amp;".mit."&amp;$A620&amp;IF($C620="","","."&amp;$C620&amp;"."&amp;$B620)&amp;IF(INDEX(Variables!$D$5:$D$105,MATCH($A620,Variables!$A$5:$A$105,0))="","","."&amp;INDEX(Variables!$D$5:$D$105,MATCH($A620,Variables!$A$5:$A$105,0)))&amp;"."&amp;AE$5</f>
        <v/>
      </c>
      <c r="AF620" s="46">
        <f>INDEX(Inputs!$U$5:$U$132,MATCH($B620&amp;"|"&amp;$C620,Inputs!$A$5:$A$132,0))</f>
        <v/>
      </c>
      <c r="AG620" s="47">
        <f>AF620*(1/(1+$G620))^(1+$E620)*(1+AG$7)^$D620*(AG602/AF602)^$E620*((AG602+AG611)/(AF602+AF611))^($F620*(1+$E620))</f>
        <v/>
      </c>
      <c r="AH620" s="47">
        <f>AG620*(1/(1+$G620))^(1+$E620)*(1+AH$7)^$D620*(AH602/AG602)^$E620*((AH602+AH611)/(AG602+AG611))^($F620*(1+$E620))</f>
        <v/>
      </c>
      <c r="AI620" s="47">
        <f>AH620*(1/(1+$G620))^(1+$E620)*(1+AI$7)^$D620*(AI602/AH602)^$E620*((AI602+AI611)/(AH602+AH611))^($F620*(1+$E620))</f>
        <v/>
      </c>
      <c r="AJ620" s="47">
        <f>AI620*(1/(1+$G620))^(1+$E620)*(1+AJ$7)^$D620*(AJ602/AI602)^$E620*((AJ602+AJ611)/(AI602+AI611))^($F620*(1+$E620))</f>
        <v/>
      </c>
      <c r="AK620" s="47">
        <f>AJ620*(1/(1+$G620))^(1+$E620)*(1+AK$7)^$D620*(AK602/AJ602)^$E620*((AK602+AK611)/(AJ602+AJ611))^($F620*(1+$E620))</f>
        <v/>
      </c>
      <c r="AL620" s="47">
        <f>AK620*(1/(1+$G620))^(1+$E620)*(1+AL$7)^$D620*(AL602/AK602)^$E620*((AL602+AL611)/(AK602+AK611))^($F620*(1+$E620))</f>
        <v/>
      </c>
      <c r="AM620" s="47">
        <f>AL620*(1/(1+$G620))^(1+$E620)*(1+AM$7)^$D620*(AM602/AL602)^$E620*((AM602+AM611)/(AL602+AL611))^($F620*(1+$E620))</f>
        <v/>
      </c>
      <c r="AN620" s="47">
        <f>AM620*(1/(1+$G620))^(1+$E620)*(1+AN$7)^$D620*(AN602/AM602)^$E620*((AN602+AN611)/(AM602+AM611))^($F620*(1+$E620))</f>
        <v/>
      </c>
      <c r="AO620" s="47">
        <f>AN620*(1/(1+$G620))^(1+$E620)*(1+AO$7)^$D620*(AO602/AN602)^$E620*((AO602+AO611)/(AN602+AN611))^($F620*(1+$E620))</f>
        <v/>
      </c>
      <c r="AP620" s="47">
        <f>AO620*(1/(1+$G620))^(1+$E620)*(1+AP$7)^$D620*(AP602/AO602)^$E620*((AP602+AP611)/(AO602+AO611))^($F620*(1+$E620))</f>
        <v/>
      </c>
      <c r="AQ620" s="47">
        <f>AP620*(1/(1+$G620))^(1+$E620)*(1+AQ$7)^$D620*(AQ602/AP602)^$E620*((AQ602+AQ611)/(AP602+AP611))^($F620*(1+$E620))</f>
        <v/>
      </c>
      <c r="AR620" s="47">
        <f>AQ620*(1/(1+$G620))^(1+$E620)*(1+AR$7)^$D620*(AR602/AQ602)^$E620*((AR602+AR611)/(AQ602+AQ611))^($F620*(1+$E620))</f>
        <v/>
      </c>
      <c r="AS620" s="47">
        <f>AR620*(1/(1+$G620))^(1+$E620)*(1+AS$7)^$D620*(AS602/AR602)^$E620*((AS602+AS611)/(AR602+AR611))^($F620*(1+$E620))</f>
        <v/>
      </c>
      <c r="AT620" s="47">
        <f>AS620*(1/(1+$G620))^(1+$E620)*(1+AT$7)^$D620*(AT602/AS602)^$E620*((AT602+AT611)/(AS602+AS611))^($F620*(1+$E620))</f>
        <v/>
      </c>
      <c r="AU620" s="47">
        <f>AT620*(1/(1+$G620))^(1+$E620)*(1+AU$7)^$D620*(AU602/AT602)^$E620*((AU602+AU611)/(AT602+AT611))^($F620*(1+$E620))</f>
        <v/>
      </c>
      <c r="AV620" s="47">
        <f>AU620*(1/(1+$G620))^(1+$E620)*(1+AV$7)^$D620*(AV602/AU602)^$E620*((AV602+AV611)/(AU602+AU611))^($F620*(1+$E620))</f>
        <v/>
      </c>
      <c r="AW620" s="47">
        <f>AV620*(1/(1+$G620))^(1+$E620)*(1+AW$7)^$D620*(AW602/AV602)^$E620*((AW602+AW611)/(AV602+AV611))^($F620*(1+$E620))</f>
        <v/>
      </c>
      <c r="AX620" s="48">
        <f>FUELUSE(AW620,AX602,AW602,AX611,AW611,AX$7,$D620,$E620,$F620,$G620)</f>
        <v/>
      </c>
    </row>
    <row r="621" hidden="1" outlineLevel="2">
      <c r="A621" s="5" t="inlineStr">
        <is>
          <t>ener</t>
        </is>
      </c>
      <c r="B621" s="5" t="inlineStr">
        <is>
          <t>lpg</t>
        </is>
      </c>
      <c r="C621" s="5" t="inlineStr">
        <is>
          <t>res</t>
        </is>
      </c>
      <c r="D621" s="40">
        <f>INDEX(Inputs!$N$5:$N$132,MATCH($B621&amp;"|"&amp;$C621,Inputs!$A$5:$A$132,0))</f>
        <v/>
      </c>
      <c r="E621" s="40">
        <f>INDEX(Inputs!$O$5:$O$132,MATCH($B621&amp;"|"&amp;$C621,Inputs!$A$5:$A$132,0))</f>
        <v/>
      </c>
      <c r="F621" s="40">
        <f>INDEX(Inputs!$P$5:$P$132,MATCH($B621&amp;"|"&amp;$C621,Inputs!$A$5:$A$132,0))</f>
        <v/>
      </c>
      <c r="G621" s="40">
        <f>INDEX(Inputs!$Q$5:$Q$132,MATCH($B621&amp;"|"&amp;$C621,Inputs!$A$5:$A$132,0))</f>
        <v/>
      </c>
      <c r="H621" s="5">
        <f>INDEX(Variables!$B$5:$B$105,MATCH($A621,Variables!$A$5:$A$105,0))&amp;IF($C621="",""," | "&amp;INDEX(Mapping!$B$5:$B$26,MATCH($C621,Mapping!$A$5:$A$26,0))&amp;" | "&amp;INDEX(Mapping!$B$30:$B$41,MATCH($B621,Mapping!$A$30:$A$41,0)))</f>
        <v/>
      </c>
      <c r="I621" s="5">
        <f>INDEX(Variables!$C$5:$C$105,MATCH($A621,Variables!$A$5:$A$105,0))</f>
        <v/>
      </c>
      <c r="J621" s="5">
        <f>INDEX(Variables!$E$5:$E$105,MATCH($A621,Variables!$A$5:$A$105,0))</f>
        <v/>
      </c>
      <c r="K621" s="25">
        <f>LOWER(Settings!$C$4)&amp;".mit."&amp;$A621&amp;IF($C621="","","."&amp;$C621&amp;"."&amp;$B621)&amp;IF(INDEX(Variables!$D$5:$D$105,MATCH($A621,Variables!$A$5:$A$105,0))="","","."&amp;INDEX(Variables!$D$5:$D$105,MATCH($A621,Variables!$A$5:$A$105,0)))&amp;"."&amp;K$5</f>
        <v/>
      </c>
      <c r="L621" s="46">
        <f>INDEX(Inputs!$U$5:$U$132,MATCH($B621&amp;"|"&amp;$C621,Inputs!$A$5:$A$132,0))</f>
        <v/>
      </c>
      <c r="M621" s="47">
        <f>L621*(1/(1+$G621))^(1+$E621)*(1+M$7)^$D621*(M603/L603)^$E621*((M603+M612)/(L603+L612))^($F621*(1+$E621))</f>
        <v/>
      </c>
      <c r="N621" s="47">
        <f>M621*(1/(1+$G621))^(1+$E621)*(1+N$7)^$D621*(N603/M603)^$E621*((N603+N612)/(M603+M612))^($F621*(1+$E621))</f>
        <v/>
      </c>
      <c r="O621" s="47">
        <f>N621*(1/(1+$G621))^(1+$E621)*(1+O$7)^$D621*(O603/N603)^$E621*((O603+O612)/(N603+N612))^($F621*(1+$E621))</f>
        <v/>
      </c>
      <c r="P621" s="47">
        <f>O621*(1/(1+$G621))^(1+$E621)*(1+P$7)^$D621*(P603/O603)^$E621*((P603+P612)/(O603+O612))^($F621*(1+$E621))</f>
        <v/>
      </c>
      <c r="Q621" s="47">
        <f>P621*(1/(1+$G621))^(1+$E621)*(1+Q$7)^$D621*(Q603/P603)^$E621*((Q603+Q612)/(P603+P612))^($F621*(1+$E621))</f>
        <v/>
      </c>
      <c r="R621" s="47">
        <f>Q621*(1/(1+$G621))^(1+$E621)*(1+R$7)^$D621*(R603/Q603)^$E621*((R603+R612)/(Q603+Q612))^($F621*(1+$E621))</f>
        <v/>
      </c>
      <c r="S621" s="47">
        <f>R621*(1/(1+$G621))^(1+$E621)*(1+S$7)^$D621*(S603/R603)^$E621*((S603+S612)/(R603+R612))^($F621*(1+$E621))</f>
        <v/>
      </c>
      <c r="T621" s="47">
        <f>S621*(1/(1+$G621))^(1+$E621)*(1+T$7)^$D621*(T603/S603)^$E621*((T603+T612)/(S603+S612))^($F621*(1+$E621))</f>
        <v/>
      </c>
      <c r="U621" s="47">
        <f>T621*(1/(1+$G621))^(1+$E621)*(1+U$7)^$D621*(U603/T603)^$E621*((U603+U612)/(T603+T612))^($F621*(1+$E621))</f>
        <v/>
      </c>
      <c r="V621" s="47">
        <f>U621*(1/(1+$G621))^(1+$E621)*(1+V$7)^$D621*(V603/U603)^$E621*((V603+V612)/(U603+U612))^($F621*(1+$E621))</f>
        <v/>
      </c>
      <c r="W621" s="47">
        <f>V621*(1/(1+$G621))^(1+$E621)*(1+W$7)^$D621*(W603/V603)^$E621*((W603+W612)/(V603+V612))^($F621*(1+$E621))</f>
        <v/>
      </c>
      <c r="X621" s="47">
        <f>W621*(1/(1+$G621))^(1+$E621)*(1+X$7)^$D621*(X603/W603)^$E621*((X603+X612)/(W603+W612))^($F621*(1+$E621))</f>
        <v/>
      </c>
      <c r="Y621" s="47">
        <f>X621*(1/(1+$G621))^(1+$E621)*(1+Y$7)^$D621*(Y603/X603)^$E621*((Y603+Y612)/(X603+X612))^($F621*(1+$E621))</f>
        <v/>
      </c>
      <c r="Z621" s="47">
        <f>Y621*(1/(1+$G621))^(1+$E621)*(1+Z$7)^$D621*(Z603/Y603)^$E621*((Z603+Z612)/(Y603+Y612))^($F621*(1+$E621))</f>
        <v/>
      </c>
      <c r="AA621" s="47">
        <f>Z621*(1/(1+$G621))^(1+$E621)*(1+AA$7)^$D621*(AA603/Z603)^$E621*((AA603+AA612)/(Z603+Z612))^($F621*(1+$E621))</f>
        <v/>
      </c>
      <c r="AB621" s="47">
        <f>AA621*(1/(1+$G621))^(1+$E621)*(1+AB$7)^$D621*(AB603/AA603)^$E621*((AB603+AB612)/(AA603+AA612))^($F621*(1+$E621))</f>
        <v/>
      </c>
      <c r="AC621" s="47">
        <f>AB621*(1/(1+$G621))^(1+$E621)*(1+AC$7)^$D621*(AC603/AB603)^$E621*((AC603+AC612)/(AB603+AB612))^($F621*(1+$E621))</f>
        <v/>
      </c>
      <c r="AD621" s="48">
        <f>FUELUSE(AC621,AD603,AC603,AD612,AC612,AD$7,$D621,$E621,$F621,$G621)</f>
        <v/>
      </c>
      <c r="AE621" s="25">
        <f>LOWER(Settings!$C$4)&amp;".mit."&amp;$A621&amp;IF($C621="","","."&amp;$C621&amp;"."&amp;$B621)&amp;IF(INDEX(Variables!$D$5:$D$105,MATCH($A621,Variables!$A$5:$A$105,0))="","","."&amp;INDEX(Variables!$D$5:$D$105,MATCH($A621,Variables!$A$5:$A$105,0)))&amp;"."&amp;AE$5</f>
        <v/>
      </c>
      <c r="AF621" s="46">
        <f>INDEX(Inputs!$U$5:$U$132,MATCH($B621&amp;"|"&amp;$C621,Inputs!$A$5:$A$132,0))</f>
        <v/>
      </c>
      <c r="AG621" s="47">
        <f>AF621*(1/(1+$G621))^(1+$E621)*(1+AG$7)^$D621*(AG603/AF603)^$E621*((AG603+AG612)/(AF603+AF612))^($F621*(1+$E621))</f>
        <v/>
      </c>
      <c r="AH621" s="47">
        <f>AG621*(1/(1+$G621))^(1+$E621)*(1+AH$7)^$D621*(AH603/AG603)^$E621*((AH603+AH612)/(AG603+AG612))^($F621*(1+$E621))</f>
        <v/>
      </c>
      <c r="AI621" s="47">
        <f>AH621*(1/(1+$G621))^(1+$E621)*(1+AI$7)^$D621*(AI603/AH603)^$E621*((AI603+AI612)/(AH603+AH612))^($F621*(1+$E621))</f>
        <v/>
      </c>
      <c r="AJ621" s="47">
        <f>AI621*(1/(1+$G621))^(1+$E621)*(1+AJ$7)^$D621*(AJ603/AI603)^$E621*((AJ603+AJ612)/(AI603+AI612))^($F621*(1+$E621))</f>
        <v/>
      </c>
      <c r="AK621" s="47">
        <f>AJ621*(1/(1+$G621))^(1+$E621)*(1+AK$7)^$D621*(AK603/AJ603)^$E621*((AK603+AK612)/(AJ603+AJ612))^($F621*(1+$E621))</f>
        <v/>
      </c>
      <c r="AL621" s="47">
        <f>AK621*(1/(1+$G621))^(1+$E621)*(1+AL$7)^$D621*(AL603/AK603)^$E621*((AL603+AL612)/(AK603+AK612))^($F621*(1+$E621))</f>
        <v/>
      </c>
      <c r="AM621" s="47">
        <f>AL621*(1/(1+$G621))^(1+$E621)*(1+AM$7)^$D621*(AM603/AL603)^$E621*((AM603+AM612)/(AL603+AL612))^($F621*(1+$E621))</f>
        <v/>
      </c>
      <c r="AN621" s="47">
        <f>AM621*(1/(1+$G621))^(1+$E621)*(1+AN$7)^$D621*(AN603/AM603)^$E621*((AN603+AN612)/(AM603+AM612))^($F621*(1+$E621))</f>
        <v/>
      </c>
      <c r="AO621" s="47">
        <f>AN621*(1/(1+$G621))^(1+$E621)*(1+AO$7)^$D621*(AO603/AN603)^$E621*((AO603+AO612)/(AN603+AN612))^($F621*(1+$E621))</f>
        <v/>
      </c>
      <c r="AP621" s="47">
        <f>AO621*(1/(1+$G621))^(1+$E621)*(1+AP$7)^$D621*(AP603/AO603)^$E621*((AP603+AP612)/(AO603+AO612))^($F621*(1+$E621))</f>
        <v/>
      </c>
      <c r="AQ621" s="47">
        <f>AP621*(1/(1+$G621))^(1+$E621)*(1+AQ$7)^$D621*(AQ603/AP603)^$E621*((AQ603+AQ612)/(AP603+AP612))^($F621*(1+$E621))</f>
        <v/>
      </c>
      <c r="AR621" s="47">
        <f>AQ621*(1/(1+$G621))^(1+$E621)*(1+AR$7)^$D621*(AR603/AQ603)^$E621*((AR603+AR612)/(AQ603+AQ612))^($F621*(1+$E621))</f>
        <v/>
      </c>
      <c r="AS621" s="47">
        <f>AR621*(1/(1+$G621))^(1+$E621)*(1+AS$7)^$D621*(AS603/AR603)^$E621*((AS603+AS612)/(AR603+AR612))^($F621*(1+$E621))</f>
        <v/>
      </c>
      <c r="AT621" s="47">
        <f>AS621*(1/(1+$G621))^(1+$E621)*(1+AT$7)^$D621*(AT603/AS603)^$E621*((AT603+AT612)/(AS603+AS612))^($F621*(1+$E621))</f>
        <v/>
      </c>
      <c r="AU621" s="47">
        <f>AT621*(1/(1+$G621))^(1+$E621)*(1+AU$7)^$D621*(AU603/AT603)^$E621*((AU603+AU612)/(AT603+AT612))^($F621*(1+$E621))</f>
        <v/>
      </c>
      <c r="AV621" s="47">
        <f>AU621*(1/(1+$G621))^(1+$E621)*(1+AV$7)^$D621*(AV603/AU603)^$E621*((AV603+AV612)/(AU603+AU612))^($F621*(1+$E621))</f>
        <v/>
      </c>
      <c r="AW621" s="47">
        <f>AV621*(1/(1+$G621))^(1+$E621)*(1+AW$7)^$D621*(AW603/AV603)^$E621*((AW603+AW612)/(AV603+AV612))^($F621*(1+$E621))</f>
        <v/>
      </c>
      <c r="AX621" s="48">
        <f>FUELUSE(AW621,AX603,AW603,AX612,AW612,AX$7,$D621,$E621,$F621,$G621)</f>
        <v/>
      </c>
    </row>
    <row r="622" hidden="1" outlineLevel="2">
      <c r="A622" s="5" t="inlineStr">
        <is>
          <t>ener</t>
        </is>
      </c>
      <c r="B622" s="5" t="inlineStr">
        <is>
          <t>ker</t>
        </is>
      </c>
      <c r="C622" s="5" t="inlineStr">
        <is>
          <t>res</t>
        </is>
      </c>
      <c r="D622" s="40">
        <f>INDEX(Inputs!$N$5:$N$132,MATCH($B622&amp;"|"&amp;$C622,Inputs!$A$5:$A$132,0))</f>
        <v/>
      </c>
      <c r="E622" s="40">
        <f>INDEX(Inputs!$O$5:$O$132,MATCH($B622&amp;"|"&amp;$C622,Inputs!$A$5:$A$132,0))</f>
        <v/>
      </c>
      <c r="F622" s="40">
        <f>INDEX(Inputs!$P$5:$P$132,MATCH($B622&amp;"|"&amp;$C622,Inputs!$A$5:$A$132,0))</f>
        <v/>
      </c>
      <c r="G622" s="40">
        <f>INDEX(Inputs!$Q$5:$Q$132,MATCH($B622&amp;"|"&amp;$C622,Inputs!$A$5:$A$132,0))</f>
        <v/>
      </c>
      <c r="H622" s="5">
        <f>INDEX(Variables!$B$5:$B$105,MATCH($A622,Variables!$A$5:$A$105,0))&amp;IF($C622="",""," | "&amp;INDEX(Mapping!$B$5:$B$26,MATCH($C622,Mapping!$A$5:$A$26,0))&amp;" | "&amp;INDEX(Mapping!$B$30:$B$41,MATCH($B622,Mapping!$A$30:$A$41,0)))</f>
        <v/>
      </c>
      <c r="I622" s="5">
        <f>INDEX(Variables!$C$5:$C$105,MATCH($A622,Variables!$A$5:$A$105,0))</f>
        <v/>
      </c>
      <c r="J622" s="5">
        <f>INDEX(Variables!$E$5:$E$105,MATCH($A622,Variables!$A$5:$A$105,0))</f>
        <v/>
      </c>
      <c r="K622" s="25">
        <f>LOWER(Settings!$C$4)&amp;".mit."&amp;$A622&amp;IF($C622="","","."&amp;$C622&amp;"."&amp;$B622)&amp;IF(INDEX(Variables!$D$5:$D$105,MATCH($A622,Variables!$A$5:$A$105,0))="","","."&amp;INDEX(Variables!$D$5:$D$105,MATCH($A622,Variables!$A$5:$A$105,0)))&amp;"."&amp;K$5</f>
        <v/>
      </c>
      <c r="L622" s="46">
        <f>INDEX(Inputs!$U$5:$U$132,MATCH($B622&amp;"|"&amp;$C622,Inputs!$A$5:$A$132,0))</f>
        <v/>
      </c>
      <c r="M622" s="47">
        <f>L622*(1/(1+$G622))^(1+$E622)*(1+M$7)^$D622*(M604/L604)^$E622*((M604+M613)/(L604+L613))^($F622*(1+$E622))</f>
        <v/>
      </c>
      <c r="N622" s="47">
        <f>M622*(1/(1+$G622))^(1+$E622)*(1+N$7)^$D622*(N604/M604)^$E622*((N604+N613)/(M604+M613))^($F622*(1+$E622))</f>
        <v/>
      </c>
      <c r="O622" s="47">
        <f>N622*(1/(1+$G622))^(1+$E622)*(1+O$7)^$D622*(O604/N604)^$E622*((O604+O613)/(N604+N613))^($F622*(1+$E622))</f>
        <v/>
      </c>
      <c r="P622" s="47">
        <f>O622*(1/(1+$G622))^(1+$E622)*(1+P$7)^$D622*(P604/O604)^$E622*((P604+P613)/(O604+O613))^($F622*(1+$E622))</f>
        <v/>
      </c>
      <c r="Q622" s="47">
        <f>P622*(1/(1+$G622))^(1+$E622)*(1+Q$7)^$D622*(Q604/P604)^$E622*((Q604+Q613)/(P604+P613))^($F622*(1+$E622))</f>
        <v/>
      </c>
      <c r="R622" s="47">
        <f>Q622*(1/(1+$G622))^(1+$E622)*(1+R$7)^$D622*(R604/Q604)^$E622*((R604+R613)/(Q604+Q613))^($F622*(1+$E622))</f>
        <v/>
      </c>
      <c r="S622" s="47">
        <f>R622*(1/(1+$G622))^(1+$E622)*(1+S$7)^$D622*(S604/R604)^$E622*((S604+S613)/(R604+R613))^($F622*(1+$E622))</f>
        <v/>
      </c>
      <c r="T622" s="47">
        <f>S622*(1/(1+$G622))^(1+$E622)*(1+T$7)^$D622*(T604/S604)^$E622*((T604+T613)/(S604+S613))^($F622*(1+$E622))</f>
        <v/>
      </c>
      <c r="U622" s="47">
        <f>T622*(1/(1+$G622))^(1+$E622)*(1+U$7)^$D622*(U604/T604)^$E622*((U604+U613)/(T604+T613))^($F622*(1+$E622))</f>
        <v/>
      </c>
      <c r="V622" s="47">
        <f>U622*(1/(1+$G622))^(1+$E622)*(1+V$7)^$D622*(V604/U604)^$E622*((V604+V613)/(U604+U613))^($F622*(1+$E622))</f>
        <v/>
      </c>
      <c r="W622" s="47">
        <f>V622*(1/(1+$G622))^(1+$E622)*(1+W$7)^$D622*(W604/V604)^$E622*((W604+W613)/(V604+V613))^($F622*(1+$E622))</f>
        <v/>
      </c>
      <c r="X622" s="47">
        <f>W622*(1/(1+$G622))^(1+$E622)*(1+X$7)^$D622*(X604/W604)^$E622*((X604+X613)/(W604+W613))^($F622*(1+$E622))</f>
        <v/>
      </c>
      <c r="Y622" s="47">
        <f>X622*(1/(1+$G622))^(1+$E622)*(1+Y$7)^$D622*(Y604/X604)^$E622*((Y604+Y613)/(X604+X613))^($F622*(1+$E622))</f>
        <v/>
      </c>
      <c r="Z622" s="47">
        <f>Y622*(1/(1+$G622))^(1+$E622)*(1+Z$7)^$D622*(Z604/Y604)^$E622*((Z604+Z613)/(Y604+Y613))^($F622*(1+$E622))</f>
        <v/>
      </c>
      <c r="AA622" s="47">
        <f>Z622*(1/(1+$G622))^(1+$E622)*(1+AA$7)^$D622*(AA604/Z604)^$E622*((AA604+AA613)/(Z604+Z613))^($F622*(1+$E622))</f>
        <v/>
      </c>
      <c r="AB622" s="47">
        <f>AA622*(1/(1+$G622))^(1+$E622)*(1+AB$7)^$D622*(AB604/AA604)^$E622*((AB604+AB613)/(AA604+AA613))^($F622*(1+$E622))</f>
        <v/>
      </c>
      <c r="AC622" s="47">
        <f>AB622*(1/(1+$G622))^(1+$E622)*(1+AC$7)^$D622*(AC604/AB604)^$E622*((AC604+AC613)/(AB604+AB613))^($F622*(1+$E622))</f>
        <v/>
      </c>
      <c r="AD622" s="48">
        <f>FUELUSE(AC622,AD604,AC604,AD613,AC613,AD$7,$D622,$E622,$F622,$G622)</f>
        <v/>
      </c>
      <c r="AE622" s="25">
        <f>LOWER(Settings!$C$4)&amp;".mit."&amp;$A622&amp;IF($C622="","","."&amp;$C622&amp;"."&amp;$B622)&amp;IF(INDEX(Variables!$D$5:$D$105,MATCH($A622,Variables!$A$5:$A$105,0))="","","."&amp;INDEX(Variables!$D$5:$D$105,MATCH($A622,Variables!$A$5:$A$105,0)))&amp;"."&amp;AE$5</f>
        <v/>
      </c>
      <c r="AF622" s="46">
        <f>INDEX(Inputs!$U$5:$U$132,MATCH($B622&amp;"|"&amp;$C622,Inputs!$A$5:$A$132,0))</f>
        <v/>
      </c>
      <c r="AG622" s="47">
        <f>AF622*(1/(1+$G622))^(1+$E622)*(1+AG$7)^$D622*(AG604/AF604)^$E622*((AG604+AG613)/(AF604+AF613))^($F622*(1+$E622))</f>
        <v/>
      </c>
      <c r="AH622" s="47">
        <f>AG622*(1/(1+$G622))^(1+$E622)*(1+AH$7)^$D622*(AH604/AG604)^$E622*((AH604+AH613)/(AG604+AG613))^($F622*(1+$E622))</f>
        <v/>
      </c>
      <c r="AI622" s="47">
        <f>AH622*(1/(1+$G622))^(1+$E622)*(1+AI$7)^$D622*(AI604/AH604)^$E622*((AI604+AI613)/(AH604+AH613))^($F622*(1+$E622))</f>
        <v/>
      </c>
      <c r="AJ622" s="47">
        <f>AI622*(1/(1+$G622))^(1+$E622)*(1+AJ$7)^$D622*(AJ604/AI604)^$E622*((AJ604+AJ613)/(AI604+AI613))^($F622*(1+$E622))</f>
        <v/>
      </c>
      <c r="AK622" s="47">
        <f>AJ622*(1/(1+$G622))^(1+$E622)*(1+AK$7)^$D622*(AK604/AJ604)^$E622*((AK604+AK613)/(AJ604+AJ613))^($F622*(1+$E622))</f>
        <v/>
      </c>
      <c r="AL622" s="47">
        <f>AK622*(1/(1+$G622))^(1+$E622)*(1+AL$7)^$D622*(AL604/AK604)^$E622*((AL604+AL613)/(AK604+AK613))^($F622*(1+$E622))</f>
        <v/>
      </c>
      <c r="AM622" s="47">
        <f>AL622*(1/(1+$G622))^(1+$E622)*(1+AM$7)^$D622*(AM604/AL604)^$E622*((AM604+AM613)/(AL604+AL613))^($F622*(1+$E622))</f>
        <v/>
      </c>
      <c r="AN622" s="47">
        <f>AM622*(1/(1+$G622))^(1+$E622)*(1+AN$7)^$D622*(AN604/AM604)^$E622*((AN604+AN613)/(AM604+AM613))^($F622*(1+$E622))</f>
        <v/>
      </c>
      <c r="AO622" s="47">
        <f>AN622*(1/(1+$G622))^(1+$E622)*(1+AO$7)^$D622*(AO604/AN604)^$E622*((AO604+AO613)/(AN604+AN613))^($F622*(1+$E622))</f>
        <v/>
      </c>
      <c r="AP622" s="47">
        <f>AO622*(1/(1+$G622))^(1+$E622)*(1+AP$7)^$D622*(AP604/AO604)^$E622*((AP604+AP613)/(AO604+AO613))^($F622*(1+$E622))</f>
        <v/>
      </c>
      <c r="AQ622" s="47">
        <f>AP622*(1/(1+$G622))^(1+$E622)*(1+AQ$7)^$D622*(AQ604/AP604)^$E622*((AQ604+AQ613)/(AP604+AP613))^($F622*(1+$E622))</f>
        <v/>
      </c>
      <c r="AR622" s="47">
        <f>AQ622*(1/(1+$G622))^(1+$E622)*(1+AR$7)^$D622*(AR604/AQ604)^$E622*((AR604+AR613)/(AQ604+AQ613))^($F622*(1+$E622))</f>
        <v/>
      </c>
      <c r="AS622" s="47">
        <f>AR622*(1/(1+$G622))^(1+$E622)*(1+AS$7)^$D622*(AS604/AR604)^$E622*((AS604+AS613)/(AR604+AR613))^($F622*(1+$E622))</f>
        <v/>
      </c>
      <c r="AT622" s="47">
        <f>AS622*(1/(1+$G622))^(1+$E622)*(1+AT$7)^$D622*(AT604/AS604)^$E622*((AT604+AT613)/(AS604+AS613))^($F622*(1+$E622))</f>
        <v/>
      </c>
      <c r="AU622" s="47">
        <f>AT622*(1/(1+$G622))^(1+$E622)*(1+AU$7)^$D622*(AU604/AT604)^$E622*((AU604+AU613)/(AT604+AT613))^($F622*(1+$E622))</f>
        <v/>
      </c>
      <c r="AV622" s="47">
        <f>AU622*(1/(1+$G622))^(1+$E622)*(1+AV$7)^$D622*(AV604/AU604)^$E622*((AV604+AV613)/(AU604+AU613))^($F622*(1+$E622))</f>
        <v/>
      </c>
      <c r="AW622" s="47">
        <f>AV622*(1/(1+$G622))^(1+$E622)*(1+AW$7)^$D622*(AW604/AV604)^$E622*((AW604+AW613)/(AV604+AV613))^($F622*(1+$E622))</f>
        <v/>
      </c>
      <c r="AX622" s="48">
        <f>FUELUSE(AW622,AX604,AW604,AX613,AW613,AX$7,$D622,$E622,$F622,$G622)</f>
        <v/>
      </c>
    </row>
    <row r="623" hidden="1" outlineLevel="2">
      <c r="A623" s="5" t="inlineStr">
        <is>
          <t>ener</t>
        </is>
      </c>
      <c r="B623" s="5" t="inlineStr">
        <is>
          <t>oop</t>
        </is>
      </c>
      <c r="C623" s="5" t="inlineStr">
        <is>
          <t>res</t>
        </is>
      </c>
      <c r="D623" s="40">
        <f>INDEX(Inputs!$N$5:$N$132,MATCH($B623&amp;"|"&amp;$C623,Inputs!$A$5:$A$132,0))</f>
        <v/>
      </c>
      <c r="E623" s="40">
        <f>INDEX(Inputs!$O$5:$O$132,MATCH($B623&amp;"|"&amp;$C623,Inputs!$A$5:$A$132,0))</f>
        <v/>
      </c>
      <c r="F623" s="40">
        <f>INDEX(Inputs!$P$5:$P$132,MATCH($B623&amp;"|"&amp;$C623,Inputs!$A$5:$A$132,0))</f>
        <v/>
      </c>
      <c r="G623" s="40">
        <f>INDEX(Inputs!$Q$5:$Q$132,MATCH($B623&amp;"|"&amp;$C623,Inputs!$A$5:$A$132,0))</f>
        <v/>
      </c>
      <c r="H623" s="5">
        <f>INDEX(Variables!$B$5:$B$105,MATCH($A623,Variables!$A$5:$A$105,0))&amp;IF($C623="",""," | "&amp;INDEX(Mapping!$B$5:$B$26,MATCH($C623,Mapping!$A$5:$A$26,0))&amp;" | "&amp;INDEX(Mapping!$B$30:$B$41,MATCH($B623,Mapping!$A$30:$A$41,0)))</f>
        <v/>
      </c>
      <c r="I623" s="5">
        <f>INDEX(Variables!$C$5:$C$105,MATCH($A623,Variables!$A$5:$A$105,0))</f>
        <v/>
      </c>
      <c r="J623" s="5">
        <f>INDEX(Variables!$E$5:$E$105,MATCH($A623,Variables!$A$5:$A$105,0))</f>
        <v/>
      </c>
      <c r="K623" s="25">
        <f>LOWER(Settings!$C$4)&amp;".mit."&amp;$A623&amp;IF($C623="","","."&amp;$C623&amp;"."&amp;$B623)&amp;IF(INDEX(Variables!$D$5:$D$105,MATCH($A623,Variables!$A$5:$A$105,0))="","","."&amp;INDEX(Variables!$D$5:$D$105,MATCH($A623,Variables!$A$5:$A$105,0)))&amp;"."&amp;K$5</f>
        <v/>
      </c>
      <c r="L623" s="46">
        <f>INDEX(Inputs!$U$5:$U$132,MATCH($B623&amp;"|"&amp;$C623,Inputs!$A$5:$A$132,0))</f>
        <v/>
      </c>
      <c r="M623" s="47">
        <f>L623*(1/(1+$G623))^(1+$E623)*(1+M$7)^$D623*(M605/L605)^$E623*((M605+M614)/(L605+L614))^($F623*(1+$E623))</f>
        <v/>
      </c>
      <c r="N623" s="47">
        <f>M623*(1/(1+$G623))^(1+$E623)*(1+N$7)^$D623*(N605/M605)^$E623*((N605+N614)/(M605+M614))^($F623*(1+$E623))</f>
        <v/>
      </c>
      <c r="O623" s="47">
        <f>N623*(1/(1+$G623))^(1+$E623)*(1+O$7)^$D623*(O605/N605)^$E623*((O605+O614)/(N605+N614))^($F623*(1+$E623))</f>
        <v/>
      </c>
      <c r="P623" s="47">
        <f>O623*(1/(1+$G623))^(1+$E623)*(1+P$7)^$D623*(P605/O605)^$E623*((P605+P614)/(O605+O614))^($F623*(1+$E623))</f>
        <v/>
      </c>
      <c r="Q623" s="47">
        <f>P623*(1/(1+$G623))^(1+$E623)*(1+Q$7)^$D623*(Q605/P605)^$E623*((Q605+Q614)/(P605+P614))^($F623*(1+$E623))</f>
        <v/>
      </c>
      <c r="R623" s="47">
        <f>Q623*(1/(1+$G623))^(1+$E623)*(1+R$7)^$D623*(R605/Q605)^$E623*((R605+R614)/(Q605+Q614))^($F623*(1+$E623))</f>
        <v/>
      </c>
      <c r="S623" s="47">
        <f>R623*(1/(1+$G623))^(1+$E623)*(1+S$7)^$D623*(S605/R605)^$E623*((S605+S614)/(R605+R614))^($F623*(1+$E623))</f>
        <v/>
      </c>
      <c r="T623" s="47">
        <f>S623*(1/(1+$G623))^(1+$E623)*(1+T$7)^$D623*(T605/S605)^$E623*((T605+T614)/(S605+S614))^($F623*(1+$E623))</f>
        <v/>
      </c>
      <c r="U623" s="47">
        <f>T623*(1/(1+$G623))^(1+$E623)*(1+U$7)^$D623*(U605/T605)^$E623*((U605+U614)/(T605+T614))^($F623*(1+$E623))</f>
        <v/>
      </c>
      <c r="V623" s="47">
        <f>U623*(1/(1+$G623))^(1+$E623)*(1+V$7)^$D623*(V605/U605)^$E623*((V605+V614)/(U605+U614))^($F623*(1+$E623))</f>
        <v/>
      </c>
      <c r="W623" s="47">
        <f>V623*(1/(1+$G623))^(1+$E623)*(1+W$7)^$D623*(W605/V605)^$E623*((W605+W614)/(V605+V614))^($F623*(1+$E623))</f>
        <v/>
      </c>
      <c r="X623" s="47">
        <f>W623*(1/(1+$G623))^(1+$E623)*(1+X$7)^$D623*(X605/W605)^$E623*((X605+X614)/(W605+W614))^($F623*(1+$E623))</f>
        <v/>
      </c>
      <c r="Y623" s="47">
        <f>X623*(1/(1+$G623))^(1+$E623)*(1+Y$7)^$D623*(Y605/X605)^$E623*((Y605+Y614)/(X605+X614))^($F623*(1+$E623))</f>
        <v/>
      </c>
      <c r="Z623" s="47">
        <f>Y623*(1/(1+$G623))^(1+$E623)*(1+Z$7)^$D623*(Z605/Y605)^$E623*((Z605+Z614)/(Y605+Y614))^($F623*(1+$E623))</f>
        <v/>
      </c>
      <c r="AA623" s="47">
        <f>Z623*(1/(1+$G623))^(1+$E623)*(1+AA$7)^$D623*(AA605/Z605)^$E623*((AA605+AA614)/(Z605+Z614))^($F623*(1+$E623))</f>
        <v/>
      </c>
      <c r="AB623" s="47">
        <f>AA623*(1/(1+$G623))^(1+$E623)*(1+AB$7)^$D623*(AB605/AA605)^$E623*((AB605+AB614)/(AA605+AA614))^($F623*(1+$E623))</f>
        <v/>
      </c>
      <c r="AC623" s="47">
        <f>AB623*(1/(1+$G623))^(1+$E623)*(1+AC$7)^$D623*(AC605/AB605)^$E623*((AC605+AC614)/(AB605+AB614))^($F623*(1+$E623))</f>
        <v/>
      </c>
      <c r="AD623" s="48">
        <f>FUELUSE(AC623,AD605,AC605,AD614,AC614,AD$7,$D623,$E623,$F623,$G623)</f>
        <v/>
      </c>
      <c r="AE623" s="25">
        <f>LOWER(Settings!$C$4)&amp;".mit."&amp;$A623&amp;IF($C623="","","."&amp;$C623&amp;"."&amp;$B623)&amp;IF(INDEX(Variables!$D$5:$D$105,MATCH($A623,Variables!$A$5:$A$105,0))="","","."&amp;INDEX(Variables!$D$5:$D$105,MATCH($A623,Variables!$A$5:$A$105,0)))&amp;"."&amp;AE$5</f>
        <v/>
      </c>
      <c r="AF623" s="46">
        <f>INDEX(Inputs!$U$5:$U$132,MATCH($B623&amp;"|"&amp;$C623,Inputs!$A$5:$A$132,0))</f>
        <v/>
      </c>
      <c r="AG623" s="47">
        <f>AF623*(1/(1+$G623))^(1+$E623)*(1+AG$7)^$D623*(AG605/AF605)^$E623*((AG605+AG614)/(AF605+AF614))^($F623*(1+$E623))</f>
        <v/>
      </c>
      <c r="AH623" s="47">
        <f>AG623*(1/(1+$G623))^(1+$E623)*(1+AH$7)^$D623*(AH605/AG605)^$E623*((AH605+AH614)/(AG605+AG614))^($F623*(1+$E623))</f>
        <v/>
      </c>
      <c r="AI623" s="47">
        <f>AH623*(1/(1+$G623))^(1+$E623)*(1+AI$7)^$D623*(AI605/AH605)^$E623*((AI605+AI614)/(AH605+AH614))^($F623*(1+$E623))</f>
        <v/>
      </c>
      <c r="AJ623" s="47">
        <f>AI623*(1/(1+$G623))^(1+$E623)*(1+AJ$7)^$D623*(AJ605/AI605)^$E623*((AJ605+AJ614)/(AI605+AI614))^($F623*(1+$E623))</f>
        <v/>
      </c>
      <c r="AK623" s="47">
        <f>AJ623*(1/(1+$G623))^(1+$E623)*(1+AK$7)^$D623*(AK605/AJ605)^$E623*((AK605+AK614)/(AJ605+AJ614))^($F623*(1+$E623))</f>
        <v/>
      </c>
      <c r="AL623" s="47">
        <f>AK623*(1/(1+$G623))^(1+$E623)*(1+AL$7)^$D623*(AL605/AK605)^$E623*((AL605+AL614)/(AK605+AK614))^($F623*(1+$E623))</f>
        <v/>
      </c>
      <c r="AM623" s="47">
        <f>AL623*(1/(1+$G623))^(1+$E623)*(1+AM$7)^$D623*(AM605/AL605)^$E623*((AM605+AM614)/(AL605+AL614))^($F623*(1+$E623))</f>
        <v/>
      </c>
      <c r="AN623" s="47">
        <f>AM623*(1/(1+$G623))^(1+$E623)*(1+AN$7)^$D623*(AN605/AM605)^$E623*((AN605+AN614)/(AM605+AM614))^($F623*(1+$E623))</f>
        <v/>
      </c>
      <c r="AO623" s="47">
        <f>AN623*(1/(1+$G623))^(1+$E623)*(1+AO$7)^$D623*(AO605/AN605)^$E623*((AO605+AO614)/(AN605+AN614))^($F623*(1+$E623))</f>
        <v/>
      </c>
      <c r="AP623" s="47">
        <f>AO623*(1/(1+$G623))^(1+$E623)*(1+AP$7)^$D623*(AP605/AO605)^$E623*((AP605+AP614)/(AO605+AO614))^($F623*(1+$E623))</f>
        <v/>
      </c>
      <c r="AQ623" s="47">
        <f>AP623*(1/(1+$G623))^(1+$E623)*(1+AQ$7)^$D623*(AQ605/AP605)^$E623*((AQ605+AQ614)/(AP605+AP614))^($F623*(1+$E623))</f>
        <v/>
      </c>
      <c r="AR623" s="47">
        <f>AQ623*(1/(1+$G623))^(1+$E623)*(1+AR$7)^$D623*(AR605/AQ605)^$E623*((AR605+AR614)/(AQ605+AQ614))^($F623*(1+$E623))</f>
        <v/>
      </c>
      <c r="AS623" s="47">
        <f>AR623*(1/(1+$G623))^(1+$E623)*(1+AS$7)^$D623*(AS605/AR605)^$E623*((AS605+AS614)/(AR605+AR614))^($F623*(1+$E623))</f>
        <v/>
      </c>
      <c r="AT623" s="47">
        <f>AS623*(1/(1+$G623))^(1+$E623)*(1+AT$7)^$D623*(AT605/AS605)^$E623*((AT605+AT614)/(AS605+AS614))^($F623*(1+$E623))</f>
        <v/>
      </c>
      <c r="AU623" s="47">
        <f>AT623*(1/(1+$G623))^(1+$E623)*(1+AU$7)^$D623*(AU605/AT605)^$E623*((AU605+AU614)/(AT605+AT614))^($F623*(1+$E623))</f>
        <v/>
      </c>
      <c r="AV623" s="47">
        <f>AU623*(1/(1+$G623))^(1+$E623)*(1+AV$7)^$D623*(AV605/AU605)^$E623*((AV605+AV614)/(AU605+AU614))^($F623*(1+$E623))</f>
        <v/>
      </c>
      <c r="AW623" s="47">
        <f>AV623*(1/(1+$G623))^(1+$E623)*(1+AW$7)^$D623*(AW605/AV605)^$E623*((AW605+AW614)/(AV605+AV614))^($F623*(1+$E623))</f>
        <v/>
      </c>
      <c r="AX623" s="48">
        <f>FUELUSE(AW623,AX605,AW605,AX614,AW614,AX$7,$D623,$E623,$F623,$G623)</f>
        <v/>
      </c>
    </row>
    <row r="624" hidden="1" outlineLevel="2">
      <c r="A624" s="5" t="inlineStr">
        <is>
          <t>ener</t>
        </is>
      </c>
      <c r="B624" s="5" t="inlineStr">
        <is>
          <t>bio</t>
        </is>
      </c>
      <c r="C624" s="5" t="inlineStr">
        <is>
          <t>res</t>
        </is>
      </c>
      <c r="D624" s="40">
        <f>INDEX(Inputs!$N$5:$N$132,MATCH($B624&amp;"|"&amp;$C624,Inputs!$A$5:$A$132,0))</f>
        <v/>
      </c>
      <c r="E624" s="40">
        <f>INDEX(Inputs!$O$5:$O$132,MATCH($B624&amp;"|"&amp;$C624,Inputs!$A$5:$A$132,0))</f>
        <v/>
      </c>
      <c r="F624" s="40">
        <f>INDEX(Inputs!$P$5:$P$132,MATCH($B624&amp;"|"&amp;$C624,Inputs!$A$5:$A$132,0))</f>
        <v/>
      </c>
      <c r="G624" s="40">
        <f>INDEX(Inputs!$Q$5:$Q$132,MATCH($B624&amp;"|"&amp;$C624,Inputs!$A$5:$A$132,0))</f>
        <v/>
      </c>
      <c r="H624" s="5">
        <f>INDEX(Variables!$B$5:$B$105,MATCH($A624,Variables!$A$5:$A$105,0))&amp;IF($C624="",""," | "&amp;INDEX(Mapping!$B$5:$B$26,MATCH($C624,Mapping!$A$5:$A$26,0))&amp;" | "&amp;INDEX(Mapping!$B$30:$B$41,MATCH($B624,Mapping!$A$30:$A$41,0)))</f>
        <v/>
      </c>
      <c r="I624" s="5">
        <f>INDEX(Variables!$C$5:$C$105,MATCH($A624,Variables!$A$5:$A$105,0))</f>
        <v/>
      </c>
      <c r="J624" s="5">
        <f>INDEX(Variables!$E$5:$E$105,MATCH($A624,Variables!$A$5:$A$105,0))</f>
        <v/>
      </c>
      <c r="K624" s="25">
        <f>LOWER(Settings!$C$4)&amp;".mit."&amp;$A624&amp;IF($C624="","","."&amp;$C624&amp;"."&amp;$B624)&amp;IF(INDEX(Variables!$D$5:$D$105,MATCH($A624,Variables!$A$5:$A$105,0))="","","."&amp;INDEX(Variables!$D$5:$D$105,MATCH($A624,Variables!$A$5:$A$105,0)))&amp;"."&amp;K$5</f>
        <v/>
      </c>
      <c r="L624" s="46">
        <f>INDEX(Inputs!$U$5:$U$132,MATCH($B624&amp;"|"&amp;$C624,Inputs!$A$5:$A$132,0))</f>
        <v/>
      </c>
      <c r="M624" s="47">
        <f>L624*(1/(1+$G624))^(1+$E624)*(1+M$7)^$D624*(M606/L606)^$E624*((M606+M615)/(L606+L615))^($F624*(1+$E624))</f>
        <v/>
      </c>
      <c r="N624" s="47">
        <f>M624*(1/(1+$G624))^(1+$E624)*(1+N$7)^$D624*(N606/M606)^$E624*((N606+N615)/(M606+M615))^($F624*(1+$E624))</f>
        <v/>
      </c>
      <c r="O624" s="47">
        <f>N624*(1/(1+$G624))^(1+$E624)*(1+O$7)^$D624*(O606/N606)^$E624*((O606+O615)/(N606+N615))^($F624*(1+$E624))</f>
        <v/>
      </c>
      <c r="P624" s="47">
        <f>O624*(1/(1+$G624))^(1+$E624)*(1+P$7)^$D624*(P606/O606)^$E624*((P606+P615)/(O606+O615))^($F624*(1+$E624))</f>
        <v/>
      </c>
      <c r="Q624" s="47">
        <f>P624*(1/(1+$G624))^(1+$E624)*(1+Q$7)^$D624*(Q606/P606)^$E624*((Q606+Q615)/(P606+P615))^($F624*(1+$E624))</f>
        <v/>
      </c>
      <c r="R624" s="47">
        <f>Q624*(1/(1+$G624))^(1+$E624)*(1+R$7)^$D624*(R606/Q606)^$E624*((R606+R615)/(Q606+Q615))^($F624*(1+$E624))</f>
        <v/>
      </c>
      <c r="S624" s="47">
        <f>R624*(1/(1+$G624))^(1+$E624)*(1+S$7)^$D624*(S606/R606)^$E624*((S606+S615)/(R606+R615))^($F624*(1+$E624))</f>
        <v/>
      </c>
      <c r="T624" s="47">
        <f>S624*(1/(1+$G624))^(1+$E624)*(1+T$7)^$D624*(T606/S606)^$E624*((T606+T615)/(S606+S615))^($F624*(1+$E624))</f>
        <v/>
      </c>
      <c r="U624" s="47">
        <f>T624*(1/(1+$G624))^(1+$E624)*(1+U$7)^$D624*(U606/T606)^$E624*((U606+U615)/(T606+T615))^($F624*(1+$E624))</f>
        <v/>
      </c>
      <c r="V624" s="47">
        <f>U624*(1/(1+$G624))^(1+$E624)*(1+V$7)^$D624*(V606/U606)^$E624*((V606+V615)/(U606+U615))^($F624*(1+$E624))</f>
        <v/>
      </c>
      <c r="W624" s="47">
        <f>V624*(1/(1+$G624))^(1+$E624)*(1+W$7)^$D624*(W606/V606)^$E624*((W606+W615)/(V606+V615))^($F624*(1+$E624))</f>
        <v/>
      </c>
      <c r="X624" s="47">
        <f>W624*(1/(1+$G624))^(1+$E624)*(1+X$7)^$D624*(X606/W606)^$E624*((X606+X615)/(W606+W615))^($F624*(1+$E624))</f>
        <v/>
      </c>
      <c r="Y624" s="47">
        <f>X624*(1/(1+$G624))^(1+$E624)*(1+Y$7)^$D624*(Y606/X606)^$E624*((Y606+Y615)/(X606+X615))^($F624*(1+$E624))</f>
        <v/>
      </c>
      <c r="Z624" s="47">
        <f>Y624*(1/(1+$G624))^(1+$E624)*(1+Z$7)^$D624*(Z606/Y606)^$E624*((Z606+Z615)/(Y606+Y615))^($F624*(1+$E624))</f>
        <v/>
      </c>
      <c r="AA624" s="47">
        <f>Z624*(1/(1+$G624))^(1+$E624)*(1+AA$7)^$D624*(AA606/Z606)^$E624*((AA606+AA615)/(Z606+Z615))^($F624*(1+$E624))</f>
        <v/>
      </c>
      <c r="AB624" s="47">
        <f>AA624*(1/(1+$G624))^(1+$E624)*(1+AB$7)^$D624*(AB606/AA606)^$E624*((AB606+AB615)/(AA606+AA615))^($F624*(1+$E624))</f>
        <v/>
      </c>
      <c r="AC624" s="47">
        <f>AB624*(1/(1+$G624))^(1+$E624)*(1+AC$7)^$D624*(AC606/AB606)^$E624*((AC606+AC615)/(AB606+AB615))^($F624*(1+$E624))</f>
        <v/>
      </c>
      <c r="AD624" s="48">
        <f>FUELUSE(AC624,AD606,AC606,AD615,AC615,AD$7,$D624,$E624,$F624,$G624)</f>
        <v/>
      </c>
      <c r="AE624" s="25">
        <f>LOWER(Settings!$C$4)&amp;".mit."&amp;$A624&amp;IF($C624="","","."&amp;$C624&amp;"."&amp;$B624)&amp;IF(INDEX(Variables!$D$5:$D$105,MATCH($A624,Variables!$A$5:$A$105,0))="","","."&amp;INDEX(Variables!$D$5:$D$105,MATCH($A624,Variables!$A$5:$A$105,0)))&amp;"."&amp;AE$5</f>
        <v/>
      </c>
      <c r="AF624" s="46">
        <f>INDEX(Inputs!$U$5:$U$132,MATCH($B624&amp;"|"&amp;$C624,Inputs!$A$5:$A$132,0))</f>
        <v/>
      </c>
      <c r="AG624" s="47">
        <f>AF624*(1/(1+$G624))^(1+$E624)*(1+AG$7)^$D624*(AG606/AF606)^$E624*((AG606+AG615)/(AF606+AF615))^($F624*(1+$E624))</f>
        <v/>
      </c>
      <c r="AH624" s="47">
        <f>AG624*(1/(1+$G624))^(1+$E624)*(1+AH$7)^$D624*(AH606/AG606)^$E624*((AH606+AH615)/(AG606+AG615))^($F624*(1+$E624))</f>
        <v/>
      </c>
      <c r="AI624" s="47">
        <f>AH624*(1/(1+$G624))^(1+$E624)*(1+AI$7)^$D624*(AI606/AH606)^$E624*((AI606+AI615)/(AH606+AH615))^($F624*(1+$E624))</f>
        <v/>
      </c>
      <c r="AJ624" s="47">
        <f>AI624*(1/(1+$G624))^(1+$E624)*(1+AJ$7)^$D624*(AJ606/AI606)^$E624*((AJ606+AJ615)/(AI606+AI615))^($F624*(1+$E624))</f>
        <v/>
      </c>
      <c r="AK624" s="47">
        <f>AJ624*(1/(1+$G624))^(1+$E624)*(1+AK$7)^$D624*(AK606/AJ606)^$E624*((AK606+AK615)/(AJ606+AJ615))^($F624*(1+$E624))</f>
        <v/>
      </c>
      <c r="AL624" s="47">
        <f>AK624*(1/(1+$G624))^(1+$E624)*(1+AL$7)^$D624*(AL606/AK606)^$E624*((AL606+AL615)/(AK606+AK615))^($F624*(1+$E624))</f>
        <v/>
      </c>
      <c r="AM624" s="47">
        <f>AL624*(1/(1+$G624))^(1+$E624)*(1+AM$7)^$D624*(AM606/AL606)^$E624*((AM606+AM615)/(AL606+AL615))^($F624*(1+$E624))</f>
        <v/>
      </c>
      <c r="AN624" s="47">
        <f>AM624*(1/(1+$G624))^(1+$E624)*(1+AN$7)^$D624*(AN606/AM606)^$E624*((AN606+AN615)/(AM606+AM615))^($F624*(1+$E624))</f>
        <v/>
      </c>
      <c r="AO624" s="47">
        <f>AN624*(1/(1+$G624))^(1+$E624)*(1+AO$7)^$D624*(AO606/AN606)^$E624*((AO606+AO615)/(AN606+AN615))^($F624*(1+$E624))</f>
        <v/>
      </c>
      <c r="AP624" s="47">
        <f>AO624*(1/(1+$G624))^(1+$E624)*(1+AP$7)^$D624*(AP606/AO606)^$E624*((AP606+AP615)/(AO606+AO615))^($F624*(1+$E624))</f>
        <v/>
      </c>
      <c r="AQ624" s="47">
        <f>AP624*(1/(1+$G624))^(1+$E624)*(1+AQ$7)^$D624*(AQ606/AP606)^$E624*((AQ606+AQ615)/(AP606+AP615))^($F624*(1+$E624))</f>
        <v/>
      </c>
      <c r="AR624" s="47">
        <f>AQ624*(1/(1+$G624))^(1+$E624)*(1+AR$7)^$D624*(AR606/AQ606)^$E624*((AR606+AR615)/(AQ606+AQ615))^($F624*(1+$E624))</f>
        <v/>
      </c>
      <c r="AS624" s="47">
        <f>AR624*(1/(1+$G624))^(1+$E624)*(1+AS$7)^$D624*(AS606/AR606)^$E624*((AS606+AS615)/(AR606+AR615))^($F624*(1+$E624))</f>
        <v/>
      </c>
      <c r="AT624" s="47">
        <f>AS624*(1/(1+$G624))^(1+$E624)*(1+AT$7)^$D624*(AT606/AS606)^$E624*((AT606+AT615)/(AS606+AS615))^($F624*(1+$E624))</f>
        <v/>
      </c>
      <c r="AU624" s="47">
        <f>AT624*(1/(1+$G624))^(1+$E624)*(1+AU$7)^$D624*(AU606/AT606)^$E624*((AU606+AU615)/(AT606+AT615))^($F624*(1+$E624))</f>
        <v/>
      </c>
      <c r="AV624" s="47">
        <f>AU624*(1/(1+$G624))^(1+$E624)*(1+AV$7)^$D624*(AV606/AU606)^$E624*((AV606+AV615)/(AU606+AU615))^($F624*(1+$E624))</f>
        <v/>
      </c>
      <c r="AW624" s="47">
        <f>AV624*(1/(1+$G624))^(1+$E624)*(1+AW$7)^$D624*(AW606/AV606)^$E624*((AW606+AW615)/(AV606+AV615))^($F624*(1+$E624))</f>
        <v/>
      </c>
      <c r="AX624" s="48">
        <f>FUELUSE(AW624,AX606,AW606,AX615,AW615,AX$7,$D624,$E624,$F624,$G624)</f>
        <v/>
      </c>
    </row>
    <row r="625" hidden="1" outlineLevel="2"/>
    <row r="626" outlineLevel="1" collapsed="1">
      <c r="A626" s="9" t="inlineStr">
        <is>
          <t>ener</t>
        </is>
      </c>
      <c r="B626" s="9" t="inlineStr">
        <is>
          <t>all</t>
        </is>
      </c>
      <c r="C626" s="9" t="inlineStr">
        <is>
          <t>foo</t>
        </is>
      </c>
      <c r="H626" s="9">
        <f>INDEX(Variables!$B$5:$B$105,MATCH($A626,Variables!$A$5:$A$105,0))&amp;IF($C626="",""," | "&amp;INDEX(Mapping!$B$5:$B$26,MATCH($C626,Mapping!$A$5:$A$26,0))&amp;" | "&amp;INDEX(Mapping!$B$30:$B$41,MATCH($B626,Mapping!$A$30:$A$41,0)))</f>
        <v/>
      </c>
      <c r="I626" s="9">
        <f>INDEX(Variables!$C$5:$C$105,MATCH($A626,Variables!$A$5:$A$105,0))</f>
        <v/>
      </c>
      <c r="J626" s="9">
        <f>INDEX(Variables!$E$5:$E$105,MATCH($A626,Variables!$A$5:$A$105,0))</f>
        <v/>
      </c>
      <c r="K626" s="30">
        <f>LOWER(Settings!$C$4)&amp;".mit."&amp;$A626&amp;IF($C626="","","."&amp;$C626&amp;"."&amp;$B626)&amp;IF(INDEX(Variables!$D$5:$D$105,MATCH($A626,Variables!$A$5:$A$105,0))="","","."&amp;INDEX(Variables!$D$5:$D$105,MATCH($A626,Variables!$A$5:$A$105,0)))&amp;"."&amp;K$5</f>
        <v/>
      </c>
      <c r="L626" s="44">
        <f>SUM(L681:L688)</f>
        <v/>
      </c>
      <c r="M626" s="45">
        <f>SUM(M681:M688)</f>
        <v/>
      </c>
      <c r="N626" s="45">
        <f>SUM(N681:N688)</f>
        <v/>
      </c>
      <c r="O626" s="45">
        <f>SUM(O681:O688)</f>
        <v/>
      </c>
      <c r="P626" s="45">
        <f>SUM(P681:P688)</f>
        <v/>
      </c>
      <c r="Q626" s="45">
        <f>SUM(Q681:Q688)</f>
        <v/>
      </c>
      <c r="R626" s="45">
        <f>SUM(R681:R688)</f>
        <v/>
      </c>
      <c r="S626" s="45">
        <f>SUM(S681:S688)</f>
        <v/>
      </c>
      <c r="T626" s="45">
        <f>SUM(T681:T688)</f>
        <v/>
      </c>
      <c r="U626" s="45">
        <f>SUM(U681:U688)</f>
        <v/>
      </c>
      <c r="V626" s="45">
        <f>SUM(V681:V688)</f>
        <v/>
      </c>
      <c r="W626" s="45">
        <f>SUM(W681:W688)</f>
        <v/>
      </c>
      <c r="X626" s="45">
        <f>SUM(X681:X688)</f>
        <v/>
      </c>
      <c r="Y626" s="45">
        <f>SUM(Y681:Y688)</f>
        <v/>
      </c>
      <c r="Z626" s="45">
        <f>SUM(Z681:Z688)</f>
        <v/>
      </c>
      <c r="AA626" s="45">
        <f>SUM(AA681:AA688)</f>
        <v/>
      </c>
      <c r="AB626" s="45">
        <f>SUM(AB681:AB688)</f>
        <v/>
      </c>
      <c r="AC626" s="45">
        <f>SUM(AC681:AC688)</f>
        <v/>
      </c>
      <c r="AD626" s="45">
        <f>SUM(AD681:AD688)</f>
        <v/>
      </c>
      <c r="AE626" s="30">
        <f>LOWER(Settings!$C$4)&amp;".mit."&amp;$A626&amp;IF($C626="","","."&amp;$C626&amp;"."&amp;$B626)&amp;IF(INDEX(Variables!$D$5:$D$105,MATCH($A626,Variables!$A$5:$A$105,0))="","","."&amp;INDEX(Variables!$D$5:$D$105,MATCH($A626,Variables!$A$5:$A$105,0)))&amp;"."&amp;AE$5</f>
        <v/>
      </c>
      <c r="AF626" s="44">
        <f>SUM(AF681:AF688)</f>
        <v/>
      </c>
      <c r="AG626" s="45">
        <f>SUM(AG681:AG688)</f>
        <v/>
      </c>
      <c r="AH626" s="45">
        <f>SUM(AH681:AH688)</f>
        <v/>
      </c>
      <c r="AI626" s="45">
        <f>SUM(AI681:AI688)</f>
        <v/>
      </c>
      <c r="AJ626" s="45">
        <f>SUM(AJ681:AJ688)</f>
        <v/>
      </c>
      <c r="AK626" s="45">
        <f>SUM(AK681:AK688)</f>
        <v/>
      </c>
      <c r="AL626" s="45">
        <f>SUM(AL681:AL688)</f>
        <v/>
      </c>
      <c r="AM626" s="45">
        <f>SUM(AM681:AM688)</f>
        <v/>
      </c>
      <c r="AN626" s="45">
        <f>SUM(AN681:AN688)</f>
        <v/>
      </c>
      <c r="AO626" s="45">
        <f>SUM(AO681:AO688)</f>
        <v/>
      </c>
      <c r="AP626" s="45">
        <f>SUM(AP681:AP688)</f>
        <v/>
      </c>
      <c r="AQ626" s="45">
        <f>SUM(AQ681:AQ688)</f>
        <v/>
      </c>
      <c r="AR626" s="45">
        <f>SUM(AR681:AR688)</f>
        <v/>
      </c>
      <c r="AS626" s="45">
        <f>SUM(AS681:AS688)</f>
        <v/>
      </c>
      <c r="AT626" s="45">
        <f>SUM(AT681:AT688)</f>
        <v/>
      </c>
      <c r="AU626" s="45">
        <f>SUM(AU681:AU688)</f>
        <v/>
      </c>
      <c r="AV626" s="45">
        <f>SUM(AV681:AV688)</f>
        <v/>
      </c>
      <c r="AW626" s="45">
        <f>SUM(AW681:AW688)</f>
        <v/>
      </c>
      <c r="AX626" s="45">
        <f>SUM(AX681:AX688)</f>
        <v/>
      </c>
    </row>
    <row r="627" hidden="1" outlineLevel="2">
      <c r="A627" s="5" t="inlineStr">
        <is>
          <t>ctxnew</t>
        </is>
      </c>
      <c r="B627" s="5" t="inlineStr">
        <is>
          <t>coa</t>
        </is>
      </c>
      <c r="C627" s="5" t="inlineStr">
        <is>
          <t>foo</t>
        </is>
      </c>
      <c r="D627" s="40">
        <f>INDEX(Inputs!$T$5:$T$132,MATCH($B627&amp;"|"&amp;$C627,Inputs!$A$5:$A$132,0))</f>
        <v/>
      </c>
      <c r="E627" s="40">
        <f>INDEX(Inputs!$J$5:$J$132,MATCH($B627&amp;"|"&amp;$C627,Inputs!$A$5:$A$132,0))</f>
        <v/>
      </c>
      <c r="F627" s="40">
        <f>INDEX(Inputs!$K$5:$K$132,MATCH($B627&amp;"|"&amp;$C627,Inputs!$A$5:$A$132,0))</f>
        <v/>
      </c>
      <c r="G627" s="39" t="n"/>
      <c r="H627" s="5">
        <f>INDEX(Variables!$B$5:$B$105,MATCH($A627,Variables!$A$5:$A$105,0))&amp;IF($C627="",""," | "&amp;INDEX(Mapping!$B$5:$B$26,MATCH($C627,Mapping!$A$5:$A$26,0))&amp;" | "&amp;INDEX(Mapping!$B$30:$B$41,MATCH($B627,Mapping!$A$30:$A$41,0)))</f>
        <v/>
      </c>
      <c r="I627" s="5">
        <f>INDEX(Variables!$C$5:$C$105,MATCH($A627,Variables!$A$5:$A$105,0))</f>
        <v/>
      </c>
      <c r="J627" s="5">
        <f>INDEX(Variables!$E$5:$E$105,MATCH($A627,Variables!$A$5:$A$105,0))</f>
        <v/>
      </c>
      <c r="K627" s="25">
        <f>LOWER(Settings!$C$4)&amp;".mit."&amp;$A627&amp;IF($C627="","","."&amp;$C627&amp;"."&amp;$B627)&amp;IF(INDEX(Variables!$D$5:$D$105,MATCH($A627,Variables!$A$5:$A$105,0))="","","."&amp;INDEX(Variables!$D$5:$D$105,MATCH($A627,Variables!$A$5:$A$105,0)))&amp;"."&amp;K$5</f>
        <v/>
      </c>
      <c r="L627" s="41">
        <f>L$12*$D627*INDEX(L$21:L$28,$E627)*INDEX(L$30:L$46,$F627)*(1-INDEX(L$117:L$133,$F627))</f>
        <v/>
      </c>
      <c r="M627" s="40">
        <f>M$12*$D627*INDEX(M$21:M$28,$E627)*INDEX(M$30:M$46,$F627)*(1-INDEX(M$117:M$133,$F627))</f>
        <v/>
      </c>
      <c r="N627" s="40">
        <f>N$12*$D627*INDEX(N$21:N$28,$E627)*INDEX(N$30:N$46,$F627)*(1-INDEX(N$117:N$133,$F627))</f>
        <v/>
      </c>
      <c r="O627" s="40">
        <f>O$12*$D627*INDEX(O$21:O$28,$E627)*INDEX(O$30:O$46,$F627)*(1-INDEX(O$117:O$133,$F627))</f>
        <v/>
      </c>
      <c r="P627" s="40">
        <f>P$12*$D627*INDEX(P$21:P$28,$E627)*INDEX(P$30:P$46,$F627)*(1-INDEX(P$117:P$133,$F627))</f>
        <v/>
      </c>
      <c r="Q627" s="40">
        <f>Q$12*$D627*INDEX(Q$21:Q$28,$E627)*INDEX(Q$30:Q$46,$F627)*(1-INDEX(Q$117:Q$133,$F627))</f>
        <v/>
      </c>
      <c r="R627" s="40">
        <f>R$12*$D627*INDEX(R$21:R$28,$E627)*INDEX(R$30:R$46,$F627)*(1-INDEX(R$117:R$133,$F627))</f>
        <v/>
      </c>
      <c r="S627" s="40">
        <f>S$12*$D627*INDEX(S$21:S$28,$E627)*INDEX(S$30:S$46,$F627)*(1-INDEX(S$117:S$133,$F627))</f>
        <v/>
      </c>
      <c r="T627" s="40">
        <f>T$12*$D627*INDEX(T$21:T$28,$E627)*INDEX(T$30:T$46,$F627)*(1-INDEX(T$117:T$133,$F627))</f>
        <v/>
      </c>
      <c r="U627" s="40">
        <f>U$12*$D627*INDEX(U$21:U$28,$E627)*INDEX(U$30:U$46,$F627)*(1-INDEX(U$117:U$133,$F627))</f>
        <v/>
      </c>
      <c r="V627" s="40">
        <f>V$12*$D627*INDEX(V$21:V$28,$E627)*INDEX(V$30:V$46,$F627)*(1-INDEX(V$117:V$133,$F627))</f>
        <v/>
      </c>
      <c r="W627" s="40">
        <f>W$12*$D627*INDEX(W$21:W$28,$E627)*INDEX(W$30:W$46,$F627)*(1-INDEX(W$117:W$133,$F627))</f>
        <v/>
      </c>
      <c r="X627" s="40">
        <f>X$12*$D627*INDEX(X$21:X$28,$E627)*INDEX(X$30:X$46,$F627)*(1-INDEX(X$117:X$133,$F627))</f>
        <v/>
      </c>
      <c r="Y627" s="40">
        <f>Y$12*$D627*INDEX(Y$21:Y$28,$E627)*INDEX(Y$30:Y$46,$F627)*(1-INDEX(Y$117:Y$133,$F627))</f>
        <v/>
      </c>
      <c r="Z627" s="40">
        <f>Z$12*$D627*INDEX(Z$21:Z$28,$E627)*INDEX(Z$30:Z$46,$F627)*(1-INDEX(Z$117:Z$133,$F627))</f>
        <v/>
      </c>
      <c r="AA627" s="40">
        <f>AA$12*$D627*INDEX(AA$21:AA$28,$E627)*INDEX(AA$30:AA$46,$F627)*(1-INDEX(AA$117:AA$133,$F627))</f>
        <v/>
      </c>
      <c r="AB627" s="40">
        <f>AB$12*$D627*INDEX(AB$21:AB$28,$E627)*INDEX(AB$30:AB$46,$F627)*(1-INDEX(AB$117:AB$133,$F627))</f>
        <v/>
      </c>
      <c r="AC627" s="40">
        <f>AC$12*$D627*INDEX(AC$21:AC$28,$E627)*INDEX(AC$30:AC$46,$F627)*(1-INDEX(AC$117:AC$133,$F627))</f>
        <v/>
      </c>
      <c r="AD627" s="42">
        <f>CARBONTAX(AD$12,$D627,INDEX(AD$21:AD$28,$E627),INDEX(AD$30:AD$46,$F627),INDEX(AD$117:AD$133,$F627))</f>
        <v/>
      </c>
      <c r="AE627" s="25">
        <f>LOWER(Settings!$C$4)&amp;".mit."&amp;$A627&amp;IF($C627="","","."&amp;$C627&amp;"."&amp;$B627)&amp;IF(INDEX(Variables!$D$5:$D$105,MATCH($A627,Variables!$A$5:$A$105,0))="","","."&amp;INDEX(Variables!$D$5:$D$105,MATCH($A627,Variables!$A$5:$A$105,0)))&amp;"."&amp;AE$5</f>
        <v/>
      </c>
      <c r="AF627" s="41">
        <f>AF$12*$D627*INDEX(AF$21:AF$28,$E627)*INDEX(AF$30:AF$46,$F627)*(1-INDEX(AF$117:AF$133,$F627))</f>
        <v/>
      </c>
      <c r="AG627" s="40">
        <f>AG$12*$D627*INDEX(AG$21:AG$28,$E627)*INDEX(AG$30:AG$46,$F627)*(1-INDEX(AG$117:AG$133,$F627))</f>
        <v/>
      </c>
      <c r="AH627" s="40">
        <f>AH$12*$D627*INDEX(AH$21:AH$28,$E627)*INDEX(AH$30:AH$46,$F627)*(1-INDEX(AH$117:AH$133,$F627))</f>
        <v/>
      </c>
      <c r="AI627" s="40">
        <f>AI$12*$D627*INDEX(AI$21:AI$28,$E627)*INDEX(AI$30:AI$46,$F627)*(1-INDEX(AI$117:AI$133,$F627))</f>
        <v/>
      </c>
      <c r="AJ627" s="40">
        <f>AJ$12*$D627*INDEX(AJ$21:AJ$28,$E627)*INDEX(AJ$30:AJ$46,$F627)*(1-INDEX(AJ$117:AJ$133,$F627))</f>
        <v/>
      </c>
      <c r="AK627" s="40">
        <f>AK$12*$D627*INDEX(AK$21:AK$28,$E627)*INDEX(AK$30:AK$46,$F627)*(1-INDEX(AK$117:AK$133,$F627))</f>
        <v/>
      </c>
      <c r="AL627" s="40">
        <f>AL$12*$D627*INDEX(AL$21:AL$28,$E627)*INDEX(AL$30:AL$46,$F627)*(1-INDEX(AL$117:AL$133,$F627))</f>
        <v/>
      </c>
      <c r="AM627" s="40">
        <f>AM$12*$D627*INDEX(AM$21:AM$28,$E627)*INDEX(AM$30:AM$46,$F627)*(1-INDEX(AM$117:AM$133,$F627))</f>
        <v/>
      </c>
      <c r="AN627" s="40">
        <f>AN$12*$D627*INDEX(AN$21:AN$28,$E627)*INDEX(AN$30:AN$46,$F627)*(1-INDEX(AN$117:AN$133,$F627))</f>
        <v/>
      </c>
      <c r="AO627" s="40">
        <f>AO$12*$D627*INDEX(AO$21:AO$28,$E627)*INDEX(AO$30:AO$46,$F627)*(1-INDEX(AO$117:AO$133,$F627))</f>
        <v/>
      </c>
      <c r="AP627" s="40">
        <f>AP$12*$D627*INDEX(AP$21:AP$28,$E627)*INDEX(AP$30:AP$46,$F627)*(1-INDEX(AP$117:AP$133,$F627))</f>
        <v/>
      </c>
      <c r="AQ627" s="40">
        <f>AQ$12*$D627*INDEX(AQ$21:AQ$28,$E627)*INDEX(AQ$30:AQ$46,$F627)*(1-INDEX(AQ$117:AQ$133,$F627))</f>
        <v/>
      </c>
      <c r="AR627" s="40">
        <f>AR$12*$D627*INDEX(AR$21:AR$28,$E627)*INDEX(AR$30:AR$46,$F627)*(1-INDEX(AR$117:AR$133,$F627))</f>
        <v/>
      </c>
      <c r="AS627" s="40">
        <f>AS$12*$D627*INDEX(AS$21:AS$28,$E627)*INDEX(AS$30:AS$46,$F627)*(1-INDEX(AS$117:AS$133,$F627))</f>
        <v/>
      </c>
      <c r="AT627" s="40">
        <f>AT$12*$D627*INDEX(AT$21:AT$28,$E627)*INDEX(AT$30:AT$46,$F627)*(1-INDEX(AT$117:AT$133,$F627))</f>
        <v/>
      </c>
      <c r="AU627" s="40">
        <f>AU$12*$D627*INDEX(AU$21:AU$28,$E627)*INDEX(AU$30:AU$46,$F627)*(1-INDEX(AU$117:AU$133,$F627))</f>
        <v/>
      </c>
      <c r="AV627" s="40">
        <f>AV$12*$D627*INDEX(AV$21:AV$28,$E627)*INDEX(AV$30:AV$46,$F627)*(1-INDEX(AV$117:AV$133,$F627))</f>
        <v/>
      </c>
      <c r="AW627" s="40">
        <f>AW$12*$D627*INDEX(AW$21:AW$28,$E627)*INDEX(AW$30:AW$46,$F627)*(1-INDEX(AW$117:AW$133,$F627))</f>
        <v/>
      </c>
      <c r="AX627" s="42">
        <f>CARBONTAX(AX$12,$D627,INDEX(AX$21:AX$28,$E627),INDEX(AX$30:AX$46,$F627),INDEX(AX$117:AX$133,$F627))</f>
        <v/>
      </c>
    </row>
    <row r="628" hidden="1" outlineLevel="2">
      <c r="A628" s="5" t="inlineStr">
        <is>
          <t>ctxnew</t>
        </is>
      </c>
      <c r="B628" s="5" t="inlineStr">
        <is>
          <t>nga</t>
        </is>
      </c>
      <c r="C628" s="5" t="inlineStr">
        <is>
          <t>foo</t>
        </is>
      </c>
      <c r="D628" s="40">
        <f>INDEX(Inputs!$T$5:$T$132,MATCH($B628&amp;"|"&amp;$C628,Inputs!$A$5:$A$132,0))</f>
        <v/>
      </c>
      <c r="E628" s="40">
        <f>INDEX(Inputs!$J$5:$J$132,MATCH($B628&amp;"|"&amp;$C628,Inputs!$A$5:$A$132,0))</f>
        <v/>
      </c>
      <c r="F628" s="40">
        <f>INDEX(Inputs!$K$5:$K$132,MATCH($B628&amp;"|"&amp;$C628,Inputs!$A$5:$A$132,0))</f>
        <v/>
      </c>
      <c r="G628" s="39" t="n"/>
      <c r="H628" s="5">
        <f>INDEX(Variables!$B$5:$B$105,MATCH($A628,Variables!$A$5:$A$105,0))&amp;IF($C628="",""," | "&amp;INDEX(Mapping!$B$5:$B$26,MATCH($C628,Mapping!$A$5:$A$26,0))&amp;" | "&amp;INDEX(Mapping!$B$30:$B$41,MATCH($B628,Mapping!$A$30:$A$41,0)))</f>
        <v/>
      </c>
      <c r="I628" s="5">
        <f>INDEX(Variables!$C$5:$C$105,MATCH($A628,Variables!$A$5:$A$105,0))</f>
        <v/>
      </c>
      <c r="J628" s="5">
        <f>INDEX(Variables!$E$5:$E$105,MATCH($A628,Variables!$A$5:$A$105,0))</f>
        <v/>
      </c>
      <c r="K628" s="25">
        <f>LOWER(Settings!$C$4)&amp;".mit."&amp;$A628&amp;IF($C628="","","."&amp;$C628&amp;"."&amp;$B628)&amp;IF(INDEX(Variables!$D$5:$D$105,MATCH($A628,Variables!$A$5:$A$105,0))="","","."&amp;INDEX(Variables!$D$5:$D$105,MATCH($A628,Variables!$A$5:$A$105,0)))&amp;"."&amp;K$5</f>
        <v/>
      </c>
      <c r="L628" s="41">
        <f>L$12*$D628*INDEX(L$21:L$28,$E628)*INDEX(L$30:L$46,$F628)*(1-INDEX(L$117:L$133,$F628))</f>
        <v/>
      </c>
      <c r="M628" s="40">
        <f>M$12*$D628*INDEX(M$21:M$28,$E628)*INDEX(M$30:M$46,$F628)*(1-INDEX(M$117:M$133,$F628))</f>
        <v/>
      </c>
      <c r="N628" s="40">
        <f>N$12*$D628*INDEX(N$21:N$28,$E628)*INDEX(N$30:N$46,$F628)*(1-INDEX(N$117:N$133,$F628))</f>
        <v/>
      </c>
      <c r="O628" s="40">
        <f>O$12*$D628*INDEX(O$21:O$28,$E628)*INDEX(O$30:O$46,$F628)*(1-INDEX(O$117:O$133,$F628))</f>
        <v/>
      </c>
      <c r="P628" s="40">
        <f>P$12*$D628*INDEX(P$21:P$28,$E628)*INDEX(P$30:P$46,$F628)*(1-INDEX(P$117:P$133,$F628))</f>
        <v/>
      </c>
      <c r="Q628" s="40">
        <f>Q$12*$D628*INDEX(Q$21:Q$28,$E628)*INDEX(Q$30:Q$46,$F628)*(1-INDEX(Q$117:Q$133,$F628))</f>
        <v/>
      </c>
      <c r="R628" s="40">
        <f>R$12*$D628*INDEX(R$21:R$28,$E628)*INDEX(R$30:R$46,$F628)*(1-INDEX(R$117:R$133,$F628))</f>
        <v/>
      </c>
      <c r="S628" s="40">
        <f>S$12*$D628*INDEX(S$21:S$28,$E628)*INDEX(S$30:S$46,$F628)*(1-INDEX(S$117:S$133,$F628))</f>
        <v/>
      </c>
      <c r="T628" s="40">
        <f>T$12*$D628*INDEX(T$21:T$28,$E628)*INDEX(T$30:T$46,$F628)*(1-INDEX(T$117:T$133,$F628))</f>
        <v/>
      </c>
      <c r="U628" s="40">
        <f>U$12*$D628*INDEX(U$21:U$28,$E628)*INDEX(U$30:U$46,$F628)*(1-INDEX(U$117:U$133,$F628))</f>
        <v/>
      </c>
      <c r="V628" s="40">
        <f>V$12*$D628*INDEX(V$21:V$28,$E628)*INDEX(V$30:V$46,$F628)*(1-INDEX(V$117:V$133,$F628))</f>
        <v/>
      </c>
      <c r="W628" s="40">
        <f>W$12*$D628*INDEX(W$21:W$28,$E628)*INDEX(W$30:W$46,$F628)*(1-INDEX(W$117:W$133,$F628))</f>
        <v/>
      </c>
      <c r="X628" s="40">
        <f>X$12*$D628*INDEX(X$21:X$28,$E628)*INDEX(X$30:X$46,$F628)*(1-INDEX(X$117:X$133,$F628))</f>
        <v/>
      </c>
      <c r="Y628" s="40">
        <f>Y$12*$D628*INDEX(Y$21:Y$28,$E628)*INDEX(Y$30:Y$46,$F628)*(1-INDEX(Y$117:Y$133,$F628))</f>
        <v/>
      </c>
      <c r="Z628" s="40">
        <f>Z$12*$D628*INDEX(Z$21:Z$28,$E628)*INDEX(Z$30:Z$46,$F628)*(1-INDEX(Z$117:Z$133,$F628))</f>
        <v/>
      </c>
      <c r="AA628" s="40">
        <f>AA$12*$D628*INDEX(AA$21:AA$28,$E628)*INDEX(AA$30:AA$46,$F628)*(1-INDEX(AA$117:AA$133,$F628))</f>
        <v/>
      </c>
      <c r="AB628" s="40">
        <f>AB$12*$D628*INDEX(AB$21:AB$28,$E628)*INDEX(AB$30:AB$46,$F628)*(1-INDEX(AB$117:AB$133,$F628))</f>
        <v/>
      </c>
      <c r="AC628" s="40">
        <f>AC$12*$D628*INDEX(AC$21:AC$28,$E628)*INDEX(AC$30:AC$46,$F628)*(1-INDEX(AC$117:AC$133,$F628))</f>
        <v/>
      </c>
      <c r="AD628" s="42">
        <f>CARBONTAX(AD$12,$D628,INDEX(AD$21:AD$28,$E628),INDEX(AD$30:AD$46,$F628),INDEX(AD$117:AD$133,$F628))</f>
        <v/>
      </c>
      <c r="AE628" s="25">
        <f>LOWER(Settings!$C$4)&amp;".mit."&amp;$A628&amp;IF($C628="","","."&amp;$C628&amp;"."&amp;$B628)&amp;IF(INDEX(Variables!$D$5:$D$105,MATCH($A628,Variables!$A$5:$A$105,0))="","","."&amp;INDEX(Variables!$D$5:$D$105,MATCH($A628,Variables!$A$5:$A$105,0)))&amp;"."&amp;AE$5</f>
        <v/>
      </c>
      <c r="AF628" s="41">
        <f>AF$12*$D628*INDEX(AF$21:AF$28,$E628)*INDEX(AF$30:AF$46,$F628)*(1-INDEX(AF$117:AF$133,$F628))</f>
        <v/>
      </c>
      <c r="AG628" s="40">
        <f>AG$12*$D628*INDEX(AG$21:AG$28,$E628)*INDEX(AG$30:AG$46,$F628)*(1-INDEX(AG$117:AG$133,$F628))</f>
        <v/>
      </c>
      <c r="AH628" s="40">
        <f>AH$12*$D628*INDEX(AH$21:AH$28,$E628)*INDEX(AH$30:AH$46,$F628)*(1-INDEX(AH$117:AH$133,$F628))</f>
        <v/>
      </c>
      <c r="AI628" s="40">
        <f>AI$12*$D628*INDEX(AI$21:AI$28,$E628)*INDEX(AI$30:AI$46,$F628)*(1-INDEX(AI$117:AI$133,$F628))</f>
        <v/>
      </c>
      <c r="AJ628" s="40">
        <f>AJ$12*$D628*INDEX(AJ$21:AJ$28,$E628)*INDEX(AJ$30:AJ$46,$F628)*(1-INDEX(AJ$117:AJ$133,$F628))</f>
        <v/>
      </c>
      <c r="AK628" s="40">
        <f>AK$12*$D628*INDEX(AK$21:AK$28,$E628)*INDEX(AK$30:AK$46,$F628)*(1-INDEX(AK$117:AK$133,$F628))</f>
        <v/>
      </c>
      <c r="AL628" s="40">
        <f>AL$12*$D628*INDEX(AL$21:AL$28,$E628)*INDEX(AL$30:AL$46,$F628)*(1-INDEX(AL$117:AL$133,$F628))</f>
        <v/>
      </c>
      <c r="AM628" s="40">
        <f>AM$12*$D628*INDEX(AM$21:AM$28,$E628)*INDEX(AM$30:AM$46,$F628)*(1-INDEX(AM$117:AM$133,$F628))</f>
        <v/>
      </c>
      <c r="AN628" s="40">
        <f>AN$12*$D628*INDEX(AN$21:AN$28,$E628)*INDEX(AN$30:AN$46,$F628)*(1-INDEX(AN$117:AN$133,$F628))</f>
        <v/>
      </c>
      <c r="AO628" s="40">
        <f>AO$12*$D628*INDEX(AO$21:AO$28,$E628)*INDEX(AO$30:AO$46,$F628)*(1-INDEX(AO$117:AO$133,$F628))</f>
        <v/>
      </c>
      <c r="AP628" s="40">
        <f>AP$12*$D628*INDEX(AP$21:AP$28,$E628)*INDEX(AP$30:AP$46,$F628)*(1-INDEX(AP$117:AP$133,$F628))</f>
        <v/>
      </c>
      <c r="AQ628" s="40">
        <f>AQ$12*$D628*INDEX(AQ$21:AQ$28,$E628)*INDEX(AQ$30:AQ$46,$F628)*(1-INDEX(AQ$117:AQ$133,$F628))</f>
        <v/>
      </c>
      <c r="AR628" s="40">
        <f>AR$12*$D628*INDEX(AR$21:AR$28,$E628)*INDEX(AR$30:AR$46,$F628)*(1-INDEX(AR$117:AR$133,$F628))</f>
        <v/>
      </c>
      <c r="AS628" s="40">
        <f>AS$12*$D628*INDEX(AS$21:AS$28,$E628)*INDEX(AS$30:AS$46,$F628)*(1-INDEX(AS$117:AS$133,$F628))</f>
        <v/>
      </c>
      <c r="AT628" s="40">
        <f>AT$12*$D628*INDEX(AT$21:AT$28,$E628)*INDEX(AT$30:AT$46,$F628)*(1-INDEX(AT$117:AT$133,$F628))</f>
        <v/>
      </c>
      <c r="AU628" s="40">
        <f>AU$12*$D628*INDEX(AU$21:AU$28,$E628)*INDEX(AU$30:AU$46,$F628)*(1-INDEX(AU$117:AU$133,$F628))</f>
        <v/>
      </c>
      <c r="AV628" s="40">
        <f>AV$12*$D628*INDEX(AV$21:AV$28,$E628)*INDEX(AV$30:AV$46,$F628)*(1-INDEX(AV$117:AV$133,$F628))</f>
        <v/>
      </c>
      <c r="AW628" s="40">
        <f>AW$12*$D628*INDEX(AW$21:AW$28,$E628)*INDEX(AW$30:AW$46,$F628)*(1-INDEX(AW$117:AW$133,$F628))</f>
        <v/>
      </c>
      <c r="AX628" s="42">
        <f>CARBONTAX(AX$12,$D628,INDEX(AX$21:AX$28,$E628),INDEX(AX$30:AX$46,$F628),INDEX(AX$117:AX$133,$F628))</f>
        <v/>
      </c>
    </row>
    <row r="629" hidden="1" outlineLevel="2">
      <c r="A629" s="5" t="inlineStr">
        <is>
          <t>ctxnew</t>
        </is>
      </c>
      <c r="B629" s="5" t="inlineStr">
        <is>
          <t>gso</t>
        </is>
      </c>
      <c r="C629" s="5" t="inlineStr">
        <is>
          <t>foo</t>
        </is>
      </c>
      <c r="D629" s="40">
        <f>INDEX(Inputs!$T$5:$T$132,MATCH($B629&amp;"|"&amp;$C629,Inputs!$A$5:$A$132,0))</f>
        <v/>
      </c>
      <c r="E629" s="40">
        <f>INDEX(Inputs!$J$5:$J$132,MATCH($B629&amp;"|"&amp;$C629,Inputs!$A$5:$A$132,0))</f>
        <v/>
      </c>
      <c r="F629" s="40">
        <f>INDEX(Inputs!$K$5:$K$132,MATCH($B629&amp;"|"&amp;$C629,Inputs!$A$5:$A$132,0))</f>
        <v/>
      </c>
      <c r="G629" s="39" t="n"/>
      <c r="H629" s="5">
        <f>INDEX(Variables!$B$5:$B$105,MATCH($A629,Variables!$A$5:$A$105,0))&amp;IF($C629="",""," | "&amp;INDEX(Mapping!$B$5:$B$26,MATCH($C629,Mapping!$A$5:$A$26,0))&amp;" | "&amp;INDEX(Mapping!$B$30:$B$41,MATCH($B629,Mapping!$A$30:$A$41,0)))</f>
        <v/>
      </c>
      <c r="I629" s="5">
        <f>INDEX(Variables!$C$5:$C$105,MATCH($A629,Variables!$A$5:$A$105,0))</f>
        <v/>
      </c>
      <c r="J629" s="5">
        <f>INDEX(Variables!$E$5:$E$105,MATCH($A629,Variables!$A$5:$A$105,0))</f>
        <v/>
      </c>
      <c r="K629" s="25">
        <f>LOWER(Settings!$C$4)&amp;".mit."&amp;$A629&amp;IF($C629="","","."&amp;$C629&amp;"."&amp;$B629)&amp;IF(INDEX(Variables!$D$5:$D$105,MATCH($A629,Variables!$A$5:$A$105,0))="","","."&amp;INDEX(Variables!$D$5:$D$105,MATCH($A629,Variables!$A$5:$A$105,0)))&amp;"."&amp;K$5</f>
        <v/>
      </c>
      <c r="L629" s="41">
        <f>L$12*$D629*INDEX(L$21:L$28,$E629)*INDEX(L$30:L$46,$F629)*(1-INDEX(L$117:L$133,$F629))</f>
        <v/>
      </c>
      <c r="M629" s="40">
        <f>M$12*$D629*INDEX(M$21:M$28,$E629)*INDEX(M$30:M$46,$F629)*(1-INDEX(M$117:M$133,$F629))</f>
        <v/>
      </c>
      <c r="N629" s="40">
        <f>N$12*$D629*INDEX(N$21:N$28,$E629)*INDEX(N$30:N$46,$F629)*(1-INDEX(N$117:N$133,$F629))</f>
        <v/>
      </c>
      <c r="O629" s="40">
        <f>O$12*$D629*INDEX(O$21:O$28,$E629)*INDEX(O$30:O$46,$F629)*(1-INDEX(O$117:O$133,$F629))</f>
        <v/>
      </c>
      <c r="P629" s="40">
        <f>P$12*$D629*INDEX(P$21:P$28,$E629)*INDEX(P$30:P$46,$F629)*(1-INDEX(P$117:P$133,$F629))</f>
        <v/>
      </c>
      <c r="Q629" s="40">
        <f>Q$12*$D629*INDEX(Q$21:Q$28,$E629)*INDEX(Q$30:Q$46,$F629)*(1-INDEX(Q$117:Q$133,$F629))</f>
        <v/>
      </c>
      <c r="R629" s="40">
        <f>R$12*$D629*INDEX(R$21:R$28,$E629)*INDEX(R$30:R$46,$F629)*(1-INDEX(R$117:R$133,$F629))</f>
        <v/>
      </c>
      <c r="S629" s="40">
        <f>S$12*$D629*INDEX(S$21:S$28,$E629)*INDEX(S$30:S$46,$F629)*(1-INDEX(S$117:S$133,$F629))</f>
        <v/>
      </c>
      <c r="T629" s="40">
        <f>T$12*$D629*INDEX(T$21:T$28,$E629)*INDEX(T$30:T$46,$F629)*(1-INDEX(T$117:T$133,$F629))</f>
        <v/>
      </c>
      <c r="U629" s="40">
        <f>U$12*$D629*INDEX(U$21:U$28,$E629)*INDEX(U$30:U$46,$F629)*(1-INDEX(U$117:U$133,$F629))</f>
        <v/>
      </c>
      <c r="V629" s="40">
        <f>V$12*$D629*INDEX(V$21:V$28,$E629)*INDEX(V$30:V$46,$F629)*(1-INDEX(V$117:V$133,$F629))</f>
        <v/>
      </c>
      <c r="W629" s="40">
        <f>W$12*$D629*INDEX(W$21:W$28,$E629)*INDEX(W$30:W$46,$F629)*(1-INDEX(W$117:W$133,$F629))</f>
        <v/>
      </c>
      <c r="X629" s="40">
        <f>X$12*$D629*INDEX(X$21:X$28,$E629)*INDEX(X$30:X$46,$F629)*(1-INDEX(X$117:X$133,$F629))</f>
        <v/>
      </c>
      <c r="Y629" s="40">
        <f>Y$12*$D629*INDEX(Y$21:Y$28,$E629)*INDEX(Y$30:Y$46,$F629)*(1-INDEX(Y$117:Y$133,$F629))</f>
        <v/>
      </c>
      <c r="Z629" s="40">
        <f>Z$12*$D629*INDEX(Z$21:Z$28,$E629)*INDEX(Z$30:Z$46,$F629)*(1-INDEX(Z$117:Z$133,$F629))</f>
        <v/>
      </c>
      <c r="AA629" s="40">
        <f>AA$12*$D629*INDEX(AA$21:AA$28,$E629)*INDEX(AA$30:AA$46,$F629)*(1-INDEX(AA$117:AA$133,$F629))</f>
        <v/>
      </c>
      <c r="AB629" s="40">
        <f>AB$12*$D629*INDEX(AB$21:AB$28,$E629)*INDEX(AB$30:AB$46,$F629)*(1-INDEX(AB$117:AB$133,$F629))</f>
        <v/>
      </c>
      <c r="AC629" s="40">
        <f>AC$12*$D629*INDEX(AC$21:AC$28,$E629)*INDEX(AC$30:AC$46,$F629)*(1-INDEX(AC$117:AC$133,$F629))</f>
        <v/>
      </c>
      <c r="AD629" s="42">
        <f>CARBONTAX(AD$12,$D629,INDEX(AD$21:AD$28,$E629),INDEX(AD$30:AD$46,$F629),INDEX(AD$117:AD$133,$F629))</f>
        <v/>
      </c>
      <c r="AE629" s="25">
        <f>LOWER(Settings!$C$4)&amp;".mit."&amp;$A629&amp;IF($C629="","","."&amp;$C629&amp;"."&amp;$B629)&amp;IF(INDEX(Variables!$D$5:$D$105,MATCH($A629,Variables!$A$5:$A$105,0))="","","."&amp;INDEX(Variables!$D$5:$D$105,MATCH($A629,Variables!$A$5:$A$105,0)))&amp;"."&amp;AE$5</f>
        <v/>
      </c>
      <c r="AF629" s="41">
        <f>AF$12*$D629*INDEX(AF$21:AF$28,$E629)*INDEX(AF$30:AF$46,$F629)*(1-INDEX(AF$117:AF$133,$F629))</f>
        <v/>
      </c>
      <c r="AG629" s="40">
        <f>AG$12*$D629*INDEX(AG$21:AG$28,$E629)*INDEX(AG$30:AG$46,$F629)*(1-INDEX(AG$117:AG$133,$F629))</f>
        <v/>
      </c>
      <c r="AH629" s="40">
        <f>AH$12*$D629*INDEX(AH$21:AH$28,$E629)*INDEX(AH$30:AH$46,$F629)*(1-INDEX(AH$117:AH$133,$F629))</f>
        <v/>
      </c>
      <c r="AI629" s="40">
        <f>AI$12*$D629*INDEX(AI$21:AI$28,$E629)*INDEX(AI$30:AI$46,$F629)*(1-INDEX(AI$117:AI$133,$F629))</f>
        <v/>
      </c>
      <c r="AJ629" s="40">
        <f>AJ$12*$D629*INDEX(AJ$21:AJ$28,$E629)*INDEX(AJ$30:AJ$46,$F629)*(1-INDEX(AJ$117:AJ$133,$F629))</f>
        <v/>
      </c>
      <c r="AK629" s="40">
        <f>AK$12*$D629*INDEX(AK$21:AK$28,$E629)*INDEX(AK$30:AK$46,$F629)*(1-INDEX(AK$117:AK$133,$F629))</f>
        <v/>
      </c>
      <c r="AL629" s="40">
        <f>AL$12*$D629*INDEX(AL$21:AL$28,$E629)*INDEX(AL$30:AL$46,$F629)*(1-INDEX(AL$117:AL$133,$F629))</f>
        <v/>
      </c>
      <c r="AM629" s="40">
        <f>AM$12*$D629*INDEX(AM$21:AM$28,$E629)*INDEX(AM$30:AM$46,$F629)*(1-INDEX(AM$117:AM$133,$F629))</f>
        <v/>
      </c>
      <c r="AN629" s="40">
        <f>AN$12*$D629*INDEX(AN$21:AN$28,$E629)*INDEX(AN$30:AN$46,$F629)*(1-INDEX(AN$117:AN$133,$F629))</f>
        <v/>
      </c>
      <c r="AO629" s="40">
        <f>AO$12*$D629*INDEX(AO$21:AO$28,$E629)*INDEX(AO$30:AO$46,$F629)*(1-INDEX(AO$117:AO$133,$F629))</f>
        <v/>
      </c>
      <c r="AP629" s="40">
        <f>AP$12*$D629*INDEX(AP$21:AP$28,$E629)*INDEX(AP$30:AP$46,$F629)*(1-INDEX(AP$117:AP$133,$F629))</f>
        <v/>
      </c>
      <c r="AQ629" s="40">
        <f>AQ$12*$D629*INDEX(AQ$21:AQ$28,$E629)*INDEX(AQ$30:AQ$46,$F629)*(1-INDEX(AQ$117:AQ$133,$F629))</f>
        <v/>
      </c>
      <c r="AR629" s="40">
        <f>AR$12*$D629*INDEX(AR$21:AR$28,$E629)*INDEX(AR$30:AR$46,$F629)*(1-INDEX(AR$117:AR$133,$F629))</f>
        <v/>
      </c>
      <c r="AS629" s="40">
        <f>AS$12*$D629*INDEX(AS$21:AS$28,$E629)*INDEX(AS$30:AS$46,$F629)*(1-INDEX(AS$117:AS$133,$F629))</f>
        <v/>
      </c>
      <c r="AT629" s="40">
        <f>AT$12*$D629*INDEX(AT$21:AT$28,$E629)*INDEX(AT$30:AT$46,$F629)*(1-INDEX(AT$117:AT$133,$F629))</f>
        <v/>
      </c>
      <c r="AU629" s="40">
        <f>AU$12*$D629*INDEX(AU$21:AU$28,$E629)*INDEX(AU$30:AU$46,$F629)*(1-INDEX(AU$117:AU$133,$F629))</f>
        <v/>
      </c>
      <c r="AV629" s="40">
        <f>AV$12*$D629*INDEX(AV$21:AV$28,$E629)*INDEX(AV$30:AV$46,$F629)*(1-INDEX(AV$117:AV$133,$F629))</f>
        <v/>
      </c>
      <c r="AW629" s="40">
        <f>AW$12*$D629*INDEX(AW$21:AW$28,$E629)*INDEX(AW$30:AW$46,$F629)*(1-INDEX(AW$117:AW$133,$F629))</f>
        <v/>
      </c>
      <c r="AX629" s="42">
        <f>CARBONTAX(AX$12,$D629,INDEX(AX$21:AX$28,$E629),INDEX(AX$30:AX$46,$F629),INDEX(AX$117:AX$133,$F629))</f>
        <v/>
      </c>
    </row>
    <row r="630" hidden="1" outlineLevel="2">
      <c r="A630" s="5" t="inlineStr">
        <is>
          <t>ctxnew</t>
        </is>
      </c>
      <c r="B630" s="5" t="inlineStr">
        <is>
          <t>die</t>
        </is>
      </c>
      <c r="C630" s="5" t="inlineStr">
        <is>
          <t>foo</t>
        </is>
      </c>
      <c r="D630" s="40">
        <f>INDEX(Inputs!$T$5:$T$132,MATCH($B630&amp;"|"&amp;$C630,Inputs!$A$5:$A$132,0))</f>
        <v/>
      </c>
      <c r="E630" s="40">
        <f>INDEX(Inputs!$J$5:$J$132,MATCH($B630&amp;"|"&amp;$C630,Inputs!$A$5:$A$132,0))</f>
        <v/>
      </c>
      <c r="F630" s="40">
        <f>INDEX(Inputs!$K$5:$K$132,MATCH($B630&amp;"|"&amp;$C630,Inputs!$A$5:$A$132,0))</f>
        <v/>
      </c>
      <c r="G630" s="39" t="n"/>
      <c r="H630" s="5">
        <f>INDEX(Variables!$B$5:$B$105,MATCH($A630,Variables!$A$5:$A$105,0))&amp;IF($C630="",""," | "&amp;INDEX(Mapping!$B$5:$B$26,MATCH($C630,Mapping!$A$5:$A$26,0))&amp;" | "&amp;INDEX(Mapping!$B$30:$B$41,MATCH($B630,Mapping!$A$30:$A$41,0)))</f>
        <v/>
      </c>
      <c r="I630" s="5">
        <f>INDEX(Variables!$C$5:$C$105,MATCH($A630,Variables!$A$5:$A$105,0))</f>
        <v/>
      </c>
      <c r="J630" s="5">
        <f>INDEX(Variables!$E$5:$E$105,MATCH($A630,Variables!$A$5:$A$105,0))</f>
        <v/>
      </c>
      <c r="K630" s="25">
        <f>LOWER(Settings!$C$4)&amp;".mit."&amp;$A630&amp;IF($C630="","","."&amp;$C630&amp;"."&amp;$B630)&amp;IF(INDEX(Variables!$D$5:$D$105,MATCH($A630,Variables!$A$5:$A$105,0))="","","."&amp;INDEX(Variables!$D$5:$D$105,MATCH($A630,Variables!$A$5:$A$105,0)))&amp;"."&amp;K$5</f>
        <v/>
      </c>
      <c r="L630" s="41">
        <f>L$12*$D630*INDEX(L$21:L$28,$E630)*INDEX(L$30:L$46,$F630)*(1-INDEX(L$117:L$133,$F630))</f>
        <v/>
      </c>
      <c r="M630" s="40">
        <f>M$12*$D630*INDEX(M$21:M$28,$E630)*INDEX(M$30:M$46,$F630)*(1-INDEX(M$117:M$133,$F630))</f>
        <v/>
      </c>
      <c r="N630" s="40">
        <f>N$12*$D630*INDEX(N$21:N$28,$E630)*INDEX(N$30:N$46,$F630)*(1-INDEX(N$117:N$133,$F630))</f>
        <v/>
      </c>
      <c r="O630" s="40">
        <f>O$12*$D630*INDEX(O$21:O$28,$E630)*INDEX(O$30:O$46,$F630)*(1-INDEX(O$117:O$133,$F630))</f>
        <v/>
      </c>
      <c r="P630" s="40">
        <f>P$12*$D630*INDEX(P$21:P$28,$E630)*INDEX(P$30:P$46,$F630)*(1-INDEX(P$117:P$133,$F630))</f>
        <v/>
      </c>
      <c r="Q630" s="40">
        <f>Q$12*$D630*INDEX(Q$21:Q$28,$E630)*INDEX(Q$30:Q$46,$F630)*(1-INDEX(Q$117:Q$133,$F630))</f>
        <v/>
      </c>
      <c r="R630" s="40">
        <f>R$12*$D630*INDEX(R$21:R$28,$E630)*INDEX(R$30:R$46,$F630)*(1-INDEX(R$117:R$133,$F630))</f>
        <v/>
      </c>
      <c r="S630" s="40">
        <f>S$12*$D630*INDEX(S$21:S$28,$E630)*INDEX(S$30:S$46,$F630)*(1-INDEX(S$117:S$133,$F630))</f>
        <v/>
      </c>
      <c r="T630" s="40">
        <f>T$12*$D630*INDEX(T$21:T$28,$E630)*INDEX(T$30:T$46,$F630)*(1-INDEX(T$117:T$133,$F630))</f>
        <v/>
      </c>
      <c r="U630" s="40">
        <f>U$12*$D630*INDEX(U$21:U$28,$E630)*INDEX(U$30:U$46,$F630)*(1-INDEX(U$117:U$133,$F630))</f>
        <v/>
      </c>
      <c r="V630" s="40">
        <f>V$12*$D630*INDEX(V$21:V$28,$E630)*INDEX(V$30:V$46,$F630)*(1-INDEX(V$117:V$133,$F630))</f>
        <v/>
      </c>
      <c r="W630" s="40">
        <f>W$12*$D630*INDEX(W$21:W$28,$E630)*INDEX(W$30:W$46,$F630)*(1-INDEX(W$117:W$133,$F630))</f>
        <v/>
      </c>
      <c r="X630" s="40">
        <f>X$12*$D630*INDEX(X$21:X$28,$E630)*INDEX(X$30:X$46,$F630)*(1-INDEX(X$117:X$133,$F630))</f>
        <v/>
      </c>
      <c r="Y630" s="40">
        <f>Y$12*$D630*INDEX(Y$21:Y$28,$E630)*INDEX(Y$30:Y$46,$F630)*(1-INDEX(Y$117:Y$133,$F630))</f>
        <v/>
      </c>
      <c r="Z630" s="40">
        <f>Z$12*$D630*INDEX(Z$21:Z$28,$E630)*INDEX(Z$30:Z$46,$F630)*(1-INDEX(Z$117:Z$133,$F630))</f>
        <v/>
      </c>
      <c r="AA630" s="40">
        <f>AA$12*$D630*INDEX(AA$21:AA$28,$E630)*INDEX(AA$30:AA$46,$F630)*(1-INDEX(AA$117:AA$133,$F630))</f>
        <v/>
      </c>
      <c r="AB630" s="40">
        <f>AB$12*$D630*INDEX(AB$21:AB$28,$E630)*INDEX(AB$30:AB$46,$F630)*(1-INDEX(AB$117:AB$133,$F630))</f>
        <v/>
      </c>
      <c r="AC630" s="40">
        <f>AC$12*$D630*INDEX(AC$21:AC$28,$E630)*INDEX(AC$30:AC$46,$F630)*(1-INDEX(AC$117:AC$133,$F630))</f>
        <v/>
      </c>
      <c r="AD630" s="42">
        <f>CARBONTAX(AD$12,$D630,INDEX(AD$21:AD$28,$E630),INDEX(AD$30:AD$46,$F630),INDEX(AD$117:AD$133,$F630))</f>
        <v/>
      </c>
      <c r="AE630" s="25">
        <f>LOWER(Settings!$C$4)&amp;".mit."&amp;$A630&amp;IF($C630="","","."&amp;$C630&amp;"."&amp;$B630)&amp;IF(INDEX(Variables!$D$5:$D$105,MATCH($A630,Variables!$A$5:$A$105,0))="","","."&amp;INDEX(Variables!$D$5:$D$105,MATCH($A630,Variables!$A$5:$A$105,0)))&amp;"."&amp;AE$5</f>
        <v/>
      </c>
      <c r="AF630" s="41">
        <f>AF$12*$D630*INDEX(AF$21:AF$28,$E630)*INDEX(AF$30:AF$46,$F630)*(1-INDEX(AF$117:AF$133,$F630))</f>
        <v/>
      </c>
      <c r="AG630" s="40">
        <f>AG$12*$D630*INDEX(AG$21:AG$28,$E630)*INDEX(AG$30:AG$46,$F630)*(1-INDEX(AG$117:AG$133,$F630))</f>
        <v/>
      </c>
      <c r="AH630" s="40">
        <f>AH$12*$D630*INDEX(AH$21:AH$28,$E630)*INDEX(AH$30:AH$46,$F630)*(1-INDEX(AH$117:AH$133,$F630))</f>
        <v/>
      </c>
      <c r="AI630" s="40">
        <f>AI$12*$D630*INDEX(AI$21:AI$28,$E630)*INDEX(AI$30:AI$46,$F630)*(1-INDEX(AI$117:AI$133,$F630))</f>
        <v/>
      </c>
      <c r="AJ630" s="40">
        <f>AJ$12*$D630*INDEX(AJ$21:AJ$28,$E630)*INDEX(AJ$30:AJ$46,$F630)*(1-INDEX(AJ$117:AJ$133,$F630))</f>
        <v/>
      </c>
      <c r="AK630" s="40">
        <f>AK$12*$D630*INDEX(AK$21:AK$28,$E630)*INDEX(AK$30:AK$46,$F630)*(1-INDEX(AK$117:AK$133,$F630))</f>
        <v/>
      </c>
      <c r="AL630" s="40">
        <f>AL$12*$D630*INDEX(AL$21:AL$28,$E630)*INDEX(AL$30:AL$46,$F630)*(1-INDEX(AL$117:AL$133,$F630))</f>
        <v/>
      </c>
      <c r="AM630" s="40">
        <f>AM$12*$D630*INDEX(AM$21:AM$28,$E630)*INDEX(AM$30:AM$46,$F630)*(1-INDEX(AM$117:AM$133,$F630))</f>
        <v/>
      </c>
      <c r="AN630" s="40">
        <f>AN$12*$D630*INDEX(AN$21:AN$28,$E630)*INDEX(AN$30:AN$46,$F630)*(1-INDEX(AN$117:AN$133,$F630))</f>
        <v/>
      </c>
      <c r="AO630" s="40">
        <f>AO$12*$D630*INDEX(AO$21:AO$28,$E630)*INDEX(AO$30:AO$46,$F630)*(1-INDEX(AO$117:AO$133,$F630))</f>
        <v/>
      </c>
      <c r="AP630" s="40">
        <f>AP$12*$D630*INDEX(AP$21:AP$28,$E630)*INDEX(AP$30:AP$46,$F630)*(1-INDEX(AP$117:AP$133,$F630))</f>
        <v/>
      </c>
      <c r="AQ630" s="40">
        <f>AQ$12*$D630*INDEX(AQ$21:AQ$28,$E630)*INDEX(AQ$30:AQ$46,$F630)*(1-INDEX(AQ$117:AQ$133,$F630))</f>
        <v/>
      </c>
      <c r="AR630" s="40">
        <f>AR$12*$D630*INDEX(AR$21:AR$28,$E630)*INDEX(AR$30:AR$46,$F630)*(1-INDEX(AR$117:AR$133,$F630))</f>
        <v/>
      </c>
      <c r="AS630" s="40">
        <f>AS$12*$D630*INDEX(AS$21:AS$28,$E630)*INDEX(AS$30:AS$46,$F630)*(1-INDEX(AS$117:AS$133,$F630))</f>
        <v/>
      </c>
      <c r="AT630" s="40">
        <f>AT$12*$D630*INDEX(AT$21:AT$28,$E630)*INDEX(AT$30:AT$46,$F630)*(1-INDEX(AT$117:AT$133,$F630))</f>
        <v/>
      </c>
      <c r="AU630" s="40">
        <f>AU$12*$D630*INDEX(AU$21:AU$28,$E630)*INDEX(AU$30:AU$46,$F630)*(1-INDEX(AU$117:AU$133,$F630))</f>
        <v/>
      </c>
      <c r="AV630" s="40">
        <f>AV$12*$D630*INDEX(AV$21:AV$28,$E630)*INDEX(AV$30:AV$46,$F630)*(1-INDEX(AV$117:AV$133,$F630))</f>
        <v/>
      </c>
      <c r="AW630" s="40">
        <f>AW$12*$D630*INDEX(AW$21:AW$28,$E630)*INDEX(AW$30:AW$46,$F630)*(1-INDEX(AW$117:AW$133,$F630))</f>
        <v/>
      </c>
      <c r="AX630" s="42">
        <f>CARBONTAX(AX$12,$D630,INDEX(AX$21:AX$28,$E630),INDEX(AX$30:AX$46,$F630),INDEX(AX$117:AX$133,$F630))</f>
        <v/>
      </c>
    </row>
    <row r="631" hidden="1" outlineLevel="2">
      <c r="A631" s="5" t="inlineStr">
        <is>
          <t>ctxnew</t>
        </is>
      </c>
      <c r="B631" s="5" t="inlineStr">
        <is>
          <t>lpg</t>
        </is>
      </c>
      <c r="C631" s="5" t="inlineStr">
        <is>
          <t>foo</t>
        </is>
      </c>
      <c r="D631" s="40">
        <f>INDEX(Inputs!$T$5:$T$132,MATCH($B631&amp;"|"&amp;$C631,Inputs!$A$5:$A$132,0))</f>
        <v/>
      </c>
      <c r="E631" s="40">
        <f>INDEX(Inputs!$J$5:$J$132,MATCH($B631&amp;"|"&amp;$C631,Inputs!$A$5:$A$132,0))</f>
        <v/>
      </c>
      <c r="F631" s="40">
        <f>INDEX(Inputs!$K$5:$K$132,MATCH($B631&amp;"|"&amp;$C631,Inputs!$A$5:$A$132,0))</f>
        <v/>
      </c>
      <c r="G631" s="39" t="n"/>
      <c r="H631" s="5">
        <f>INDEX(Variables!$B$5:$B$105,MATCH($A631,Variables!$A$5:$A$105,0))&amp;IF($C631="",""," | "&amp;INDEX(Mapping!$B$5:$B$26,MATCH($C631,Mapping!$A$5:$A$26,0))&amp;" | "&amp;INDEX(Mapping!$B$30:$B$41,MATCH($B631,Mapping!$A$30:$A$41,0)))</f>
        <v/>
      </c>
      <c r="I631" s="5">
        <f>INDEX(Variables!$C$5:$C$105,MATCH($A631,Variables!$A$5:$A$105,0))</f>
        <v/>
      </c>
      <c r="J631" s="5">
        <f>INDEX(Variables!$E$5:$E$105,MATCH($A631,Variables!$A$5:$A$105,0))</f>
        <v/>
      </c>
      <c r="K631" s="25">
        <f>LOWER(Settings!$C$4)&amp;".mit."&amp;$A631&amp;IF($C631="","","."&amp;$C631&amp;"."&amp;$B631)&amp;IF(INDEX(Variables!$D$5:$D$105,MATCH($A631,Variables!$A$5:$A$105,0))="","","."&amp;INDEX(Variables!$D$5:$D$105,MATCH($A631,Variables!$A$5:$A$105,0)))&amp;"."&amp;K$5</f>
        <v/>
      </c>
      <c r="L631" s="41">
        <f>L$12*$D631*INDEX(L$21:L$28,$E631)*INDEX(L$30:L$46,$F631)*(1-INDEX(L$117:L$133,$F631))</f>
        <v/>
      </c>
      <c r="M631" s="40">
        <f>M$12*$D631*INDEX(M$21:M$28,$E631)*INDEX(M$30:M$46,$F631)*(1-INDEX(M$117:M$133,$F631))</f>
        <v/>
      </c>
      <c r="N631" s="40">
        <f>N$12*$D631*INDEX(N$21:N$28,$E631)*INDEX(N$30:N$46,$F631)*(1-INDEX(N$117:N$133,$F631))</f>
        <v/>
      </c>
      <c r="O631" s="40">
        <f>O$12*$D631*INDEX(O$21:O$28,$E631)*INDEX(O$30:O$46,$F631)*(1-INDEX(O$117:O$133,$F631))</f>
        <v/>
      </c>
      <c r="P631" s="40">
        <f>P$12*$D631*INDEX(P$21:P$28,$E631)*INDEX(P$30:P$46,$F631)*(1-INDEX(P$117:P$133,$F631))</f>
        <v/>
      </c>
      <c r="Q631" s="40">
        <f>Q$12*$D631*INDEX(Q$21:Q$28,$E631)*INDEX(Q$30:Q$46,$F631)*(1-INDEX(Q$117:Q$133,$F631))</f>
        <v/>
      </c>
      <c r="R631" s="40">
        <f>R$12*$D631*INDEX(R$21:R$28,$E631)*INDEX(R$30:R$46,$F631)*(1-INDEX(R$117:R$133,$F631))</f>
        <v/>
      </c>
      <c r="S631" s="40">
        <f>S$12*$D631*INDEX(S$21:S$28,$E631)*INDEX(S$30:S$46,$F631)*(1-INDEX(S$117:S$133,$F631))</f>
        <v/>
      </c>
      <c r="T631" s="40">
        <f>T$12*$D631*INDEX(T$21:T$28,$E631)*INDEX(T$30:T$46,$F631)*(1-INDEX(T$117:T$133,$F631))</f>
        <v/>
      </c>
      <c r="U631" s="40">
        <f>U$12*$D631*INDEX(U$21:U$28,$E631)*INDEX(U$30:U$46,$F631)*(1-INDEX(U$117:U$133,$F631))</f>
        <v/>
      </c>
      <c r="V631" s="40">
        <f>V$12*$D631*INDEX(V$21:V$28,$E631)*INDEX(V$30:V$46,$F631)*(1-INDEX(V$117:V$133,$F631))</f>
        <v/>
      </c>
      <c r="W631" s="40">
        <f>W$12*$D631*INDEX(W$21:W$28,$E631)*INDEX(W$30:W$46,$F631)*(1-INDEX(W$117:W$133,$F631))</f>
        <v/>
      </c>
      <c r="X631" s="40">
        <f>X$12*$D631*INDEX(X$21:X$28,$E631)*INDEX(X$30:X$46,$F631)*(1-INDEX(X$117:X$133,$F631))</f>
        <v/>
      </c>
      <c r="Y631" s="40">
        <f>Y$12*$D631*INDEX(Y$21:Y$28,$E631)*INDEX(Y$30:Y$46,$F631)*(1-INDEX(Y$117:Y$133,$F631))</f>
        <v/>
      </c>
      <c r="Z631" s="40">
        <f>Z$12*$D631*INDEX(Z$21:Z$28,$E631)*INDEX(Z$30:Z$46,$F631)*(1-INDEX(Z$117:Z$133,$F631))</f>
        <v/>
      </c>
      <c r="AA631" s="40">
        <f>AA$12*$D631*INDEX(AA$21:AA$28,$E631)*INDEX(AA$30:AA$46,$F631)*(1-INDEX(AA$117:AA$133,$F631))</f>
        <v/>
      </c>
      <c r="AB631" s="40">
        <f>AB$12*$D631*INDEX(AB$21:AB$28,$E631)*INDEX(AB$30:AB$46,$F631)*(1-INDEX(AB$117:AB$133,$F631))</f>
        <v/>
      </c>
      <c r="AC631" s="40">
        <f>AC$12*$D631*INDEX(AC$21:AC$28,$E631)*INDEX(AC$30:AC$46,$F631)*(1-INDEX(AC$117:AC$133,$F631))</f>
        <v/>
      </c>
      <c r="AD631" s="42">
        <f>CARBONTAX(AD$12,$D631,INDEX(AD$21:AD$28,$E631),INDEX(AD$30:AD$46,$F631),INDEX(AD$117:AD$133,$F631))</f>
        <v/>
      </c>
      <c r="AE631" s="25">
        <f>LOWER(Settings!$C$4)&amp;".mit."&amp;$A631&amp;IF($C631="","","."&amp;$C631&amp;"."&amp;$B631)&amp;IF(INDEX(Variables!$D$5:$D$105,MATCH($A631,Variables!$A$5:$A$105,0))="","","."&amp;INDEX(Variables!$D$5:$D$105,MATCH($A631,Variables!$A$5:$A$105,0)))&amp;"."&amp;AE$5</f>
        <v/>
      </c>
      <c r="AF631" s="41">
        <f>AF$12*$D631*INDEX(AF$21:AF$28,$E631)*INDEX(AF$30:AF$46,$F631)*(1-INDEX(AF$117:AF$133,$F631))</f>
        <v/>
      </c>
      <c r="AG631" s="40">
        <f>AG$12*$D631*INDEX(AG$21:AG$28,$E631)*INDEX(AG$30:AG$46,$F631)*(1-INDEX(AG$117:AG$133,$F631))</f>
        <v/>
      </c>
      <c r="AH631" s="40">
        <f>AH$12*$D631*INDEX(AH$21:AH$28,$E631)*INDEX(AH$30:AH$46,$F631)*(1-INDEX(AH$117:AH$133,$F631))</f>
        <v/>
      </c>
      <c r="AI631" s="40">
        <f>AI$12*$D631*INDEX(AI$21:AI$28,$E631)*INDEX(AI$30:AI$46,$F631)*(1-INDEX(AI$117:AI$133,$F631))</f>
        <v/>
      </c>
      <c r="AJ631" s="40">
        <f>AJ$12*$D631*INDEX(AJ$21:AJ$28,$E631)*INDEX(AJ$30:AJ$46,$F631)*(1-INDEX(AJ$117:AJ$133,$F631))</f>
        <v/>
      </c>
      <c r="AK631" s="40">
        <f>AK$12*$D631*INDEX(AK$21:AK$28,$E631)*INDEX(AK$30:AK$46,$F631)*(1-INDEX(AK$117:AK$133,$F631))</f>
        <v/>
      </c>
      <c r="AL631" s="40">
        <f>AL$12*$D631*INDEX(AL$21:AL$28,$E631)*INDEX(AL$30:AL$46,$F631)*(1-INDEX(AL$117:AL$133,$F631))</f>
        <v/>
      </c>
      <c r="AM631" s="40">
        <f>AM$12*$D631*INDEX(AM$21:AM$28,$E631)*INDEX(AM$30:AM$46,$F631)*(1-INDEX(AM$117:AM$133,$F631))</f>
        <v/>
      </c>
      <c r="AN631" s="40">
        <f>AN$12*$D631*INDEX(AN$21:AN$28,$E631)*INDEX(AN$30:AN$46,$F631)*(1-INDEX(AN$117:AN$133,$F631))</f>
        <v/>
      </c>
      <c r="AO631" s="40">
        <f>AO$12*$D631*INDEX(AO$21:AO$28,$E631)*INDEX(AO$30:AO$46,$F631)*(1-INDEX(AO$117:AO$133,$F631))</f>
        <v/>
      </c>
      <c r="AP631" s="40">
        <f>AP$12*$D631*INDEX(AP$21:AP$28,$E631)*INDEX(AP$30:AP$46,$F631)*(1-INDEX(AP$117:AP$133,$F631))</f>
        <v/>
      </c>
      <c r="AQ631" s="40">
        <f>AQ$12*$D631*INDEX(AQ$21:AQ$28,$E631)*INDEX(AQ$30:AQ$46,$F631)*(1-INDEX(AQ$117:AQ$133,$F631))</f>
        <v/>
      </c>
      <c r="AR631" s="40">
        <f>AR$12*$D631*INDEX(AR$21:AR$28,$E631)*INDEX(AR$30:AR$46,$F631)*(1-INDEX(AR$117:AR$133,$F631))</f>
        <v/>
      </c>
      <c r="AS631" s="40">
        <f>AS$12*$D631*INDEX(AS$21:AS$28,$E631)*INDEX(AS$30:AS$46,$F631)*(1-INDEX(AS$117:AS$133,$F631))</f>
        <v/>
      </c>
      <c r="AT631" s="40">
        <f>AT$12*$D631*INDEX(AT$21:AT$28,$E631)*INDEX(AT$30:AT$46,$F631)*(1-INDEX(AT$117:AT$133,$F631))</f>
        <v/>
      </c>
      <c r="AU631" s="40">
        <f>AU$12*$D631*INDEX(AU$21:AU$28,$E631)*INDEX(AU$30:AU$46,$F631)*(1-INDEX(AU$117:AU$133,$F631))</f>
        <v/>
      </c>
      <c r="AV631" s="40">
        <f>AV$12*$D631*INDEX(AV$21:AV$28,$E631)*INDEX(AV$30:AV$46,$F631)*(1-INDEX(AV$117:AV$133,$F631))</f>
        <v/>
      </c>
      <c r="AW631" s="40">
        <f>AW$12*$D631*INDEX(AW$21:AW$28,$E631)*INDEX(AW$30:AW$46,$F631)*(1-INDEX(AW$117:AW$133,$F631))</f>
        <v/>
      </c>
      <c r="AX631" s="42">
        <f>CARBONTAX(AX$12,$D631,INDEX(AX$21:AX$28,$E631),INDEX(AX$30:AX$46,$F631),INDEX(AX$117:AX$133,$F631))</f>
        <v/>
      </c>
    </row>
    <row r="632" hidden="1" outlineLevel="2">
      <c r="A632" s="5" t="inlineStr">
        <is>
          <t>ctxnew</t>
        </is>
      </c>
      <c r="B632" s="5" t="inlineStr">
        <is>
          <t>ker</t>
        </is>
      </c>
      <c r="C632" s="5" t="inlineStr">
        <is>
          <t>foo</t>
        </is>
      </c>
      <c r="D632" s="40">
        <f>INDEX(Inputs!$T$5:$T$132,MATCH($B632&amp;"|"&amp;$C632,Inputs!$A$5:$A$132,0))</f>
        <v/>
      </c>
      <c r="E632" s="40">
        <f>INDEX(Inputs!$J$5:$J$132,MATCH($B632&amp;"|"&amp;$C632,Inputs!$A$5:$A$132,0))</f>
        <v/>
      </c>
      <c r="F632" s="40">
        <f>INDEX(Inputs!$K$5:$K$132,MATCH($B632&amp;"|"&amp;$C632,Inputs!$A$5:$A$132,0))</f>
        <v/>
      </c>
      <c r="G632" s="39" t="n"/>
      <c r="H632" s="5">
        <f>INDEX(Variables!$B$5:$B$105,MATCH($A632,Variables!$A$5:$A$105,0))&amp;IF($C632="",""," | "&amp;INDEX(Mapping!$B$5:$B$26,MATCH($C632,Mapping!$A$5:$A$26,0))&amp;" | "&amp;INDEX(Mapping!$B$30:$B$41,MATCH($B632,Mapping!$A$30:$A$41,0)))</f>
        <v/>
      </c>
      <c r="I632" s="5">
        <f>INDEX(Variables!$C$5:$C$105,MATCH($A632,Variables!$A$5:$A$105,0))</f>
        <v/>
      </c>
      <c r="J632" s="5">
        <f>INDEX(Variables!$E$5:$E$105,MATCH($A632,Variables!$A$5:$A$105,0))</f>
        <v/>
      </c>
      <c r="K632" s="25">
        <f>LOWER(Settings!$C$4)&amp;".mit."&amp;$A632&amp;IF($C632="","","."&amp;$C632&amp;"."&amp;$B632)&amp;IF(INDEX(Variables!$D$5:$D$105,MATCH($A632,Variables!$A$5:$A$105,0))="","","."&amp;INDEX(Variables!$D$5:$D$105,MATCH($A632,Variables!$A$5:$A$105,0)))&amp;"."&amp;K$5</f>
        <v/>
      </c>
      <c r="L632" s="41">
        <f>L$12*$D632*INDEX(L$21:L$28,$E632)*INDEX(L$30:L$46,$F632)*(1-INDEX(L$117:L$133,$F632))</f>
        <v/>
      </c>
      <c r="M632" s="40">
        <f>M$12*$D632*INDEX(M$21:M$28,$E632)*INDEX(M$30:M$46,$F632)*(1-INDEX(M$117:M$133,$F632))</f>
        <v/>
      </c>
      <c r="N632" s="40">
        <f>N$12*$D632*INDEX(N$21:N$28,$E632)*INDEX(N$30:N$46,$F632)*(1-INDEX(N$117:N$133,$F632))</f>
        <v/>
      </c>
      <c r="O632" s="40">
        <f>O$12*$D632*INDEX(O$21:O$28,$E632)*INDEX(O$30:O$46,$F632)*(1-INDEX(O$117:O$133,$F632))</f>
        <v/>
      </c>
      <c r="P632" s="40">
        <f>P$12*$D632*INDEX(P$21:P$28,$E632)*INDEX(P$30:P$46,$F632)*(1-INDEX(P$117:P$133,$F632))</f>
        <v/>
      </c>
      <c r="Q632" s="40">
        <f>Q$12*$D632*INDEX(Q$21:Q$28,$E632)*INDEX(Q$30:Q$46,$F632)*(1-INDEX(Q$117:Q$133,$F632))</f>
        <v/>
      </c>
      <c r="R632" s="40">
        <f>R$12*$D632*INDEX(R$21:R$28,$E632)*INDEX(R$30:R$46,$F632)*(1-INDEX(R$117:R$133,$F632))</f>
        <v/>
      </c>
      <c r="S632" s="40">
        <f>S$12*$D632*INDEX(S$21:S$28,$E632)*INDEX(S$30:S$46,$F632)*(1-INDEX(S$117:S$133,$F632))</f>
        <v/>
      </c>
      <c r="T632" s="40">
        <f>T$12*$D632*INDEX(T$21:T$28,$E632)*INDEX(T$30:T$46,$F632)*(1-INDEX(T$117:T$133,$F632))</f>
        <v/>
      </c>
      <c r="U632" s="40">
        <f>U$12*$D632*INDEX(U$21:U$28,$E632)*INDEX(U$30:U$46,$F632)*(1-INDEX(U$117:U$133,$F632))</f>
        <v/>
      </c>
      <c r="V632" s="40">
        <f>V$12*$D632*INDEX(V$21:V$28,$E632)*INDEX(V$30:V$46,$F632)*(1-INDEX(V$117:V$133,$F632))</f>
        <v/>
      </c>
      <c r="W632" s="40">
        <f>W$12*$D632*INDEX(W$21:W$28,$E632)*INDEX(W$30:W$46,$F632)*(1-INDEX(W$117:W$133,$F632))</f>
        <v/>
      </c>
      <c r="X632" s="40">
        <f>X$12*$D632*INDEX(X$21:X$28,$E632)*INDEX(X$30:X$46,$F632)*(1-INDEX(X$117:X$133,$F632))</f>
        <v/>
      </c>
      <c r="Y632" s="40">
        <f>Y$12*$D632*INDEX(Y$21:Y$28,$E632)*INDEX(Y$30:Y$46,$F632)*(1-INDEX(Y$117:Y$133,$F632))</f>
        <v/>
      </c>
      <c r="Z632" s="40">
        <f>Z$12*$D632*INDEX(Z$21:Z$28,$E632)*INDEX(Z$30:Z$46,$F632)*(1-INDEX(Z$117:Z$133,$F632))</f>
        <v/>
      </c>
      <c r="AA632" s="40">
        <f>AA$12*$D632*INDEX(AA$21:AA$28,$E632)*INDEX(AA$30:AA$46,$F632)*(1-INDEX(AA$117:AA$133,$F632))</f>
        <v/>
      </c>
      <c r="AB632" s="40">
        <f>AB$12*$D632*INDEX(AB$21:AB$28,$E632)*INDEX(AB$30:AB$46,$F632)*(1-INDEX(AB$117:AB$133,$F632))</f>
        <v/>
      </c>
      <c r="AC632" s="40">
        <f>AC$12*$D632*INDEX(AC$21:AC$28,$E632)*INDEX(AC$30:AC$46,$F632)*(1-INDEX(AC$117:AC$133,$F632))</f>
        <v/>
      </c>
      <c r="AD632" s="42">
        <f>CARBONTAX(AD$12,$D632,INDEX(AD$21:AD$28,$E632),INDEX(AD$30:AD$46,$F632),INDEX(AD$117:AD$133,$F632))</f>
        <v/>
      </c>
      <c r="AE632" s="25">
        <f>LOWER(Settings!$C$4)&amp;".mit."&amp;$A632&amp;IF($C632="","","."&amp;$C632&amp;"."&amp;$B632)&amp;IF(INDEX(Variables!$D$5:$D$105,MATCH($A632,Variables!$A$5:$A$105,0))="","","."&amp;INDEX(Variables!$D$5:$D$105,MATCH($A632,Variables!$A$5:$A$105,0)))&amp;"."&amp;AE$5</f>
        <v/>
      </c>
      <c r="AF632" s="41">
        <f>AF$12*$D632*INDEX(AF$21:AF$28,$E632)*INDEX(AF$30:AF$46,$F632)*(1-INDEX(AF$117:AF$133,$F632))</f>
        <v/>
      </c>
      <c r="AG632" s="40">
        <f>AG$12*$D632*INDEX(AG$21:AG$28,$E632)*INDEX(AG$30:AG$46,$F632)*(1-INDEX(AG$117:AG$133,$F632))</f>
        <v/>
      </c>
      <c r="AH632" s="40">
        <f>AH$12*$D632*INDEX(AH$21:AH$28,$E632)*INDEX(AH$30:AH$46,$F632)*(1-INDEX(AH$117:AH$133,$F632))</f>
        <v/>
      </c>
      <c r="AI632" s="40">
        <f>AI$12*$D632*INDEX(AI$21:AI$28,$E632)*INDEX(AI$30:AI$46,$F632)*(1-INDEX(AI$117:AI$133,$F632))</f>
        <v/>
      </c>
      <c r="AJ632" s="40">
        <f>AJ$12*$D632*INDEX(AJ$21:AJ$28,$E632)*INDEX(AJ$30:AJ$46,$F632)*(1-INDEX(AJ$117:AJ$133,$F632))</f>
        <v/>
      </c>
      <c r="AK632" s="40">
        <f>AK$12*$D632*INDEX(AK$21:AK$28,$E632)*INDEX(AK$30:AK$46,$F632)*(1-INDEX(AK$117:AK$133,$F632))</f>
        <v/>
      </c>
      <c r="AL632" s="40">
        <f>AL$12*$D632*INDEX(AL$21:AL$28,$E632)*INDEX(AL$30:AL$46,$F632)*(1-INDEX(AL$117:AL$133,$F632))</f>
        <v/>
      </c>
      <c r="AM632" s="40">
        <f>AM$12*$D632*INDEX(AM$21:AM$28,$E632)*INDEX(AM$30:AM$46,$F632)*(1-INDEX(AM$117:AM$133,$F632))</f>
        <v/>
      </c>
      <c r="AN632" s="40">
        <f>AN$12*$D632*INDEX(AN$21:AN$28,$E632)*INDEX(AN$30:AN$46,$F632)*(1-INDEX(AN$117:AN$133,$F632))</f>
        <v/>
      </c>
      <c r="AO632" s="40">
        <f>AO$12*$D632*INDEX(AO$21:AO$28,$E632)*INDEX(AO$30:AO$46,$F632)*(1-INDEX(AO$117:AO$133,$F632))</f>
        <v/>
      </c>
      <c r="AP632" s="40">
        <f>AP$12*$D632*INDEX(AP$21:AP$28,$E632)*INDEX(AP$30:AP$46,$F632)*(1-INDEX(AP$117:AP$133,$F632))</f>
        <v/>
      </c>
      <c r="AQ632" s="40">
        <f>AQ$12*$D632*INDEX(AQ$21:AQ$28,$E632)*INDEX(AQ$30:AQ$46,$F632)*(1-INDEX(AQ$117:AQ$133,$F632))</f>
        <v/>
      </c>
      <c r="AR632" s="40">
        <f>AR$12*$D632*INDEX(AR$21:AR$28,$E632)*INDEX(AR$30:AR$46,$F632)*(1-INDEX(AR$117:AR$133,$F632))</f>
        <v/>
      </c>
      <c r="AS632" s="40">
        <f>AS$12*$D632*INDEX(AS$21:AS$28,$E632)*INDEX(AS$30:AS$46,$F632)*(1-INDEX(AS$117:AS$133,$F632))</f>
        <v/>
      </c>
      <c r="AT632" s="40">
        <f>AT$12*$D632*INDEX(AT$21:AT$28,$E632)*INDEX(AT$30:AT$46,$F632)*(1-INDEX(AT$117:AT$133,$F632))</f>
        <v/>
      </c>
      <c r="AU632" s="40">
        <f>AU$12*$D632*INDEX(AU$21:AU$28,$E632)*INDEX(AU$30:AU$46,$F632)*(1-INDEX(AU$117:AU$133,$F632))</f>
        <v/>
      </c>
      <c r="AV632" s="40">
        <f>AV$12*$D632*INDEX(AV$21:AV$28,$E632)*INDEX(AV$30:AV$46,$F632)*(1-INDEX(AV$117:AV$133,$F632))</f>
        <v/>
      </c>
      <c r="AW632" s="40">
        <f>AW$12*$D632*INDEX(AW$21:AW$28,$E632)*INDEX(AW$30:AW$46,$F632)*(1-INDEX(AW$117:AW$133,$F632))</f>
        <v/>
      </c>
      <c r="AX632" s="42">
        <f>CARBONTAX(AX$12,$D632,INDEX(AX$21:AX$28,$E632),INDEX(AX$30:AX$46,$F632),INDEX(AX$117:AX$133,$F632))</f>
        <v/>
      </c>
    </row>
    <row r="633" hidden="1" outlineLevel="2">
      <c r="A633" s="5" t="inlineStr">
        <is>
          <t>ctxnew</t>
        </is>
      </c>
      <c r="B633" s="5" t="inlineStr">
        <is>
          <t>oop</t>
        </is>
      </c>
      <c r="C633" s="5" t="inlineStr">
        <is>
          <t>foo</t>
        </is>
      </c>
      <c r="D633" s="40">
        <f>INDEX(Inputs!$T$5:$T$132,MATCH($B633&amp;"|"&amp;$C633,Inputs!$A$5:$A$132,0))</f>
        <v/>
      </c>
      <c r="E633" s="40">
        <f>INDEX(Inputs!$J$5:$J$132,MATCH($B633&amp;"|"&amp;$C633,Inputs!$A$5:$A$132,0))</f>
        <v/>
      </c>
      <c r="F633" s="40">
        <f>INDEX(Inputs!$K$5:$K$132,MATCH($B633&amp;"|"&amp;$C633,Inputs!$A$5:$A$132,0))</f>
        <v/>
      </c>
      <c r="G633" s="39" t="n"/>
      <c r="H633" s="5">
        <f>INDEX(Variables!$B$5:$B$105,MATCH($A633,Variables!$A$5:$A$105,0))&amp;IF($C633="",""," | "&amp;INDEX(Mapping!$B$5:$B$26,MATCH($C633,Mapping!$A$5:$A$26,0))&amp;" | "&amp;INDEX(Mapping!$B$30:$B$41,MATCH($B633,Mapping!$A$30:$A$41,0)))</f>
        <v/>
      </c>
      <c r="I633" s="5">
        <f>INDEX(Variables!$C$5:$C$105,MATCH($A633,Variables!$A$5:$A$105,0))</f>
        <v/>
      </c>
      <c r="J633" s="5">
        <f>INDEX(Variables!$E$5:$E$105,MATCH($A633,Variables!$A$5:$A$105,0))</f>
        <v/>
      </c>
      <c r="K633" s="25">
        <f>LOWER(Settings!$C$4)&amp;".mit."&amp;$A633&amp;IF($C633="","","."&amp;$C633&amp;"."&amp;$B633)&amp;IF(INDEX(Variables!$D$5:$D$105,MATCH($A633,Variables!$A$5:$A$105,0))="","","."&amp;INDEX(Variables!$D$5:$D$105,MATCH($A633,Variables!$A$5:$A$105,0)))&amp;"."&amp;K$5</f>
        <v/>
      </c>
      <c r="L633" s="41">
        <f>L$12*$D633*INDEX(L$21:L$28,$E633)*INDEX(L$30:L$46,$F633)*(1-INDEX(L$117:L$133,$F633))</f>
        <v/>
      </c>
      <c r="M633" s="40">
        <f>M$12*$D633*INDEX(M$21:M$28,$E633)*INDEX(M$30:M$46,$F633)*(1-INDEX(M$117:M$133,$F633))</f>
        <v/>
      </c>
      <c r="N633" s="40">
        <f>N$12*$D633*INDEX(N$21:N$28,$E633)*INDEX(N$30:N$46,$F633)*(1-INDEX(N$117:N$133,$F633))</f>
        <v/>
      </c>
      <c r="O633" s="40">
        <f>O$12*$D633*INDEX(O$21:O$28,$E633)*INDEX(O$30:O$46,$F633)*(1-INDEX(O$117:O$133,$F633))</f>
        <v/>
      </c>
      <c r="P633" s="40">
        <f>P$12*$D633*INDEX(P$21:P$28,$E633)*INDEX(P$30:P$46,$F633)*(1-INDEX(P$117:P$133,$F633))</f>
        <v/>
      </c>
      <c r="Q633" s="40">
        <f>Q$12*$D633*INDEX(Q$21:Q$28,$E633)*INDEX(Q$30:Q$46,$F633)*(1-INDEX(Q$117:Q$133,$F633))</f>
        <v/>
      </c>
      <c r="R633" s="40">
        <f>R$12*$D633*INDEX(R$21:R$28,$E633)*INDEX(R$30:R$46,$F633)*(1-INDEX(R$117:R$133,$F633))</f>
        <v/>
      </c>
      <c r="S633" s="40">
        <f>S$12*$D633*INDEX(S$21:S$28,$E633)*INDEX(S$30:S$46,$F633)*(1-INDEX(S$117:S$133,$F633))</f>
        <v/>
      </c>
      <c r="T633" s="40">
        <f>T$12*$D633*INDEX(T$21:T$28,$E633)*INDEX(T$30:T$46,$F633)*(1-INDEX(T$117:T$133,$F633))</f>
        <v/>
      </c>
      <c r="U633" s="40">
        <f>U$12*$D633*INDEX(U$21:U$28,$E633)*INDEX(U$30:U$46,$F633)*(1-INDEX(U$117:U$133,$F633))</f>
        <v/>
      </c>
      <c r="V633" s="40">
        <f>V$12*$D633*INDEX(V$21:V$28,$E633)*INDEX(V$30:V$46,$F633)*(1-INDEX(V$117:V$133,$F633))</f>
        <v/>
      </c>
      <c r="W633" s="40">
        <f>W$12*$D633*INDEX(W$21:W$28,$E633)*INDEX(W$30:W$46,$F633)*(1-INDEX(W$117:W$133,$F633))</f>
        <v/>
      </c>
      <c r="X633" s="40">
        <f>X$12*$D633*INDEX(X$21:X$28,$E633)*INDEX(X$30:X$46,$F633)*(1-INDEX(X$117:X$133,$F633))</f>
        <v/>
      </c>
      <c r="Y633" s="40">
        <f>Y$12*$D633*INDEX(Y$21:Y$28,$E633)*INDEX(Y$30:Y$46,$F633)*(1-INDEX(Y$117:Y$133,$F633))</f>
        <v/>
      </c>
      <c r="Z633" s="40">
        <f>Z$12*$D633*INDEX(Z$21:Z$28,$E633)*INDEX(Z$30:Z$46,$F633)*(1-INDEX(Z$117:Z$133,$F633))</f>
        <v/>
      </c>
      <c r="AA633" s="40">
        <f>AA$12*$D633*INDEX(AA$21:AA$28,$E633)*INDEX(AA$30:AA$46,$F633)*(1-INDEX(AA$117:AA$133,$F633))</f>
        <v/>
      </c>
      <c r="AB633" s="40">
        <f>AB$12*$D633*INDEX(AB$21:AB$28,$E633)*INDEX(AB$30:AB$46,$F633)*(1-INDEX(AB$117:AB$133,$F633))</f>
        <v/>
      </c>
      <c r="AC633" s="40">
        <f>AC$12*$D633*INDEX(AC$21:AC$28,$E633)*INDEX(AC$30:AC$46,$F633)*(1-INDEX(AC$117:AC$133,$F633))</f>
        <v/>
      </c>
      <c r="AD633" s="42">
        <f>CARBONTAX(AD$12,$D633,INDEX(AD$21:AD$28,$E633),INDEX(AD$30:AD$46,$F633),INDEX(AD$117:AD$133,$F633))</f>
        <v/>
      </c>
      <c r="AE633" s="25">
        <f>LOWER(Settings!$C$4)&amp;".mit."&amp;$A633&amp;IF($C633="","","."&amp;$C633&amp;"."&amp;$B633)&amp;IF(INDEX(Variables!$D$5:$D$105,MATCH($A633,Variables!$A$5:$A$105,0))="","","."&amp;INDEX(Variables!$D$5:$D$105,MATCH($A633,Variables!$A$5:$A$105,0)))&amp;"."&amp;AE$5</f>
        <v/>
      </c>
      <c r="AF633" s="41">
        <f>AF$12*$D633*INDEX(AF$21:AF$28,$E633)*INDEX(AF$30:AF$46,$F633)*(1-INDEX(AF$117:AF$133,$F633))</f>
        <v/>
      </c>
      <c r="AG633" s="40">
        <f>AG$12*$D633*INDEX(AG$21:AG$28,$E633)*INDEX(AG$30:AG$46,$F633)*(1-INDEX(AG$117:AG$133,$F633))</f>
        <v/>
      </c>
      <c r="AH633" s="40">
        <f>AH$12*$D633*INDEX(AH$21:AH$28,$E633)*INDEX(AH$30:AH$46,$F633)*(1-INDEX(AH$117:AH$133,$F633))</f>
        <v/>
      </c>
      <c r="AI633" s="40">
        <f>AI$12*$D633*INDEX(AI$21:AI$28,$E633)*INDEX(AI$30:AI$46,$F633)*(1-INDEX(AI$117:AI$133,$F633))</f>
        <v/>
      </c>
      <c r="AJ633" s="40">
        <f>AJ$12*$D633*INDEX(AJ$21:AJ$28,$E633)*INDEX(AJ$30:AJ$46,$F633)*(1-INDEX(AJ$117:AJ$133,$F633))</f>
        <v/>
      </c>
      <c r="AK633" s="40">
        <f>AK$12*$D633*INDEX(AK$21:AK$28,$E633)*INDEX(AK$30:AK$46,$F633)*(1-INDEX(AK$117:AK$133,$F633))</f>
        <v/>
      </c>
      <c r="AL633" s="40">
        <f>AL$12*$D633*INDEX(AL$21:AL$28,$E633)*INDEX(AL$30:AL$46,$F633)*(1-INDEX(AL$117:AL$133,$F633))</f>
        <v/>
      </c>
      <c r="AM633" s="40">
        <f>AM$12*$D633*INDEX(AM$21:AM$28,$E633)*INDEX(AM$30:AM$46,$F633)*(1-INDEX(AM$117:AM$133,$F633))</f>
        <v/>
      </c>
      <c r="AN633" s="40">
        <f>AN$12*$D633*INDEX(AN$21:AN$28,$E633)*INDEX(AN$30:AN$46,$F633)*(1-INDEX(AN$117:AN$133,$F633))</f>
        <v/>
      </c>
      <c r="AO633" s="40">
        <f>AO$12*$D633*INDEX(AO$21:AO$28,$E633)*INDEX(AO$30:AO$46,$F633)*(1-INDEX(AO$117:AO$133,$F633))</f>
        <v/>
      </c>
      <c r="AP633" s="40">
        <f>AP$12*$D633*INDEX(AP$21:AP$28,$E633)*INDEX(AP$30:AP$46,$F633)*(1-INDEX(AP$117:AP$133,$F633))</f>
        <v/>
      </c>
      <c r="AQ633" s="40">
        <f>AQ$12*$D633*INDEX(AQ$21:AQ$28,$E633)*INDEX(AQ$30:AQ$46,$F633)*(1-INDEX(AQ$117:AQ$133,$F633))</f>
        <v/>
      </c>
      <c r="AR633" s="40">
        <f>AR$12*$D633*INDEX(AR$21:AR$28,$E633)*INDEX(AR$30:AR$46,$F633)*(1-INDEX(AR$117:AR$133,$F633))</f>
        <v/>
      </c>
      <c r="AS633" s="40">
        <f>AS$12*$D633*INDEX(AS$21:AS$28,$E633)*INDEX(AS$30:AS$46,$F633)*(1-INDEX(AS$117:AS$133,$F633))</f>
        <v/>
      </c>
      <c r="AT633" s="40">
        <f>AT$12*$D633*INDEX(AT$21:AT$28,$E633)*INDEX(AT$30:AT$46,$F633)*(1-INDEX(AT$117:AT$133,$F633))</f>
        <v/>
      </c>
      <c r="AU633" s="40">
        <f>AU$12*$D633*INDEX(AU$21:AU$28,$E633)*INDEX(AU$30:AU$46,$F633)*(1-INDEX(AU$117:AU$133,$F633))</f>
        <v/>
      </c>
      <c r="AV633" s="40">
        <f>AV$12*$D633*INDEX(AV$21:AV$28,$E633)*INDEX(AV$30:AV$46,$F633)*(1-INDEX(AV$117:AV$133,$F633))</f>
        <v/>
      </c>
      <c r="AW633" s="40">
        <f>AW$12*$D633*INDEX(AW$21:AW$28,$E633)*INDEX(AW$30:AW$46,$F633)*(1-INDEX(AW$117:AW$133,$F633))</f>
        <v/>
      </c>
      <c r="AX633" s="42">
        <f>CARBONTAX(AX$12,$D633,INDEX(AX$21:AX$28,$E633),INDEX(AX$30:AX$46,$F633),INDEX(AX$117:AX$133,$F633))</f>
        <v/>
      </c>
    </row>
    <row r="634" hidden="1" outlineLevel="2">
      <c r="A634" s="5" t="inlineStr">
        <is>
          <t>ctxnew</t>
        </is>
      </c>
      <c r="B634" s="5" t="inlineStr">
        <is>
          <t>bio</t>
        </is>
      </c>
      <c r="C634" s="5" t="inlineStr">
        <is>
          <t>foo</t>
        </is>
      </c>
      <c r="D634" s="40">
        <f>INDEX(Inputs!$T$5:$T$132,MATCH($B634&amp;"|"&amp;$C634,Inputs!$A$5:$A$132,0))</f>
        <v/>
      </c>
      <c r="E634" s="40">
        <f>INDEX(Inputs!$J$5:$J$132,MATCH($B634&amp;"|"&amp;$C634,Inputs!$A$5:$A$132,0))</f>
        <v/>
      </c>
      <c r="F634" s="40">
        <f>INDEX(Inputs!$K$5:$K$132,MATCH($B634&amp;"|"&amp;$C634,Inputs!$A$5:$A$132,0))</f>
        <v/>
      </c>
      <c r="G634" s="39" t="n"/>
      <c r="H634" s="5">
        <f>INDEX(Variables!$B$5:$B$105,MATCH($A634,Variables!$A$5:$A$105,0))&amp;IF($C634="",""," | "&amp;INDEX(Mapping!$B$5:$B$26,MATCH($C634,Mapping!$A$5:$A$26,0))&amp;" | "&amp;INDEX(Mapping!$B$30:$B$41,MATCH($B634,Mapping!$A$30:$A$41,0)))</f>
        <v/>
      </c>
      <c r="I634" s="5">
        <f>INDEX(Variables!$C$5:$C$105,MATCH($A634,Variables!$A$5:$A$105,0))</f>
        <v/>
      </c>
      <c r="J634" s="5">
        <f>INDEX(Variables!$E$5:$E$105,MATCH($A634,Variables!$A$5:$A$105,0))</f>
        <v/>
      </c>
      <c r="K634" s="25">
        <f>LOWER(Settings!$C$4)&amp;".mit."&amp;$A634&amp;IF($C634="","","."&amp;$C634&amp;"."&amp;$B634)&amp;IF(INDEX(Variables!$D$5:$D$105,MATCH($A634,Variables!$A$5:$A$105,0))="","","."&amp;INDEX(Variables!$D$5:$D$105,MATCH($A634,Variables!$A$5:$A$105,0)))&amp;"."&amp;K$5</f>
        <v/>
      </c>
      <c r="L634" s="41">
        <f>L$12*$D634*INDEX(L$21:L$28,$E634)*INDEX(L$30:L$46,$F634)*(1-INDEX(L$117:L$133,$F634))</f>
        <v/>
      </c>
      <c r="M634" s="40">
        <f>M$12*$D634*INDEX(M$21:M$28,$E634)*INDEX(M$30:M$46,$F634)*(1-INDEX(M$117:M$133,$F634))</f>
        <v/>
      </c>
      <c r="N634" s="40">
        <f>N$12*$D634*INDEX(N$21:N$28,$E634)*INDEX(N$30:N$46,$F634)*(1-INDEX(N$117:N$133,$F634))</f>
        <v/>
      </c>
      <c r="O634" s="40">
        <f>O$12*$D634*INDEX(O$21:O$28,$E634)*INDEX(O$30:O$46,$F634)*(1-INDEX(O$117:O$133,$F634))</f>
        <v/>
      </c>
      <c r="P634" s="40">
        <f>P$12*$D634*INDEX(P$21:P$28,$E634)*INDEX(P$30:P$46,$F634)*(1-INDEX(P$117:P$133,$F634))</f>
        <v/>
      </c>
      <c r="Q634" s="40">
        <f>Q$12*$D634*INDEX(Q$21:Q$28,$E634)*INDEX(Q$30:Q$46,$F634)*(1-INDEX(Q$117:Q$133,$F634))</f>
        <v/>
      </c>
      <c r="R634" s="40">
        <f>R$12*$D634*INDEX(R$21:R$28,$E634)*INDEX(R$30:R$46,$F634)*(1-INDEX(R$117:R$133,$F634))</f>
        <v/>
      </c>
      <c r="S634" s="40">
        <f>S$12*$D634*INDEX(S$21:S$28,$E634)*INDEX(S$30:S$46,$F634)*(1-INDEX(S$117:S$133,$F634))</f>
        <v/>
      </c>
      <c r="T634" s="40">
        <f>T$12*$D634*INDEX(T$21:T$28,$E634)*INDEX(T$30:T$46,$F634)*(1-INDEX(T$117:T$133,$F634))</f>
        <v/>
      </c>
      <c r="U634" s="40">
        <f>U$12*$D634*INDEX(U$21:U$28,$E634)*INDEX(U$30:U$46,$F634)*(1-INDEX(U$117:U$133,$F634))</f>
        <v/>
      </c>
      <c r="V634" s="40">
        <f>V$12*$D634*INDEX(V$21:V$28,$E634)*INDEX(V$30:V$46,$F634)*(1-INDEX(V$117:V$133,$F634))</f>
        <v/>
      </c>
      <c r="W634" s="40">
        <f>W$12*$D634*INDEX(W$21:W$28,$E634)*INDEX(W$30:W$46,$F634)*(1-INDEX(W$117:W$133,$F634))</f>
        <v/>
      </c>
      <c r="X634" s="40">
        <f>X$12*$D634*INDEX(X$21:X$28,$E634)*INDEX(X$30:X$46,$F634)*(1-INDEX(X$117:X$133,$F634))</f>
        <v/>
      </c>
      <c r="Y634" s="40">
        <f>Y$12*$D634*INDEX(Y$21:Y$28,$E634)*INDEX(Y$30:Y$46,$F634)*(1-INDEX(Y$117:Y$133,$F634))</f>
        <v/>
      </c>
      <c r="Z634" s="40">
        <f>Z$12*$D634*INDEX(Z$21:Z$28,$E634)*INDEX(Z$30:Z$46,$F634)*(1-INDEX(Z$117:Z$133,$F634))</f>
        <v/>
      </c>
      <c r="AA634" s="40">
        <f>AA$12*$D634*INDEX(AA$21:AA$28,$E634)*INDEX(AA$30:AA$46,$F634)*(1-INDEX(AA$117:AA$133,$F634))</f>
        <v/>
      </c>
      <c r="AB634" s="40">
        <f>AB$12*$D634*INDEX(AB$21:AB$28,$E634)*INDEX(AB$30:AB$46,$F634)*(1-INDEX(AB$117:AB$133,$F634))</f>
        <v/>
      </c>
      <c r="AC634" s="40">
        <f>AC$12*$D634*INDEX(AC$21:AC$28,$E634)*INDEX(AC$30:AC$46,$F634)*(1-INDEX(AC$117:AC$133,$F634))</f>
        <v/>
      </c>
      <c r="AD634" s="42">
        <f>CARBONTAX(AD$12,$D634,INDEX(AD$21:AD$28,$E634),INDEX(AD$30:AD$46,$F634),INDEX(AD$117:AD$133,$F634))</f>
        <v/>
      </c>
      <c r="AE634" s="25">
        <f>LOWER(Settings!$C$4)&amp;".mit."&amp;$A634&amp;IF($C634="","","."&amp;$C634&amp;"."&amp;$B634)&amp;IF(INDEX(Variables!$D$5:$D$105,MATCH($A634,Variables!$A$5:$A$105,0))="","","."&amp;INDEX(Variables!$D$5:$D$105,MATCH($A634,Variables!$A$5:$A$105,0)))&amp;"."&amp;AE$5</f>
        <v/>
      </c>
      <c r="AF634" s="41">
        <f>AF$12*$D634*INDEX(AF$21:AF$28,$E634)*INDEX(AF$30:AF$46,$F634)*(1-INDEX(AF$117:AF$133,$F634))</f>
        <v/>
      </c>
      <c r="AG634" s="40">
        <f>AG$12*$D634*INDEX(AG$21:AG$28,$E634)*INDEX(AG$30:AG$46,$F634)*(1-INDEX(AG$117:AG$133,$F634))</f>
        <v/>
      </c>
      <c r="AH634" s="40">
        <f>AH$12*$D634*INDEX(AH$21:AH$28,$E634)*INDEX(AH$30:AH$46,$F634)*(1-INDEX(AH$117:AH$133,$F634))</f>
        <v/>
      </c>
      <c r="AI634" s="40">
        <f>AI$12*$D634*INDEX(AI$21:AI$28,$E634)*INDEX(AI$30:AI$46,$F634)*(1-INDEX(AI$117:AI$133,$F634))</f>
        <v/>
      </c>
      <c r="AJ634" s="40">
        <f>AJ$12*$D634*INDEX(AJ$21:AJ$28,$E634)*INDEX(AJ$30:AJ$46,$F634)*(1-INDEX(AJ$117:AJ$133,$F634))</f>
        <v/>
      </c>
      <c r="AK634" s="40">
        <f>AK$12*$D634*INDEX(AK$21:AK$28,$E634)*INDEX(AK$30:AK$46,$F634)*(1-INDEX(AK$117:AK$133,$F634))</f>
        <v/>
      </c>
      <c r="AL634" s="40">
        <f>AL$12*$D634*INDEX(AL$21:AL$28,$E634)*INDEX(AL$30:AL$46,$F634)*(1-INDEX(AL$117:AL$133,$F634))</f>
        <v/>
      </c>
      <c r="AM634" s="40">
        <f>AM$12*$D634*INDEX(AM$21:AM$28,$E634)*INDEX(AM$30:AM$46,$F634)*(1-INDEX(AM$117:AM$133,$F634))</f>
        <v/>
      </c>
      <c r="AN634" s="40">
        <f>AN$12*$D634*INDEX(AN$21:AN$28,$E634)*INDEX(AN$30:AN$46,$F634)*(1-INDEX(AN$117:AN$133,$F634))</f>
        <v/>
      </c>
      <c r="AO634" s="40">
        <f>AO$12*$D634*INDEX(AO$21:AO$28,$E634)*INDEX(AO$30:AO$46,$F634)*(1-INDEX(AO$117:AO$133,$F634))</f>
        <v/>
      </c>
      <c r="AP634" s="40">
        <f>AP$12*$D634*INDEX(AP$21:AP$28,$E634)*INDEX(AP$30:AP$46,$F634)*(1-INDEX(AP$117:AP$133,$F634))</f>
        <v/>
      </c>
      <c r="AQ634" s="40">
        <f>AQ$12*$D634*INDEX(AQ$21:AQ$28,$E634)*INDEX(AQ$30:AQ$46,$F634)*(1-INDEX(AQ$117:AQ$133,$F634))</f>
        <v/>
      </c>
      <c r="AR634" s="40">
        <f>AR$12*$D634*INDEX(AR$21:AR$28,$E634)*INDEX(AR$30:AR$46,$F634)*(1-INDEX(AR$117:AR$133,$F634))</f>
        <v/>
      </c>
      <c r="AS634" s="40">
        <f>AS$12*$D634*INDEX(AS$21:AS$28,$E634)*INDEX(AS$30:AS$46,$F634)*(1-INDEX(AS$117:AS$133,$F634))</f>
        <v/>
      </c>
      <c r="AT634" s="40">
        <f>AT$12*$D634*INDEX(AT$21:AT$28,$E634)*INDEX(AT$30:AT$46,$F634)*(1-INDEX(AT$117:AT$133,$F634))</f>
        <v/>
      </c>
      <c r="AU634" s="40">
        <f>AU$12*$D634*INDEX(AU$21:AU$28,$E634)*INDEX(AU$30:AU$46,$F634)*(1-INDEX(AU$117:AU$133,$F634))</f>
        <v/>
      </c>
      <c r="AV634" s="40">
        <f>AV$12*$D634*INDEX(AV$21:AV$28,$E634)*INDEX(AV$30:AV$46,$F634)*(1-INDEX(AV$117:AV$133,$F634))</f>
        <v/>
      </c>
      <c r="AW634" s="40">
        <f>AW$12*$D634*INDEX(AW$21:AW$28,$E634)*INDEX(AW$30:AW$46,$F634)*(1-INDEX(AW$117:AW$133,$F634))</f>
        <v/>
      </c>
      <c r="AX634" s="42">
        <f>CARBONTAX(AX$12,$D634,INDEX(AX$21:AX$28,$E634),INDEX(AX$30:AX$46,$F634),INDEX(AX$117:AX$133,$F634))</f>
        <v/>
      </c>
    </row>
    <row r="635" hidden="1" outlineLevel="2"/>
    <row r="636" hidden="1" outlineLevel="2">
      <c r="A636" s="5" t="inlineStr">
        <is>
          <t>ets</t>
        </is>
      </c>
      <c r="B636" s="5" t="inlineStr">
        <is>
          <t>coa</t>
        </is>
      </c>
      <c r="C636" s="5" t="inlineStr">
        <is>
          <t>foo</t>
        </is>
      </c>
      <c r="D636" s="40">
        <f>INDEX(Inputs!$T$5:$T$132,MATCH($B636&amp;"|"&amp;$C636,Inputs!$A$5:$A$132,0))</f>
        <v/>
      </c>
      <c r="E636" s="40">
        <f>INDEX(Inputs!$K$5:$K$132,MATCH($B636&amp;"|"&amp;$C636,Inputs!$A$5:$A$132,0))</f>
        <v/>
      </c>
      <c r="F636" s="39" t="n"/>
      <c r="G636" s="39" t="n"/>
      <c r="H636" s="5">
        <f>INDEX(Variables!$B$5:$B$105,MATCH($A636,Variables!$A$5:$A$105,0))&amp;IF($C636="",""," | "&amp;INDEX(Mapping!$B$5:$B$26,MATCH($C636,Mapping!$A$5:$A$26,0))&amp;" | "&amp;INDEX(Mapping!$B$30:$B$41,MATCH($B636,Mapping!$A$30:$A$41,0)))</f>
        <v/>
      </c>
      <c r="I636" s="5">
        <f>INDEX(Variables!$C$5:$C$105,MATCH($A636,Variables!$A$5:$A$105,0))</f>
        <v/>
      </c>
      <c r="J636" s="5">
        <f>INDEX(Variables!$E$5:$E$105,MATCH($A636,Variables!$A$5:$A$105,0))</f>
        <v/>
      </c>
      <c r="K636" s="25">
        <f>LOWER(Settings!$C$4)&amp;".mit."&amp;$A636&amp;IF($C636="","","."&amp;$C636&amp;"."&amp;$B636)&amp;IF(INDEX(Variables!$D$5:$D$105,MATCH($A636,Variables!$A$5:$A$105,0))="","","."&amp;INDEX(Variables!$D$5:$D$105,MATCH($A636,Variables!$A$5:$A$105,0)))&amp;"."&amp;K$5</f>
        <v/>
      </c>
      <c r="L636" s="41">
        <f>L$134*$D636*INDEX(L$117:L$133,$E636)</f>
        <v/>
      </c>
      <c r="M636" s="40">
        <f>M$134*$D636*INDEX(M$117:M$133,$E636)</f>
        <v/>
      </c>
      <c r="N636" s="40">
        <f>N$134*$D636*INDEX(N$117:N$133,$E636)</f>
        <v/>
      </c>
      <c r="O636" s="40">
        <f>O$134*$D636*INDEX(O$117:O$133,$E636)</f>
        <v/>
      </c>
      <c r="P636" s="40">
        <f>P$134*$D636*INDEX(P$117:P$133,$E636)</f>
        <v/>
      </c>
      <c r="Q636" s="40">
        <f>Q$134*$D636*INDEX(Q$117:Q$133,$E636)</f>
        <v/>
      </c>
      <c r="R636" s="40">
        <f>R$134*$D636*INDEX(R$117:R$133,$E636)</f>
        <v/>
      </c>
      <c r="S636" s="40">
        <f>S$134*$D636*INDEX(S$117:S$133,$E636)</f>
        <v/>
      </c>
      <c r="T636" s="40">
        <f>T$134*$D636*INDEX(T$117:T$133,$E636)</f>
        <v/>
      </c>
      <c r="U636" s="40">
        <f>U$134*$D636*INDEX(U$117:U$133,$E636)</f>
        <v/>
      </c>
      <c r="V636" s="40">
        <f>V$134*$D636*INDEX(V$117:V$133,$E636)</f>
        <v/>
      </c>
      <c r="W636" s="40">
        <f>W$134*$D636*INDEX(W$117:W$133,$E636)</f>
        <v/>
      </c>
      <c r="X636" s="40">
        <f>X$134*$D636*INDEX(X$117:X$133,$E636)</f>
        <v/>
      </c>
      <c r="Y636" s="40">
        <f>Y$134*$D636*INDEX(Y$117:Y$133,$E636)</f>
        <v/>
      </c>
      <c r="Z636" s="40">
        <f>Z$134*$D636*INDEX(Z$117:Z$133,$E636)</f>
        <v/>
      </c>
      <c r="AA636" s="40">
        <f>AA$134*$D636*INDEX(AA$117:AA$133,$E636)</f>
        <v/>
      </c>
      <c r="AB636" s="40">
        <f>AB$134*$D636*INDEX(AB$117:AB$133,$E636)</f>
        <v/>
      </c>
      <c r="AC636" s="40">
        <f>AC$134*$D636*INDEX(AC$117:AC$133,$E636)</f>
        <v/>
      </c>
      <c r="AD636" s="42">
        <f>ETSCOST(AD$134,$D636,INDEX(AD$117:AD$133,$E636))</f>
        <v/>
      </c>
      <c r="AE636" s="25">
        <f>LOWER(Settings!$C$4)&amp;".mit."&amp;$A636&amp;IF($C636="","","."&amp;$C636&amp;"."&amp;$B636)&amp;IF(INDEX(Variables!$D$5:$D$105,MATCH($A636,Variables!$A$5:$A$105,0))="","","."&amp;INDEX(Variables!$D$5:$D$105,MATCH($A636,Variables!$A$5:$A$105,0)))&amp;"."&amp;AE$5</f>
        <v/>
      </c>
      <c r="AF636" s="41">
        <f>AF$134*$D636*INDEX(AF$117:AF$133,$E636)</f>
        <v/>
      </c>
      <c r="AG636" s="40">
        <f>AG$134*$D636*INDEX(AG$117:AG$133,$E636)</f>
        <v/>
      </c>
      <c r="AH636" s="40">
        <f>AH$134*$D636*INDEX(AH$117:AH$133,$E636)</f>
        <v/>
      </c>
      <c r="AI636" s="40">
        <f>AI$134*$D636*INDEX(AI$117:AI$133,$E636)</f>
        <v/>
      </c>
      <c r="AJ636" s="40">
        <f>AJ$134*$D636*INDEX(AJ$117:AJ$133,$E636)</f>
        <v/>
      </c>
      <c r="AK636" s="40">
        <f>AK$134*$D636*INDEX(AK$117:AK$133,$E636)</f>
        <v/>
      </c>
      <c r="AL636" s="40">
        <f>AL$134*$D636*INDEX(AL$117:AL$133,$E636)</f>
        <v/>
      </c>
      <c r="AM636" s="40">
        <f>AM$134*$D636*INDEX(AM$117:AM$133,$E636)</f>
        <v/>
      </c>
      <c r="AN636" s="40">
        <f>AN$134*$D636*INDEX(AN$117:AN$133,$E636)</f>
        <v/>
      </c>
      <c r="AO636" s="40">
        <f>AO$134*$D636*INDEX(AO$117:AO$133,$E636)</f>
        <v/>
      </c>
      <c r="AP636" s="40">
        <f>AP$134*$D636*INDEX(AP$117:AP$133,$E636)</f>
        <v/>
      </c>
      <c r="AQ636" s="40">
        <f>AQ$134*$D636*INDEX(AQ$117:AQ$133,$E636)</f>
        <v/>
      </c>
      <c r="AR636" s="40">
        <f>AR$134*$D636*INDEX(AR$117:AR$133,$E636)</f>
        <v/>
      </c>
      <c r="AS636" s="40">
        <f>AS$134*$D636*INDEX(AS$117:AS$133,$E636)</f>
        <v/>
      </c>
      <c r="AT636" s="40">
        <f>AT$134*$D636*INDEX(AT$117:AT$133,$E636)</f>
        <v/>
      </c>
      <c r="AU636" s="40">
        <f>AU$134*$D636*INDEX(AU$117:AU$133,$E636)</f>
        <v/>
      </c>
      <c r="AV636" s="40">
        <f>AV$134*$D636*INDEX(AV$117:AV$133,$E636)</f>
        <v/>
      </c>
      <c r="AW636" s="40">
        <f>AW$134*$D636*INDEX(AW$117:AW$133,$E636)</f>
        <v/>
      </c>
      <c r="AX636" s="42">
        <f>ETSCOST(AX$134,$D636,INDEX(AX$117:AX$133,$E636))</f>
        <v/>
      </c>
    </row>
    <row r="637" hidden="1" outlineLevel="2">
      <c r="A637" s="5" t="inlineStr">
        <is>
          <t>ets</t>
        </is>
      </c>
      <c r="B637" s="5" t="inlineStr">
        <is>
          <t>nga</t>
        </is>
      </c>
      <c r="C637" s="5" t="inlineStr">
        <is>
          <t>foo</t>
        </is>
      </c>
      <c r="D637" s="40">
        <f>INDEX(Inputs!$T$5:$T$132,MATCH($B637&amp;"|"&amp;$C637,Inputs!$A$5:$A$132,0))</f>
        <v/>
      </c>
      <c r="E637" s="40">
        <f>INDEX(Inputs!$K$5:$K$132,MATCH($B637&amp;"|"&amp;$C637,Inputs!$A$5:$A$132,0))</f>
        <v/>
      </c>
      <c r="F637" s="39" t="n"/>
      <c r="G637" s="39" t="n"/>
      <c r="H637" s="5">
        <f>INDEX(Variables!$B$5:$B$105,MATCH($A637,Variables!$A$5:$A$105,0))&amp;IF($C637="",""," | "&amp;INDEX(Mapping!$B$5:$B$26,MATCH($C637,Mapping!$A$5:$A$26,0))&amp;" | "&amp;INDEX(Mapping!$B$30:$B$41,MATCH($B637,Mapping!$A$30:$A$41,0)))</f>
        <v/>
      </c>
      <c r="I637" s="5">
        <f>INDEX(Variables!$C$5:$C$105,MATCH($A637,Variables!$A$5:$A$105,0))</f>
        <v/>
      </c>
      <c r="J637" s="5">
        <f>INDEX(Variables!$E$5:$E$105,MATCH($A637,Variables!$A$5:$A$105,0))</f>
        <v/>
      </c>
      <c r="K637" s="25">
        <f>LOWER(Settings!$C$4)&amp;".mit."&amp;$A637&amp;IF($C637="","","."&amp;$C637&amp;"."&amp;$B637)&amp;IF(INDEX(Variables!$D$5:$D$105,MATCH($A637,Variables!$A$5:$A$105,0))="","","."&amp;INDEX(Variables!$D$5:$D$105,MATCH($A637,Variables!$A$5:$A$105,0)))&amp;"."&amp;K$5</f>
        <v/>
      </c>
      <c r="L637" s="41">
        <f>L$134*$D637*INDEX(L$117:L$133,$E637)</f>
        <v/>
      </c>
      <c r="M637" s="40">
        <f>M$134*$D637*INDEX(M$117:M$133,$E637)</f>
        <v/>
      </c>
      <c r="N637" s="40">
        <f>N$134*$D637*INDEX(N$117:N$133,$E637)</f>
        <v/>
      </c>
      <c r="O637" s="40">
        <f>O$134*$D637*INDEX(O$117:O$133,$E637)</f>
        <v/>
      </c>
      <c r="P637" s="40">
        <f>P$134*$D637*INDEX(P$117:P$133,$E637)</f>
        <v/>
      </c>
      <c r="Q637" s="40">
        <f>Q$134*$D637*INDEX(Q$117:Q$133,$E637)</f>
        <v/>
      </c>
      <c r="R637" s="40">
        <f>R$134*$D637*INDEX(R$117:R$133,$E637)</f>
        <v/>
      </c>
      <c r="S637" s="40">
        <f>S$134*$D637*INDEX(S$117:S$133,$E637)</f>
        <v/>
      </c>
      <c r="T637" s="40">
        <f>T$134*$D637*INDEX(T$117:T$133,$E637)</f>
        <v/>
      </c>
      <c r="U637" s="40">
        <f>U$134*$D637*INDEX(U$117:U$133,$E637)</f>
        <v/>
      </c>
      <c r="V637" s="40">
        <f>V$134*$D637*INDEX(V$117:V$133,$E637)</f>
        <v/>
      </c>
      <c r="W637" s="40">
        <f>W$134*$D637*INDEX(W$117:W$133,$E637)</f>
        <v/>
      </c>
      <c r="X637" s="40">
        <f>X$134*$D637*INDEX(X$117:X$133,$E637)</f>
        <v/>
      </c>
      <c r="Y637" s="40">
        <f>Y$134*$D637*INDEX(Y$117:Y$133,$E637)</f>
        <v/>
      </c>
      <c r="Z637" s="40">
        <f>Z$134*$D637*INDEX(Z$117:Z$133,$E637)</f>
        <v/>
      </c>
      <c r="AA637" s="40">
        <f>AA$134*$D637*INDEX(AA$117:AA$133,$E637)</f>
        <v/>
      </c>
      <c r="AB637" s="40">
        <f>AB$134*$D637*INDEX(AB$117:AB$133,$E637)</f>
        <v/>
      </c>
      <c r="AC637" s="40">
        <f>AC$134*$D637*INDEX(AC$117:AC$133,$E637)</f>
        <v/>
      </c>
      <c r="AD637" s="42">
        <f>ETSCOST(AD$134,$D637,INDEX(AD$117:AD$133,$E637))</f>
        <v/>
      </c>
      <c r="AE637" s="25">
        <f>LOWER(Settings!$C$4)&amp;".mit."&amp;$A637&amp;IF($C637="","","."&amp;$C637&amp;"."&amp;$B637)&amp;IF(INDEX(Variables!$D$5:$D$105,MATCH($A637,Variables!$A$5:$A$105,0))="","","."&amp;INDEX(Variables!$D$5:$D$105,MATCH($A637,Variables!$A$5:$A$105,0)))&amp;"."&amp;AE$5</f>
        <v/>
      </c>
      <c r="AF637" s="41">
        <f>AF$134*$D637*INDEX(AF$117:AF$133,$E637)</f>
        <v/>
      </c>
      <c r="AG637" s="40">
        <f>AG$134*$D637*INDEX(AG$117:AG$133,$E637)</f>
        <v/>
      </c>
      <c r="AH637" s="40">
        <f>AH$134*$D637*INDEX(AH$117:AH$133,$E637)</f>
        <v/>
      </c>
      <c r="AI637" s="40">
        <f>AI$134*$D637*INDEX(AI$117:AI$133,$E637)</f>
        <v/>
      </c>
      <c r="AJ637" s="40">
        <f>AJ$134*$D637*INDEX(AJ$117:AJ$133,$E637)</f>
        <v/>
      </c>
      <c r="AK637" s="40">
        <f>AK$134*$D637*INDEX(AK$117:AK$133,$E637)</f>
        <v/>
      </c>
      <c r="AL637" s="40">
        <f>AL$134*$D637*INDEX(AL$117:AL$133,$E637)</f>
        <v/>
      </c>
      <c r="AM637" s="40">
        <f>AM$134*$D637*INDEX(AM$117:AM$133,$E637)</f>
        <v/>
      </c>
      <c r="AN637" s="40">
        <f>AN$134*$D637*INDEX(AN$117:AN$133,$E637)</f>
        <v/>
      </c>
      <c r="AO637" s="40">
        <f>AO$134*$D637*INDEX(AO$117:AO$133,$E637)</f>
        <v/>
      </c>
      <c r="AP637" s="40">
        <f>AP$134*$D637*INDEX(AP$117:AP$133,$E637)</f>
        <v/>
      </c>
      <c r="AQ637" s="40">
        <f>AQ$134*$D637*INDEX(AQ$117:AQ$133,$E637)</f>
        <v/>
      </c>
      <c r="AR637" s="40">
        <f>AR$134*$D637*INDEX(AR$117:AR$133,$E637)</f>
        <v/>
      </c>
      <c r="AS637" s="40">
        <f>AS$134*$D637*INDEX(AS$117:AS$133,$E637)</f>
        <v/>
      </c>
      <c r="AT637" s="40">
        <f>AT$134*$D637*INDEX(AT$117:AT$133,$E637)</f>
        <v/>
      </c>
      <c r="AU637" s="40">
        <f>AU$134*$D637*INDEX(AU$117:AU$133,$E637)</f>
        <v/>
      </c>
      <c r="AV637" s="40">
        <f>AV$134*$D637*INDEX(AV$117:AV$133,$E637)</f>
        <v/>
      </c>
      <c r="AW637" s="40">
        <f>AW$134*$D637*INDEX(AW$117:AW$133,$E637)</f>
        <v/>
      </c>
      <c r="AX637" s="42">
        <f>ETSCOST(AX$134,$D637,INDEX(AX$117:AX$133,$E637))</f>
        <v/>
      </c>
    </row>
    <row r="638" hidden="1" outlineLevel="2">
      <c r="A638" s="5" t="inlineStr">
        <is>
          <t>ets</t>
        </is>
      </c>
      <c r="B638" s="5" t="inlineStr">
        <is>
          <t>gso</t>
        </is>
      </c>
      <c r="C638" s="5" t="inlineStr">
        <is>
          <t>foo</t>
        </is>
      </c>
      <c r="D638" s="40">
        <f>INDEX(Inputs!$T$5:$T$132,MATCH($B638&amp;"|"&amp;$C638,Inputs!$A$5:$A$132,0))</f>
        <v/>
      </c>
      <c r="E638" s="40">
        <f>INDEX(Inputs!$K$5:$K$132,MATCH($B638&amp;"|"&amp;$C638,Inputs!$A$5:$A$132,0))</f>
        <v/>
      </c>
      <c r="F638" s="39" t="n"/>
      <c r="G638" s="39" t="n"/>
      <c r="H638" s="5">
        <f>INDEX(Variables!$B$5:$B$105,MATCH($A638,Variables!$A$5:$A$105,0))&amp;IF($C638="",""," | "&amp;INDEX(Mapping!$B$5:$B$26,MATCH($C638,Mapping!$A$5:$A$26,0))&amp;" | "&amp;INDEX(Mapping!$B$30:$B$41,MATCH($B638,Mapping!$A$30:$A$41,0)))</f>
        <v/>
      </c>
      <c r="I638" s="5">
        <f>INDEX(Variables!$C$5:$C$105,MATCH($A638,Variables!$A$5:$A$105,0))</f>
        <v/>
      </c>
      <c r="J638" s="5">
        <f>INDEX(Variables!$E$5:$E$105,MATCH($A638,Variables!$A$5:$A$105,0))</f>
        <v/>
      </c>
      <c r="K638" s="25">
        <f>LOWER(Settings!$C$4)&amp;".mit."&amp;$A638&amp;IF($C638="","","."&amp;$C638&amp;"."&amp;$B638)&amp;IF(INDEX(Variables!$D$5:$D$105,MATCH($A638,Variables!$A$5:$A$105,0))="","","."&amp;INDEX(Variables!$D$5:$D$105,MATCH($A638,Variables!$A$5:$A$105,0)))&amp;"."&amp;K$5</f>
        <v/>
      </c>
      <c r="L638" s="41">
        <f>L$134*$D638*INDEX(L$117:L$133,$E638)</f>
        <v/>
      </c>
      <c r="M638" s="40">
        <f>M$134*$D638*INDEX(M$117:M$133,$E638)</f>
        <v/>
      </c>
      <c r="N638" s="40">
        <f>N$134*$D638*INDEX(N$117:N$133,$E638)</f>
        <v/>
      </c>
      <c r="O638" s="40">
        <f>O$134*$D638*INDEX(O$117:O$133,$E638)</f>
        <v/>
      </c>
      <c r="P638" s="40">
        <f>P$134*$D638*INDEX(P$117:P$133,$E638)</f>
        <v/>
      </c>
      <c r="Q638" s="40">
        <f>Q$134*$D638*INDEX(Q$117:Q$133,$E638)</f>
        <v/>
      </c>
      <c r="R638" s="40">
        <f>R$134*$D638*INDEX(R$117:R$133,$E638)</f>
        <v/>
      </c>
      <c r="S638" s="40">
        <f>S$134*$D638*INDEX(S$117:S$133,$E638)</f>
        <v/>
      </c>
      <c r="T638" s="40">
        <f>T$134*$D638*INDEX(T$117:T$133,$E638)</f>
        <v/>
      </c>
      <c r="U638" s="40">
        <f>U$134*$D638*INDEX(U$117:U$133,$E638)</f>
        <v/>
      </c>
      <c r="V638" s="40">
        <f>V$134*$D638*INDEX(V$117:V$133,$E638)</f>
        <v/>
      </c>
      <c r="W638" s="40">
        <f>W$134*$D638*INDEX(W$117:W$133,$E638)</f>
        <v/>
      </c>
      <c r="X638" s="40">
        <f>X$134*$D638*INDEX(X$117:X$133,$E638)</f>
        <v/>
      </c>
      <c r="Y638" s="40">
        <f>Y$134*$D638*INDEX(Y$117:Y$133,$E638)</f>
        <v/>
      </c>
      <c r="Z638" s="40">
        <f>Z$134*$D638*INDEX(Z$117:Z$133,$E638)</f>
        <v/>
      </c>
      <c r="AA638" s="40">
        <f>AA$134*$D638*INDEX(AA$117:AA$133,$E638)</f>
        <v/>
      </c>
      <c r="AB638" s="40">
        <f>AB$134*$D638*INDEX(AB$117:AB$133,$E638)</f>
        <v/>
      </c>
      <c r="AC638" s="40">
        <f>AC$134*$D638*INDEX(AC$117:AC$133,$E638)</f>
        <v/>
      </c>
      <c r="AD638" s="42">
        <f>ETSCOST(AD$134,$D638,INDEX(AD$117:AD$133,$E638))</f>
        <v/>
      </c>
      <c r="AE638" s="25">
        <f>LOWER(Settings!$C$4)&amp;".mit."&amp;$A638&amp;IF($C638="","","."&amp;$C638&amp;"."&amp;$B638)&amp;IF(INDEX(Variables!$D$5:$D$105,MATCH($A638,Variables!$A$5:$A$105,0))="","","."&amp;INDEX(Variables!$D$5:$D$105,MATCH($A638,Variables!$A$5:$A$105,0)))&amp;"."&amp;AE$5</f>
        <v/>
      </c>
      <c r="AF638" s="41">
        <f>AF$134*$D638*INDEX(AF$117:AF$133,$E638)</f>
        <v/>
      </c>
      <c r="AG638" s="40">
        <f>AG$134*$D638*INDEX(AG$117:AG$133,$E638)</f>
        <v/>
      </c>
      <c r="AH638" s="40">
        <f>AH$134*$D638*INDEX(AH$117:AH$133,$E638)</f>
        <v/>
      </c>
      <c r="AI638" s="40">
        <f>AI$134*$D638*INDEX(AI$117:AI$133,$E638)</f>
        <v/>
      </c>
      <c r="AJ638" s="40">
        <f>AJ$134*$D638*INDEX(AJ$117:AJ$133,$E638)</f>
        <v/>
      </c>
      <c r="AK638" s="40">
        <f>AK$134*$D638*INDEX(AK$117:AK$133,$E638)</f>
        <v/>
      </c>
      <c r="AL638" s="40">
        <f>AL$134*$D638*INDEX(AL$117:AL$133,$E638)</f>
        <v/>
      </c>
      <c r="AM638" s="40">
        <f>AM$134*$D638*INDEX(AM$117:AM$133,$E638)</f>
        <v/>
      </c>
      <c r="AN638" s="40">
        <f>AN$134*$D638*INDEX(AN$117:AN$133,$E638)</f>
        <v/>
      </c>
      <c r="AO638" s="40">
        <f>AO$134*$D638*INDEX(AO$117:AO$133,$E638)</f>
        <v/>
      </c>
      <c r="AP638" s="40">
        <f>AP$134*$D638*INDEX(AP$117:AP$133,$E638)</f>
        <v/>
      </c>
      <c r="AQ638" s="40">
        <f>AQ$134*$D638*INDEX(AQ$117:AQ$133,$E638)</f>
        <v/>
      </c>
      <c r="AR638" s="40">
        <f>AR$134*$D638*INDEX(AR$117:AR$133,$E638)</f>
        <v/>
      </c>
      <c r="AS638" s="40">
        <f>AS$134*$D638*INDEX(AS$117:AS$133,$E638)</f>
        <v/>
      </c>
      <c r="AT638" s="40">
        <f>AT$134*$D638*INDEX(AT$117:AT$133,$E638)</f>
        <v/>
      </c>
      <c r="AU638" s="40">
        <f>AU$134*$D638*INDEX(AU$117:AU$133,$E638)</f>
        <v/>
      </c>
      <c r="AV638" s="40">
        <f>AV$134*$D638*INDEX(AV$117:AV$133,$E638)</f>
        <v/>
      </c>
      <c r="AW638" s="40">
        <f>AW$134*$D638*INDEX(AW$117:AW$133,$E638)</f>
        <v/>
      </c>
      <c r="AX638" s="42">
        <f>ETSCOST(AX$134,$D638,INDEX(AX$117:AX$133,$E638))</f>
        <v/>
      </c>
    </row>
    <row r="639" hidden="1" outlineLevel="2">
      <c r="A639" s="5" t="inlineStr">
        <is>
          <t>ets</t>
        </is>
      </c>
      <c r="B639" s="5" t="inlineStr">
        <is>
          <t>die</t>
        </is>
      </c>
      <c r="C639" s="5" t="inlineStr">
        <is>
          <t>foo</t>
        </is>
      </c>
      <c r="D639" s="40">
        <f>INDEX(Inputs!$T$5:$T$132,MATCH($B639&amp;"|"&amp;$C639,Inputs!$A$5:$A$132,0))</f>
        <v/>
      </c>
      <c r="E639" s="40">
        <f>INDEX(Inputs!$K$5:$K$132,MATCH($B639&amp;"|"&amp;$C639,Inputs!$A$5:$A$132,0))</f>
        <v/>
      </c>
      <c r="F639" s="39" t="n"/>
      <c r="G639" s="39" t="n"/>
      <c r="H639" s="5">
        <f>INDEX(Variables!$B$5:$B$105,MATCH($A639,Variables!$A$5:$A$105,0))&amp;IF($C639="",""," | "&amp;INDEX(Mapping!$B$5:$B$26,MATCH($C639,Mapping!$A$5:$A$26,0))&amp;" | "&amp;INDEX(Mapping!$B$30:$B$41,MATCH($B639,Mapping!$A$30:$A$41,0)))</f>
        <v/>
      </c>
      <c r="I639" s="5">
        <f>INDEX(Variables!$C$5:$C$105,MATCH($A639,Variables!$A$5:$A$105,0))</f>
        <v/>
      </c>
      <c r="J639" s="5">
        <f>INDEX(Variables!$E$5:$E$105,MATCH($A639,Variables!$A$5:$A$105,0))</f>
        <v/>
      </c>
      <c r="K639" s="25">
        <f>LOWER(Settings!$C$4)&amp;".mit."&amp;$A639&amp;IF($C639="","","."&amp;$C639&amp;"."&amp;$B639)&amp;IF(INDEX(Variables!$D$5:$D$105,MATCH($A639,Variables!$A$5:$A$105,0))="","","."&amp;INDEX(Variables!$D$5:$D$105,MATCH($A639,Variables!$A$5:$A$105,0)))&amp;"."&amp;K$5</f>
        <v/>
      </c>
      <c r="L639" s="41">
        <f>L$134*$D639*INDEX(L$117:L$133,$E639)</f>
        <v/>
      </c>
      <c r="M639" s="40">
        <f>M$134*$D639*INDEX(M$117:M$133,$E639)</f>
        <v/>
      </c>
      <c r="N639" s="40">
        <f>N$134*$D639*INDEX(N$117:N$133,$E639)</f>
        <v/>
      </c>
      <c r="O639" s="40">
        <f>O$134*$D639*INDEX(O$117:O$133,$E639)</f>
        <v/>
      </c>
      <c r="P639" s="40">
        <f>P$134*$D639*INDEX(P$117:P$133,$E639)</f>
        <v/>
      </c>
      <c r="Q639" s="40">
        <f>Q$134*$D639*INDEX(Q$117:Q$133,$E639)</f>
        <v/>
      </c>
      <c r="R639" s="40">
        <f>R$134*$D639*INDEX(R$117:R$133,$E639)</f>
        <v/>
      </c>
      <c r="S639" s="40">
        <f>S$134*$D639*INDEX(S$117:S$133,$E639)</f>
        <v/>
      </c>
      <c r="T639" s="40">
        <f>T$134*$D639*INDEX(T$117:T$133,$E639)</f>
        <v/>
      </c>
      <c r="U639" s="40">
        <f>U$134*$D639*INDEX(U$117:U$133,$E639)</f>
        <v/>
      </c>
      <c r="V639" s="40">
        <f>V$134*$D639*INDEX(V$117:V$133,$E639)</f>
        <v/>
      </c>
      <c r="W639" s="40">
        <f>W$134*$D639*INDEX(W$117:W$133,$E639)</f>
        <v/>
      </c>
      <c r="X639" s="40">
        <f>X$134*$D639*INDEX(X$117:X$133,$E639)</f>
        <v/>
      </c>
      <c r="Y639" s="40">
        <f>Y$134*$D639*INDEX(Y$117:Y$133,$E639)</f>
        <v/>
      </c>
      <c r="Z639" s="40">
        <f>Z$134*$D639*INDEX(Z$117:Z$133,$E639)</f>
        <v/>
      </c>
      <c r="AA639" s="40">
        <f>AA$134*$D639*INDEX(AA$117:AA$133,$E639)</f>
        <v/>
      </c>
      <c r="AB639" s="40">
        <f>AB$134*$D639*INDEX(AB$117:AB$133,$E639)</f>
        <v/>
      </c>
      <c r="AC639" s="40">
        <f>AC$134*$D639*INDEX(AC$117:AC$133,$E639)</f>
        <v/>
      </c>
      <c r="AD639" s="42">
        <f>ETSCOST(AD$134,$D639,INDEX(AD$117:AD$133,$E639))</f>
        <v/>
      </c>
      <c r="AE639" s="25">
        <f>LOWER(Settings!$C$4)&amp;".mit."&amp;$A639&amp;IF($C639="","","."&amp;$C639&amp;"."&amp;$B639)&amp;IF(INDEX(Variables!$D$5:$D$105,MATCH($A639,Variables!$A$5:$A$105,0))="","","."&amp;INDEX(Variables!$D$5:$D$105,MATCH($A639,Variables!$A$5:$A$105,0)))&amp;"."&amp;AE$5</f>
        <v/>
      </c>
      <c r="AF639" s="41">
        <f>AF$134*$D639*INDEX(AF$117:AF$133,$E639)</f>
        <v/>
      </c>
      <c r="AG639" s="40">
        <f>AG$134*$D639*INDEX(AG$117:AG$133,$E639)</f>
        <v/>
      </c>
      <c r="AH639" s="40">
        <f>AH$134*$D639*INDEX(AH$117:AH$133,$E639)</f>
        <v/>
      </c>
      <c r="AI639" s="40">
        <f>AI$134*$D639*INDEX(AI$117:AI$133,$E639)</f>
        <v/>
      </c>
      <c r="AJ639" s="40">
        <f>AJ$134*$D639*INDEX(AJ$117:AJ$133,$E639)</f>
        <v/>
      </c>
      <c r="AK639" s="40">
        <f>AK$134*$D639*INDEX(AK$117:AK$133,$E639)</f>
        <v/>
      </c>
      <c r="AL639" s="40">
        <f>AL$134*$D639*INDEX(AL$117:AL$133,$E639)</f>
        <v/>
      </c>
      <c r="AM639" s="40">
        <f>AM$134*$D639*INDEX(AM$117:AM$133,$E639)</f>
        <v/>
      </c>
      <c r="AN639" s="40">
        <f>AN$134*$D639*INDEX(AN$117:AN$133,$E639)</f>
        <v/>
      </c>
      <c r="AO639" s="40">
        <f>AO$134*$D639*INDEX(AO$117:AO$133,$E639)</f>
        <v/>
      </c>
      <c r="AP639" s="40">
        <f>AP$134*$D639*INDEX(AP$117:AP$133,$E639)</f>
        <v/>
      </c>
      <c r="AQ639" s="40">
        <f>AQ$134*$D639*INDEX(AQ$117:AQ$133,$E639)</f>
        <v/>
      </c>
      <c r="AR639" s="40">
        <f>AR$134*$D639*INDEX(AR$117:AR$133,$E639)</f>
        <v/>
      </c>
      <c r="AS639" s="40">
        <f>AS$134*$D639*INDEX(AS$117:AS$133,$E639)</f>
        <v/>
      </c>
      <c r="AT639" s="40">
        <f>AT$134*$D639*INDEX(AT$117:AT$133,$E639)</f>
        <v/>
      </c>
      <c r="AU639" s="40">
        <f>AU$134*$D639*INDEX(AU$117:AU$133,$E639)</f>
        <v/>
      </c>
      <c r="AV639" s="40">
        <f>AV$134*$D639*INDEX(AV$117:AV$133,$E639)</f>
        <v/>
      </c>
      <c r="AW639" s="40">
        <f>AW$134*$D639*INDEX(AW$117:AW$133,$E639)</f>
        <v/>
      </c>
      <c r="AX639" s="42">
        <f>ETSCOST(AX$134,$D639,INDEX(AX$117:AX$133,$E639))</f>
        <v/>
      </c>
    </row>
    <row r="640" hidden="1" outlineLevel="2">
      <c r="A640" s="5" t="inlineStr">
        <is>
          <t>ets</t>
        </is>
      </c>
      <c r="B640" s="5" t="inlineStr">
        <is>
          <t>lpg</t>
        </is>
      </c>
      <c r="C640" s="5" t="inlineStr">
        <is>
          <t>foo</t>
        </is>
      </c>
      <c r="D640" s="40">
        <f>INDEX(Inputs!$T$5:$T$132,MATCH($B640&amp;"|"&amp;$C640,Inputs!$A$5:$A$132,0))</f>
        <v/>
      </c>
      <c r="E640" s="40">
        <f>INDEX(Inputs!$K$5:$K$132,MATCH($B640&amp;"|"&amp;$C640,Inputs!$A$5:$A$132,0))</f>
        <v/>
      </c>
      <c r="F640" s="39" t="n"/>
      <c r="G640" s="39" t="n"/>
      <c r="H640" s="5">
        <f>INDEX(Variables!$B$5:$B$105,MATCH($A640,Variables!$A$5:$A$105,0))&amp;IF($C640="",""," | "&amp;INDEX(Mapping!$B$5:$B$26,MATCH($C640,Mapping!$A$5:$A$26,0))&amp;" | "&amp;INDEX(Mapping!$B$30:$B$41,MATCH($B640,Mapping!$A$30:$A$41,0)))</f>
        <v/>
      </c>
      <c r="I640" s="5">
        <f>INDEX(Variables!$C$5:$C$105,MATCH($A640,Variables!$A$5:$A$105,0))</f>
        <v/>
      </c>
      <c r="J640" s="5">
        <f>INDEX(Variables!$E$5:$E$105,MATCH($A640,Variables!$A$5:$A$105,0))</f>
        <v/>
      </c>
      <c r="K640" s="25">
        <f>LOWER(Settings!$C$4)&amp;".mit."&amp;$A640&amp;IF($C640="","","."&amp;$C640&amp;"."&amp;$B640)&amp;IF(INDEX(Variables!$D$5:$D$105,MATCH($A640,Variables!$A$5:$A$105,0))="","","."&amp;INDEX(Variables!$D$5:$D$105,MATCH($A640,Variables!$A$5:$A$105,0)))&amp;"."&amp;K$5</f>
        <v/>
      </c>
      <c r="L640" s="41">
        <f>L$134*$D640*INDEX(L$117:L$133,$E640)</f>
        <v/>
      </c>
      <c r="M640" s="40">
        <f>M$134*$D640*INDEX(M$117:M$133,$E640)</f>
        <v/>
      </c>
      <c r="N640" s="40">
        <f>N$134*$D640*INDEX(N$117:N$133,$E640)</f>
        <v/>
      </c>
      <c r="O640" s="40">
        <f>O$134*$D640*INDEX(O$117:O$133,$E640)</f>
        <v/>
      </c>
      <c r="P640" s="40">
        <f>P$134*$D640*INDEX(P$117:P$133,$E640)</f>
        <v/>
      </c>
      <c r="Q640" s="40">
        <f>Q$134*$D640*INDEX(Q$117:Q$133,$E640)</f>
        <v/>
      </c>
      <c r="R640" s="40">
        <f>R$134*$D640*INDEX(R$117:R$133,$E640)</f>
        <v/>
      </c>
      <c r="S640" s="40">
        <f>S$134*$D640*INDEX(S$117:S$133,$E640)</f>
        <v/>
      </c>
      <c r="T640" s="40">
        <f>T$134*$D640*INDEX(T$117:T$133,$E640)</f>
        <v/>
      </c>
      <c r="U640" s="40">
        <f>U$134*$D640*INDEX(U$117:U$133,$E640)</f>
        <v/>
      </c>
      <c r="V640" s="40">
        <f>V$134*$D640*INDEX(V$117:V$133,$E640)</f>
        <v/>
      </c>
      <c r="W640" s="40">
        <f>W$134*$D640*INDEX(W$117:W$133,$E640)</f>
        <v/>
      </c>
      <c r="X640" s="40">
        <f>X$134*$D640*INDEX(X$117:X$133,$E640)</f>
        <v/>
      </c>
      <c r="Y640" s="40">
        <f>Y$134*$D640*INDEX(Y$117:Y$133,$E640)</f>
        <v/>
      </c>
      <c r="Z640" s="40">
        <f>Z$134*$D640*INDEX(Z$117:Z$133,$E640)</f>
        <v/>
      </c>
      <c r="AA640" s="40">
        <f>AA$134*$D640*INDEX(AA$117:AA$133,$E640)</f>
        <v/>
      </c>
      <c r="AB640" s="40">
        <f>AB$134*$D640*INDEX(AB$117:AB$133,$E640)</f>
        <v/>
      </c>
      <c r="AC640" s="40">
        <f>AC$134*$D640*INDEX(AC$117:AC$133,$E640)</f>
        <v/>
      </c>
      <c r="AD640" s="42">
        <f>ETSCOST(AD$134,$D640,INDEX(AD$117:AD$133,$E640))</f>
        <v/>
      </c>
      <c r="AE640" s="25">
        <f>LOWER(Settings!$C$4)&amp;".mit."&amp;$A640&amp;IF($C640="","","."&amp;$C640&amp;"."&amp;$B640)&amp;IF(INDEX(Variables!$D$5:$D$105,MATCH($A640,Variables!$A$5:$A$105,0))="","","."&amp;INDEX(Variables!$D$5:$D$105,MATCH($A640,Variables!$A$5:$A$105,0)))&amp;"."&amp;AE$5</f>
        <v/>
      </c>
      <c r="AF640" s="41">
        <f>AF$134*$D640*INDEX(AF$117:AF$133,$E640)</f>
        <v/>
      </c>
      <c r="AG640" s="40">
        <f>AG$134*$D640*INDEX(AG$117:AG$133,$E640)</f>
        <v/>
      </c>
      <c r="AH640" s="40">
        <f>AH$134*$D640*INDEX(AH$117:AH$133,$E640)</f>
        <v/>
      </c>
      <c r="AI640" s="40">
        <f>AI$134*$D640*INDEX(AI$117:AI$133,$E640)</f>
        <v/>
      </c>
      <c r="AJ640" s="40">
        <f>AJ$134*$D640*INDEX(AJ$117:AJ$133,$E640)</f>
        <v/>
      </c>
      <c r="AK640" s="40">
        <f>AK$134*$D640*INDEX(AK$117:AK$133,$E640)</f>
        <v/>
      </c>
      <c r="AL640" s="40">
        <f>AL$134*$D640*INDEX(AL$117:AL$133,$E640)</f>
        <v/>
      </c>
      <c r="AM640" s="40">
        <f>AM$134*$D640*INDEX(AM$117:AM$133,$E640)</f>
        <v/>
      </c>
      <c r="AN640" s="40">
        <f>AN$134*$D640*INDEX(AN$117:AN$133,$E640)</f>
        <v/>
      </c>
      <c r="AO640" s="40">
        <f>AO$134*$D640*INDEX(AO$117:AO$133,$E640)</f>
        <v/>
      </c>
      <c r="AP640" s="40">
        <f>AP$134*$D640*INDEX(AP$117:AP$133,$E640)</f>
        <v/>
      </c>
      <c r="AQ640" s="40">
        <f>AQ$134*$D640*INDEX(AQ$117:AQ$133,$E640)</f>
        <v/>
      </c>
      <c r="AR640" s="40">
        <f>AR$134*$D640*INDEX(AR$117:AR$133,$E640)</f>
        <v/>
      </c>
      <c r="AS640" s="40">
        <f>AS$134*$D640*INDEX(AS$117:AS$133,$E640)</f>
        <v/>
      </c>
      <c r="AT640" s="40">
        <f>AT$134*$D640*INDEX(AT$117:AT$133,$E640)</f>
        <v/>
      </c>
      <c r="AU640" s="40">
        <f>AU$134*$D640*INDEX(AU$117:AU$133,$E640)</f>
        <v/>
      </c>
      <c r="AV640" s="40">
        <f>AV$134*$D640*INDEX(AV$117:AV$133,$E640)</f>
        <v/>
      </c>
      <c r="AW640" s="40">
        <f>AW$134*$D640*INDEX(AW$117:AW$133,$E640)</f>
        <v/>
      </c>
      <c r="AX640" s="42">
        <f>ETSCOST(AX$134,$D640,INDEX(AX$117:AX$133,$E640))</f>
        <v/>
      </c>
    </row>
    <row r="641" hidden="1" outlineLevel="2">
      <c r="A641" s="5" t="inlineStr">
        <is>
          <t>ets</t>
        </is>
      </c>
      <c r="B641" s="5" t="inlineStr">
        <is>
          <t>ker</t>
        </is>
      </c>
      <c r="C641" s="5" t="inlineStr">
        <is>
          <t>foo</t>
        </is>
      </c>
      <c r="D641" s="40">
        <f>INDEX(Inputs!$T$5:$T$132,MATCH($B641&amp;"|"&amp;$C641,Inputs!$A$5:$A$132,0))</f>
        <v/>
      </c>
      <c r="E641" s="40">
        <f>INDEX(Inputs!$K$5:$K$132,MATCH($B641&amp;"|"&amp;$C641,Inputs!$A$5:$A$132,0))</f>
        <v/>
      </c>
      <c r="F641" s="39" t="n"/>
      <c r="G641" s="39" t="n"/>
      <c r="H641" s="5">
        <f>INDEX(Variables!$B$5:$B$105,MATCH($A641,Variables!$A$5:$A$105,0))&amp;IF($C641="",""," | "&amp;INDEX(Mapping!$B$5:$B$26,MATCH($C641,Mapping!$A$5:$A$26,0))&amp;" | "&amp;INDEX(Mapping!$B$30:$B$41,MATCH($B641,Mapping!$A$30:$A$41,0)))</f>
        <v/>
      </c>
      <c r="I641" s="5">
        <f>INDEX(Variables!$C$5:$C$105,MATCH($A641,Variables!$A$5:$A$105,0))</f>
        <v/>
      </c>
      <c r="J641" s="5">
        <f>INDEX(Variables!$E$5:$E$105,MATCH($A641,Variables!$A$5:$A$105,0))</f>
        <v/>
      </c>
      <c r="K641" s="25">
        <f>LOWER(Settings!$C$4)&amp;".mit."&amp;$A641&amp;IF($C641="","","."&amp;$C641&amp;"."&amp;$B641)&amp;IF(INDEX(Variables!$D$5:$D$105,MATCH($A641,Variables!$A$5:$A$105,0))="","","."&amp;INDEX(Variables!$D$5:$D$105,MATCH($A641,Variables!$A$5:$A$105,0)))&amp;"."&amp;K$5</f>
        <v/>
      </c>
      <c r="L641" s="41">
        <f>L$134*$D641*INDEX(L$117:L$133,$E641)</f>
        <v/>
      </c>
      <c r="M641" s="40">
        <f>M$134*$D641*INDEX(M$117:M$133,$E641)</f>
        <v/>
      </c>
      <c r="N641" s="40">
        <f>N$134*$D641*INDEX(N$117:N$133,$E641)</f>
        <v/>
      </c>
      <c r="O641" s="40">
        <f>O$134*$D641*INDEX(O$117:O$133,$E641)</f>
        <v/>
      </c>
      <c r="P641" s="40">
        <f>P$134*$D641*INDEX(P$117:P$133,$E641)</f>
        <v/>
      </c>
      <c r="Q641" s="40">
        <f>Q$134*$D641*INDEX(Q$117:Q$133,$E641)</f>
        <v/>
      </c>
      <c r="R641" s="40">
        <f>R$134*$D641*INDEX(R$117:R$133,$E641)</f>
        <v/>
      </c>
      <c r="S641" s="40">
        <f>S$134*$D641*INDEX(S$117:S$133,$E641)</f>
        <v/>
      </c>
      <c r="T641" s="40">
        <f>T$134*$D641*INDEX(T$117:T$133,$E641)</f>
        <v/>
      </c>
      <c r="U641" s="40">
        <f>U$134*$D641*INDEX(U$117:U$133,$E641)</f>
        <v/>
      </c>
      <c r="V641" s="40">
        <f>V$134*$D641*INDEX(V$117:V$133,$E641)</f>
        <v/>
      </c>
      <c r="W641" s="40">
        <f>W$134*$D641*INDEX(W$117:W$133,$E641)</f>
        <v/>
      </c>
      <c r="X641" s="40">
        <f>X$134*$D641*INDEX(X$117:X$133,$E641)</f>
        <v/>
      </c>
      <c r="Y641" s="40">
        <f>Y$134*$D641*INDEX(Y$117:Y$133,$E641)</f>
        <v/>
      </c>
      <c r="Z641" s="40">
        <f>Z$134*$D641*INDEX(Z$117:Z$133,$E641)</f>
        <v/>
      </c>
      <c r="AA641" s="40">
        <f>AA$134*$D641*INDEX(AA$117:AA$133,$E641)</f>
        <v/>
      </c>
      <c r="AB641" s="40">
        <f>AB$134*$D641*INDEX(AB$117:AB$133,$E641)</f>
        <v/>
      </c>
      <c r="AC641" s="40">
        <f>AC$134*$D641*INDEX(AC$117:AC$133,$E641)</f>
        <v/>
      </c>
      <c r="AD641" s="42">
        <f>ETSCOST(AD$134,$D641,INDEX(AD$117:AD$133,$E641))</f>
        <v/>
      </c>
      <c r="AE641" s="25">
        <f>LOWER(Settings!$C$4)&amp;".mit."&amp;$A641&amp;IF($C641="","","."&amp;$C641&amp;"."&amp;$B641)&amp;IF(INDEX(Variables!$D$5:$D$105,MATCH($A641,Variables!$A$5:$A$105,0))="","","."&amp;INDEX(Variables!$D$5:$D$105,MATCH($A641,Variables!$A$5:$A$105,0)))&amp;"."&amp;AE$5</f>
        <v/>
      </c>
      <c r="AF641" s="41">
        <f>AF$134*$D641*INDEX(AF$117:AF$133,$E641)</f>
        <v/>
      </c>
      <c r="AG641" s="40">
        <f>AG$134*$D641*INDEX(AG$117:AG$133,$E641)</f>
        <v/>
      </c>
      <c r="AH641" s="40">
        <f>AH$134*$D641*INDEX(AH$117:AH$133,$E641)</f>
        <v/>
      </c>
      <c r="AI641" s="40">
        <f>AI$134*$D641*INDEX(AI$117:AI$133,$E641)</f>
        <v/>
      </c>
      <c r="AJ641" s="40">
        <f>AJ$134*$D641*INDEX(AJ$117:AJ$133,$E641)</f>
        <v/>
      </c>
      <c r="AK641" s="40">
        <f>AK$134*$D641*INDEX(AK$117:AK$133,$E641)</f>
        <v/>
      </c>
      <c r="AL641" s="40">
        <f>AL$134*$D641*INDEX(AL$117:AL$133,$E641)</f>
        <v/>
      </c>
      <c r="AM641" s="40">
        <f>AM$134*$D641*INDEX(AM$117:AM$133,$E641)</f>
        <v/>
      </c>
      <c r="AN641" s="40">
        <f>AN$134*$D641*INDEX(AN$117:AN$133,$E641)</f>
        <v/>
      </c>
      <c r="AO641" s="40">
        <f>AO$134*$D641*INDEX(AO$117:AO$133,$E641)</f>
        <v/>
      </c>
      <c r="AP641" s="40">
        <f>AP$134*$D641*INDEX(AP$117:AP$133,$E641)</f>
        <v/>
      </c>
      <c r="AQ641" s="40">
        <f>AQ$134*$D641*INDEX(AQ$117:AQ$133,$E641)</f>
        <v/>
      </c>
      <c r="AR641" s="40">
        <f>AR$134*$D641*INDEX(AR$117:AR$133,$E641)</f>
        <v/>
      </c>
      <c r="AS641" s="40">
        <f>AS$134*$D641*INDEX(AS$117:AS$133,$E641)</f>
        <v/>
      </c>
      <c r="AT641" s="40">
        <f>AT$134*$D641*INDEX(AT$117:AT$133,$E641)</f>
        <v/>
      </c>
      <c r="AU641" s="40">
        <f>AU$134*$D641*INDEX(AU$117:AU$133,$E641)</f>
        <v/>
      </c>
      <c r="AV641" s="40">
        <f>AV$134*$D641*INDEX(AV$117:AV$133,$E641)</f>
        <v/>
      </c>
      <c r="AW641" s="40">
        <f>AW$134*$D641*INDEX(AW$117:AW$133,$E641)</f>
        <v/>
      </c>
      <c r="AX641" s="42">
        <f>ETSCOST(AX$134,$D641,INDEX(AX$117:AX$133,$E641))</f>
        <v/>
      </c>
    </row>
    <row r="642" hidden="1" outlineLevel="2">
      <c r="A642" s="5" t="inlineStr">
        <is>
          <t>ets</t>
        </is>
      </c>
      <c r="B642" s="5" t="inlineStr">
        <is>
          <t>oop</t>
        </is>
      </c>
      <c r="C642" s="5" t="inlineStr">
        <is>
          <t>foo</t>
        </is>
      </c>
      <c r="D642" s="40">
        <f>INDEX(Inputs!$T$5:$T$132,MATCH($B642&amp;"|"&amp;$C642,Inputs!$A$5:$A$132,0))</f>
        <v/>
      </c>
      <c r="E642" s="40">
        <f>INDEX(Inputs!$K$5:$K$132,MATCH($B642&amp;"|"&amp;$C642,Inputs!$A$5:$A$132,0))</f>
        <v/>
      </c>
      <c r="F642" s="39" t="n"/>
      <c r="G642" s="39" t="n"/>
      <c r="H642" s="5">
        <f>INDEX(Variables!$B$5:$B$105,MATCH($A642,Variables!$A$5:$A$105,0))&amp;IF($C642="",""," | "&amp;INDEX(Mapping!$B$5:$B$26,MATCH($C642,Mapping!$A$5:$A$26,0))&amp;" | "&amp;INDEX(Mapping!$B$30:$B$41,MATCH($B642,Mapping!$A$30:$A$41,0)))</f>
        <v/>
      </c>
      <c r="I642" s="5">
        <f>INDEX(Variables!$C$5:$C$105,MATCH($A642,Variables!$A$5:$A$105,0))</f>
        <v/>
      </c>
      <c r="J642" s="5">
        <f>INDEX(Variables!$E$5:$E$105,MATCH($A642,Variables!$A$5:$A$105,0))</f>
        <v/>
      </c>
      <c r="K642" s="25">
        <f>LOWER(Settings!$C$4)&amp;".mit."&amp;$A642&amp;IF($C642="","","."&amp;$C642&amp;"."&amp;$B642)&amp;IF(INDEX(Variables!$D$5:$D$105,MATCH($A642,Variables!$A$5:$A$105,0))="","","."&amp;INDEX(Variables!$D$5:$D$105,MATCH($A642,Variables!$A$5:$A$105,0)))&amp;"."&amp;K$5</f>
        <v/>
      </c>
      <c r="L642" s="41">
        <f>L$134*$D642*INDEX(L$117:L$133,$E642)</f>
        <v/>
      </c>
      <c r="M642" s="40">
        <f>M$134*$D642*INDEX(M$117:M$133,$E642)</f>
        <v/>
      </c>
      <c r="N642" s="40">
        <f>N$134*$D642*INDEX(N$117:N$133,$E642)</f>
        <v/>
      </c>
      <c r="O642" s="40">
        <f>O$134*$D642*INDEX(O$117:O$133,$E642)</f>
        <v/>
      </c>
      <c r="P642" s="40">
        <f>P$134*$D642*INDEX(P$117:P$133,$E642)</f>
        <v/>
      </c>
      <c r="Q642" s="40">
        <f>Q$134*$D642*INDEX(Q$117:Q$133,$E642)</f>
        <v/>
      </c>
      <c r="R642" s="40">
        <f>R$134*$D642*INDEX(R$117:R$133,$E642)</f>
        <v/>
      </c>
      <c r="S642" s="40">
        <f>S$134*$D642*INDEX(S$117:S$133,$E642)</f>
        <v/>
      </c>
      <c r="T642" s="40">
        <f>T$134*$D642*INDEX(T$117:T$133,$E642)</f>
        <v/>
      </c>
      <c r="U642" s="40">
        <f>U$134*$D642*INDEX(U$117:U$133,$E642)</f>
        <v/>
      </c>
      <c r="V642" s="40">
        <f>V$134*$D642*INDEX(V$117:V$133,$E642)</f>
        <v/>
      </c>
      <c r="W642" s="40">
        <f>W$134*$D642*INDEX(W$117:W$133,$E642)</f>
        <v/>
      </c>
      <c r="X642" s="40">
        <f>X$134*$D642*INDEX(X$117:X$133,$E642)</f>
        <v/>
      </c>
      <c r="Y642" s="40">
        <f>Y$134*$D642*INDEX(Y$117:Y$133,$E642)</f>
        <v/>
      </c>
      <c r="Z642" s="40">
        <f>Z$134*$D642*INDEX(Z$117:Z$133,$E642)</f>
        <v/>
      </c>
      <c r="AA642" s="40">
        <f>AA$134*$D642*INDEX(AA$117:AA$133,$E642)</f>
        <v/>
      </c>
      <c r="AB642" s="40">
        <f>AB$134*$D642*INDEX(AB$117:AB$133,$E642)</f>
        <v/>
      </c>
      <c r="AC642" s="40">
        <f>AC$134*$D642*INDEX(AC$117:AC$133,$E642)</f>
        <v/>
      </c>
      <c r="AD642" s="42">
        <f>ETSCOST(AD$134,$D642,INDEX(AD$117:AD$133,$E642))</f>
        <v/>
      </c>
      <c r="AE642" s="25">
        <f>LOWER(Settings!$C$4)&amp;".mit."&amp;$A642&amp;IF($C642="","","."&amp;$C642&amp;"."&amp;$B642)&amp;IF(INDEX(Variables!$D$5:$D$105,MATCH($A642,Variables!$A$5:$A$105,0))="","","."&amp;INDEX(Variables!$D$5:$D$105,MATCH($A642,Variables!$A$5:$A$105,0)))&amp;"."&amp;AE$5</f>
        <v/>
      </c>
      <c r="AF642" s="41">
        <f>AF$134*$D642*INDEX(AF$117:AF$133,$E642)</f>
        <v/>
      </c>
      <c r="AG642" s="40">
        <f>AG$134*$D642*INDEX(AG$117:AG$133,$E642)</f>
        <v/>
      </c>
      <c r="AH642" s="40">
        <f>AH$134*$D642*INDEX(AH$117:AH$133,$E642)</f>
        <v/>
      </c>
      <c r="AI642" s="40">
        <f>AI$134*$D642*INDEX(AI$117:AI$133,$E642)</f>
        <v/>
      </c>
      <c r="AJ642" s="40">
        <f>AJ$134*$D642*INDEX(AJ$117:AJ$133,$E642)</f>
        <v/>
      </c>
      <c r="AK642" s="40">
        <f>AK$134*$D642*INDEX(AK$117:AK$133,$E642)</f>
        <v/>
      </c>
      <c r="AL642" s="40">
        <f>AL$134*$D642*INDEX(AL$117:AL$133,$E642)</f>
        <v/>
      </c>
      <c r="AM642" s="40">
        <f>AM$134*$D642*INDEX(AM$117:AM$133,$E642)</f>
        <v/>
      </c>
      <c r="AN642" s="40">
        <f>AN$134*$D642*INDEX(AN$117:AN$133,$E642)</f>
        <v/>
      </c>
      <c r="AO642" s="40">
        <f>AO$134*$D642*INDEX(AO$117:AO$133,$E642)</f>
        <v/>
      </c>
      <c r="AP642" s="40">
        <f>AP$134*$D642*INDEX(AP$117:AP$133,$E642)</f>
        <v/>
      </c>
      <c r="AQ642" s="40">
        <f>AQ$134*$D642*INDEX(AQ$117:AQ$133,$E642)</f>
        <v/>
      </c>
      <c r="AR642" s="40">
        <f>AR$134*$D642*INDEX(AR$117:AR$133,$E642)</f>
        <v/>
      </c>
      <c r="AS642" s="40">
        <f>AS$134*$D642*INDEX(AS$117:AS$133,$E642)</f>
        <v/>
      </c>
      <c r="AT642" s="40">
        <f>AT$134*$D642*INDEX(AT$117:AT$133,$E642)</f>
        <v/>
      </c>
      <c r="AU642" s="40">
        <f>AU$134*$D642*INDEX(AU$117:AU$133,$E642)</f>
        <v/>
      </c>
      <c r="AV642" s="40">
        <f>AV$134*$D642*INDEX(AV$117:AV$133,$E642)</f>
        <v/>
      </c>
      <c r="AW642" s="40">
        <f>AW$134*$D642*INDEX(AW$117:AW$133,$E642)</f>
        <v/>
      </c>
      <c r="AX642" s="42">
        <f>ETSCOST(AX$134,$D642,INDEX(AX$117:AX$133,$E642))</f>
        <v/>
      </c>
    </row>
    <row r="643" hidden="1" outlineLevel="2">
      <c r="A643" s="5" t="inlineStr">
        <is>
          <t>ets</t>
        </is>
      </c>
      <c r="B643" s="5" t="inlineStr">
        <is>
          <t>bio</t>
        </is>
      </c>
      <c r="C643" s="5" t="inlineStr">
        <is>
          <t>foo</t>
        </is>
      </c>
      <c r="D643" s="40">
        <f>INDEX(Inputs!$T$5:$T$132,MATCH($B643&amp;"|"&amp;$C643,Inputs!$A$5:$A$132,0))</f>
        <v/>
      </c>
      <c r="E643" s="40">
        <f>INDEX(Inputs!$K$5:$K$132,MATCH($B643&amp;"|"&amp;$C643,Inputs!$A$5:$A$132,0))</f>
        <v/>
      </c>
      <c r="F643" s="39" t="n"/>
      <c r="G643" s="39" t="n"/>
      <c r="H643" s="5">
        <f>INDEX(Variables!$B$5:$B$105,MATCH($A643,Variables!$A$5:$A$105,0))&amp;IF($C643="",""," | "&amp;INDEX(Mapping!$B$5:$B$26,MATCH($C643,Mapping!$A$5:$A$26,0))&amp;" | "&amp;INDEX(Mapping!$B$30:$B$41,MATCH($B643,Mapping!$A$30:$A$41,0)))</f>
        <v/>
      </c>
      <c r="I643" s="5">
        <f>INDEX(Variables!$C$5:$C$105,MATCH($A643,Variables!$A$5:$A$105,0))</f>
        <v/>
      </c>
      <c r="J643" s="5">
        <f>INDEX(Variables!$E$5:$E$105,MATCH($A643,Variables!$A$5:$A$105,0))</f>
        <v/>
      </c>
      <c r="K643" s="25">
        <f>LOWER(Settings!$C$4)&amp;".mit."&amp;$A643&amp;IF($C643="","","."&amp;$C643&amp;"."&amp;$B643)&amp;IF(INDEX(Variables!$D$5:$D$105,MATCH($A643,Variables!$A$5:$A$105,0))="","","."&amp;INDEX(Variables!$D$5:$D$105,MATCH($A643,Variables!$A$5:$A$105,0)))&amp;"."&amp;K$5</f>
        <v/>
      </c>
      <c r="L643" s="41">
        <f>L$134*$D643*INDEX(L$117:L$133,$E643)</f>
        <v/>
      </c>
      <c r="M643" s="40">
        <f>M$134*$D643*INDEX(M$117:M$133,$E643)</f>
        <v/>
      </c>
      <c r="N643" s="40">
        <f>N$134*$D643*INDEX(N$117:N$133,$E643)</f>
        <v/>
      </c>
      <c r="O643" s="40">
        <f>O$134*$D643*INDEX(O$117:O$133,$E643)</f>
        <v/>
      </c>
      <c r="P643" s="40">
        <f>P$134*$D643*INDEX(P$117:P$133,$E643)</f>
        <v/>
      </c>
      <c r="Q643" s="40">
        <f>Q$134*$D643*INDEX(Q$117:Q$133,$E643)</f>
        <v/>
      </c>
      <c r="R643" s="40">
        <f>R$134*$D643*INDEX(R$117:R$133,$E643)</f>
        <v/>
      </c>
      <c r="S643" s="40">
        <f>S$134*$D643*INDEX(S$117:S$133,$E643)</f>
        <v/>
      </c>
      <c r="T643" s="40">
        <f>T$134*$D643*INDEX(T$117:T$133,$E643)</f>
        <v/>
      </c>
      <c r="U643" s="40">
        <f>U$134*$D643*INDEX(U$117:U$133,$E643)</f>
        <v/>
      </c>
      <c r="V643" s="40">
        <f>V$134*$D643*INDEX(V$117:V$133,$E643)</f>
        <v/>
      </c>
      <c r="W643" s="40">
        <f>W$134*$D643*INDEX(W$117:W$133,$E643)</f>
        <v/>
      </c>
      <c r="X643" s="40">
        <f>X$134*$D643*INDEX(X$117:X$133,$E643)</f>
        <v/>
      </c>
      <c r="Y643" s="40">
        <f>Y$134*$D643*INDEX(Y$117:Y$133,$E643)</f>
        <v/>
      </c>
      <c r="Z643" s="40">
        <f>Z$134*$D643*INDEX(Z$117:Z$133,$E643)</f>
        <v/>
      </c>
      <c r="AA643" s="40">
        <f>AA$134*$D643*INDEX(AA$117:AA$133,$E643)</f>
        <v/>
      </c>
      <c r="AB643" s="40">
        <f>AB$134*$D643*INDEX(AB$117:AB$133,$E643)</f>
        <v/>
      </c>
      <c r="AC643" s="40">
        <f>AC$134*$D643*INDEX(AC$117:AC$133,$E643)</f>
        <v/>
      </c>
      <c r="AD643" s="42">
        <f>ETSCOST(AD$134,$D643,INDEX(AD$117:AD$133,$E643))</f>
        <v/>
      </c>
      <c r="AE643" s="25">
        <f>LOWER(Settings!$C$4)&amp;".mit."&amp;$A643&amp;IF($C643="","","."&amp;$C643&amp;"."&amp;$B643)&amp;IF(INDEX(Variables!$D$5:$D$105,MATCH($A643,Variables!$A$5:$A$105,0))="","","."&amp;INDEX(Variables!$D$5:$D$105,MATCH($A643,Variables!$A$5:$A$105,0)))&amp;"."&amp;AE$5</f>
        <v/>
      </c>
      <c r="AF643" s="41">
        <f>AF$134*$D643*INDEX(AF$117:AF$133,$E643)</f>
        <v/>
      </c>
      <c r="AG643" s="40">
        <f>AG$134*$D643*INDEX(AG$117:AG$133,$E643)</f>
        <v/>
      </c>
      <c r="AH643" s="40">
        <f>AH$134*$D643*INDEX(AH$117:AH$133,$E643)</f>
        <v/>
      </c>
      <c r="AI643" s="40">
        <f>AI$134*$D643*INDEX(AI$117:AI$133,$E643)</f>
        <v/>
      </c>
      <c r="AJ643" s="40">
        <f>AJ$134*$D643*INDEX(AJ$117:AJ$133,$E643)</f>
        <v/>
      </c>
      <c r="AK643" s="40">
        <f>AK$134*$D643*INDEX(AK$117:AK$133,$E643)</f>
        <v/>
      </c>
      <c r="AL643" s="40">
        <f>AL$134*$D643*INDEX(AL$117:AL$133,$E643)</f>
        <v/>
      </c>
      <c r="AM643" s="40">
        <f>AM$134*$D643*INDEX(AM$117:AM$133,$E643)</f>
        <v/>
      </c>
      <c r="AN643" s="40">
        <f>AN$134*$D643*INDEX(AN$117:AN$133,$E643)</f>
        <v/>
      </c>
      <c r="AO643" s="40">
        <f>AO$134*$D643*INDEX(AO$117:AO$133,$E643)</f>
        <v/>
      </c>
      <c r="AP643" s="40">
        <f>AP$134*$D643*INDEX(AP$117:AP$133,$E643)</f>
        <v/>
      </c>
      <c r="AQ643" s="40">
        <f>AQ$134*$D643*INDEX(AQ$117:AQ$133,$E643)</f>
        <v/>
      </c>
      <c r="AR643" s="40">
        <f>AR$134*$D643*INDEX(AR$117:AR$133,$E643)</f>
        <v/>
      </c>
      <c r="AS643" s="40">
        <f>AS$134*$D643*INDEX(AS$117:AS$133,$E643)</f>
        <v/>
      </c>
      <c r="AT643" s="40">
        <f>AT$134*$D643*INDEX(AT$117:AT$133,$E643)</f>
        <v/>
      </c>
      <c r="AU643" s="40">
        <f>AU$134*$D643*INDEX(AU$117:AU$133,$E643)</f>
        <v/>
      </c>
      <c r="AV643" s="40">
        <f>AV$134*$D643*INDEX(AV$117:AV$133,$E643)</f>
        <v/>
      </c>
      <c r="AW643" s="40">
        <f>AW$134*$D643*INDEX(AW$117:AW$133,$E643)</f>
        <v/>
      </c>
      <c r="AX643" s="42">
        <f>ETSCOST(AX$134,$D643,INDEX(AX$117:AX$133,$E643))</f>
        <v/>
      </c>
    </row>
    <row r="644" hidden="1" outlineLevel="2"/>
    <row r="645" hidden="1" outlineLevel="2">
      <c r="A645" s="5" t="inlineStr">
        <is>
          <t>ntx</t>
        </is>
      </c>
      <c r="B645" s="5" t="inlineStr">
        <is>
          <t>coa</t>
        </is>
      </c>
      <c r="C645" s="5" t="inlineStr">
        <is>
          <t>foo</t>
        </is>
      </c>
      <c r="D645" s="40">
        <f>INDEX(Inputs!$L$5:$L$132,MATCH($B645&amp;"|"&amp;$C645,Inputs!$A$5:$A$132,0))</f>
        <v/>
      </c>
      <c r="E645" s="40">
        <f>INDEX(Inputs!$I$5:$I$132,MATCH($B645&amp;"|"&amp;$C645,Inputs!$A$5:$A$132,0))</f>
        <v/>
      </c>
      <c r="F645" s="39" t="n"/>
      <c r="G645" s="39" t="n"/>
      <c r="H645" s="5">
        <f>INDEX(Variables!$B$5:$B$105,MATCH($A645,Variables!$A$5:$A$105,0))&amp;IF($C645="",""," | "&amp;INDEX(Mapping!$B$5:$B$26,MATCH($C645,Mapping!$A$5:$A$26,0))&amp;" | "&amp;INDEX(Mapping!$B$30:$B$41,MATCH($B645,Mapping!$A$30:$A$41,0)))</f>
        <v/>
      </c>
      <c r="I645" s="5">
        <f>INDEX(Variables!$C$5:$C$105,MATCH($A645,Variables!$A$5:$A$105,0))</f>
        <v/>
      </c>
      <c r="J645" s="5">
        <f>INDEX(Variables!$E$5:$E$105,MATCH($A645,Variables!$A$5:$A$105,0))</f>
        <v/>
      </c>
      <c r="K645" s="25">
        <f>LOWER(Settings!$C$4)&amp;".mit."&amp;$A645&amp;IF($C645="","","."&amp;$C645&amp;"."&amp;$B645)&amp;IF(INDEX(Variables!$D$5:$D$105,MATCH($A645,Variables!$A$5:$A$105,0))="","","."&amp;INDEX(Variables!$D$5:$D$105,MATCH($A645,Variables!$A$5:$A$105,0)))&amp;"."&amp;K$5</f>
        <v/>
      </c>
      <c r="L645" s="41">
        <f>INDEX(L$78:L$91,$D645)/$E645</f>
        <v/>
      </c>
      <c r="M645" s="40">
        <f>INDEX(M$78:M$91,$D645)/$E645</f>
        <v/>
      </c>
      <c r="N645" s="40">
        <f>INDEX(N$78:N$91,$D645)/$E645</f>
        <v/>
      </c>
      <c r="O645" s="40">
        <f>INDEX(O$78:O$91,$D645)/$E645</f>
        <v/>
      </c>
      <c r="P645" s="40">
        <f>INDEX(P$78:P$91,$D645)/$E645</f>
        <v/>
      </c>
      <c r="Q645" s="40">
        <f>INDEX(Q$78:Q$91,$D645)/$E645</f>
        <v/>
      </c>
      <c r="R645" s="40">
        <f>INDEX(R$78:R$91,$D645)/$E645</f>
        <v/>
      </c>
      <c r="S645" s="40">
        <f>INDEX(S$78:S$91,$D645)/$E645</f>
        <v/>
      </c>
      <c r="T645" s="40">
        <f>INDEX(T$78:T$91,$D645)/$E645</f>
        <v/>
      </c>
      <c r="U645" s="40">
        <f>INDEX(U$78:U$91,$D645)/$E645</f>
        <v/>
      </c>
      <c r="V645" s="40">
        <f>INDEX(V$78:V$91,$D645)/$E645</f>
        <v/>
      </c>
      <c r="W645" s="40">
        <f>INDEX(W$78:W$91,$D645)/$E645</f>
        <v/>
      </c>
      <c r="X645" s="40">
        <f>INDEX(X$78:X$91,$D645)/$E645</f>
        <v/>
      </c>
      <c r="Y645" s="40">
        <f>INDEX(Y$78:Y$91,$D645)/$E645</f>
        <v/>
      </c>
      <c r="Z645" s="40">
        <f>INDEX(Z$78:Z$91,$D645)/$E645</f>
        <v/>
      </c>
      <c r="AA645" s="40">
        <f>INDEX(AA$78:AA$91,$D645)/$E645</f>
        <v/>
      </c>
      <c r="AB645" s="40">
        <f>INDEX(AB$78:AB$91,$D645)/$E645</f>
        <v/>
      </c>
      <c r="AC645" s="40">
        <f>INDEX(AC$78:AC$91,$D645)/$E645</f>
        <v/>
      </c>
      <c r="AD645" s="42">
        <f>NEWEXCISE(INDEX(AD$78:AD$91,$D645),$E645)</f>
        <v/>
      </c>
      <c r="AE645" s="25">
        <f>LOWER(Settings!$C$4)&amp;".mit."&amp;$A645&amp;IF($C645="","","."&amp;$C645&amp;"."&amp;$B645)&amp;IF(INDEX(Variables!$D$5:$D$105,MATCH($A645,Variables!$A$5:$A$105,0))="","","."&amp;INDEX(Variables!$D$5:$D$105,MATCH($A645,Variables!$A$5:$A$105,0)))&amp;"."&amp;AE$5</f>
        <v/>
      </c>
      <c r="AF645" s="41">
        <f>INDEX(AF$78:AF$91,$D645)/$E645</f>
        <v/>
      </c>
      <c r="AG645" s="40">
        <f>INDEX(AG$78:AG$91,$D645)/$E645</f>
        <v/>
      </c>
      <c r="AH645" s="40">
        <f>INDEX(AH$78:AH$91,$D645)/$E645</f>
        <v/>
      </c>
      <c r="AI645" s="40">
        <f>INDEX(AI$78:AI$91,$D645)/$E645</f>
        <v/>
      </c>
      <c r="AJ645" s="40">
        <f>INDEX(AJ$78:AJ$91,$D645)/$E645</f>
        <v/>
      </c>
      <c r="AK645" s="40">
        <f>INDEX(AK$78:AK$91,$D645)/$E645</f>
        <v/>
      </c>
      <c r="AL645" s="40">
        <f>INDEX(AL$78:AL$91,$D645)/$E645</f>
        <v/>
      </c>
      <c r="AM645" s="40">
        <f>INDEX(AM$78:AM$91,$D645)/$E645</f>
        <v/>
      </c>
      <c r="AN645" s="40">
        <f>INDEX(AN$78:AN$91,$D645)/$E645</f>
        <v/>
      </c>
      <c r="AO645" s="40">
        <f>INDEX(AO$78:AO$91,$D645)/$E645</f>
        <v/>
      </c>
      <c r="AP645" s="40">
        <f>INDEX(AP$78:AP$91,$D645)/$E645</f>
        <v/>
      </c>
      <c r="AQ645" s="40">
        <f>INDEX(AQ$78:AQ$91,$D645)/$E645</f>
        <v/>
      </c>
      <c r="AR645" s="40">
        <f>INDEX(AR$78:AR$91,$D645)/$E645</f>
        <v/>
      </c>
      <c r="AS645" s="40">
        <f>INDEX(AS$78:AS$91,$D645)/$E645</f>
        <v/>
      </c>
      <c r="AT645" s="40">
        <f>INDEX(AT$78:AT$91,$D645)/$E645</f>
        <v/>
      </c>
      <c r="AU645" s="40">
        <f>INDEX(AU$78:AU$91,$D645)/$E645</f>
        <v/>
      </c>
      <c r="AV645" s="40">
        <f>INDEX(AV$78:AV$91,$D645)/$E645</f>
        <v/>
      </c>
      <c r="AW645" s="40">
        <f>INDEX(AW$78:AW$91,$D645)/$E645</f>
        <v/>
      </c>
      <c r="AX645" s="42">
        <f>NEWEXCISE(INDEX(AX$78:AX$91,$D645),$E645)</f>
        <v/>
      </c>
    </row>
    <row r="646" hidden="1" outlineLevel="2">
      <c r="A646" s="5" t="inlineStr">
        <is>
          <t>ntx</t>
        </is>
      </c>
      <c r="B646" s="5" t="inlineStr">
        <is>
          <t>nga</t>
        </is>
      </c>
      <c r="C646" s="5" t="inlineStr">
        <is>
          <t>foo</t>
        </is>
      </c>
      <c r="D646" s="40">
        <f>INDEX(Inputs!$L$5:$L$132,MATCH($B646&amp;"|"&amp;$C646,Inputs!$A$5:$A$132,0))</f>
        <v/>
      </c>
      <c r="E646" s="40">
        <f>INDEX(Inputs!$I$5:$I$132,MATCH($B646&amp;"|"&amp;$C646,Inputs!$A$5:$A$132,0))</f>
        <v/>
      </c>
      <c r="F646" s="39" t="n"/>
      <c r="G646" s="39" t="n"/>
      <c r="H646" s="5">
        <f>INDEX(Variables!$B$5:$B$105,MATCH($A646,Variables!$A$5:$A$105,0))&amp;IF($C646="",""," | "&amp;INDEX(Mapping!$B$5:$B$26,MATCH($C646,Mapping!$A$5:$A$26,0))&amp;" | "&amp;INDEX(Mapping!$B$30:$B$41,MATCH($B646,Mapping!$A$30:$A$41,0)))</f>
        <v/>
      </c>
      <c r="I646" s="5">
        <f>INDEX(Variables!$C$5:$C$105,MATCH($A646,Variables!$A$5:$A$105,0))</f>
        <v/>
      </c>
      <c r="J646" s="5">
        <f>INDEX(Variables!$E$5:$E$105,MATCH($A646,Variables!$A$5:$A$105,0))</f>
        <v/>
      </c>
      <c r="K646" s="25">
        <f>LOWER(Settings!$C$4)&amp;".mit."&amp;$A646&amp;IF($C646="","","."&amp;$C646&amp;"."&amp;$B646)&amp;IF(INDEX(Variables!$D$5:$D$105,MATCH($A646,Variables!$A$5:$A$105,0))="","","."&amp;INDEX(Variables!$D$5:$D$105,MATCH($A646,Variables!$A$5:$A$105,0)))&amp;"."&amp;K$5</f>
        <v/>
      </c>
      <c r="L646" s="41">
        <f>INDEX(L$78:L$91,$D646)/$E646</f>
        <v/>
      </c>
      <c r="M646" s="40">
        <f>INDEX(M$78:M$91,$D646)/$E646</f>
        <v/>
      </c>
      <c r="N646" s="40">
        <f>INDEX(N$78:N$91,$D646)/$E646</f>
        <v/>
      </c>
      <c r="O646" s="40">
        <f>INDEX(O$78:O$91,$D646)/$E646</f>
        <v/>
      </c>
      <c r="P646" s="40">
        <f>INDEX(P$78:P$91,$D646)/$E646</f>
        <v/>
      </c>
      <c r="Q646" s="40">
        <f>INDEX(Q$78:Q$91,$D646)/$E646</f>
        <v/>
      </c>
      <c r="R646" s="40">
        <f>INDEX(R$78:R$91,$D646)/$E646</f>
        <v/>
      </c>
      <c r="S646" s="40">
        <f>INDEX(S$78:S$91,$D646)/$E646</f>
        <v/>
      </c>
      <c r="T646" s="40">
        <f>INDEX(T$78:T$91,$D646)/$E646</f>
        <v/>
      </c>
      <c r="U646" s="40">
        <f>INDEX(U$78:U$91,$D646)/$E646</f>
        <v/>
      </c>
      <c r="V646" s="40">
        <f>INDEX(V$78:V$91,$D646)/$E646</f>
        <v/>
      </c>
      <c r="W646" s="40">
        <f>INDEX(W$78:W$91,$D646)/$E646</f>
        <v/>
      </c>
      <c r="X646" s="40">
        <f>INDEX(X$78:X$91,$D646)/$E646</f>
        <v/>
      </c>
      <c r="Y646" s="40">
        <f>INDEX(Y$78:Y$91,$D646)/$E646</f>
        <v/>
      </c>
      <c r="Z646" s="40">
        <f>INDEX(Z$78:Z$91,$D646)/$E646</f>
        <v/>
      </c>
      <c r="AA646" s="40">
        <f>INDEX(AA$78:AA$91,$D646)/$E646</f>
        <v/>
      </c>
      <c r="AB646" s="40">
        <f>INDEX(AB$78:AB$91,$D646)/$E646</f>
        <v/>
      </c>
      <c r="AC646" s="40">
        <f>INDEX(AC$78:AC$91,$D646)/$E646</f>
        <v/>
      </c>
      <c r="AD646" s="42">
        <f>NEWEXCISE(INDEX(AD$78:AD$91,$D646),$E646)</f>
        <v/>
      </c>
      <c r="AE646" s="25">
        <f>LOWER(Settings!$C$4)&amp;".mit."&amp;$A646&amp;IF($C646="","","."&amp;$C646&amp;"."&amp;$B646)&amp;IF(INDEX(Variables!$D$5:$D$105,MATCH($A646,Variables!$A$5:$A$105,0))="","","."&amp;INDEX(Variables!$D$5:$D$105,MATCH($A646,Variables!$A$5:$A$105,0)))&amp;"."&amp;AE$5</f>
        <v/>
      </c>
      <c r="AF646" s="41">
        <f>INDEX(AF$78:AF$91,$D646)/$E646</f>
        <v/>
      </c>
      <c r="AG646" s="40">
        <f>INDEX(AG$78:AG$91,$D646)/$E646</f>
        <v/>
      </c>
      <c r="AH646" s="40">
        <f>INDEX(AH$78:AH$91,$D646)/$E646</f>
        <v/>
      </c>
      <c r="AI646" s="40">
        <f>INDEX(AI$78:AI$91,$D646)/$E646</f>
        <v/>
      </c>
      <c r="AJ646" s="40">
        <f>INDEX(AJ$78:AJ$91,$D646)/$E646</f>
        <v/>
      </c>
      <c r="AK646" s="40">
        <f>INDEX(AK$78:AK$91,$D646)/$E646</f>
        <v/>
      </c>
      <c r="AL646" s="40">
        <f>INDEX(AL$78:AL$91,$D646)/$E646</f>
        <v/>
      </c>
      <c r="AM646" s="40">
        <f>INDEX(AM$78:AM$91,$D646)/$E646</f>
        <v/>
      </c>
      <c r="AN646" s="40">
        <f>INDEX(AN$78:AN$91,$D646)/$E646</f>
        <v/>
      </c>
      <c r="AO646" s="40">
        <f>INDEX(AO$78:AO$91,$D646)/$E646</f>
        <v/>
      </c>
      <c r="AP646" s="40">
        <f>INDEX(AP$78:AP$91,$D646)/$E646</f>
        <v/>
      </c>
      <c r="AQ646" s="40">
        <f>INDEX(AQ$78:AQ$91,$D646)/$E646</f>
        <v/>
      </c>
      <c r="AR646" s="40">
        <f>INDEX(AR$78:AR$91,$D646)/$E646</f>
        <v/>
      </c>
      <c r="AS646" s="40">
        <f>INDEX(AS$78:AS$91,$D646)/$E646</f>
        <v/>
      </c>
      <c r="AT646" s="40">
        <f>INDEX(AT$78:AT$91,$D646)/$E646</f>
        <v/>
      </c>
      <c r="AU646" s="40">
        <f>INDEX(AU$78:AU$91,$D646)/$E646</f>
        <v/>
      </c>
      <c r="AV646" s="40">
        <f>INDEX(AV$78:AV$91,$D646)/$E646</f>
        <v/>
      </c>
      <c r="AW646" s="40">
        <f>INDEX(AW$78:AW$91,$D646)/$E646</f>
        <v/>
      </c>
      <c r="AX646" s="42">
        <f>NEWEXCISE(INDEX(AX$78:AX$91,$D646),$E646)</f>
        <v/>
      </c>
    </row>
    <row r="647" hidden="1" outlineLevel="2">
      <c r="A647" s="5" t="inlineStr">
        <is>
          <t>ntx</t>
        </is>
      </c>
      <c r="B647" s="5" t="inlineStr">
        <is>
          <t>gso</t>
        </is>
      </c>
      <c r="C647" s="5" t="inlineStr">
        <is>
          <t>foo</t>
        </is>
      </c>
      <c r="D647" s="40">
        <f>INDEX(Inputs!$L$5:$L$132,MATCH($B647&amp;"|"&amp;$C647,Inputs!$A$5:$A$132,0))</f>
        <v/>
      </c>
      <c r="E647" s="40">
        <f>INDEX(Inputs!$I$5:$I$132,MATCH($B647&amp;"|"&amp;$C647,Inputs!$A$5:$A$132,0))</f>
        <v/>
      </c>
      <c r="F647" s="39" t="n"/>
      <c r="G647" s="39" t="n"/>
      <c r="H647" s="5">
        <f>INDEX(Variables!$B$5:$B$105,MATCH($A647,Variables!$A$5:$A$105,0))&amp;IF($C647="",""," | "&amp;INDEX(Mapping!$B$5:$B$26,MATCH($C647,Mapping!$A$5:$A$26,0))&amp;" | "&amp;INDEX(Mapping!$B$30:$B$41,MATCH($B647,Mapping!$A$30:$A$41,0)))</f>
        <v/>
      </c>
      <c r="I647" s="5">
        <f>INDEX(Variables!$C$5:$C$105,MATCH($A647,Variables!$A$5:$A$105,0))</f>
        <v/>
      </c>
      <c r="J647" s="5">
        <f>INDEX(Variables!$E$5:$E$105,MATCH($A647,Variables!$A$5:$A$105,0))</f>
        <v/>
      </c>
      <c r="K647" s="25">
        <f>LOWER(Settings!$C$4)&amp;".mit."&amp;$A647&amp;IF($C647="","","."&amp;$C647&amp;"."&amp;$B647)&amp;IF(INDEX(Variables!$D$5:$D$105,MATCH($A647,Variables!$A$5:$A$105,0))="","","."&amp;INDEX(Variables!$D$5:$D$105,MATCH($A647,Variables!$A$5:$A$105,0)))&amp;"."&amp;K$5</f>
        <v/>
      </c>
      <c r="L647" s="41">
        <f>INDEX(L$78:L$91,$D647)/$E647</f>
        <v/>
      </c>
      <c r="M647" s="40">
        <f>INDEX(M$78:M$91,$D647)/$E647</f>
        <v/>
      </c>
      <c r="N647" s="40">
        <f>INDEX(N$78:N$91,$D647)/$E647</f>
        <v/>
      </c>
      <c r="O647" s="40">
        <f>INDEX(O$78:O$91,$D647)/$E647</f>
        <v/>
      </c>
      <c r="P647" s="40">
        <f>INDEX(P$78:P$91,$D647)/$E647</f>
        <v/>
      </c>
      <c r="Q647" s="40">
        <f>INDEX(Q$78:Q$91,$D647)/$E647</f>
        <v/>
      </c>
      <c r="R647" s="40">
        <f>INDEX(R$78:R$91,$D647)/$E647</f>
        <v/>
      </c>
      <c r="S647" s="40">
        <f>INDEX(S$78:S$91,$D647)/$E647</f>
        <v/>
      </c>
      <c r="T647" s="40">
        <f>INDEX(T$78:T$91,$D647)/$E647</f>
        <v/>
      </c>
      <c r="U647" s="40">
        <f>INDEX(U$78:U$91,$D647)/$E647</f>
        <v/>
      </c>
      <c r="V647" s="40">
        <f>INDEX(V$78:V$91,$D647)/$E647</f>
        <v/>
      </c>
      <c r="W647" s="40">
        <f>INDEX(W$78:W$91,$D647)/$E647</f>
        <v/>
      </c>
      <c r="X647" s="40">
        <f>INDEX(X$78:X$91,$D647)/$E647</f>
        <v/>
      </c>
      <c r="Y647" s="40">
        <f>INDEX(Y$78:Y$91,$D647)/$E647</f>
        <v/>
      </c>
      <c r="Z647" s="40">
        <f>INDEX(Z$78:Z$91,$D647)/$E647</f>
        <v/>
      </c>
      <c r="AA647" s="40">
        <f>INDEX(AA$78:AA$91,$D647)/$E647</f>
        <v/>
      </c>
      <c r="AB647" s="40">
        <f>INDEX(AB$78:AB$91,$D647)/$E647</f>
        <v/>
      </c>
      <c r="AC647" s="40">
        <f>INDEX(AC$78:AC$91,$D647)/$E647</f>
        <v/>
      </c>
      <c r="AD647" s="42">
        <f>NEWEXCISE(INDEX(AD$78:AD$91,$D647),$E647)</f>
        <v/>
      </c>
      <c r="AE647" s="25">
        <f>LOWER(Settings!$C$4)&amp;".mit."&amp;$A647&amp;IF($C647="","","."&amp;$C647&amp;"."&amp;$B647)&amp;IF(INDEX(Variables!$D$5:$D$105,MATCH($A647,Variables!$A$5:$A$105,0))="","","."&amp;INDEX(Variables!$D$5:$D$105,MATCH($A647,Variables!$A$5:$A$105,0)))&amp;"."&amp;AE$5</f>
        <v/>
      </c>
      <c r="AF647" s="41">
        <f>INDEX(AF$78:AF$91,$D647)/$E647</f>
        <v/>
      </c>
      <c r="AG647" s="40">
        <f>INDEX(AG$78:AG$91,$D647)/$E647</f>
        <v/>
      </c>
      <c r="AH647" s="40">
        <f>INDEX(AH$78:AH$91,$D647)/$E647</f>
        <v/>
      </c>
      <c r="AI647" s="40">
        <f>INDEX(AI$78:AI$91,$D647)/$E647</f>
        <v/>
      </c>
      <c r="AJ647" s="40">
        <f>INDEX(AJ$78:AJ$91,$D647)/$E647</f>
        <v/>
      </c>
      <c r="AK647" s="40">
        <f>INDEX(AK$78:AK$91,$D647)/$E647</f>
        <v/>
      </c>
      <c r="AL647" s="40">
        <f>INDEX(AL$78:AL$91,$D647)/$E647</f>
        <v/>
      </c>
      <c r="AM647" s="40">
        <f>INDEX(AM$78:AM$91,$D647)/$E647</f>
        <v/>
      </c>
      <c r="AN647" s="40">
        <f>INDEX(AN$78:AN$91,$D647)/$E647</f>
        <v/>
      </c>
      <c r="AO647" s="40">
        <f>INDEX(AO$78:AO$91,$D647)/$E647</f>
        <v/>
      </c>
      <c r="AP647" s="40">
        <f>INDEX(AP$78:AP$91,$D647)/$E647</f>
        <v/>
      </c>
      <c r="AQ647" s="40">
        <f>INDEX(AQ$78:AQ$91,$D647)/$E647</f>
        <v/>
      </c>
      <c r="AR647" s="40">
        <f>INDEX(AR$78:AR$91,$D647)/$E647</f>
        <v/>
      </c>
      <c r="AS647" s="40">
        <f>INDEX(AS$78:AS$91,$D647)/$E647</f>
        <v/>
      </c>
      <c r="AT647" s="40">
        <f>INDEX(AT$78:AT$91,$D647)/$E647</f>
        <v/>
      </c>
      <c r="AU647" s="40">
        <f>INDEX(AU$78:AU$91,$D647)/$E647</f>
        <v/>
      </c>
      <c r="AV647" s="40">
        <f>INDEX(AV$78:AV$91,$D647)/$E647</f>
        <v/>
      </c>
      <c r="AW647" s="40">
        <f>INDEX(AW$78:AW$91,$D647)/$E647</f>
        <v/>
      </c>
      <c r="AX647" s="42">
        <f>NEWEXCISE(INDEX(AX$78:AX$91,$D647),$E647)</f>
        <v/>
      </c>
    </row>
    <row r="648" hidden="1" outlineLevel="2">
      <c r="A648" s="5" t="inlineStr">
        <is>
          <t>ntx</t>
        </is>
      </c>
      <c r="B648" s="5" t="inlineStr">
        <is>
          <t>die</t>
        </is>
      </c>
      <c r="C648" s="5" t="inlineStr">
        <is>
          <t>foo</t>
        </is>
      </c>
      <c r="D648" s="40">
        <f>INDEX(Inputs!$L$5:$L$132,MATCH($B648&amp;"|"&amp;$C648,Inputs!$A$5:$A$132,0))</f>
        <v/>
      </c>
      <c r="E648" s="40">
        <f>INDEX(Inputs!$I$5:$I$132,MATCH($B648&amp;"|"&amp;$C648,Inputs!$A$5:$A$132,0))</f>
        <v/>
      </c>
      <c r="F648" s="39" t="n"/>
      <c r="G648" s="39" t="n"/>
      <c r="H648" s="5">
        <f>INDEX(Variables!$B$5:$B$105,MATCH($A648,Variables!$A$5:$A$105,0))&amp;IF($C648="",""," | "&amp;INDEX(Mapping!$B$5:$B$26,MATCH($C648,Mapping!$A$5:$A$26,0))&amp;" | "&amp;INDEX(Mapping!$B$30:$B$41,MATCH($B648,Mapping!$A$30:$A$41,0)))</f>
        <v/>
      </c>
      <c r="I648" s="5">
        <f>INDEX(Variables!$C$5:$C$105,MATCH($A648,Variables!$A$5:$A$105,0))</f>
        <v/>
      </c>
      <c r="J648" s="5">
        <f>INDEX(Variables!$E$5:$E$105,MATCH($A648,Variables!$A$5:$A$105,0))</f>
        <v/>
      </c>
      <c r="K648" s="25">
        <f>LOWER(Settings!$C$4)&amp;".mit."&amp;$A648&amp;IF($C648="","","."&amp;$C648&amp;"."&amp;$B648)&amp;IF(INDEX(Variables!$D$5:$D$105,MATCH($A648,Variables!$A$5:$A$105,0))="","","."&amp;INDEX(Variables!$D$5:$D$105,MATCH($A648,Variables!$A$5:$A$105,0)))&amp;"."&amp;K$5</f>
        <v/>
      </c>
      <c r="L648" s="41">
        <f>INDEX(L$78:L$91,$D648)/$E648</f>
        <v/>
      </c>
      <c r="M648" s="40">
        <f>INDEX(M$78:M$91,$D648)/$E648</f>
        <v/>
      </c>
      <c r="N648" s="40">
        <f>INDEX(N$78:N$91,$D648)/$E648</f>
        <v/>
      </c>
      <c r="O648" s="40">
        <f>INDEX(O$78:O$91,$D648)/$E648</f>
        <v/>
      </c>
      <c r="P648" s="40">
        <f>INDEX(P$78:P$91,$D648)/$E648</f>
        <v/>
      </c>
      <c r="Q648" s="40">
        <f>INDEX(Q$78:Q$91,$D648)/$E648</f>
        <v/>
      </c>
      <c r="R648" s="40">
        <f>INDEX(R$78:R$91,$D648)/$E648</f>
        <v/>
      </c>
      <c r="S648" s="40">
        <f>INDEX(S$78:S$91,$D648)/$E648</f>
        <v/>
      </c>
      <c r="T648" s="40">
        <f>INDEX(T$78:T$91,$D648)/$E648</f>
        <v/>
      </c>
      <c r="U648" s="40">
        <f>INDEX(U$78:U$91,$D648)/$E648</f>
        <v/>
      </c>
      <c r="V648" s="40">
        <f>INDEX(V$78:V$91,$D648)/$E648</f>
        <v/>
      </c>
      <c r="W648" s="40">
        <f>INDEX(W$78:W$91,$D648)/$E648</f>
        <v/>
      </c>
      <c r="X648" s="40">
        <f>INDEX(X$78:X$91,$D648)/$E648</f>
        <v/>
      </c>
      <c r="Y648" s="40">
        <f>INDEX(Y$78:Y$91,$D648)/$E648</f>
        <v/>
      </c>
      <c r="Z648" s="40">
        <f>INDEX(Z$78:Z$91,$D648)/$E648</f>
        <v/>
      </c>
      <c r="AA648" s="40">
        <f>INDEX(AA$78:AA$91,$D648)/$E648</f>
        <v/>
      </c>
      <c r="AB648" s="40">
        <f>INDEX(AB$78:AB$91,$D648)/$E648</f>
        <v/>
      </c>
      <c r="AC648" s="40">
        <f>INDEX(AC$78:AC$91,$D648)/$E648</f>
        <v/>
      </c>
      <c r="AD648" s="42">
        <f>NEWEXCISE(INDEX(AD$78:AD$91,$D648),$E648)</f>
        <v/>
      </c>
      <c r="AE648" s="25">
        <f>LOWER(Settings!$C$4)&amp;".mit."&amp;$A648&amp;IF($C648="","","."&amp;$C648&amp;"."&amp;$B648)&amp;IF(INDEX(Variables!$D$5:$D$105,MATCH($A648,Variables!$A$5:$A$105,0))="","","."&amp;INDEX(Variables!$D$5:$D$105,MATCH($A648,Variables!$A$5:$A$105,0)))&amp;"."&amp;AE$5</f>
        <v/>
      </c>
      <c r="AF648" s="41">
        <f>INDEX(AF$78:AF$91,$D648)/$E648</f>
        <v/>
      </c>
      <c r="AG648" s="40">
        <f>INDEX(AG$78:AG$91,$D648)/$E648</f>
        <v/>
      </c>
      <c r="AH648" s="40">
        <f>INDEX(AH$78:AH$91,$D648)/$E648</f>
        <v/>
      </c>
      <c r="AI648" s="40">
        <f>INDEX(AI$78:AI$91,$D648)/$E648</f>
        <v/>
      </c>
      <c r="AJ648" s="40">
        <f>INDEX(AJ$78:AJ$91,$D648)/$E648</f>
        <v/>
      </c>
      <c r="AK648" s="40">
        <f>INDEX(AK$78:AK$91,$D648)/$E648</f>
        <v/>
      </c>
      <c r="AL648" s="40">
        <f>INDEX(AL$78:AL$91,$D648)/$E648</f>
        <v/>
      </c>
      <c r="AM648" s="40">
        <f>INDEX(AM$78:AM$91,$D648)/$E648</f>
        <v/>
      </c>
      <c r="AN648" s="40">
        <f>INDEX(AN$78:AN$91,$D648)/$E648</f>
        <v/>
      </c>
      <c r="AO648" s="40">
        <f>INDEX(AO$78:AO$91,$D648)/$E648</f>
        <v/>
      </c>
      <c r="AP648" s="40">
        <f>INDEX(AP$78:AP$91,$D648)/$E648</f>
        <v/>
      </c>
      <c r="AQ648" s="40">
        <f>INDEX(AQ$78:AQ$91,$D648)/$E648</f>
        <v/>
      </c>
      <c r="AR648" s="40">
        <f>INDEX(AR$78:AR$91,$D648)/$E648</f>
        <v/>
      </c>
      <c r="AS648" s="40">
        <f>INDEX(AS$78:AS$91,$D648)/$E648</f>
        <v/>
      </c>
      <c r="AT648" s="40">
        <f>INDEX(AT$78:AT$91,$D648)/$E648</f>
        <v/>
      </c>
      <c r="AU648" s="40">
        <f>INDEX(AU$78:AU$91,$D648)/$E648</f>
        <v/>
      </c>
      <c r="AV648" s="40">
        <f>INDEX(AV$78:AV$91,$D648)/$E648</f>
        <v/>
      </c>
      <c r="AW648" s="40">
        <f>INDEX(AW$78:AW$91,$D648)/$E648</f>
        <v/>
      </c>
      <c r="AX648" s="42">
        <f>NEWEXCISE(INDEX(AX$78:AX$91,$D648),$E648)</f>
        <v/>
      </c>
    </row>
    <row r="649" hidden="1" outlineLevel="2">
      <c r="A649" s="5" t="inlineStr">
        <is>
          <t>ntx</t>
        </is>
      </c>
      <c r="B649" s="5" t="inlineStr">
        <is>
          <t>lpg</t>
        </is>
      </c>
      <c r="C649" s="5" t="inlineStr">
        <is>
          <t>foo</t>
        </is>
      </c>
      <c r="D649" s="40">
        <f>INDEX(Inputs!$L$5:$L$132,MATCH($B649&amp;"|"&amp;$C649,Inputs!$A$5:$A$132,0))</f>
        <v/>
      </c>
      <c r="E649" s="40">
        <f>INDEX(Inputs!$I$5:$I$132,MATCH($B649&amp;"|"&amp;$C649,Inputs!$A$5:$A$132,0))</f>
        <v/>
      </c>
      <c r="F649" s="39" t="n"/>
      <c r="G649" s="39" t="n"/>
      <c r="H649" s="5">
        <f>INDEX(Variables!$B$5:$B$105,MATCH($A649,Variables!$A$5:$A$105,0))&amp;IF($C649="",""," | "&amp;INDEX(Mapping!$B$5:$B$26,MATCH($C649,Mapping!$A$5:$A$26,0))&amp;" | "&amp;INDEX(Mapping!$B$30:$B$41,MATCH($B649,Mapping!$A$30:$A$41,0)))</f>
        <v/>
      </c>
      <c r="I649" s="5">
        <f>INDEX(Variables!$C$5:$C$105,MATCH($A649,Variables!$A$5:$A$105,0))</f>
        <v/>
      </c>
      <c r="J649" s="5">
        <f>INDEX(Variables!$E$5:$E$105,MATCH($A649,Variables!$A$5:$A$105,0))</f>
        <v/>
      </c>
      <c r="K649" s="25">
        <f>LOWER(Settings!$C$4)&amp;".mit."&amp;$A649&amp;IF($C649="","","."&amp;$C649&amp;"."&amp;$B649)&amp;IF(INDEX(Variables!$D$5:$D$105,MATCH($A649,Variables!$A$5:$A$105,0))="","","."&amp;INDEX(Variables!$D$5:$D$105,MATCH($A649,Variables!$A$5:$A$105,0)))&amp;"."&amp;K$5</f>
        <v/>
      </c>
      <c r="L649" s="41">
        <f>INDEX(L$78:L$91,$D649)/$E649</f>
        <v/>
      </c>
      <c r="M649" s="40">
        <f>INDEX(M$78:M$91,$D649)/$E649</f>
        <v/>
      </c>
      <c r="N649" s="40">
        <f>INDEX(N$78:N$91,$D649)/$E649</f>
        <v/>
      </c>
      <c r="O649" s="40">
        <f>INDEX(O$78:O$91,$D649)/$E649</f>
        <v/>
      </c>
      <c r="P649" s="40">
        <f>INDEX(P$78:P$91,$D649)/$E649</f>
        <v/>
      </c>
      <c r="Q649" s="40">
        <f>INDEX(Q$78:Q$91,$D649)/$E649</f>
        <v/>
      </c>
      <c r="R649" s="40">
        <f>INDEX(R$78:R$91,$D649)/$E649</f>
        <v/>
      </c>
      <c r="S649" s="40">
        <f>INDEX(S$78:S$91,$D649)/$E649</f>
        <v/>
      </c>
      <c r="T649" s="40">
        <f>INDEX(T$78:T$91,$D649)/$E649</f>
        <v/>
      </c>
      <c r="U649" s="40">
        <f>INDEX(U$78:U$91,$D649)/$E649</f>
        <v/>
      </c>
      <c r="V649" s="40">
        <f>INDEX(V$78:V$91,$D649)/$E649</f>
        <v/>
      </c>
      <c r="W649" s="40">
        <f>INDEX(W$78:W$91,$D649)/$E649</f>
        <v/>
      </c>
      <c r="X649" s="40">
        <f>INDEX(X$78:X$91,$D649)/$E649</f>
        <v/>
      </c>
      <c r="Y649" s="40">
        <f>INDEX(Y$78:Y$91,$D649)/$E649</f>
        <v/>
      </c>
      <c r="Z649" s="40">
        <f>INDEX(Z$78:Z$91,$D649)/$E649</f>
        <v/>
      </c>
      <c r="AA649" s="40">
        <f>INDEX(AA$78:AA$91,$D649)/$E649</f>
        <v/>
      </c>
      <c r="AB649" s="40">
        <f>INDEX(AB$78:AB$91,$D649)/$E649</f>
        <v/>
      </c>
      <c r="AC649" s="40">
        <f>INDEX(AC$78:AC$91,$D649)/$E649</f>
        <v/>
      </c>
      <c r="AD649" s="42">
        <f>NEWEXCISE(INDEX(AD$78:AD$91,$D649),$E649)</f>
        <v/>
      </c>
      <c r="AE649" s="25">
        <f>LOWER(Settings!$C$4)&amp;".mit."&amp;$A649&amp;IF($C649="","","."&amp;$C649&amp;"."&amp;$B649)&amp;IF(INDEX(Variables!$D$5:$D$105,MATCH($A649,Variables!$A$5:$A$105,0))="","","."&amp;INDEX(Variables!$D$5:$D$105,MATCH($A649,Variables!$A$5:$A$105,0)))&amp;"."&amp;AE$5</f>
        <v/>
      </c>
      <c r="AF649" s="41">
        <f>INDEX(AF$78:AF$91,$D649)/$E649</f>
        <v/>
      </c>
      <c r="AG649" s="40">
        <f>INDEX(AG$78:AG$91,$D649)/$E649</f>
        <v/>
      </c>
      <c r="AH649" s="40">
        <f>INDEX(AH$78:AH$91,$D649)/$E649</f>
        <v/>
      </c>
      <c r="AI649" s="40">
        <f>INDEX(AI$78:AI$91,$D649)/$E649</f>
        <v/>
      </c>
      <c r="AJ649" s="40">
        <f>INDEX(AJ$78:AJ$91,$D649)/$E649</f>
        <v/>
      </c>
      <c r="AK649" s="40">
        <f>INDEX(AK$78:AK$91,$D649)/$E649</f>
        <v/>
      </c>
      <c r="AL649" s="40">
        <f>INDEX(AL$78:AL$91,$D649)/$E649</f>
        <v/>
      </c>
      <c r="AM649" s="40">
        <f>INDEX(AM$78:AM$91,$D649)/$E649</f>
        <v/>
      </c>
      <c r="AN649" s="40">
        <f>INDEX(AN$78:AN$91,$D649)/$E649</f>
        <v/>
      </c>
      <c r="AO649" s="40">
        <f>INDEX(AO$78:AO$91,$D649)/$E649</f>
        <v/>
      </c>
      <c r="AP649" s="40">
        <f>INDEX(AP$78:AP$91,$D649)/$E649</f>
        <v/>
      </c>
      <c r="AQ649" s="40">
        <f>INDEX(AQ$78:AQ$91,$D649)/$E649</f>
        <v/>
      </c>
      <c r="AR649" s="40">
        <f>INDEX(AR$78:AR$91,$D649)/$E649</f>
        <v/>
      </c>
      <c r="AS649" s="40">
        <f>INDEX(AS$78:AS$91,$D649)/$E649</f>
        <v/>
      </c>
      <c r="AT649" s="40">
        <f>INDEX(AT$78:AT$91,$D649)/$E649</f>
        <v/>
      </c>
      <c r="AU649" s="40">
        <f>INDEX(AU$78:AU$91,$D649)/$E649</f>
        <v/>
      </c>
      <c r="AV649" s="40">
        <f>INDEX(AV$78:AV$91,$D649)/$E649</f>
        <v/>
      </c>
      <c r="AW649" s="40">
        <f>INDEX(AW$78:AW$91,$D649)/$E649</f>
        <v/>
      </c>
      <c r="AX649" s="42">
        <f>NEWEXCISE(INDEX(AX$78:AX$91,$D649),$E649)</f>
        <v/>
      </c>
    </row>
    <row r="650" hidden="1" outlineLevel="2">
      <c r="A650" s="5" t="inlineStr">
        <is>
          <t>ntx</t>
        </is>
      </c>
      <c r="B650" s="5" t="inlineStr">
        <is>
          <t>ker</t>
        </is>
      </c>
      <c r="C650" s="5" t="inlineStr">
        <is>
          <t>foo</t>
        </is>
      </c>
      <c r="D650" s="40">
        <f>INDEX(Inputs!$L$5:$L$132,MATCH($B650&amp;"|"&amp;$C650,Inputs!$A$5:$A$132,0))</f>
        <v/>
      </c>
      <c r="E650" s="40">
        <f>INDEX(Inputs!$I$5:$I$132,MATCH($B650&amp;"|"&amp;$C650,Inputs!$A$5:$A$132,0))</f>
        <v/>
      </c>
      <c r="F650" s="39" t="n"/>
      <c r="G650" s="39" t="n"/>
      <c r="H650" s="5">
        <f>INDEX(Variables!$B$5:$B$105,MATCH($A650,Variables!$A$5:$A$105,0))&amp;IF($C650="",""," | "&amp;INDEX(Mapping!$B$5:$B$26,MATCH($C650,Mapping!$A$5:$A$26,0))&amp;" | "&amp;INDEX(Mapping!$B$30:$B$41,MATCH($B650,Mapping!$A$30:$A$41,0)))</f>
        <v/>
      </c>
      <c r="I650" s="5">
        <f>INDEX(Variables!$C$5:$C$105,MATCH($A650,Variables!$A$5:$A$105,0))</f>
        <v/>
      </c>
      <c r="J650" s="5">
        <f>INDEX(Variables!$E$5:$E$105,MATCH($A650,Variables!$A$5:$A$105,0))</f>
        <v/>
      </c>
      <c r="K650" s="25">
        <f>LOWER(Settings!$C$4)&amp;".mit."&amp;$A650&amp;IF($C650="","","."&amp;$C650&amp;"."&amp;$B650)&amp;IF(INDEX(Variables!$D$5:$D$105,MATCH($A650,Variables!$A$5:$A$105,0))="","","."&amp;INDEX(Variables!$D$5:$D$105,MATCH($A650,Variables!$A$5:$A$105,0)))&amp;"."&amp;K$5</f>
        <v/>
      </c>
      <c r="L650" s="41">
        <f>INDEX(L$78:L$91,$D650)/$E650</f>
        <v/>
      </c>
      <c r="M650" s="40">
        <f>INDEX(M$78:M$91,$D650)/$E650</f>
        <v/>
      </c>
      <c r="N650" s="40">
        <f>INDEX(N$78:N$91,$D650)/$E650</f>
        <v/>
      </c>
      <c r="O650" s="40">
        <f>INDEX(O$78:O$91,$D650)/$E650</f>
        <v/>
      </c>
      <c r="P650" s="40">
        <f>INDEX(P$78:P$91,$D650)/$E650</f>
        <v/>
      </c>
      <c r="Q650" s="40">
        <f>INDEX(Q$78:Q$91,$D650)/$E650</f>
        <v/>
      </c>
      <c r="R650" s="40">
        <f>INDEX(R$78:R$91,$D650)/$E650</f>
        <v/>
      </c>
      <c r="S650" s="40">
        <f>INDEX(S$78:S$91,$D650)/$E650</f>
        <v/>
      </c>
      <c r="T650" s="40">
        <f>INDEX(T$78:T$91,$D650)/$E650</f>
        <v/>
      </c>
      <c r="U650" s="40">
        <f>INDEX(U$78:U$91,$D650)/$E650</f>
        <v/>
      </c>
      <c r="V650" s="40">
        <f>INDEX(V$78:V$91,$D650)/$E650</f>
        <v/>
      </c>
      <c r="W650" s="40">
        <f>INDEX(W$78:W$91,$D650)/$E650</f>
        <v/>
      </c>
      <c r="X650" s="40">
        <f>INDEX(X$78:X$91,$D650)/$E650</f>
        <v/>
      </c>
      <c r="Y650" s="40">
        <f>INDEX(Y$78:Y$91,$D650)/$E650</f>
        <v/>
      </c>
      <c r="Z650" s="40">
        <f>INDEX(Z$78:Z$91,$D650)/$E650</f>
        <v/>
      </c>
      <c r="AA650" s="40">
        <f>INDEX(AA$78:AA$91,$D650)/$E650</f>
        <v/>
      </c>
      <c r="AB650" s="40">
        <f>INDEX(AB$78:AB$91,$D650)/$E650</f>
        <v/>
      </c>
      <c r="AC650" s="40">
        <f>INDEX(AC$78:AC$91,$D650)/$E650</f>
        <v/>
      </c>
      <c r="AD650" s="42">
        <f>NEWEXCISE(INDEX(AD$78:AD$91,$D650),$E650)</f>
        <v/>
      </c>
      <c r="AE650" s="25">
        <f>LOWER(Settings!$C$4)&amp;".mit."&amp;$A650&amp;IF($C650="","","."&amp;$C650&amp;"."&amp;$B650)&amp;IF(INDEX(Variables!$D$5:$D$105,MATCH($A650,Variables!$A$5:$A$105,0))="","","."&amp;INDEX(Variables!$D$5:$D$105,MATCH($A650,Variables!$A$5:$A$105,0)))&amp;"."&amp;AE$5</f>
        <v/>
      </c>
      <c r="AF650" s="41">
        <f>INDEX(AF$78:AF$91,$D650)/$E650</f>
        <v/>
      </c>
      <c r="AG650" s="40">
        <f>INDEX(AG$78:AG$91,$D650)/$E650</f>
        <v/>
      </c>
      <c r="AH650" s="40">
        <f>INDEX(AH$78:AH$91,$D650)/$E650</f>
        <v/>
      </c>
      <c r="AI650" s="40">
        <f>INDEX(AI$78:AI$91,$D650)/$E650</f>
        <v/>
      </c>
      <c r="AJ650" s="40">
        <f>INDEX(AJ$78:AJ$91,$D650)/$E650</f>
        <v/>
      </c>
      <c r="AK650" s="40">
        <f>INDEX(AK$78:AK$91,$D650)/$E650</f>
        <v/>
      </c>
      <c r="AL650" s="40">
        <f>INDEX(AL$78:AL$91,$D650)/$E650</f>
        <v/>
      </c>
      <c r="AM650" s="40">
        <f>INDEX(AM$78:AM$91,$D650)/$E650</f>
        <v/>
      </c>
      <c r="AN650" s="40">
        <f>INDEX(AN$78:AN$91,$D650)/$E650</f>
        <v/>
      </c>
      <c r="AO650" s="40">
        <f>INDEX(AO$78:AO$91,$D650)/$E650</f>
        <v/>
      </c>
      <c r="AP650" s="40">
        <f>INDEX(AP$78:AP$91,$D650)/$E650</f>
        <v/>
      </c>
      <c r="AQ650" s="40">
        <f>INDEX(AQ$78:AQ$91,$D650)/$E650</f>
        <v/>
      </c>
      <c r="AR650" s="40">
        <f>INDEX(AR$78:AR$91,$D650)/$E650</f>
        <v/>
      </c>
      <c r="AS650" s="40">
        <f>INDEX(AS$78:AS$91,$D650)/$E650</f>
        <v/>
      </c>
      <c r="AT650" s="40">
        <f>INDEX(AT$78:AT$91,$D650)/$E650</f>
        <v/>
      </c>
      <c r="AU650" s="40">
        <f>INDEX(AU$78:AU$91,$D650)/$E650</f>
        <v/>
      </c>
      <c r="AV650" s="40">
        <f>INDEX(AV$78:AV$91,$D650)/$E650</f>
        <v/>
      </c>
      <c r="AW650" s="40">
        <f>INDEX(AW$78:AW$91,$D650)/$E650</f>
        <v/>
      </c>
      <c r="AX650" s="42">
        <f>NEWEXCISE(INDEX(AX$78:AX$91,$D650),$E650)</f>
        <v/>
      </c>
    </row>
    <row r="651" hidden="1" outlineLevel="2">
      <c r="A651" s="5" t="inlineStr">
        <is>
          <t>ntx</t>
        </is>
      </c>
      <c r="B651" s="5" t="inlineStr">
        <is>
          <t>oop</t>
        </is>
      </c>
      <c r="C651" s="5" t="inlineStr">
        <is>
          <t>foo</t>
        </is>
      </c>
      <c r="D651" s="40">
        <f>INDEX(Inputs!$L$5:$L$132,MATCH($B651&amp;"|"&amp;$C651,Inputs!$A$5:$A$132,0))</f>
        <v/>
      </c>
      <c r="E651" s="40">
        <f>INDEX(Inputs!$I$5:$I$132,MATCH($B651&amp;"|"&amp;$C651,Inputs!$A$5:$A$132,0))</f>
        <v/>
      </c>
      <c r="F651" s="39" t="n"/>
      <c r="G651" s="39" t="n"/>
      <c r="H651" s="5">
        <f>INDEX(Variables!$B$5:$B$105,MATCH($A651,Variables!$A$5:$A$105,0))&amp;IF($C651="",""," | "&amp;INDEX(Mapping!$B$5:$B$26,MATCH($C651,Mapping!$A$5:$A$26,0))&amp;" | "&amp;INDEX(Mapping!$B$30:$B$41,MATCH($B651,Mapping!$A$30:$A$41,0)))</f>
        <v/>
      </c>
      <c r="I651" s="5">
        <f>INDEX(Variables!$C$5:$C$105,MATCH($A651,Variables!$A$5:$A$105,0))</f>
        <v/>
      </c>
      <c r="J651" s="5">
        <f>INDEX(Variables!$E$5:$E$105,MATCH($A651,Variables!$A$5:$A$105,0))</f>
        <v/>
      </c>
      <c r="K651" s="25">
        <f>LOWER(Settings!$C$4)&amp;".mit."&amp;$A651&amp;IF($C651="","","."&amp;$C651&amp;"."&amp;$B651)&amp;IF(INDEX(Variables!$D$5:$D$105,MATCH($A651,Variables!$A$5:$A$105,0))="","","."&amp;INDEX(Variables!$D$5:$D$105,MATCH($A651,Variables!$A$5:$A$105,0)))&amp;"."&amp;K$5</f>
        <v/>
      </c>
      <c r="L651" s="41">
        <f>INDEX(L$78:L$91,$D651)/$E651</f>
        <v/>
      </c>
      <c r="M651" s="40">
        <f>INDEX(M$78:M$91,$D651)/$E651</f>
        <v/>
      </c>
      <c r="N651" s="40">
        <f>INDEX(N$78:N$91,$D651)/$E651</f>
        <v/>
      </c>
      <c r="O651" s="40">
        <f>INDEX(O$78:O$91,$D651)/$E651</f>
        <v/>
      </c>
      <c r="P651" s="40">
        <f>INDEX(P$78:P$91,$D651)/$E651</f>
        <v/>
      </c>
      <c r="Q651" s="40">
        <f>INDEX(Q$78:Q$91,$D651)/$E651</f>
        <v/>
      </c>
      <c r="R651" s="40">
        <f>INDEX(R$78:R$91,$D651)/$E651</f>
        <v/>
      </c>
      <c r="S651" s="40">
        <f>INDEX(S$78:S$91,$D651)/$E651</f>
        <v/>
      </c>
      <c r="T651" s="40">
        <f>INDEX(T$78:T$91,$D651)/$E651</f>
        <v/>
      </c>
      <c r="U651" s="40">
        <f>INDEX(U$78:U$91,$D651)/$E651</f>
        <v/>
      </c>
      <c r="V651" s="40">
        <f>INDEX(V$78:V$91,$D651)/$E651</f>
        <v/>
      </c>
      <c r="W651" s="40">
        <f>INDEX(W$78:W$91,$D651)/$E651</f>
        <v/>
      </c>
      <c r="X651" s="40">
        <f>INDEX(X$78:X$91,$D651)/$E651</f>
        <v/>
      </c>
      <c r="Y651" s="40">
        <f>INDEX(Y$78:Y$91,$D651)/$E651</f>
        <v/>
      </c>
      <c r="Z651" s="40">
        <f>INDEX(Z$78:Z$91,$D651)/$E651</f>
        <v/>
      </c>
      <c r="AA651" s="40">
        <f>INDEX(AA$78:AA$91,$D651)/$E651</f>
        <v/>
      </c>
      <c r="AB651" s="40">
        <f>INDEX(AB$78:AB$91,$D651)/$E651</f>
        <v/>
      </c>
      <c r="AC651" s="40">
        <f>INDEX(AC$78:AC$91,$D651)/$E651</f>
        <v/>
      </c>
      <c r="AD651" s="42">
        <f>NEWEXCISE(INDEX(AD$78:AD$91,$D651),$E651)</f>
        <v/>
      </c>
      <c r="AE651" s="25">
        <f>LOWER(Settings!$C$4)&amp;".mit."&amp;$A651&amp;IF($C651="","","."&amp;$C651&amp;"."&amp;$B651)&amp;IF(INDEX(Variables!$D$5:$D$105,MATCH($A651,Variables!$A$5:$A$105,0))="","","."&amp;INDEX(Variables!$D$5:$D$105,MATCH($A651,Variables!$A$5:$A$105,0)))&amp;"."&amp;AE$5</f>
        <v/>
      </c>
      <c r="AF651" s="41">
        <f>INDEX(AF$78:AF$91,$D651)/$E651</f>
        <v/>
      </c>
      <c r="AG651" s="40">
        <f>INDEX(AG$78:AG$91,$D651)/$E651</f>
        <v/>
      </c>
      <c r="AH651" s="40">
        <f>INDEX(AH$78:AH$91,$D651)/$E651</f>
        <v/>
      </c>
      <c r="AI651" s="40">
        <f>INDEX(AI$78:AI$91,$D651)/$E651</f>
        <v/>
      </c>
      <c r="AJ651" s="40">
        <f>INDEX(AJ$78:AJ$91,$D651)/$E651</f>
        <v/>
      </c>
      <c r="AK651" s="40">
        <f>INDEX(AK$78:AK$91,$D651)/$E651</f>
        <v/>
      </c>
      <c r="AL651" s="40">
        <f>INDEX(AL$78:AL$91,$D651)/$E651</f>
        <v/>
      </c>
      <c r="AM651" s="40">
        <f>INDEX(AM$78:AM$91,$D651)/$E651</f>
        <v/>
      </c>
      <c r="AN651" s="40">
        <f>INDEX(AN$78:AN$91,$D651)/$E651</f>
        <v/>
      </c>
      <c r="AO651" s="40">
        <f>INDEX(AO$78:AO$91,$D651)/$E651</f>
        <v/>
      </c>
      <c r="AP651" s="40">
        <f>INDEX(AP$78:AP$91,$D651)/$E651</f>
        <v/>
      </c>
      <c r="AQ651" s="40">
        <f>INDEX(AQ$78:AQ$91,$D651)/$E651</f>
        <v/>
      </c>
      <c r="AR651" s="40">
        <f>INDEX(AR$78:AR$91,$D651)/$E651</f>
        <v/>
      </c>
      <c r="AS651" s="40">
        <f>INDEX(AS$78:AS$91,$D651)/$E651</f>
        <v/>
      </c>
      <c r="AT651" s="40">
        <f>INDEX(AT$78:AT$91,$D651)/$E651</f>
        <v/>
      </c>
      <c r="AU651" s="40">
        <f>INDEX(AU$78:AU$91,$D651)/$E651</f>
        <v/>
      </c>
      <c r="AV651" s="40">
        <f>INDEX(AV$78:AV$91,$D651)/$E651</f>
        <v/>
      </c>
      <c r="AW651" s="40">
        <f>INDEX(AW$78:AW$91,$D651)/$E651</f>
        <v/>
      </c>
      <c r="AX651" s="42">
        <f>NEWEXCISE(INDEX(AX$78:AX$91,$D651),$E651)</f>
        <v/>
      </c>
    </row>
    <row r="652" hidden="1" outlineLevel="2">
      <c r="A652" s="5" t="inlineStr">
        <is>
          <t>ntx</t>
        </is>
      </c>
      <c r="B652" s="5" t="inlineStr">
        <is>
          <t>bio</t>
        </is>
      </c>
      <c r="C652" s="5" t="inlineStr">
        <is>
          <t>foo</t>
        </is>
      </c>
      <c r="D652" s="40">
        <f>INDEX(Inputs!$L$5:$L$132,MATCH($B652&amp;"|"&amp;$C652,Inputs!$A$5:$A$132,0))</f>
        <v/>
      </c>
      <c r="E652" s="40">
        <f>INDEX(Inputs!$I$5:$I$132,MATCH($B652&amp;"|"&amp;$C652,Inputs!$A$5:$A$132,0))</f>
        <v/>
      </c>
      <c r="F652" s="39" t="n"/>
      <c r="G652" s="39" t="n"/>
      <c r="H652" s="5">
        <f>INDEX(Variables!$B$5:$B$105,MATCH($A652,Variables!$A$5:$A$105,0))&amp;IF($C652="",""," | "&amp;INDEX(Mapping!$B$5:$B$26,MATCH($C652,Mapping!$A$5:$A$26,0))&amp;" | "&amp;INDEX(Mapping!$B$30:$B$41,MATCH($B652,Mapping!$A$30:$A$41,0)))</f>
        <v/>
      </c>
      <c r="I652" s="5">
        <f>INDEX(Variables!$C$5:$C$105,MATCH($A652,Variables!$A$5:$A$105,0))</f>
        <v/>
      </c>
      <c r="J652" s="5">
        <f>INDEX(Variables!$E$5:$E$105,MATCH($A652,Variables!$A$5:$A$105,0))</f>
        <v/>
      </c>
      <c r="K652" s="25">
        <f>LOWER(Settings!$C$4)&amp;".mit."&amp;$A652&amp;IF($C652="","","."&amp;$C652&amp;"."&amp;$B652)&amp;IF(INDEX(Variables!$D$5:$D$105,MATCH($A652,Variables!$A$5:$A$105,0))="","","."&amp;INDEX(Variables!$D$5:$D$105,MATCH($A652,Variables!$A$5:$A$105,0)))&amp;"."&amp;K$5</f>
        <v/>
      </c>
      <c r="L652" s="41">
        <f>INDEX(L$78:L$91,$D652)/$E652</f>
        <v/>
      </c>
      <c r="M652" s="40">
        <f>INDEX(M$78:M$91,$D652)/$E652</f>
        <v/>
      </c>
      <c r="N652" s="40">
        <f>INDEX(N$78:N$91,$D652)/$E652</f>
        <v/>
      </c>
      <c r="O652" s="40">
        <f>INDEX(O$78:O$91,$D652)/$E652</f>
        <v/>
      </c>
      <c r="P652" s="40">
        <f>INDEX(P$78:P$91,$D652)/$E652</f>
        <v/>
      </c>
      <c r="Q652" s="40">
        <f>INDEX(Q$78:Q$91,$D652)/$E652</f>
        <v/>
      </c>
      <c r="R652" s="40">
        <f>INDEX(R$78:R$91,$D652)/$E652</f>
        <v/>
      </c>
      <c r="S652" s="40">
        <f>INDEX(S$78:S$91,$D652)/$E652</f>
        <v/>
      </c>
      <c r="T652" s="40">
        <f>INDEX(T$78:T$91,$D652)/$E652</f>
        <v/>
      </c>
      <c r="U652" s="40">
        <f>INDEX(U$78:U$91,$D652)/$E652</f>
        <v/>
      </c>
      <c r="V652" s="40">
        <f>INDEX(V$78:V$91,$D652)/$E652</f>
        <v/>
      </c>
      <c r="W652" s="40">
        <f>INDEX(W$78:W$91,$D652)/$E652</f>
        <v/>
      </c>
      <c r="X652" s="40">
        <f>INDEX(X$78:X$91,$D652)/$E652</f>
        <v/>
      </c>
      <c r="Y652" s="40">
        <f>INDEX(Y$78:Y$91,$D652)/$E652</f>
        <v/>
      </c>
      <c r="Z652" s="40">
        <f>INDEX(Z$78:Z$91,$D652)/$E652</f>
        <v/>
      </c>
      <c r="AA652" s="40">
        <f>INDEX(AA$78:AA$91,$D652)/$E652</f>
        <v/>
      </c>
      <c r="AB652" s="40">
        <f>INDEX(AB$78:AB$91,$D652)/$E652</f>
        <v/>
      </c>
      <c r="AC652" s="40">
        <f>INDEX(AC$78:AC$91,$D652)/$E652</f>
        <v/>
      </c>
      <c r="AD652" s="42">
        <f>NEWEXCISE(INDEX(AD$78:AD$91,$D652),$E652)</f>
        <v/>
      </c>
      <c r="AE652" s="25">
        <f>LOWER(Settings!$C$4)&amp;".mit."&amp;$A652&amp;IF($C652="","","."&amp;$C652&amp;"."&amp;$B652)&amp;IF(INDEX(Variables!$D$5:$D$105,MATCH($A652,Variables!$A$5:$A$105,0))="","","."&amp;INDEX(Variables!$D$5:$D$105,MATCH($A652,Variables!$A$5:$A$105,0)))&amp;"."&amp;AE$5</f>
        <v/>
      </c>
      <c r="AF652" s="41">
        <f>INDEX(AF$78:AF$91,$D652)/$E652</f>
        <v/>
      </c>
      <c r="AG652" s="40">
        <f>INDEX(AG$78:AG$91,$D652)/$E652</f>
        <v/>
      </c>
      <c r="AH652" s="40">
        <f>INDEX(AH$78:AH$91,$D652)/$E652</f>
        <v/>
      </c>
      <c r="AI652" s="40">
        <f>INDEX(AI$78:AI$91,$D652)/$E652</f>
        <v/>
      </c>
      <c r="AJ652" s="40">
        <f>INDEX(AJ$78:AJ$91,$D652)/$E652</f>
        <v/>
      </c>
      <c r="AK652" s="40">
        <f>INDEX(AK$78:AK$91,$D652)/$E652</f>
        <v/>
      </c>
      <c r="AL652" s="40">
        <f>INDEX(AL$78:AL$91,$D652)/$E652</f>
        <v/>
      </c>
      <c r="AM652" s="40">
        <f>INDEX(AM$78:AM$91,$D652)/$E652</f>
        <v/>
      </c>
      <c r="AN652" s="40">
        <f>INDEX(AN$78:AN$91,$D652)/$E652</f>
        <v/>
      </c>
      <c r="AO652" s="40">
        <f>INDEX(AO$78:AO$91,$D652)/$E652</f>
        <v/>
      </c>
      <c r="AP652" s="40">
        <f>INDEX(AP$78:AP$91,$D652)/$E652</f>
        <v/>
      </c>
      <c r="AQ652" s="40">
        <f>INDEX(AQ$78:AQ$91,$D652)/$E652</f>
        <v/>
      </c>
      <c r="AR652" s="40">
        <f>INDEX(AR$78:AR$91,$D652)/$E652</f>
        <v/>
      </c>
      <c r="AS652" s="40">
        <f>INDEX(AS$78:AS$91,$D652)/$E652</f>
        <v/>
      </c>
      <c r="AT652" s="40">
        <f>INDEX(AT$78:AT$91,$D652)/$E652</f>
        <v/>
      </c>
      <c r="AU652" s="40">
        <f>INDEX(AU$78:AU$91,$D652)/$E652</f>
        <v/>
      </c>
      <c r="AV652" s="40">
        <f>INDEX(AV$78:AV$91,$D652)/$E652</f>
        <v/>
      </c>
      <c r="AW652" s="40">
        <f>INDEX(AW$78:AW$91,$D652)/$E652</f>
        <v/>
      </c>
      <c r="AX652" s="42">
        <f>NEWEXCISE(INDEX(AX$78:AX$91,$D652),$E652)</f>
        <v/>
      </c>
    </row>
    <row r="653" hidden="1" outlineLevel="2"/>
    <row r="654" hidden="1" outlineLevel="2">
      <c r="A654" s="5" t="inlineStr">
        <is>
          <t>nce</t>
        </is>
      </c>
      <c r="B654" s="5" t="inlineStr">
        <is>
          <t>coa</t>
        </is>
      </c>
      <c r="C654" s="5" t="inlineStr">
        <is>
          <t>foo</t>
        </is>
      </c>
      <c r="D654" s="39" t="n"/>
      <c r="E654" s="39" t="n"/>
      <c r="F654" s="39" t="n"/>
      <c r="G654" s="39" t="n"/>
      <c r="H654" s="5">
        <f>INDEX(Variables!$B$5:$B$105,MATCH($A654,Variables!$A$5:$A$105,0))&amp;IF($C654="",""," | "&amp;INDEX(Mapping!$B$5:$B$26,MATCH($C654,Mapping!$A$5:$A$26,0))&amp;" | "&amp;INDEX(Mapping!$B$30:$B$41,MATCH($B654,Mapping!$A$30:$A$41,0)))</f>
        <v/>
      </c>
      <c r="I654" s="5">
        <f>INDEX(Variables!$C$5:$C$105,MATCH($A654,Variables!$A$5:$A$105,0))</f>
        <v/>
      </c>
      <c r="J654" s="5">
        <f>INDEX(Variables!$E$5:$E$105,MATCH($A654,Variables!$A$5:$A$105,0))</f>
        <v/>
      </c>
      <c r="K654" s="25">
        <f>LOWER(Settings!$C$4)&amp;".mit."&amp;$A654&amp;IF($C654="","","."&amp;$C654&amp;"."&amp;$B654)&amp;IF(INDEX(Variables!$D$5:$D$105,MATCH($A654,Variables!$A$5:$A$105,0))="","","."&amp;INDEX(Variables!$D$5:$D$105,MATCH($A654,Variables!$A$5:$A$105,0)))&amp;"."&amp;K$5</f>
        <v/>
      </c>
      <c r="L654" s="41">
        <f>L627+L636+L645</f>
        <v/>
      </c>
      <c r="M654" s="40">
        <f>M627+M636+M645</f>
        <v/>
      </c>
      <c r="N654" s="40">
        <f>N627+N636+N645</f>
        <v/>
      </c>
      <c r="O654" s="40">
        <f>O627+O636+O645</f>
        <v/>
      </c>
      <c r="P654" s="40">
        <f>P627+P636+P645</f>
        <v/>
      </c>
      <c r="Q654" s="40">
        <f>Q627+Q636+Q645</f>
        <v/>
      </c>
      <c r="R654" s="40">
        <f>R627+R636+R645</f>
        <v/>
      </c>
      <c r="S654" s="40">
        <f>S627+S636+S645</f>
        <v/>
      </c>
      <c r="T654" s="40">
        <f>T627+T636+T645</f>
        <v/>
      </c>
      <c r="U654" s="40">
        <f>U627+U636+U645</f>
        <v/>
      </c>
      <c r="V654" s="40">
        <f>V627+V636+V645</f>
        <v/>
      </c>
      <c r="W654" s="40">
        <f>W627+W636+W645</f>
        <v/>
      </c>
      <c r="X654" s="40">
        <f>X627+X636+X645</f>
        <v/>
      </c>
      <c r="Y654" s="40">
        <f>Y627+Y636+Y645</f>
        <v/>
      </c>
      <c r="Z654" s="40">
        <f>Z627+Z636+Z645</f>
        <v/>
      </c>
      <c r="AA654" s="40">
        <f>AA627+AA636+AA645</f>
        <v/>
      </c>
      <c r="AB654" s="40">
        <f>AB627+AB636+AB645</f>
        <v/>
      </c>
      <c r="AC654" s="40">
        <f>AC627+AC636+AC645</f>
        <v/>
      </c>
      <c r="AD654" s="42">
        <f>NEWPOLICY(AD627,AD636,AD645)</f>
        <v/>
      </c>
      <c r="AE654" s="25">
        <f>LOWER(Settings!$C$4)&amp;".mit."&amp;$A654&amp;IF($C654="","","."&amp;$C654&amp;"."&amp;$B654)&amp;IF(INDEX(Variables!$D$5:$D$105,MATCH($A654,Variables!$A$5:$A$105,0))="","","."&amp;INDEX(Variables!$D$5:$D$105,MATCH($A654,Variables!$A$5:$A$105,0)))&amp;"."&amp;AE$5</f>
        <v/>
      </c>
      <c r="AF654" s="41">
        <f>AF627+AF636+AF645</f>
        <v/>
      </c>
      <c r="AG654" s="40">
        <f>AG627+AG636+AG645</f>
        <v/>
      </c>
      <c r="AH654" s="40">
        <f>AH627+AH636+AH645</f>
        <v/>
      </c>
      <c r="AI654" s="40">
        <f>AI627+AI636+AI645</f>
        <v/>
      </c>
      <c r="AJ654" s="40">
        <f>AJ627+AJ636+AJ645</f>
        <v/>
      </c>
      <c r="AK654" s="40">
        <f>AK627+AK636+AK645</f>
        <v/>
      </c>
      <c r="AL654" s="40">
        <f>AL627+AL636+AL645</f>
        <v/>
      </c>
      <c r="AM654" s="40">
        <f>AM627+AM636+AM645</f>
        <v/>
      </c>
      <c r="AN654" s="40">
        <f>AN627+AN636+AN645</f>
        <v/>
      </c>
      <c r="AO654" s="40">
        <f>AO627+AO636+AO645</f>
        <v/>
      </c>
      <c r="AP654" s="40">
        <f>AP627+AP636+AP645</f>
        <v/>
      </c>
      <c r="AQ654" s="40">
        <f>AQ627+AQ636+AQ645</f>
        <v/>
      </c>
      <c r="AR654" s="40">
        <f>AR627+AR636+AR645</f>
        <v/>
      </c>
      <c r="AS654" s="40">
        <f>AS627+AS636+AS645</f>
        <v/>
      </c>
      <c r="AT654" s="40">
        <f>AT627+AT636+AT645</f>
        <v/>
      </c>
      <c r="AU654" s="40">
        <f>AU627+AU636+AU645</f>
        <v/>
      </c>
      <c r="AV654" s="40">
        <f>AV627+AV636+AV645</f>
        <v/>
      </c>
      <c r="AW654" s="40">
        <f>AW627+AW636+AW645</f>
        <v/>
      </c>
      <c r="AX654" s="42">
        <f>NEWPOLICY(AX627,AX636,AX645)</f>
        <v/>
      </c>
    </row>
    <row r="655" hidden="1" outlineLevel="2">
      <c r="A655" s="5" t="inlineStr">
        <is>
          <t>nce</t>
        </is>
      </c>
      <c r="B655" s="5" t="inlineStr">
        <is>
          <t>nga</t>
        </is>
      </c>
      <c r="C655" s="5" t="inlineStr">
        <is>
          <t>foo</t>
        </is>
      </c>
      <c r="D655" s="39" t="n"/>
      <c r="E655" s="39" t="n"/>
      <c r="F655" s="39" t="n"/>
      <c r="G655" s="39" t="n"/>
      <c r="H655" s="5">
        <f>INDEX(Variables!$B$5:$B$105,MATCH($A655,Variables!$A$5:$A$105,0))&amp;IF($C655="",""," | "&amp;INDEX(Mapping!$B$5:$B$26,MATCH($C655,Mapping!$A$5:$A$26,0))&amp;" | "&amp;INDEX(Mapping!$B$30:$B$41,MATCH($B655,Mapping!$A$30:$A$41,0)))</f>
        <v/>
      </c>
      <c r="I655" s="5">
        <f>INDEX(Variables!$C$5:$C$105,MATCH($A655,Variables!$A$5:$A$105,0))</f>
        <v/>
      </c>
      <c r="J655" s="5">
        <f>INDEX(Variables!$E$5:$E$105,MATCH($A655,Variables!$A$5:$A$105,0))</f>
        <v/>
      </c>
      <c r="K655" s="25">
        <f>LOWER(Settings!$C$4)&amp;".mit."&amp;$A655&amp;IF($C655="","","."&amp;$C655&amp;"."&amp;$B655)&amp;IF(INDEX(Variables!$D$5:$D$105,MATCH($A655,Variables!$A$5:$A$105,0))="","","."&amp;INDEX(Variables!$D$5:$D$105,MATCH($A655,Variables!$A$5:$A$105,0)))&amp;"."&amp;K$5</f>
        <v/>
      </c>
      <c r="L655" s="41">
        <f>L628+L637+L646</f>
        <v/>
      </c>
      <c r="M655" s="40">
        <f>M628+M637+M646</f>
        <v/>
      </c>
      <c r="N655" s="40">
        <f>N628+N637+N646</f>
        <v/>
      </c>
      <c r="O655" s="40">
        <f>O628+O637+O646</f>
        <v/>
      </c>
      <c r="P655" s="40">
        <f>P628+P637+P646</f>
        <v/>
      </c>
      <c r="Q655" s="40">
        <f>Q628+Q637+Q646</f>
        <v/>
      </c>
      <c r="R655" s="40">
        <f>R628+R637+R646</f>
        <v/>
      </c>
      <c r="S655" s="40">
        <f>S628+S637+S646</f>
        <v/>
      </c>
      <c r="T655" s="40">
        <f>T628+T637+T646</f>
        <v/>
      </c>
      <c r="U655" s="40">
        <f>U628+U637+U646</f>
        <v/>
      </c>
      <c r="V655" s="40">
        <f>V628+V637+V646</f>
        <v/>
      </c>
      <c r="W655" s="40">
        <f>W628+W637+W646</f>
        <v/>
      </c>
      <c r="X655" s="40">
        <f>X628+X637+X646</f>
        <v/>
      </c>
      <c r="Y655" s="40">
        <f>Y628+Y637+Y646</f>
        <v/>
      </c>
      <c r="Z655" s="40">
        <f>Z628+Z637+Z646</f>
        <v/>
      </c>
      <c r="AA655" s="40">
        <f>AA628+AA637+AA646</f>
        <v/>
      </c>
      <c r="AB655" s="40">
        <f>AB628+AB637+AB646</f>
        <v/>
      </c>
      <c r="AC655" s="40">
        <f>AC628+AC637+AC646</f>
        <v/>
      </c>
      <c r="AD655" s="42">
        <f>NEWPOLICY(AD628,AD637,AD646)</f>
        <v/>
      </c>
      <c r="AE655" s="25">
        <f>LOWER(Settings!$C$4)&amp;".mit."&amp;$A655&amp;IF($C655="","","."&amp;$C655&amp;"."&amp;$B655)&amp;IF(INDEX(Variables!$D$5:$D$105,MATCH($A655,Variables!$A$5:$A$105,0))="","","."&amp;INDEX(Variables!$D$5:$D$105,MATCH($A655,Variables!$A$5:$A$105,0)))&amp;"."&amp;AE$5</f>
        <v/>
      </c>
      <c r="AF655" s="41">
        <f>AF628+AF637+AF646</f>
        <v/>
      </c>
      <c r="AG655" s="40">
        <f>AG628+AG637+AG646</f>
        <v/>
      </c>
      <c r="AH655" s="40">
        <f>AH628+AH637+AH646</f>
        <v/>
      </c>
      <c r="AI655" s="40">
        <f>AI628+AI637+AI646</f>
        <v/>
      </c>
      <c r="AJ655" s="40">
        <f>AJ628+AJ637+AJ646</f>
        <v/>
      </c>
      <c r="AK655" s="40">
        <f>AK628+AK637+AK646</f>
        <v/>
      </c>
      <c r="AL655" s="40">
        <f>AL628+AL637+AL646</f>
        <v/>
      </c>
      <c r="AM655" s="40">
        <f>AM628+AM637+AM646</f>
        <v/>
      </c>
      <c r="AN655" s="40">
        <f>AN628+AN637+AN646</f>
        <v/>
      </c>
      <c r="AO655" s="40">
        <f>AO628+AO637+AO646</f>
        <v/>
      </c>
      <c r="AP655" s="40">
        <f>AP628+AP637+AP646</f>
        <v/>
      </c>
      <c r="AQ655" s="40">
        <f>AQ628+AQ637+AQ646</f>
        <v/>
      </c>
      <c r="AR655" s="40">
        <f>AR628+AR637+AR646</f>
        <v/>
      </c>
      <c r="AS655" s="40">
        <f>AS628+AS637+AS646</f>
        <v/>
      </c>
      <c r="AT655" s="40">
        <f>AT628+AT637+AT646</f>
        <v/>
      </c>
      <c r="AU655" s="40">
        <f>AU628+AU637+AU646</f>
        <v/>
      </c>
      <c r="AV655" s="40">
        <f>AV628+AV637+AV646</f>
        <v/>
      </c>
      <c r="AW655" s="40">
        <f>AW628+AW637+AW646</f>
        <v/>
      </c>
      <c r="AX655" s="42">
        <f>NEWPOLICY(AX628,AX637,AX646)</f>
        <v/>
      </c>
    </row>
    <row r="656" hidden="1" outlineLevel="2">
      <c r="A656" s="5" t="inlineStr">
        <is>
          <t>nce</t>
        </is>
      </c>
      <c r="B656" s="5" t="inlineStr">
        <is>
          <t>gso</t>
        </is>
      </c>
      <c r="C656" s="5" t="inlineStr">
        <is>
          <t>foo</t>
        </is>
      </c>
      <c r="D656" s="39" t="n"/>
      <c r="E656" s="39" t="n"/>
      <c r="F656" s="39" t="n"/>
      <c r="G656" s="39" t="n"/>
      <c r="H656" s="5">
        <f>INDEX(Variables!$B$5:$B$105,MATCH($A656,Variables!$A$5:$A$105,0))&amp;IF($C656="",""," | "&amp;INDEX(Mapping!$B$5:$B$26,MATCH($C656,Mapping!$A$5:$A$26,0))&amp;" | "&amp;INDEX(Mapping!$B$30:$B$41,MATCH($B656,Mapping!$A$30:$A$41,0)))</f>
        <v/>
      </c>
      <c r="I656" s="5">
        <f>INDEX(Variables!$C$5:$C$105,MATCH($A656,Variables!$A$5:$A$105,0))</f>
        <v/>
      </c>
      <c r="J656" s="5">
        <f>INDEX(Variables!$E$5:$E$105,MATCH($A656,Variables!$A$5:$A$105,0))</f>
        <v/>
      </c>
      <c r="K656" s="25">
        <f>LOWER(Settings!$C$4)&amp;".mit."&amp;$A656&amp;IF($C656="","","."&amp;$C656&amp;"."&amp;$B656)&amp;IF(INDEX(Variables!$D$5:$D$105,MATCH($A656,Variables!$A$5:$A$105,0))="","","."&amp;INDEX(Variables!$D$5:$D$105,MATCH($A656,Variables!$A$5:$A$105,0)))&amp;"."&amp;K$5</f>
        <v/>
      </c>
      <c r="L656" s="41">
        <f>L629+L638+L647</f>
        <v/>
      </c>
      <c r="M656" s="40">
        <f>M629+M638+M647</f>
        <v/>
      </c>
      <c r="N656" s="40">
        <f>N629+N638+N647</f>
        <v/>
      </c>
      <c r="O656" s="40">
        <f>O629+O638+O647</f>
        <v/>
      </c>
      <c r="P656" s="40">
        <f>P629+P638+P647</f>
        <v/>
      </c>
      <c r="Q656" s="40">
        <f>Q629+Q638+Q647</f>
        <v/>
      </c>
      <c r="R656" s="40">
        <f>R629+R638+R647</f>
        <v/>
      </c>
      <c r="S656" s="40">
        <f>S629+S638+S647</f>
        <v/>
      </c>
      <c r="T656" s="40">
        <f>T629+T638+T647</f>
        <v/>
      </c>
      <c r="U656" s="40">
        <f>U629+U638+U647</f>
        <v/>
      </c>
      <c r="V656" s="40">
        <f>V629+V638+V647</f>
        <v/>
      </c>
      <c r="W656" s="40">
        <f>W629+W638+W647</f>
        <v/>
      </c>
      <c r="X656" s="40">
        <f>X629+X638+X647</f>
        <v/>
      </c>
      <c r="Y656" s="40">
        <f>Y629+Y638+Y647</f>
        <v/>
      </c>
      <c r="Z656" s="40">
        <f>Z629+Z638+Z647</f>
        <v/>
      </c>
      <c r="AA656" s="40">
        <f>AA629+AA638+AA647</f>
        <v/>
      </c>
      <c r="AB656" s="40">
        <f>AB629+AB638+AB647</f>
        <v/>
      </c>
      <c r="AC656" s="40">
        <f>AC629+AC638+AC647</f>
        <v/>
      </c>
      <c r="AD656" s="42">
        <f>NEWPOLICY(AD629,AD638,AD647)</f>
        <v/>
      </c>
      <c r="AE656" s="25">
        <f>LOWER(Settings!$C$4)&amp;".mit."&amp;$A656&amp;IF($C656="","","."&amp;$C656&amp;"."&amp;$B656)&amp;IF(INDEX(Variables!$D$5:$D$105,MATCH($A656,Variables!$A$5:$A$105,0))="","","."&amp;INDEX(Variables!$D$5:$D$105,MATCH($A656,Variables!$A$5:$A$105,0)))&amp;"."&amp;AE$5</f>
        <v/>
      </c>
      <c r="AF656" s="41">
        <f>AF629+AF638+AF647</f>
        <v/>
      </c>
      <c r="AG656" s="40">
        <f>AG629+AG638+AG647</f>
        <v/>
      </c>
      <c r="AH656" s="40">
        <f>AH629+AH638+AH647</f>
        <v/>
      </c>
      <c r="AI656" s="40">
        <f>AI629+AI638+AI647</f>
        <v/>
      </c>
      <c r="AJ656" s="40">
        <f>AJ629+AJ638+AJ647</f>
        <v/>
      </c>
      <c r="AK656" s="40">
        <f>AK629+AK638+AK647</f>
        <v/>
      </c>
      <c r="AL656" s="40">
        <f>AL629+AL638+AL647</f>
        <v/>
      </c>
      <c r="AM656" s="40">
        <f>AM629+AM638+AM647</f>
        <v/>
      </c>
      <c r="AN656" s="40">
        <f>AN629+AN638+AN647</f>
        <v/>
      </c>
      <c r="AO656" s="40">
        <f>AO629+AO638+AO647</f>
        <v/>
      </c>
      <c r="AP656" s="40">
        <f>AP629+AP638+AP647</f>
        <v/>
      </c>
      <c r="AQ656" s="40">
        <f>AQ629+AQ638+AQ647</f>
        <v/>
      </c>
      <c r="AR656" s="40">
        <f>AR629+AR638+AR647</f>
        <v/>
      </c>
      <c r="AS656" s="40">
        <f>AS629+AS638+AS647</f>
        <v/>
      </c>
      <c r="AT656" s="40">
        <f>AT629+AT638+AT647</f>
        <v/>
      </c>
      <c r="AU656" s="40">
        <f>AU629+AU638+AU647</f>
        <v/>
      </c>
      <c r="AV656" s="40">
        <f>AV629+AV638+AV647</f>
        <v/>
      </c>
      <c r="AW656" s="40">
        <f>AW629+AW638+AW647</f>
        <v/>
      </c>
      <c r="AX656" s="42">
        <f>NEWPOLICY(AX629,AX638,AX647)</f>
        <v/>
      </c>
    </row>
    <row r="657" hidden="1" outlineLevel="2">
      <c r="A657" s="5" t="inlineStr">
        <is>
          <t>nce</t>
        </is>
      </c>
      <c r="B657" s="5" t="inlineStr">
        <is>
          <t>die</t>
        </is>
      </c>
      <c r="C657" s="5" t="inlineStr">
        <is>
          <t>foo</t>
        </is>
      </c>
      <c r="D657" s="39" t="n"/>
      <c r="E657" s="39" t="n"/>
      <c r="F657" s="39" t="n"/>
      <c r="G657" s="39" t="n"/>
      <c r="H657" s="5">
        <f>INDEX(Variables!$B$5:$B$105,MATCH($A657,Variables!$A$5:$A$105,0))&amp;IF($C657="",""," | "&amp;INDEX(Mapping!$B$5:$B$26,MATCH($C657,Mapping!$A$5:$A$26,0))&amp;" | "&amp;INDEX(Mapping!$B$30:$B$41,MATCH($B657,Mapping!$A$30:$A$41,0)))</f>
        <v/>
      </c>
      <c r="I657" s="5">
        <f>INDEX(Variables!$C$5:$C$105,MATCH($A657,Variables!$A$5:$A$105,0))</f>
        <v/>
      </c>
      <c r="J657" s="5">
        <f>INDEX(Variables!$E$5:$E$105,MATCH($A657,Variables!$A$5:$A$105,0))</f>
        <v/>
      </c>
      <c r="K657" s="25">
        <f>LOWER(Settings!$C$4)&amp;".mit."&amp;$A657&amp;IF($C657="","","."&amp;$C657&amp;"."&amp;$B657)&amp;IF(INDEX(Variables!$D$5:$D$105,MATCH($A657,Variables!$A$5:$A$105,0))="","","."&amp;INDEX(Variables!$D$5:$D$105,MATCH($A657,Variables!$A$5:$A$105,0)))&amp;"."&amp;K$5</f>
        <v/>
      </c>
      <c r="L657" s="41">
        <f>L630+L639+L648</f>
        <v/>
      </c>
      <c r="M657" s="40">
        <f>M630+M639+M648</f>
        <v/>
      </c>
      <c r="N657" s="40">
        <f>N630+N639+N648</f>
        <v/>
      </c>
      <c r="O657" s="40">
        <f>O630+O639+O648</f>
        <v/>
      </c>
      <c r="P657" s="40">
        <f>P630+P639+P648</f>
        <v/>
      </c>
      <c r="Q657" s="40">
        <f>Q630+Q639+Q648</f>
        <v/>
      </c>
      <c r="R657" s="40">
        <f>R630+R639+R648</f>
        <v/>
      </c>
      <c r="S657" s="40">
        <f>S630+S639+S648</f>
        <v/>
      </c>
      <c r="T657" s="40">
        <f>T630+T639+T648</f>
        <v/>
      </c>
      <c r="U657" s="40">
        <f>U630+U639+U648</f>
        <v/>
      </c>
      <c r="V657" s="40">
        <f>V630+V639+V648</f>
        <v/>
      </c>
      <c r="W657" s="40">
        <f>W630+W639+W648</f>
        <v/>
      </c>
      <c r="X657" s="40">
        <f>X630+X639+X648</f>
        <v/>
      </c>
      <c r="Y657" s="40">
        <f>Y630+Y639+Y648</f>
        <v/>
      </c>
      <c r="Z657" s="40">
        <f>Z630+Z639+Z648</f>
        <v/>
      </c>
      <c r="AA657" s="40">
        <f>AA630+AA639+AA648</f>
        <v/>
      </c>
      <c r="AB657" s="40">
        <f>AB630+AB639+AB648</f>
        <v/>
      </c>
      <c r="AC657" s="40">
        <f>AC630+AC639+AC648</f>
        <v/>
      </c>
      <c r="AD657" s="42">
        <f>NEWPOLICY(AD630,AD639,AD648)</f>
        <v/>
      </c>
      <c r="AE657" s="25">
        <f>LOWER(Settings!$C$4)&amp;".mit."&amp;$A657&amp;IF($C657="","","."&amp;$C657&amp;"."&amp;$B657)&amp;IF(INDEX(Variables!$D$5:$D$105,MATCH($A657,Variables!$A$5:$A$105,0))="","","."&amp;INDEX(Variables!$D$5:$D$105,MATCH($A657,Variables!$A$5:$A$105,0)))&amp;"."&amp;AE$5</f>
        <v/>
      </c>
      <c r="AF657" s="41">
        <f>AF630+AF639+AF648</f>
        <v/>
      </c>
      <c r="AG657" s="40">
        <f>AG630+AG639+AG648</f>
        <v/>
      </c>
      <c r="AH657" s="40">
        <f>AH630+AH639+AH648</f>
        <v/>
      </c>
      <c r="AI657" s="40">
        <f>AI630+AI639+AI648</f>
        <v/>
      </c>
      <c r="AJ657" s="40">
        <f>AJ630+AJ639+AJ648</f>
        <v/>
      </c>
      <c r="AK657" s="40">
        <f>AK630+AK639+AK648</f>
        <v/>
      </c>
      <c r="AL657" s="40">
        <f>AL630+AL639+AL648</f>
        <v/>
      </c>
      <c r="AM657" s="40">
        <f>AM630+AM639+AM648</f>
        <v/>
      </c>
      <c r="AN657" s="40">
        <f>AN630+AN639+AN648</f>
        <v/>
      </c>
      <c r="AO657" s="40">
        <f>AO630+AO639+AO648</f>
        <v/>
      </c>
      <c r="AP657" s="40">
        <f>AP630+AP639+AP648</f>
        <v/>
      </c>
      <c r="AQ657" s="40">
        <f>AQ630+AQ639+AQ648</f>
        <v/>
      </c>
      <c r="AR657" s="40">
        <f>AR630+AR639+AR648</f>
        <v/>
      </c>
      <c r="AS657" s="40">
        <f>AS630+AS639+AS648</f>
        <v/>
      </c>
      <c r="AT657" s="40">
        <f>AT630+AT639+AT648</f>
        <v/>
      </c>
      <c r="AU657" s="40">
        <f>AU630+AU639+AU648</f>
        <v/>
      </c>
      <c r="AV657" s="40">
        <f>AV630+AV639+AV648</f>
        <v/>
      </c>
      <c r="AW657" s="40">
        <f>AW630+AW639+AW648</f>
        <v/>
      </c>
      <c r="AX657" s="42">
        <f>NEWPOLICY(AX630,AX639,AX648)</f>
        <v/>
      </c>
    </row>
    <row r="658" hidden="1" outlineLevel="2">
      <c r="A658" s="5" t="inlineStr">
        <is>
          <t>nce</t>
        </is>
      </c>
      <c r="B658" s="5" t="inlineStr">
        <is>
          <t>lpg</t>
        </is>
      </c>
      <c r="C658" s="5" t="inlineStr">
        <is>
          <t>foo</t>
        </is>
      </c>
      <c r="D658" s="39" t="n"/>
      <c r="E658" s="39" t="n"/>
      <c r="F658" s="39" t="n"/>
      <c r="G658" s="39" t="n"/>
      <c r="H658" s="5">
        <f>INDEX(Variables!$B$5:$B$105,MATCH($A658,Variables!$A$5:$A$105,0))&amp;IF($C658="",""," | "&amp;INDEX(Mapping!$B$5:$B$26,MATCH($C658,Mapping!$A$5:$A$26,0))&amp;" | "&amp;INDEX(Mapping!$B$30:$B$41,MATCH($B658,Mapping!$A$30:$A$41,0)))</f>
        <v/>
      </c>
      <c r="I658" s="5">
        <f>INDEX(Variables!$C$5:$C$105,MATCH($A658,Variables!$A$5:$A$105,0))</f>
        <v/>
      </c>
      <c r="J658" s="5">
        <f>INDEX(Variables!$E$5:$E$105,MATCH($A658,Variables!$A$5:$A$105,0))</f>
        <v/>
      </c>
      <c r="K658" s="25">
        <f>LOWER(Settings!$C$4)&amp;".mit."&amp;$A658&amp;IF($C658="","","."&amp;$C658&amp;"."&amp;$B658)&amp;IF(INDEX(Variables!$D$5:$D$105,MATCH($A658,Variables!$A$5:$A$105,0))="","","."&amp;INDEX(Variables!$D$5:$D$105,MATCH($A658,Variables!$A$5:$A$105,0)))&amp;"."&amp;K$5</f>
        <v/>
      </c>
      <c r="L658" s="41">
        <f>L631+L640+L649</f>
        <v/>
      </c>
      <c r="M658" s="40">
        <f>M631+M640+M649</f>
        <v/>
      </c>
      <c r="N658" s="40">
        <f>N631+N640+N649</f>
        <v/>
      </c>
      <c r="O658" s="40">
        <f>O631+O640+O649</f>
        <v/>
      </c>
      <c r="P658" s="40">
        <f>P631+P640+P649</f>
        <v/>
      </c>
      <c r="Q658" s="40">
        <f>Q631+Q640+Q649</f>
        <v/>
      </c>
      <c r="R658" s="40">
        <f>R631+R640+R649</f>
        <v/>
      </c>
      <c r="S658" s="40">
        <f>S631+S640+S649</f>
        <v/>
      </c>
      <c r="T658" s="40">
        <f>T631+T640+T649</f>
        <v/>
      </c>
      <c r="U658" s="40">
        <f>U631+U640+U649</f>
        <v/>
      </c>
      <c r="V658" s="40">
        <f>V631+V640+V649</f>
        <v/>
      </c>
      <c r="W658" s="40">
        <f>W631+W640+W649</f>
        <v/>
      </c>
      <c r="X658" s="40">
        <f>X631+X640+X649</f>
        <v/>
      </c>
      <c r="Y658" s="40">
        <f>Y631+Y640+Y649</f>
        <v/>
      </c>
      <c r="Z658" s="40">
        <f>Z631+Z640+Z649</f>
        <v/>
      </c>
      <c r="AA658" s="40">
        <f>AA631+AA640+AA649</f>
        <v/>
      </c>
      <c r="AB658" s="40">
        <f>AB631+AB640+AB649</f>
        <v/>
      </c>
      <c r="AC658" s="40">
        <f>AC631+AC640+AC649</f>
        <v/>
      </c>
      <c r="AD658" s="42">
        <f>NEWPOLICY(AD631,AD640,AD649)</f>
        <v/>
      </c>
      <c r="AE658" s="25">
        <f>LOWER(Settings!$C$4)&amp;".mit."&amp;$A658&amp;IF($C658="","","."&amp;$C658&amp;"."&amp;$B658)&amp;IF(INDEX(Variables!$D$5:$D$105,MATCH($A658,Variables!$A$5:$A$105,0))="","","."&amp;INDEX(Variables!$D$5:$D$105,MATCH($A658,Variables!$A$5:$A$105,0)))&amp;"."&amp;AE$5</f>
        <v/>
      </c>
      <c r="AF658" s="41">
        <f>AF631+AF640+AF649</f>
        <v/>
      </c>
      <c r="AG658" s="40">
        <f>AG631+AG640+AG649</f>
        <v/>
      </c>
      <c r="AH658" s="40">
        <f>AH631+AH640+AH649</f>
        <v/>
      </c>
      <c r="AI658" s="40">
        <f>AI631+AI640+AI649</f>
        <v/>
      </c>
      <c r="AJ658" s="40">
        <f>AJ631+AJ640+AJ649</f>
        <v/>
      </c>
      <c r="AK658" s="40">
        <f>AK631+AK640+AK649</f>
        <v/>
      </c>
      <c r="AL658" s="40">
        <f>AL631+AL640+AL649</f>
        <v/>
      </c>
      <c r="AM658" s="40">
        <f>AM631+AM640+AM649</f>
        <v/>
      </c>
      <c r="AN658" s="40">
        <f>AN631+AN640+AN649</f>
        <v/>
      </c>
      <c r="AO658" s="40">
        <f>AO631+AO640+AO649</f>
        <v/>
      </c>
      <c r="AP658" s="40">
        <f>AP631+AP640+AP649</f>
        <v/>
      </c>
      <c r="AQ658" s="40">
        <f>AQ631+AQ640+AQ649</f>
        <v/>
      </c>
      <c r="AR658" s="40">
        <f>AR631+AR640+AR649</f>
        <v/>
      </c>
      <c r="AS658" s="40">
        <f>AS631+AS640+AS649</f>
        <v/>
      </c>
      <c r="AT658" s="40">
        <f>AT631+AT640+AT649</f>
        <v/>
      </c>
      <c r="AU658" s="40">
        <f>AU631+AU640+AU649</f>
        <v/>
      </c>
      <c r="AV658" s="40">
        <f>AV631+AV640+AV649</f>
        <v/>
      </c>
      <c r="AW658" s="40">
        <f>AW631+AW640+AW649</f>
        <v/>
      </c>
      <c r="AX658" s="42">
        <f>NEWPOLICY(AX631,AX640,AX649)</f>
        <v/>
      </c>
    </row>
    <row r="659" hidden="1" outlineLevel="2">
      <c r="A659" s="5" t="inlineStr">
        <is>
          <t>nce</t>
        </is>
      </c>
      <c r="B659" s="5" t="inlineStr">
        <is>
          <t>ker</t>
        </is>
      </c>
      <c r="C659" s="5" t="inlineStr">
        <is>
          <t>foo</t>
        </is>
      </c>
      <c r="D659" s="39" t="n"/>
      <c r="E659" s="39" t="n"/>
      <c r="F659" s="39" t="n"/>
      <c r="G659" s="39" t="n"/>
      <c r="H659" s="5">
        <f>INDEX(Variables!$B$5:$B$105,MATCH($A659,Variables!$A$5:$A$105,0))&amp;IF($C659="",""," | "&amp;INDEX(Mapping!$B$5:$B$26,MATCH($C659,Mapping!$A$5:$A$26,0))&amp;" | "&amp;INDEX(Mapping!$B$30:$B$41,MATCH($B659,Mapping!$A$30:$A$41,0)))</f>
        <v/>
      </c>
      <c r="I659" s="5">
        <f>INDEX(Variables!$C$5:$C$105,MATCH($A659,Variables!$A$5:$A$105,0))</f>
        <v/>
      </c>
      <c r="J659" s="5">
        <f>INDEX(Variables!$E$5:$E$105,MATCH($A659,Variables!$A$5:$A$105,0))</f>
        <v/>
      </c>
      <c r="K659" s="25">
        <f>LOWER(Settings!$C$4)&amp;".mit."&amp;$A659&amp;IF($C659="","","."&amp;$C659&amp;"."&amp;$B659)&amp;IF(INDEX(Variables!$D$5:$D$105,MATCH($A659,Variables!$A$5:$A$105,0))="","","."&amp;INDEX(Variables!$D$5:$D$105,MATCH($A659,Variables!$A$5:$A$105,0)))&amp;"."&amp;K$5</f>
        <v/>
      </c>
      <c r="L659" s="41">
        <f>L632+L641+L650</f>
        <v/>
      </c>
      <c r="M659" s="40">
        <f>M632+M641+M650</f>
        <v/>
      </c>
      <c r="N659" s="40">
        <f>N632+N641+N650</f>
        <v/>
      </c>
      <c r="O659" s="40">
        <f>O632+O641+O650</f>
        <v/>
      </c>
      <c r="P659" s="40">
        <f>P632+P641+P650</f>
        <v/>
      </c>
      <c r="Q659" s="40">
        <f>Q632+Q641+Q650</f>
        <v/>
      </c>
      <c r="R659" s="40">
        <f>R632+R641+R650</f>
        <v/>
      </c>
      <c r="S659" s="40">
        <f>S632+S641+S650</f>
        <v/>
      </c>
      <c r="T659" s="40">
        <f>T632+T641+T650</f>
        <v/>
      </c>
      <c r="U659" s="40">
        <f>U632+U641+U650</f>
        <v/>
      </c>
      <c r="V659" s="40">
        <f>V632+V641+V650</f>
        <v/>
      </c>
      <c r="W659" s="40">
        <f>W632+W641+W650</f>
        <v/>
      </c>
      <c r="X659" s="40">
        <f>X632+X641+X650</f>
        <v/>
      </c>
      <c r="Y659" s="40">
        <f>Y632+Y641+Y650</f>
        <v/>
      </c>
      <c r="Z659" s="40">
        <f>Z632+Z641+Z650</f>
        <v/>
      </c>
      <c r="AA659" s="40">
        <f>AA632+AA641+AA650</f>
        <v/>
      </c>
      <c r="AB659" s="40">
        <f>AB632+AB641+AB650</f>
        <v/>
      </c>
      <c r="AC659" s="40">
        <f>AC632+AC641+AC650</f>
        <v/>
      </c>
      <c r="AD659" s="42">
        <f>NEWPOLICY(AD632,AD641,AD650)</f>
        <v/>
      </c>
      <c r="AE659" s="25">
        <f>LOWER(Settings!$C$4)&amp;".mit."&amp;$A659&amp;IF($C659="","","."&amp;$C659&amp;"."&amp;$B659)&amp;IF(INDEX(Variables!$D$5:$D$105,MATCH($A659,Variables!$A$5:$A$105,0))="","","."&amp;INDEX(Variables!$D$5:$D$105,MATCH($A659,Variables!$A$5:$A$105,0)))&amp;"."&amp;AE$5</f>
        <v/>
      </c>
      <c r="AF659" s="41">
        <f>AF632+AF641+AF650</f>
        <v/>
      </c>
      <c r="AG659" s="40">
        <f>AG632+AG641+AG650</f>
        <v/>
      </c>
      <c r="AH659" s="40">
        <f>AH632+AH641+AH650</f>
        <v/>
      </c>
      <c r="AI659" s="40">
        <f>AI632+AI641+AI650</f>
        <v/>
      </c>
      <c r="AJ659" s="40">
        <f>AJ632+AJ641+AJ650</f>
        <v/>
      </c>
      <c r="AK659" s="40">
        <f>AK632+AK641+AK650</f>
        <v/>
      </c>
      <c r="AL659" s="40">
        <f>AL632+AL641+AL650</f>
        <v/>
      </c>
      <c r="AM659" s="40">
        <f>AM632+AM641+AM650</f>
        <v/>
      </c>
      <c r="AN659" s="40">
        <f>AN632+AN641+AN650</f>
        <v/>
      </c>
      <c r="AO659" s="40">
        <f>AO632+AO641+AO650</f>
        <v/>
      </c>
      <c r="AP659" s="40">
        <f>AP632+AP641+AP650</f>
        <v/>
      </c>
      <c r="AQ659" s="40">
        <f>AQ632+AQ641+AQ650</f>
        <v/>
      </c>
      <c r="AR659" s="40">
        <f>AR632+AR641+AR650</f>
        <v/>
      </c>
      <c r="AS659" s="40">
        <f>AS632+AS641+AS650</f>
        <v/>
      </c>
      <c r="AT659" s="40">
        <f>AT632+AT641+AT650</f>
        <v/>
      </c>
      <c r="AU659" s="40">
        <f>AU632+AU641+AU650</f>
        <v/>
      </c>
      <c r="AV659" s="40">
        <f>AV632+AV641+AV650</f>
        <v/>
      </c>
      <c r="AW659" s="40">
        <f>AW632+AW641+AW650</f>
        <v/>
      </c>
      <c r="AX659" s="42">
        <f>NEWPOLICY(AX632,AX641,AX650)</f>
        <v/>
      </c>
    </row>
    <row r="660" hidden="1" outlineLevel="2">
      <c r="A660" s="5" t="inlineStr">
        <is>
          <t>nce</t>
        </is>
      </c>
      <c r="B660" s="5" t="inlineStr">
        <is>
          <t>oop</t>
        </is>
      </c>
      <c r="C660" s="5" t="inlineStr">
        <is>
          <t>foo</t>
        </is>
      </c>
      <c r="D660" s="39" t="n"/>
      <c r="E660" s="39" t="n"/>
      <c r="F660" s="39" t="n"/>
      <c r="G660" s="39" t="n"/>
      <c r="H660" s="5">
        <f>INDEX(Variables!$B$5:$B$105,MATCH($A660,Variables!$A$5:$A$105,0))&amp;IF($C660="",""," | "&amp;INDEX(Mapping!$B$5:$B$26,MATCH($C660,Mapping!$A$5:$A$26,0))&amp;" | "&amp;INDEX(Mapping!$B$30:$B$41,MATCH($B660,Mapping!$A$30:$A$41,0)))</f>
        <v/>
      </c>
      <c r="I660" s="5">
        <f>INDEX(Variables!$C$5:$C$105,MATCH($A660,Variables!$A$5:$A$105,0))</f>
        <v/>
      </c>
      <c r="J660" s="5">
        <f>INDEX(Variables!$E$5:$E$105,MATCH($A660,Variables!$A$5:$A$105,0))</f>
        <v/>
      </c>
      <c r="K660" s="25">
        <f>LOWER(Settings!$C$4)&amp;".mit."&amp;$A660&amp;IF($C660="","","."&amp;$C660&amp;"."&amp;$B660)&amp;IF(INDEX(Variables!$D$5:$D$105,MATCH($A660,Variables!$A$5:$A$105,0))="","","."&amp;INDEX(Variables!$D$5:$D$105,MATCH($A660,Variables!$A$5:$A$105,0)))&amp;"."&amp;K$5</f>
        <v/>
      </c>
      <c r="L660" s="41">
        <f>L633+L642+L651</f>
        <v/>
      </c>
      <c r="M660" s="40">
        <f>M633+M642+M651</f>
        <v/>
      </c>
      <c r="N660" s="40">
        <f>N633+N642+N651</f>
        <v/>
      </c>
      <c r="O660" s="40">
        <f>O633+O642+O651</f>
        <v/>
      </c>
      <c r="P660" s="40">
        <f>P633+P642+P651</f>
        <v/>
      </c>
      <c r="Q660" s="40">
        <f>Q633+Q642+Q651</f>
        <v/>
      </c>
      <c r="R660" s="40">
        <f>R633+R642+R651</f>
        <v/>
      </c>
      <c r="S660" s="40">
        <f>S633+S642+S651</f>
        <v/>
      </c>
      <c r="T660" s="40">
        <f>T633+T642+T651</f>
        <v/>
      </c>
      <c r="U660" s="40">
        <f>U633+U642+U651</f>
        <v/>
      </c>
      <c r="V660" s="40">
        <f>V633+V642+V651</f>
        <v/>
      </c>
      <c r="W660" s="40">
        <f>W633+W642+W651</f>
        <v/>
      </c>
      <c r="X660" s="40">
        <f>X633+X642+X651</f>
        <v/>
      </c>
      <c r="Y660" s="40">
        <f>Y633+Y642+Y651</f>
        <v/>
      </c>
      <c r="Z660" s="40">
        <f>Z633+Z642+Z651</f>
        <v/>
      </c>
      <c r="AA660" s="40">
        <f>AA633+AA642+AA651</f>
        <v/>
      </c>
      <c r="AB660" s="40">
        <f>AB633+AB642+AB651</f>
        <v/>
      </c>
      <c r="AC660" s="40">
        <f>AC633+AC642+AC651</f>
        <v/>
      </c>
      <c r="AD660" s="42">
        <f>NEWPOLICY(AD633,AD642,AD651)</f>
        <v/>
      </c>
      <c r="AE660" s="25">
        <f>LOWER(Settings!$C$4)&amp;".mit."&amp;$A660&amp;IF($C660="","","."&amp;$C660&amp;"."&amp;$B660)&amp;IF(INDEX(Variables!$D$5:$D$105,MATCH($A660,Variables!$A$5:$A$105,0))="","","."&amp;INDEX(Variables!$D$5:$D$105,MATCH($A660,Variables!$A$5:$A$105,0)))&amp;"."&amp;AE$5</f>
        <v/>
      </c>
      <c r="AF660" s="41">
        <f>AF633+AF642+AF651</f>
        <v/>
      </c>
      <c r="AG660" s="40">
        <f>AG633+AG642+AG651</f>
        <v/>
      </c>
      <c r="AH660" s="40">
        <f>AH633+AH642+AH651</f>
        <v/>
      </c>
      <c r="AI660" s="40">
        <f>AI633+AI642+AI651</f>
        <v/>
      </c>
      <c r="AJ660" s="40">
        <f>AJ633+AJ642+AJ651</f>
        <v/>
      </c>
      <c r="AK660" s="40">
        <f>AK633+AK642+AK651</f>
        <v/>
      </c>
      <c r="AL660" s="40">
        <f>AL633+AL642+AL651</f>
        <v/>
      </c>
      <c r="AM660" s="40">
        <f>AM633+AM642+AM651</f>
        <v/>
      </c>
      <c r="AN660" s="40">
        <f>AN633+AN642+AN651</f>
        <v/>
      </c>
      <c r="AO660" s="40">
        <f>AO633+AO642+AO651</f>
        <v/>
      </c>
      <c r="AP660" s="40">
        <f>AP633+AP642+AP651</f>
        <v/>
      </c>
      <c r="AQ660" s="40">
        <f>AQ633+AQ642+AQ651</f>
        <v/>
      </c>
      <c r="AR660" s="40">
        <f>AR633+AR642+AR651</f>
        <v/>
      </c>
      <c r="AS660" s="40">
        <f>AS633+AS642+AS651</f>
        <v/>
      </c>
      <c r="AT660" s="40">
        <f>AT633+AT642+AT651</f>
        <v/>
      </c>
      <c r="AU660" s="40">
        <f>AU633+AU642+AU651</f>
        <v/>
      </c>
      <c r="AV660" s="40">
        <f>AV633+AV642+AV651</f>
        <v/>
      </c>
      <c r="AW660" s="40">
        <f>AW633+AW642+AW651</f>
        <v/>
      </c>
      <c r="AX660" s="42">
        <f>NEWPOLICY(AX633,AX642,AX651)</f>
        <v/>
      </c>
    </row>
    <row r="661" hidden="1" outlineLevel="2">
      <c r="A661" s="5" t="inlineStr">
        <is>
          <t>nce</t>
        </is>
      </c>
      <c r="B661" s="5" t="inlineStr">
        <is>
          <t>bio</t>
        </is>
      </c>
      <c r="C661" s="5" t="inlineStr">
        <is>
          <t>foo</t>
        </is>
      </c>
      <c r="D661" s="39" t="n"/>
      <c r="E661" s="39" t="n"/>
      <c r="F661" s="39" t="n"/>
      <c r="G661" s="39" t="n"/>
      <c r="H661" s="5">
        <f>INDEX(Variables!$B$5:$B$105,MATCH($A661,Variables!$A$5:$A$105,0))&amp;IF($C661="",""," | "&amp;INDEX(Mapping!$B$5:$B$26,MATCH($C661,Mapping!$A$5:$A$26,0))&amp;" | "&amp;INDEX(Mapping!$B$30:$B$41,MATCH($B661,Mapping!$A$30:$A$41,0)))</f>
        <v/>
      </c>
      <c r="I661" s="5">
        <f>INDEX(Variables!$C$5:$C$105,MATCH($A661,Variables!$A$5:$A$105,0))</f>
        <v/>
      </c>
      <c r="J661" s="5">
        <f>INDEX(Variables!$E$5:$E$105,MATCH($A661,Variables!$A$5:$A$105,0))</f>
        <v/>
      </c>
      <c r="K661" s="25">
        <f>LOWER(Settings!$C$4)&amp;".mit."&amp;$A661&amp;IF($C661="","","."&amp;$C661&amp;"."&amp;$B661)&amp;IF(INDEX(Variables!$D$5:$D$105,MATCH($A661,Variables!$A$5:$A$105,0))="","","."&amp;INDEX(Variables!$D$5:$D$105,MATCH($A661,Variables!$A$5:$A$105,0)))&amp;"."&amp;K$5</f>
        <v/>
      </c>
      <c r="L661" s="41">
        <f>L634+L643+L652</f>
        <v/>
      </c>
      <c r="M661" s="40">
        <f>M634+M643+M652</f>
        <v/>
      </c>
      <c r="N661" s="40">
        <f>N634+N643+N652</f>
        <v/>
      </c>
      <c r="O661" s="40">
        <f>O634+O643+O652</f>
        <v/>
      </c>
      <c r="P661" s="40">
        <f>P634+P643+P652</f>
        <v/>
      </c>
      <c r="Q661" s="40">
        <f>Q634+Q643+Q652</f>
        <v/>
      </c>
      <c r="R661" s="40">
        <f>R634+R643+R652</f>
        <v/>
      </c>
      <c r="S661" s="40">
        <f>S634+S643+S652</f>
        <v/>
      </c>
      <c r="T661" s="40">
        <f>T634+T643+T652</f>
        <v/>
      </c>
      <c r="U661" s="40">
        <f>U634+U643+U652</f>
        <v/>
      </c>
      <c r="V661" s="40">
        <f>V634+V643+V652</f>
        <v/>
      </c>
      <c r="W661" s="40">
        <f>W634+W643+W652</f>
        <v/>
      </c>
      <c r="X661" s="40">
        <f>X634+X643+X652</f>
        <v/>
      </c>
      <c r="Y661" s="40">
        <f>Y634+Y643+Y652</f>
        <v/>
      </c>
      <c r="Z661" s="40">
        <f>Z634+Z643+Z652</f>
        <v/>
      </c>
      <c r="AA661" s="40">
        <f>AA634+AA643+AA652</f>
        <v/>
      </c>
      <c r="AB661" s="40">
        <f>AB634+AB643+AB652</f>
        <v/>
      </c>
      <c r="AC661" s="40">
        <f>AC634+AC643+AC652</f>
        <v/>
      </c>
      <c r="AD661" s="42">
        <f>NEWPOLICY(AD634,AD643,AD652)</f>
        <v/>
      </c>
      <c r="AE661" s="25">
        <f>LOWER(Settings!$C$4)&amp;".mit."&amp;$A661&amp;IF($C661="","","."&amp;$C661&amp;"."&amp;$B661)&amp;IF(INDEX(Variables!$D$5:$D$105,MATCH($A661,Variables!$A$5:$A$105,0))="","","."&amp;INDEX(Variables!$D$5:$D$105,MATCH($A661,Variables!$A$5:$A$105,0)))&amp;"."&amp;AE$5</f>
        <v/>
      </c>
      <c r="AF661" s="41">
        <f>AF634+AF643+AF652</f>
        <v/>
      </c>
      <c r="AG661" s="40">
        <f>AG634+AG643+AG652</f>
        <v/>
      </c>
      <c r="AH661" s="40">
        <f>AH634+AH643+AH652</f>
        <v/>
      </c>
      <c r="AI661" s="40">
        <f>AI634+AI643+AI652</f>
        <v/>
      </c>
      <c r="AJ661" s="40">
        <f>AJ634+AJ643+AJ652</f>
        <v/>
      </c>
      <c r="AK661" s="40">
        <f>AK634+AK643+AK652</f>
        <v/>
      </c>
      <c r="AL661" s="40">
        <f>AL634+AL643+AL652</f>
        <v/>
      </c>
      <c r="AM661" s="40">
        <f>AM634+AM643+AM652</f>
        <v/>
      </c>
      <c r="AN661" s="40">
        <f>AN634+AN643+AN652</f>
        <v/>
      </c>
      <c r="AO661" s="40">
        <f>AO634+AO643+AO652</f>
        <v/>
      </c>
      <c r="AP661" s="40">
        <f>AP634+AP643+AP652</f>
        <v/>
      </c>
      <c r="AQ661" s="40">
        <f>AQ634+AQ643+AQ652</f>
        <v/>
      </c>
      <c r="AR661" s="40">
        <f>AR634+AR643+AR652</f>
        <v/>
      </c>
      <c r="AS661" s="40">
        <f>AS634+AS643+AS652</f>
        <v/>
      </c>
      <c r="AT661" s="40">
        <f>AT634+AT643+AT652</f>
        <v/>
      </c>
      <c r="AU661" s="40">
        <f>AU634+AU643+AU652</f>
        <v/>
      </c>
      <c r="AV661" s="40">
        <f>AV634+AV643+AV652</f>
        <v/>
      </c>
      <c r="AW661" s="40">
        <f>AW634+AW643+AW652</f>
        <v/>
      </c>
      <c r="AX661" s="42">
        <f>NEWPOLICY(AX634,AX643,AX652)</f>
        <v/>
      </c>
    </row>
    <row r="662" hidden="1" outlineLevel="2"/>
    <row r="663" hidden="1" outlineLevel="2">
      <c r="A663" s="5" t="inlineStr">
        <is>
          <t>atp</t>
        </is>
      </c>
      <c r="B663" s="5" t="inlineStr">
        <is>
          <t>coa</t>
        </is>
      </c>
      <c r="C663" s="5" t="inlineStr">
        <is>
          <t>foo</t>
        </is>
      </c>
      <c r="D663" s="40">
        <f>INDEX(Inputs!$R$5:$R$132,MATCH($B663&amp;"|"&amp;$C663,Inputs!$A$5:$A$132,0))</f>
        <v/>
      </c>
      <c r="E663" s="40">
        <f>INDEX(Inputs!$S$5:$S$132,MATCH($B663&amp;"|"&amp;$C663,Inputs!$A$5:$A$132,0))</f>
        <v/>
      </c>
      <c r="F663" s="39" t="n"/>
      <c r="G663" s="39" t="n"/>
      <c r="H663" s="5">
        <f>INDEX(Variables!$B$5:$B$105,MATCH($A663,Variables!$A$5:$A$105,0))&amp;IF($C663="",""," | "&amp;INDEX(Mapping!$B$5:$B$26,MATCH($C663,Mapping!$A$5:$A$26,0))&amp;" | "&amp;INDEX(Mapping!$B$30:$B$41,MATCH($B663,Mapping!$A$30:$A$41,0)))</f>
        <v/>
      </c>
      <c r="I663" s="5">
        <f>INDEX(Variables!$C$5:$C$105,MATCH($A663,Variables!$A$5:$A$105,0))</f>
        <v/>
      </c>
      <c r="J663" s="5">
        <f>INDEX(Variables!$E$5:$E$105,MATCH($A663,Variables!$A$5:$A$105,0))</f>
        <v/>
      </c>
      <c r="K663" s="25">
        <f>LOWER(Settings!$C$4)&amp;".mit."&amp;$A663&amp;IF($C663="","","."&amp;$C663&amp;"."&amp;$B663)&amp;IF(INDEX(Variables!$D$5:$D$105,MATCH($A663,Variables!$A$5:$A$105,0))="","","."&amp;INDEX(Variables!$D$5:$D$105,MATCH($A663,Variables!$A$5:$A$105,0)))&amp;"."&amp;K$5</f>
        <v/>
      </c>
      <c r="L663" s="41">
        <f>MAX(INDEX(L$232:L$243,$D663)+L654*(1+$E663),0.01)</f>
        <v/>
      </c>
      <c r="M663" s="40">
        <f>MAX(INDEX(M$232:M$243,$D663)+M654*(1+$E663),0.01)</f>
        <v/>
      </c>
      <c r="N663" s="40">
        <f>MAX(INDEX(N$232:N$243,$D663)+N654*(1+$E663),0.01)</f>
        <v/>
      </c>
      <c r="O663" s="40">
        <f>MAX(INDEX(O$232:O$243,$D663)+O654*(1+$E663),0.01)</f>
        <v/>
      </c>
      <c r="P663" s="40">
        <f>MAX(INDEX(P$232:P$243,$D663)+P654*(1+$E663),0.01)</f>
        <v/>
      </c>
      <c r="Q663" s="40">
        <f>MAX(INDEX(Q$232:Q$243,$D663)+Q654*(1+$E663),0.01)</f>
        <v/>
      </c>
      <c r="R663" s="40">
        <f>MAX(INDEX(R$232:R$243,$D663)+R654*(1+$E663),0.01)</f>
        <v/>
      </c>
      <c r="S663" s="40">
        <f>MAX(INDEX(S$232:S$243,$D663)+S654*(1+$E663),0.01)</f>
        <v/>
      </c>
      <c r="T663" s="40">
        <f>MAX(INDEX(T$232:T$243,$D663)+T654*(1+$E663),0.01)</f>
        <v/>
      </c>
      <c r="U663" s="40">
        <f>MAX(INDEX(U$232:U$243,$D663)+U654*(1+$E663),0.01)</f>
        <v/>
      </c>
      <c r="V663" s="40">
        <f>MAX(INDEX(V$232:V$243,$D663)+V654*(1+$E663),0.01)</f>
        <v/>
      </c>
      <c r="W663" s="40">
        <f>MAX(INDEX(W$232:W$243,$D663)+W654*(1+$E663),0.01)</f>
        <v/>
      </c>
      <c r="X663" s="40">
        <f>MAX(INDEX(X$232:X$243,$D663)+X654*(1+$E663),0.01)</f>
        <v/>
      </c>
      <c r="Y663" s="40">
        <f>MAX(INDEX(Y$232:Y$243,$D663)+Y654*(1+$E663),0.01)</f>
        <v/>
      </c>
      <c r="Z663" s="40">
        <f>MAX(INDEX(Z$232:Z$243,$D663)+Z654*(1+$E663),0.01)</f>
        <v/>
      </c>
      <c r="AA663" s="40">
        <f>MAX(INDEX(AA$232:AA$243,$D663)+AA654*(1+$E663),0.01)</f>
        <v/>
      </c>
      <c r="AB663" s="40">
        <f>MAX(INDEX(AB$232:AB$243,$D663)+AB654*(1+$E663),0.01)</f>
        <v/>
      </c>
      <c r="AC663" s="40">
        <f>MAX(INDEX(AC$232:AC$243,$D663)+AC654*(1+$E663),0.01)</f>
        <v/>
      </c>
      <c r="AD663" s="42">
        <f>POSTTAX(INDEX(AD$232:AD$243,$D663),AD654,$E663)</f>
        <v/>
      </c>
      <c r="AE663" s="25">
        <f>LOWER(Settings!$C$4)&amp;".mit."&amp;$A663&amp;IF($C663="","","."&amp;$C663&amp;"."&amp;$B663)&amp;IF(INDEX(Variables!$D$5:$D$105,MATCH($A663,Variables!$A$5:$A$105,0))="","","."&amp;INDEX(Variables!$D$5:$D$105,MATCH($A663,Variables!$A$5:$A$105,0)))&amp;"."&amp;AE$5</f>
        <v/>
      </c>
      <c r="AF663" s="41">
        <f>MAX(INDEX(AF$232:AF$243,$D663)+AF654*(1+$E663),0.01)</f>
        <v/>
      </c>
      <c r="AG663" s="40">
        <f>MAX(INDEX(AG$232:AG$243,$D663)+AG654*(1+$E663),0.01)</f>
        <v/>
      </c>
      <c r="AH663" s="40">
        <f>MAX(INDEX(AH$232:AH$243,$D663)+AH654*(1+$E663),0.01)</f>
        <v/>
      </c>
      <c r="AI663" s="40">
        <f>MAX(INDEX(AI$232:AI$243,$D663)+AI654*(1+$E663),0.01)</f>
        <v/>
      </c>
      <c r="AJ663" s="40">
        <f>MAX(INDEX(AJ$232:AJ$243,$D663)+AJ654*(1+$E663),0.01)</f>
        <v/>
      </c>
      <c r="AK663" s="40">
        <f>MAX(INDEX(AK$232:AK$243,$D663)+AK654*(1+$E663),0.01)</f>
        <v/>
      </c>
      <c r="AL663" s="40">
        <f>MAX(INDEX(AL$232:AL$243,$D663)+AL654*(1+$E663),0.01)</f>
        <v/>
      </c>
      <c r="AM663" s="40">
        <f>MAX(INDEX(AM$232:AM$243,$D663)+AM654*(1+$E663),0.01)</f>
        <v/>
      </c>
      <c r="AN663" s="40">
        <f>MAX(INDEX(AN$232:AN$243,$D663)+AN654*(1+$E663),0.01)</f>
        <v/>
      </c>
      <c r="AO663" s="40">
        <f>MAX(INDEX(AO$232:AO$243,$D663)+AO654*(1+$E663),0.01)</f>
        <v/>
      </c>
      <c r="AP663" s="40">
        <f>MAX(INDEX(AP$232:AP$243,$D663)+AP654*(1+$E663),0.01)</f>
        <v/>
      </c>
      <c r="AQ663" s="40">
        <f>MAX(INDEX(AQ$232:AQ$243,$D663)+AQ654*(1+$E663),0.01)</f>
        <v/>
      </c>
      <c r="AR663" s="40">
        <f>MAX(INDEX(AR$232:AR$243,$D663)+AR654*(1+$E663),0.01)</f>
        <v/>
      </c>
      <c r="AS663" s="40">
        <f>MAX(INDEX(AS$232:AS$243,$D663)+AS654*(1+$E663),0.01)</f>
        <v/>
      </c>
      <c r="AT663" s="40">
        <f>MAX(INDEX(AT$232:AT$243,$D663)+AT654*(1+$E663),0.01)</f>
        <v/>
      </c>
      <c r="AU663" s="40">
        <f>MAX(INDEX(AU$232:AU$243,$D663)+AU654*(1+$E663),0.01)</f>
        <v/>
      </c>
      <c r="AV663" s="40">
        <f>MAX(INDEX(AV$232:AV$243,$D663)+AV654*(1+$E663),0.01)</f>
        <v/>
      </c>
      <c r="AW663" s="40">
        <f>MAX(INDEX(AW$232:AW$243,$D663)+AW654*(1+$E663),0.01)</f>
        <v/>
      </c>
      <c r="AX663" s="42">
        <f>POSTTAX(INDEX(AX$232:AX$243,$D663),AX654,$E663)</f>
        <v/>
      </c>
    </row>
    <row r="664" hidden="1" outlineLevel="2">
      <c r="A664" s="5" t="inlineStr">
        <is>
          <t>atp</t>
        </is>
      </c>
      <c r="B664" s="5" t="inlineStr">
        <is>
          <t>nga</t>
        </is>
      </c>
      <c r="C664" s="5" t="inlineStr">
        <is>
          <t>foo</t>
        </is>
      </c>
      <c r="D664" s="40">
        <f>INDEX(Inputs!$R$5:$R$132,MATCH($B664&amp;"|"&amp;$C664,Inputs!$A$5:$A$132,0))</f>
        <v/>
      </c>
      <c r="E664" s="40">
        <f>INDEX(Inputs!$S$5:$S$132,MATCH($B664&amp;"|"&amp;$C664,Inputs!$A$5:$A$132,0))</f>
        <v/>
      </c>
      <c r="F664" s="39" t="n"/>
      <c r="G664" s="39" t="n"/>
      <c r="H664" s="5">
        <f>INDEX(Variables!$B$5:$B$105,MATCH($A664,Variables!$A$5:$A$105,0))&amp;IF($C664="",""," | "&amp;INDEX(Mapping!$B$5:$B$26,MATCH($C664,Mapping!$A$5:$A$26,0))&amp;" | "&amp;INDEX(Mapping!$B$30:$B$41,MATCH($B664,Mapping!$A$30:$A$41,0)))</f>
        <v/>
      </c>
      <c r="I664" s="5">
        <f>INDEX(Variables!$C$5:$C$105,MATCH($A664,Variables!$A$5:$A$105,0))</f>
        <v/>
      </c>
      <c r="J664" s="5">
        <f>INDEX(Variables!$E$5:$E$105,MATCH($A664,Variables!$A$5:$A$105,0))</f>
        <v/>
      </c>
      <c r="K664" s="25">
        <f>LOWER(Settings!$C$4)&amp;".mit."&amp;$A664&amp;IF($C664="","","."&amp;$C664&amp;"."&amp;$B664)&amp;IF(INDEX(Variables!$D$5:$D$105,MATCH($A664,Variables!$A$5:$A$105,0))="","","."&amp;INDEX(Variables!$D$5:$D$105,MATCH($A664,Variables!$A$5:$A$105,0)))&amp;"."&amp;K$5</f>
        <v/>
      </c>
      <c r="L664" s="41">
        <f>MAX(INDEX(L$232:L$243,$D664)+L655*(1+$E664),0.01)</f>
        <v/>
      </c>
      <c r="M664" s="40">
        <f>MAX(INDEX(M$232:M$243,$D664)+M655*(1+$E664),0.01)</f>
        <v/>
      </c>
      <c r="N664" s="40">
        <f>MAX(INDEX(N$232:N$243,$D664)+N655*(1+$E664),0.01)</f>
        <v/>
      </c>
      <c r="O664" s="40">
        <f>MAX(INDEX(O$232:O$243,$D664)+O655*(1+$E664),0.01)</f>
        <v/>
      </c>
      <c r="P664" s="40">
        <f>MAX(INDEX(P$232:P$243,$D664)+P655*(1+$E664),0.01)</f>
        <v/>
      </c>
      <c r="Q664" s="40">
        <f>MAX(INDEX(Q$232:Q$243,$D664)+Q655*(1+$E664),0.01)</f>
        <v/>
      </c>
      <c r="R664" s="40">
        <f>MAX(INDEX(R$232:R$243,$D664)+R655*(1+$E664),0.01)</f>
        <v/>
      </c>
      <c r="S664" s="40">
        <f>MAX(INDEX(S$232:S$243,$D664)+S655*(1+$E664),0.01)</f>
        <v/>
      </c>
      <c r="T664" s="40">
        <f>MAX(INDEX(T$232:T$243,$D664)+T655*(1+$E664),0.01)</f>
        <v/>
      </c>
      <c r="U664" s="40">
        <f>MAX(INDEX(U$232:U$243,$D664)+U655*(1+$E664),0.01)</f>
        <v/>
      </c>
      <c r="V664" s="40">
        <f>MAX(INDEX(V$232:V$243,$D664)+V655*(1+$E664),0.01)</f>
        <v/>
      </c>
      <c r="W664" s="40">
        <f>MAX(INDEX(W$232:W$243,$D664)+W655*(1+$E664),0.01)</f>
        <v/>
      </c>
      <c r="X664" s="40">
        <f>MAX(INDEX(X$232:X$243,$D664)+X655*(1+$E664),0.01)</f>
        <v/>
      </c>
      <c r="Y664" s="40">
        <f>MAX(INDEX(Y$232:Y$243,$D664)+Y655*(1+$E664),0.01)</f>
        <v/>
      </c>
      <c r="Z664" s="40">
        <f>MAX(INDEX(Z$232:Z$243,$D664)+Z655*(1+$E664),0.01)</f>
        <v/>
      </c>
      <c r="AA664" s="40">
        <f>MAX(INDEX(AA$232:AA$243,$D664)+AA655*(1+$E664),0.01)</f>
        <v/>
      </c>
      <c r="AB664" s="40">
        <f>MAX(INDEX(AB$232:AB$243,$D664)+AB655*(1+$E664),0.01)</f>
        <v/>
      </c>
      <c r="AC664" s="40">
        <f>MAX(INDEX(AC$232:AC$243,$D664)+AC655*(1+$E664),0.01)</f>
        <v/>
      </c>
      <c r="AD664" s="42">
        <f>POSTTAX(INDEX(AD$232:AD$243,$D664),AD655,$E664)</f>
        <v/>
      </c>
      <c r="AE664" s="25">
        <f>LOWER(Settings!$C$4)&amp;".mit."&amp;$A664&amp;IF($C664="","","."&amp;$C664&amp;"."&amp;$B664)&amp;IF(INDEX(Variables!$D$5:$D$105,MATCH($A664,Variables!$A$5:$A$105,0))="","","."&amp;INDEX(Variables!$D$5:$D$105,MATCH($A664,Variables!$A$5:$A$105,0)))&amp;"."&amp;AE$5</f>
        <v/>
      </c>
      <c r="AF664" s="41">
        <f>MAX(INDEX(AF$232:AF$243,$D664)+AF655*(1+$E664),0.01)</f>
        <v/>
      </c>
      <c r="AG664" s="40">
        <f>MAX(INDEX(AG$232:AG$243,$D664)+AG655*(1+$E664),0.01)</f>
        <v/>
      </c>
      <c r="AH664" s="40">
        <f>MAX(INDEX(AH$232:AH$243,$D664)+AH655*(1+$E664),0.01)</f>
        <v/>
      </c>
      <c r="AI664" s="40">
        <f>MAX(INDEX(AI$232:AI$243,$D664)+AI655*(1+$E664),0.01)</f>
        <v/>
      </c>
      <c r="AJ664" s="40">
        <f>MAX(INDEX(AJ$232:AJ$243,$D664)+AJ655*(1+$E664),0.01)</f>
        <v/>
      </c>
      <c r="AK664" s="40">
        <f>MAX(INDEX(AK$232:AK$243,$D664)+AK655*(1+$E664),0.01)</f>
        <v/>
      </c>
      <c r="AL664" s="40">
        <f>MAX(INDEX(AL$232:AL$243,$D664)+AL655*(1+$E664),0.01)</f>
        <v/>
      </c>
      <c r="AM664" s="40">
        <f>MAX(INDEX(AM$232:AM$243,$D664)+AM655*(1+$E664),0.01)</f>
        <v/>
      </c>
      <c r="AN664" s="40">
        <f>MAX(INDEX(AN$232:AN$243,$D664)+AN655*(1+$E664),0.01)</f>
        <v/>
      </c>
      <c r="AO664" s="40">
        <f>MAX(INDEX(AO$232:AO$243,$D664)+AO655*(1+$E664),0.01)</f>
        <v/>
      </c>
      <c r="AP664" s="40">
        <f>MAX(INDEX(AP$232:AP$243,$D664)+AP655*(1+$E664),0.01)</f>
        <v/>
      </c>
      <c r="AQ664" s="40">
        <f>MAX(INDEX(AQ$232:AQ$243,$D664)+AQ655*(1+$E664),0.01)</f>
        <v/>
      </c>
      <c r="AR664" s="40">
        <f>MAX(INDEX(AR$232:AR$243,$D664)+AR655*(1+$E664),0.01)</f>
        <v/>
      </c>
      <c r="AS664" s="40">
        <f>MAX(INDEX(AS$232:AS$243,$D664)+AS655*(1+$E664),0.01)</f>
        <v/>
      </c>
      <c r="AT664" s="40">
        <f>MAX(INDEX(AT$232:AT$243,$D664)+AT655*(1+$E664),0.01)</f>
        <v/>
      </c>
      <c r="AU664" s="40">
        <f>MAX(INDEX(AU$232:AU$243,$D664)+AU655*(1+$E664),0.01)</f>
        <v/>
      </c>
      <c r="AV664" s="40">
        <f>MAX(INDEX(AV$232:AV$243,$D664)+AV655*(1+$E664),0.01)</f>
        <v/>
      </c>
      <c r="AW664" s="40">
        <f>MAX(INDEX(AW$232:AW$243,$D664)+AW655*(1+$E664),0.01)</f>
        <v/>
      </c>
      <c r="AX664" s="42">
        <f>POSTTAX(INDEX(AX$232:AX$243,$D664),AX655,$E664)</f>
        <v/>
      </c>
    </row>
    <row r="665" hidden="1" outlineLevel="2">
      <c r="A665" s="5" t="inlineStr">
        <is>
          <t>atp</t>
        </is>
      </c>
      <c r="B665" s="5" t="inlineStr">
        <is>
          <t>gso</t>
        </is>
      </c>
      <c r="C665" s="5" t="inlineStr">
        <is>
          <t>foo</t>
        </is>
      </c>
      <c r="D665" s="40">
        <f>INDEX(Inputs!$R$5:$R$132,MATCH($B665&amp;"|"&amp;$C665,Inputs!$A$5:$A$132,0))</f>
        <v/>
      </c>
      <c r="E665" s="40">
        <f>INDEX(Inputs!$S$5:$S$132,MATCH($B665&amp;"|"&amp;$C665,Inputs!$A$5:$A$132,0))</f>
        <v/>
      </c>
      <c r="F665" s="39" t="n"/>
      <c r="G665" s="39" t="n"/>
      <c r="H665" s="5">
        <f>INDEX(Variables!$B$5:$B$105,MATCH($A665,Variables!$A$5:$A$105,0))&amp;IF($C665="",""," | "&amp;INDEX(Mapping!$B$5:$B$26,MATCH($C665,Mapping!$A$5:$A$26,0))&amp;" | "&amp;INDEX(Mapping!$B$30:$B$41,MATCH($B665,Mapping!$A$30:$A$41,0)))</f>
        <v/>
      </c>
      <c r="I665" s="5">
        <f>INDEX(Variables!$C$5:$C$105,MATCH($A665,Variables!$A$5:$A$105,0))</f>
        <v/>
      </c>
      <c r="J665" s="5">
        <f>INDEX(Variables!$E$5:$E$105,MATCH($A665,Variables!$A$5:$A$105,0))</f>
        <v/>
      </c>
      <c r="K665" s="25">
        <f>LOWER(Settings!$C$4)&amp;".mit."&amp;$A665&amp;IF($C665="","","."&amp;$C665&amp;"."&amp;$B665)&amp;IF(INDEX(Variables!$D$5:$D$105,MATCH($A665,Variables!$A$5:$A$105,0))="","","."&amp;INDEX(Variables!$D$5:$D$105,MATCH($A665,Variables!$A$5:$A$105,0)))&amp;"."&amp;K$5</f>
        <v/>
      </c>
      <c r="L665" s="41">
        <f>MAX(INDEX(L$232:L$243,$D665)+L656*(1+$E665),0.01)</f>
        <v/>
      </c>
      <c r="M665" s="40">
        <f>MAX(INDEX(M$232:M$243,$D665)+M656*(1+$E665),0.01)</f>
        <v/>
      </c>
      <c r="N665" s="40">
        <f>MAX(INDEX(N$232:N$243,$D665)+N656*(1+$E665),0.01)</f>
        <v/>
      </c>
      <c r="O665" s="40">
        <f>MAX(INDEX(O$232:O$243,$D665)+O656*(1+$E665),0.01)</f>
        <v/>
      </c>
      <c r="P665" s="40">
        <f>MAX(INDEX(P$232:P$243,$D665)+P656*(1+$E665),0.01)</f>
        <v/>
      </c>
      <c r="Q665" s="40">
        <f>MAX(INDEX(Q$232:Q$243,$D665)+Q656*(1+$E665),0.01)</f>
        <v/>
      </c>
      <c r="R665" s="40">
        <f>MAX(INDEX(R$232:R$243,$D665)+R656*(1+$E665),0.01)</f>
        <v/>
      </c>
      <c r="S665" s="40">
        <f>MAX(INDEX(S$232:S$243,$D665)+S656*(1+$E665),0.01)</f>
        <v/>
      </c>
      <c r="T665" s="40">
        <f>MAX(INDEX(T$232:T$243,$D665)+T656*(1+$E665),0.01)</f>
        <v/>
      </c>
      <c r="U665" s="40">
        <f>MAX(INDEX(U$232:U$243,$D665)+U656*(1+$E665),0.01)</f>
        <v/>
      </c>
      <c r="V665" s="40">
        <f>MAX(INDEX(V$232:V$243,$D665)+V656*(1+$E665),0.01)</f>
        <v/>
      </c>
      <c r="W665" s="40">
        <f>MAX(INDEX(W$232:W$243,$D665)+W656*(1+$E665),0.01)</f>
        <v/>
      </c>
      <c r="X665" s="40">
        <f>MAX(INDEX(X$232:X$243,$D665)+X656*(1+$E665),0.01)</f>
        <v/>
      </c>
      <c r="Y665" s="40">
        <f>MAX(INDEX(Y$232:Y$243,$D665)+Y656*(1+$E665),0.01)</f>
        <v/>
      </c>
      <c r="Z665" s="40">
        <f>MAX(INDEX(Z$232:Z$243,$D665)+Z656*(1+$E665),0.01)</f>
        <v/>
      </c>
      <c r="AA665" s="40">
        <f>MAX(INDEX(AA$232:AA$243,$D665)+AA656*(1+$E665),0.01)</f>
        <v/>
      </c>
      <c r="AB665" s="40">
        <f>MAX(INDEX(AB$232:AB$243,$D665)+AB656*(1+$E665),0.01)</f>
        <v/>
      </c>
      <c r="AC665" s="40">
        <f>MAX(INDEX(AC$232:AC$243,$D665)+AC656*(1+$E665),0.01)</f>
        <v/>
      </c>
      <c r="AD665" s="42">
        <f>POSTTAX(INDEX(AD$232:AD$243,$D665),AD656,$E665)</f>
        <v/>
      </c>
      <c r="AE665" s="25">
        <f>LOWER(Settings!$C$4)&amp;".mit."&amp;$A665&amp;IF($C665="","","."&amp;$C665&amp;"."&amp;$B665)&amp;IF(INDEX(Variables!$D$5:$D$105,MATCH($A665,Variables!$A$5:$A$105,0))="","","."&amp;INDEX(Variables!$D$5:$D$105,MATCH($A665,Variables!$A$5:$A$105,0)))&amp;"."&amp;AE$5</f>
        <v/>
      </c>
      <c r="AF665" s="41">
        <f>MAX(INDEX(AF$232:AF$243,$D665)+AF656*(1+$E665),0.01)</f>
        <v/>
      </c>
      <c r="AG665" s="40">
        <f>MAX(INDEX(AG$232:AG$243,$D665)+AG656*(1+$E665),0.01)</f>
        <v/>
      </c>
      <c r="AH665" s="40">
        <f>MAX(INDEX(AH$232:AH$243,$D665)+AH656*(1+$E665),0.01)</f>
        <v/>
      </c>
      <c r="AI665" s="40">
        <f>MAX(INDEX(AI$232:AI$243,$D665)+AI656*(1+$E665),0.01)</f>
        <v/>
      </c>
      <c r="AJ665" s="40">
        <f>MAX(INDEX(AJ$232:AJ$243,$D665)+AJ656*(1+$E665),0.01)</f>
        <v/>
      </c>
      <c r="AK665" s="40">
        <f>MAX(INDEX(AK$232:AK$243,$D665)+AK656*(1+$E665),0.01)</f>
        <v/>
      </c>
      <c r="AL665" s="40">
        <f>MAX(INDEX(AL$232:AL$243,$D665)+AL656*(1+$E665),0.01)</f>
        <v/>
      </c>
      <c r="AM665" s="40">
        <f>MAX(INDEX(AM$232:AM$243,$D665)+AM656*(1+$E665),0.01)</f>
        <v/>
      </c>
      <c r="AN665" s="40">
        <f>MAX(INDEX(AN$232:AN$243,$D665)+AN656*(1+$E665),0.01)</f>
        <v/>
      </c>
      <c r="AO665" s="40">
        <f>MAX(INDEX(AO$232:AO$243,$D665)+AO656*(1+$E665),0.01)</f>
        <v/>
      </c>
      <c r="AP665" s="40">
        <f>MAX(INDEX(AP$232:AP$243,$D665)+AP656*(1+$E665),0.01)</f>
        <v/>
      </c>
      <c r="AQ665" s="40">
        <f>MAX(INDEX(AQ$232:AQ$243,$D665)+AQ656*(1+$E665),0.01)</f>
        <v/>
      </c>
      <c r="AR665" s="40">
        <f>MAX(INDEX(AR$232:AR$243,$D665)+AR656*(1+$E665),0.01)</f>
        <v/>
      </c>
      <c r="AS665" s="40">
        <f>MAX(INDEX(AS$232:AS$243,$D665)+AS656*(1+$E665),0.01)</f>
        <v/>
      </c>
      <c r="AT665" s="40">
        <f>MAX(INDEX(AT$232:AT$243,$D665)+AT656*(1+$E665),0.01)</f>
        <v/>
      </c>
      <c r="AU665" s="40">
        <f>MAX(INDEX(AU$232:AU$243,$D665)+AU656*(1+$E665),0.01)</f>
        <v/>
      </c>
      <c r="AV665" s="40">
        <f>MAX(INDEX(AV$232:AV$243,$D665)+AV656*(1+$E665),0.01)</f>
        <v/>
      </c>
      <c r="AW665" s="40">
        <f>MAX(INDEX(AW$232:AW$243,$D665)+AW656*(1+$E665),0.01)</f>
        <v/>
      </c>
      <c r="AX665" s="42">
        <f>POSTTAX(INDEX(AX$232:AX$243,$D665),AX656,$E665)</f>
        <v/>
      </c>
    </row>
    <row r="666" hidden="1" outlineLevel="2">
      <c r="A666" s="5" t="inlineStr">
        <is>
          <t>atp</t>
        </is>
      </c>
      <c r="B666" s="5" t="inlineStr">
        <is>
          <t>die</t>
        </is>
      </c>
      <c r="C666" s="5" t="inlineStr">
        <is>
          <t>foo</t>
        </is>
      </c>
      <c r="D666" s="40">
        <f>INDEX(Inputs!$R$5:$R$132,MATCH($B666&amp;"|"&amp;$C666,Inputs!$A$5:$A$132,0))</f>
        <v/>
      </c>
      <c r="E666" s="40">
        <f>INDEX(Inputs!$S$5:$S$132,MATCH($B666&amp;"|"&amp;$C666,Inputs!$A$5:$A$132,0))</f>
        <v/>
      </c>
      <c r="F666" s="39" t="n"/>
      <c r="G666" s="39" t="n"/>
      <c r="H666" s="5">
        <f>INDEX(Variables!$B$5:$B$105,MATCH($A666,Variables!$A$5:$A$105,0))&amp;IF($C666="",""," | "&amp;INDEX(Mapping!$B$5:$B$26,MATCH($C666,Mapping!$A$5:$A$26,0))&amp;" | "&amp;INDEX(Mapping!$B$30:$B$41,MATCH($B666,Mapping!$A$30:$A$41,0)))</f>
        <v/>
      </c>
      <c r="I666" s="5">
        <f>INDEX(Variables!$C$5:$C$105,MATCH($A666,Variables!$A$5:$A$105,0))</f>
        <v/>
      </c>
      <c r="J666" s="5">
        <f>INDEX(Variables!$E$5:$E$105,MATCH($A666,Variables!$A$5:$A$105,0))</f>
        <v/>
      </c>
      <c r="K666" s="25">
        <f>LOWER(Settings!$C$4)&amp;".mit."&amp;$A666&amp;IF($C666="","","."&amp;$C666&amp;"."&amp;$B666)&amp;IF(INDEX(Variables!$D$5:$D$105,MATCH($A666,Variables!$A$5:$A$105,0))="","","."&amp;INDEX(Variables!$D$5:$D$105,MATCH($A666,Variables!$A$5:$A$105,0)))&amp;"."&amp;K$5</f>
        <v/>
      </c>
      <c r="L666" s="41">
        <f>MAX(INDEX(L$232:L$243,$D666)+L657*(1+$E666),0.01)</f>
        <v/>
      </c>
      <c r="M666" s="40">
        <f>MAX(INDEX(M$232:M$243,$D666)+M657*(1+$E666),0.01)</f>
        <v/>
      </c>
      <c r="N666" s="40">
        <f>MAX(INDEX(N$232:N$243,$D666)+N657*(1+$E666),0.01)</f>
        <v/>
      </c>
      <c r="O666" s="40">
        <f>MAX(INDEX(O$232:O$243,$D666)+O657*(1+$E666),0.01)</f>
        <v/>
      </c>
      <c r="P666" s="40">
        <f>MAX(INDEX(P$232:P$243,$D666)+P657*(1+$E666),0.01)</f>
        <v/>
      </c>
      <c r="Q666" s="40">
        <f>MAX(INDEX(Q$232:Q$243,$D666)+Q657*(1+$E666),0.01)</f>
        <v/>
      </c>
      <c r="R666" s="40">
        <f>MAX(INDEX(R$232:R$243,$D666)+R657*(1+$E666),0.01)</f>
        <v/>
      </c>
      <c r="S666" s="40">
        <f>MAX(INDEX(S$232:S$243,$D666)+S657*(1+$E666),0.01)</f>
        <v/>
      </c>
      <c r="T666" s="40">
        <f>MAX(INDEX(T$232:T$243,$D666)+T657*(1+$E666),0.01)</f>
        <v/>
      </c>
      <c r="U666" s="40">
        <f>MAX(INDEX(U$232:U$243,$D666)+U657*(1+$E666),0.01)</f>
        <v/>
      </c>
      <c r="V666" s="40">
        <f>MAX(INDEX(V$232:V$243,$D666)+V657*(1+$E666),0.01)</f>
        <v/>
      </c>
      <c r="W666" s="40">
        <f>MAX(INDEX(W$232:W$243,$D666)+W657*(1+$E666),0.01)</f>
        <v/>
      </c>
      <c r="X666" s="40">
        <f>MAX(INDEX(X$232:X$243,$D666)+X657*(1+$E666),0.01)</f>
        <v/>
      </c>
      <c r="Y666" s="40">
        <f>MAX(INDEX(Y$232:Y$243,$D666)+Y657*(1+$E666),0.01)</f>
        <v/>
      </c>
      <c r="Z666" s="40">
        <f>MAX(INDEX(Z$232:Z$243,$D666)+Z657*(1+$E666),0.01)</f>
        <v/>
      </c>
      <c r="AA666" s="40">
        <f>MAX(INDEX(AA$232:AA$243,$D666)+AA657*(1+$E666),0.01)</f>
        <v/>
      </c>
      <c r="AB666" s="40">
        <f>MAX(INDEX(AB$232:AB$243,$D666)+AB657*(1+$E666),0.01)</f>
        <v/>
      </c>
      <c r="AC666" s="40">
        <f>MAX(INDEX(AC$232:AC$243,$D666)+AC657*(1+$E666),0.01)</f>
        <v/>
      </c>
      <c r="AD666" s="42">
        <f>POSTTAX(INDEX(AD$232:AD$243,$D666),AD657,$E666)</f>
        <v/>
      </c>
      <c r="AE666" s="25">
        <f>LOWER(Settings!$C$4)&amp;".mit."&amp;$A666&amp;IF($C666="","","."&amp;$C666&amp;"."&amp;$B666)&amp;IF(INDEX(Variables!$D$5:$D$105,MATCH($A666,Variables!$A$5:$A$105,0))="","","."&amp;INDEX(Variables!$D$5:$D$105,MATCH($A666,Variables!$A$5:$A$105,0)))&amp;"."&amp;AE$5</f>
        <v/>
      </c>
      <c r="AF666" s="41">
        <f>MAX(INDEX(AF$232:AF$243,$D666)+AF657*(1+$E666),0.01)</f>
        <v/>
      </c>
      <c r="AG666" s="40">
        <f>MAX(INDEX(AG$232:AG$243,$D666)+AG657*(1+$E666),0.01)</f>
        <v/>
      </c>
      <c r="AH666" s="40">
        <f>MAX(INDEX(AH$232:AH$243,$D666)+AH657*(1+$E666),0.01)</f>
        <v/>
      </c>
      <c r="AI666" s="40">
        <f>MAX(INDEX(AI$232:AI$243,$D666)+AI657*(1+$E666),0.01)</f>
        <v/>
      </c>
      <c r="AJ666" s="40">
        <f>MAX(INDEX(AJ$232:AJ$243,$D666)+AJ657*(1+$E666),0.01)</f>
        <v/>
      </c>
      <c r="AK666" s="40">
        <f>MAX(INDEX(AK$232:AK$243,$D666)+AK657*(1+$E666),0.01)</f>
        <v/>
      </c>
      <c r="AL666" s="40">
        <f>MAX(INDEX(AL$232:AL$243,$D666)+AL657*(1+$E666),0.01)</f>
        <v/>
      </c>
      <c r="AM666" s="40">
        <f>MAX(INDEX(AM$232:AM$243,$D666)+AM657*(1+$E666),0.01)</f>
        <v/>
      </c>
      <c r="AN666" s="40">
        <f>MAX(INDEX(AN$232:AN$243,$D666)+AN657*(1+$E666),0.01)</f>
        <v/>
      </c>
      <c r="AO666" s="40">
        <f>MAX(INDEX(AO$232:AO$243,$D666)+AO657*(1+$E666),0.01)</f>
        <v/>
      </c>
      <c r="AP666" s="40">
        <f>MAX(INDEX(AP$232:AP$243,$D666)+AP657*(1+$E666),0.01)</f>
        <v/>
      </c>
      <c r="AQ666" s="40">
        <f>MAX(INDEX(AQ$232:AQ$243,$D666)+AQ657*(1+$E666),0.01)</f>
        <v/>
      </c>
      <c r="AR666" s="40">
        <f>MAX(INDEX(AR$232:AR$243,$D666)+AR657*(1+$E666),0.01)</f>
        <v/>
      </c>
      <c r="AS666" s="40">
        <f>MAX(INDEX(AS$232:AS$243,$D666)+AS657*(1+$E666),0.01)</f>
        <v/>
      </c>
      <c r="AT666" s="40">
        <f>MAX(INDEX(AT$232:AT$243,$D666)+AT657*(1+$E666),0.01)</f>
        <v/>
      </c>
      <c r="AU666" s="40">
        <f>MAX(INDEX(AU$232:AU$243,$D666)+AU657*(1+$E666),0.01)</f>
        <v/>
      </c>
      <c r="AV666" s="40">
        <f>MAX(INDEX(AV$232:AV$243,$D666)+AV657*(1+$E666),0.01)</f>
        <v/>
      </c>
      <c r="AW666" s="40">
        <f>MAX(INDEX(AW$232:AW$243,$D666)+AW657*(1+$E666),0.01)</f>
        <v/>
      </c>
      <c r="AX666" s="42">
        <f>POSTTAX(INDEX(AX$232:AX$243,$D666),AX657,$E666)</f>
        <v/>
      </c>
    </row>
    <row r="667" hidden="1" outlineLevel="2">
      <c r="A667" s="5" t="inlineStr">
        <is>
          <t>atp</t>
        </is>
      </c>
      <c r="B667" s="5" t="inlineStr">
        <is>
          <t>lpg</t>
        </is>
      </c>
      <c r="C667" s="5" t="inlineStr">
        <is>
          <t>foo</t>
        </is>
      </c>
      <c r="D667" s="40">
        <f>INDEX(Inputs!$R$5:$R$132,MATCH($B667&amp;"|"&amp;$C667,Inputs!$A$5:$A$132,0))</f>
        <v/>
      </c>
      <c r="E667" s="40">
        <f>INDEX(Inputs!$S$5:$S$132,MATCH($B667&amp;"|"&amp;$C667,Inputs!$A$5:$A$132,0))</f>
        <v/>
      </c>
      <c r="F667" s="39" t="n"/>
      <c r="G667" s="39" t="n"/>
      <c r="H667" s="5">
        <f>INDEX(Variables!$B$5:$B$105,MATCH($A667,Variables!$A$5:$A$105,0))&amp;IF($C667="",""," | "&amp;INDEX(Mapping!$B$5:$B$26,MATCH($C667,Mapping!$A$5:$A$26,0))&amp;" | "&amp;INDEX(Mapping!$B$30:$B$41,MATCH($B667,Mapping!$A$30:$A$41,0)))</f>
        <v/>
      </c>
      <c r="I667" s="5">
        <f>INDEX(Variables!$C$5:$C$105,MATCH($A667,Variables!$A$5:$A$105,0))</f>
        <v/>
      </c>
      <c r="J667" s="5">
        <f>INDEX(Variables!$E$5:$E$105,MATCH($A667,Variables!$A$5:$A$105,0))</f>
        <v/>
      </c>
      <c r="K667" s="25">
        <f>LOWER(Settings!$C$4)&amp;".mit."&amp;$A667&amp;IF($C667="","","."&amp;$C667&amp;"."&amp;$B667)&amp;IF(INDEX(Variables!$D$5:$D$105,MATCH($A667,Variables!$A$5:$A$105,0))="","","."&amp;INDEX(Variables!$D$5:$D$105,MATCH($A667,Variables!$A$5:$A$105,0)))&amp;"."&amp;K$5</f>
        <v/>
      </c>
      <c r="L667" s="41">
        <f>MAX(INDEX(L$232:L$243,$D667)+L658*(1+$E667),0.01)</f>
        <v/>
      </c>
      <c r="M667" s="40">
        <f>MAX(INDEX(M$232:M$243,$D667)+M658*(1+$E667),0.01)</f>
        <v/>
      </c>
      <c r="N667" s="40">
        <f>MAX(INDEX(N$232:N$243,$D667)+N658*(1+$E667),0.01)</f>
        <v/>
      </c>
      <c r="O667" s="40">
        <f>MAX(INDEX(O$232:O$243,$D667)+O658*(1+$E667),0.01)</f>
        <v/>
      </c>
      <c r="P667" s="40">
        <f>MAX(INDEX(P$232:P$243,$D667)+P658*(1+$E667),0.01)</f>
        <v/>
      </c>
      <c r="Q667" s="40">
        <f>MAX(INDEX(Q$232:Q$243,$D667)+Q658*(1+$E667),0.01)</f>
        <v/>
      </c>
      <c r="R667" s="40">
        <f>MAX(INDEX(R$232:R$243,$D667)+R658*(1+$E667),0.01)</f>
        <v/>
      </c>
      <c r="S667" s="40">
        <f>MAX(INDEX(S$232:S$243,$D667)+S658*(1+$E667),0.01)</f>
        <v/>
      </c>
      <c r="T667" s="40">
        <f>MAX(INDEX(T$232:T$243,$D667)+T658*(1+$E667),0.01)</f>
        <v/>
      </c>
      <c r="U667" s="40">
        <f>MAX(INDEX(U$232:U$243,$D667)+U658*(1+$E667),0.01)</f>
        <v/>
      </c>
      <c r="V667" s="40">
        <f>MAX(INDEX(V$232:V$243,$D667)+V658*(1+$E667),0.01)</f>
        <v/>
      </c>
      <c r="W667" s="40">
        <f>MAX(INDEX(W$232:W$243,$D667)+W658*(1+$E667),0.01)</f>
        <v/>
      </c>
      <c r="X667" s="40">
        <f>MAX(INDEX(X$232:X$243,$D667)+X658*(1+$E667),0.01)</f>
        <v/>
      </c>
      <c r="Y667" s="40">
        <f>MAX(INDEX(Y$232:Y$243,$D667)+Y658*(1+$E667),0.01)</f>
        <v/>
      </c>
      <c r="Z667" s="40">
        <f>MAX(INDEX(Z$232:Z$243,$D667)+Z658*(1+$E667),0.01)</f>
        <v/>
      </c>
      <c r="AA667" s="40">
        <f>MAX(INDEX(AA$232:AA$243,$D667)+AA658*(1+$E667),0.01)</f>
        <v/>
      </c>
      <c r="AB667" s="40">
        <f>MAX(INDEX(AB$232:AB$243,$D667)+AB658*(1+$E667),0.01)</f>
        <v/>
      </c>
      <c r="AC667" s="40">
        <f>MAX(INDEX(AC$232:AC$243,$D667)+AC658*(1+$E667),0.01)</f>
        <v/>
      </c>
      <c r="AD667" s="42">
        <f>POSTTAX(INDEX(AD$232:AD$243,$D667),AD658,$E667)</f>
        <v/>
      </c>
      <c r="AE667" s="25">
        <f>LOWER(Settings!$C$4)&amp;".mit."&amp;$A667&amp;IF($C667="","","."&amp;$C667&amp;"."&amp;$B667)&amp;IF(INDEX(Variables!$D$5:$D$105,MATCH($A667,Variables!$A$5:$A$105,0))="","","."&amp;INDEX(Variables!$D$5:$D$105,MATCH($A667,Variables!$A$5:$A$105,0)))&amp;"."&amp;AE$5</f>
        <v/>
      </c>
      <c r="AF667" s="41">
        <f>MAX(INDEX(AF$232:AF$243,$D667)+AF658*(1+$E667),0.01)</f>
        <v/>
      </c>
      <c r="AG667" s="40">
        <f>MAX(INDEX(AG$232:AG$243,$D667)+AG658*(1+$E667),0.01)</f>
        <v/>
      </c>
      <c r="AH667" s="40">
        <f>MAX(INDEX(AH$232:AH$243,$D667)+AH658*(1+$E667),0.01)</f>
        <v/>
      </c>
      <c r="AI667" s="40">
        <f>MAX(INDEX(AI$232:AI$243,$D667)+AI658*(1+$E667),0.01)</f>
        <v/>
      </c>
      <c r="AJ667" s="40">
        <f>MAX(INDEX(AJ$232:AJ$243,$D667)+AJ658*(1+$E667),0.01)</f>
        <v/>
      </c>
      <c r="AK667" s="40">
        <f>MAX(INDEX(AK$232:AK$243,$D667)+AK658*(1+$E667),0.01)</f>
        <v/>
      </c>
      <c r="AL667" s="40">
        <f>MAX(INDEX(AL$232:AL$243,$D667)+AL658*(1+$E667),0.01)</f>
        <v/>
      </c>
      <c r="AM667" s="40">
        <f>MAX(INDEX(AM$232:AM$243,$D667)+AM658*(1+$E667),0.01)</f>
        <v/>
      </c>
      <c r="AN667" s="40">
        <f>MAX(INDEX(AN$232:AN$243,$D667)+AN658*(1+$E667),0.01)</f>
        <v/>
      </c>
      <c r="AO667" s="40">
        <f>MAX(INDEX(AO$232:AO$243,$D667)+AO658*(1+$E667),0.01)</f>
        <v/>
      </c>
      <c r="AP667" s="40">
        <f>MAX(INDEX(AP$232:AP$243,$D667)+AP658*(1+$E667),0.01)</f>
        <v/>
      </c>
      <c r="AQ667" s="40">
        <f>MAX(INDEX(AQ$232:AQ$243,$D667)+AQ658*(1+$E667),0.01)</f>
        <v/>
      </c>
      <c r="AR667" s="40">
        <f>MAX(INDEX(AR$232:AR$243,$D667)+AR658*(1+$E667),0.01)</f>
        <v/>
      </c>
      <c r="AS667" s="40">
        <f>MAX(INDEX(AS$232:AS$243,$D667)+AS658*(1+$E667),0.01)</f>
        <v/>
      </c>
      <c r="AT667" s="40">
        <f>MAX(INDEX(AT$232:AT$243,$D667)+AT658*(1+$E667),0.01)</f>
        <v/>
      </c>
      <c r="AU667" s="40">
        <f>MAX(INDEX(AU$232:AU$243,$D667)+AU658*(1+$E667),0.01)</f>
        <v/>
      </c>
      <c r="AV667" s="40">
        <f>MAX(INDEX(AV$232:AV$243,$D667)+AV658*(1+$E667),0.01)</f>
        <v/>
      </c>
      <c r="AW667" s="40">
        <f>MAX(INDEX(AW$232:AW$243,$D667)+AW658*(1+$E667),0.01)</f>
        <v/>
      </c>
      <c r="AX667" s="42">
        <f>POSTTAX(INDEX(AX$232:AX$243,$D667),AX658,$E667)</f>
        <v/>
      </c>
    </row>
    <row r="668" hidden="1" outlineLevel="2">
      <c r="A668" s="5" t="inlineStr">
        <is>
          <t>atp</t>
        </is>
      </c>
      <c r="B668" s="5" t="inlineStr">
        <is>
          <t>ker</t>
        </is>
      </c>
      <c r="C668" s="5" t="inlineStr">
        <is>
          <t>foo</t>
        </is>
      </c>
      <c r="D668" s="40">
        <f>INDEX(Inputs!$R$5:$R$132,MATCH($B668&amp;"|"&amp;$C668,Inputs!$A$5:$A$132,0))</f>
        <v/>
      </c>
      <c r="E668" s="40">
        <f>INDEX(Inputs!$S$5:$S$132,MATCH($B668&amp;"|"&amp;$C668,Inputs!$A$5:$A$132,0))</f>
        <v/>
      </c>
      <c r="F668" s="39" t="n"/>
      <c r="G668" s="39" t="n"/>
      <c r="H668" s="5">
        <f>INDEX(Variables!$B$5:$B$105,MATCH($A668,Variables!$A$5:$A$105,0))&amp;IF($C668="",""," | "&amp;INDEX(Mapping!$B$5:$B$26,MATCH($C668,Mapping!$A$5:$A$26,0))&amp;" | "&amp;INDEX(Mapping!$B$30:$B$41,MATCH($B668,Mapping!$A$30:$A$41,0)))</f>
        <v/>
      </c>
      <c r="I668" s="5">
        <f>INDEX(Variables!$C$5:$C$105,MATCH($A668,Variables!$A$5:$A$105,0))</f>
        <v/>
      </c>
      <c r="J668" s="5">
        <f>INDEX(Variables!$E$5:$E$105,MATCH($A668,Variables!$A$5:$A$105,0))</f>
        <v/>
      </c>
      <c r="K668" s="25">
        <f>LOWER(Settings!$C$4)&amp;".mit."&amp;$A668&amp;IF($C668="","","."&amp;$C668&amp;"."&amp;$B668)&amp;IF(INDEX(Variables!$D$5:$D$105,MATCH($A668,Variables!$A$5:$A$105,0))="","","."&amp;INDEX(Variables!$D$5:$D$105,MATCH($A668,Variables!$A$5:$A$105,0)))&amp;"."&amp;K$5</f>
        <v/>
      </c>
      <c r="L668" s="41">
        <f>MAX(INDEX(L$232:L$243,$D668)+L659*(1+$E668),0.01)</f>
        <v/>
      </c>
      <c r="M668" s="40">
        <f>MAX(INDEX(M$232:M$243,$D668)+M659*(1+$E668),0.01)</f>
        <v/>
      </c>
      <c r="N668" s="40">
        <f>MAX(INDEX(N$232:N$243,$D668)+N659*(1+$E668),0.01)</f>
        <v/>
      </c>
      <c r="O668" s="40">
        <f>MAX(INDEX(O$232:O$243,$D668)+O659*(1+$E668),0.01)</f>
        <v/>
      </c>
      <c r="P668" s="40">
        <f>MAX(INDEX(P$232:P$243,$D668)+P659*(1+$E668),0.01)</f>
        <v/>
      </c>
      <c r="Q668" s="40">
        <f>MAX(INDEX(Q$232:Q$243,$D668)+Q659*(1+$E668),0.01)</f>
        <v/>
      </c>
      <c r="R668" s="40">
        <f>MAX(INDEX(R$232:R$243,$D668)+R659*(1+$E668),0.01)</f>
        <v/>
      </c>
      <c r="S668" s="40">
        <f>MAX(INDEX(S$232:S$243,$D668)+S659*(1+$E668),0.01)</f>
        <v/>
      </c>
      <c r="T668" s="40">
        <f>MAX(INDEX(T$232:T$243,$D668)+T659*(1+$E668),0.01)</f>
        <v/>
      </c>
      <c r="U668" s="40">
        <f>MAX(INDEX(U$232:U$243,$D668)+U659*(1+$E668),0.01)</f>
        <v/>
      </c>
      <c r="V668" s="40">
        <f>MAX(INDEX(V$232:V$243,$D668)+V659*(1+$E668),0.01)</f>
        <v/>
      </c>
      <c r="W668" s="40">
        <f>MAX(INDEX(W$232:W$243,$D668)+W659*(1+$E668),0.01)</f>
        <v/>
      </c>
      <c r="X668" s="40">
        <f>MAX(INDEX(X$232:X$243,$D668)+X659*(1+$E668),0.01)</f>
        <v/>
      </c>
      <c r="Y668" s="40">
        <f>MAX(INDEX(Y$232:Y$243,$D668)+Y659*(1+$E668),0.01)</f>
        <v/>
      </c>
      <c r="Z668" s="40">
        <f>MAX(INDEX(Z$232:Z$243,$D668)+Z659*(1+$E668),0.01)</f>
        <v/>
      </c>
      <c r="AA668" s="40">
        <f>MAX(INDEX(AA$232:AA$243,$D668)+AA659*(1+$E668),0.01)</f>
        <v/>
      </c>
      <c r="AB668" s="40">
        <f>MAX(INDEX(AB$232:AB$243,$D668)+AB659*(1+$E668),0.01)</f>
        <v/>
      </c>
      <c r="AC668" s="40">
        <f>MAX(INDEX(AC$232:AC$243,$D668)+AC659*(1+$E668),0.01)</f>
        <v/>
      </c>
      <c r="AD668" s="42">
        <f>POSTTAX(INDEX(AD$232:AD$243,$D668),AD659,$E668)</f>
        <v/>
      </c>
      <c r="AE668" s="25">
        <f>LOWER(Settings!$C$4)&amp;".mit."&amp;$A668&amp;IF($C668="","","."&amp;$C668&amp;"."&amp;$B668)&amp;IF(INDEX(Variables!$D$5:$D$105,MATCH($A668,Variables!$A$5:$A$105,0))="","","."&amp;INDEX(Variables!$D$5:$D$105,MATCH($A668,Variables!$A$5:$A$105,0)))&amp;"."&amp;AE$5</f>
        <v/>
      </c>
      <c r="AF668" s="41">
        <f>MAX(INDEX(AF$232:AF$243,$D668)+AF659*(1+$E668),0.01)</f>
        <v/>
      </c>
      <c r="AG668" s="40">
        <f>MAX(INDEX(AG$232:AG$243,$D668)+AG659*(1+$E668),0.01)</f>
        <v/>
      </c>
      <c r="AH668" s="40">
        <f>MAX(INDEX(AH$232:AH$243,$D668)+AH659*(1+$E668),0.01)</f>
        <v/>
      </c>
      <c r="AI668" s="40">
        <f>MAX(INDEX(AI$232:AI$243,$D668)+AI659*(1+$E668),0.01)</f>
        <v/>
      </c>
      <c r="AJ668" s="40">
        <f>MAX(INDEX(AJ$232:AJ$243,$D668)+AJ659*(1+$E668),0.01)</f>
        <v/>
      </c>
      <c r="AK668" s="40">
        <f>MAX(INDEX(AK$232:AK$243,$D668)+AK659*(1+$E668),0.01)</f>
        <v/>
      </c>
      <c r="AL668" s="40">
        <f>MAX(INDEX(AL$232:AL$243,$D668)+AL659*(1+$E668),0.01)</f>
        <v/>
      </c>
      <c r="AM668" s="40">
        <f>MAX(INDEX(AM$232:AM$243,$D668)+AM659*(1+$E668),0.01)</f>
        <v/>
      </c>
      <c r="AN668" s="40">
        <f>MAX(INDEX(AN$232:AN$243,$D668)+AN659*(1+$E668),0.01)</f>
        <v/>
      </c>
      <c r="AO668" s="40">
        <f>MAX(INDEX(AO$232:AO$243,$D668)+AO659*(1+$E668),0.01)</f>
        <v/>
      </c>
      <c r="AP668" s="40">
        <f>MAX(INDEX(AP$232:AP$243,$D668)+AP659*(1+$E668),0.01)</f>
        <v/>
      </c>
      <c r="AQ668" s="40">
        <f>MAX(INDEX(AQ$232:AQ$243,$D668)+AQ659*(1+$E668),0.01)</f>
        <v/>
      </c>
      <c r="AR668" s="40">
        <f>MAX(INDEX(AR$232:AR$243,$D668)+AR659*(1+$E668),0.01)</f>
        <v/>
      </c>
      <c r="AS668" s="40">
        <f>MAX(INDEX(AS$232:AS$243,$D668)+AS659*(1+$E668),0.01)</f>
        <v/>
      </c>
      <c r="AT668" s="40">
        <f>MAX(INDEX(AT$232:AT$243,$D668)+AT659*(1+$E668),0.01)</f>
        <v/>
      </c>
      <c r="AU668" s="40">
        <f>MAX(INDEX(AU$232:AU$243,$D668)+AU659*(1+$E668),0.01)</f>
        <v/>
      </c>
      <c r="AV668" s="40">
        <f>MAX(INDEX(AV$232:AV$243,$D668)+AV659*(1+$E668),0.01)</f>
        <v/>
      </c>
      <c r="AW668" s="40">
        <f>MAX(INDEX(AW$232:AW$243,$D668)+AW659*(1+$E668),0.01)</f>
        <v/>
      </c>
      <c r="AX668" s="42">
        <f>POSTTAX(INDEX(AX$232:AX$243,$D668),AX659,$E668)</f>
        <v/>
      </c>
    </row>
    <row r="669" hidden="1" outlineLevel="2">
      <c r="A669" s="5" t="inlineStr">
        <is>
          <t>atp</t>
        </is>
      </c>
      <c r="B669" s="5" t="inlineStr">
        <is>
          <t>oop</t>
        </is>
      </c>
      <c r="C669" s="5" t="inlineStr">
        <is>
          <t>foo</t>
        </is>
      </c>
      <c r="D669" s="40">
        <f>INDEX(Inputs!$R$5:$R$132,MATCH($B669&amp;"|"&amp;$C669,Inputs!$A$5:$A$132,0))</f>
        <v/>
      </c>
      <c r="E669" s="40">
        <f>INDEX(Inputs!$S$5:$S$132,MATCH($B669&amp;"|"&amp;$C669,Inputs!$A$5:$A$132,0))</f>
        <v/>
      </c>
      <c r="F669" s="39" t="n"/>
      <c r="G669" s="39" t="n"/>
      <c r="H669" s="5">
        <f>INDEX(Variables!$B$5:$B$105,MATCH($A669,Variables!$A$5:$A$105,0))&amp;IF($C669="",""," | "&amp;INDEX(Mapping!$B$5:$B$26,MATCH($C669,Mapping!$A$5:$A$26,0))&amp;" | "&amp;INDEX(Mapping!$B$30:$B$41,MATCH($B669,Mapping!$A$30:$A$41,0)))</f>
        <v/>
      </c>
      <c r="I669" s="5">
        <f>INDEX(Variables!$C$5:$C$105,MATCH($A669,Variables!$A$5:$A$105,0))</f>
        <v/>
      </c>
      <c r="J669" s="5">
        <f>INDEX(Variables!$E$5:$E$105,MATCH($A669,Variables!$A$5:$A$105,0))</f>
        <v/>
      </c>
      <c r="K669" s="25">
        <f>LOWER(Settings!$C$4)&amp;".mit."&amp;$A669&amp;IF($C669="","","."&amp;$C669&amp;"."&amp;$B669)&amp;IF(INDEX(Variables!$D$5:$D$105,MATCH($A669,Variables!$A$5:$A$105,0))="","","."&amp;INDEX(Variables!$D$5:$D$105,MATCH($A669,Variables!$A$5:$A$105,0)))&amp;"."&amp;K$5</f>
        <v/>
      </c>
      <c r="L669" s="41">
        <f>MAX(INDEX(L$232:L$243,$D669)+L660*(1+$E669),0.01)</f>
        <v/>
      </c>
      <c r="M669" s="40">
        <f>MAX(INDEX(M$232:M$243,$D669)+M660*(1+$E669),0.01)</f>
        <v/>
      </c>
      <c r="N669" s="40">
        <f>MAX(INDEX(N$232:N$243,$D669)+N660*(1+$E669),0.01)</f>
        <v/>
      </c>
      <c r="O669" s="40">
        <f>MAX(INDEX(O$232:O$243,$D669)+O660*(1+$E669),0.01)</f>
        <v/>
      </c>
      <c r="P669" s="40">
        <f>MAX(INDEX(P$232:P$243,$D669)+P660*(1+$E669),0.01)</f>
        <v/>
      </c>
      <c r="Q669" s="40">
        <f>MAX(INDEX(Q$232:Q$243,$D669)+Q660*(1+$E669),0.01)</f>
        <v/>
      </c>
      <c r="R669" s="40">
        <f>MAX(INDEX(R$232:R$243,$D669)+R660*(1+$E669),0.01)</f>
        <v/>
      </c>
      <c r="S669" s="40">
        <f>MAX(INDEX(S$232:S$243,$D669)+S660*(1+$E669),0.01)</f>
        <v/>
      </c>
      <c r="T669" s="40">
        <f>MAX(INDEX(T$232:T$243,$D669)+T660*(1+$E669),0.01)</f>
        <v/>
      </c>
      <c r="U669" s="40">
        <f>MAX(INDEX(U$232:U$243,$D669)+U660*(1+$E669),0.01)</f>
        <v/>
      </c>
      <c r="V669" s="40">
        <f>MAX(INDEX(V$232:V$243,$D669)+V660*(1+$E669),0.01)</f>
        <v/>
      </c>
      <c r="W669" s="40">
        <f>MAX(INDEX(W$232:W$243,$D669)+W660*(1+$E669),0.01)</f>
        <v/>
      </c>
      <c r="X669" s="40">
        <f>MAX(INDEX(X$232:X$243,$D669)+X660*(1+$E669),0.01)</f>
        <v/>
      </c>
      <c r="Y669" s="40">
        <f>MAX(INDEX(Y$232:Y$243,$D669)+Y660*(1+$E669),0.01)</f>
        <v/>
      </c>
      <c r="Z669" s="40">
        <f>MAX(INDEX(Z$232:Z$243,$D669)+Z660*(1+$E669),0.01)</f>
        <v/>
      </c>
      <c r="AA669" s="40">
        <f>MAX(INDEX(AA$232:AA$243,$D669)+AA660*(1+$E669),0.01)</f>
        <v/>
      </c>
      <c r="AB669" s="40">
        <f>MAX(INDEX(AB$232:AB$243,$D669)+AB660*(1+$E669),0.01)</f>
        <v/>
      </c>
      <c r="AC669" s="40">
        <f>MAX(INDEX(AC$232:AC$243,$D669)+AC660*(1+$E669),0.01)</f>
        <v/>
      </c>
      <c r="AD669" s="42">
        <f>POSTTAX(INDEX(AD$232:AD$243,$D669),AD660,$E669)</f>
        <v/>
      </c>
      <c r="AE669" s="25">
        <f>LOWER(Settings!$C$4)&amp;".mit."&amp;$A669&amp;IF($C669="","","."&amp;$C669&amp;"."&amp;$B669)&amp;IF(INDEX(Variables!$D$5:$D$105,MATCH($A669,Variables!$A$5:$A$105,0))="","","."&amp;INDEX(Variables!$D$5:$D$105,MATCH($A669,Variables!$A$5:$A$105,0)))&amp;"."&amp;AE$5</f>
        <v/>
      </c>
      <c r="AF669" s="41">
        <f>MAX(INDEX(AF$232:AF$243,$D669)+AF660*(1+$E669),0.01)</f>
        <v/>
      </c>
      <c r="AG669" s="40">
        <f>MAX(INDEX(AG$232:AG$243,$D669)+AG660*(1+$E669),0.01)</f>
        <v/>
      </c>
      <c r="AH669" s="40">
        <f>MAX(INDEX(AH$232:AH$243,$D669)+AH660*(1+$E669),0.01)</f>
        <v/>
      </c>
      <c r="AI669" s="40">
        <f>MAX(INDEX(AI$232:AI$243,$D669)+AI660*(1+$E669),0.01)</f>
        <v/>
      </c>
      <c r="AJ669" s="40">
        <f>MAX(INDEX(AJ$232:AJ$243,$D669)+AJ660*(1+$E669),0.01)</f>
        <v/>
      </c>
      <c r="AK669" s="40">
        <f>MAX(INDEX(AK$232:AK$243,$D669)+AK660*(1+$E669),0.01)</f>
        <v/>
      </c>
      <c r="AL669" s="40">
        <f>MAX(INDEX(AL$232:AL$243,$D669)+AL660*(1+$E669),0.01)</f>
        <v/>
      </c>
      <c r="AM669" s="40">
        <f>MAX(INDEX(AM$232:AM$243,$D669)+AM660*(1+$E669),0.01)</f>
        <v/>
      </c>
      <c r="AN669" s="40">
        <f>MAX(INDEX(AN$232:AN$243,$D669)+AN660*(1+$E669),0.01)</f>
        <v/>
      </c>
      <c r="AO669" s="40">
        <f>MAX(INDEX(AO$232:AO$243,$D669)+AO660*(1+$E669),0.01)</f>
        <v/>
      </c>
      <c r="AP669" s="40">
        <f>MAX(INDEX(AP$232:AP$243,$D669)+AP660*(1+$E669),0.01)</f>
        <v/>
      </c>
      <c r="AQ669" s="40">
        <f>MAX(INDEX(AQ$232:AQ$243,$D669)+AQ660*(1+$E669),0.01)</f>
        <v/>
      </c>
      <c r="AR669" s="40">
        <f>MAX(INDEX(AR$232:AR$243,$D669)+AR660*(1+$E669),0.01)</f>
        <v/>
      </c>
      <c r="AS669" s="40">
        <f>MAX(INDEX(AS$232:AS$243,$D669)+AS660*(1+$E669),0.01)</f>
        <v/>
      </c>
      <c r="AT669" s="40">
        <f>MAX(INDEX(AT$232:AT$243,$D669)+AT660*(1+$E669),0.01)</f>
        <v/>
      </c>
      <c r="AU669" s="40">
        <f>MAX(INDEX(AU$232:AU$243,$D669)+AU660*(1+$E669),0.01)</f>
        <v/>
      </c>
      <c r="AV669" s="40">
        <f>MAX(INDEX(AV$232:AV$243,$D669)+AV660*(1+$E669),0.01)</f>
        <v/>
      </c>
      <c r="AW669" s="40">
        <f>MAX(INDEX(AW$232:AW$243,$D669)+AW660*(1+$E669),0.01)</f>
        <v/>
      </c>
      <c r="AX669" s="42">
        <f>POSTTAX(INDEX(AX$232:AX$243,$D669),AX660,$E669)</f>
        <v/>
      </c>
    </row>
    <row r="670" hidden="1" outlineLevel="2">
      <c r="A670" s="5" t="inlineStr">
        <is>
          <t>atp</t>
        </is>
      </c>
      <c r="B670" s="5" t="inlineStr">
        <is>
          <t>bio</t>
        </is>
      </c>
      <c r="C670" s="5" t="inlineStr">
        <is>
          <t>foo</t>
        </is>
      </c>
      <c r="D670" s="40">
        <f>INDEX(Inputs!$R$5:$R$132,MATCH($B670&amp;"|"&amp;$C670,Inputs!$A$5:$A$132,0))</f>
        <v/>
      </c>
      <c r="E670" s="40">
        <f>INDEX(Inputs!$S$5:$S$132,MATCH($B670&amp;"|"&amp;$C670,Inputs!$A$5:$A$132,0))</f>
        <v/>
      </c>
      <c r="F670" s="39" t="n"/>
      <c r="G670" s="39" t="n"/>
      <c r="H670" s="5">
        <f>INDEX(Variables!$B$5:$B$105,MATCH($A670,Variables!$A$5:$A$105,0))&amp;IF($C670="",""," | "&amp;INDEX(Mapping!$B$5:$B$26,MATCH($C670,Mapping!$A$5:$A$26,0))&amp;" | "&amp;INDEX(Mapping!$B$30:$B$41,MATCH($B670,Mapping!$A$30:$A$41,0)))</f>
        <v/>
      </c>
      <c r="I670" s="5">
        <f>INDEX(Variables!$C$5:$C$105,MATCH($A670,Variables!$A$5:$A$105,0))</f>
        <v/>
      </c>
      <c r="J670" s="5">
        <f>INDEX(Variables!$E$5:$E$105,MATCH($A670,Variables!$A$5:$A$105,0))</f>
        <v/>
      </c>
      <c r="K670" s="25">
        <f>LOWER(Settings!$C$4)&amp;".mit."&amp;$A670&amp;IF($C670="","","."&amp;$C670&amp;"."&amp;$B670)&amp;IF(INDEX(Variables!$D$5:$D$105,MATCH($A670,Variables!$A$5:$A$105,0))="","","."&amp;INDEX(Variables!$D$5:$D$105,MATCH($A670,Variables!$A$5:$A$105,0)))&amp;"."&amp;K$5</f>
        <v/>
      </c>
      <c r="L670" s="41">
        <f>MAX(INDEX(L$232:L$243,$D670)+L661*(1+$E670),0.01)</f>
        <v/>
      </c>
      <c r="M670" s="40">
        <f>MAX(INDEX(M$232:M$243,$D670)+M661*(1+$E670),0.01)</f>
        <v/>
      </c>
      <c r="N670" s="40">
        <f>MAX(INDEX(N$232:N$243,$D670)+N661*(1+$E670),0.01)</f>
        <v/>
      </c>
      <c r="O670" s="40">
        <f>MAX(INDEX(O$232:O$243,$D670)+O661*(1+$E670),0.01)</f>
        <v/>
      </c>
      <c r="P670" s="40">
        <f>MAX(INDEX(P$232:P$243,$D670)+P661*(1+$E670),0.01)</f>
        <v/>
      </c>
      <c r="Q670" s="40">
        <f>MAX(INDEX(Q$232:Q$243,$D670)+Q661*(1+$E670),0.01)</f>
        <v/>
      </c>
      <c r="R670" s="40">
        <f>MAX(INDEX(R$232:R$243,$D670)+R661*(1+$E670),0.01)</f>
        <v/>
      </c>
      <c r="S670" s="40">
        <f>MAX(INDEX(S$232:S$243,$D670)+S661*(1+$E670),0.01)</f>
        <v/>
      </c>
      <c r="T670" s="40">
        <f>MAX(INDEX(T$232:T$243,$D670)+T661*(1+$E670),0.01)</f>
        <v/>
      </c>
      <c r="U670" s="40">
        <f>MAX(INDEX(U$232:U$243,$D670)+U661*(1+$E670),0.01)</f>
        <v/>
      </c>
      <c r="V670" s="40">
        <f>MAX(INDEX(V$232:V$243,$D670)+V661*(1+$E670),0.01)</f>
        <v/>
      </c>
      <c r="W670" s="40">
        <f>MAX(INDEX(W$232:W$243,$D670)+W661*(1+$E670),0.01)</f>
        <v/>
      </c>
      <c r="X670" s="40">
        <f>MAX(INDEX(X$232:X$243,$D670)+X661*(1+$E670),0.01)</f>
        <v/>
      </c>
      <c r="Y670" s="40">
        <f>MAX(INDEX(Y$232:Y$243,$D670)+Y661*(1+$E670),0.01)</f>
        <v/>
      </c>
      <c r="Z670" s="40">
        <f>MAX(INDEX(Z$232:Z$243,$D670)+Z661*(1+$E670),0.01)</f>
        <v/>
      </c>
      <c r="AA670" s="40">
        <f>MAX(INDEX(AA$232:AA$243,$D670)+AA661*(1+$E670),0.01)</f>
        <v/>
      </c>
      <c r="AB670" s="40">
        <f>MAX(INDEX(AB$232:AB$243,$D670)+AB661*(1+$E670),0.01)</f>
        <v/>
      </c>
      <c r="AC670" s="40">
        <f>MAX(INDEX(AC$232:AC$243,$D670)+AC661*(1+$E670),0.01)</f>
        <v/>
      </c>
      <c r="AD670" s="42">
        <f>POSTTAX(INDEX(AD$232:AD$243,$D670),AD661,$E670)</f>
        <v/>
      </c>
      <c r="AE670" s="25">
        <f>LOWER(Settings!$C$4)&amp;".mit."&amp;$A670&amp;IF($C670="","","."&amp;$C670&amp;"."&amp;$B670)&amp;IF(INDEX(Variables!$D$5:$D$105,MATCH($A670,Variables!$A$5:$A$105,0))="","","."&amp;INDEX(Variables!$D$5:$D$105,MATCH($A670,Variables!$A$5:$A$105,0)))&amp;"."&amp;AE$5</f>
        <v/>
      </c>
      <c r="AF670" s="41">
        <f>MAX(INDEX(AF$232:AF$243,$D670)+AF661*(1+$E670),0.01)</f>
        <v/>
      </c>
      <c r="AG670" s="40">
        <f>MAX(INDEX(AG$232:AG$243,$D670)+AG661*(1+$E670),0.01)</f>
        <v/>
      </c>
      <c r="AH670" s="40">
        <f>MAX(INDEX(AH$232:AH$243,$D670)+AH661*(1+$E670),0.01)</f>
        <v/>
      </c>
      <c r="AI670" s="40">
        <f>MAX(INDEX(AI$232:AI$243,$D670)+AI661*(1+$E670),0.01)</f>
        <v/>
      </c>
      <c r="AJ670" s="40">
        <f>MAX(INDEX(AJ$232:AJ$243,$D670)+AJ661*(1+$E670),0.01)</f>
        <v/>
      </c>
      <c r="AK670" s="40">
        <f>MAX(INDEX(AK$232:AK$243,$D670)+AK661*(1+$E670),0.01)</f>
        <v/>
      </c>
      <c r="AL670" s="40">
        <f>MAX(INDEX(AL$232:AL$243,$D670)+AL661*(1+$E670),0.01)</f>
        <v/>
      </c>
      <c r="AM670" s="40">
        <f>MAX(INDEX(AM$232:AM$243,$D670)+AM661*(1+$E670),0.01)</f>
        <v/>
      </c>
      <c r="AN670" s="40">
        <f>MAX(INDEX(AN$232:AN$243,$D670)+AN661*(1+$E670),0.01)</f>
        <v/>
      </c>
      <c r="AO670" s="40">
        <f>MAX(INDEX(AO$232:AO$243,$D670)+AO661*(1+$E670),0.01)</f>
        <v/>
      </c>
      <c r="AP670" s="40">
        <f>MAX(INDEX(AP$232:AP$243,$D670)+AP661*(1+$E670),0.01)</f>
        <v/>
      </c>
      <c r="AQ670" s="40">
        <f>MAX(INDEX(AQ$232:AQ$243,$D670)+AQ661*(1+$E670),0.01)</f>
        <v/>
      </c>
      <c r="AR670" s="40">
        <f>MAX(INDEX(AR$232:AR$243,$D670)+AR661*(1+$E670),0.01)</f>
        <v/>
      </c>
      <c r="AS670" s="40">
        <f>MAX(INDEX(AS$232:AS$243,$D670)+AS661*(1+$E670),0.01)</f>
        <v/>
      </c>
      <c r="AT670" s="40">
        <f>MAX(INDEX(AT$232:AT$243,$D670)+AT661*(1+$E670),0.01)</f>
        <v/>
      </c>
      <c r="AU670" s="40">
        <f>MAX(INDEX(AU$232:AU$243,$D670)+AU661*(1+$E670),0.01)</f>
        <v/>
      </c>
      <c r="AV670" s="40">
        <f>MAX(INDEX(AV$232:AV$243,$D670)+AV661*(1+$E670),0.01)</f>
        <v/>
      </c>
      <c r="AW670" s="40">
        <f>MAX(INDEX(AW$232:AW$243,$D670)+AW661*(1+$E670),0.01)</f>
        <v/>
      </c>
      <c r="AX670" s="42">
        <f>POSTTAX(INDEX(AX$232:AX$243,$D670),AX661,$E670)</f>
        <v/>
      </c>
    </row>
    <row r="671" hidden="1" outlineLevel="2"/>
    <row r="672" hidden="1" outlineLevel="2">
      <c r="A672" s="5" t="inlineStr">
        <is>
          <t>shp</t>
        </is>
      </c>
      <c r="B672" s="5" t="inlineStr">
        <is>
          <t>coa</t>
        </is>
      </c>
      <c r="C672" s="5" t="inlineStr">
        <is>
          <t>foo</t>
        </is>
      </c>
      <c r="D672" s="40">
        <f>INDEX(Inputs!$M$5:$M$132,MATCH($B672&amp;"|"&amp;$C672,Inputs!$A$5:$A$132,0))</f>
        <v/>
      </c>
      <c r="E672" s="40">
        <f>INDEX(Inputs!$T$5:$T$132,MATCH($B672&amp;"|"&amp;$C672,Inputs!$A$5:$A$132,0))</f>
        <v/>
      </c>
      <c r="F672" s="40">
        <f>INDEX(Inputs!$K$5:$K$132,MATCH($B672&amp;"|"&amp;$C672,Inputs!$A$5:$A$132,0))</f>
        <v/>
      </c>
      <c r="G672" s="39" t="n"/>
      <c r="H672" s="5">
        <f>INDEX(Variables!$B$5:$B$105,MATCH($A672,Variables!$A$5:$A$105,0))&amp;IF($C672="",""," | "&amp;INDEX(Mapping!$B$5:$B$26,MATCH($C672,Mapping!$A$5:$A$26,0))&amp;" | "&amp;INDEX(Mapping!$B$30:$B$41,MATCH($B672,Mapping!$A$30:$A$41,0)))</f>
        <v/>
      </c>
      <c r="I672" s="5">
        <f>INDEX(Variables!$C$5:$C$105,MATCH($A672,Variables!$A$5:$A$105,0))</f>
        <v/>
      </c>
      <c r="J672" s="5">
        <f>INDEX(Variables!$E$5:$E$105,MATCH($A672,Variables!$A$5:$A$105,0))</f>
        <v/>
      </c>
      <c r="K672" s="25">
        <f>LOWER(Settings!$C$4)&amp;".mit."&amp;$A672&amp;IF($C672="","","."&amp;$C672&amp;"."&amp;$B672)&amp;IF(INDEX(Variables!$D$5:$D$105,MATCH($A672,Variables!$A$5:$A$105,0))="","","."&amp;INDEX(Variables!$D$5:$D$105,MATCH($A672,Variables!$A$5:$A$105,0)))&amp;"."&amp;K$5</f>
        <v/>
      </c>
      <c r="L672" s="41">
        <f>INDEX(L$175:L$178,$D672)*$E672*INDEX(L$179:L$195,$F672)</f>
        <v/>
      </c>
      <c r="M672" s="40">
        <f>INDEX(M$175:M$178,$D672)*$E672*INDEX(M$179:M$195,$F672)</f>
        <v/>
      </c>
      <c r="N672" s="40">
        <f>INDEX(N$175:N$178,$D672)*$E672*INDEX(N$179:N$195,$F672)</f>
        <v/>
      </c>
      <c r="O672" s="40">
        <f>INDEX(O$175:O$178,$D672)*$E672*INDEX(O$179:O$195,$F672)</f>
        <v/>
      </c>
      <c r="P672" s="40">
        <f>INDEX(P$175:P$178,$D672)*$E672*INDEX(P$179:P$195,$F672)</f>
        <v/>
      </c>
      <c r="Q672" s="40">
        <f>INDEX(Q$175:Q$178,$D672)*$E672*INDEX(Q$179:Q$195,$F672)</f>
        <v/>
      </c>
      <c r="R672" s="40">
        <f>INDEX(R$175:R$178,$D672)*$E672*INDEX(R$179:R$195,$F672)</f>
        <v/>
      </c>
      <c r="S672" s="40">
        <f>INDEX(S$175:S$178,$D672)*$E672*INDEX(S$179:S$195,$F672)</f>
        <v/>
      </c>
      <c r="T672" s="40">
        <f>INDEX(T$175:T$178,$D672)*$E672*INDEX(T$179:T$195,$F672)</f>
        <v/>
      </c>
      <c r="U672" s="40">
        <f>INDEX(U$175:U$178,$D672)*$E672*INDEX(U$179:U$195,$F672)</f>
        <v/>
      </c>
      <c r="V672" s="40">
        <f>INDEX(V$175:V$178,$D672)*$E672*INDEX(V$179:V$195,$F672)</f>
        <v/>
      </c>
      <c r="W672" s="40">
        <f>INDEX(W$175:W$178,$D672)*$E672*INDEX(W$179:W$195,$F672)</f>
        <v/>
      </c>
      <c r="X672" s="40">
        <f>INDEX(X$175:X$178,$D672)*$E672*INDEX(X$179:X$195,$F672)</f>
        <v/>
      </c>
      <c r="Y672" s="40">
        <f>INDEX(Y$175:Y$178,$D672)*$E672*INDEX(Y$179:Y$195,$F672)</f>
        <v/>
      </c>
      <c r="Z672" s="40">
        <f>INDEX(Z$175:Z$178,$D672)*$E672*INDEX(Z$179:Z$195,$F672)</f>
        <v/>
      </c>
      <c r="AA672" s="40">
        <f>INDEX(AA$175:AA$178,$D672)*$E672*INDEX(AA$179:AA$195,$F672)</f>
        <v/>
      </c>
      <c r="AB672" s="40">
        <f>INDEX(AB$175:AB$178,$D672)*$E672*INDEX(AB$179:AB$195,$F672)</f>
        <v/>
      </c>
      <c r="AC672" s="40">
        <f>INDEX(AC$175:AC$178,$D672)*$E672*INDEX(AC$179:AC$195,$F672)</f>
        <v/>
      </c>
      <c r="AD672" s="42">
        <f>SHADOWEFF(INDEX(AD$175:AD$178,$D672),$E672,INDEX(AD$179:AD$195,$F672))</f>
        <v/>
      </c>
      <c r="AE672" s="25">
        <f>LOWER(Settings!$C$4)&amp;".mit."&amp;$A672&amp;IF($C672="","","."&amp;$C672&amp;"."&amp;$B672)&amp;IF(INDEX(Variables!$D$5:$D$105,MATCH($A672,Variables!$A$5:$A$105,0))="","","."&amp;INDEX(Variables!$D$5:$D$105,MATCH($A672,Variables!$A$5:$A$105,0)))&amp;"."&amp;AE$5</f>
        <v/>
      </c>
      <c r="AF672" s="41">
        <f>INDEX(AF$175:AF$178,$D672)*$E672*INDEX(AF$179:AF$195,$F672)</f>
        <v/>
      </c>
      <c r="AG672" s="40">
        <f>INDEX(AG$175:AG$178,$D672)*$E672*INDEX(AG$179:AG$195,$F672)</f>
        <v/>
      </c>
      <c r="AH672" s="40">
        <f>INDEX(AH$175:AH$178,$D672)*$E672*INDEX(AH$179:AH$195,$F672)</f>
        <v/>
      </c>
      <c r="AI672" s="40">
        <f>INDEX(AI$175:AI$178,$D672)*$E672*INDEX(AI$179:AI$195,$F672)</f>
        <v/>
      </c>
      <c r="AJ672" s="40">
        <f>INDEX(AJ$175:AJ$178,$D672)*$E672*INDEX(AJ$179:AJ$195,$F672)</f>
        <v/>
      </c>
      <c r="AK672" s="40">
        <f>INDEX(AK$175:AK$178,$D672)*$E672*INDEX(AK$179:AK$195,$F672)</f>
        <v/>
      </c>
      <c r="AL672" s="40">
        <f>INDEX(AL$175:AL$178,$D672)*$E672*INDEX(AL$179:AL$195,$F672)</f>
        <v/>
      </c>
      <c r="AM672" s="40">
        <f>INDEX(AM$175:AM$178,$D672)*$E672*INDEX(AM$179:AM$195,$F672)</f>
        <v/>
      </c>
      <c r="AN672" s="40">
        <f>INDEX(AN$175:AN$178,$D672)*$E672*INDEX(AN$179:AN$195,$F672)</f>
        <v/>
      </c>
      <c r="AO672" s="40">
        <f>INDEX(AO$175:AO$178,$D672)*$E672*INDEX(AO$179:AO$195,$F672)</f>
        <v/>
      </c>
      <c r="AP672" s="40">
        <f>INDEX(AP$175:AP$178,$D672)*$E672*INDEX(AP$179:AP$195,$F672)</f>
        <v/>
      </c>
      <c r="AQ672" s="40">
        <f>INDEX(AQ$175:AQ$178,$D672)*$E672*INDEX(AQ$179:AQ$195,$F672)</f>
        <v/>
      </c>
      <c r="AR672" s="40">
        <f>INDEX(AR$175:AR$178,$D672)*$E672*INDEX(AR$179:AR$195,$F672)</f>
        <v/>
      </c>
      <c r="AS672" s="40">
        <f>INDEX(AS$175:AS$178,$D672)*$E672*INDEX(AS$179:AS$195,$F672)</f>
        <v/>
      </c>
      <c r="AT672" s="40">
        <f>INDEX(AT$175:AT$178,$D672)*$E672*INDEX(AT$179:AT$195,$F672)</f>
        <v/>
      </c>
      <c r="AU672" s="40">
        <f>INDEX(AU$175:AU$178,$D672)*$E672*INDEX(AU$179:AU$195,$F672)</f>
        <v/>
      </c>
      <c r="AV672" s="40">
        <f>INDEX(AV$175:AV$178,$D672)*$E672*INDEX(AV$179:AV$195,$F672)</f>
        <v/>
      </c>
      <c r="AW672" s="40">
        <f>INDEX(AW$175:AW$178,$D672)*$E672*INDEX(AW$179:AW$195,$F672)</f>
        <v/>
      </c>
      <c r="AX672" s="42">
        <f>SHADOWEFF(INDEX(AX$175:AX$178,$D672),$E672,INDEX(AX$179:AX$195,$F672))</f>
        <v/>
      </c>
    </row>
    <row r="673" hidden="1" outlineLevel="2">
      <c r="A673" s="5" t="inlineStr">
        <is>
          <t>shp</t>
        </is>
      </c>
      <c r="B673" s="5" t="inlineStr">
        <is>
          <t>nga</t>
        </is>
      </c>
      <c r="C673" s="5" t="inlineStr">
        <is>
          <t>foo</t>
        </is>
      </c>
      <c r="D673" s="40">
        <f>INDEX(Inputs!$M$5:$M$132,MATCH($B673&amp;"|"&amp;$C673,Inputs!$A$5:$A$132,0))</f>
        <v/>
      </c>
      <c r="E673" s="40">
        <f>INDEX(Inputs!$T$5:$T$132,MATCH($B673&amp;"|"&amp;$C673,Inputs!$A$5:$A$132,0))</f>
        <v/>
      </c>
      <c r="F673" s="40">
        <f>INDEX(Inputs!$K$5:$K$132,MATCH($B673&amp;"|"&amp;$C673,Inputs!$A$5:$A$132,0))</f>
        <v/>
      </c>
      <c r="G673" s="39" t="n"/>
      <c r="H673" s="5">
        <f>INDEX(Variables!$B$5:$B$105,MATCH($A673,Variables!$A$5:$A$105,0))&amp;IF($C673="",""," | "&amp;INDEX(Mapping!$B$5:$B$26,MATCH($C673,Mapping!$A$5:$A$26,0))&amp;" | "&amp;INDEX(Mapping!$B$30:$B$41,MATCH($B673,Mapping!$A$30:$A$41,0)))</f>
        <v/>
      </c>
      <c r="I673" s="5">
        <f>INDEX(Variables!$C$5:$C$105,MATCH($A673,Variables!$A$5:$A$105,0))</f>
        <v/>
      </c>
      <c r="J673" s="5">
        <f>INDEX(Variables!$E$5:$E$105,MATCH($A673,Variables!$A$5:$A$105,0))</f>
        <v/>
      </c>
      <c r="K673" s="25">
        <f>LOWER(Settings!$C$4)&amp;".mit."&amp;$A673&amp;IF($C673="","","."&amp;$C673&amp;"."&amp;$B673)&amp;IF(INDEX(Variables!$D$5:$D$105,MATCH($A673,Variables!$A$5:$A$105,0))="","","."&amp;INDEX(Variables!$D$5:$D$105,MATCH($A673,Variables!$A$5:$A$105,0)))&amp;"."&amp;K$5</f>
        <v/>
      </c>
      <c r="L673" s="41">
        <f>INDEX(L$175:L$178,$D673)*$E673*INDEX(L$179:L$195,$F673)</f>
        <v/>
      </c>
      <c r="M673" s="40">
        <f>INDEX(M$175:M$178,$D673)*$E673*INDEX(M$179:M$195,$F673)</f>
        <v/>
      </c>
      <c r="N673" s="40">
        <f>INDEX(N$175:N$178,$D673)*$E673*INDEX(N$179:N$195,$F673)</f>
        <v/>
      </c>
      <c r="O673" s="40">
        <f>INDEX(O$175:O$178,$D673)*$E673*INDEX(O$179:O$195,$F673)</f>
        <v/>
      </c>
      <c r="P673" s="40">
        <f>INDEX(P$175:P$178,$D673)*$E673*INDEX(P$179:P$195,$F673)</f>
        <v/>
      </c>
      <c r="Q673" s="40">
        <f>INDEX(Q$175:Q$178,$D673)*$E673*INDEX(Q$179:Q$195,$F673)</f>
        <v/>
      </c>
      <c r="R673" s="40">
        <f>INDEX(R$175:R$178,$D673)*$E673*INDEX(R$179:R$195,$F673)</f>
        <v/>
      </c>
      <c r="S673" s="40">
        <f>INDEX(S$175:S$178,$D673)*$E673*INDEX(S$179:S$195,$F673)</f>
        <v/>
      </c>
      <c r="T673" s="40">
        <f>INDEX(T$175:T$178,$D673)*$E673*INDEX(T$179:T$195,$F673)</f>
        <v/>
      </c>
      <c r="U673" s="40">
        <f>INDEX(U$175:U$178,$D673)*$E673*INDEX(U$179:U$195,$F673)</f>
        <v/>
      </c>
      <c r="V673" s="40">
        <f>INDEX(V$175:V$178,$D673)*$E673*INDEX(V$179:V$195,$F673)</f>
        <v/>
      </c>
      <c r="W673" s="40">
        <f>INDEX(W$175:W$178,$D673)*$E673*INDEX(W$179:W$195,$F673)</f>
        <v/>
      </c>
      <c r="X673" s="40">
        <f>INDEX(X$175:X$178,$D673)*$E673*INDEX(X$179:X$195,$F673)</f>
        <v/>
      </c>
      <c r="Y673" s="40">
        <f>INDEX(Y$175:Y$178,$D673)*$E673*INDEX(Y$179:Y$195,$F673)</f>
        <v/>
      </c>
      <c r="Z673" s="40">
        <f>INDEX(Z$175:Z$178,$D673)*$E673*INDEX(Z$179:Z$195,$F673)</f>
        <v/>
      </c>
      <c r="AA673" s="40">
        <f>INDEX(AA$175:AA$178,$D673)*$E673*INDEX(AA$179:AA$195,$F673)</f>
        <v/>
      </c>
      <c r="AB673" s="40">
        <f>INDEX(AB$175:AB$178,$D673)*$E673*INDEX(AB$179:AB$195,$F673)</f>
        <v/>
      </c>
      <c r="AC673" s="40">
        <f>INDEX(AC$175:AC$178,$D673)*$E673*INDEX(AC$179:AC$195,$F673)</f>
        <v/>
      </c>
      <c r="AD673" s="42">
        <f>SHADOWEFF(INDEX(AD$175:AD$178,$D673),$E673,INDEX(AD$179:AD$195,$F673))</f>
        <v/>
      </c>
      <c r="AE673" s="25">
        <f>LOWER(Settings!$C$4)&amp;".mit."&amp;$A673&amp;IF($C673="","","."&amp;$C673&amp;"."&amp;$B673)&amp;IF(INDEX(Variables!$D$5:$D$105,MATCH($A673,Variables!$A$5:$A$105,0))="","","."&amp;INDEX(Variables!$D$5:$D$105,MATCH($A673,Variables!$A$5:$A$105,0)))&amp;"."&amp;AE$5</f>
        <v/>
      </c>
      <c r="AF673" s="41">
        <f>INDEX(AF$175:AF$178,$D673)*$E673*INDEX(AF$179:AF$195,$F673)</f>
        <v/>
      </c>
      <c r="AG673" s="40">
        <f>INDEX(AG$175:AG$178,$D673)*$E673*INDEX(AG$179:AG$195,$F673)</f>
        <v/>
      </c>
      <c r="AH673" s="40">
        <f>INDEX(AH$175:AH$178,$D673)*$E673*INDEX(AH$179:AH$195,$F673)</f>
        <v/>
      </c>
      <c r="AI673" s="40">
        <f>INDEX(AI$175:AI$178,$D673)*$E673*INDEX(AI$179:AI$195,$F673)</f>
        <v/>
      </c>
      <c r="AJ673" s="40">
        <f>INDEX(AJ$175:AJ$178,$D673)*$E673*INDEX(AJ$179:AJ$195,$F673)</f>
        <v/>
      </c>
      <c r="AK673" s="40">
        <f>INDEX(AK$175:AK$178,$D673)*$E673*INDEX(AK$179:AK$195,$F673)</f>
        <v/>
      </c>
      <c r="AL673" s="40">
        <f>INDEX(AL$175:AL$178,$D673)*$E673*INDEX(AL$179:AL$195,$F673)</f>
        <v/>
      </c>
      <c r="AM673" s="40">
        <f>INDEX(AM$175:AM$178,$D673)*$E673*INDEX(AM$179:AM$195,$F673)</f>
        <v/>
      </c>
      <c r="AN673" s="40">
        <f>INDEX(AN$175:AN$178,$D673)*$E673*INDEX(AN$179:AN$195,$F673)</f>
        <v/>
      </c>
      <c r="AO673" s="40">
        <f>INDEX(AO$175:AO$178,$D673)*$E673*INDEX(AO$179:AO$195,$F673)</f>
        <v/>
      </c>
      <c r="AP673" s="40">
        <f>INDEX(AP$175:AP$178,$D673)*$E673*INDEX(AP$179:AP$195,$F673)</f>
        <v/>
      </c>
      <c r="AQ673" s="40">
        <f>INDEX(AQ$175:AQ$178,$D673)*$E673*INDEX(AQ$179:AQ$195,$F673)</f>
        <v/>
      </c>
      <c r="AR673" s="40">
        <f>INDEX(AR$175:AR$178,$D673)*$E673*INDEX(AR$179:AR$195,$F673)</f>
        <v/>
      </c>
      <c r="AS673" s="40">
        <f>INDEX(AS$175:AS$178,$D673)*$E673*INDEX(AS$179:AS$195,$F673)</f>
        <v/>
      </c>
      <c r="AT673" s="40">
        <f>INDEX(AT$175:AT$178,$D673)*$E673*INDEX(AT$179:AT$195,$F673)</f>
        <v/>
      </c>
      <c r="AU673" s="40">
        <f>INDEX(AU$175:AU$178,$D673)*$E673*INDEX(AU$179:AU$195,$F673)</f>
        <v/>
      </c>
      <c r="AV673" s="40">
        <f>INDEX(AV$175:AV$178,$D673)*$E673*INDEX(AV$179:AV$195,$F673)</f>
        <v/>
      </c>
      <c r="AW673" s="40">
        <f>INDEX(AW$175:AW$178,$D673)*$E673*INDEX(AW$179:AW$195,$F673)</f>
        <v/>
      </c>
      <c r="AX673" s="42">
        <f>SHADOWEFF(INDEX(AX$175:AX$178,$D673),$E673,INDEX(AX$179:AX$195,$F673))</f>
        <v/>
      </c>
    </row>
    <row r="674" hidden="1" outlineLevel="2">
      <c r="A674" s="5" t="inlineStr">
        <is>
          <t>shp</t>
        </is>
      </c>
      <c r="B674" s="5" t="inlineStr">
        <is>
          <t>gso</t>
        </is>
      </c>
      <c r="C674" s="5" t="inlineStr">
        <is>
          <t>foo</t>
        </is>
      </c>
      <c r="D674" s="40">
        <f>INDEX(Inputs!$M$5:$M$132,MATCH($B674&amp;"|"&amp;$C674,Inputs!$A$5:$A$132,0))</f>
        <v/>
      </c>
      <c r="E674" s="40">
        <f>INDEX(Inputs!$T$5:$T$132,MATCH($B674&amp;"|"&amp;$C674,Inputs!$A$5:$A$132,0))</f>
        <v/>
      </c>
      <c r="F674" s="40">
        <f>INDEX(Inputs!$K$5:$K$132,MATCH($B674&amp;"|"&amp;$C674,Inputs!$A$5:$A$132,0))</f>
        <v/>
      </c>
      <c r="G674" s="39" t="n"/>
      <c r="H674" s="5">
        <f>INDEX(Variables!$B$5:$B$105,MATCH($A674,Variables!$A$5:$A$105,0))&amp;IF($C674="",""," | "&amp;INDEX(Mapping!$B$5:$B$26,MATCH($C674,Mapping!$A$5:$A$26,0))&amp;" | "&amp;INDEX(Mapping!$B$30:$B$41,MATCH($B674,Mapping!$A$30:$A$41,0)))</f>
        <v/>
      </c>
      <c r="I674" s="5">
        <f>INDEX(Variables!$C$5:$C$105,MATCH($A674,Variables!$A$5:$A$105,0))</f>
        <v/>
      </c>
      <c r="J674" s="5">
        <f>INDEX(Variables!$E$5:$E$105,MATCH($A674,Variables!$A$5:$A$105,0))</f>
        <v/>
      </c>
      <c r="K674" s="25">
        <f>LOWER(Settings!$C$4)&amp;".mit."&amp;$A674&amp;IF($C674="","","."&amp;$C674&amp;"."&amp;$B674)&amp;IF(INDEX(Variables!$D$5:$D$105,MATCH($A674,Variables!$A$5:$A$105,0))="","","."&amp;INDEX(Variables!$D$5:$D$105,MATCH($A674,Variables!$A$5:$A$105,0)))&amp;"."&amp;K$5</f>
        <v/>
      </c>
      <c r="L674" s="41">
        <f>INDEX(L$175:L$178,$D674)*$E674*INDEX(L$179:L$195,$F674)</f>
        <v/>
      </c>
      <c r="M674" s="40">
        <f>INDEX(M$175:M$178,$D674)*$E674*INDEX(M$179:M$195,$F674)</f>
        <v/>
      </c>
      <c r="N674" s="40">
        <f>INDEX(N$175:N$178,$D674)*$E674*INDEX(N$179:N$195,$F674)</f>
        <v/>
      </c>
      <c r="O674" s="40">
        <f>INDEX(O$175:O$178,$D674)*$E674*INDEX(O$179:O$195,$F674)</f>
        <v/>
      </c>
      <c r="P674" s="40">
        <f>INDEX(P$175:P$178,$D674)*$E674*INDEX(P$179:P$195,$F674)</f>
        <v/>
      </c>
      <c r="Q674" s="40">
        <f>INDEX(Q$175:Q$178,$D674)*$E674*INDEX(Q$179:Q$195,$F674)</f>
        <v/>
      </c>
      <c r="R674" s="40">
        <f>INDEX(R$175:R$178,$D674)*$E674*INDEX(R$179:R$195,$F674)</f>
        <v/>
      </c>
      <c r="S674" s="40">
        <f>INDEX(S$175:S$178,$D674)*$E674*INDEX(S$179:S$195,$F674)</f>
        <v/>
      </c>
      <c r="T674" s="40">
        <f>INDEX(T$175:T$178,$D674)*$E674*INDEX(T$179:T$195,$F674)</f>
        <v/>
      </c>
      <c r="U674" s="40">
        <f>INDEX(U$175:U$178,$D674)*$E674*INDEX(U$179:U$195,$F674)</f>
        <v/>
      </c>
      <c r="V674" s="40">
        <f>INDEX(V$175:V$178,$D674)*$E674*INDEX(V$179:V$195,$F674)</f>
        <v/>
      </c>
      <c r="W674" s="40">
        <f>INDEX(W$175:W$178,$D674)*$E674*INDEX(W$179:W$195,$F674)</f>
        <v/>
      </c>
      <c r="X674" s="40">
        <f>INDEX(X$175:X$178,$D674)*$E674*INDEX(X$179:X$195,$F674)</f>
        <v/>
      </c>
      <c r="Y674" s="40">
        <f>INDEX(Y$175:Y$178,$D674)*$E674*INDEX(Y$179:Y$195,$F674)</f>
        <v/>
      </c>
      <c r="Z674" s="40">
        <f>INDEX(Z$175:Z$178,$D674)*$E674*INDEX(Z$179:Z$195,$F674)</f>
        <v/>
      </c>
      <c r="AA674" s="40">
        <f>INDEX(AA$175:AA$178,$D674)*$E674*INDEX(AA$179:AA$195,$F674)</f>
        <v/>
      </c>
      <c r="AB674" s="40">
        <f>INDEX(AB$175:AB$178,$D674)*$E674*INDEX(AB$179:AB$195,$F674)</f>
        <v/>
      </c>
      <c r="AC674" s="40">
        <f>INDEX(AC$175:AC$178,$D674)*$E674*INDEX(AC$179:AC$195,$F674)</f>
        <v/>
      </c>
      <c r="AD674" s="42">
        <f>SHADOWEFF(INDEX(AD$175:AD$178,$D674),$E674,INDEX(AD$179:AD$195,$F674))</f>
        <v/>
      </c>
      <c r="AE674" s="25">
        <f>LOWER(Settings!$C$4)&amp;".mit."&amp;$A674&amp;IF($C674="","","."&amp;$C674&amp;"."&amp;$B674)&amp;IF(INDEX(Variables!$D$5:$D$105,MATCH($A674,Variables!$A$5:$A$105,0))="","","."&amp;INDEX(Variables!$D$5:$D$105,MATCH($A674,Variables!$A$5:$A$105,0)))&amp;"."&amp;AE$5</f>
        <v/>
      </c>
      <c r="AF674" s="41">
        <f>INDEX(AF$175:AF$178,$D674)*$E674*INDEX(AF$179:AF$195,$F674)</f>
        <v/>
      </c>
      <c r="AG674" s="40">
        <f>INDEX(AG$175:AG$178,$D674)*$E674*INDEX(AG$179:AG$195,$F674)</f>
        <v/>
      </c>
      <c r="AH674" s="40">
        <f>INDEX(AH$175:AH$178,$D674)*$E674*INDEX(AH$179:AH$195,$F674)</f>
        <v/>
      </c>
      <c r="AI674" s="40">
        <f>INDEX(AI$175:AI$178,$D674)*$E674*INDEX(AI$179:AI$195,$F674)</f>
        <v/>
      </c>
      <c r="AJ674" s="40">
        <f>INDEX(AJ$175:AJ$178,$D674)*$E674*INDEX(AJ$179:AJ$195,$F674)</f>
        <v/>
      </c>
      <c r="AK674" s="40">
        <f>INDEX(AK$175:AK$178,$D674)*$E674*INDEX(AK$179:AK$195,$F674)</f>
        <v/>
      </c>
      <c r="AL674" s="40">
        <f>INDEX(AL$175:AL$178,$D674)*$E674*INDEX(AL$179:AL$195,$F674)</f>
        <v/>
      </c>
      <c r="AM674" s="40">
        <f>INDEX(AM$175:AM$178,$D674)*$E674*INDEX(AM$179:AM$195,$F674)</f>
        <v/>
      </c>
      <c r="AN674" s="40">
        <f>INDEX(AN$175:AN$178,$D674)*$E674*INDEX(AN$179:AN$195,$F674)</f>
        <v/>
      </c>
      <c r="AO674" s="40">
        <f>INDEX(AO$175:AO$178,$D674)*$E674*INDEX(AO$179:AO$195,$F674)</f>
        <v/>
      </c>
      <c r="AP674" s="40">
        <f>INDEX(AP$175:AP$178,$D674)*$E674*INDEX(AP$179:AP$195,$F674)</f>
        <v/>
      </c>
      <c r="AQ674" s="40">
        <f>INDEX(AQ$175:AQ$178,$D674)*$E674*INDEX(AQ$179:AQ$195,$F674)</f>
        <v/>
      </c>
      <c r="AR674" s="40">
        <f>INDEX(AR$175:AR$178,$D674)*$E674*INDEX(AR$179:AR$195,$F674)</f>
        <v/>
      </c>
      <c r="AS674" s="40">
        <f>INDEX(AS$175:AS$178,$D674)*$E674*INDEX(AS$179:AS$195,$F674)</f>
        <v/>
      </c>
      <c r="AT674" s="40">
        <f>INDEX(AT$175:AT$178,$D674)*$E674*INDEX(AT$179:AT$195,$F674)</f>
        <v/>
      </c>
      <c r="AU674" s="40">
        <f>INDEX(AU$175:AU$178,$D674)*$E674*INDEX(AU$179:AU$195,$F674)</f>
        <v/>
      </c>
      <c r="AV674" s="40">
        <f>INDEX(AV$175:AV$178,$D674)*$E674*INDEX(AV$179:AV$195,$F674)</f>
        <v/>
      </c>
      <c r="AW674" s="40">
        <f>INDEX(AW$175:AW$178,$D674)*$E674*INDEX(AW$179:AW$195,$F674)</f>
        <v/>
      </c>
      <c r="AX674" s="42">
        <f>SHADOWEFF(INDEX(AX$175:AX$178,$D674),$E674,INDEX(AX$179:AX$195,$F674))</f>
        <v/>
      </c>
    </row>
    <row r="675" hidden="1" outlineLevel="2">
      <c r="A675" s="5" t="inlineStr">
        <is>
          <t>shp</t>
        </is>
      </c>
      <c r="B675" s="5" t="inlineStr">
        <is>
          <t>die</t>
        </is>
      </c>
      <c r="C675" s="5" t="inlineStr">
        <is>
          <t>foo</t>
        </is>
      </c>
      <c r="D675" s="40">
        <f>INDEX(Inputs!$M$5:$M$132,MATCH($B675&amp;"|"&amp;$C675,Inputs!$A$5:$A$132,0))</f>
        <v/>
      </c>
      <c r="E675" s="40">
        <f>INDEX(Inputs!$T$5:$T$132,MATCH($B675&amp;"|"&amp;$C675,Inputs!$A$5:$A$132,0))</f>
        <v/>
      </c>
      <c r="F675" s="40">
        <f>INDEX(Inputs!$K$5:$K$132,MATCH($B675&amp;"|"&amp;$C675,Inputs!$A$5:$A$132,0))</f>
        <v/>
      </c>
      <c r="G675" s="39" t="n"/>
      <c r="H675" s="5">
        <f>INDEX(Variables!$B$5:$B$105,MATCH($A675,Variables!$A$5:$A$105,0))&amp;IF($C675="",""," | "&amp;INDEX(Mapping!$B$5:$B$26,MATCH($C675,Mapping!$A$5:$A$26,0))&amp;" | "&amp;INDEX(Mapping!$B$30:$B$41,MATCH($B675,Mapping!$A$30:$A$41,0)))</f>
        <v/>
      </c>
      <c r="I675" s="5">
        <f>INDEX(Variables!$C$5:$C$105,MATCH($A675,Variables!$A$5:$A$105,0))</f>
        <v/>
      </c>
      <c r="J675" s="5">
        <f>INDEX(Variables!$E$5:$E$105,MATCH($A675,Variables!$A$5:$A$105,0))</f>
        <v/>
      </c>
      <c r="K675" s="25">
        <f>LOWER(Settings!$C$4)&amp;".mit."&amp;$A675&amp;IF($C675="","","."&amp;$C675&amp;"."&amp;$B675)&amp;IF(INDEX(Variables!$D$5:$D$105,MATCH($A675,Variables!$A$5:$A$105,0))="","","."&amp;INDEX(Variables!$D$5:$D$105,MATCH($A675,Variables!$A$5:$A$105,0)))&amp;"."&amp;K$5</f>
        <v/>
      </c>
      <c r="L675" s="41">
        <f>INDEX(L$175:L$178,$D675)*$E675*INDEX(L$179:L$195,$F675)</f>
        <v/>
      </c>
      <c r="M675" s="40">
        <f>INDEX(M$175:M$178,$D675)*$E675*INDEX(M$179:M$195,$F675)</f>
        <v/>
      </c>
      <c r="N675" s="40">
        <f>INDEX(N$175:N$178,$D675)*$E675*INDEX(N$179:N$195,$F675)</f>
        <v/>
      </c>
      <c r="O675" s="40">
        <f>INDEX(O$175:O$178,$D675)*$E675*INDEX(O$179:O$195,$F675)</f>
        <v/>
      </c>
      <c r="P675" s="40">
        <f>INDEX(P$175:P$178,$D675)*$E675*INDEX(P$179:P$195,$F675)</f>
        <v/>
      </c>
      <c r="Q675" s="40">
        <f>INDEX(Q$175:Q$178,$D675)*$E675*INDEX(Q$179:Q$195,$F675)</f>
        <v/>
      </c>
      <c r="R675" s="40">
        <f>INDEX(R$175:R$178,$D675)*$E675*INDEX(R$179:R$195,$F675)</f>
        <v/>
      </c>
      <c r="S675" s="40">
        <f>INDEX(S$175:S$178,$D675)*$E675*INDEX(S$179:S$195,$F675)</f>
        <v/>
      </c>
      <c r="T675" s="40">
        <f>INDEX(T$175:T$178,$D675)*$E675*INDEX(T$179:T$195,$F675)</f>
        <v/>
      </c>
      <c r="U675" s="40">
        <f>INDEX(U$175:U$178,$D675)*$E675*INDEX(U$179:U$195,$F675)</f>
        <v/>
      </c>
      <c r="V675" s="40">
        <f>INDEX(V$175:V$178,$D675)*$E675*INDEX(V$179:V$195,$F675)</f>
        <v/>
      </c>
      <c r="W675" s="40">
        <f>INDEX(W$175:W$178,$D675)*$E675*INDEX(W$179:W$195,$F675)</f>
        <v/>
      </c>
      <c r="X675" s="40">
        <f>INDEX(X$175:X$178,$D675)*$E675*INDEX(X$179:X$195,$F675)</f>
        <v/>
      </c>
      <c r="Y675" s="40">
        <f>INDEX(Y$175:Y$178,$D675)*$E675*INDEX(Y$179:Y$195,$F675)</f>
        <v/>
      </c>
      <c r="Z675" s="40">
        <f>INDEX(Z$175:Z$178,$D675)*$E675*INDEX(Z$179:Z$195,$F675)</f>
        <v/>
      </c>
      <c r="AA675" s="40">
        <f>INDEX(AA$175:AA$178,$D675)*$E675*INDEX(AA$179:AA$195,$F675)</f>
        <v/>
      </c>
      <c r="AB675" s="40">
        <f>INDEX(AB$175:AB$178,$D675)*$E675*INDEX(AB$179:AB$195,$F675)</f>
        <v/>
      </c>
      <c r="AC675" s="40">
        <f>INDEX(AC$175:AC$178,$D675)*$E675*INDEX(AC$179:AC$195,$F675)</f>
        <v/>
      </c>
      <c r="AD675" s="42">
        <f>SHADOWEFF(INDEX(AD$175:AD$178,$D675),$E675,INDEX(AD$179:AD$195,$F675))</f>
        <v/>
      </c>
      <c r="AE675" s="25">
        <f>LOWER(Settings!$C$4)&amp;".mit."&amp;$A675&amp;IF($C675="","","."&amp;$C675&amp;"."&amp;$B675)&amp;IF(INDEX(Variables!$D$5:$D$105,MATCH($A675,Variables!$A$5:$A$105,0))="","","."&amp;INDEX(Variables!$D$5:$D$105,MATCH($A675,Variables!$A$5:$A$105,0)))&amp;"."&amp;AE$5</f>
        <v/>
      </c>
      <c r="AF675" s="41">
        <f>INDEX(AF$175:AF$178,$D675)*$E675*INDEX(AF$179:AF$195,$F675)</f>
        <v/>
      </c>
      <c r="AG675" s="40">
        <f>INDEX(AG$175:AG$178,$D675)*$E675*INDEX(AG$179:AG$195,$F675)</f>
        <v/>
      </c>
      <c r="AH675" s="40">
        <f>INDEX(AH$175:AH$178,$D675)*$E675*INDEX(AH$179:AH$195,$F675)</f>
        <v/>
      </c>
      <c r="AI675" s="40">
        <f>INDEX(AI$175:AI$178,$D675)*$E675*INDEX(AI$179:AI$195,$F675)</f>
        <v/>
      </c>
      <c r="AJ675" s="40">
        <f>INDEX(AJ$175:AJ$178,$D675)*$E675*INDEX(AJ$179:AJ$195,$F675)</f>
        <v/>
      </c>
      <c r="AK675" s="40">
        <f>INDEX(AK$175:AK$178,$D675)*$E675*INDEX(AK$179:AK$195,$F675)</f>
        <v/>
      </c>
      <c r="AL675" s="40">
        <f>INDEX(AL$175:AL$178,$D675)*$E675*INDEX(AL$179:AL$195,$F675)</f>
        <v/>
      </c>
      <c r="AM675" s="40">
        <f>INDEX(AM$175:AM$178,$D675)*$E675*INDEX(AM$179:AM$195,$F675)</f>
        <v/>
      </c>
      <c r="AN675" s="40">
        <f>INDEX(AN$175:AN$178,$D675)*$E675*INDEX(AN$179:AN$195,$F675)</f>
        <v/>
      </c>
      <c r="AO675" s="40">
        <f>INDEX(AO$175:AO$178,$D675)*$E675*INDEX(AO$179:AO$195,$F675)</f>
        <v/>
      </c>
      <c r="AP675" s="40">
        <f>INDEX(AP$175:AP$178,$D675)*$E675*INDEX(AP$179:AP$195,$F675)</f>
        <v/>
      </c>
      <c r="AQ675" s="40">
        <f>INDEX(AQ$175:AQ$178,$D675)*$E675*INDEX(AQ$179:AQ$195,$F675)</f>
        <v/>
      </c>
      <c r="AR675" s="40">
        <f>INDEX(AR$175:AR$178,$D675)*$E675*INDEX(AR$179:AR$195,$F675)</f>
        <v/>
      </c>
      <c r="AS675" s="40">
        <f>INDEX(AS$175:AS$178,$D675)*$E675*INDEX(AS$179:AS$195,$F675)</f>
        <v/>
      </c>
      <c r="AT675" s="40">
        <f>INDEX(AT$175:AT$178,$D675)*$E675*INDEX(AT$179:AT$195,$F675)</f>
        <v/>
      </c>
      <c r="AU675" s="40">
        <f>INDEX(AU$175:AU$178,$D675)*$E675*INDEX(AU$179:AU$195,$F675)</f>
        <v/>
      </c>
      <c r="AV675" s="40">
        <f>INDEX(AV$175:AV$178,$D675)*$E675*INDEX(AV$179:AV$195,$F675)</f>
        <v/>
      </c>
      <c r="AW675" s="40">
        <f>INDEX(AW$175:AW$178,$D675)*$E675*INDEX(AW$179:AW$195,$F675)</f>
        <v/>
      </c>
      <c r="AX675" s="42">
        <f>SHADOWEFF(INDEX(AX$175:AX$178,$D675),$E675,INDEX(AX$179:AX$195,$F675))</f>
        <v/>
      </c>
    </row>
    <row r="676" hidden="1" outlineLevel="2">
      <c r="A676" s="5" t="inlineStr">
        <is>
          <t>shp</t>
        </is>
      </c>
      <c r="B676" s="5" t="inlineStr">
        <is>
          <t>lpg</t>
        </is>
      </c>
      <c r="C676" s="5" t="inlineStr">
        <is>
          <t>foo</t>
        </is>
      </c>
      <c r="D676" s="40">
        <f>INDEX(Inputs!$M$5:$M$132,MATCH($B676&amp;"|"&amp;$C676,Inputs!$A$5:$A$132,0))</f>
        <v/>
      </c>
      <c r="E676" s="40">
        <f>INDEX(Inputs!$T$5:$T$132,MATCH($B676&amp;"|"&amp;$C676,Inputs!$A$5:$A$132,0))</f>
        <v/>
      </c>
      <c r="F676" s="40">
        <f>INDEX(Inputs!$K$5:$K$132,MATCH($B676&amp;"|"&amp;$C676,Inputs!$A$5:$A$132,0))</f>
        <v/>
      </c>
      <c r="G676" s="39" t="n"/>
      <c r="H676" s="5">
        <f>INDEX(Variables!$B$5:$B$105,MATCH($A676,Variables!$A$5:$A$105,0))&amp;IF($C676="",""," | "&amp;INDEX(Mapping!$B$5:$B$26,MATCH($C676,Mapping!$A$5:$A$26,0))&amp;" | "&amp;INDEX(Mapping!$B$30:$B$41,MATCH($B676,Mapping!$A$30:$A$41,0)))</f>
        <v/>
      </c>
      <c r="I676" s="5">
        <f>INDEX(Variables!$C$5:$C$105,MATCH($A676,Variables!$A$5:$A$105,0))</f>
        <v/>
      </c>
      <c r="J676" s="5">
        <f>INDEX(Variables!$E$5:$E$105,MATCH($A676,Variables!$A$5:$A$105,0))</f>
        <v/>
      </c>
      <c r="K676" s="25">
        <f>LOWER(Settings!$C$4)&amp;".mit."&amp;$A676&amp;IF($C676="","","."&amp;$C676&amp;"."&amp;$B676)&amp;IF(INDEX(Variables!$D$5:$D$105,MATCH($A676,Variables!$A$5:$A$105,0))="","","."&amp;INDEX(Variables!$D$5:$D$105,MATCH($A676,Variables!$A$5:$A$105,0)))&amp;"."&amp;K$5</f>
        <v/>
      </c>
      <c r="L676" s="41">
        <f>INDEX(L$175:L$178,$D676)*$E676*INDEX(L$179:L$195,$F676)</f>
        <v/>
      </c>
      <c r="M676" s="40">
        <f>INDEX(M$175:M$178,$D676)*$E676*INDEX(M$179:M$195,$F676)</f>
        <v/>
      </c>
      <c r="N676" s="40">
        <f>INDEX(N$175:N$178,$D676)*$E676*INDEX(N$179:N$195,$F676)</f>
        <v/>
      </c>
      <c r="O676" s="40">
        <f>INDEX(O$175:O$178,$D676)*$E676*INDEX(O$179:O$195,$F676)</f>
        <v/>
      </c>
      <c r="P676" s="40">
        <f>INDEX(P$175:P$178,$D676)*$E676*INDEX(P$179:P$195,$F676)</f>
        <v/>
      </c>
      <c r="Q676" s="40">
        <f>INDEX(Q$175:Q$178,$D676)*$E676*INDEX(Q$179:Q$195,$F676)</f>
        <v/>
      </c>
      <c r="R676" s="40">
        <f>INDEX(R$175:R$178,$D676)*$E676*INDEX(R$179:R$195,$F676)</f>
        <v/>
      </c>
      <c r="S676" s="40">
        <f>INDEX(S$175:S$178,$D676)*$E676*INDEX(S$179:S$195,$F676)</f>
        <v/>
      </c>
      <c r="T676" s="40">
        <f>INDEX(T$175:T$178,$D676)*$E676*INDEX(T$179:T$195,$F676)</f>
        <v/>
      </c>
      <c r="U676" s="40">
        <f>INDEX(U$175:U$178,$D676)*$E676*INDEX(U$179:U$195,$F676)</f>
        <v/>
      </c>
      <c r="V676" s="40">
        <f>INDEX(V$175:V$178,$D676)*$E676*INDEX(V$179:V$195,$F676)</f>
        <v/>
      </c>
      <c r="W676" s="40">
        <f>INDEX(W$175:W$178,$D676)*$E676*INDEX(W$179:W$195,$F676)</f>
        <v/>
      </c>
      <c r="X676" s="40">
        <f>INDEX(X$175:X$178,$D676)*$E676*INDEX(X$179:X$195,$F676)</f>
        <v/>
      </c>
      <c r="Y676" s="40">
        <f>INDEX(Y$175:Y$178,$D676)*$E676*INDEX(Y$179:Y$195,$F676)</f>
        <v/>
      </c>
      <c r="Z676" s="40">
        <f>INDEX(Z$175:Z$178,$D676)*$E676*INDEX(Z$179:Z$195,$F676)</f>
        <v/>
      </c>
      <c r="AA676" s="40">
        <f>INDEX(AA$175:AA$178,$D676)*$E676*INDEX(AA$179:AA$195,$F676)</f>
        <v/>
      </c>
      <c r="AB676" s="40">
        <f>INDEX(AB$175:AB$178,$D676)*$E676*INDEX(AB$179:AB$195,$F676)</f>
        <v/>
      </c>
      <c r="AC676" s="40">
        <f>INDEX(AC$175:AC$178,$D676)*$E676*INDEX(AC$179:AC$195,$F676)</f>
        <v/>
      </c>
      <c r="AD676" s="42">
        <f>SHADOWEFF(INDEX(AD$175:AD$178,$D676),$E676,INDEX(AD$179:AD$195,$F676))</f>
        <v/>
      </c>
      <c r="AE676" s="25">
        <f>LOWER(Settings!$C$4)&amp;".mit."&amp;$A676&amp;IF($C676="","","."&amp;$C676&amp;"."&amp;$B676)&amp;IF(INDEX(Variables!$D$5:$D$105,MATCH($A676,Variables!$A$5:$A$105,0))="","","."&amp;INDEX(Variables!$D$5:$D$105,MATCH($A676,Variables!$A$5:$A$105,0)))&amp;"."&amp;AE$5</f>
        <v/>
      </c>
      <c r="AF676" s="41">
        <f>INDEX(AF$175:AF$178,$D676)*$E676*INDEX(AF$179:AF$195,$F676)</f>
        <v/>
      </c>
      <c r="AG676" s="40">
        <f>INDEX(AG$175:AG$178,$D676)*$E676*INDEX(AG$179:AG$195,$F676)</f>
        <v/>
      </c>
      <c r="AH676" s="40">
        <f>INDEX(AH$175:AH$178,$D676)*$E676*INDEX(AH$179:AH$195,$F676)</f>
        <v/>
      </c>
      <c r="AI676" s="40">
        <f>INDEX(AI$175:AI$178,$D676)*$E676*INDEX(AI$179:AI$195,$F676)</f>
        <v/>
      </c>
      <c r="AJ676" s="40">
        <f>INDEX(AJ$175:AJ$178,$D676)*$E676*INDEX(AJ$179:AJ$195,$F676)</f>
        <v/>
      </c>
      <c r="AK676" s="40">
        <f>INDEX(AK$175:AK$178,$D676)*$E676*INDEX(AK$179:AK$195,$F676)</f>
        <v/>
      </c>
      <c r="AL676" s="40">
        <f>INDEX(AL$175:AL$178,$D676)*$E676*INDEX(AL$179:AL$195,$F676)</f>
        <v/>
      </c>
      <c r="AM676" s="40">
        <f>INDEX(AM$175:AM$178,$D676)*$E676*INDEX(AM$179:AM$195,$F676)</f>
        <v/>
      </c>
      <c r="AN676" s="40">
        <f>INDEX(AN$175:AN$178,$D676)*$E676*INDEX(AN$179:AN$195,$F676)</f>
        <v/>
      </c>
      <c r="AO676" s="40">
        <f>INDEX(AO$175:AO$178,$D676)*$E676*INDEX(AO$179:AO$195,$F676)</f>
        <v/>
      </c>
      <c r="AP676" s="40">
        <f>INDEX(AP$175:AP$178,$D676)*$E676*INDEX(AP$179:AP$195,$F676)</f>
        <v/>
      </c>
      <c r="AQ676" s="40">
        <f>INDEX(AQ$175:AQ$178,$D676)*$E676*INDEX(AQ$179:AQ$195,$F676)</f>
        <v/>
      </c>
      <c r="AR676" s="40">
        <f>INDEX(AR$175:AR$178,$D676)*$E676*INDEX(AR$179:AR$195,$F676)</f>
        <v/>
      </c>
      <c r="AS676" s="40">
        <f>INDEX(AS$175:AS$178,$D676)*$E676*INDEX(AS$179:AS$195,$F676)</f>
        <v/>
      </c>
      <c r="AT676" s="40">
        <f>INDEX(AT$175:AT$178,$D676)*$E676*INDEX(AT$179:AT$195,$F676)</f>
        <v/>
      </c>
      <c r="AU676" s="40">
        <f>INDEX(AU$175:AU$178,$D676)*$E676*INDEX(AU$179:AU$195,$F676)</f>
        <v/>
      </c>
      <c r="AV676" s="40">
        <f>INDEX(AV$175:AV$178,$D676)*$E676*INDEX(AV$179:AV$195,$F676)</f>
        <v/>
      </c>
      <c r="AW676" s="40">
        <f>INDEX(AW$175:AW$178,$D676)*$E676*INDEX(AW$179:AW$195,$F676)</f>
        <v/>
      </c>
      <c r="AX676" s="42">
        <f>SHADOWEFF(INDEX(AX$175:AX$178,$D676),$E676,INDEX(AX$179:AX$195,$F676))</f>
        <v/>
      </c>
    </row>
    <row r="677" hidden="1" outlineLevel="2">
      <c r="A677" s="5" t="inlineStr">
        <is>
          <t>shp</t>
        </is>
      </c>
      <c r="B677" s="5" t="inlineStr">
        <is>
          <t>ker</t>
        </is>
      </c>
      <c r="C677" s="5" t="inlineStr">
        <is>
          <t>foo</t>
        </is>
      </c>
      <c r="D677" s="40">
        <f>INDEX(Inputs!$M$5:$M$132,MATCH($B677&amp;"|"&amp;$C677,Inputs!$A$5:$A$132,0))</f>
        <v/>
      </c>
      <c r="E677" s="40">
        <f>INDEX(Inputs!$T$5:$T$132,MATCH($B677&amp;"|"&amp;$C677,Inputs!$A$5:$A$132,0))</f>
        <v/>
      </c>
      <c r="F677" s="40">
        <f>INDEX(Inputs!$K$5:$K$132,MATCH($B677&amp;"|"&amp;$C677,Inputs!$A$5:$A$132,0))</f>
        <v/>
      </c>
      <c r="G677" s="39" t="n"/>
      <c r="H677" s="5">
        <f>INDEX(Variables!$B$5:$B$105,MATCH($A677,Variables!$A$5:$A$105,0))&amp;IF($C677="",""," | "&amp;INDEX(Mapping!$B$5:$B$26,MATCH($C677,Mapping!$A$5:$A$26,0))&amp;" | "&amp;INDEX(Mapping!$B$30:$B$41,MATCH($B677,Mapping!$A$30:$A$41,0)))</f>
        <v/>
      </c>
      <c r="I677" s="5">
        <f>INDEX(Variables!$C$5:$C$105,MATCH($A677,Variables!$A$5:$A$105,0))</f>
        <v/>
      </c>
      <c r="J677" s="5">
        <f>INDEX(Variables!$E$5:$E$105,MATCH($A677,Variables!$A$5:$A$105,0))</f>
        <v/>
      </c>
      <c r="K677" s="25">
        <f>LOWER(Settings!$C$4)&amp;".mit."&amp;$A677&amp;IF($C677="","","."&amp;$C677&amp;"."&amp;$B677)&amp;IF(INDEX(Variables!$D$5:$D$105,MATCH($A677,Variables!$A$5:$A$105,0))="","","."&amp;INDEX(Variables!$D$5:$D$105,MATCH($A677,Variables!$A$5:$A$105,0)))&amp;"."&amp;K$5</f>
        <v/>
      </c>
      <c r="L677" s="41">
        <f>INDEX(L$175:L$178,$D677)*$E677*INDEX(L$179:L$195,$F677)</f>
        <v/>
      </c>
      <c r="M677" s="40">
        <f>INDEX(M$175:M$178,$D677)*$E677*INDEX(M$179:M$195,$F677)</f>
        <v/>
      </c>
      <c r="N677" s="40">
        <f>INDEX(N$175:N$178,$D677)*$E677*INDEX(N$179:N$195,$F677)</f>
        <v/>
      </c>
      <c r="O677" s="40">
        <f>INDEX(O$175:O$178,$D677)*$E677*INDEX(O$179:O$195,$F677)</f>
        <v/>
      </c>
      <c r="P677" s="40">
        <f>INDEX(P$175:P$178,$D677)*$E677*INDEX(P$179:P$195,$F677)</f>
        <v/>
      </c>
      <c r="Q677" s="40">
        <f>INDEX(Q$175:Q$178,$D677)*$E677*INDEX(Q$179:Q$195,$F677)</f>
        <v/>
      </c>
      <c r="R677" s="40">
        <f>INDEX(R$175:R$178,$D677)*$E677*INDEX(R$179:R$195,$F677)</f>
        <v/>
      </c>
      <c r="S677" s="40">
        <f>INDEX(S$175:S$178,$D677)*$E677*INDEX(S$179:S$195,$F677)</f>
        <v/>
      </c>
      <c r="T677" s="40">
        <f>INDEX(T$175:T$178,$D677)*$E677*INDEX(T$179:T$195,$F677)</f>
        <v/>
      </c>
      <c r="U677" s="40">
        <f>INDEX(U$175:U$178,$D677)*$E677*INDEX(U$179:U$195,$F677)</f>
        <v/>
      </c>
      <c r="V677" s="40">
        <f>INDEX(V$175:V$178,$D677)*$E677*INDEX(V$179:V$195,$F677)</f>
        <v/>
      </c>
      <c r="W677" s="40">
        <f>INDEX(W$175:W$178,$D677)*$E677*INDEX(W$179:W$195,$F677)</f>
        <v/>
      </c>
      <c r="X677" s="40">
        <f>INDEX(X$175:X$178,$D677)*$E677*INDEX(X$179:X$195,$F677)</f>
        <v/>
      </c>
      <c r="Y677" s="40">
        <f>INDEX(Y$175:Y$178,$D677)*$E677*INDEX(Y$179:Y$195,$F677)</f>
        <v/>
      </c>
      <c r="Z677" s="40">
        <f>INDEX(Z$175:Z$178,$D677)*$E677*INDEX(Z$179:Z$195,$F677)</f>
        <v/>
      </c>
      <c r="AA677" s="40">
        <f>INDEX(AA$175:AA$178,$D677)*$E677*INDEX(AA$179:AA$195,$F677)</f>
        <v/>
      </c>
      <c r="AB677" s="40">
        <f>INDEX(AB$175:AB$178,$D677)*$E677*INDEX(AB$179:AB$195,$F677)</f>
        <v/>
      </c>
      <c r="AC677" s="40">
        <f>INDEX(AC$175:AC$178,$D677)*$E677*INDEX(AC$179:AC$195,$F677)</f>
        <v/>
      </c>
      <c r="AD677" s="42">
        <f>SHADOWEFF(INDEX(AD$175:AD$178,$D677),$E677,INDEX(AD$179:AD$195,$F677))</f>
        <v/>
      </c>
      <c r="AE677" s="25">
        <f>LOWER(Settings!$C$4)&amp;".mit."&amp;$A677&amp;IF($C677="","","."&amp;$C677&amp;"."&amp;$B677)&amp;IF(INDEX(Variables!$D$5:$D$105,MATCH($A677,Variables!$A$5:$A$105,0))="","","."&amp;INDEX(Variables!$D$5:$D$105,MATCH($A677,Variables!$A$5:$A$105,0)))&amp;"."&amp;AE$5</f>
        <v/>
      </c>
      <c r="AF677" s="41">
        <f>INDEX(AF$175:AF$178,$D677)*$E677*INDEX(AF$179:AF$195,$F677)</f>
        <v/>
      </c>
      <c r="AG677" s="40">
        <f>INDEX(AG$175:AG$178,$D677)*$E677*INDEX(AG$179:AG$195,$F677)</f>
        <v/>
      </c>
      <c r="AH677" s="40">
        <f>INDEX(AH$175:AH$178,$D677)*$E677*INDEX(AH$179:AH$195,$F677)</f>
        <v/>
      </c>
      <c r="AI677" s="40">
        <f>INDEX(AI$175:AI$178,$D677)*$E677*INDEX(AI$179:AI$195,$F677)</f>
        <v/>
      </c>
      <c r="AJ677" s="40">
        <f>INDEX(AJ$175:AJ$178,$D677)*$E677*INDEX(AJ$179:AJ$195,$F677)</f>
        <v/>
      </c>
      <c r="AK677" s="40">
        <f>INDEX(AK$175:AK$178,$D677)*$E677*INDEX(AK$179:AK$195,$F677)</f>
        <v/>
      </c>
      <c r="AL677" s="40">
        <f>INDEX(AL$175:AL$178,$D677)*$E677*INDEX(AL$179:AL$195,$F677)</f>
        <v/>
      </c>
      <c r="AM677" s="40">
        <f>INDEX(AM$175:AM$178,$D677)*$E677*INDEX(AM$179:AM$195,$F677)</f>
        <v/>
      </c>
      <c r="AN677" s="40">
        <f>INDEX(AN$175:AN$178,$D677)*$E677*INDEX(AN$179:AN$195,$F677)</f>
        <v/>
      </c>
      <c r="AO677" s="40">
        <f>INDEX(AO$175:AO$178,$D677)*$E677*INDEX(AO$179:AO$195,$F677)</f>
        <v/>
      </c>
      <c r="AP677" s="40">
        <f>INDEX(AP$175:AP$178,$D677)*$E677*INDEX(AP$179:AP$195,$F677)</f>
        <v/>
      </c>
      <c r="AQ677" s="40">
        <f>INDEX(AQ$175:AQ$178,$D677)*$E677*INDEX(AQ$179:AQ$195,$F677)</f>
        <v/>
      </c>
      <c r="AR677" s="40">
        <f>INDEX(AR$175:AR$178,$D677)*$E677*INDEX(AR$179:AR$195,$F677)</f>
        <v/>
      </c>
      <c r="AS677" s="40">
        <f>INDEX(AS$175:AS$178,$D677)*$E677*INDEX(AS$179:AS$195,$F677)</f>
        <v/>
      </c>
      <c r="AT677" s="40">
        <f>INDEX(AT$175:AT$178,$D677)*$E677*INDEX(AT$179:AT$195,$F677)</f>
        <v/>
      </c>
      <c r="AU677" s="40">
        <f>INDEX(AU$175:AU$178,$D677)*$E677*INDEX(AU$179:AU$195,$F677)</f>
        <v/>
      </c>
      <c r="AV677" s="40">
        <f>INDEX(AV$175:AV$178,$D677)*$E677*INDEX(AV$179:AV$195,$F677)</f>
        <v/>
      </c>
      <c r="AW677" s="40">
        <f>INDEX(AW$175:AW$178,$D677)*$E677*INDEX(AW$179:AW$195,$F677)</f>
        <v/>
      </c>
      <c r="AX677" s="42">
        <f>SHADOWEFF(INDEX(AX$175:AX$178,$D677),$E677,INDEX(AX$179:AX$195,$F677))</f>
        <v/>
      </c>
    </row>
    <row r="678" hidden="1" outlineLevel="2">
      <c r="A678" s="5" t="inlineStr">
        <is>
          <t>shp</t>
        </is>
      </c>
      <c r="B678" s="5" t="inlineStr">
        <is>
          <t>oop</t>
        </is>
      </c>
      <c r="C678" s="5" t="inlineStr">
        <is>
          <t>foo</t>
        </is>
      </c>
      <c r="D678" s="40">
        <f>INDEX(Inputs!$M$5:$M$132,MATCH($B678&amp;"|"&amp;$C678,Inputs!$A$5:$A$132,0))</f>
        <v/>
      </c>
      <c r="E678" s="40">
        <f>INDEX(Inputs!$T$5:$T$132,MATCH($B678&amp;"|"&amp;$C678,Inputs!$A$5:$A$132,0))</f>
        <v/>
      </c>
      <c r="F678" s="40">
        <f>INDEX(Inputs!$K$5:$K$132,MATCH($B678&amp;"|"&amp;$C678,Inputs!$A$5:$A$132,0))</f>
        <v/>
      </c>
      <c r="G678" s="39" t="n"/>
      <c r="H678" s="5">
        <f>INDEX(Variables!$B$5:$B$105,MATCH($A678,Variables!$A$5:$A$105,0))&amp;IF($C678="",""," | "&amp;INDEX(Mapping!$B$5:$B$26,MATCH($C678,Mapping!$A$5:$A$26,0))&amp;" | "&amp;INDEX(Mapping!$B$30:$B$41,MATCH($B678,Mapping!$A$30:$A$41,0)))</f>
        <v/>
      </c>
      <c r="I678" s="5">
        <f>INDEX(Variables!$C$5:$C$105,MATCH($A678,Variables!$A$5:$A$105,0))</f>
        <v/>
      </c>
      <c r="J678" s="5">
        <f>INDEX(Variables!$E$5:$E$105,MATCH($A678,Variables!$A$5:$A$105,0))</f>
        <v/>
      </c>
      <c r="K678" s="25">
        <f>LOWER(Settings!$C$4)&amp;".mit."&amp;$A678&amp;IF($C678="","","."&amp;$C678&amp;"."&amp;$B678)&amp;IF(INDEX(Variables!$D$5:$D$105,MATCH($A678,Variables!$A$5:$A$105,0))="","","."&amp;INDEX(Variables!$D$5:$D$105,MATCH($A678,Variables!$A$5:$A$105,0)))&amp;"."&amp;K$5</f>
        <v/>
      </c>
      <c r="L678" s="41">
        <f>INDEX(L$175:L$178,$D678)*$E678*INDEX(L$179:L$195,$F678)</f>
        <v/>
      </c>
      <c r="M678" s="40">
        <f>INDEX(M$175:M$178,$D678)*$E678*INDEX(M$179:M$195,$F678)</f>
        <v/>
      </c>
      <c r="N678" s="40">
        <f>INDEX(N$175:N$178,$D678)*$E678*INDEX(N$179:N$195,$F678)</f>
        <v/>
      </c>
      <c r="O678" s="40">
        <f>INDEX(O$175:O$178,$D678)*$E678*INDEX(O$179:O$195,$F678)</f>
        <v/>
      </c>
      <c r="P678" s="40">
        <f>INDEX(P$175:P$178,$D678)*$E678*INDEX(P$179:P$195,$F678)</f>
        <v/>
      </c>
      <c r="Q678" s="40">
        <f>INDEX(Q$175:Q$178,$D678)*$E678*INDEX(Q$179:Q$195,$F678)</f>
        <v/>
      </c>
      <c r="R678" s="40">
        <f>INDEX(R$175:R$178,$D678)*$E678*INDEX(R$179:R$195,$F678)</f>
        <v/>
      </c>
      <c r="S678" s="40">
        <f>INDEX(S$175:S$178,$D678)*$E678*INDEX(S$179:S$195,$F678)</f>
        <v/>
      </c>
      <c r="T678" s="40">
        <f>INDEX(T$175:T$178,$D678)*$E678*INDEX(T$179:T$195,$F678)</f>
        <v/>
      </c>
      <c r="U678" s="40">
        <f>INDEX(U$175:U$178,$D678)*$E678*INDEX(U$179:U$195,$F678)</f>
        <v/>
      </c>
      <c r="V678" s="40">
        <f>INDEX(V$175:V$178,$D678)*$E678*INDEX(V$179:V$195,$F678)</f>
        <v/>
      </c>
      <c r="W678" s="40">
        <f>INDEX(W$175:W$178,$D678)*$E678*INDEX(W$179:W$195,$F678)</f>
        <v/>
      </c>
      <c r="X678" s="40">
        <f>INDEX(X$175:X$178,$D678)*$E678*INDEX(X$179:X$195,$F678)</f>
        <v/>
      </c>
      <c r="Y678" s="40">
        <f>INDEX(Y$175:Y$178,$D678)*$E678*INDEX(Y$179:Y$195,$F678)</f>
        <v/>
      </c>
      <c r="Z678" s="40">
        <f>INDEX(Z$175:Z$178,$D678)*$E678*INDEX(Z$179:Z$195,$F678)</f>
        <v/>
      </c>
      <c r="AA678" s="40">
        <f>INDEX(AA$175:AA$178,$D678)*$E678*INDEX(AA$179:AA$195,$F678)</f>
        <v/>
      </c>
      <c r="AB678" s="40">
        <f>INDEX(AB$175:AB$178,$D678)*$E678*INDEX(AB$179:AB$195,$F678)</f>
        <v/>
      </c>
      <c r="AC678" s="40">
        <f>INDEX(AC$175:AC$178,$D678)*$E678*INDEX(AC$179:AC$195,$F678)</f>
        <v/>
      </c>
      <c r="AD678" s="42">
        <f>SHADOWEFF(INDEX(AD$175:AD$178,$D678),$E678,INDEX(AD$179:AD$195,$F678))</f>
        <v/>
      </c>
      <c r="AE678" s="25">
        <f>LOWER(Settings!$C$4)&amp;".mit."&amp;$A678&amp;IF($C678="","","."&amp;$C678&amp;"."&amp;$B678)&amp;IF(INDEX(Variables!$D$5:$D$105,MATCH($A678,Variables!$A$5:$A$105,0))="","","."&amp;INDEX(Variables!$D$5:$D$105,MATCH($A678,Variables!$A$5:$A$105,0)))&amp;"."&amp;AE$5</f>
        <v/>
      </c>
      <c r="AF678" s="41">
        <f>INDEX(AF$175:AF$178,$D678)*$E678*INDEX(AF$179:AF$195,$F678)</f>
        <v/>
      </c>
      <c r="AG678" s="40">
        <f>INDEX(AG$175:AG$178,$D678)*$E678*INDEX(AG$179:AG$195,$F678)</f>
        <v/>
      </c>
      <c r="AH678" s="40">
        <f>INDEX(AH$175:AH$178,$D678)*$E678*INDEX(AH$179:AH$195,$F678)</f>
        <v/>
      </c>
      <c r="AI678" s="40">
        <f>INDEX(AI$175:AI$178,$D678)*$E678*INDEX(AI$179:AI$195,$F678)</f>
        <v/>
      </c>
      <c r="AJ678" s="40">
        <f>INDEX(AJ$175:AJ$178,$D678)*$E678*INDEX(AJ$179:AJ$195,$F678)</f>
        <v/>
      </c>
      <c r="AK678" s="40">
        <f>INDEX(AK$175:AK$178,$D678)*$E678*INDEX(AK$179:AK$195,$F678)</f>
        <v/>
      </c>
      <c r="AL678" s="40">
        <f>INDEX(AL$175:AL$178,$D678)*$E678*INDEX(AL$179:AL$195,$F678)</f>
        <v/>
      </c>
      <c r="AM678" s="40">
        <f>INDEX(AM$175:AM$178,$D678)*$E678*INDEX(AM$179:AM$195,$F678)</f>
        <v/>
      </c>
      <c r="AN678" s="40">
        <f>INDEX(AN$175:AN$178,$D678)*$E678*INDEX(AN$179:AN$195,$F678)</f>
        <v/>
      </c>
      <c r="AO678" s="40">
        <f>INDEX(AO$175:AO$178,$D678)*$E678*INDEX(AO$179:AO$195,$F678)</f>
        <v/>
      </c>
      <c r="AP678" s="40">
        <f>INDEX(AP$175:AP$178,$D678)*$E678*INDEX(AP$179:AP$195,$F678)</f>
        <v/>
      </c>
      <c r="AQ678" s="40">
        <f>INDEX(AQ$175:AQ$178,$D678)*$E678*INDEX(AQ$179:AQ$195,$F678)</f>
        <v/>
      </c>
      <c r="AR678" s="40">
        <f>INDEX(AR$175:AR$178,$D678)*$E678*INDEX(AR$179:AR$195,$F678)</f>
        <v/>
      </c>
      <c r="AS678" s="40">
        <f>INDEX(AS$175:AS$178,$D678)*$E678*INDEX(AS$179:AS$195,$F678)</f>
        <v/>
      </c>
      <c r="AT678" s="40">
        <f>INDEX(AT$175:AT$178,$D678)*$E678*INDEX(AT$179:AT$195,$F678)</f>
        <v/>
      </c>
      <c r="AU678" s="40">
        <f>INDEX(AU$175:AU$178,$D678)*$E678*INDEX(AU$179:AU$195,$F678)</f>
        <v/>
      </c>
      <c r="AV678" s="40">
        <f>INDEX(AV$175:AV$178,$D678)*$E678*INDEX(AV$179:AV$195,$F678)</f>
        <v/>
      </c>
      <c r="AW678" s="40">
        <f>INDEX(AW$175:AW$178,$D678)*$E678*INDEX(AW$179:AW$195,$F678)</f>
        <v/>
      </c>
      <c r="AX678" s="42">
        <f>SHADOWEFF(INDEX(AX$175:AX$178,$D678),$E678,INDEX(AX$179:AX$195,$F678))</f>
        <v/>
      </c>
    </row>
    <row r="679" hidden="1" outlineLevel="2">
      <c r="A679" s="5" t="inlineStr">
        <is>
          <t>shp</t>
        </is>
      </c>
      <c r="B679" s="5" t="inlineStr">
        <is>
          <t>bio</t>
        </is>
      </c>
      <c r="C679" s="5" t="inlineStr">
        <is>
          <t>foo</t>
        </is>
      </c>
      <c r="D679" s="40">
        <f>INDEX(Inputs!$M$5:$M$132,MATCH($B679&amp;"|"&amp;$C679,Inputs!$A$5:$A$132,0))</f>
        <v/>
      </c>
      <c r="E679" s="40">
        <f>INDEX(Inputs!$T$5:$T$132,MATCH($B679&amp;"|"&amp;$C679,Inputs!$A$5:$A$132,0))</f>
        <v/>
      </c>
      <c r="F679" s="40">
        <f>INDEX(Inputs!$K$5:$K$132,MATCH($B679&amp;"|"&amp;$C679,Inputs!$A$5:$A$132,0))</f>
        <v/>
      </c>
      <c r="G679" s="39" t="n"/>
      <c r="H679" s="5">
        <f>INDEX(Variables!$B$5:$B$105,MATCH($A679,Variables!$A$5:$A$105,0))&amp;IF($C679="",""," | "&amp;INDEX(Mapping!$B$5:$B$26,MATCH($C679,Mapping!$A$5:$A$26,0))&amp;" | "&amp;INDEX(Mapping!$B$30:$B$41,MATCH($B679,Mapping!$A$30:$A$41,0)))</f>
        <v/>
      </c>
      <c r="I679" s="5">
        <f>INDEX(Variables!$C$5:$C$105,MATCH($A679,Variables!$A$5:$A$105,0))</f>
        <v/>
      </c>
      <c r="J679" s="5">
        <f>INDEX(Variables!$E$5:$E$105,MATCH($A679,Variables!$A$5:$A$105,0))</f>
        <v/>
      </c>
      <c r="K679" s="25">
        <f>LOWER(Settings!$C$4)&amp;".mit."&amp;$A679&amp;IF($C679="","","."&amp;$C679&amp;"."&amp;$B679)&amp;IF(INDEX(Variables!$D$5:$D$105,MATCH($A679,Variables!$A$5:$A$105,0))="","","."&amp;INDEX(Variables!$D$5:$D$105,MATCH($A679,Variables!$A$5:$A$105,0)))&amp;"."&amp;K$5</f>
        <v/>
      </c>
      <c r="L679" s="41">
        <f>INDEX(L$175:L$178,$D679)*$E679*INDEX(L$179:L$195,$F679)</f>
        <v/>
      </c>
      <c r="M679" s="40">
        <f>INDEX(M$175:M$178,$D679)*$E679*INDEX(M$179:M$195,$F679)</f>
        <v/>
      </c>
      <c r="N679" s="40">
        <f>INDEX(N$175:N$178,$D679)*$E679*INDEX(N$179:N$195,$F679)</f>
        <v/>
      </c>
      <c r="O679" s="40">
        <f>INDEX(O$175:O$178,$D679)*$E679*INDEX(O$179:O$195,$F679)</f>
        <v/>
      </c>
      <c r="P679" s="40">
        <f>INDEX(P$175:P$178,$D679)*$E679*INDEX(P$179:P$195,$F679)</f>
        <v/>
      </c>
      <c r="Q679" s="40">
        <f>INDEX(Q$175:Q$178,$D679)*$E679*INDEX(Q$179:Q$195,$F679)</f>
        <v/>
      </c>
      <c r="R679" s="40">
        <f>INDEX(R$175:R$178,$D679)*$E679*INDEX(R$179:R$195,$F679)</f>
        <v/>
      </c>
      <c r="S679" s="40">
        <f>INDEX(S$175:S$178,$D679)*$E679*INDEX(S$179:S$195,$F679)</f>
        <v/>
      </c>
      <c r="T679" s="40">
        <f>INDEX(T$175:T$178,$D679)*$E679*INDEX(T$179:T$195,$F679)</f>
        <v/>
      </c>
      <c r="U679" s="40">
        <f>INDEX(U$175:U$178,$D679)*$E679*INDEX(U$179:U$195,$F679)</f>
        <v/>
      </c>
      <c r="V679" s="40">
        <f>INDEX(V$175:V$178,$D679)*$E679*INDEX(V$179:V$195,$F679)</f>
        <v/>
      </c>
      <c r="W679" s="40">
        <f>INDEX(W$175:W$178,$D679)*$E679*INDEX(W$179:W$195,$F679)</f>
        <v/>
      </c>
      <c r="X679" s="40">
        <f>INDEX(X$175:X$178,$D679)*$E679*INDEX(X$179:X$195,$F679)</f>
        <v/>
      </c>
      <c r="Y679" s="40">
        <f>INDEX(Y$175:Y$178,$D679)*$E679*INDEX(Y$179:Y$195,$F679)</f>
        <v/>
      </c>
      <c r="Z679" s="40">
        <f>INDEX(Z$175:Z$178,$D679)*$E679*INDEX(Z$179:Z$195,$F679)</f>
        <v/>
      </c>
      <c r="AA679" s="40">
        <f>INDEX(AA$175:AA$178,$D679)*$E679*INDEX(AA$179:AA$195,$F679)</f>
        <v/>
      </c>
      <c r="AB679" s="40">
        <f>INDEX(AB$175:AB$178,$D679)*$E679*INDEX(AB$179:AB$195,$F679)</f>
        <v/>
      </c>
      <c r="AC679" s="40">
        <f>INDEX(AC$175:AC$178,$D679)*$E679*INDEX(AC$179:AC$195,$F679)</f>
        <v/>
      </c>
      <c r="AD679" s="42">
        <f>SHADOWEFF(INDEX(AD$175:AD$178,$D679),$E679,INDEX(AD$179:AD$195,$F679))</f>
        <v/>
      </c>
      <c r="AE679" s="25">
        <f>LOWER(Settings!$C$4)&amp;".mit."&amp;$A679&amp;IF($C679="","","."&amp;$C679&amp;"."&amp;$B679)&amp;IF(INDEX(Variables!$D$5:$D$105,MATCH($A679,Variables!$A$5:$A$105,0))="","","."&amp;INDEX(Variables!$D$5:$D$105,MATCH($A679,Variables!$A$5:$A$105,0)))&amp;"."&amp;AE$5</f>
        <v/>
      </c>
      <c r="AF679" s="41">
        <f>INDEX(AF$175:AF$178,$D679)*$E679*INDEX(AF$179:AF$195,$F679)</f>
        <v/>
      </c>
      <c r="AG679" s="40">
        <f>INDEX(AG$175:AG$178,$D679)*$E679*INDEX(AG$179:AG$195,$F679)</f>
        <v/>
      </c>
      <c r="AH679" s="40">
        <f>INDEX(AH$175:AH$178,$D679)*$E679*INDEX(AH$179:AH$195,$F679)</f>
        <v/>
      </c>
      <c r="AI679" s="40">
        <f>INDEX(AI$175:AI$178,$D679)*$E679*INDEX(AI$179:AI$195,$F679)</f>
        <v/>
      </c>
      <c r="AJ679" s="40">
        <f>INDEX(AJ$175:AJ$178,$D679)*$E679*INDEX(AJ$179:AJ$195,$F679)</f>
        <v/>
      </c>
      <c r="AK679" s="40">
        <f>INDEX(AK$175:AK$178,$D679)*$E679*INDEX(AK$179:AK$195,$F679)</f>
        <v/>
      </c>
      <c r="AL679" s="40">
        <f>INDEX(AL$175:AL$178,$D679)*$E679*INDEX(AL$179:AL$195,$F679)</f>
        <v/>
      </c>
      <c r="AM679" s="40">
        <f>INDEX(AM$175:AM$178,$D679)*$E679*INDEX(AM$179:AM$195,$F679)</f>
        <v/>
      </c>
      <c r="AN679" s="40">
        <f>INDEX(AN$175:AN$178,$D679)*$E679*INDEX(AN$179:AN$195,$F679)</f>
        <v/>
      </c>
      <c r="AO679" s="40">
        <f>INDEX(AO$175:AO$178,$D679)*$E679*INDEX(AO$179:AO$195,$F679)</f>
        <v/>
      </c>
      <c r="AP679" s="40">
        <f>INDEX(AP$175:AP$178,$D679)*$E679*INDEX(AP$179:AP$195,$F679)</f>
        <v/>
      </c>
      <c r="AQ679" s="40">
        <f>INDEX(AQ$175:AQ$178,$D679)*$E679*INDEX(AQ$179:AQ$195,$F679)</f>
        <v/>
      </c>
      <c r="AR679" s="40">
        <f>INDEX(AR$175:AR$178,$D679)*$E679*INDEX(AR$179:AR$195,$F679)</f>
        <v/>
      </c>
      <c r="AS679" s="40">
        <f>INDEX(AS$175:AS$178,$D679)*$E679*INDEX(AS$179:AS$195,$F679)</f>
        <v/>
      </c>
      <c r="AT679" s="40">
        <f>INDEX(AT$175:AT$178,$D679)*$E679*INDEX(AT$179:AT$195,$F679)</f>
        <v/>
      </c>
      <c r="AU679" s="40">
        <f>INDEX(AU$175:AU$178,$D679)*$E679*INDEX(AU$179:AU$195,$F679)</f>
        <v/>
      </c>
      <c r="AV679" s="40">
        <f>INDEX(AV$175:AV$178,$D679)*$E679*INDEX(AV$179:AV$195,$F679)</f>
        <v/>
      </c>
      <c r="AW679" s="40">
        <f>INDEX(AW$175:AW$178,$D679)*$E679*INDEX(AW$179:AW$195,$F679)</f>
        <v/>
      </c>
      <c r="AX679" s="42">
        <f>SHADOWEFF(INDEX(AX$175:AX$178,$D679),$E679,INDEX(AX$179:AX$195,$F679))</f>
        <v/>
      </c>
    </row>
    <row r="680" hidden="1" outlineLevel="2"/>
    <row r="681" hidden="1" outlineLevel="2">
      <c r="A681" s="5" t="inlineStr">
        <is>
          <t>ener</t>
        </is>
      </c>
      <c r="B681" s="5" t="inlineStr">
        <is>
          <t>coa</t>
        </is>
      </c>
      <c r="C681" s="5" t="inlineStr">
        <is>
          <t>foo</t>
        </is>
      </c>
      <c r="D681" s="40">
        <f>INDEX(Inputs!$N$5:$N$132,MATCH($B681&amp;"|"&amp;$C681,Inputs!$A$5:$A$132,0))</f>
        <v/>
      </c>
      <c r="E681" s="40">
        <f>INDEX(Inputs!$O$5:$O$132,MATCH($B681&amp;"|"&amp;$C681,Inputs!$A$5:$A$132,0))</f>
        <v/>
      </c>
      <c r="F681" s="40">
        <f>INDEX(Inputs!$P$5:$P$132,MATCH($B681&amp;"|"&amp;$C681,Inputs!$A$5:$A$132,0))</f>
        <v/>
      </c>
      <c r="G681" s="40">
        <f>INDEX(Inputs!$Q$5:$Q$132,MATCH($B681&amp;"|"&amp;$C681,Inputs!$A$5:$A$132,0))</f>
        <v/>
      </c>
      <c r="H681" s="5">
        <f>INDEX(Variables!$B$5:$B$105,MATCH($A681,Variables!$A$5:$A$105,0))&amp;IF($C681="",""," | "&amp;INDEX(Mapping!$B$5:$B$26,MATCH($C681,Mapping!$A$5:$A$26,0))&amp;" | "&amp;INDEX(Mapping!$B$30:$B$41,MATCH($B681,Mapping!$A$30:$A$41,0)))</f>
        <v/>
      </c>
      <c r="I681" s="5">
        <f>INDEX(Variables!$C$5:$C$105,MATCH($A681,Variables!$A$5:$A$105,0))</f>
        <v/>
      </c>
      <c r="J681" s="5">
        <f>INDEX(Variables!$E$5:$E$105,MATCH($A681,Variables!$A$5:$A$105,0))</f>
        <v/>
      </c>
      <c r="K681" s="25">
        <f>LOWER(Settings!$C$4)&amp;".mit."&amp;$A681&amp;IF($C681="","","."&amp;$C681&amp;"."&amp;$B681)&amp;IF(INDEX(Variables!$D$5:$D$105,MATCH($A681,Variables!$A$5:$A$105,0))="","","."&amp;INDEX(Variables!$D$5:$D$105,MATCH($A681,Variables!$A$5:$A$105,0)))&amp;"."&amp;K$5</f>
        <v/>
      </c>
      <c r="L681" s="46">
        <f>INDEX(Inputs!$U$5:$U$132,MATCH($B681&amp;"|"&amp;$C681,Inputs!$A$5:$A$132,0))</f>
        <v/>
      </c>
      <c r="M681" s="47">
        <f>L681*(1/(1+$G681))^(1+$E681)*(1+M$7)^$D681*(M663/L663)^$E681*((M663+M672)/(L663+L672))^($F681*(1+$E681))</f>
        <v/>
      </c>
      <c r="N681" s="47">
        <f>M681*(1/(1+$G681))^(1+$E681)*(1+N$7)^$D681*(N663/M663)^$E681*((N663+N672)/(M663+M672))^($F681*(1+$E681))</f>
        <v/>
      </c>
      <c r="O681" s="47">
        <f>N681*(1/(1+$G681))^(1+$E681)*(1+O$7)^$D681*(O663/N663)^$E681*((O663+O672)/(N663+N672))^($F681*(1+$E681))</f>
        <v/>
      </c>
      <c r="P681" s="47">
        <f>O681*(1/(1+$G681))^(1+$E681)*(1+P$7)^$D681*(P663/O663)^$E681*((P663+P672)/(O663+O672))^($F681*(1+$E681))</f>
        <v/>
      </c>
      <c r="Q681" s="47">
        <f>P681*(1/(1+$G681))^(1+$E681)*(1+Q$7)^$D681*(Q663/P663)^$E681*((Q663+Q672)/(P663+P672))^($F681*(1+$E681))</f>
        <v/>
      </c>
      <c r="R681" s="47">
        <f>Q681*(1/(1+$G681))^(1+$E681)*(1+R$7)^$D681*(R663/Q663)^$E681*((R663+R672)/(Q663+Q672))^($F681*(1+$E681))</f>
        <v/>
      </c>
      <c r="S681" s="47">
        <f>R681*(1/(1+$G681))^(1+$E681)*(1+S$7)^$D681*(S663/R663)^$E681*((S663+S672)/(R663+R672))^($F681*(1+$E681))</f>
        <v/>
      </c>
      <c r="T681" s="47">
        <f>S681*(1/(1+$G681))^(1+$E681)*(1+T$7)^$D681*(T663/S663)^$E681*((T663+T672)/(S663+S672))^($F681*(1+$E681))</f>
        <v/>
      </c>
      <c r="U681" s="47">
        <f>T681*(1/(1+$G681))^(1+$E681)*(1+U$7)^$D681*(U663/T663)^$E681*((U663+U672)/(T663+T672))^($F681*(1+$E681))</f>
        <v/>
      </c>
      <c r="V681" s="47">
        <f>U681*(1/(1+$G681))^(1+$E681)*(1+V$7)^$D681*(V663/U663)^$E681*((V663+V672)/(U663+U672))^($F681*(1+$E681))</f>
        <v/>
      </c>
      <c r="W681" s="47">
        <f>V681*(1/(1+$G681))^(1+$E681)*(1+W$7)^$D681*(W663/V663)^$E681*((W663+W672)/(V663+V672))^($F681*(1+$E681))</f>
        <v/>
      </c>
      <c r="X681" s="47">
        <f>W681*(1/(1+$G681))^(1+$E681)*(1+X$7)^$D681*(X663/W663)^$E681*((X663+X672)/(W663+W672))^($F681*(1+$E681))</f>
        <v/>
      </c>
      <c r="Y681" s="47">
        <f>X681*(1/(1+$G681))^(1+$E681)*(1+Y$7)^$D681*(Y663/X663)^$E681*((Y663+Y672)/(X663+X672))^($F681*(1+$E681))</f>
        <v/>
      </c>
      <c r="Z681" s="47">
        <f>Y681*(1/(1+$G681))^(1+$E681)*(1+Z$7)^$D681*(Z663/Y663)^$E681*((Z663+Z672)/(Y663+Y672))^($F681*(1+$E681))</f>
        <v/>
      </c>
      <c r="AA681" s="47">
        <f>Z681*(1/(1+$G681))^(1+$E681)*(1+AA$7)^$D681*(AA663/Z663)^$E681*((AA663+AA672)/(Z663+Z672))^($F681*(1+$E681))</f>
        <v/>
      </c>
      <c r="AB681" s="47">
        <f>AA681*(1/(1+$G681))^(1+$E681)*(1+AB$7)^$D681*(AB663/AA663)^$E681*((AB663+AB672)/(AA663+AA672))^($F681*(1+$E681))</f>
        <v/>
      </c>
      <c r="AC681" s="47">
        <f>AB681*(1/(1+$G681))^(1+$E681)*(1+AC$7)^$D681*(AC663/AB663)^$E681*((AC663+AC672)/(AB663+AB672))^($F681*(1+$E681))</f>
        <v/>
      </c>
      <c r="AD681" s="48">
        <f>FUELUSE(AC681,AD663,AC663,AD672,AC672,AD$7,$D681,$E681,$F681,$G681)</f>
        <v/>
      </c>
      <c r="AE681" s="25">
        <f>LOWER(Settings!$C$4)&amp;".mit."&amp;$A681&amp;IF($C681="","","."&amp;$C681&amp;"."&amp;$B681)&amp;IF(INDEX(Variables!$D$5:$D$105,MATCH($A681,Variables!$A$5:$A$105,0))="","","."&amp;INDEX(Variables!$D$5:$D$105,MATCH($A681,Variables!$A$5:$A$105,0)))&amp;"."&amp;AE$5</f>
        <v/>
      </c>
      <c r="AF681" s="46">
        <f>INDEX(Inputs!$U$5:$U$132,MATCH($B681&amp;"|"&amp;$C681,Inputs!$A$5:$A$132,0))</f>
        <v/>
      </c>
      <c r="AG681" s="47">
        <f>AF681*(1/(1+$G681))^(1+$E681)*(1+AG$7)^$D681*(AG663/AF663)^$E681*((AG663+AG672)/(AF663+AF672))^($F681*(1+$E681))</f>
        <v/>
      </c>
      <c r="AH681" s="47">
        <f>AG681*(1/(1+$G681))^(1+$E681)*(1+AH$7)^$D681*(AH663/AG663)^$E681*((AH663+AH672)/(AG663+AG672))^($F681*(1+$E681))</f>
        <v/>
      </c>
      <c r="AI681" s="47">
        <f>AH681*(1/(1+$G681))^(1+$E681)*(1+AI$7)^$D681*(AI663/AH663)^$E681*((AI663+AI672)/(AH663+AH672))^($F681*(1+$E681))</f>
        <v/>
      </c>
      <c r="AJ681" s="47">
        <f>AI681*(1/(1+$G681))^(1+$E681)*(1+AJ$7)^$D681*(AJ663/AI663)^$E681*((AJ663+AJ672)/(AI663+AI672))^($F681*(1+$E681))</f>
        <v/>
      </c>
      <c r="AK681" s="47">
        <f>AJ681*(1/(1+$G681))^(1+$E681)*(1+AK$7)^$D681*(AK663/AJ663)^$E681*((AK663+AK672)/(AJ663+AJ672))^($F681*(1+$E681))</f>
        <v/>
      </c>
      <c r="AL681" s="47">
        <f>AK681*(1/(1+$G681))^(1+$E681)*(1+AL$7)^$D681*(AL663/AK663)^$E681*((AL663+AL672)/(AK663+AK672))^($F681*(1+$E681))</f>
        <v/>
      </c>
      <c r="AM681" s="47">
        <f>AL681*(1/(1+$G681))^(1+$E681)*(1+AM$7)^$D681*(AM663/AL663)^$E681*((AM663+AM672)/(AL663+AL672))^($F681*(1+$E681))</f>
        <v/>
      </c>
      <c r="AN681" s="47">
        <f>AM681*(1/(1+$G681))^(1+$E681)*(1+AN$7)^$D681*(AN663/AM663)^$E681*((AN663+AN672)/(AM663+AM672))^($F681*(1+$E681))</f>
        <v/>
      </c>
      <c r="AO681" s="47">
        <f>AN681*(1/(1+$G681))^(1+$E681)*(1+AO$7)^$D681*(AO663/AN663)^$E681*((AO663+AO672)/(AN663+AN672))^($F681*(1+$E681))</f>
        <v/>
      </c>
      <c r="AP681" s="47">
        <f>AO681*(1/(1+$G681))^(1+$E681)*(1+AP$7)^$D681*(AP663/AO663)^$E681*((AP663+AP672)/(AO663+AO672))^($F681*(1+$E681))</f>
        <v/>
      </c>
      <c r="AQ681" s="47">
        <f>AP681*(1/(1+$G681))^(1+$E681)*(1+AQ$7)^$D681*(AQ663/AP663)^$E681*((AQ663+AQ672)/(AP663+AP672))^($F681*(1+$E681))</f>
        <v/>
      </c>
      <c r="AR681" s="47">
        <f>AQ681*(1/(1+$G681))^(1+$E681)*(1+AR$7)^$D681*(AR663/AQ663)^$E681*((AR663+AR672)/(AQ663+AQ672))^($F681*(1+$E681))</f>
        <v/>
      </c>
      <c r="AS681" s="47">
        <f>AR681*(1/(1+$G681))^(1+$E681)*(1+AS$7)^$D681*(AS663/AR663)^$E681*((AS663+AS672)/(AR663+AR672))^($F681*(1+$E681))</f>
        <v/>
      </c>
      <c r="AT681" s="47">
        <f>AS681*(1/(1+$G681))^(1+$E681)*(1+AT$7)^$D681*(AT663/AS663)^$E681*((AT663+AT672)/(AS663+AS672))^($F681*(1+$E681))</f>
        <v/>
      </c>
      <c r="AU681" s="47">
        <f>AT681*(1/(1+$G681))^(1+$E681)*(1+AU$7)^$D681*(AU663/AT663)^$E681*((AU663+AU672)/(AT663+AT672))^($F681*(1+$E681))</f>
        <v/>
      </c>
      <c r="AV681" s="47">
        <f>AU681*(1/(1+$G681))^(1+$E681)*(1+AV$7)^$D681*(AV663/AU663)^$E681*((AV663+AV672)/(AU663+AU672))^($F681*(1+$E681))</f>
        <v/>
      </c>
      <c r="AW681" s="47">
        <f>AV681*(1/(1+$G681))^(1+$E681)*(1+AW$7)^$D681*(AW663/AV663)^$E681*((AW663+AW672)/(AV663+AV672))^($F681*(1+$E681))</f>
        <v/>
      </c>
      <c r="AX681" s="48">
        <f>FUELUSE(AW681,AX663,AW663,AX672,AW672,AX$7,$D681,$E681,$F681,$G681)</f>
        <v/>
      </c>
    </row>
    <row r="682" hidden="1" outlineLevel="2">
      <c r="A682" s="5" t="inlineStr">
        <is>
          <t>ener</t>
        </is>
      </c>
      <c r="B682" s="5" t="inlineStr">
        <is>
          <t>nga</t>
        </is>
      </c>
      <c r="C682" s="5" t="inlineStr">
        <is>
          <t>foo</t>
        </is>
      </c>
      <c r="D682" s="40">
        <f>INDEX(Inputs!$N$5:$N$132,MATCH($B682&amp;"|"&amp;$C682,Inputs!$A$5:$A$132,0))</f>
        <v/>
      </c>
      <c r="E682" s="40">
        <f>INDEX(Inputs!$O$5:$O$132,MATCH($B682&amp;"|"&amp;$C682,Inputs!$A$5:$A$132,0))</f>
        <v/>
      </c>
      <c r="F682" s="40">
        <f>INDEX(Inputs!$P$5:$P$132,MATCH($B682&amp;"|"&amp;$C682,Inputs!$A$5:$A$132,0))</f>
        <v/>
      </c>
      <c r="G682" s="40">
        <f>INDEX(Inputs!$Q$5:$Q$132,MATCH($B682&amp;"|"&amp;$C682,Inputs!$A$5:$A$132,0))</f>
        <v/>
      </c>
      <c r="H682" s="5">
        <f>INDEX(Variables!$B$5:$B$105,MATCH($A682,Variables!$A$5:$A$105,0))&amp;IF($C682="",""," | "&amp;INDEX(Mapping!$B$5:$B$26,MATCH($C682,Mapping!$A$5:$A$26,0))&amp;" | "&amp;INDEX(Mapping!$B$30:$B$41,MATCH($B682,Mapping!$A$30:$A$41,0)))</f>
        <v/>
      </c>
      <c r="I682" s="5">
        <f>INDEX(Variables!$C$5:$C$105,MATCH($A682,Variables!$A$5:$A$105,0))</f>
        <v/>
      </c>
      <c r="J682" s="5">
        <f>INDEX(Variables!$E$5:$E$105,MATCH($A682,Variables!$A$5:$A$105,0))</f>
        <v/>
      </c>
      <c r="K682" s="25">
        <f>LOWER(Settings!$C$4)&amp;".mit."&amp;$A682&amp;IF($C682="","","."&amp;$C682&amp;"."&amp;$B682)&amp;IF(INDEX(Variables!$D$5:$D$105,MATCH($A682,Variables!$A$5:$A$105,0))="","","."&amp;INDEX(Variables!$D$5:$D$105,MATCH($A682,Variables!$A$5:$A$105,0)))&amp;"."&amp;K$5</f>
        <v/>
      </c>
      <c r="L682" s="46">
        <f>INDEX(Inputs!$U$5:$U$132,MATCH($B682&amp;"|"&amp;$C682,Inputs!$A$5:$A$132,0))</f>
        <v/>
      </c>
      <c r="M682" s="47">
        <f>L682*(1/(1+$G682))^(1+$E682)*(1+M$7)^$D682*(M664/L664)^$E682*((M664+M673)/(L664+L673))^($F682*(1+$E682))</f>
        <v/>
      </c>
      <c r="N682" s="47">
        <f>M682*(1/(1+$G682))^(1+$E682)*(1+N$7)^$D682*(N664/M664)^$E682*((N664+N673)/(M664+M673))^($F682*(1+$E682))</f>
        <v/>
      </c>
      <c r="O682" s="47">
        <f>N682*(1/(1+$G682))^(1+$E682)*(1+O$7)^$D682*(O664/N664)^$E682*((O664+O673)/(N664+N673))^($F682*(1+$E682))</f>
        <v/>
      </c>
      <c r="P682" s="47">
        <f>O682*(1/(1+$G682))^(1+$E682)*(1+P$7)^$D682*(P664/O664)^$E682*((P664+P673)/(O664+O673))^($F682*(1+$E682))</f>
        <v/>
      </c>
      <c r="Q682" s="47">
        <f>P682*(1/(1+$G682))^(1+$E682)*(1+Q$7)^$D682*(Q664/P664)^$E682*((Q664+Q673)/(P664+P673))^($F682*(1+$E682))</f>
        <v/>
      </c>
      <c r="R682" s="47">
        <f>Q682*(1/(1+$G682))^(1+$E682)*(1+R$7)^$D682*(R664/Q664)^$E682*((R664+R673)/(Q664+Q673))^($F682*(1+$E682))</f>
        <v/>
      </c>
      <c r="S682" s="47">
        <f>R682*(1/(1+$G682))^(1+$E682)*(1+S$7)^$D682*(S664/R664)^$E682*((S664+S673)/(R664+R673))^($F682*(1+$E682))</f>
        <v/>
      </c>
      <c r="T682" s="47">
        <f>S682*(1/(1+$G682))^(1+$E682)*(1+T$7)^$D682*(T664/S664)^$E682*((T664+T673)/(S664+S673))^($F682*(1+$E682))</f>
        <v/>
      </c>
      <c r="U682" s="47">
        <f>T682*(1/(1+$G682))^(1+$E682)*(1+U$7)^$D682*(U664/T664)^$E682*((U664+U673)/(T664+T673))^($F682*(1+$E682))</f>
        <v/>
      </c>
      <c r="V682" s="47">
        <f>U682*(1/(1+$G682))^(1+$E682)*(1+V$7)^$D682*(V664/U664)^$E682*((V664+V673)/(U664+U673))^($F682*(1+$E682))</f>
        <v/>
      </c>
      <c r="W682" s="47">
        <f>V682*(1/(1+$G682))^(1+$E682)*(1+W$7)^$D682*(W664/V664)^$E682*((W664+W673)/(V664+V673))^($F682*(1+$E682))</f>
        <v/>
      </c>
      <c r="X682" s="47">
        <f>W682*(1/(1+$G682))^(1+$E682)*(1+X$7)^$D682*(X664/W664)^$E682*((X664+X673)/(W664+W673))^($F682*(1+$E682))</f>
        <v/>
      </c>
      <c r="Y682" s="47">
        <f>X682*(1/(1+$G682))^(1+$E682)*(1+Y$7)^$D682*(Y664/X664)^$E682*((Y664+Y673)/(X664+X673))^($F682*(1+$E682))</f>
        <v/>
      </c>
      <c r="Z682" s="47">
        <f>Y682*(1/(1+$G682))^(1+$E682)*(1+Z$7)^$D682*(Z664/Y664)^$E682*((Z664+Z673)/(Y664+Y673))^($F682*(1+$E682))</f>
        <v/>
      </c>
      <c r="AA682" s="47">
        <f>Z682*(1/(1+$G682))^(1+$E682)*(1+AA$7)^$D682*(AA664/Z664)^$E682*((AA664+AA673)/(Z664+Z673))^($F682*(1+$E682))</f>
        <v/>
      </c>
      <c r="AB682" s="47">
        <f>AA682*(1/(1+$G682))^(1+$E682)*(1+AB$7)^$D682*(AB664/AA664)^$E682*((AB664+AB673)/(AA664+AA673))^($F682*(1+$E682))</f>
        <v/>
      </c>
      <c r="AC682" s="47">
        <f>AB682*(1/(1+$G682))^(1+$E682)*(1+AC$7)^$D682*(AC664/AB664)^$E682*((AC664+AC673)/(AB664+AB673))^($F682*(1+$E682))</f>
        <v/>
      </c>
      <c r="AD682" s="48">
        <f>FUELUSE(AC682,AD664,AC664,AD673,AC673,AD$7,$D682,$E682,$F682,$G682)</f>
        <v/>
      </c>
      <c r="AE682" s="25">
        <f>LOWER(Settings!$C$4)&amp;".mit."&amp;$A682&amp;IF($C682="","","."&amp;$C682&amp;"."&amp;$B682)&amp;IF(INDEX(Variables!$D$5:$D$105,MATCH($A682,Variables!$A$5:$A$105,0))="","","."&amp;INDEX(Variables!$D$5:$D$105,MATCH($A682,Variables!$A$5:$A$105,0)))&amp;"."&amp;AE$5</f>
        <v/>
      </c>
      <c r="AF682" s="46">
        <f>INDEX(Inputs!$U$5:$U$132,MATCH($B682&amp;"|"&amp;$C682,Inputs!$A$5:$A$132,0))</f>
        <v/>
      </c>
      <c r="AG682" s="47">
        <f>AF682*(1/(1+$G682))^(1+$E682)*(1+AG$7)^$D682*(AG664/AF664)^$E682*((AG664+AG673)/(AF664+AF673))^($F682*(1+$E682))</f>
        <v/>
      </c>
      <c r="AH682" s="47">
        <f>AG682*(1/(1+$G682))^(1+$E682)*(1+AH$7)^$D682*(AH664/AG664)^$E682*((AH664+AH673)/(AG664+AG673))^($F682*(1+$E682))</f>
        <v/>
      </c>
      <c r="AI682" s="47">
        <f>AH682*(1/(1+$G682))^(1+$E682)*(1+AI$7)^$D682*(AI664/AH664)^$E682*((AI664+AI673)/(AH664+AH673))^($F682*(1+$E682))</f>
        <v/>
      </c>
      <c r="AJ682" s="47">
        <f>AI682*(1/(1+$G682))^(1+$E682)*(1+AJ$7)^$D682*(AJ664/AI664)^$E682*((AJ664+AJ673)/(AI664+AI673))^($F682*(1+$E682))</f>
        <v/>
      </c>
      <c r="AK682" s="47">
        <f>AJ682*(1/(1+$G682))^(1+$E682)*(1+AK$7)^$D682*(AK664/AJ664)^$E682*((AK664+AK673)/(AJ664+AJ673))^($F682*(1+$E682))</f>
        <v/>
      </c>
      <c r="AL682" s="47">
        <f>AK682*(1/(1+$G682))^(1+$E682)*(1+AL$7)^$D682*(AL664/AK664)^$E682*((AL664+AL673)/(AK664+AK673))^($F682*(1+$E682))</f>
        <v/>
      </c>
      <c r="AM682" s="47">
        <f>AL682*(1/(1+$G682))^(1+$E682)*(1+AM$7)^$D682*(AM664/AL664)^$E682*((AM664+AM673)/(AL664+AL673))^($F682*(1+$E682))</f>
        <v/>
      </c>
      <c r="AN682" s="47">
        <f>AM682*(1/(1+$G682))^(1+$E682)*(1+AN$7)^$D682*(AN664/AM664)^$E682*((AN664+AN673)/(AM664+AM673))^($F682*(1+$E682))</f>
        <v/>
      </c>
      <c r="AO682" s="47">
        <f>AN682*(1/(1+$G682))^(1+$E682)*(1+AO$7)^$D682*(AO664/AN664)^$E682*((AO664+AO673)/(AN664+AN673))^($F682*(1+$E682))</f>
        <v/>
      </c>
      <c r="AP682" s="47">
        <f>AO682*(1/(1+$G682))^(1+$E682)*(1+AP$7)^$D682*(AP664/AO664)^$E682*((AP664+AP673)/(AO664+AO673))^($F682*(1+$E682))</f>
        <v/>
      </c>
      <c r="AQ682" s="47">
        <f>AP682*(1/(1+$G682))^(1+$E682)*(1+AQ$7)^$D682*(AQ664/AP664)^$E682*((AQ664+AQ673)/(AP664+AP673))^($F682*(1+$E682))</f>
        <v/>
      </c>
      <c r="AR682" s="47">
        <f>AQ682*(1/(1+$G682))^(1+$E682)*(1+AR$7)^$D682*(AR664/AQ664)^$E682*((AR664+AR673)/(AQ664+AQ673))^($F682*(1+$E682))</f>
        <v/>
      </c>
      <c r="AS682" s="47">
        <f>AR682*(1/(1+$G682))^(1+$E682)*(1+AS$7)^$D682*(AS664/AR664)^$E682*((AS664+AS673)/(AR664+AR673))^($F682*(1+$E682))</f>
        <v/>
      </c>
      <c r="AT682" s="47">
        <f>AS682*(1/(1+$G682))^(1+$E682)*(1+AT$7)^$D682*(AT664/AS664)^$E682*((AT664+AT673)/(AS664+AS673))^($F682*(1+$E682))</f>
        <v/>
      </c>
      <c r="AU682" s="47">
        <f>AT682*(1/(1+$G682))^(1+$E682)*(1+AU$7)^$D682*(AU664/AT664)^$E682*((AU664+AU673)/(AT664+AT673))^($F682*(1+$E682))</f>
        <v/>
      </c>
      <c r="AV682" s="47">
        <f>AU682*(1/(1+$G682))^(1+$E682)*(1+AV$7)^$D682*(AV664/AU664)^$E682*((AV664+AV673)/(AU664+AU673))^($F682*(1+$E682))</f>
        <v/>
      </c>
      <c r="AW682" s="47">
        <f>AV682*(1/(1+$G682))^(1+$E682)*(1+AW$7)^$D682*(AW664/AV664)^$E682*((AW664+AW673)/(AV664+AV673))^($F682*(1+$E682))</f>
        <v/>
      </c>
      <c r="AX682" s="48">
        <f>FUELUSE(AW682,AX664,AW664,AX673,AW673,AX$7,$D682,$E682,$F682,$G682)</f>
        <v/>
      </c>
    </row>
    <row r="683" hidden="1" outlineLevel="2">
      <c r="A683" s="5" t="inlineStr">
        <is>
          <t>ener</t>
        </is>
      </c>
      <c r="B683" s="5" t="inlineStr">
        <is>
          <t>gso</t>
        </is>
      </c>
      <c r="C683" s="5" t="inlineStr">
        <is>
          <t>foo</t>
        </is>
      </c>
      <c r="D683" s="40">
        <f>INDEX(Inputs!$N$5:$N$132,MATCH($B683&amp;"|"&amp;$C683,Inputs!$A$5:$A$132,0))</f>
        <v/>
      </c>
      <c r="E683" s="40">
        <f>INDEX(Inputs!$O$5:$O$132,MATCH($B683&amp;"|"&amp;$C683,Inputs!$A$5:$A$132,0))</f>
        <v/>
      </c>
      <c r="F683" s="40">
        <f>INDEX(Inputs!$P$5:$P$132,MATCH($B683&amp;"|"&amp;$C683,Inputs!$A$5:$A$132,0))</f>
        <v/>
      </c>
      <c r="G683" s="40">
        <f>INDEX(Inputs!$Q$5:$Q$132,MATCH($B683&amp;"|"&amp;$C683,Inputs!$A$5:$A$132,0))</f>
        <v/>
      </c>
      <c r="H683" s="5">
        <f>INDEX(Variables!$B$5:$B$105,MATCH($A683,Variables!$A$5:$A$105,0))&amp;IF($C683="",""," | "&amp;INDEX(Mapping!$B$5:$B$26,MATCH($C683,Mapping!$A$5:$A$26,0))&amp;" | "&amp;INDEX(Mapping!$B$30:$B$41,MATCH($B683,Mapping!$A$30:$A$41,0)))</f>
        <v/>
      </c>
      <c r="I683" s="5">
        <f>INDEX(Variables!$C$5:$C$105,MATCH($A683,Variables!$A$5:$A$105,0))</f>
        <v/>
      </c>
      <c r="J683" s="5">
        <f>INDEX(Variables!$E$5:$E$105,MATCH($A683,Variables!$A$5:$A$105,0))</f>
        <v/>
      </c>
      <c r="K683" s="25">
        <f>LOWER(Settings!$C$4)&amp;".mit."&amp;$A683&amp;IF($C683="","","."&amp;$C683&amp;"."&amp;$B683)&amp;IF(INDEX(Variables!$D$5:$D$105,MATCH($A683,Variables!$A$5:$A$105,0))="","","."&amp;INDEX(Variables!$D$5:$D$105,MATCH($A683,Variables!$A$5:$A$105,0)))&amp;"."&amp;K$5</f>
        <v/>
      </c>
      <c r="L683" s="46">
        <f>INDEX(Inputs!$U$5:$U$132,MATCH($B683&amp;"|"&amp;$C683,Inputs!$A$5:$A$132,0))</f>
        <v/>
      </c>
      <c r="M683" s="47">
        <f>L683*(1/(1+$G683))^(1+$E683)*(1+M$7)^$D683*(M665/L665)^$E683*((M665+M674)/(L665+L674))^($F683*(1+$E683))</f>
        <v/>
      </c>
      <c r="N683" s="47">
        <f>M683*(1/(1+$G683))^(1+$E683)*(1+N$7)^$D683*(N665/M665)^$E683*((N665+N674)/(M665+M674))^($F683*(1+$E683))</f>
        <v/>
      </c>
      <c r="O683" s="47">
        <f>N683*(1/(1+$G683))^(1+$E683)*(1+O$7)^$D683*(O665/N665)^$E683*((O665+O674)/(N665+N674))^($F683*(1+$E683))</f>
        <v/>
      </c>
      <c r="P683" s="47">
        <f>O683*(1/(1+$G683))^(1+$E683)*(1+P$7)^$D683*(P665/O665)^$E683*((P665+P674)/(O665+O674))^($F683*(1+$E683))</f>
        <v/>
      </c>
      <c r="Q683" s="47">
        <f>P683*(1/(1+$G683))^(1+$E683)*(1+Q$7)^$D683*(Q665/P665)^$E683*((Q665+Q674)/(P665+P674))^($F683*(1+$E683))</f>
        <v/>
      </c>
      <c r="R683" s="47">
        <f>Q683*(1/(1+$G683))^(1+$E683)*(1+R$7)^$D683*(R665/Q665)^$E683*((R665+R674)/(Q665+Q674))^($F683*(1+$E683))</f>
        <v/>
      </c>
      <c r="S683" s="47">
        <f>R683*(1/(1+$G683))^(1+$E683)*(1+S$7)^$D683*(S665/R665)^$E683*((S665+S674)/(R665+R674))^($F683*(1+$E683))</f>
        <v/>
      </c>
      <c r="T683" s="47">
        <f>S683*(1/(1+$G683))^(1+$E683)*(1+T$7)^$D683*(T665/S665)^$E683*((T665+T674)/(S665+S674))^($F683*(1+$E683))</f>
        <v/>
      </c>
      <c r="U683" s="47">
        <f>T683*(1/(1+$G683))^(1+$E683)*(1+U$7)^$D683*(U665/T665)^$E683*((U665+U674)/(T665+T674))^($F683*(1+$E683))</f>
        <v/>
      </c>
      <c r="V683" s="47">
        <f>U683*(1/(1+$G683))^(1+$E683)*(1+V$7)^$D683*(V665/U665)^$E683*((V665+V674)/(U665+U674))^($F683*(1+$E683))</f>
        <v/>
      </c>
      <c r="W683" s="47">
        <f>V683*(1/(1+$G683))^(1+$E683)*(1+W$7)^$D683*(W665/V665)^$E683*((W665+W674)/(V665+V674))^($F683*(1+$E683))</f>
        <v/>
      </c>
      <c r="X683" s="47">
        <f>W683*(1/(1+$G683))^(1+$E683)*(1+X$7)^$D683*(X665/W665)^$E683*((X665+X674)/(W665+W674))^($F683*(1+$E683))</f>
        <v/>
      </c>
      <c r="Y683" s="47">
        <f>X683*(1/(1+$G683))^(1+$E683)*(1+Y$7)^$D683*(Y665/X665)^$E683*((Y665+Y674)/(X665+X674))^($F683*(1+$E683))</f>
        <v/>
      </c>
      <c r="Z683" s="47">
        <f>Y683*(1/(1+$G683))^(1+$E683)*(1+Z$7)^$D683*(Z665/Y665)^$E683*((Z665+Z674)/(Y665+Y674))^($F683*(1+$E683))</f>
        <v/>
      </c>
      <c r="AA683" s="47">
        <f>Z683*(1/(1+$G683))^(1+$E683)*(1+AA$7)^$D683*(AA665/Z665)^$E683*((AA665+AA674)/(Z665+Z674))^($F683*(1+$E683))</f>
        <v/>
      </c>
      <c r="AB683" s="47">
        <f>AA683*(1/(1+$G683))^(1+$E683)*(1+AB$7)^$D683*(AB665/AA665)^$E683*((AB665+AB674)/(AA665+AA674))^($F683*(1+$E683))</f>
        <v/>
      </c>
      <c r="AC683" s="47">
        <f>AB683*(1/(1+$G683))^(1+$E683)*(1+AC$7)^$D683*(AC665/AB665)^$E683*((AC665+AC674)/(AB665+AB674))^($F683*(1+$E683))</f>
        <v/>
      </c>
      <c r="AD683" s="48">
        <f>FUELUSE(AC683,AD665,AC665,AD674,AC674,AD$7,$D683,$E683,$F683,$G683)</f>
        <v/>
      </c>
      <c r="AE683" s="25">
        <f>LOWER(Settings!$C$4)&amp;".mit."&amp;$A683&amp;IF($C683="","","."&amp;$C683&amp;"."&amp;$B683)&amp;IF(INDEX(Variables!$D$5:$D$105,MATCH($A683,Variables!$A$5:$A$105,0))="","","."&amp;INDEX(Variables!$D$5:$D$105,MATCH($A683,Variables!$A$5:$A$105,0)))&amp;"."&amp;AE$5</f>
        <v/>
      </c>
      <c r="AF683" s="46">
        <f>INDEX(Inputs!$U$5:$U$132,MATCH($B683&amp;"|"&amp;$C683,Inputs!$A$5:$A$132,0))</f>
        <v/>
      </c>
      <c r="AG683" s="47">
        <f>AF683*(1/(1+$G683))^(1+$E683)*(1+AG$7)^$D683*(AG665/AF665)^$E683*((AG665+AG674)/(AF665+AF674))^($F683*(1+$E683))</f>
        <v/>
      </c>
      <c r="AH683" s="47">
        <f>AG683*(1/(1+$G683))^(1+$E683)*(1+AH$7)^$D683*(AH665/AG665)^$E683*((AH665+AH674)/(AG665+AG674))^($F683*(1+$E683))</f>
        <v/>
      </c>
      <c r="AI683" s="47">
        <f>AH683*(1/(1+$G683))^(1+$E683)*(1+AI$7)^$D683*(AI665/AH665)^$E683*((AI665+AI674)/(AH665+AH674))^($F683*(1+$E683))</f>
        <v/>
      </c>
      <c r="AJ683" s="47">
        <f>AI683*(1/(1+$G683))^(1+$E683)*(1+AJ$7)^$D683*(AJ665/AI665)^$E683*((AJ665+AJ674)/(AI665+AI674))^($F683*(1+$E683))</f>
        <v/>
      </c>
      <c r="AK683" s="47">
        <f>AJ683*(1/(1+$G683))^(1+$E683)*(1+AK$7)^$D683*(AK665/AJ665)^$E683*((AK665+AK674)/(AJ665+AJ674))^($F683*(1+$E683))</f>
        <v/>
      </c>
      <c r="AL683" s="47">
        <f>AK683*(1/(1+$G683))^(1+$E683)*(1+AL$7)^$D683*(AL665/AK665)^$E683*((AL665+AL674)/(AK665+AK674))^($F683*(1+$E683))</f>
        <v/>
      </c>
      <c r="AM683" s="47">
        <f>AL683*(1/(1+$G683))^(1+$E683)*(1+AM$7)^$D683*(AM665/AL665)^$E683*((AM665+AM674)/(AL665+AL674))^($F683*(1+$E683))</f>
        <v/>
      </c>
      <c r="AN683" s="47">
        <f>AM683*(1/(1+$G683))^(1+$E683)*(1+AN$7)^$D683*(AN665/AM665)^$E683*((AN665+AN674)/(AM665+AM674))^($F683*(1+$E683))</f>
        <v/>
      </c>
      <c r="AO683" s="47">
        <f>AN683*(1/(1+$G683))^(1+$E683)*(1+AO$7)^$D683*(AO665/AN665)^$E683*((AO665+AO674)/(AN665+AN674))^($F683*(1+$E683))</f>
        <v/>
      </c>
      <c r="AP683" s="47">
        <f>AO683*(1/(1+$G683))^(1+$E683)*(1+AP$7)^$D683*(AP665/AO665)^$E683*((AP665+AP674)/(AO665+AO674))^($F683*(1+$E683))</f>
        <v/>
      </c>
      <c r="AQ683" s="47">
        <f>AP683*(1/(1+$G683))^(1+$E683)*(1+AQ$7)^$D683*(AQ665/AP665)^$E683*((AQ665+AQ674)/(AP665+AP674))^($F683*(1+$E683))</f>
        <v/>
      </c>
      <c r="AR683" s="47">
        <f>AQ683*(1/(1+$G683))^(1+$E683)*(1+AR$7)^$D683*(AR665/AQ665)^$E683*((AR665+AR674)/(AQ665+AQ674))^($F683*(1+$E683))</f>
        <v/>
      </c>
      <c r="AS683" s="47">
        <f>AR683*(1/(1+$G683))^(1+$E683)*(1+AS$7)^$D683*(AS665/AR665)^$E683*((AS665+AS674)/(AR665+AR674))^($F683*(1+$E683))</f>
        <v/>
      </c>
      <c r="AT683" s="47">
        <f>AS683*(1/(1+$G683))^(1+$E683)*(1+AT$7)^$D683*(AT665/AS665)^$E683*((AT665+AT674)/(AS665+AS674))^($F683*(1+$E683))</f>
        <v/>
      </c>
      <c r="AU683" s="47">
        <f>AT683*(1/(1+$G683))^(1+$E683)*(1+AU$7)^$D683*(AU665/AT665)^$E683*((AU665+AU674)/(AT665+AT674))^($F683*(1+$E683))</f>
        <v/>
      </c>
      <c r="AV683" s="47">
        <f>AU683*(1/(1+$G683))^(1+$E683)*(1+AV$7)^$D683*(AV665/AU665)^$E683*((AV665+AV674)/(AU665+AU674))^($F683*(1+$E683))</f>
        <v/>
      </c>
      <c r="AW683" s="47">
        <f>AV683*(1/(1+$G683))^(1+$E683)*(1+AW$7)^$D683*(AW665/AV665)^$E683*((AW665+AW674)/(AV665+AV674))^($F683*(1+$E683))</f>
        <v/>
      </c>
      <c r="AX683" s="48">
        <f>FUELUSE(AW683,AX665,AW665,AX674,AW674,AX$7,$D683,$E683,$F683,$G683)</f>
        <v/>
      </c>
    </row>
    <row r="684" hidden="1" outlineLevel="2">
      <c r="A684" s="5" t="inlineStr">
        <is>
          <t>ener</t>
        </is>
      </c>
      <c r="B684" s="5" t="inlineStr">
        <is>
          <t>die</t>
        </is>
      </c>
      <c r="C684" s="5" t="inlineStr">
        <is>
          <t>foo</t>
        </is>
      </c>
      <c r="D684" s="40">
        <f>INDEX(Inputs!$N$5:$N$132,MATCH($B684&amp;"|"&amp;$C684,Inputs!$A$5:$A$132,0))</f>
        <v/>
      </c>
      <c r="E684" s="40">
        <f>INDEX(Inputs!$O$5:$O$132,MATCH($B684&amp;"|"&amp;$C684,Inputs!$A$5:$A$132,0))</f>
        <v/>
      </c>
      <c r="F684" s="40">
        <f>INDEX(Inputs!$P$5:$P$132,MATCH($B684&amp;"|"&amp;$C684,Inputs!$A$5:$A$132,0))</f>
        <v/>
      </c>
      <c r="G684" s="40">
        <f>INDEX(Inputs!$Q$5:$Q$132,MATCH($B684&amp;"|"&amp;$C684,Inputs!$A$5:$A$132,0))</f>
        <v/>
      </c>
      <c r="H684" s="5">
        <f>INDEX(Variables!$B$5:$B$105,MATCH($A684,Variables!$A$5:$A$105,0))&amp;IF($C684="",""," | "&amp;INDEX(Mapping!$B$5:$B$26,MATCH($C684,Mapping!$A$5:$A$26,0))&amp;" | "&amp;INDEX(Mapping!$B$30:$B$41,MATCH($B684,Mapping!$A$30:$A$41,0)))</f>
        <v/>
      </c>
      <c r="I684" s="5">
        <f>INDEX(Variables!$C$5:$C$105,MATCH($A684,Variables!$A$5:$A$105,0))</f>
        <v/>
      </c>
      <c r="J684" s="5">
        <f>INDEX(Variables!$E$5:$E$105,MATCH($A684,Variables!$A$5:$A$105,0))</f>
        <v/>
      </c>
      <c r="K684" s="25">
        <f>LOWER(Settings!$C$4)&amp;".mit."&amp;$A684&amp;IF($C684="","","."&amp;$C684&amp;"."&amp;$B684)&amp;IF(INDEX(Variables!$D$5:$D$105,MATCH($A684,Variables!$A$5:$A$105,0))="","","."&amp;INDEX(Variables!$D$5:$D$105,MATCH($A684,Variables!$A$5:$A$105,0)))&amp;"."&amp;K$5</f>
        <v/>
      </c>
      <c r="L684" s="46">
        <f>INDEX(Inputs!$U$5:$U$132,MATCH($B684&amp;"|"&amp;$C684,Inputs!$A$5:$A$132,0))</f>
        <v/>
      </c>
      <c r="M684" s="47">
        <f>L684*(1/(1+$G684))^(1+$E684)*(1+M$7)^$D684*(M666/L666)^$E684*((M666+M675)/(L666+L675))^($F684*(1+$E684))</f>
        <v/>
      </c>
      <c r="N684" s="47">
        <f>M684*(1/(1+$G684))^(1+$E684)*(1+N$7)^$D684*(N666/M666)^$E684*((N666+N675)/(M666+M675))^($F684*(1+$E684))</f>
        <v/>
      </c>
      <c r="O684" s="47">
        <f>N684*(1/(1+$G684))^(1+$E684)*(1+O$7)^$D684*(O666/N666)^$E684*((O666+O675)/(N666+N675))^($F684*(1+$E684))</f>
        <v/>
      </c>
      <c r="P684" s="47">
        <f>O684*(1/(1+$G684))^(1+$E684)*(1+P$7)^$D684*(P666/O666)^$E684*((P666+P675)/(O666+O675))^($F684*(1+$E684))</f>
        <v/>
      </c>
      <c r="Q684" s="47">
        <f>P684*(1/(1+$G684))^(1+$E684)*(1+Q$7)^$D684*(Q666/P666)^$E684*((Q666+Q675)/(P666+P675))^($F684*(1+$E684))</f>
        <v/>
      </c>
      <c r="R684" s="47">
        <f>Q684*(1/(1+$G684))^(1+$E684)*(1+R$7)^$D684*(R666/Q666)^$E684*((R666+R675)/(Q666+Q675))^($F684*(1+$E684))</f>
        <v/>
      </c>
      <c r="S684" s="47">
        <f>R684*(1/(1+$G684))^(1+$E684)*(1+S$7)^$D684*(S666/R666)^$E684*((S666+S675)/(R666+R675))^($F684*(1+$E684))</f>
        <v/>
      </c>
      <c r="T684" s="47">
        <f>S684*(1/(1+$G684))^(1+$E684)*(1+T$7)^$D684*(T666/S666)^$E684*((T666+T675)/(S666+S675))^($F684*(1+$E684))</f>
        <v/>
      </c>
      <c r="U684" s="47">
        <f>T684*(1/(1+$G684))^(1+$E684)*(1+U$7)^$D684*(U666/T666)^$E684*((U666+U675)/(T666+T675))^($F684*(1+$E684))</f>
        <v/>
      </c>
      <c r="V684" s="47">
        <f>U684*(1/(1+$G684))^(1+$E684)*(1+V$7)^$D684*(V666/U666)^$E684*((V666+V675)/(U666+U675))^($F684*(1+$E684))</f>
        <v/>
      </c>
      <c r="W684" s="47">
        <f>V684*(1/(1+$G684))^(1+$E684)*(1+W$7)^$D684*(W666/V666)^$E684*((W666+W675)/(V666+V675))^($F684*(1+$E684))</f>
        <v/>
      </c>
      <c r="X684" s="47">
        <f>W684*(1/(1+$G684))^(1+$E684)*(1+X$7)^$D684*(X666/W666)^$E684*((X666+X675)/(W666+W675))^($F684*(1+$E684))</f>
        <v/>
      </c>
      <c r="Y684" s="47">
        <f>X684*(1/(1+$G684))^(1+$E684)*(1+Y$7)^$D684*(Y666/X666)^$E684*((Y666+Y675)/(X666+X675))^($F684*(1+$E684))</f>
        <v/>
      </c>
      <c r="Z684" s="47">
        <f>Y684*(1/(1+$G684))^(1+$E684)*(1+Z$7)^$D684*(Z666/Y666)^$E684*((Z666+Z675)/(Y666+Y675))^($F684*(1+$E684))</f>
        <v/>
      </c>
      <c r="AA684" s="47">
        <f>Z684*(1/(1+$G684))^(1+$E684)*(1+AA$7)^$D684*(AA666/Z666)^$E684*((AA666+AA675)/(Z666+Z675))^($F684*(1+$E684))</f>
        <v/>
      </c>
      <c r="AB684" s="47">
        <f>AA684*(1/(1+$G684))^(1+$E684)*(1+AB$7)^$D684*(AB666/AA666)^$E684*((AB666+AB675)/(AA666+AA675))^($F684*(1+$E684))</f>
        <v/>
      </c>
      <c r="AC684" s="47">
        <f>AB684*(1/(1+$G684))^(1+$E684)*(1+AC$7)^$D684*(AC666/AB666)^$E684*((AC666+AC675)/(AB666+AB675))^($F684*(1+$E684))</f>
        <v/>
      </c>
      <c r="AD684" s="48">
        <f>FUELUSE(AC684,AD666,AC666,AD675,AC675,AD$7,$D684,$E684,$F684,$G684)</f>
        <v/>
      </c>
      <c r="AE684" s="25">
        <f>LOWER(Settings!$C$4)&amp;".mit."&amp;$A684&amp;IF($C684="","","."&amp;$C684&amp;"."&amp;$B684)&amp;IF(INDEX(Variables!$D$5:$D$105,MATCH($A684,Variables!$A$5:$A$105,0))="","","."&amp;INDEX(Variables!$D$5:$D$105,MATCH($A684,Variables!$A$5:$A$105,0)))&amp;"."&amp;AE$5</f>
        <v/>
      </c>
      <c r="AF684" s="46">
        <f>INDEX(Inputs!$U$5:$U$132,MATCH($B684&amp;"|"&amp;$C684,Inputs!$A$5:$A$132,0))</f>
        <v/>
      </c>
      <c r="AG684" s="47">
        <f>AF684*(1/(1+$G684))^(1+$E684)*(1+AG$7)^$D684*(AG666/AF666)^$E684*((AG666+AG675)/(AF666+AF675))^($F684*(1+$E684))</f>
        <v/>
      </c>
      <c r="AH684" s="47">
        <f>AG684*(1/(1+$G684))^(1+$E684)*(1+AH$7)^$D684*(AH666/AG666)^$E684*((AH666+AH675)/(AG666+AG675))^($F684*(1+$E684))</f>
        <v/>
      </c>
      <c r="AI684" s="47">
        <f>AH684*(1/(1+$G684))^(1+$E684)*(1+AI$7)^$D684*(AI666/AH666)^$E684*((AI666+AI675)/(AH666+AH675))^($F684*(1+$E684))</f>
        <v/>
      </c>
      <c r="AJ684" s="47">
        <f>AI684*(1/(1+$G684))^(1+$E684)*(1+AJ$7)^$D684*(AJ666/AI666)^$E684*((AJ666+AJ675)/(AI666+AI675))^($F684*(1+$E684))</f>
        <v/>
      </c>
      <c r="AK684" s="47">
        <f>AJ684*(1/(1+$G684))^(1+$E684)*(1+AK$7)^$D684*(AK666/AJ666)^$E684*((AK666+AK675)/(AJ666+AJ675))^($F684*(1+$E684))</f>
        <v/>
      </c>
      <c r="AL684" s="47">
        <f>AK684*(1/(1+$G684))^(1+$E684)*(1+AL$7)^$D684*(AL666/AK666)^$E684*((AL666+AL675)/(AK666+AK675))^($F684*(1+$E684))</f>
        <v/>
      </c>
      <c r="AM684" s="47">
        <f>AL684*(1/(1+$G684))^(1+$E684)*(1+AM$7)^$D684*(AM666/AL666)^$E684*((AM666+AM675)/(AL666+AL675))^($F684*(1+$E684))</f>
        <v/>
      </c>
      <c r="AN684" s="47">
        <f>AM684*(1/(1+$G684))^(1+$E684)*(1+AN$7)^$D684*(AN666/AM666)^$E684*((AN666+AN675)/(AM666+AM675))^($F684*(1+$E684))</f>
        <v/>
      </c>
      <c r="AO684" s="47">
        <f>AN684*(1/(1+$G684))^(1+$E684)*(1+AO$7)^$D684*(AO666/AN666)^$E684*((AO666+AO675)/(AN666+AN675))^($F684*(1+$E684))</f>
        <v/>
      </c>
      <c r="AP684" s="47">
        <f>AO684*(1/(1+$G684))^(1+$E684)*(1+AP$7)^$D684*(AP666/AO666)^$E684*((AP666+AP675)/(AO666+AO675))^($F684*(1+$E684))</f>
        <v/>
      </c>
      <c r="AQ684" s="47">
        <f>AP684*(1/(1+$G684))^(1+$E684)*(1+AQ$7)^$D684*(AQ666/AP666)^$E684*((AQ666+AQ675)/(AP666+AP675))^($F684*(1+$E684))</f>
        <v/>
      </c>
      <c r="AR684" s="47">
        <f>AQ684*(1/(1+$G684))^(1+$E684)*(1+AR$7)^$D684*(AR666/AQ666)^$E684*((AR666+AR675)/(AQ666+AQ675))^($F684*(1+$E684))</f>
        <v/>
      </c>
      <c r="AS684" s="47">
        <f>AR684*(1/(1+$G684))^(1+$E684)*(1+AS$7)^$D684*(AS666/AR666)^$E684*((AS666+AS675)/(AR666+AR675))^($F684*(1+$E684))</f>
        <v/>
      </c>
      <c r="AT684" s="47">
        <f>AS684*(1/(1+$G684))^(1+$E684)*(1+AT$7)^$D684*(AT666/AS666)^$E684*((AT666+AT675)/(AS666+AS675))^($F684*(1+$E684))</f>
        <v/>
      </c>
      <c r="AU684" s="47">
        <f>AT684*(1/(1+$G684))^(1+$E684)*(1+AU$7)^$D684*(AU666/AT666)^$E684*((AU666+AU675)/(AT666+AT675))^($F684*(1+$E684))</f>
        <v/>
      </c>
      <c r="AV684" s="47">
        <f>AU684*(1/(1+$G684))^(1+$E684)*(1+AV$7)^$D684*(AV666/AU666)^$E684*((AV666+AV675)/(AU666+AU675))^($F684*(1+$E684))</f>
        <v/>
      </c>
      <c r="AW684" s="47">
        <f>AV684*(1/(1+$G684))^(1+$E684)*(1+AW$7)^$D684*(AW666/AV666)^$E684*((AW666+AW675)/(AV666+AV675))^($F684*(1+$E684))</f>
        <v/>
      </c>
      <c r="AX684" s="48">
        <f>FUELUSE(AW684,AX666,AW666,AX675,AW675,AX$7,$D684,$E684,$F684,$G684)</f>
        <v/>
      </c>
    </row>
    <row r="685" hidden="1" outlineLevel="2">
      <c r="A685" s="5" t="inlineStr">
        <is>
          <t>ener</t>
        </is>
      </c>
      <c r="B685" s="5" t="inlineStr">
        <is>
          <t>lpg</t>
        </is>
      </c>
      <c r="C685" s="5" t="inlineStr">
        <is>
          <t>foo</t>
        </is>
      </c>
      <c r="D685" s="40">
        <f>INDEX(Inputs!$N$5:$N$132,MATCH($B685&amp;"|"&amp;$C685,Inputs!$A$5:$A$132,0))</f>
        <v/>
      </c>
      <c r="E685" s="40">
        <f>INDEX(Inputs!$O$5:$O$132,MATCH($B685&amp;"|"&amp;$C685,Inputs!$A$5:$A$132,0))</f>
        <v/>
      </c>
      <c r="F685" s="40">
        <f>INDEX(Inputs!$P$5:$P$132,MATCH($B685&amp;"|"&amp;$C685,Inputs!$A$5:$A$132,0))</f>
        <v/>
      </c>
      <c r="G685" s="40">
        <f>INDEX(Inputs!$Q$5:$Q$132,MATCH($B685&amp;"|"&amp;$C685,Inputs!$A$5:$A$132,0))</f>
        <v/>
      </c>
      <c r="H685" s="5">
        <f>INDEX(Variables!$B$5:$B$105,MATCH($A685,Variables!$A$5:$A$105,0))&amp;IF($C685="",""," | "&amp;INDEX(Mapping!$B$5:$B$26,MATCH($C685,Mapping!$A$5:$A$26,0))&amp;" | "&amp;INDEX(Mapping!$B$30:$B$41,MATCH($B685,Mapping!$A$30:$A$41,0)))</f>
        <v/>
      </c>
      <c r="I685" s="5">
        <f>INDEX(Variables!$C$5:$C$105,MATCH($A685,Variables!$A$5:$A$105,0))</f>
        <v/>
      </c>
      <c r="J685" s="5">
        <f>INDEX(Variables!$E$5:$E$105,MATCH($A685,Variables!$A$5:$A$105,0))</f>
        <v/>
      </c>
      <c r="K685" s="25">
        <f>LOWER(Settings!$C$4)&amp;".mit."&amp;$A685&amp;IF($C685="","","."&amp;$C685&amp;"."&amp;$B685)&amp;IF(INDEX(Variables!$D$5:$D$105,MATCH($A685,Variables!$A$5:$A$105,0))="","","."&amp;INDEX(Variables!$D$5:$D$105,MATCH($A685,Variables!$A$5:$A$105,0)))&amp;"."&amp;K$5</f>
        <v/>
      </c>
      <c r="L685" s="46">
        <f>INDEX(Inputs!$U$5:$U$132,MATCH($B685&amp;"|"&amp;$C685,Inputs!$A$5:$A$132,0))</f>
        <v/>
      </c>
      <c r="M685" s="47">
        <f>L685*(1/(1+$G685))^(1+$E685)*(1+M$7)^$D685*(M667/L667)^$E685*((M667+M676)/(L667+L676))^($F685*(1+$E685))</f>
        <v/>
      </c>
      <c r="N685" s="47">
        <f>M685*(1/(1+$G685))^(1+$E685)*(1+N$7)^$D685*(N667/M667)^$E685*((N667+N676)/(M667+M676))^($F685*(1+$E685))</f>
        <v/>
      </c>
      <c r="O685" s="47">
        <f>N685*(1/(1+$G685))^(1+$E685)*(1+O$7)^$D685*(O667/N667)^$E685*((O667+O676)/(N667+N676))^($F685*(1+$E685))</f>
        <v/>
      </c>
      <c r="P685" s="47">
        <f>O685*(1/(1+$G685))^(1+$E685)*(1+P$7)^$D685*(P667/O667)^$E685*((P667+P676)/(O667+O676))^($F685*(1+$E685))</f>
        <v/>
      </c>
      <c r="Q685" s="47">
        <f>P685*(1/(1+$G685))^(1+$E685)*(1+Q$7)^$D685*(Q667/P667)^$E685*((Q667+Q676)/(P667+P676))^($F685*(1+$E685))</f>
        <v/>
      </c>
      <c r="R685" s="47">
        <f>Q685*(1/(1+$G685))^(1+$E685)*(1+R$7)^$D685*(R667/Q667)^$E685*((R667+R676)/(Q667+Q676))^($F685*(1+$E685))</f>
        <v/>
      </c>
      <c r="S685" s="47">
        <f>R685*(1/(1+$G685))^(1+$E685)*(1+S$7)^$D685*(S667/R667)^$E685*((S667+S676)/(R667+R676))^($F685*(1+$E685))</f>
        <v/>
      </c>
      <c r="T685" s="47">
        <f>S685*(1/(1+$G685))^(1+$E685)*(1+T$7)^$D685*(T667/S667)^$E685*((T667+T676)/(S667+S676))^($F685*(1+$E685))</f>
        <v/>
      </c>
      <c r="U685" s="47">
        <f>T685*(1/(1+$G685))^(1+$E685)*(1+U$7)^$D685*(U667/T667)^$E685*((U667+U676)/(T667+T676))^($F685*(1+$E685))</f>
        <v/>
      </c>
      <c r="V685" s="47">
        <f>U685*(1/(1+$G685))^(1+$E685)*(1+V$7)^$D685*(V667/U667)^$E685*((V667+V676)/(U667+U676))^($F685*(1+$E685))</f>
        <v/>
      </c>
      <c r="W685" s="47">
        <f>V685*(1/(1+$G685))^(1+$E685)*(1+W$7)^$D685*(W667/V667)^$E685*((W667+W676)/(V667+V676))^($F685*(1+$E685))</f>
        <v/>
      </c>
      <c r="X685" s="47">
        <f>W685*(1/(1+$G685))^(1+$E685)*(1+X$7)^$D685*(X667/W667)^$E685*((X667+X676)/(W667+W676))^($F685*(1+$E685))</f>
        <v/>
      </c>
      <c r="Y685" s="47">
        <f>X685*(1/(1+$G685))^(1+$E685)*(1+Y$7)^$D685*(Y667/X667)^$E685*((Y667+Y676)/(X667+X676))^($F685*(1+$E685))</f>
        <v/>
      </c>
      <c r="Z685" s="47">
        <f>Y685*(1/(1+$G685))^(1+$E685)*(1+Z$7)^$D685*(Z667/Y667)^$E685*((Z667+Z676)/(Y667+Y676))^($F685*(1+$E685))</f>
        <v/>
      </c>
      <c r="AA685" s="47">
        <f>Z685*(1/(1+$G685))^(1+$E685)*(1+AA$7)^$D685*(AA667/Z667)^$E685*((AA667+AA676)/(Z667+Z676))^($F685*(1+$E685))</f>
        <v/>
      </c>
      <c r="AB685" s="47">
        <f>AA685*(1/(1+$G685))^(1+$E685)*(1+AB$7)^$D685*(AB667/AA667)^$E685*((AB667+AB676)/(AA667+AA676))^($F685*(1+$E685))</f>
        <v/>
      </c>
      <c r="AC685" s="47">
        <f>AB685*(1/(1+$G685))^(1+$E685)*(1+AC$7)^$D685*(AC667/AB667)^$E685*((AC667+AC676)/(AB667+AB676))^($F685*(1+$E685))</f>
        <v/>
      </c>
      <c r="AD685" s="48">
        <f>FUELUSE(AC685,AD667,AC667,AD676,AC676,AD$7,$D685,$E685,$F685,$G685)</f>
        <v/>
      </c>
      <c r="AE685" s="25">
        <f>LOWER(Settings!$C$4)&amp;".mit."&amp;$A685&amp;IF($C685="","","."&amp;$C685&amp;"."&amp;$B685)&amp;IF(INDEX(Variables!$D$5:$D$105,MATCH($A685,Variables!$A$5:$A$105,0))="","","."&amp;INDEX(Variables!$D$5:$D$105,MATCH($A685,Variables!$A$5:$A$105,0)))&amp;"."&amp;AE$5</f>
        <v/>
      </c>
      <c r="AF685" s="46">
        <f>INDEX(Inputs!$U$5:$U$132,MATCH($B685&amp;"|"&amp;$C685,Inputs!$A$5:$A$132,0))</f>
        <v/>
      </c>
      <c r="AG685" s="47">
        <f>AF685*(1/(1+$G685))^(1+$E685)*(1+AG$7)^$D685*(AG667/AF667)^$E685*((AG667+AG676)/(AF667+AF676))^($F685*(1+$E685))</f>
        <v/>
      </c>
      <c r="AH685" s="47">
        <f>AG685*(1/(1+$G685))^(1+$E685)*(1+AH$7)^$D685*(AH667/AG667)^$E685*((AH667+AH676)/(AG667+AG676))^($F685*(1+$E685))</f>
        <v/>
      </c>
      <c r="AI685" s="47">
        <f>AH685*(1/(1+$G685))^(1+$E685)*(1+AI$7)^$D685*(AI667/AH667)^$E685*((AI667+AI676)/(AH667+AH676))^($F685*(1+$E685))</f>
        <v/>
      </c>
      <c r="AJ685" s="47">
        <f>AI685*(1/(1+$G685))^(1+$E685)*(1+AJ$7)^$D685*(AJ667/AI667)^$E685*((AJ667+AJ676)/(AI667+AI676))^($F685*(1+$E685))</f>
        <v/>
      </c>
      <c r="AK685" s="47">
        <f>AJ685*(1/(1+$G685))^(1+$E685)*(1+AK$7)^$D685*(AK667/AJ667)^$E685*((AK667+AK676)/(AJ667+AJ676))^($F685*(1+$E685))</f>
        <v/>
      </c>
      <c r="AL685" s="47">
        <f>AK685*(1/(1+$G685))^(1+$E685)*(1+AL$7)^$D685*(AL667/AK667)^$E685*((AL667+AL676)/(AK667+AK676))^($F685*(1+$E685))</f>
        <v/>
      </c>
      <c r="AM685" s="47">
        <f>AL685*(1/(1+$G685))^(1+$E685)*(1+AM$7)^$D685*(AM667/AL667)^$E685*((AM667+AM676)/(AL667+AL676))^($F685*(1+$E685))</f>
        <v/>
      </c>
      <c r="AN685" s="47">
        <f>AM685*(1/(1+$G685))^(1+$E685)*(1+AN$7)^$D685*(AN667/AM667)^$E685*((AN667+AN676)/(AM667+AM676))^($F685*(1+$E685))</f>
        <v/>
      </c>
      <c r="AO685" s="47">
        <f>AN685*(1/(1+$G685))^(1+$E685)*(1+AO$7)^$D685*(AO667/AN667)^$E685*((AO667+AO676)/(AN667+AN676))^($F685*(1+$E685))</f>
        <v/>
      </c>
      <c r="AP685" s="47">
        <f>AO685*(1/(1+$G685))^(1+$E685)*(1+AP$7)^$D685*(AP667/AO667)^$E685*((AP667+AP676)/(AO667+AO676))^($F685*(1+$E685))</f>
        <v/>
      </c>
      <c r="AQ685" s="47">
        <f>AP685*(1/(1+$G685))^(1+$E685)*(1+AQ$7)^$D685*(AQ667/AP667)^$E685*((AQ667+AQ676)/(AP667+AP676))^($F685*(1+$E685))</f>
        <v/>
      </c>
      <c r="AR685" s="47">
        <f>AQ685*(1/(1+$G685))^(1+$E685)*(1+AR$7)^$D685*(AR667/AQ667)^$E685*((AR667+AR676)/(AQ667+AQ676))^($F685*(1+$E685))</f>
        <v/>
      </c>
      <c r="AS685" s="47">
        <f>AR685*(1/(1+$G685))^(1+$E685)*(1+AS$7)^$D685*(AS667/AR667)^$E685*((AS667+AS676)/(AR667+AR676))^($F685*(1+$E685))</f>
        <v/>
      </c>
      <c r="AT685" s="47">
        <f>AS685*(1/(1+$G685))^(1+$E685)*(1+AT$7)^$D685*(AT667/AS667)^$E685*((AT667+AT676)/(AS667+AS676))^($F685*(1+$E685))</f>
        <v/>
      </c>
      <c r="AU685" s="47">
        <f>AT685*(1/(1+$G685))^(1+$E685)*(1+AU$7)^$D685*(AU667/AT667)^$E685*((AU667+AU676)/(AT667+AT676))^($F685*(1+$E685))</f>
        <v/>
      </c>
      <c r="AV685" s="47">
        <f>AU685*(1/(1+$G685))^(1+$E685)*(1+AV$7)^$D685*(AV667/AU667)^$E685*((AV667+AV676)/(AU667+AU676))^($F685*(1+$E685))</f>
        <v/>
      </c>
      <c r="AW685" s="47">
        <f>AV685*(1/(1+$G685))^(1+$E685)*(1+AW$7)^$D685*(AW667/AV667)^$E685*((AW667+AW676)/(AV667+AV676))^($F685*(1+$E685))</f>
        <v/>
      </c>
      <c r="AX685" s="48">
        <f>FUELUSE(AW685,AX667,AW667,AX676,AW676,AX$7,$D685,$E685,$F685,$G685)</f>
        <v/>
      </c>
    </row>
    <row r="686" hidden="1" outlineLevel="2">
      <c r="A686" s="5" t="inlineStr">
        <is>
          <t>ener</t>
        </is>
      </c>
      <c r="B686" s="5" t="inlineStr">
        <is>
          <t>ker</t>
        </is>
      </c>
      <c r="C686" s="5" t="inlineStr">
        <is>
          <t>foo</t>
        </is>
      </c>
      <c r="D686" s="40">
        <f>INDEX(Inputs!$N$5:$N$132,MATCH($B686&amp;"|"&amp;$C686,Inputs!$A$5:$A$132,0))</f>
        <v/>
      </c>
      <c r="E686" s="40">
        <f>INDEX(Inputs!$O$5:$O$132,MATCH($B686&amp;"|"&amp;$C686,Inputs!$A$5:$A$132,0))</f>
        <v/>
      </c>
      <c r="F686" s="40">
        <f>INDEX(Inputs!$P$5:$P$132,MATCH($B686&amp;"|"&amp;$C686,Inputs!$A$5:$A$132,0))</f>
        <v/>
      </c>
      <c r="G686" s="40">
        <f>INDEX(Inputs!$Q$5:$Q$132,MATCH($B686&amp;"|"&amp;$C686,Inputs!$A$5:$A$132,0))</f>
        <v/>
      </c>
      <c r="H686" s="5">
        <f>INDEX(Variables!$B$5:$B$105,MATCH($A686,Variables!$A$5:$A$105,0))&amp;IF($C686="",""," | "&amp;INDEX(Mapping!$B$5:$B$26,MATCH($C686,Mapping!$A$5:$A$26,0))&amp;" | "&amp;INDEX(Mapping!$B$30:$B$41,MATCH($B686,Mapping!$A$30:$A$41,0)))</f>
        <v/>
      </c>
      <c r="I686" s="5">
        <f>INDEX(Variables!$C$5:$C$105,MATCH($A686,Variables!$A$5:$A$105,0))</f>
        <v/>
      </c>
      <c r="J686" s="5">
        <f>INDEX(Variables!$E$5:$E$105,MATCH($A686,Variables!$A$5:$A$105,0))</f>
        <v/>
      </c>
      <c r="K686" s="25">
        <f>LOWER(Settings!$C$4)&amp;".mit."&amp;$A686&amp;IF($C686="","","."&amp;$C686&amp;"."&amp;$B686)&amp;IF(INDEX(Variables!$D$5:$D$105,MATCH($A686,Variables!$A$5:$A$105,0))="","","."&amp;INDEX(Variables!$D$5:$D$105,MATCH($A686,Variables!$A$5:$A$105,0)))&amp;"."&amp;K$5</f>
        <v/>
      </c>
      <c r="L686" s="46">
        <f>INDEX(Inputs!$U$5:$U$132,MATCH($B686&amp;"|"&amp;$C686,Inputs!$A$5:$A$132,0))</f>
        <v/>
      </c>
      <c r="M686" s="47">
        <f>L686*(1/(1+$G686))^(1+$E686)*(1+M$7)^$D686*(M668/L668)^$E686*((M668+M677)/(L668+L677))^($F686*(1+$E686))</f>
        <v/>
      </c>
      <c r="N686" s="47">
        <f>M686*(1/(1+$G686))^(1+$E686)*(1+N$7)^$D686*(N668/M668)^$E686*((N668+N677)/(M668+M677))^($F686*(1+$E686))</f>
        <v/>
      </c>
      <c r="O686" s="47">
        <f>N686*(1/(1+$G686))^(1+$E686)*(1+O$7)^$D686*(O668/N668)^$E686*((O668+O677)/(N668+N677))^($F686*(1+$E686))</f>
        <v/>
      </c>
      <c r="P686" s="47">
        <f>O686*(1/(1+$G686))^(1+$E686)*(1+P$7)^$D686*(P668/O668)^$E686*((P668+P677)/(O668+O677))^($F686*(1+$E686))</f>
        <v/>
      </c>
      <c r="Q686" s="47">
        <f>P686*(1/(1+$G686))^(1+$E686)*(1+Q$7)^$D686*(Q668/P668)^$E686*((Q668+Q677)/(P668+P677))^($F686*(1+$E686))</f>
        <v/>
      </c>
      <c r="R686" s="47">
        <f>Q686*(1/(1+$G686))^(1+$E686)*(1+R$7)^$D686*(R668/Q668)^$E686*((R668+R677)/(Q668+Q677))^($F686*(1+$E686))</f>
        <v/>
      </c>
      <c r="S686" s="47">
        <f>R686*(1/(1+$G686))^(1+$E686)*(1+S$7)^$D686*(S668/R668)^$E686*((S668+S677)/(R668+R677))^($F686*(1+$E686))</f>
        <v/>
      </c>
      <c r="T686" s="47">
        <f>S686*(1/(1+$G686))^(1+$E686)*(1+T$7)^$D686*(T668/S668)^$E686*((T668+T677)/(S668+S677))^($F686*(1+$E686))</f>
        <v/>
      </c>
      <c r="U686" s="47">
        <f>T686*(1/(1+$G686))^(1+$E686)*(1+U$7)^$D686*(U668/T668)^$E686*((U668+U677)/(T668+T677))^($F686*(1+$E686))</f>
        <v/>
      </c>
      <c r="V686" s="47">
        <f>U686*(1/(1+$G686))^(1+$E686)*(1+V$7)^$D686*(V668/U668)^$E686*((V668+V677)/(U668+U677))^($F686*(1+$E686))</f>
        <v/>
      </c>
      <c r="W686" s="47">
        <f>V686*(1/(1+$G686))^(1+$E686)*(1+W$7)^$D686*(W668/V668)^$E686*((W668+W677)/(V668+V677))^($F686*(1+$E686))</f>
        <v/>
      </c>
      <c r="X686" s="47">
        <f>W686*(1/(1+$G686))^(1+$E686)*(1+X$7)^$D686*(X668/W668)^$E686*((X668+X677)/(W668+W677))^($F686*(1+$E686))</f>
        <v/>
      </c>
      <c r="Y686" s="47">
        <f>X686*(1/(1+$G686))^(1+$E686)*(1+Y$7)^$D686*(Y668/X668)^$E686*((Y668+Y677)/(X668+X677))^($F686*(1+$E686))</f>
        <v/>
      </c>
      <c r="Z686" s="47">
        <f>Y686*(1/(1+$G686))^(1+$E686)*(1+Z$7)^$D686*(Z668/Y668)^$E686*((Z668+Z677)/(Y668+Y677))^($F686*(1+$E686))</f>
        <v/>
      </c>
      <c r="AA686" s="47">
        <f>Z686*(1/(1+$G686))^(1+$E686)*(1+AA$7)^$D686*(AA668/Z668)^$E686*((AA668+AA677)/(Z668+Z677))^($F686*(1+$E686))</f>
        <v/>
      </c>
      <c r="AB686" s="47">
        <f>AA686*(1/(1+$G686))^(1+$E686)*(1+AB$7)^$D686*(AB668/AA668)^$E686*((AB668+AB677)/(AA668+AA677))^($F686*(1+$E686))</f>
        <v/>
      </c>
      <c r="AC686" s="47">
        <f>AB686*(1/(1+$G686))^(1+$E686)*(1+AC$7)^$D686*(AC668/AB668)^$E686*((AC668+AC677)/(AB668+AB677))^($F686*(1+$E686))</f>
        <v/>
      </c>
      <c r="AD686" s="48">
        <f>FUELUSE(AC686,AD668,AC668,AD677,AC677,AD$7,$D686,$E686,$F686,$G686)</f>
        <v/>
      </c>
      <c r="AE686" s="25">
        <f>LOWER(Settings!$C$4)&amp;".mit."&amp;$A686&amp;IF($C686="","","."&amp;$C686&amp;"."&amp;$B686)&amp;IF(INDEX(Variables!$D$5:$D$105,MATCH($A686,Variables!$A$5:$A$105,0))="","","."&amp;INDEX(Variables!$D$5:$D$105,MATCH($A686,Variables!$A$5:$A$105,0)))&amp;"."&amp;AE$5</f>
        <v/>
      </c>
      <c r="AF686" s="46">
        <f>INDEX(Inputs!$U$5:$U$132,MATCH($B686&amp;"|"&amp;$C686,Inputs!$A$5:$A$132,0))</f>
        <v/>
      </c>
      <c r="AG686" s="47">
        <f>AF686*(1/(1+$G686))^(1+$E686)*(1+AG$7)^$D686*(AG668/AF668)^$E686*((AG668+AG677)/(AF668+AF677))^($F686*(1+$E686))</f>
        <v/>
      </c>
      <c r="AH686" s="47">
        <f>AG686*(1/(1+$G686))^(1+$E686)*(1+AH$7)^$D686*(AH668/AG668)^$E686*((AH668+AH677)/(AG668+AG677))^($F686*(1+$E686))</f>
        <v/>
      </c>
      <c r="AI686" s="47">
        <f>AH686*(1/(1+$G686))^(1+$E686)*(1+AI$7)^$D686*(AI668/AH668)^$E686*((AI668+AI677)/(AH668+AH677))^($F686*(1+$E686))</f>
        <v/>
      </c>
      <c r="AJ686" s="47">
        <f>AI686*(1/(1+$G686))^(1+$E686)*(1+AJ$7)^$D686*(AJ668/AI668)^$E686*((AJ668+AJ677)/(AI668+AI677))^($F686*(1+$E686))</f>
        <v/>
      </c>
      <c r="AK686" s="47">
        <f>AJ686*(1/(1+$G686))^(1+$E686)*(1+AK$7)^$D686*(AK668/AJ668)^$E686*((AK668+AK677)/(AJ668+AJ677))^($F686*(1+$E686))</f>
        <v/>
      </c>
      <c r="AL686" s="47">
        <f>AK686*(1/(1+$G686))^(1+$E686)*(1+AL$7)^$D686*(AL668/AK668)^$E686*((AL668+AL677)/(AK668+AK677))^($F686*(1+$E686))</f>
        <v/>
      </c>
      <c r="AM686" s="47">
        <f>AL686*(1/(1+$G686))^(1+$E686)*(1+AM$7)^$D686*(AM668/AL668)^$E686*((AM668+AM677)/(AL668+AL677))^($F686*(1+$E686))</f>
        <v/>
      </c>
      <c r="AN686" s="47">
        <f>AM686*(1/(1+$G686))^(1+$E686)*(1+AN$7)^$D686*(AN668/AM668)^$E686*((AN668+AN677)/(AM668+AM677))^($F686*(1+$E686))</f>
        <v/>
      </c>
      <c r="AO686" s="47">
        <f>AN686*(1/(1+$G686))^(1+$E686)*(1+AO$7)^$D686*(AO668/AN668)^$E686*((AO668+AO677)/(AN668+AN677))^($F686*(1+$E686))</f>
        <v/>
      </c>
      <c r="AP686" s="47">
        <f>AO686*(1/(1+$G686))^(1+$E686)*(1+AP$7)^$D686*(AP668/AO668)^$E686*((AP668+AP677)/(AO668+AO677))^($F686*(1+$E686))</f>
        <v/>
      </c>
      <c r="AQ686" s="47">
        <f>AP686*(1/(1+$G686))^(1+$E686)*(1+AQ$7)^$D686*(AQ668/AP668)^$E686*((AQ668+AQ677)/(AP668+AP677))^($F686*(1+$E686))</f>
        <v/>
      </c>
      <c r="AR686" s="47">
        <f>AQ686*(1/(1+$G686))^(1+$E686)*(1+AR$7)^$D686*(AR668/AQ668)^$E686*((AR668+AR677)/(AQ668+AQ677))^($F686*(1+$E686))</f>
        <v/>
      </c>
      <c r="AS686" s="47">
        <f>AR686*(1/(1+$G686))^(1+$E686)*(1+AS$7)^$D686*(AS668/AR668)^$E686*((AS668+AS677)/(AR668+AR677))^($F686*(1+$E686))</f>
        <v/>
      </c>
      <c r="AT686" s="47">
        <f>AS686*(1/(1+$G686))^(1+$E686)*(1+AT$7)^$D686*(AT668/AS668)^$E686*((AT668+AT677)/(AS668+AS677))^($F686*(1+$E686))</f>
        <v/>
      </c>
      <c r="AU686" s="47">
        <f>AT686*(1/(1+$G686))^(1+$E686)*(1+AU$7)^$D686*(AU668/AT668)^$E686*((AU668+AU677)/(AT668+AT677))^($F686*(1+$E686))</f>
        <v/>
      </c>
      <c r="AV686" s="47">
        <f>AU686*(1/(1+$G686))^(1+$E686)*(1+AV$7)^$D686*(AV668/AU668)^$E686*((AV668+AV677)/(AU668+AU677))^($F686*(1+$E686))</f>
        <v/>
      </c>
      <c r="AW686" s="47">
        <f>AV686*(1/(1+$G686))^(1+$E686)*(1+AW$7)^$D686*(AW668/AV668)^$E686*((AW668+AW677)/(AV668+AV677))^($F686*(1+$E686))</f>
        <v/>
      </c>
      <c r="AX686" s="48">
        <f>FUELUSE(AW686,AX668,AW668,AX677,AW677,AX$7,$D686,$E686,$F686,$G686)</f>
        <v/>
      </c>
    </row>
    <row r="687" hidden="1" outlineLevel="2">
      <c r="A687" s="5" t="inlineStr">
        <is>
          <t>ener</t>
        </is>
      </c>
      <c r="B687" s="5" t="inlineStr">
        <is>
          <t>oop</t>
        </is>
      </c>
      <c r="C687" s="5" t="inlineStr">
        <is>
          <t>foo</t>
        </is>
      </c>
      <c r="D687" s="40">
        <f>INDEX(Inputs!$N$5:$N$132,MATCH($B687&amp;"|"&amp;$C687,Inputs!$A$5:$A$132,0))</f>
        <v/>
      </c>
      <c r="E687" s="40">
        <f>INDEX(Inputs!$O$5:$O$132,MATCH($B687&amp;"|"&amp;$C687,Inputs!$A$5:$A$132,0))</f>
        <v/>
      </c>
      <c r="F687" s="40">
        <f>INDEX(Inputs!$P$5:$P$132,MATCH($B687&amp;"|"&amp;$C687,Inputs!$A$5:$A$132,0))</f>
        <v/>
      </c>
      <c r="G687" s="40">
        <f>INDEX(Inputs!$Q$5:$Q$132,MATCH($B687&amp;"|"&amp;$C687,Inputs!$A$5:$A$132,0))</f>
        <v/>
      </c>
      <c r="H687" s="5">
        <f>INDEX(Variables!$B$5:$B$105,MATCH($A687,Variables!$A$5:$A$105,0))&amp;IF($C687="",""," | "&amp;INDEX(Mapping!$B$5:$B$26,MATCH($C687,Mapping!$A$5:$A$26,0))&amp;" | "&amp;INDEX(Mapping!$B$30:$B$41,MATCH($B687,Mapping!$A$30:$A$41,0)))</f>
        <v/>
      </c>
      <c r="I687" s="5">
        <f>INDEX(Variables!$C$5:$C$105,MATCH($A687,Variables!$A$5:$A$105,0))</f>
        <v/>
      </c>
      <c r="J687" s="5">
        <f>INDEX(Variables!$E$5:$E$105,MATCH($A687,Variables!$A$5:$A$105,0))</f>
        <v/>
      </c>
      <c r="K687" s="25">
        <f>LOWER(Settings!$C$4)&amp;".mit."&amp;$A687&amp;IF($C687="","","."&amp;$C687&amp;"."&amp;$B687)&amp;IF(INDEX(Variables!$D$5:$D$105,MATCH($A687,Variables!$A$5:$A$105,0))="","","."&amp;INDEX(Variables!$D$5:$D$105,MATCH($A687,Variables!$A$5:$A$105,0)))&amp;"."&amp;K$5</f>
        <v/>
      </c>
      <c r="L687" s="46">
        <f>INDEX(Inputs!$U$5:$U$132,MATCH($B687&amp;"|"&amp;$C687,Inputs!$A$5:$A$132,0))</f>
        <v/>
      </c>
      <c r="M687" s="47">
        <f>L687*(1/(1+$G687))^(1+$E687)*(1+M$7)^$D687*(M669/L669)^$E687*((M669+M678)/(L669+L678))^($F687*(1+$E687))</f>
        <v/>
      </c>
      <c r="N687" s="47">
        <f>M687*(1/(1+$G687))^(1+$E687)*(1+N$7)^$D687*(N669/M669)^$E687*((N669+N678)/(M669+M678))^($F687*(1+$E687))</f>
        <v/>
      </c>
      <c r="O687" s="47">
        <f>N687*(1/(1+$G687))^(1+$E687)*(1+O$7)^$D687*(O669/N669)^$E687*((O669+O678)/(N669+N678))^($F687*(1+$E687))</f>
        <v/>
      </c>
      <c r="P687" s="47">
        <f>O687*(1/(1+$G687))^(1+$E687)*(1+P$7)^$D687*(P669/O669)^$E687*((P669+P678)/(O669+O678))^($F687*(1+$E687))</f>
        <v/>
      </c>
      <c r="Q687" s="47">
        <f>P687*(1/(1+$G687))^(1+$E687)*(1+Q$7)^$D687*(Q669/P669)^$E687*((Q669+Q678)/(P669+P678))^($F687*(1+$E687))</f>
        <v/>
      </c>
      <c r="R687" s="47">
        <f>Q687*(1/(1+$G687))^(1+$E687)*(1+R$7)^$D687*(R669/Q669)^$E687*((R669+R678)/(Q669+Q678))^($F687*(1+$E687))</f>
        <v/>
      </c>
      <c r="S687" s="47">
        <f>R687*(1/(1+$G687))^(1+$E687)*(1+S$7)^$D687*(S669/R669)^$E687*((S669+S678)/(R669+R678))^($F687*(1+$E687))</f>
        <v/>
      </c>
      <c r="T687" s="47">
        <f>S687*(1/(1+$G687))^(1+$E687)*(1+T$7)^$D687*(T669/S669)^$E687*((T669+T678)/(S669+S678))^($F687*(1+$E687))</f>
        <v/>
      </c>
      <c r="U687" s="47">
        <f>T687*(1/(1+$G687))^(1+$E687)*(1+U$7)^$D687*(U669/T669)^$E687*((U669+U678)/(T669+T678))^($F687*(1+$E687))</f>
        <v/>
      </c>
      <c r="V687" s="47">
        <f>U687*(1/(1+$G687))^(1+$E687)*(1+V$7)^$D687*(V669/U669)^$E687*((V669+V678)/(U669+U678))^($F687*(1+$E687))</f>
        <v/>
      </c>
      <c r="W687" s="47">
        <f>V687*(1/(1+$G687))^(1+$E687)*(1+W$7)^$D687*(W669/V669)^$E687*((W669+W678)/(V669+V678))^($F687*(1+$E687))</f>
        <v/>
      </c>
      <c r="X687" s="47">
        <f>W687*(1/(1+$G687))^(1+$E687)*(1+X$7)^$D687*(X669/W669)^$E687*((X669+X678)/(W669+W678))^($F687*(1+$E687))</f>
        <v/>
      </c>
      <c r="Y687" s="47">
        <f>X687*(1/(1+$G687))^(1+$E687)*(1+Y$7)^$D687*(Y669/X669)^$E687*((Y669+Y678)/(X669+X678))^($F687*(1+$E687))</f>
        <v/>
      </c>
      <c r="Z687" s="47">
        <f>Y687*(1/(1+$G687))^(1+$E687)*(1+Z$7)^$D687*(Z669/Y669)^$E687*((Z669+Z678)/(Y669+Y678))^($F687*(1+$E687))</f>
        <v/>
      </c>
      <c r="AA687" s="47">
        <f>Z687*(1/(1+$G687))^(1+$E687)*(1+AA$7)^$D687*(AA669/Z669)^$E687*((AA669+AA678)/(Z669+Z678))^($F687*(1+$E687))</f>
        <v/>
      </c>
      <c r="AB687" s="47">
        <f>AA687*(1/(1+$G687))^(1+$E687)*(1+AB$7)^$D687*(AB669/AA669)^$E687*((AB669+AB678)/(AA669+AA678))^($F687*(1+$E687))</f>
        <v/>
      </c>
      <c r="AC687" s="47">
        <f>AB687*(1/(1+$G687))^(1+$E687)*(1+AC$7)^$D687*(AC669/AB669)^$E687*((AC669+AC678)/(AB669+AB678))^($F687*(1+$E687))</f>
        <v/>
      </c>
      <c r="AD687" s="48">
        <f>FUELUSE(AC687,AD669,AC669,AD678,AC678,AD$7,$D687,$E687,$F687,$G687)</f>
        <v/>
      </c>
      <c r="AE687" s="25">
        <f>LOWER(Settings!$C$4)&amp;".mit."&amp;$A687&amp;IF($C687="","","."&amp;$C687&amp;"."&amp;$B687)&amp;IF(INDEX(Variables!$D$5:$D$105,MATCH($A687,Variables!$A$5:$A$105,0))="","","."&amp;INDEX(Variables!$D$5:$D$105,MATCH($A687,Variables!$A$5:$A$105,0)))&amp;"."&amp;AE$5</f>
        <v/>
      </c>
      <c r="AF687" s="46">
        <f>INDEX(Inputs!$U$5:$U$132,MATCH($B687&amp;"|"&amp;$C687,Inputs!$A$5:$A$132,0))</f>
        <v/>
      </c>
      <c r="AG687" s="47">
        <f>AF687*(1/(1+$G687))^(1+$E687)*(1+AG$7)^$D687*(AG669/AF669)^$E687*((AG669+AG678)/(AF669+AF678))^($F687*(1+$E687))</f>
        <v/>
      </c>
      <c r="AH687" s="47">
        <f>AG687*(1/(1+$G687))^(1+$E687)*(1+AH$7)^$D687*(AH669/AG669)^$E687*((AH669+AH678)/(AG669+AG678))^($F687*(1+$E687))</f>
        <v/>
      </c>
      <c r="AI687" s="47">
        <f>AH687*(1/(1+$G687))^(1+$E687)*(1+AI$7)^$D687*(AI669/AH669)^$E687*((AI669+AI678)/(AH669+AH678))^($F687*(1+$E687))</f>
        <v/>
      </c>
      <c r="AJ687" s="47">
        <f>AI687*(1/(1+$G687))^(1+$E687)*(1+AJ$7)^$D687*(AJ669/AI669)^$E687*((AJ669+AJ678)/(AI669+AI678))^($F687*(1+$E687))</f>
        <v/>
      </c>
      <c r="AK687" s="47">
        <f>AJ687*(1/(1+$G687))^(1+$E687)*(1+AK$7)^$D687*(AK669/AJ669)^$E687*((AK669+AK678)/(AJ669+AJ678))^($F687*(1+$E687))</f>
        <v/>
      </c>
      <c r="AL687" s="47">
        <f>AK687*(1/(1+$G687))^(1+$E687)*(1+AL$7)^$D687*(AL669/AK669)^$E687*((AL669+AL678)/(AK669+AK678))^($F687*(1+$E687))</f>
        <v/>
      </c>
      <c r="AM687" s="47">
        <f>AL687*(1/(1+$G687))^(1+$E687)*(1+AM$7)^$D687*(AM669/AL669)^$E687*((AM669+AM678)/(AL669+AL678))^($F687*(1+$E687))</f>
        <v/>
      </c>
      <c r="AN687" s="47">
        <f>AM687*(1/(1+$G687))^(1+$E687)*(1+AN$7)^$D687*(AN669/AM669)^$E687*((AN669+AN678)/(AM669+AM678))^($F687*(1+$E687))</f>
        <v/>
      </c>
      <c r="AO687" s="47">
        <f>AN687*(1/(1+$G687))^(1+$E687)*(1+AO$7)^$D687*(AO669/AN669)^$E687*((AO669+AO678)/(AN669+AN678))^($F687*(1+$E687))</f>
        <v/>
      </c>
      <c r="AP687" s="47">
        <f>AO687*(1/(1+$G687))^(1+$E687)*(1+AP$7)^$D687*(AP669/AO669)^$E687*((AP669+AP678)/(AO669+AO678))^($F687*(1+$E687))</f>
        <v/>
      </c>
      <c r="AQ687" s="47">
        <f>AP687*(1/(1+$G687))^(1+$E687)*(1+AQ$7)^$D687*(AQ669/AP669)^$E687*((AQ669+AQ678)/(AP669+AP678))^($F687*(1+$E687))</f>
        <v/>
      </c>
      <c r="AR687" s="47">
        <f>AQ687*(1/(1+$G687))^(1+$E687)*(1+AR$7)^$D687*(AR669/AQ669)^$E687*((AR669+AR678)/(AQ669+AQ678))^($F687*(1+$E687))</f>
        <v/>
      </c>
      <c r="AS687" s="47">
        <f>AR687*(1/(1+$G687))^(1+$E687)*(1+AS$7)^$D687*(AS669/AR669)^$E687*((AS669+AS678)/(AR669+AR678))^($F687*(1+$E687))</f>
        <v/>
      </c>
      <c r="AT687" s="47">
        <f>AS687*(1/(1+$G687))^(1+$E687)*(1+AT$7)^$D687*(AT669/AS669)^$E687*((AT669+AT678)/(AS669+AS678))^($F687*(1+$E687))</f>
        <v/>
      </c>
      <c r="AU687" s="47">
        <f>AT687*(1/(1+$G687))^(1+$E687)*(1+AU$7)^$D687*(AU669/AT669)^$E687*((AU669+AU678)/(AT669+AT678))^($F687*(1+$E687))</f>
        <v/>
      </c>
      <c r="AV687" s="47">
        <f>AU687*(1/(1+$G687))^(1+$E687)*(1+AV$7)^$D687*(AV669/AU669)^$E687*((AV669+AV678)/(AU669+AU678))^($F687*(1+$E687))</f>
        <v/>
      </c>
      <c r="AW687" s="47">
        <f>AV687*(1/(1+$G687))^(1+$E687)*(1+AW$7)^$D687*(AW669/AV669)^$E687*((AW669+AW678)/(AV669+AV678))^($F687*(1+$E687))</f>
        <v/>
      </c>
      <c r="AX687" s="48">
        <f>FUELUSE(AW687,AX669,AW669,AX678,AW678,AX$7,$D687,$E687,$F687,$G687)</f>
        <v/>
      </c>
    </row>
    <row r="688" hidden="1" outlineLevel="2">
      <c r="A688" s="5" t="inlineStr">
        <is>
          <t>ener</t>
        </is>
      </c>
      <c r="B688" s="5" t="inlineStr">
        <is>
          <t>bio</t>
        </is>
      </c>
      <c r="C688" s="5" t="inlineStr">
        <is>
          <t>foo</t>
        </is>
      </c>
      <c r="D688" s="40">
        <f>INDEX(Inputs!$N$5:$N$132,MATCH($B688&amp;"|"&amp;$C688,Inputs!$A$5:$A$132,0))</f>
        <v/>
      </c>
      <c r="E688" s="40">
        <f>INDEX(Inputs!$O$5:$O$132,MATCH($B688&amp;"|"&amp;$C688,Inputs!$A$5:$A$132,0))</f>
        <v/>
      </c>
      <c r="F688" s="40">
        <f>INDEX(Inputs!$P$5:$P$132,MATCH($B688&amp;"|"&amp;$C688,Inputs!$A$5:$A$132,0))</f>
        <v/>
      </c>
      <c r="G688" s="40">
        <f>INDEX(Inputs!$Q$5:$Q$132,MATCH($B688&amp;"|"&amp;$C688,Inputs!$A$5:$A$132,0))</f>
        <v/>
      </c>
      <c r="H688" s="5">
        <f>INDEX(Variables!$B$5:$B$105,MATCH($A688,Variables!$A$5:$A$105,0))&amp;IF($C688="",""," | "&amp;INDEX(Mapping!$B$5:$B$26,MATCH($C688,Mapping!$A$5:$A$26,0))&amp;" | "&amp;INDEX(Mapping!$B$30:$B$41,MATCH($B688,Mapping!$A$30:$A$41,0)))</f>
        <v/>
      </c>
      <c r="I688" s="5">
        <f>INDEX(Variables!$C$5:$C$105,MATCH($A688,Variables!$A$5:$A$105,0))</f>
        <v/>
      </c>
      <c r="J688" s="5">
        <f>INDEX(Variables!$E$5:$E$105,MATCH($A688,Variables!$A$5:$A$105,0))</f>
        <v/>
      </c>
      <c r="K688" s="25">
        <f>LOWER(Settings!$C$4)&amp;".mit."&amp;$A688&amp;IF($C688="","","."&amp;$C688&amp;"."&amp;$B688)&amp;IF(INDEX(Variables!$D$5:$D$105,MATCH($A688,Variables!$A$5:$A$105,0))="","","."&amp;INDEX(Variables!$D$5:$D$105,MATCH($A688,Variables!$A$5:$A$105,0)))&amp;"."&amp;K$5</f>
        <v/>
      </c>
      <c r="L688" s="46">
        <f>INDEX(Inputs!$U$5:$U$132,MATCH($B688&amp;"|"&amp;$C688,Inputs!$A$5:$A$132,0))</f>
        <v/>
      </c>
      <c r="M688" s="47">
        <f>L688*(1/(1+$G688))^(1+$E688)*(1+M$7)^$D688*(M670/L670)^$E688*((M670+M679)/(L670+L679))^($F688*(1+$E688))</f>
        <v/>
      </c>
      <c r="N688" s="47">
        <f>M688*(1/(1+$G688))^(1+$E688)*(1+N$7)^$D688*(N670/M670)^$E688*((N670+N679)/(M670+M679))^($F688*(1+$E688))</f>
        <v/>
      </c>
      <c r="O688" s="47">
        <f>N688*(1/(1+$G688))^(1+$E688)*(1+O$7)^$D688*(O670/N670)^$E688*((O670+O679)/(N670+N679))^($F688*(1+$E688))</f>
        <v/>
      </c>
      <c r="P688" s="47">
        <f>O688*(1/(1+$G688))^(1+$E688)*(1+P$7)^$D688*(P670/O670)^$E688*((P670+P679)/(O670+O679))^($F688*(1+$E688))</f>
        <v/>
      </c>
      <c r="Q688" s="47">
        <f>P688*(1/(1+$G688))^(1+$E688)*(1+Q$7)^$D688*(Q670/P670)^$E688*((Q670+Q679)/(P670+P679))^($F688*(1+$E688))</f>
        <v/>
      </c>
      <c r="R688" s="47">
        <f>Q688*(1/(1+$G688))^(1+$E688)*(1+R$7)^$D688*(R670/Q670)^$E688*((R670+R679)/(Q670+Q679))^($F688*(1+$E688))</f>
        <v/>
      </c>
      <c r="S688" s="47">
        <f>R688*(1/(1+$G688))^(1+$E688)*(1+S$7)^$D688*(S670/R670)^$E688*((S670+S679)/(R670+R679))^($F688*(1+$E688))</f>
        <v/>
      </c>
      <c r="T688" s="47">
        <f>S688*(1/(1+$G688))^(1+$E688)*(1+T$7)^$D688*(T670/S670)^$E688*((T670+T679)/(S670+S679))^($F688*(1+$E688))</f>
        <v/>
      </c>
      <c r="U688" s="47">
        <f>T688*(1/(1+$G688))^(1+$E688)*(1+U$7)^$D688*(U670/T670)^$E688*((U670+U679)/(T670+T679))^($F688*(1+$E688))</f>
        <v/>
      </c>
      <c r="V688" s="47">
        <f>U688*(1/(1+$G688))^(1+$E688)*(1+V$7)^$D688*(V670/U670)^$E688*((V670+V679)/(U670+U679))^($F688*(1+$E688))</f>
        <v/>
      </c>
      <c r="W688" s="47">
        <f>V688*(1/(1+$G688))^(1+$E688)*(1+W$7)^$D688*(W670/V670)^$E688*((W670+W679)/(V670+V679))^($F688*(1+$E688))</f>
        <v/>
      </c>
      <c r="X688" s="47">
        <f>W688*(1/(1+$G688))^(1+$E688)*(1+X$7)^$D688*(X670/W670)^$E688*((X670+X679)/(W670+W679))^($F688*(1+$E688))</f>
        <v/>
      </c>
      <c r="Y688" s="47">
        <f>X688*(1/(1+$G688))^(1+$E688)*(1+Y$7)^$D688*(Y670/X670)^$E688*((Y670+Y679)/(X670+X679))^($F688*(1+$E688))</f>
        <v/>
      </c>
      <c r="Z688" s="47">
        <f>Y688*(1/(1+$G688))^(1+$E688)*(1+Z$7)^$D688*(Z670/Y670)^$E688*((Z670+Z679)/(Y670+Y679))^($F688*(1+$E688))</f>
        <v/>
      </c>
      <c r="AA688" s="47">
        <f>Z688*(1/(1+$G688))^(1+$E688)*(1+AA$7)^$D688*(AA670/Z670)^$E688*((AA670+AA679)/(Z670+Z679))^($F688*(1+$E688))</f>
        <v/>
      </c>
      <c r="AB688" s="47">
        <f>AA688*(1/(1+$G688))^(1+$E688)*(1+AB$7)^$D688*(AB670/AA670)^$E688*((AB670+AB679)/(AA670+AA679))^($F688*(1+$E688))</f>
        <v/>
      </c>
      <c r="AC688" s="47">
        <f>AB688*(1/(1+$G688))^(1+$E688)*(1+AC$7)^$D688*(AC670/AB670)^$E688*((AC670+AC679)/(AB670+AB679))^($F688*(1+$E688))</f>
        <v/>
      </c>
      <c r="AD688" s="48">
        <f>FUELUSE(AC688,AD670,AC670,AD679,AC679,AD$7,$D688,$E688,$F688,$G688)</f>
        <v/>
      </c>
      <c r="AE688" s="25">
        <f>LOWER(Settings!$C$4)&amp;".mit."&amp;$A688&amp;IF($C688="","","."&amp;$C688&amp;"."&amp;$B688)&amp;IF(INDEX(Variables!$D$5:$D$105,MATCH($A688,Variables!$A$5:$A$105,0))="","","."&amp;INDEX(Variables!$D$5:$D$105,MATCH($A688,Variables!$A$5:$A$105,0)))&amp;"."&amp;AE$5</f>
        <v/>
      </c>
      <c r="AF688" s="46">
        <f>INDEX(Inputs!$U$5:$U$132,MATCH($B688&amp;"|"&amp;$C688,Inputs!$A$5:$A$132,0))</f>
        <v/>
      </c>
      <c r="AG688" s="47">
        <f>AF688*(1/(1+$G688))^(1+$E688)*(1+AG$7)^$D688*(AG670/AF670)^$E688*((AG670+AG679)/(AF670+AF679))^($F688*(1+$E688))</f>
        <v/>
      </c>
      <c r="AH688" s="47">
        <f>AG688*(1/(1+$G688))^(1+$E688)*(1+AH$7)^$D688*(AH670/AG670)^$E688*((AH670+AH679)/(AG670+AG679))^($F688*(1+$E688))</f>
        <v/>
      </c>
      <c r="AI688" s="47">
        <f>AH688*(1/(1+$G688))^(1+$E688)*(1+AI$7)^$D688*(AI670/AH670)^$E688*((AI670+AI679)/(AH670+AH679))^($F688*(1+$E688))</f>
        <v/>
      </c>
      <c r="AJ688" s="47">
        <f>AI688*(1/(1+$G688))^(1+$E688)*(1+AJ$7)^$D688*(AJ670/AI670)^$E688*((AJ670+AJ679)/(AI670+AI679))^($F688*(1+$E688))</f>
        <v/>
      </c>
      <c r="AK688" s="47">
        <f>AJ688*(1/(1+$G688))^(1+$E688)*(1+AK$7)^$D688*(AK670/AJ670)^$E688*((AK670+AK679)/(AJ670+AJ679))^($F688*(1+$E688))</f>
        <v/>
      </c>
      <c r="AL688" s="47">
        <f>AK688*(1/(1+$G688))^(1+$E688)*(1+AL$7)^$D688*(AL670/AK670)^$E688*((AL670+AL679)/(AK670+AK679))^($F688*(1+$E688))</f>
        <v/>
      </c>
      <c r="AM688" s="47">
        <f>AL688*(1/(1+$G688))^(1+$E688)*(1+AM$7)^$D688*(AM670/AL670)^$E688*((AM670+AM679)/(AL670+AL679))^($F688*(1+$E688))</f>
        <v/>
      </c>
      <c r="AN688" s="47">
        <f>AM688*(1/(1+$G688))^(1+$E688)*(1+AN$7)^$D688*(AN670/AM670)^$E688*((AN670+AN679)/(AM670+AM679))^($F688*(1+$E688))</f>
        <v/>
      </c>
      <c r="AO688" s="47">
        <f>AN688*(1/(1+$G688))^(1+$E688)*(1+AO$7)^$D688*(AO670/AN670)^$E688*((AO670+AO679)/(AN670+AN679))^($F688*(1+$E688))</f>
        <v/>
      </c>
      <c r="AP688" s="47">
        <f>AO688*(1/(1+$G688))^(1+$E688)*(1+AP$7)^$D688*(AP670/AO670)^$E688*((AP670+AP679)/(AO670+AO679))^($F688*(1+$E688))</f>
        <v/>
      </c>
      <c r="AQ688" s="47">
        <f>AP688*(1/(1+$G688))^(1+$E688)*(1+AQ$7)^$D688*(AQ670/AP670)^$E688*((AQ670+AQ679)/(AP670+AP679))^($F688*(1+$E688))</f>
        <v/>
      </c>
      <c r="AR688" s="47">
        <f>AQ688*(1/(1+$G688))^(1+$E688)*(1+AR$7)^$D688*(AR670/AQ670)^$E688*((AR670+AR679)/(AQ670+AQ679))^($F688*(1+$E688))</f>
        <v/>
      </c>
      <c r="AS688" s="47">
        <f>AR688*(1/(1+$G688))^(1+$E688)*(1+AS$7)^$D688*(AS670/AR670)^$E688*((AS670+AS679)/(AR670+AR679))^($F688*(1+$E688))</f>
        <v/>
      </c>
      <c r="AT688" s="47">
        <f>AS688*(1/(1+$G688))^(1+$E688)*(1+AT$7)^$D688*(AT670/AS670)^$E688*((AT670+AT679)/(AS670+AS679))^($F688*(1+$E688))</f>
        <v/>
      </c>
      <c r="AU688" s="47">
        <f>AT688*(1/(1+$G688))^(1+$E688)*(1+AU$7)^$D688*(AU670/AT670)^$E688*((AU670+AU679)/(AT670+AT679))^($F688*(1+$E688))</f>
        <v/>
      </c>
      <c r="AV688" s="47">
        <f>AU688*(1/(1+$G688))^(1+$E688)*(1+AV$7)^$D688*(AV670/AU670)^$E688*((AV670+AV679)/(AU670+AU679))^($F688*(1+$E688))</f>
        <v/>
      </c>
      <c r="AW688" s="47">
        <f>AV688*(1/(1+$G688))^(1+$E688)*(1+AW$7)^$D688*(AW670/AV670)^$E688*((AW670+AW679)/(AV670+AV679))^($F688*(1+$E688))</f>
        <v/>
      </c>
      <c r="AX688" s="48">
        <f>FUELUSE(AW688,AX670,AW670,AX679,AW679,AX$7,$D688,$E688,$F688,$G688)</f>
        <v/>
      </c>
    </row>
    <row r="689" hidden="1" outlineLevel="2"/>
    <row r="690" outlineLevel="1" collapsed="1">
      <c r="A690" s="9" t="inlineStr">
        <is>
          <t>ener</t>
        </is>
      </c>
      <c r="B690" s="9" t="inlineStr">
        <is>
          <t>all</t>
        </is>
      </c>
      <c r="C690" s="9" t="inlineStr">
        <is>
          <t>srv</t>
        </is>
      </c>
      <c r="H690" s="9">
        <f>INDEX(Variables!$B$5:$B$105,MATCH($A690,Variables!$A$5:$A$105,0))&amp;IF($C690="",""," | "&amp;INDEX(Mapping!$B$5:$B$26,MATCH($C690,Mapping!$A$5:$A$26,0))&amp;" | "&amp;INDEX(Mapping!$B$30:$B$41,MATCH($B690,Mapping!$A$30:$A$41,0)))</f>
        <v/>
      </c>
      <c r="I690" s="9">
        <f>INDEX(Variables!$C$5:$C$105,MATCH($A690,Variables!$A$5:$A$105,0))</f>
        <v/>
      </c>
      <c r="J690" s="9">
        <f>INDEX(Variables!$E$5:$E$105,MATCH($A690,Variables!$A$5:$A$105,0))</f>
        <v/>
      </c>
      <c r="K690" s="30">
        <f>LOWER(Settings!$C$4)&amp;".mit."&amp;$A690&amp;IF($C690="","","."&amp;$C690&amp;"."&amp;$B690)&amp;IF(INDEX(Variables!$D$5:$D$105,MATCH($A690,Variables!$A$5:$A$105,0))="","","."&amp;INDEX(Variables!$D$5:$D$105,MATCH($A690,Variables!$A$5:$A$105,0)))&amp;"."&amp;K$5</f>
        <v/>
      </c>
      <c r="L690" s="44">
        <f>SUM(L745:L752)</f>
        <v/>
      </c>
      <c r="M690" s="45">
        <f>SUM(M745:M752)</f>
        <v/>
      </c>
      <c r="N690" s="45">
        <f>SUM(N745:N752)</f>
        <v/>
      </c>
      <c r="O690" s="45">
        <f>SUM(O745:O752)</f>
        <v/>
      </c>
      <c r="P690" s="45">
        <f>SUM(P745:P752)</f>
        <v/>
      </c>
      <c r="Q690" s="45">
        <f>SUM(Q745:Q752)</f>
        <v/>
      </c>
      <c r="R690" s="45">
        <f>SUM(R745:R752)</f>
        <v/>
      </c>
      <c r="S690" s="45">
        <f>SUM(S745:S752)</f>
        <v/>
      </c>
      <c r="T690" s="45">
        <f>SUM(T745:T752)</f>
        <v/>
      </c>
      <c r="U690" s="45">
        <f>SUM(U745:U752)</f>
        <v/>
      </c>
      <c r="V690" s="45">
        <f>SUM(V745:V752)</f>
        <v/>
      </c>
      <c r="W690" s="45">
        <f>SUM(W745:W752)</f>
        <v/>
      </c>
      <c r="X690" s="45">
        <f>SUM(X745:X752)</f>
        <v/>
      </c>
      <c r="Y690" s="45">
        <f>SUM(Y745:Y752)</f>
        <v/>
      </c>
      <c r="Z690" s="45">
        <f>SUM(Z745:Z752)</f>
        <v/>
      </c>
      <c r="AA690" s="45">
        <f>SUM(AA745:AA752)</f>
        <v/>
      </c>
      <c r="AB690" s="45">
        <f>SUM(AB745:AB752)</f>
        <v/>
      </c>
      <c r="AC690" s="45">
        <f>SUM(AC745:AC752)</f>
        <v/>
      </c>
      <c r="AD690" s="45">
        <f>SUM(AD745:AD752)</f>
        <v/>
      </c>
      <c r="AE690" s="30">
        <f>LOWER(Settings!$C$4)&amp;".mit."&amp;$A690&amp;IF($C690="","","."&amp;$C690&amp;"."&amp;$B690)&amp;IF(INDEX(Variables!$D$5:$D$105,MATCH($A690,Variables!$A$5:$A$105,0))="","","."&amp;INDEX(Variables!$D$5:$D$105,MATCH($A690,Variables!$A$5:$A$105,0)))&amp;"."&amp;AE$5</f>
        <v/>
      </c>
      <c r="AF690" s="44">
        <f>SUM(AF745:AF752)</f>
        <v/>
      </c>
      <c r="AG690" s="45">
        <f>SUM(AG745:AG752)</f>
        <v/>
      </c>
      <c r="AH690" s="45">
        <f>SUM(AH745:AH752)</f>
        <v/>
      </c>
      <c r="AI690" s="45">
        <f>SUM(AI745:AI752)</f>
        <v/>
      </c>
      <c r="AJ690" s="45">
        <f>SUM(AJ745:AJ752)</f>
        <v/>
      </c>
      <c r="AK690" s="45">
        <f>SUM(AK745:AK752)</f>
        <v/>
      </c>
      <c r="AL690" s="45">
        <f>SUM(AL745:AL752)</f>
        <v/>
      </c>
      <c r="AM690" s="45">
        <f>SUM(AM745:AM752)</f>
        <v/>
      </c>
      <c r="AN690" s="45">
        <f>SUM(AN745:AN752)</f>
        <v/>
      </c>
      <c r="AO690" s="45">
        <f>SUM(AO745:AO752)</f>
        <v/>
      </c>
      <c r="AP690" s="45">
        <f>SUM(AP745:AP752)</f>
        <v/>
      </c>
      <c r="AQ690" s="45">
        <f>SUM(AQ745:AQ752)</f>
        <v/>
      </c>
      <c r="AR690" s="45">
        <f>SUM(AR745:AR752)</f>
        <v/>
      </c>
      <c r="AS690" s="45">
        <f>SUM(AS745:AS752)</f>
        <v/>
      </c>
      <c r="AT690" s="45">
        <f>SUM(AT745:AT752)</f>
        <v/>
      </c>
      <c r="AU690" s="45">
        <f>SUM(AU745:AU752)</f>
        <v/>
      </c>
      <c r="AV690" s="45">
        <f>SUM(AV745:AV752)</f>
        <v/>
      </c>
      <c r="AW690" s="45">
        <f>SUM(AW745:AW752)</f>
        <v/>
      </c>
      <c r="AX690" s="45">
        <f>SUM(AX745:AX752)</f>
        <v/>
      </c>
    </row>
    <row r="691" hidden="1" outlineLevel="2">
      <c r="A691" s="5" t="inlineStr">
        <is>
          <t>ctxnew</t>
        </is>
      </c>
      <c r="B691" s="5" t="inlineStr">
        <is>
          <t>coa</t>
        </is>
      </c>
      <c r="C691" s="5" t="inlineStr">
        <is>
          <t>srv</t>
        </is>
      </c>
      <c r="D691" s="40">
        <f>INDEX(Inputs!$T$5:$T$132,MATCH($B691&amp;"|"&amp;$C691,Inputs!$A$5:$A$132,0))</f>
        <v/>
      </c>
      <c r="E691" s="40">
        <f>INDEX(Inputs!$J$5:$J$132,MATCH($B691&amp;"|"&amp;$C691,Inputs!$A$5:$A$132,0))</f>
        <v/>
      </c>
      <c r="F691" s="40">
        <f>INDEX(Inputs!$K$5:$K$132,MATCH($B691&amp;"|"&amp;$C691,Inputs!$A$5:$A$132,0))</f>
        <v/>
      </c>
      <c r="G691" s="39" t="n"/>
      <c r="H691" s="5">
        <f>INDEX(Variables!$B$5:$B$105,MATCH($A691,Variables!$A$5:$A$105,0))&amp;IF($C691="",""," | "&amp;INDEX(Mapping!$B$5:$B$26,MATCH($C691,Mapping!$A$5:$A$26,0))&amp;" | "&amp;INDEX(Mapping!$B$30:$B$41,MATCH($B691,Mapping!$A$30:$A$41,0)))</f>
        <v/>
      </c>
      <c r="I691" s="5">
        <f>INDEX(Variables!$C$5:$C$105,MATCH($A691,Variables!$A$5:$A$105,0))</f>
        <v/>
      </c>
      <c r="J691" s="5">
        <f>INDEX(Variables!$E$5:$E$105,MATCH($A691,Variables!$A$5:$A$105,0))</f>
        <v/>
      </c>
      <c r="K691" s="25">
        <f>LOWER(Settings!$C$4)&amp;".mit."&amp;$A691&amp;IF($C691="","","."&amp;$C691&amp;"."&amp;$B691)&amp;IF(INDEX(Variables!$D$5:$D$105,MATCH($A691,Variables!$A$5:$A$105,0))="","","."&amp;INDEX(Variables!$D$5:$D$105,MATCH($A691,Variables!$A$5:$A$105,0)))&amp;"."&amp;K$5</f>
        <v/>
      </c>
      <c r="L691" s="41">
        <f>L$12*$D691*INDEX(L$21:L$28,$E691)*INDEX(L$30:L$46,$F691)*(1-INDEX(L$117:L$133,$F691))</f>
        <v/>
      </c>
      <c r="M691" s="40">
        <f>M$12*$D691*INDEX(M$21:M$28,$E691)*INDEX(M$30:M$46,$F691)*(1-INDEX(M$117:M$133,$F691))</f>
        <v/>
      </c>
      <c r="N691" s="40">
        <f>N$12*$D691*INDEX(N$21:N$28,$E691)*INDEX(N$30:N$46,$F691)*(1-INDEX(N$117:N$133,$F691))</f>
        <v/>
      </c>
      <c r="O691" s="40">
        <f>O$12*$D691*INDEX(O$21:O$28,$E691)*INDEX(O$30:O$46,$F691)*(1-INDEX(O$117:O$133,$F691))</f>
        <v/>
      </c>
      <c r="P691" s="40">
        <f>P$12*$D691*INDEX(P$21:P$28,$E691)*INDEX(P$30:P$46,$F691)*(1-INDEX(P$117:P$133,$F691))</f>
        <v/>
      </c>
      <c r="Q691" s="40">
        <f>Q$12*$D691*INDEX(Q$21:Q$28,$E691)*INDEX(Q$30:Q$46,$F691)*(1-INDEX(Q$117:Q$133,$F691))</f>
        <v/>
      </c>
      <c r="R691" s="40">
        <f>R$12*$D691*INDEX(R$21:R$28,$E691)*INDEX(R$30:R$46,$F691)*(1-INDEX(R$117:R$133,$F691))</f>
        <v/>
      </c>
      <c r="S691" s="40">
        <f>S$12*$D691*INDEX(S$21:S$28,$E691)*INDEX(S$30:S$46,$F691)*(1-INDEX(S$117:S$133,$F691))</f>
        <v/>
      </c>
      <c r="T691" s="40">
        <f>T$12*$D691*INDEX(T$21:T$28,$E691)*INDEX(T$30:T$46,$F691)*(1-INDEX(T$117:T$133,$F691))</f>
        <v/>
      </c>
      <c r="U691" s="40">
        <f>U$12*$D691*INDEX(U$21:U$28,$E691)*INDEX(U$30:U$46,$F691)*(1-INDEX(U$117:U$133,$F691))</f>
        <v/>
      </c>
      <c r="V691" s="40">
        <f>V$12*$D691*INDEX(V$21:V$28,$E691)*INDEX(V$30:V$46,$F691)*(1-INDEX(V$117:V$133,$F691))</f>
        <v/>
      </c>
      <c r="W691" s="40">
        <f>W$12*$D691*INDEX(W$21:W$28,$E691)*INDEX(W$30:W$46,$F691)*(1-INDEX(W$117:W$133,$F691))</f>
        <v/>
      </c>
      <c r="X691" s="40">
        <f>X$12*$D691*INDEX(X$21:X$28,$E691)*INDEX(X$30:X$46,$F691)*(1-INDEX(X$117:X$133,$F691))</f>
        <v/>
      </c>
      <c r="Y691" s="40">
        <f>Y$12*$D691*INDEX(Y$21:Y$28,$E691)*INDEX(Y$30:Y$46,$F691)*(1-INDEX(Y$117:Y$133,$F691))</f>
        <v/>
      </c>
      <c r="Z691" s="40">
        <f>Z$12*$D691*INDEX(Z$21:Z$28,$E691)*INDEX(Z$30:Z$46,$F691)*(1-INDEX(Z$117:Z$133,$F691))</f>
        <v/>
      </c>
      <c r="AA691" s="40">
        <f>AA$12*$D691*INDEX(AA$21:AA$28,$E691)*INDEX(AA$30:AA$46,$F691)*(1-INDEX(AA$117:AA$133,$F691))</f>
        <v/>
      </c>
      <c r="AB691" s="40">
        <f>AB$12*$D691*INDEX(AB$21:AB$28,$E691)*INDEX(AB$30:AB$46,$F691)*(1-INDEX(AB$117:AB$133,$F691))</f>
        <v/>
      </c>
      <c r="AC691" s="40">
        <f>AC$12*$D691*INDEX(AC$21:AC$28,$E691)*INDEX(AC$30:AC$46,$F691)*(1-INDEX(AC$117:AC$133,$F691))</f>
        <v/>
      </c>
      <c r="AD691" s="42">
        <f>CARBONTAX(AD$12,$D691,INDEX(AD$21:AD$28,$E691),INDEX(AD$30:AD$46,$F691),INDEX(AD$117:AD$133,$F691))</f>
        <v/>
      </c>
      <c r="AE691" s="25">
        <f>LOWER(Settings!$C$4)&amp;".mit."&amp;$A691&amp;IF($C691="","","."&amp;$C691&amp;"."&amp;$B691)&amp;IF(INDEX(Variables!$D$5:$D$105,MATCH($A691,Variables!$A$5:$A$105,0))="","","."&amp;INDEX(Variables!$D$5:$D$105,MATCH($A691,Variables!$A$5:$A$105,0)))&amp;"."&amp;AE$5</f>
        <v/>
      </c>
      <c r="AF691" s="41">
        <f>AF$12*$D691*INDEX(AF$21:AF$28,$E691)*INDEX(AF$30:AF$46,$F691)*(1-INDEX(AF$117:AF$133,$F691))</f>
        <v/>
      </c>
      <c r="AG691" s="40">
        <f>AG$12*$D691*INDEX(AG$21:AG$28,$E691)*INDEX(AG$30:AG$46,$F691)*(1-INDEX(AG$117:AG$133,$F691))</f>
        <v/>
      </c>
      <c r="AH691" s="40">
        <f>AH$12*$D691*INDEX(AH$21:AH$28,$E691)*INDEX(AH$30:AH$46,$F691)*(1-INDEX(AH$117:AH$133,$F691))</f>
        <v/>
      </c>
      <c r="AI691" s="40">
        <f>AI$12*$D691*INDEX(AI$21:AI$28,$E691)*INDEX(AI$30:AI$46,$F691)*(1-INDEX(AI$117:AI$133,$F691))</f>
        <v/>
      </c>
      <c r="AJ691" s="40">
        <f>AJ$12*$D691*INDEX(AJ$21:AJ$28,$E691)*INDEX(AJ$30:AJ$46,$F691)*(1-INDEX(AJ$117:AJ$133,$F691))</f>
        <v/>
      </c>
      <c r="AK691" s="40">
        <f>AK$12*$D691*INDEX(AK$21:AK$28,$E691)*INDEX(AK$30:AK$46,$F691)*(1-INDEX(AK$117:AK$133,$F691))</f>
        <v/>
      </c>
      <c r="AL691" s="40">
        <f>AL$12*$D691*INDEX(AL$21:AL$28,$E691)*INDEX(AL$30:AL$46,$F691)*(1-INDEX(AL$117:AL$133,$F691))</f>
        <v/>
      </c>
      <c r="AM691" s="40">
        <f>AM$12*$D691*INDEX(AM$21:AM$28,$E691)*INDEX(AM$30:AM$46,$F691)*(1-INDEX(AM$117:AM$133,$F691))</f>
        <v/>
      </c>
      <c r="AN691" s="40">
        <f>AN$12*$D691*INDEX(AN$21:AN$28,$E691)*INDEX(AN$30:AN$46,$F691)*(1-INDEX(AN$117:AN$133,$F691))</f>
        <v/>
      </c>
      <c r="AO691" s="40">
        <f>AO$12*$D691*INDEX(AO$21:AO$28,$E691)*INDEX(AO$30:AO$46,$F691)*(1-INDEX(AO$117:AO$133,$F691))</f>
        <v/>
      </c>
      <c r="AP691" s="40">
        <f>AP$12*$D691*INDEX(AP$21:AP$28,$E691)*INDEX(AP$30:AP$46,$F691)*(1-INDEX(AP$117:AP$133,$F691))</f>
        <v/>
      </c>
      <c r="AQ691" s="40">
        <f>AQ$12*$D691*INDEX(AQ$21:AQ$28,$E691)*INDEX(AQ$30:AQ$46,$F691)*(1-INDEX(AQ$117:AQ$133,$F691))</f>
        <v/>
      </c>
      <c r="AR691" s="40">
        <f>AR$12*$D691*INDEX(AR$21:AR$28,$E691)*INDEX(AR$30:AR$46,$F691)*(1-INDEX(AR$117:AR$133,$F691))</f>
        <v/>
      </c>
      <c r="AS691" s="40">
        <f>AS$12*$D691*INDEX(AS$21:AS$28,$E691)*INDEX(AS$30:AS$46,$F691)*(1-INDEX(AS$117:AS$133,$F691))</f>
        <v/>
      </c>
      <c r="AT691" s="40">
        <f>AT$12*$D691*INDEX(AT$21:AT$28,$E691)*INDEX(AT$30:AT$46,$F691)*(1-INDEX(AT$117:AT$133,$F691))</f>
        <v/>
      </c>
      <c r="AU691" s="40">
        <f>AU$12*$D691*INDEX(AU$21:AU$28,$E691)*INDEX(AU$30:AU$46,$F691)*(1-INDEX(AU$117:AU$133,$F691))</f>
        <v/>
      </c>
      <c r="AV691" s="40">
        <f>AV$12*$D691*INDEX(AV$21:AV$28,$E691)*INDEX(AV$30:AV$46,$F691)*(1-INDEX(AV$117:AV$133,$F691))</f>
        <v/>
      </c>
      <c r="AW691" s="40">
        <f>AW$12*$D691*INDEX(AW$21:AW$28,$E691)*INDEX(AW$30:AW$46,$F691)*(1-INDEX(AW$117:AW$133,$F691))</f>
        <v/>
      </c>
      <c r="AX691" s="42">
        <f>CARBONTAX(AX$12,$D691,INDEX(AX$21:AX$28,$E691),INDEX(AX$30:AX$46,$F691),INDEX(AX$117:AX$133,$F691))</f>
        <v/>
      </c>
    </row>
    <row r="692" hidden="1" outlineLevel="2">
      <c r="A692" s="5" t="inlineStr">
        <is>
          <t>ctxnew</t>
        </is>
      </c>
      <c r="B692" s="5" t="inlineStr">
        <is>
          <t>nga</t>
        </is>
      </c>
      <c r="C692" s="5" t="inlineStr">
        <is>
          <t>srv</t>
        </is>
      </c>
      <c r="D692" s="40">
        <f>INDEX(Inputs!$T$5:$T$132,MATCH($B692&amp;"|"&amp;$C692,Inputs!$A$5:$A$132,0))</f>
        <v/>
      </c>
      <c r="E692" s="40">
        <f>INDEX(Inputs!$J$5:$J$132,MATCH($B692&amp;"|"&amp;$C692,Inputs!$A$5:$A$132,0))</f>
        <v/>
      </c>
      <c r="F692" s="40">
        <f>INDEX(Inputs!$K$5:$K$132,MATCH($B692&amp;"|"&amp;$C692,Inputs!$A$5:$A$132,0))</f>
        <v/>
      </c>
      <c r="G692" s="39" t="n"/>
      <c r="H692" s="5">
        <f>INDEX(Variables!$B$5:$B$105,MATCH($A692,Variables!$A$5:$A$105,0))&amp;IF($C692="",""," | "&amp;INDEX(Mapping!$B$5:$B$26,MATCH($C692,Mapping!$A$5:$A$26,0))&amp;" | "&amp;INDEX(Mapping!$B$30:$B$41,MATCH($B692,Mapping!$A$30:$A$41,0)))</f>
        <v/>
      </c>
      <c r="I692" s="5">
        <f>INDEX(Variables!$C$5:$C$105,MATCH($A692,Variables!$A$5:$A$105,0))</f>
        <v/>
      </c>
      <c r="J692" s="5">
        <f>INDEX(Variables!$E$5:$E$105,MATCH($A692,Variables!$A$5:$A$105,0))</f>
        <v/>
      </c>
      <c r="K692" s="25">
        <f>LOWER(Settings!$C$4)&amp;".mit."&amp;$A692&amp;IF($C692="","","."&amp;$C692&amp;"."&amp;$B692)&amp;IF(INDEX(Variables!$D$5:$D$105,MATCH($A692,Variables!$A$5:$A$105,0))="","","."&amp;INDEX(Variables!$D$5:$D$105,MATCH($A692,Variables!$A$5:$A$105,0)))&amp;"."&amp;K$5</f>
        <v/>
      </c>
      <c r="L692" s="41">
        <f>L$12*$D692*INDEX(L$21:L$28,$E692)*INDEX(L$30:L$46,$F692)*(1-INDEX(L$117:L$133,$F692))</f>
        <v/>
      </c>
      <c r="M692" s="40">
        <f>M$12*$D692*INDEX(M$21:M$28,$E692)*INDEX(M$30:M$46,$F692)*(1-INDEX(M$117:M$133,$F692))</f>
        <v/>
      </c>
      <c r="N692" s="40">
        <f>N$12*$D692*INDEX(N$21:N$28,$E692)*INDEX(N$30:N$46,$F692)*(1-INDEX(N$117:N$133,$F692))</f>
        <v/>
      </c>
      <c r="O692" s="40">
        <f>O$12*$D692*INDEX(O$21:O$28,$E692)*INDEX(O$30:O$46,$F692)*(1-INDEX(O$117:O$133,$F692))</f>
        <v/>
      </c>
      <c r="P692" s="40">
        <f>P$12*$D692*INDEX(P$21:P$28,$E692)*INDEX(P$30:P$46,$F692)*(1-INDEX(P$117:P$133,$F692))</f>
        <v/>
      </c>
      <c r="Q692" s="40">
        <f>Q$12*$D692*INDEX(Q$21:Q$28,$E692)*INDEX(Q$30:Q$46,$F692)*(1-INDEX(Q$117:Q$133,$F692))</f>
        <v/>
      </c>
      <c r="R692" s="40">
        <f>R$12*$D692*INDEX(R$21:R$28,$E692)*INDEX(R$30:R$46,$F692)*(1-INDEX(R$117:R$133,$F692))</f>
        <v/>
      </c>
      <c r="S692" s="40">
        <f>S$12*$D692*INDEX(S$21:S$28,$E692)*INDEX(S$30:S$46,$F692)*(1-INDEX(S$117:S$133,$F692))</f>
        <v/>
      </c>
      <c r="T692" s="40">
        <f>T$12*$D692*INDEX(T$21:T$28,$E692)*INDEX(T$30:T$46,$F692)*(1-INDEX(T$117:T$133,$F692))</f>
        <v/>
      </c>
      <c r="U692" s="40">
        <f>U$12*$D692*INDEX(U$21:U$28,$E692)*INDEX(U$30:U$46,$F692)*(1-INDEX(U$117:U$133,$F692))</f>
        <v/>
      </c>
      <c r="V692" s="40">
        <f>V$12*$D692*INDEX(V$21:V$28,$E692)*INDEX(V$30:V$46,$F692)*(1-INDEX(V$117:V$133,$F692))</f>
        <v/>
      </c>
      <c r="W692" s="40">
        <f>W$12*$D692*INDEX(W$21:W$28,$E692)*INDEX(W$30:W$46,$F692)*(1-INDEX(W$117:W$133,$F692))</f>
        <v/>
      </c>
      <c r="X692" s="40">
        <f>X$12*$D692*INDEX(X$21:X$28,$E692)*INDEX(X$30:X$46,$F692)*(1-INDEX(X$117:X$133,$F692))</f>
        <v/>
      </c>
      <c r="Y692" s="40">
        <f>Y$12*$D692*INDEX(Y$21:Y$28,$E692)*INDEX(Y$30:Y$46,$F692)*(1-INDEX(Y$117:Y$133,$F692))</f>
        <v/>
      </c>
      <c r="Z692" s="40">
        <f>Z$12*$D692*INDEX(Z$21:Z$28,$E692)*INDEX(Z$30:Z$46,$F692)*(1-INDEX(Z$117:Z$133,$F692))</f>
        <v/>
      </c>
      <c r="AA692" s="40">
        <f>AA$12*$D692*INDEX(AA$21:AA$28,$E692)*INDEX(AA$30:AA$46,$F692)*(1-INDEX(AA$117:AA$133,$F692))</f>
        <v/>
      </c>
      <c r="AB692" s="40">
        <f>AB$12*$D692*INDEX(AB$21:AB$28,$E692)*INDEX(AB$30:AB$46,$F692)*(1-INDEX(AB$117:AB$133,$F692))</f>
        <v/>
      </c>
      <c r="AC692" s="40">
        <f>AC$12*$D692*INDEX(AC$21:AC$28,$E692)*INDEX(AC$30:AC$46,$F692)*(1-INDEX(AC$117:AC$133,$F692))</f>
        <v/>
      </c>
      <c r="AD692" s="42">
        <f>CARBONTAX(AD$12,$D692,INDEX(AD$21:AD$28,$E692),INDEX(AD$30:AD$46,$F692),INDEX(AD$117:AD$133,$F692))</f>
        <v/>
      </c>
      <c r="AE692" s="25">
        <f>LOWER(Settings!$C$4)&amp;".mit."&amp;$A692&amp;IF($C692="","","."&amp;$C692&amp;"."&amp;$B692)&amp;IF(INDEX(Variables!$D$5:$D$105,MATCH($A692,Variables!$A$5:$A$105,0))="","","."&amp;INDEX(Variables!$D$5:$D$105,MATCH($A692,Variables!$A$5:$A$105,0)))&amp;"."&amp;AE$5</f>
        <v/>
      </c>
      <c r="AF692" s="41">
        <f>AF$12*$D692*INDEX(AF$21:AF$28,$E692)*INDEX(AF$30:AF$46,$F692)*(1-INDEX(AF$117:AF$133,$F692))</f>
        <v/>
      </c>
      <c r="AG692" s="40">
        <f>AG$12*$D692*INDEX(AG$21:AG$28,$E692)*INDEX(AG$30:AG$46,$F692)*(1-INDEX(AG$117:AG$133,$F692))</f>
        <v/>
      </c>
      <c r="AH692" s="40">
        <f>AH$12*$D692*INDEX(AH$21:AH$28,$E692)*INDEX(AH$30:AH$46,$F692)*(1-INDEX(AH$117:AH$133,$F692))</f>
        <v/>
      </c>
      <c r="AI692" s="40">
        <f>AI$12*$D692*INDEX(AI$21:AI$28,$E692)*INDEX(AI$30:AI$46,$F692)*(1-INDEX(AI$117:AI$133,$F692))</f>
        <v/>
      </c>
      <c r="AJ692" s="40">
        <f>AJ$12*$D692*INDEX(AJ$21:AJ$28,$E692)*INDEX(AJ$30:AJ$46,$F692)*(1-INDEX(AJ$117:AJ$133,$F692))</f>
        <v/>
      </c>
      <c r="AK692" s="40">
        <f>AK$12*$D692*INDEX(AK$21:AK$28,$E692)*INDEX(AK$30:AK$46,$F692)*(1-INDEX(AK$117:AK$133,$F692))</f>
        <v/>
      </c>
      <c r="AL692" s="40">
        <f>AL$12*$D692*INDEX(AL$21:AL$28,$E692)*INDEX(AL$30:AL$46,$F692)*(1-INDEX(AL$117:AL$133,$F692))</f>
        <v/>
      </c>
      <c r="AM692" s="40">
        <f>AM$12*$D692*INDEX(AM$21:AM$28,$E692)*INDEX(AM$30:AM$46,$F692)*(1-INDEX(AM$117:AM$133,$F692))</f>
        <v/>
      </c>
      <c r="AN692" s="40">
        <f>AN$12*$D692*INDEX(AN$21:AN$28,$E692)*INDEX(AN$30:AN$46,$F692)*(1-INDEX(AN$117:AN$133,$F692))</f>
        <v/>
      </c>
      <c r="AO692" s="40">
        <f>AO$12*$D692*INDEX(AO$21:AO$28,$E692)*INDEX(AO$30:AO$46,$F692)*(1-INDEX(AO$117:AO$133,$F692))</f>
        <v/>
      </c>
      <c r="AP692" s="40">
        <f>AP$12*$D692*INDEX(AP$21:AP$28,$E692)*INDEX(AP$30:AP$46,$F692)*(1-INDEX(AP$117:AP$133,$F692))</f>
        <v/>
      </c>
      <c r="AQ692" s="40">
        <f>AQ$12*$D692*INDEX(AQ$21:AQ$28,$E692)*INDEX(AQ$30:AQ$46,$F692)*(1-INDEX(AQ$117:AQ$133,$F692))</f>
        <v/>
      </c>
      <c r="AR692" s="40">
        <f>AR$12*$D692*INDEX(AR$21:AR$28,$E692)*INDEX(AR$30:AR$46,$F692)*(1-INDEX(AR$117:AR$133,$F692))</f>
        <v/>
      </c>
      <c r="AS692" s="40">
        <f>AS$12*$D692*INDEX(AS$21:AS$28,$E692)*INDEX(AS$30:AS$46,$F692)*(1-INDEX(AS$117:AS$133,$F692))</f>
        <v/>
      </c>
      <c r="AT692" s="40">
        <f>AT$12*$D692*INDEX(AT$21:AT$28,$E692)*INDEX(AT$30:AT$46,$F692)*(1-INDEX(AT$117:AT$133,$F692))</f>
        <v/>
      </c>
      <c r="AU692" s="40">
        <f>AU$12*$D692*INDEX(AU$21:AU$28,$E692)*INDEX(AU$30:AU$46,$F692)*(1-INDEX(AU$117:AU$133,$F692))</f>
        <v/>
      </c>
      <c r="AV692" s="40">
        <f>AV$12*$D692*INDEX(AV$21:AV$28,$E692)*INDEX(AV$30:AV$46,$F692)*(1-INDEX(AV$117:AV$133,$F692))</f>
        <v/>
      </c>
      <c r="AW692" s="40">
        <f>AW$12*$D692*INDEX(AW$21:AW$28,$E692)*INDEX(AW$30:AW$46,$F692)*(1-INDEX(AW$117:AW$133,$F692))</f>
        <v/>
      </c>
      <c r="AX692" s="42">
        <f>CARBONTAX(AX$12,$D692,INDEX(AX$21:AX$28,$E692),INDEX(AX$30:AX$46,$F692),INDEX(AX$117:AX$133,$F692))</f>
        <v/>
      </c>
    </row>
    <row r="693" hidden="1" outlineLevel="2">
      <c r="A693" s="5" t="inlineStr">
        <is>
          <t>ctxnew</t>
        </is>
      </c>
      <c r="B693" s="5" t="inlineStr">
        <is>
          <t>gso</t>
        </is>
      </c>
      <c r="C693" s="5" t="inlineStr">
        <is>
          <t>srv</t>
        </is>
      </c>
      <c r="D693" s="40">
        <f>INDEX(Inputs!$T$5:$T$132,MATCH($B693&amp;"|"&amp;$C693,Inputs!$A$5:$A$132,0))</f>
        <v/>
      </c>
      <c r="E693" s="40">
        <f>INDEX(Inputs!$J$5:$J$132,MATCH($B693&amp;"|"&amp;$C693,Inputs!$A$5:$A$132,0))</f>
        <v/>
      </c>
      <c r="F693" s="40">
        <f>INDEX(Inputs!$K$5:$K$132,MATCH($B693&amp;"|"&amp;$C693,Inputs!$A$5:$A$132,0))</f>
        <v/>
      </c>
      <c r="G693" s="39" t="n"/>
      <c r="H693" s="5">
        <f>INDEX(Variables!$B$5:$B$105,MATCH($A693,Variables!$A$5:$A$105,0))&amp;IF($C693="",""," | "&amp;INDEX(Mapping!$B$5:$B$26,MATCH($C693,Mapping!$A$5:$A$26,0))&amp;" | "&amp;INDEX(Mapping!$B$30:$B$41,MATCH($B693,Mapping!$A$30:$A$41,0)))</f>
        <v/>
      </c>
      <c r="I693" s="5">
        <f>INDEX(Variables!$C$5:$C$105,MATCH($A693,Variables!$A$5:$A$105,0))</f>
        <v/>
      </c>
      <c r="J693" s="5">
        <f>INDEX(Variables!$E$5:$E$105,MATCH($A693,Variables!$A$5:$A$105,0))</f>
        <v/>
      </c>
      <c r="K693" s="25">
        <f>LOWER(Settings!$C$4)&amp;".mit."&amp;$A693&amp;IF($C693="","","."&amp;$C693&amp;"."&amp;$B693)&amp;IF(INDEX(Variables!$D$5:$D$105,MATCH($A693,Variables!$A$5:$A$105,0))="","","."&amp;INDEX(Variables!$D$5:$D$105,MATCH($A693,Variables!$A$5:$A$105,0)))&amp;"."&amp;K$5</f>
        <v/>
      </c>
      <c r="L693" s="41">
        <f>L$12*$D693*INDEX(L$21:L$28,$E693)*INDEX(L$30:L$46,$F693)*(1-INDEX(L$117:L$133,$F693))</f>
        <v/>
      </c>
      <c r="M693" s="40">
        <f>M$12*$D693*INDEX(M$21:M$28,$E693)*INDEX(M$30:M$46,$F693)*(1-INDEX(M$117:M$133,$F693))</f>
        <v/>
      </c>
      <c r="N693" s="40">
        <f>N$12*$D693*INDEX(N$21:N$28,$E693)*INDEX(N$30:N$46,$F693)*(1-INDEX(N$117:N$133,$F693))</f>
        <v/>
      </c>
      <c r="O693" s="40">
        <f>O$12*$D693*INDEX(O$21:O$28,$E693)*INDEX(O$30:O$46,$F693)*(1-INDEX(O$117:O$133,$F693))</f>
        <v/>
      </c>
      <c r="P693" s="40">
        <f>P$12*$D693*INDEX(P$21:P$28,$E693)*INDEX(P$30:P$46,$F693)*(1-INDEX(P$117:P$133,$F693))</f>
        <v/>
      </c>
      <c r="Q693" s="40">
        <f>Q$12*$D693*INDEX(Q$21:Q$28,$E693)*INDEX(Q$30:Q$46,$F693)*(1-INDEX(Q$117:Q$133,$F693))</f>
        <v/>
      </c>
      <c r="R693" s="40">
        <f>R$12*$D693*INDEX(R$21:R$28,$E693)*INDEX(R$30:R$46,$F693)*(1-INDEX(R$117:R$133,$F693))</f>
        <v/>
      </c>
      <c r="S693" s="40">
        <f>S$12*$D693*INDEX(S$21:S$28,$E693)*INDEX(S$30:S$46,$F693)*(1-INDEX(S$117:S$133,$F693))</f>
        <v/>
      </c>
      <c r="T693" s="40">
        <f>T$12*$D693*INDEX(T$21:T$28,$E693)*INDEX(T$30:T$46,$F693)*(1-INDEX(T$117:T$133,$F693))</f>
        <v/>
      </c>
      <c r="U693" s="40">
        <f>U$12*$D693*INDEX(U$21:U$28,$E693)*INDEX(U$30:U$46,$F693)*(1-INDEX(U$117:U$133,$F693))</f>
        <v/>
      </c>
      <c r="V693" s="40">
        <f>V$12*$D693*INDEX(V$21:V$28,$E693)*INDEX(V$30:V$46,$F693)*(1-INDEX(V$117:V$133,$F693))</f>
        <v/>
      </c>
      <c r="W693" s="40">
        <f>W$12*$D693*INDEX(W$21:W$28,$E693)*INDEX(W$30:W$46,$F693)*(1-INDEX(W$117:W$133,$F693))</f>
        <v/>
      </c>
      <c r="X693" s="40">
        <f>X$12*$D693*INDEX(X$21:X$28,$E693)*INDEX(X$30:X$46,$F693)*(1-INDEX(X$117:X$133,$F693))</f>
        <v/>
      </c>
      <c r="Y693" s="40">
        <f>Y$12*$D693*INDEX(Y$21:Y$28,$E693)*INDEX(Y$30:Y$46,$F693)*(1-INDEX(Y$117:Y$133,$F693))</f>
        <v/>
      </c>
      <c r="Z693" s="40">
        <f>Z$12*$D693*INDEX(Z$21:Z$28,$E693)*INDEX(Z$30:Z$46,$F693)*(1-INDEX(Z$117:Z$133,$F693))</f>
        <v/>
      </c>
      <c r="AA693" s="40">
        <f>AA$12*$D693*INDEX(AA$21:AA$28,$E693)*INDEX(AA$30:AA$46,$F693)*(1-INDEX(AA$117:AA$133,$F693))</f>
        <v/>
      </c>
      <c r="AB693" s="40">
        <f>AB$12*$D693*INDEX(AB$21:AB$28,$E693)*INDEX(AB$30:AB$46,$F693)*(1-INDEX(AB$117:AB$133,$F693))</f>
        <v/>
      </c>
      <c r="AC693" s="40">
        <f>AC$12*$D693*INDEX(AC$21:AC$28,$E693)*INDEX(AC$30:AC$46,$F693)*(1-INDEX(AC$117:AC$133,$F693))</f>
        <v/>
      </c>
      <c r="AD693" s="42">
        <f>CARBONTAX(AD$12,$D693,INDEX(AD$21:AD$28,$E693),INDEX(AD$30:AD$46,$F693),INDEX(AD$117:AD$133,$F693))</f>
        <v/>
      </c>
      <c r="AE693" s="25">
        <f>LOWER(Settings!$C$4)&amp;".mit."&amp;$A693&amp;IF($C693="","","."&amp;$C693&amp;"."&amp;$B693)&amp;IF(INDEX(Variables!$D$5:$D$105,MATCH($A693,Variables!$A$5:$A$105,0))="","","."&amp;INDEX(Variables!$D$5:$D$105,MATCH($A693,Variables!$A$5:$A$105,0)))&amp;"."&amp;AE$5</f>
        <v/>
      </c>
      <c r="AF693" s="41">
        <f>AF$12*$D693*INDEX(AF$21:AF$28,$E693)*INDEX(AF$30:AF$46,$F693)*(1-INDEX(AF$117:AF$133,$F693))</f>
        <v/>
      </c>
      <c r="AG693" s="40">
        <f>AG$12*$D693*INDEX(AG$21:AG$28,$E693)*INDEX(AG$30:AG$46,$F693)*(1-INDEX(AG$117:AG$133,$F693))</f>
        <v/>
      </c>
      <c r="AH693" s="40">
        <f>AH$12*$D693*INDEX(AH$21:AH$28,$E693)*INDEX(AH$30:AH$46,$F693)*(1-INDEX(AH$117:AH$133,$F693))</f>
        <v/>
      </c>
      <c r="AI693" s="40">
        <f>AI$12*$D693*INDEX(AI$21:AI$28,$E693)*INDEX(AI$30:AI$46,$F693)*(1-INDEX(AI$117:AI$133,$F693))</f>
        <v/>
      </c>
      <c r="AJ693" s="40">
        <f>AJ$12*$D693*INDEX(AJ$21:AJ$28,$E693)*INDEX(AJ$30:AJ$46,$F693)*(1-INDEX(AJ$117:AJ$133,$F693))</f>
        <v/>
      </c>
      <c r="AK693" s="40">
        <f>AK$12*$D693*INDEX(AK$21:AK$28,$E693)*INDEX(AK$30:AK$46,$F693)*(1-INDEX(AK$117:AK$133,$F693))</f>
        <v/>
      </c>
      <c r="AL693" s="40">
        <f>AL$12*$D693*INDEX(AL$21:AL$28,$E693)*INDEX(AL$30:AL$46,$F693)*(1-INDEX(AL$117:AL$133,$F693))</f>
        <v/>
      </c>
      <c r="AM693" s="40">
        <f>AM$12*$D693*INDEX(AM$21:AM$28,$E693)*INDEX(AM$30:AM$46,$F693)*(1-INDEX(AM$117:AM$133,$F693))</f>
        <v/>
      </c>
      <c r="AN693" s="40">
        <f>AN$12*$D693*INDEX(AN$21:AN$28,$E693)*INDEX(AN$30:AN$46,$F693)*(1-INDEX(AN$117:AN$133,$F693))</f>
        <v/>
      </c>
      <c r="AO693" s="40">
        <f>AO$12*$D693*INDEX(AO$21:AO$28,$E693)*INDEX(AO$30:AO$46,$F693)*(1-INDEX(AO$117:AO$133,$F693))</f>
        <v/>
      </c>
      <c r="AP693" s="40">
        <f>AP$12*$D693*INDEX(AP$21:AP$28,$E693)*INDEX(AP$30:AP$46,$F693)*(1-INDEX(AP$117:AP$133,$F693))</f>
        <v/>
      </c>
      <c r="AQ693" s="40">
        <f>AQ$12*$D693*INDEX(AQ$21:AQ$28,$E693)*INDEX(AQ$30:AQ$46,$F693)*(1-INDEX(AQ$117:AQ$133,$F693))</f>
        <v/>
      </c>
      <c r="AR693" s="40">
        <f>AR$12*$D693*INDEX(AR$21:AR$28,$E693)*INDEX(AR$30:AR$46,$F693)*(1-INDEX(AR$117:AR$133,$F693))</f>
        <v/>
      </c>
      <c r="AS693" s="40">
        <f>AS$12*$D693*INDEX(AS$21:AS$28,$E693)*INDEX(AS$30:AS$46,$F693)*(1-INDEX(AS$117:AS$133,$F693))</f>
        <v/>
      </c>
      <c r="AT693" s="40">
        <f>AT$12*$D693*INDEX(AT$21:AT$28,$E693)*INDEX(AT$30:AT$46,$F693)*(1-INDEX(AT$117:AT$133,$F693))</f>
        <v/>
      </c>
      <c r="AU693" s="40">
        <f>AU$12*$D693*INDEX(AU$21:AU$28,$E693)*INDEX(AU$30:AU$46,$F693)*(1-INDEX(AU$117:AU$133,$F693))</f>
        <v/>
      </c>
      <c r="AV693" s="40">
        <f>AV$12*$D693*INDEX(AV$21:AV$28,$E693)*INDEX(AV$30:AV$46,$F693)*(1-INDEX(AV$117:AV$133,$F693))</f>
        <v/>
      </c>
      <c r="AW693" s="40">
        <f>AW$12*$D693*INDEX(AW$21:AW$28,$E693)*INDEX(AW$30:AW$46,$F693)*(1-INDEX(AW$117:AW$133,$F693))</f>
        <v/>
      </c>
      <c r="AX693" s="42">
        <f>CARBONTAX(AX$12,$D693,INDEX(AX$21:AX$28,$E693),INDEX(AX$30:AX$46,$F693),INDEX(AX$117:AX$133,$F693))</f>
        <v/>
      </c>
    </row>
    <row r="694" hidden="1" outlineLevel="2">
      <c r="A694" s="5" t="inlineStr">
        <is>
          <t>ctxnew</t>
        </is>
      </c>
      <c r="B694" s="5" t="inlineStr">
        <is>
          <t>die</t>
        </is>
      </c>
      <c r="C694" s="5" t="inlineStr">
        <is>
          <t>srv</t>
        </is>
      </c>
      <c r="D694" s="40">
        <f>INDEX(Inputs!$T$5:$T$132,MATCH($B694&amp;"|"&amp;$C694,Inputs!$A$5:$A$132,0))</f>
        <v/>
      </c>
      <c r="E694" s="40">
        <f>INDEX(Inputs!$J$5:$J$132,MATCH($B694&amp;"|"&amp;$C694,Inputs!$A$5:$A$132,0))</f>
        <v/>
      </c>
      <c r="F694" s="40">
        <f>INDEX(Inputs!$K$5:$K$132,MATCH($B694&amp;"|"&amp;$C694,Inputs!$A$5:$A$132,0))</f>
        <v/>
      </c>
      <c r="G694" s="39" t="n"/>
      <c r="H694" s="5">
        <f>INDEX(Variables!$B$5:$B$105,MATCH($A694,Variables!$A$5:$A$105,0))&amp;IF($C694="",""," | "&amp;INDEX(Mapping!$B$5:$B$26,MATCH($C694,Mapping!$A$5:$A$26,0))&amp;" | "&amp;INDEX(Mapping!$B$30:$B$41,MATCH($B694,Mapping!$A$30:$A$41,0)))</f>
        <v/>
      </c>
      <c r="I694" s="5">
        <f>INDEX(Variables!$C$5:$C$105,MATCH($A694,Variables!$A$5:$A$105,0))</f>
        <v/>
      </c>
      <c r="J694" s="5">
        <f>INDEX(Variables!$E$5:$E$105,MATCH($A694,Variables!$A$5:$A$105,0))</f>
        <v/>
      </c>
      <c r="K694" s="25">
        <f>LOWER(Settings!$C$4)&amp;".mit."&amp;$A694&amp;IF($C694="","","."&amp;$C694&amp;"."&amp;$B694)&amp;IF(INDEX(Variables!$D$5:$D$105,MATCH($A694,Variables!$A$5:$A$105,0))="","","."&amp;INDEX(Variables!$D$5:$D$105,MATCH($A694,Variables!$A$5:$A$105,0)))&amp;"."&amp;K$5</f>
        <v/>
      </c>
      <c r="L694" s="41">
        <f>L$12*$D694*INDEX(L$21:L$28,$E694)*INDEX(L$30:L$46,$F694)*(1-INDEX(L$117:L$133,$F694))</f>
        <v/>
      </c>
      <c r="M694" s="40">
        <f>M$12*$D694*INDEX(M$21:M$28,$E694)*INDEX(M$30:M$46,$F694)*(1-INDEX(M$117:M$133,$F694))</f>
        <v/>
      </c>
      <c r="N694" s="40">
        <f>N$12*$D694*INDEX(N$21:N$28,$E694)*INDEX(N$30:N$46,$F694)*(1-INDEX(N$117:N$133,$F694))</f>
        <v/>
      </c>
      <c r="O694" s="40">
        <f>O$12*$D694*INDEX(O$21:O$28,$E694)*INDEX(O$30:O$46,$F694)*(1-INDEX(O$117:O$133,$F694))</f>
        <v/>
      </c>
      <c r="P694" s="40">
        <f>P$12*$D694*INDEX(P$21:P$28,$E694)*INDEX(P$30:P$46,$F694)*(1-INDEX(P$117:P$133,$F694))</f>
        <v/>
      </c>
      <c r="Q694" s="40">
        <f>Q$12*$D694*INDEX(Q$21:Q$28,$E694)*INDEX(Q$30:Q$46,$F694)*(1-INDEX(Q$117:Q$133,$F694))</f>
        <v/>
      </c>
      <c r="R694" s="40">
        <f>R$12*$D694*INDEX(R$21:R$28,$E694)*INDEX(R$30:R$46,$F694)*(1-INDEX(R$117:R$133,$F694))</f>
        <v/>
      </c>
      <c r="S694" s="40">
        <f>S$12*$D694*INDEX(S$21:S$28,$E694)*INDEX(S$30:S$46,$F694)*(1-INDEX(S$117:S$133,$F694))</f>
        <v/>
      </c>
      <c r="T694" s="40">
        <f>T$12*$D694*INDEX(T$21:T$28,$E694)*INDEX(T$30:T$46,$F694)*(1-INDEX(T$117:T$133,$F694))</f>
        <v/>
      </c>
      <c r="U694" s="40">
        <f>U$12*$D694*INDEX(U$21:U$28,$E694)*INDEX(U$30:U$46,$F694)*(1-INDEX(U$117:U$133,$F694))</f>
        <v/>
      </c>
      <c r="V694" s="40">
        <f>V$12*$D694*INDEX(V$21:V$28,$E694)*INDEX(V$30:V$46,$F694)*(1-INDEX(V$117:V$133,$F694))</f>
        <v/>
      </c>
      <c r="W694" s="40">
        <f>W$12*$D694*INDEX(W$21:W$28,$E694)*INDEX(W$30:W$46,$F694)*(1-INDEX(W$117:W$133,$F694))</f>
        <v/>
      </c>
      <c r="X694" s="40">
        <f>X$12*$D694*INDEX(X$21:X$28,$E694)*INDEX(X$30:X$46,$F694)*(1-INDEX(X$117:X$133,$F694))</f>
        <v/>
      </c>
      <c r="Y694" s="40">
        <f>Y$12*$D694*INDEX(Y$21:Y$28,$E694)*INDEX(Y$30:Y$46,$F694)*(1-INDEX(Y$117:Y$133,$F694))</f>
        <v/>
      </c>
      <c r="Z694" s="40">
        <f>Z$12*$D694*INDEX(Z$21:Z$28,$E694)*INDEX(Z$30:Z$46,$F694)*(1-INDEX(Z$117:Z$133,$F694))</f>
        <v/>
      </c>
      <c r="AA694" s="40">
        <f>AA$12*$D694*INDEX(AA$21:AA$28,$E694)*INDEX(AA$30:AA$46,$F694)*(1-INDEX(AA$117:AA$133,$F694))</f>
        <v/>
      </c>
      <c r="AB694" s="40">
        <f>AB$12*$D694*INDEX(AB$21:AB$28,$E694)*INDEX(AB$30:AB$46,$F694)*(1-INDEX(AB$117:AB$133,$F694))</f>
        <v/>
      </c>
      <c r="AC694" s="40">
        <f>AC$12*$D694*INDEX(AC$21:AC$28,$E694)*INDEX(AC$30:AC$46,$F694)*(1-INDEX(AC$117:AC$133,$F694))</f>
        <v/>
      </c>
      <c r="AD694" s="42">
        <f>CARBONTAX(AD$12,$D694,INDEX(AD$21:AD$28,$E694),INDEX(AD$30:AD$46,$F694),INDEX(AD$117:AD$133,$F694))</f>
        <v/>
      </c>
      <c r="AE694" s="25">
        <f>LOWER(Settings!$C$4)&amp;".mit."&amp;$A694&amp;IF($C694="","","."&amp;$C694&amp;"."&amp;$B694)&amp;IF(INDEX(Variables!$D$5:$D$105,MATCH($A694,Variables!$A$5:$A$105,0))="","","."&amp;INDEX(Variables!$D$5:$D$105,MATCH($A694,Variables!$A$5:$A$105,0)))&amp;"."&amp;AE$5</f>
        <v/>
      </c>
      <c r="AF694" s="41">
        <f>AF$12*$D694*INDEX(AF$21:AF$28,$E694)*INDEX(AF$30:AF$46,$F694)*(1-INDEX(AF$117:AF$133,$F694))</f>
        <v/>
      </c>
      <c r="AG694" s="40">
        <f>AG$12*$D694*INDEX(AG$21:AG$28,$E694)*INDEX(AG$30:AG$46,$F694)*(1-INDEX(AG$117:AG$133,$F694))</f>
        <v/>
      </c>
      <c r="AH694" s="40">
        <f>AH$12*$D694*INDEX(AH$21:AH$28,$E694)*INDEX(AH$30:AH$46,$F694)*(1-INDEX(AH$117:AH$133,$F694))</f>
        <v/>
      </c>
      <c r="AI694" s="40">
        <f>AI$12*$D694*INDEX(AI$21:AI$28,$E694)*INDEX(AI$30:AI$46,$F694)*(1-INDEX(AI$117:AI$133,$F694))</f>
        <v/>
      </c>
      <c r="AJ694" s="40">
        <f>AJ$12*$D694*INDEX(AJ$21:AJ$28,$E694)*INDEX(AJ$30:AJ$46,$F694)*(1-INDEX(AJ$117:AJ$133,$F694))</f>
        <v/>
      </c>
      <c r="AK694" s="40">
        <f>AK$12*$D694*INDEX(AK$21:AK$28,$E694)*INDEX(AK$30:AK$46,$F694)*(1-INDEX(AK$117:AK$133,$F694))</f>
        <v/>
      </c>
      <c r="AL694" s="40">
        <f>AL$12*$D694*INDEX(AL$21:AL$28,$E694)*INDEX(AL$30:AL$46,$F694)*(1-INDEX(AL$117:AL$133,$F694))</f>
        <v/>
      </c>
      <c r="AM694" s="40">
        <f>AM$12*$D694*INDEX(AM$21:AM$28,$E694)*INDEX(AM$30:AM$46,$F694)*(1-INDEX(AM$117:AM$133,$F694))</f>
        <v/>
      </c>
      <c r="AN694" s="40">
        <f>AN$12*$D694*INDEX(AN$21:AN$28,$E694)*INDEX(AN$30:AN$46,$F694)*(1-INDEX(AN$117:AN$133,$F694))</f>
        <v/>
      </c>
      <c r="AO694" s="40">
        <f>AO$12*$D694*INDEX(AO$21:AO$28,$E694)*INDEX(AO$30:AO$46,$F694)*(1-INDEX(AO$117:AO$133,$F694))</f>
        <v/>
      </c>
      <c r="AP694" s="40">
        <f>AP$12*$D694*INDEX(AP$21:AP$28,$E694)*INDEX(AP$30:AP$46,$F694)*(1-INDEX(AP$117:AP$133,$F694))</f>
        <v/>
      </c>
      <c r="AQ694" s="40">
        <f>AQ$12*$D694*INDEX(AQ$21:AQ$28,$E694)*INDEX(AQ$30:AQ$46,$F694)*(1-INDEX(AQ$117:AQ$133,$F694))</f>
        <v/>
      </c>
      <c r="AR694" s="40">
        <f>AR$12*$D694*INDEX(AR$21:AR$28,$E694)*INDEX(AR$30:AR$46,$F694)*(1-INDEX(AR$117:AR$133,$F694))</f>
        <v/>
      </c>
      <c r="AS694" s="40">
        <f>AS$12*$D694*INDEX(AS$21:AS$28,$E694)*INDEX(AS$30:AS$46,$F694)*(1-INDEX(AS$117:AS$133,$F694))</f>
        <v/>
      </c>
      <c r="AT694" s="40">
        <f>AT$12*$D694*INDEX(AT$21:AT$28,$E694)*INDEX(AT$30:AT$46,$F694)*(1-INDEX(AT$117:AT$133,$F694))</f>
        <v/>
      </c>
      <c r="AU694" s="40">
        <f>AU$12*$D694*INDEX(AU$21:AU$28,$E694)*INDEX(AU$30:AU$46,$F694)*(1-INDEX(AU$117:AU$133,$F694))</f>
        <v/>
      </c>
      <c r="AV694" s="40">
        <f>AV$12*$D694*INDEX(AV$21:AV$28,$E694)*INDEX(AV$30:AV$46,$F694)*(1-INDEX(AV$117:AV$133,$F694))</f>
        <v/>
      </c>
      <c r="AW694" s="40">
        <f>AW$12*$D694*INDEX(AW$21:AW$28,$E694)*INDEX(AW$30:AW$46,$F694)*(1-INDEX(AW$117:AW$133,$F694))</f>
        <v/>
      </c>
      <c r="AX694" s="42">
        <f>CARBONTAX(AX$12,$D694,INDEX(AX$21:AX$28,$E694),INDEX(AX$30:AX$46,$F694),INDEX(AX$117:AX$133,$F694))</f>
        <v/>
      </c>
    </row>
    <row r="695" hidden="1" outlineLevel="2">
      <c r="A695" s="5" t="inlineStr">
        <is>
          <t>ctxnew</t>
        </is>
      </c>
      <c r="B695" s="5" t="inlineStr">
        <is>
          <t>lpg</t>
        </is>
      </c>
      <c r="C695" s="5" t="inlineStr">
        <is>
          <t>srv</t>
        </is>
      </c>
      <c r="D695" s="40">
        <f>INDEX(Inputs!$T$5:$T$132,MATCH($B695&amp;"|"&amp;$C695,Inputs!$A$5:$A$132,0))</f>
        <v/>
      </c>
      <c r="E695" s="40">
        <f>INDEX(Inputs!$J$5:$J$132,MATCH($B695&amp;"|"&amp;$C695,Inputs!$A$5:$A$132,0))</f>
        <v/>
      </c>
      <c r="F695" s="40">
        <f>INDEX(Inputs!$K$5:$K$132,MATCH($B695&amp;"|"&amp;$C695,Inputs!$A$5:$A$132,0))</f>
        <v/>
      </c>
      <c r="G695" s="39" t="n"/>
      <c r="H695" s="5">
        <f>INDEX(Variables!$B$5:$B$105,MATCH($A695,Variables!$A$5:$A$105,0))&amp;IF($C695="",""," | "&amp;INDEX(Mapping!$B$5:$B$26,MATCH($C695,Mapping!$A$5:$A$26,0))&amp;" | "&amp;INDEX(Mapping!$B$30:$B$41,MATCH($B695,Mapping!$A$30:$A$41,0)))</f>
        <v/>
      </c>
      <c r="I695" s="5">
        <f>INDEX(Variables!$C$5:$C$105,MATCH($A695,Variables!$A$5:$A$105,0))</f>
        <v/>
      </c>
      <c r="J695" s="5">
        <f>INDEX(Variables!$E$5:$E$105,MATCH($A695,Variables!$A$5:$A$105,0))</f>
        <v/>
      </c>
      <c r="K695" s="25">
        <f>LOWER(Settings!$C$4)&amp;".mit."&amp;$A695&amp;IF($C695="","","."&amp;$C695&amp;"."&amp;$B695)&amp;IF(INDEX(Variables!$D$5:$D$105,MATCH($A695,Variables!$A$5:$A$105,0))="","","."&amp;INDEX(Variables!$D$5:$D$105,MATCH($A695,Variables!$A$5:$A$105,0)))&amp;"."&amp;K$5</f>
        <v/>
      </c>
      <c r="L695" s="41">
        <f>L$12*$D695*INDEX(L$21:L$28,$E695)*INDEX(L$30:L$46,$F695)*(1-INDEX(L$117:L$133,$F695))</f>
        <v/>
      </c>
      <c r="M695" s="40">
        <f>M$12*$D695*INDEX(M$21:M$28,$E695)*INDEX(M$30:M$46,$F695)*(1-INDEX(M$117:M$133,$F695))</f>
        <v/>
      </c>
      <c r="N695" s="40">
        <f>N$12*$D695*INDEX(N$21:N$28,$E695)*INDEX(N$30:N$46,$F695)*(1-INDEX(N$117:N$133,$F695))</f>
        <v/>
      </c>
      <c r="O695" s="40">
        <f>O$12*$D695*INDEX(O$21:O$28,$E695)*INDEX(O$30:O$46,$F695)*(1-INDEX(O$117:O$133,$F695))</f>
        <v/>
      </c>
      <c r="P695" s="40">
        <f>P$12*$D695*INDEX(P$21:P$28,$E695)*INDEX(P$30:P$46,$F695)*(1-INDEX(P$117:P$133,$F695))</f>
        <v/>
      </c>
      <c r="Q695" s="40">
        <f>Q$12*$D695*INDEX(Q$21:Q$28,$E695)*INDEX(Q$30:Q$46,$F695)*(1-INDEX(Q$117:Q$133,$F695))</f>
        <v/>
      </c>
      <c r="R695" s="40">
        <f>R$12*$D695*INDEX(R$21:R$28,$E695)*INDEX(R$30:R$46,$F695)*(1-INDEX(R$117:R$133,$F695))</f>
        <v/>
      </c>
      <c r="S695" s="40">
        <f>S$12*$D695*INDEX(S$21:S$28,$E695)*INDEX(S$30:S$46,$F695)*(1-INDEX(S$117:S$133,$F695))</f>
        <v/>
      </c>
      <c r="T695" s="40">
        <f>T$12*$D695*INDEX(T$21:T$28,$E695)*INDEX(T$30:T$46,$F695)*(1-INDEX(T$117:T$133,$F695))</f>
        <v/>
      </c>
      <c r="U695" s="40">
        <f>U$12*$D695*INDEX(U$21:U$28,$E695)*INDEX(U$30:U$46,$F695)*(1-INDEX(U$117:U$133,$F695))</f>
        <v/>
      </c>
      <c r="V695" s="40">
        <f>V$12*$D695*INDEX(V$21:V$28,$E695)*INDEX(V$30:V$46,$F695)*(1-INDEX(V$117:V$133,$F695))</f>
        <v/>
      </c>
      <c r="W695" s="40">
        <f>W$12*$D695*INDEX(W$21:W$28,$E695)*INDEX(W$30:W$46,$F695)*(1-INDEX(W$117:W$133,$F695))</f>
        <v/>
      </c>
      <c r="X695" s="40">
        <f>X$12*$D695*INDEX(X$21:X$28,$E695)*INDEX(X$30:X$46,$F695)*(1-INDEX(X$117:X$133,$F695))</f>
        <v/>
      </c>
      <c r="Y695" s="40">
        <f>Y$12*$D695*INDEX(Y$21:Y$28,$E695)*INDEX(Y$30:Y$46,$F695)*(1-INDEX(Y$117:Y$133,$F695))</f>
        <v/>
      </c>
      <c r="Z695" s="40">
        <f>Z$12*$D695*INDEX(Z$21:Z$28,$E695)*INDEX(Z$30:Z$46,$F695)*(1-INDEX(Z$117:Z$133,$F695))</f>
        <v/>
      </c>
      <c r="AA695" s="40">
        <f>AA$12*$D695*INDEX(AA$21:AA$28,$E695)*INDEX(AA$30:AA$46,$F695)*(1-INDEX(AA$117:AA$133,$F695))</f>
        <v/>
      </c>
      <c r="AB695" s="40">
        <f>AB$12*$D695*INDEX(AB$21:AB$28,$E695)*INDEX(AB$30:AB$46,$F695)*(1-INDEX(AB$117:AB$133,$F695))</f>
        <v/>
      </c>
      <c r="AC695" s="40">
        <f>AC$12*$D695*INDEX(AC$21:AC$28,$E695)*INDEX(AC$30:AC$46,$F695)*(1-INDEX(AC$117:AC$133,$F695))</f>
        <v/>
      </c>
      <c r="AD695" s="42">
        <f>CARBONTAX(AD$12,$D695,INDEX(AD$21:AD$28,$E695),INDEX(AD$30:AD$46,$F695),INDEX(AD$117:AD$133,$F695))</f>
        <v/>
      </c>
      <c r="AE695" s="25">
        <f>LOWER(Settings!$C$4)&amp;".mit."&amp;$A695&amp;IF($C695="","","."&amp;$C695&amp;"."&amp;$B695)&amp;IF(INDEX(Variables!$D$5:$D$105,MATCH($A695,Variables!$A$5:$A$105,0))="","","."&amp;INDEX(Variables!$D$5:$D$105,MATCH($A695,Variables!$A$5:$A$105,0)))&amp;"."&amp;AE$5</f>
        <v/>
      </c>
      <c r="AF695" s="41">
        <f>AF$12*$D695*INDEX(AF$21:AF$28,$E695)*INDEX(AF$30:AF$46,$F695)*(1-INDEX(AF$117:AF$133,$F695))</f>
        <v/>
      </c>
      <c r="AG695" s="40">
        <f>AG$12*$D695*INDEX(AG$21:AG$28,$E695)*INDEX(AG$30:AG$46,$F695)*(1-INDEX(AG$117:AG$133,$F695))</f>
        <v/>
      </c>
      <c r="AH695" s="40">
        <f>AH$12*$D695*INDEX(AH$21:AH$28,$E695)*INDEX(AH$30:AH$46,$F695)*(1-INDEX(AH$117:AH$133,$F695))</f>
        <v/>
      </c>
      <c r="AI695" s="40">
        <f>AI$12*$D695*INDEX(AI$21:AI$28,$E695)*INDEX(AI$30:AI$46,$F695)*(1-INDEX(AI$117:AI$133,$F695))</f>
        <v/>
      </c>
      <c r="AJ695" s="40">
        <f>AJ$12*$D695*INDEX(AJ$21:AJ$28,$E695)*INDEX(AJ$30:AJ$46,$F695)*(1-INDEX(AJ$117:AJ$133,$F695))</f>
        <v/>
      </c>
      <c r="AK695" s="40">
        <f>AK$12*$D695*INDEX(AK$21:AK$28,$E695)*INDEX(AK$30:AK$46,$F695)*(1-INDEX(AK$117:AK$133,$F695))</f>
        <v/>
      </c>
      <c r="AL695" s="40">
        <f>AL$12*$D695*INDEX(AL$21:AL$28,$E695)*INDEX(AL$30:AL$46,$F695)*(1-INDEX(AL$117:AL$133,$F695))</f>
        <v/>
      </c>
      <c r="AM695" s="40">
        <f>AM$12*$D695*INDEX(AM$21:AM$28,$E695)*INDEX(AM$30:AM$46,$F695)*(1-INDEX(AM$117:AM$133,$F695))</f>
        <v/>
      </c>
      <c r="AN695" s="40">
        <f>AN$12*$D695*INDEX(AN$21:AN$28,$E695)*INDEX(AN$30:AN$46,$F695)*(1-INDEX(AN$117:AN$133,$F695))</f>
        <v/>
      </c>
      <c r="AO695" s="40">
        <f>AO$12*$D695*INDEX(AO$21:AO$28,$E695)*INDEX(AO$30:AO$46,$F695)*(1-INDEX(AO$117:AO$133,$F695))</f>
        <v/>
      </c>
      <c r="AP695" s="40">
        <f>AP$12*$D695*INDEX(AP$21:AP$28,$E695)*INDEX(AP$30:AP$46,$F695)*(1-INDEX(AP$117:AP$133,$F695))</f>
        <v/>
      </c>
      <c r="AQ695" s="40">
        <f>AQ$12*$D695*INDEX(AQ$21:AQ$28,$E695)*INDEX(AQ$30:AQ$46,$F695)*(1-INDEX(AQ$117:AQ$133,$F695))</f>
        <v/>
      </c>
      <c r="AR695" s="40">
        <f>AR$12*$D695*INDEX(AR$21:AR$28,$E695)*INDEX(AR$30:AR$46,$F695)*(1-INDEX(AR$117:AR$133,$F695))</f>
        <v/>
      </c>
      <c r="AS695" s="40">
        <f>AS$12*$D695*INDEX(AS$21:AS$28,$E695)*INDEX(AS$30:AS$46,$F695)*(1-INDEX(AS$117:AS$133,$F695))</f>
        <v/>
      </c>
      <c r="AT695" s="40">
        <f>AT$12*$D695*INDEX(AT$21:AT$28,$E695)*INDEX(AT$30:AT$46,$F695)*(1-INDEX(AT$117:AT$133,$F695))</f>
        <v/>
      </c>
      <c r="AU695" s="40">
        <f>AU$12*$D695*INDEX(AU$21:AU$28,$E695)*INDEX(AU$30:AU$46,$F695)*(1-INDEX(AU$117:AU$133,$F695))</f>
        <v/>
      </c>
      <c r="AV695" s="40">
        <f>AV$12*$D695*INDEX(AV$21:AV$28,$E695)*INDEX(AV$30:AV$46,$F695)*(1-INDEX(AV$117:AV$133,$F695))</f>
        <v/>
      </c>
      <c r="AW695" s="40">
        <f>AW$12*$D695*INDEX(AW$21:AW$28,$E695)*INDEX(AW$30:AW$46,$F695)*(1-INDEX(AW$117:AW$133,$F695))</f>
        <v/>
      </c>
      <c r="AX695" s="42">
        <f>CARBONTAX(AX$12,$D695,INDEX(AX$21:AX$28,$E695),INDEX(AX$30:AX$46,$F695),INDEX(AX$117:AX$133,$F695))</f>
        <v/>
      </c>
    </row>
    <row r="696" hidden="1" outlineLevel="2">
      <c r="A696" s="5" t="inlineStr">
        <is>
          <t>ctxnew</t>
        </is>
      </c>
      <c r="B696" s="5" t="inlineStr">
        <is>
          <t>ker</t>
        </is>
      </c>
      <c r="C696" s="5" t="inlineStr">
        <is>
          <t>srv</t>
        </is>
      </c>
      <c r="D696" s="40">
        <f>INDEX(Inputs!$T$5:$T$132,MATCH($B696&amp;"|"&amp;$C696,Inputs!$A$5:$A$132,0))</f>
        <v/>
      </c>
      <c r="E696" s="40">
        <f>INDEX(Inputs!$J$5:$J$132,MATCH($B696&amp;"|"&amp;$C696,Inputs!$A$5:$A$132,0))</f>
        <v/>
      </c>
      <c r="F696" s="40">
        <f>INDEX(Inputs!$K$5:$K$132,MATCH($B696&amp;"|"&amp;$C696,Inputs!$A$5:$A$132,0))</f>
        <v/>
      </c>
      <c r="G696" s="39" t="n"/>
      <c r="H696" s="5">
        <f>INDEX(Variables!$B$5:$B$105,MATCH($A696,Variables!$A$5:$A$105,0))&amp;IF($C696="",""," | "&amp;INDEX(Mapping!$B$5:$B$26,MATCH($C696,Mapping!$A$5:$A$26,0))&amp;" | "&amp;INDEX(Mapping!$B$30:$B$41,MATCH($B696,Mapping!$A$30:$A$41,0)))</f>
        <v/>
      </c>
      <c r="I696" s="5">
        <f>INDEX(Variables!$C$5:$C$105,MATCH($A696,Variables!$A$5:$A$105,0))</f>
        <v/>
      </c>
      <c r="J696" s="5">
        <f>INDEX(Variables!$E$5:$E$105,MATCH($A696,Variables!$A$5:$A$105,0))</f>
        <v/>
      </c>
      <c r="K696" s="25">
        <f>LOWER(Settings!$C$4)&amp;".mit."&amp;$A696&amp;IF($C696="","","."&amp;$C696&amp;"."&amp;$B696)&amp;IF(INDEX(Variables!$D$5:$D$105,MATCH($A696,Variables!$A$5:$A$105,0))="","","."&amp;INDEX(Variables!$D$5:$D$105,MATCH($A696,Variables!$A$5:$A$105,0)))&amp;"."&amp;K$5</f>
        <v/>
      </c>
      <c r="L696" s="41">
        <f>L$12*$D696*INDEX(L$21:L$28,$E696)*INDEX(L$30:L$46,$F696)*(1-INDEX(L$117:L$133,$F696))</f>
        <v/>
      </c>
      <c r="M696" s="40">
        <f>M$12*$D696*INDEX(M$21:M$28,$E696)*INDEX(M$30:M$46,$F696)*(1-INDEX(M$117:M$133,$F696))</f>
        <v/>
      </c>
      <c r="N696" s="40">
        <f>N$12*$D696*INDEX(N$21:N$28,$E696)*INDEX(N$30:N$46,$F696)*(1-INDEX(N$117:N$133,$F696))</f>
        <v/>
      </c>
      <c r="O696" s="40">
        <f>O$12*$D696*INDEX(O$21:O$28,$E696)*INDEX(O$30:O$46,$F696)*(1-INDEX(O$117:O$133,$F696))</f>
        <v/>
      </c>
      <c r="P696" s="40">
        <f>P$12*$D696*INDEX(P$21:P$28,$E696)*INDEX(P$30:P$46,$F696)*(1-INDEX(P$117:P$133,$F696))</f>
        <v/>
      </c>
      <c r="Q696" s="40">
        <f>Q$12*$D696*INDEX(Q$21:Q$28,$E696)*INDEX(Q$30:Q$46,$F696)*(1-INDEX(Q$117:Q$133,$F696))</f>
        <v/>
      </c>
      <c r="R696" s="40">
        <f>R$12*$D696*INDEX(R$21:R$28,$E696)*INDEX(R$30:R$46,$F696)*(1-INDEX(R$117:R$133,$F696))</f>
        <v/>
      </c>
      <c r="S696" s="40">
        <f>S$12*$D696*INDEX(S$21:S$28,$E696)*INDEX(S$30:S$46,$F696)*(1-INDEX(S$117:S$133,$F696))</f>
        <v/>
      </c>
      <c r="T696" s="40">
        <f>T$12*$D696*INDEX(T$21:T$28,$E696)*INDEX(T$30:T$46,$F696)*(1-INDEX(T$117:T$133,$F696))</f>
        <v/>
      </c>
      <c r="U696" s="40">
        <f>U$12*$D696*INDEX(U$21:U$28,$E696)*INDEX(U$30:U$46,$F696)*(1-INDEX(U$117:U$133,$F696))</f>
        <v/>
      </c>
      <c r="V696" s="40">
        <f>V$12*$D696*INDEX(V$21:V$28,$E696)*INDEX(V$30:V$46,$F696)*(1-INDEX(V$117:V$133,$F696))</f>
        <v/>
      </c>
      <c r="W696" s="40">
        <f>W$12*$D696*INDEX(W$21:W$28,$E696)*INDEX(W$30:W$46,$F696)*(1-INDEX(W$117:W$133,$F696))</f>
        <v/>
      </c>
      <c r="X696" s="40">
        <f>X$12*$D696*INDEX(X$21:X$28,$E696)*INDEX(X$30:X$46,$F696)*(1-INDEX(X$117:X$133,$F696))</f>
        <v/>
      </c>
      <c r="Y696" s="40">
        <f>Y$12*$D696*INDEX(Y$21:Y$28,$E696)*INDEX(Y$30:Y$46,$F696)*(1-INDEX(Y$117:Y$133,$F696))</f>
        <v/>
      </c>
      <c r="Z696" s="40">
        <f>Z$12*$D696*INDEX(Z$21:Z$28,$E696)*INDEX(Z$30:Z$46,$F696)*(1-INDEX(Z$117:Z$133,$F696))</f>
        <v/>
      </c>
      <c r="AA696" s="40">
        <f>AA$12*$D696*INDEX(AA$21:AA$28,$E696)*INDEX(AA$30:AA$46,$F696)*(1-INDEX(AA$117:AA$133,$F696))</f>
        <v/>
      </c>
      <c r="AB696" s="40">
        <f>AB$12*$D696*INDEX(AB$21:AB$28,$E696)*INDEX(AB$30:AB$46,$F696)*(1-INDEX(AB$117:AB$133,$F696))</f>
        <v/>
      </c>
      <c r="AC696" s="40">
        <f>AC$12*$D696*INDEX(AC$21:AC$28,$E696)*INDEX(AC$30:AC$46,$F696)*(1-INDEX(AC$117:AC$133,$F696))</f>
        <v/>
      </c>
      <c r="AD696" s="42">
        <f>CARBONTAX(AD$12,$D696,INDEX(AD$21:AD$28,$E696),INDEX(AD$30:AD$46,$F696),INDEX(AD$117:AD$133,$F696))</f>
        <v/>
      </c>
      <c r="AE696" s="25">
        <f>LOWER(Settings!$C$4)&amp;".mit."&amp;$A696&amp;IF($C696="","","."&amp;$C696&amp;"."&amp;$B696)&amp;IF(INDEX(Variables!$D$5:$D$105,MATCH($A696,Variables!$A$5:$A$105,0))="","","."&amp;INDEX(Variables!$D$5:$D$105,MATCH($A696,Variables!$A$5:$A$105,0)))&amp;"."&amp;AE$5</f>
        <v/>
      </c>
      <c r="AF696" s="41">
        <f>AF$12*$D696*INDEX(AF$21:AF$28,$E696)*INDEX(AF$30:AF$46,$F696)*(1-INDEX(AF$117:AF$133,$F696))</f>
        <v/>
      </c>
      <c r="AG696" s="40">
        <f>AG$12*$D696*INDEX(AG$21:AG$28,$E696)*INDEX(AG$30:AG$46,$F696)*(1-INDEX(AG$117:AG$133,$F696))</f>
        <v/>
      </c>
      <c r="AH696" s="40">
        <f>AH$12*$D696*INDEX(AH$21:AH$28,$E696)*INDEX(AH$30:AH$46,$F696)*(1-INDEX(AH$117:AH$133,$F696))</f>
        <v/>
      </c>
      <c r="AI696" s="40">
        <f>AI$12*$D696*INDEX(AI$21:AI$28,$E696)*INDEX(AI$30:AI$46,$F696)*(1-INDEX(AI$117:AI$133,$F696))</f>
        <v/>
      </c>
      <c r="AJ696" s="40">
        <f>AJ$12*$D696*INDEX(AJ$21:AJ$28,$E696)*INDEX(AJ$30:AJ$46,$F696)*(1-INDEX(AJ$117:AJ$133,$F696))</f>
        <v/>
      </c>
      <c r="AK696" s="40">
        <f>AK$12*$D696*INDEX(AK$21:AK$28,$E696)*INDEX(AK$30:AK$46,$F696)*(1-INDEX(AK$117:AK$133,$F696))</f>
        <v/>
      </c>
      <c r="AL696" s="40">
        <f>AL$12*$D696*INDEX(AL$21:AL$28,$E696)*INDEX(AL$30:AL$46,$F696)*(1-INDEX(AL$117:AL$133,$F696))</f>
        <v/>
      </c>
      <c r="AM696" s="40">
        <f>AM$12*$D696*INDEX(AM$21:AM$28,$E696)*INDEX(AM$30:AM$46,$F696)*(1-INDEX(AM$117:AM$133,$F696))</f>
        <v/>
      </c>
      <c r="AN696" s="40">
        <f>AN$12*$D696*INDEX(AN$21:AN$28,$E696)*INDEX(AN$30:AN$46,$F696)*(1-INDEX(AN$117:AN$133,$F696))</f>
        <v/>
      </c>
      <c r="AO696" s="40">
        <f>AO$12*$D696*INDEX(AO$21:AO$28,$E696)*INDEX(AO$30:AO$46,$F696)*(1-INDEX(AO$117:AO$133,$F696))</f>
        <v/>
      </c>
      <c r="AP696" s="40">
        <f>AP$12*$D696*INDEX(AP$21:AP$28,$E696)*INDEX(AP$30:AP$46,$F696)*(1-INDEX(AP$117:AP$133,$F696))</f>
        <v/>
      </c>
      <c r="AQ696" s="40">
        <f>AQ$12*$D696*INDEX(AQ$21:AQ$28,$E696)*INDEX(AQ$30:AQ$46,$F696)*(1-INDEX(AQ$117:AQ$133,$F696))</f>
        <v/>
      </c>
      <c r="AR696" s="40">
        <f>AR$12*$D696*INDEX(AR$21:AR$28,$E696)*INDEX(AR$30:AR$46,$F696)*(1-INDEX(AR$117:AR$133,$F696))</f>
        <v/>
      </c>
      <c r="AS696" s="40">
        <f>AS$12*$D696*INDEX(AS$21:AS$28,$E696)*INDEX(AS$30:AS$46,$F696)*(1-INDEX(AS$117:AS$133,$F696))</f>
        <v/>
      </c>
      <c r="AT696" s="40">
        <f>AT$12*$D696*INDEX(AT$21:AT$28,$E696)*INDEX(AT$30:AT$46,$F696)*(1-INDEX(AT$117:AT$133,$F696))</f>
        <v/>
      </c>
      <c r="AU696" s="40">
        <f>AU$12*$D696*INDEX(AU$21:AU$28,$E696)*INDEX(AU$30:AU$46,$F696)*(1-INDEX(AU$117:AU$133,$F696))</f>
        <v/>
      </c>
      <c r="AV696" s="40">
        <f>AV$12*$D696*INDEX(AV$21:AV$28,$E696)*INDEX(AV$30:AV$46,$F696)*(1-INDEX(AV$117:AV$133,$F696))</f>
        <v/>
      </c>
      <c r="AW696" s="40">
        <f>AW$12*$D696*INDEX(AW$21:AW$28,$E696)*INDEX(AW$30:AW$46,$F696)*(1-INDEX(AW$117:AW$133,$F696))</f>
        <v/>
      </c>
      <c r="AX696" s="42">
        <f>CARBONTAX(AX$12,$D696,INDEX(AX$21:AX$28,$E696),INDEX(AX$30:AX$46,$F696),INDEX(AX$117:AX$133,$F696))</f>
        <v/>
      </c>
    </row>
    <row r="697" hidden="1" outlineLevel="2">
      <c r="A697" s="5" t="inlineStr">
        <is>
          <t>ctxnew</t>
        </is>
      </c>
      <c r="B697" s="5" t="inlineStr">
        <is>
          <t>oop</t>
        </is>
      </c>
      <c r="C697" s="5" t="inlineStr">
        <is>
          <t>srv</t>
        </is>
      </c>
      <c r="D697" s="40">
        <f>INDEX(Inputs!$T$5:$T$132,MATCH($B697&amp;"|"&amp;$C697,Inputs!$A$5:$A$132,0))</f>
        <v/>
      </c>
      <c r="E697" s="40">
        <f>INDEX(Inputs!$J$5:$J$132,MATCH($B697&amp;"|"&amp;$C697,Inputs!$A$5:$A$132,0))</f>
        <v/>
      </c>
      <c r="F697" s="40">
        <f>INDEX(Inputs!$K$5:$K$132,MATCH($B697&amp;"|"&amp;$C697,Inputs!$A$5:$A$132,0))</f>
        <v/>
      </c>
      <c r="G697" s="39" t="n"/>
      <c r="H697" s="5">
        <f>INDEX(Variables!$B$5:$B$105,MATCH($A697,Variables!$A$5:$A$105,0))&amp;IF($C697="",""," | "&amp;INDEX(Mapping!$B$5:$B$26,MATCH($C697,Mapping!$A$5:$A$26,0))&amp;" | "&amp;INDEX(Mapping!$B$30:$B$41,MATCH($B697,Mapping!$A$30:$A$41,0)))</f>
        <v/>
      </c>
      <c r="I697" s="5">
        <f>INDEX(Variables!$C$5:$C$105,MATCH($A697,Variables!$A$5:$A$105,0))</f>
        <v/>
      </c>
      <c r="J697" s="5">
        <f>INDEX(Variables!$E$5:$E$105,MATCH($A697,Variables!$A$5:$A$105,0))</f>
        <v/>
      </c>
      <c r="K697" s="25">
        <f>LOWER(Settings!$C$4)&amp;".mit."&amp;$A697&amp;IF($C697="","","."&amp;$C697&amp;"."&amp;$B697)&amp;IF(INDEX(Variables!$D$5:$D$105,MATCH($A697,Variables!$A$5:$A$105,0))="","","."&amp;INDEX(Variables!$D$5:$D$105,MATCH($A697,Variables!$A$5:$A$105,0)))&amp;"."&amp;K$5</f>
        <v/>
      </c>
      <c r="L697" s="41">
        <f>L$12*$D697*INDEX(L$21:L$28,$E697)*INDEX(L$30:L$46,$F697)*(1-INDEX(L$117:L$133,$F697))</f>
        <v/>
      </c>
      <c r="M697" s="40">
        <f>M$12*$D697*INDEX(M$21:M$28,$E697)*INDEX(M$30:M$46,$F697)*(1-INDEX(M$117:M$133,$F697))</f>
        <v/>
      </c>
      <c r="N697" s="40">
        <f>N$12*$D697*INDEX(N$21:N$28,$E697)*INDEX(N$30:N$46,$F697)*(1-INDEX(N$117:N$133,$F697))</f>
        <v/>
      </c>
      <c r="O697" s="40">
        <f>O$12*$D697*INDEX(O$21:O$28,$E697)*INDEX(O$30:O$46,$F697)*(1-INDEX(O$117:O$133,$F697))</f>
        <v/>
      </c>
      <c r="P697" s="40">
        <f>P$12*$D697*INDEX(P$21:P$28,$E697)*INDEX(P$30:P$46,$F697)*(1-INDEX(P$117:P$133,$F697))</f>
        <v/>
      </c>
      <c r="Q697" s="40">
        <f>Q$12*$D697*INDEX(Q$21:Q$28,$E697)*INDEX(Q$30:Q$46,$F697)*(1-INDEX(Q$117:Q$133,$F697))</f>
        <v/>
      </c>
      <c r="R697" s="40">
        <f>R$12*$D697*INDEX(R$21:R$28,$E697)*INDEX(R$30:R$46,$F697)*(1-INDEX(R$117:R$133,$F697))</f>
        <v/>
      </c>
      <c r="S697" s="40">
        <f>S$12*$D697*INDEX(S$21:S$28,$E697)*INDEX(S$30:S$46,$F697)*(1-INDEX(S$117:S$133,$F697))</f>
        <v/>
      </c>
      <c r="T697" s="40">
        <f>T$12*$D697*INDEX(T$21:T$28,$E697)*INDEX(T$30:T$46,$F697)*(1-INDEX(T$117:T$133,$F697))</f>
        <v/>
      </c>
      <c r="U697" s="40">
        <f>U$12*$D697*INDEX(U$21:U$28,$E697)*INDEX(U$30:U$46,$F697)*(1-INDEX(U$117:U$133,$F697))</f>
        <v/>
      </c>
      <c r="V697" s="40">
        <f>V$12*$D697*INDEX(V$21:V$28,$E697)*INDEX(V$30:V$46,$F697)*(1-INDEX(V$117:V$133,$F697))</f>
        <v/>
      </c>
      <c r="W697" s="40">
        <f>W$12*$D697*INDEX(W$21:W$28,$E697)*INDEX(W$30:W$46,$F697)*(1-INDEX(W$117:W$133,$F697))</f>
        <v/>
      </c>
      <c r="X697" s="40">
        <f>X$12*$D697*INDEX(X$21:X$28,$E697)*INDEX(X$30:X$46,$F697)*(1-INDEX(X$117:X$133,$F697))</f>
        <v/>
      </c>
      <c r="Y697" s="40">
        <f>Y$12*$D697*INDEX(Y$21:Y$28,$E697)*INDEX(Y$30:Y$46,$F697)*(1-INDEX(Y$117:Y$133,$F697))</f>
        <v/>
      </c>
      <c r="Z697" s="40">
        <f>Z$12*$D697*INDEX(Z$21:Z$28,$E697)*INDEX(Z$30:Z$46,$F697)*(1-INDEX(Z$117:Z$133,$F697))</f>
        <v/>
      </c>
      <c r="AA697" s="40">
        <f>AA$12*$D697*INDEX(AA$21:AA$28,$E697)*INDEX(AA$30:AA$46,$F697)*(1-INDEX(AA$117:AA$133,$F697))</f>
        <v/>
      </c>
      <c r="AB697" s="40">
        <f>AB$12*$D697*INDEX(AB$21:AB$28,$E697)*INDEX(AB$30:AB$46,$F697)*(1-INDEX(AB$117:AB$133,$F697))</f>
        <v/>
      </c>
      <c r="AC697" s="40">
        <f>AC$12*$D697*INDEX(AC$21:AC$28,$E697)*INDEX(AC$30:AC$46,$F697)*(1-INDEX(AC$117:AC$133,$F697))</f>
        <v/>
      </c>
      <c r="AD697" s="42">
        <f>CARBONTAX(AD$12,$D697,INDEX(AD$21:AD$28,$E697),INDEX(AD$30:AD$46,$F697),INDEX(AD$117:AD$133,$F697))</f>
        <v/>
      </c>
      <c r="AE697" s="25">
        <f>LOWER(Settings!$C$4)&amp;".mit."&amp;$A697&amp;IF($C697="","","."&amp;$C697&amp;"."&amp;$B697)&amp;IF(INDEX(Variables!$D$5:$D$105,MATCH($A697,Variables!$A$5:$A$105,0))="","","."&amp;INDEX(Variables!$D$5:$D$105,MATCH($A697,Variables!$A$5:$A$105,0)))&amp;"."&amp;AE$5</f>
        <v/>
      </c>
      <c r="AF697" s="41">
        <f>AF$12*$D697*INDEX(AF$21:AF$28,$E697)*INDEX(AF$30:AF$46,$F697)*(1-INDEX(AF$117:AF$133,$F697))</f>
        <v/>
      </c>
      <c r="AG697" s="40">
        <f>AG$12*$D697*INDEX(AG$21:AG$28,$E697)*INDEX(AG$30:AG$46,$F697)*(1-INDEX(AG$117:AG$133,$F697))</f>
        <v/>
      </c>
      <c r="AH697" s="40">
        <f>AH$12*$D697*INDEX(AH$21:AH$28,$E697)*INDEX(AH$30:AH$46,$F697)*(1-INDEX(AH$117:AH$133,$F697))</f>
        <v/>
      </c>
      <c r="AI697" s="40">
        <f>AI$12*$D697*INDEX(AI$21:AI$28,$E697)*INDEX(AI$30:AI$46,$F697)*(1-INDEX(AI$117:AI$133,$F697))</f>
        <v/>
      </c>
      <c r="AJ697" s="40">
        <f>AJ$12*$D697*INDEX(AJ$21:AJ$28,$E697)*INDEX(AJ$30:AJ$46,$F697)*(1-INDEX(AJ$117:AJ$133,$F697))</f>
        <v/>
      </c>
      <c r="AK697" s="40">
        <f>AK$12*$D697*INDEX(AK$21:AK$28,$E697)*INDEX(AK$30:AK$46,$F697)*(1-INDEX(AK$117:AK$133,$F697))</f>
        <v/>
      </c>
      <c r="AL697" s="40">
        <f>AL$12*$D697*INDEX(AL$21:AL$28,$E697)*INDEX(AL$30:AL$46,$F697)*(1-INDEX(AL$117:AL$133,$F697))</f>
        <v/>
      </c>
      <c r="AM697" s="40">
        <f>AM$12*$D697*INDEX(AM$21:AM$28,$E697)*INDEX(AM$30:AM$46,$F697)*(1-INDEX(AM$117:AM$133,$F697))</f>
        <v/>
      </c>
      <c r="AN697" s="40">
        <f>AN$12*$D697*INDEX(AN$21:AN$28,$E697)*INDEX(AN$30:AN$46,$F697)*(1-INDEX(AN$117:AN$133,$F697))</f>
        <v/>
      </c>
      <c r="AO697" s="40">
        <f>AO$12*$D697*INDEX(AO$21:AO$28,$E697)*INDEX(AO$30:AO$46,$F697)*(1-INDEX(AO$117:AO$133,$F697))</f>
        <v/>
      </c>
      <c r="AP697" s="40">
        <f>AP$12*$D697*INDEX(AP$21:AP$28,$E697)*INDEX(AP$30:AP$46,$F697)*(1-INDEX(AP$117:AP$133,$F697))</f>
        <v/>
      </c>
      <c r="AQ697" s="40">
        <f>AQ$12*$D697*INDEX(AQ$21:AQ$28,$E697)*INDEX(AQ$30:AQ$46,$F697)*(1-INDEX(AQ$117:AQ$133,$F697))</f>
        <v/>
      </c>
      <c r="AR697" s="40">
        <f>AR$12*$D697*INDEX(AR$21:AR$28,$E697)*INDEX(AR$30:AR$46,$F697)*(1-INDEX(AR$117:AR$133,$F697))</f>
        <v/>
      </c>
      <c r="AS697" s="40">
        <f>AS$12*$D697*INDEX(AS$21:AS$28,$E697)*INDEX(AS$30:AS$46,$F697)*(1-INDEX(AS$117:AS$133,$F697))</f>
        <v/>
      </c>
      <c r="AT697" s="40">
        <f>AT$12*$D697*INDEX(AT$21:AT$28,$E697)*INDEX(AT$30:AT$46,$F697)*(1-INDEX(AT$117:AT$133,$F697))</f>
        <v/>
      </c>
      <c r="AU697" s="40">
        <f>AU$12*$D697*INDEX(AU$21:AU$28,$E697)*INDEX(AU$30:AU$46,$F697)*(1-INDEX(AU$117:AU$133,$F697))</f>
        <v/>
      </c>
      <c r="AV697" s="40">
        <f>AV$12*$D697*INDEX(AV$21:AV$28,$E697)*INDEX(AV$30:AV$46,$F697)*(1-INDEX(AV$117:AV$133,$F697))</f>
        <v/>
      </c>
      <c r="AW697" s="40">
        <f>AW$12*$D697*INDEX(AW$21:AW$28,$E697)*INDEX(AW$30:AW$46,$F697)*(1-INDEX(AW$117:AW$133,$F697))</f>
        <v/>
      </c>
      <c r="AX697" s="42">
        <f>CARBONTAX(AX$12,$D697,INDEX(AX$21:AX$28,$E697),INDEX(AX$30:AX$46,$F697),INDEX(AX$117:AX$133,$F697))</f>
        <v/>
      </c>
    </row>
    <row r="698" hidden="1" outlineLevel="2">
      <c r="A698" s="5" t="inlineStr">
        <is>
          <t>ctxnew</t>
        </is>
      </c>
      <c r="B698" s="5" t="inlineStr">
        <is>
          <t>bio</t>
        </is>
      </c>
      <c r="C698" s="5" t="inlineStr">
        <is>
          <t>srv</t>
        </is>
      </c>
      <c r="D698" s="40">
        <f>INDEX(Inputs!$T$5:$T$132,MATCH($B698&amp;"|"&amp;$C698,Inputs!$A$5:$A$132,0))</f>
        <v/>
      </c>
      <c r="E698" s="40">
        <f>INDEX(Inputs!$J$5:$J$132,MATCH($B698&amp;"|"&amp;$C698,Inputs!$A$5:$A$132,0))</f>
        <v/>
      </c>
      <c r="F698" s="40">
        <f>INDEX(Inputs!$K$5:$K$132,MATCH($B698&amp;"|"&amp;$C698,Inputs!$A$5:$A$132,0))</f>
        <v/>
      </c>
      <c r="G698" s="39" t="n"/>
      <c r="H698" s="5">
        <f>INDEX(Variables!$B$5:$B$105,MATCH($A698,Variables!$A$5:$A$105,0))&amp;IF($C698="",""," | "&amp;INDEX(Mapping!$B$5:$B$26,MATCH($C698,Mapping!$A$5:$A$26,0))&amp;" | "&amp;INDEX(Mapping!$B$30:$B$41,MATCH($B698,Mapping!$A$30:$A$41,0)))</f>
        <v/>
      </c>
      <c r="I698" s="5">
        <f>INDEX(Variables!$C$5:$C$105,MATCH($A698,Variables!$A$5:$A$105,0))</f>
        <v/>
      </c>
      <c r="J698" s="5">
        <f>INDEX(Variables!$E$5:$E$105,MATCH($A698,Variables!$A$5:$A$105,0))</f>
        <v/>
      </c>
      <c r="K698" s="25">
        <f>LOWER(Settings!$C$4)&amp;".mit."&amp;$A698&amp;IF($C698="","","."&amp;$C698&amp;"."&amp;$B698)&amp;IF(INDEX(Variables!$D$5:$D$105,MATCH($A698,Variables!$A$5:$A$105,0))="","","."&amp;INDEX(Variables!$D$5:$D$105,MATCH($A698,Variables!$A$5:$A$105,0)))&amp;"."&amp;K$5</f>
        <v/>
      </c>
      <c r="L698" s="41">
        <f>L$12*$D698*INDEX(L$21:L$28,$E698)*INDEX(L$30:L$46,$F698)*(1-INDEX(L$117:L$133,$F698))</f>
        <v/>
      </c>
      <c r="M698" s="40">
        <f>M$12*$D698*INDEX(M$21:M$28,$E698)*INDEX(M$30:M$46,$F698)*(1-INDEX(M$117:M$133,$F698))</f>
        <v/>
      </c>
      <c r="N698" s="40">
        <f>N$12*$D698*INDEX(N$21:N$28,$E698)*INDEX(N$30:N$46,$F698)*(1-INDEX(N$117:N$133,$F698))</f>
        <v/>
      </c>
      <c r="O698" s="40">
        <f>O$12*$D698*INDEX(O$21:O$28,$E698)*INDEX(O$30:O$46,$F698)*(1-INDEX(O$117:O$133,$F698))</f>
        <v/>
      </c>
      <c r="P698" s="40">
        <f>P$12*$D698*INDEX(P$21:P$28,$E698)*INDEX(P$30:P$46,$F698)*(1-INDEX(P$117:P$133,$F698))</f>
        <v/>
      </c>
      <c r="Q698" s="40">
        <f>Q$12*$D698*INDEX(Q$21:Q$28,$E698)*INDEX(Q$30:Q$46,$F698)*(1-INDEX(Q$117:Q$133,$F698))</f>
        <v/>
      </c>
      <c r="R698" s="40">
        <f>R$12*$D698*INDEX(R$21:R$28,$E698)*INDEX(R$30:R$46,$F698)*(1-INDEX(R$117:R$133,$F698))</f>
        <v/>
      </c>
      <c r="S698" s="40">
        <f>S$12*$D698*INDEX(S$21:S$28,$E698)*INDEX(S$30:S$46,$F698)*(1-INDEX(S$117:S$133,$F698))</f>
        <v/>
      </c>
      <c r="T698" s="40">
        <f>T$12*$D698*INDEX(T$21:T$28,$E698)*INDEX(T$30:T$46,$F698)*(1-INDEX(T$117:T$133,$F698))</f>
        <v/>
      </c>
      <c r="U698" s="40">
        <f>U$12*$D698*INDEX(U$21:U$28,$E698)*INDEX(U$30:U$46,$F698)*(1-INDEX(U$117:U$133,$F698))</f>
        <v/>
      </c>
      <c r="V698" s="40">
        <f>V$12*$D698*INDEX(V$21:V$28,$E698)*INDEX(V$30:V$46,$F698)*(1-INDEX(V$117:V$133,$F698))</f>
        <v/>
      </c>
      <c r="W698" s="40">
        <f>W$12*$D698*INDEX(W$21:W$28,$E698)*INDEX(W$30:W$46,$F698)*(1-INDEX(W$117:W$133,$F698))</f>
        <v/>
      </c>
      <c r="X698" s="40">
        <f>X$12*$D698*INDEX(X$21:X$28,$E698)*INDEX(X$30:X$46,$F698)*(1-INDEX(X$117:X$133,$F698))</f>
        <v/>
      </c>
      <c r="Y698" s="40">
        <f>Y$12*$D698*INDEX(Y$21:Y$28,$E698)*INDEX(Y$30:Y$46,$F698)*(1-INDEX(Y$117:Y$133,$F698))</f>
        <v/>
      </c>
      <c r="Z698" s="40">
        <f>Z$12*$D698*INDEX(Z$21:Z$28,$E698)*INDEX(Z$30:Z$46,$F698)*(1-INDEX(Z$117:Z$133,$F698))</f>
        <v/>
      </c>
      <c r="AA698" s="40">
        <f>AA$12*$D698*INDEX(AA$21:AA$28,$E698)*INDEX(AA$30:AA$46,$F698)*(1-INDEX(AA$117:AA$133,$F698))</f>
        <v/>
      </c>
      <c r="AB698" s="40">
        <f>AB$12*$D698*INDEX(AB$21:AB$28,$E698)*INDEX(AB$30:AB$46,$F698)*(1-INDEX(AB$117:AB$133,$F698))</f>
        <v/>
      </c>
      <c r="AC698" s="40">
        <f>AC$12*$D698*INDEX(AC$21:AC$28,$E698)*INDEX(AC$30:AC$46,$F698)*(1-INDEX(AC$117:AC$133,$F698))</f>
        <v/>
      </c>
      <c r="AD698" s="42">
        <f>CARBONTAX(AD$12,$D698,INDEX(AD$21:AD$28,$E698),INDEX(AD$30:AD$46,$F698),INDEX(AD$117:AD$133,$F698))</f>
        <v/>
      </c>
      <c r="AE698" s="25">
        <f>LOWER(Settings!$C$4)&amp;".mit."&amp;$A698&amp;IF($C698="","","."&amp;$C698&amp;"."&amp;$B698)&amp;IF(INDEX(Variables!$D$5:$D$105,MATCH($A698,Variables!$A$5:$A$105,0))="","","."&amp;INDEX(Variables!$D$5:$D$105,MATCH($A698,Variables!$A$5:$A$105,0)))&amp;"."&amp;AE$5</f>
        <v/>
      </c>
      <c r="AF698" s="41">
        <f>AF$12*$D698*INDEX(AF$21:AF$28,$E698)*INDEX(AF$30:AF$46,$F698)*(1-INDEX(AF$117:AF$133,$F698))</f>
        <v/>
      </c>
      <c r="AG698" s="40">
        <f>AG$12*$D698*INDEX(AG$21:AG$28,$E698)*INDEX(AG$30:AG$46,$F698)*(1-INDEX(AG$117:AG$133,$F698))</f>
        <v/>
      </c>
      <c r="AH698" s="40">
        <f>AH$12*$D698*INDEX(AH$21:AH$28,$E698)*INDEX(AH$30:AH$46,$F698)*(1-INDEX(AH$117:AH$133,$F698))</f>
        <v/>
      </c>
      <c r="AI698" s="40">
        <f>AI$12*$D698*INDEX(AI$21:AI$28,$E698)*INDEX(AI$30:AI$46,$F698)*(1-INDEX(AI$117:AI$133,$F698))</f>
        <v/>
      </c>
      <c r="AJ698" s="40">
        <f>AJ$12*$D698*INDEX(AJ$21:AJ$28,$E698)*INDEX(AJ$30:AJ$46,$F698)*(1-INDEX(AJ$117:AJ$133,$F698))</f>
        <v/>
      </c>
      <c r="AK698" s="40">
        <f>AK$12*$D698*INDEX(AK$21:AK$28,$E698)*INDEX(AK$30:AK$46,$F698)*(1-INDEX(AK$117:AK$133,$F698))</f>
        <v/>
      </c>
      <c r="AL698" s="40">
        <f>AL$12*$D698*INDEX(AL$21:AL$28,$E698)*INDEX(AL$30:AL$46,$F698)*(1-INDEX(AL$117:AL$133,$F698))</f>
        <v/>
      </c>
      <c r="AM698" s="40">
        <f>AM$12*$D698*INDEX(AM$21:AM$28,$E698)*INDEX(AM$30:AM$46,$F698)*(1-INDEX(AM$117:AM$133,$F698))</f>
        <v/>
      </c>
      <c r="AN698" s="40">
        <f>AN$12*$D698*INDEX(AN$21:AN$28,$E698)*INDEX(AN$30:AN$46,$F698)*(1-INDEX(AN$117:AN$133,$F698))</f>
        <v/>
      </c>
      <c r="AO698" s="40">
        <f>AO$12*$D698*INDEX(AO$21:AO$28,$E698)*INDEX(AO$30:AO$46,$F698)*(1-INDEX(AO$117:AO$133,$F698))</f>
        <v/>
      </c>
      <c r="AP698" s="40">
        <f>AP$12*$D698*INDEX(AP$21:AP$28,$E698)*INDEX(AP$30:AP$46,$F698)*(1-INDEX(AP$117:AP$133,$F698))</f>
        <v/>
      </c>
      <c r="AQ698" s="40">
        <f>AQ$12*$D698*INDEX(AQ$21:AQ$28,$E698)*INDEX(AQ$30:AQ$46,$F698)*(1-INDEX(AQ$117:AQ$133,$F698))</f>
        <v/>
      </c>
      <c r="AR698" s="40">
        <f>AR$12*$D698*INDEX(AR$21:AR$28,$E698)*INDEX(AR$30:AR$46,$F698)*(1-INDEX(AR$117:AR$133,$F698))</f>
        <v/>
      </c>
      <c r="AS698" s="40">
        <f>AS$12*$D698*INDEX(AS$21:AS$28,$E698)*INDEX(AS$30:AS$46,$F698)*(1-INDEX(AS$117:AS$133,$F698))</f>
        <v/>
      </c>
      <c r="AT698" s="40">
        <f>AT$12*$D698*INDEX(AT$21:AT$28,$E698)*INDEX(AT$30:AT$46,$F698)*(1-INDEX(AT$117:AT$133,$F698))</f>
        <v/>
      </c>
      <c r="AU698" s="40">
        <f>AU$12*$D698*INDEX(AU$21:AU$28,$E698)*INDEX(AU$30:AU$46,$F698)*(1-INDEX(AU$117:AU$133,$F698))</f>
        <v/>
      </c>
      <c r="AV698" s="40">
        <f>AV$12*$D698*INDEX(AV$21:AV$28,$E698)*INDEX(AV$30:AV$46,$F698)*(1-INDEX(AV$117:AV$133,$F698))</f>
        <v/>
      </c>
      <c r="AW698" s="40">
        <f>AW$12*$D698*INDEX(AW$21:AW$28,$E698)*INDEX(AW$30:AW$46,$F698)*(1-INDEX(AW$117:AW$133,$F698))</f>
        <v/>
      </c>
      <c r="AX698" s="42">
        <f>CARBONTAX(AX$12,$D698,INDEX(AX$21:AX$28,$E698),INDEX(AX$30:AX$46,$F698),INDEX(AX$117:AX$133,$F698))</f>
        <v/>
      </c>
    </row>
    <row r="699" hidden="1" outlineLevel="2"/>
    <row r="700" hidden="1" outlineLevel="2">
      <c r="A700" s="5" t="inlineStr">
        <is>
          <t>ets</t>
        </is>
      </c>
      <c r="B700" s="5" t="inlineStr">
        <is>
          <t>coa</t>
        </is>
      </c>
      <c r="C700" s="5" t="inlineStr">
        <is>
          <t>srv</t>
        </is>
      </c>
      <c r="D700" s="40">
        <f>INDEX(Inputs!$T$5:$T$132,MATCH($B700&amp;"|"&amp;$C700,Inputs!$A$5:$A$132,0))</f>
        <v/>
      </c>
      <c r="E700" s="40">
        <f>INDEX(Inputs!$K$5:$K$132,MATCH($B700&amp;"|"&amp;$C700,Inputs!$A$5:$A$132,0))</f>
        <v/>
      </c>
      <c r="F700" s="39" t="n"/>
      <c r="G700" s="39" t="n"/>
      <c r="H700" s="5">
        <f>INDEX(Variables!$B$5:$B$105,MATCH($A700,Variables!$A$5:$A$105,0))&amp;IF($C700="",""," | "&amp;INDEX(Mapping!$B$5:$B$26,MATCH($C700,Mapping!$A$5:$A$26,0))&amp;" | "&amp;INDEX(Mapping!$B$30:$B$41,MATCH($B700,Mapping!$A$30:$A$41,0)))</f>
        <v/>
      </c>
      <c r="I700" s="5">
        <f>INDEX(Variables!$C$5:$C$105,MATCH($A700,Variables!$A$5:$A$105,0))</f>
        <v/>
      </c>
      <c r="J700" s="5">
        <f>INDEX(Variables!$E$5:$E$105,MATCH($A700,Variables!$A$5:$A$105,0))</f>
        <v/>
      </c>
      <c r="K700" s="25">
        <f>LOWER(Settings!$C$4)&amp;".mit."&amp;$A700&amp;IF($C700="","","."&amp;$C700&amp;"."&amp;$B700)&amp;IF(INDEX(Variables!$D$5:$D$105,MATCH($A700,Variables!$A$5:$A$105,0))="","","."&amp;INDEX(Variables!$D$5:$D$105,MATCH($A700,Variables!$A$5:$A$105,0)))&amp;"."&amp;K$5</f>
        <v/>
      </c>
      <c r="L700" s="41">
        <f>L$134*$D700*INDEX(L$117:L$133,$E700)</f>
        <v/>
      </c>
      <c r="M700" s="40">
        <f>M$134*$D700*INDEX(M$117:M$133,$E700)</f>
        <v/>
      </c>
      <c r="N700" s="40">
        <f>N$134*$D700*INDEX(N$117:N$133,$E700)</f>
        <v/>
      </c>
      <c r="O700" s="40">
        <f>O$134*$D700*INDEX(O$117:O$133,$E700)</f>
        <v/>
      </c>
      <c r="P700" s="40">
        <f>P$134*$D700*INDEX(P$117:P$133,$E700)</f>
        <v/>
      </c>
      <c r="Q700" s="40">
        <f>Q$134*$D700*INDEX(Q$117:Q$133,$E700)</f>
        <v/>
      </c>
      <c r="R700" s="40">
        <f>R$134*$D700*INDEX(R$117:R$133,$E700)</f>
        <v/>
      </c>
      <c r="S700" s="40">
        <f>S$134*$D700*INDEX(S$117:S$133,$E700)</f>
        <v/>
      </c>
      <c r="T700" s="40">
        <f>T$134*$D700*INDEX(T$117:T$133,$E700)</f>
        <v/>
      </c>
      <c r="U700" s="40">
        <f>U$134*$D700*INDEX(U$117:U$133,$E700)</f>
        <v/>
      </c>
      <c r="V700" s="40">
        <f>V$134*$D700*INDEX(V$117:V$133,$E700)</f>
        <v/>
      </c>
      <c r="W700" s="40">
        <f>W$134*$D700*INDEX(W$117:W$133,$E700)</f>
        <v/>
      </c>
      <c r="X700" s="40">
        <f>X$134*$D700*INDEX(X$117:X$133,$E700)</f>
        <v/>
      </c>
      <c r="Y700" s="40">
        <f>Y$134*$D700*INDEX(Y$117:Y$133,$E700)</f>
        <v/>
      </c>
      <c r="Z700" s="40">
        <f>Z$134*$D700*INDEX(Z$117:Z$133,$E700)</f>
        <v/>
      </c>
      <c r="AA700" s="40">
        <f>AA$134*$D700*INDEX(AA$117:AA$133,$E700)</f>
        <v/>
      </c>
      <c r="AB700" s="40">
        <f>AB$134*$D700*INDEX(AB$117:AB$133,$E700)</f>
        <v/>
      </c>
      <c r="AC700" s="40">
        <f>AC$134*$D700*INDEX(AC$117:AC$133,$E700)</f>
        <v/>
      </c>
      <c r="AD700" s="42">
        <f>ETSCOST(AD$134,$D700,INDEX(AD$117:AD$133,$E700))</f>
        <v/>
      </c>
      <c r="AE700" s="25">
        <f>LOWER(Settings!$C$4)&amp;".mit."&amp;$A700&amp;IF($C700="","","."&amp;$C700&amp;"."&amp;$B700)&amp;IF(INDEX(Variables!$D$5:$D$105,MATCH($A700,Variables!$A$5:$A$105,0))="","","."&amp;INDEX(Variables!$D$5:$D$105,MATCH($A700,Variables!$A$5:$A$105,0)))&amp;"."&amp;AE$5</f>
        <v/>
      </c>
      <c r="AF700" s="41">
        <f>AF$134*$D700*INDEX(AF$117:AF$133,$E700)</f>
        <v/>
      </c>
      <c r="AG700" s="40">
        <f>AG$134*$D700*INDEX(AG$117:AG$133,$E700)</f>
        <v/>
      </c>
      <c r="AH700" s="40">
        <f>AH$134*$D700*INDEX(AH$117:AH$133,$E700)</f>
        <v/>
      </c>
      <c r="AI700" s="40">
        <f>AI$134*$D700*INDEX(AI$117:AI$133,$E700)</f>
        <v/>
      </c>
      <c r="AJ700" s="40">
        <f>AJ$134*$D700*INDEX(AJ$117:AJ$133,$E700)</f>
        <v/>
      </c>
      <c r="AK700" s="40">
        <f>AK$134*$D700*INDEX(AK$117:AK$133,$E700)</f>
        <v/>
      </c>
      <c r="AL700" s="40">
        <f>AL$134*$D700*INDEX(AL$117:AL$133,$E700)</f>
        <v/>
      </c>
      <c r="AM700" s="40">
        <f>AM$134*$D700*INDEX(AM$117:AM$133,$E700)</f>
        <v/>
      </c>
      <c r="AN700" s="40">
        <f>AN$134*$D700*INDEX(AN$117:AN$133,$E700)</f>
        <v/>
      </c>
      <c r="AO700" s="40">
        <f>AO$134*$D700*INDEX(AO$117:AO$133,$E700)</f>
        <v/>
      </c>
      <c r="AP700" s="40">
        <f>AP$134*$D700*INDEX(AP$117:AP$133,$E700)</f>
        <v/>
      </c>
      <c r="AQ700" s="40">
        <f>AQ$134*$D700*INDEX(AQ$117:AQ$133,$E700)</f>
        <v/>
      </c>
      <c r="AR700" s="40">
        <f>AR$134*$D700*INDEX(AR$117:AR$133,$E700)</f>
        <v/>
      </c>
      <c r="AS700" s="40">
        <f>AS$134*$D700*INDEX(AS$117:AS$133,$E700)</f>
        <v/>
      </c>
      <c r="AT700" s="40">
        <f>AT$134*$D700*INDEX(AT$117:AT$133,$E700)</f>
        <v/>
      </c>
      <c r="AU700" s="40">
        <f>AU$134*$D700*INDEX(AU$117:AU$133,$E700)</f>
        <v/>
      </c>
      <c r="AV700" s="40">
        <f>AV$134*$D700*INDEX(AV$117:AV$133,$E700)</f>
        <v/>
      </c>
      <c r="AW700" s="40">
        <f>AW$134*$D700*INDEX(AW$117:AW$133,$E700)</f>
        <v/>
      </c>
      <c r="AX700" s="42">
        <f>ETSCOST(AX$134,$D700,INDEX(AX$117:AX$133,$E700))</f>
        <v/>
      </c>
    </row>
    <row r="701" hidden="1" outlineLevel="2">
      <c r="A701" s="5" t="inlineStr">
        <is>
          <t>ets</t>
        </is>
      </c>
      <c r="B701" s="5" t="inlineStr">
        <is>
          <t>nga</t>
        </is>
      </c>
      <c r="C701" s="5" t="inlineStr">
        <is>
          <t>srv</t>
        </is>
      </c>
      <c r="D701" s="40">
        <f>INDEX(Inputs!$T$5:$T$132,MATCH($B701&amp;"|"&amp;$C701,Inputs!$A$5:$A$132,0))</f>
        <v/>
      </c>
      <c r="E701" s="40">
        <f>INDEX(Inputs!$K$5:$K$132,MATCH($B701&amp;"|"&amp;$C701,Inputs!$A$5:$A$132,0))</f>
        <v/>
      </c>
      <c r="F701" s="39" t="n"/>
      <c r="G701" s="39" t="n"/>
      <c r="H701" s="5">
        <f>INDEX(Variables!$B$5:$B$105,MATCH($A701,Variables!$A$5:$A$105,0))&amp;IF($C701="",""," | "&amp;INDEX(Mapping!$B$5:$B$26,MATCH($C701,Mapping!$A$5:$A$26,0))&amp;" | "&amp;INDEX(Mapping!$B$30:$B$41,MATCH($B701,Mapping!$A$30:$A$41,0)))</f>
        <v/>
      </c>
      <c r="I701" s="5">
        <f>INDEX(Variables!$C$5:$C$105,MATCH($A701,Variables!$A$5:$A$105,0))</f>
        <v/>
      </c>
      <c r="J701" s="5">
        <f>INDEX(Variables!$E$5:$E$105,MATCH($A701,Variables!$A$5:$A$105,0))</f>
        <v/>
      </c>
      <c r="K701" s="25">
        <f>LOWER(Settings!$C$4)&amp;".mit."&amp;$A701&amp;IF($C701="","","."&amp;$C701&amp;"."&amp;$B701)&amp;IF(INDEX(Variables!$D$5:$D$105,MATCH($A701,Variables!$A$5:$A$105,0))="","","."&amp;INDEX(Variables!$D$5:$D$105,MATCH($A701,Variables!$A$5:$A$105,0)))&amp;"."&amp;K$5</f>
        <v/>
      </c>
      <c r="L701" s="41">
        <f>L$134*$D701*INDEX(L$117:L$133,$E701)</f>
        <v/>
      </c>
      <c r="M701" s="40">
        <f>M$134*$D701*INDEX(M$117:M$133,$E701)</f>
        <v/>
      </c>
      <c r="N701" s="40">
        <f>N$134*$D701*INDEX(N$117:N$133,$E701)</f>
        <v/>
      </c>
      <c r="O701" s="40">
        <f>O$134*$D701*INDEX(O$117:O$133,$E701)</f>
        <v/>
      </c>
      <c r="P701" s="40">
        <f>P$134*$D701*INDEX(P$117:P$133,$E701)</f>
        <v/>
      </c>
      <c r="Q701" s="40">
        <f>Q$134*$D701*INDEX(Q$117:Q$133,$E701)</f>
        <v/>
      </c>
      <c r="R701" s="40">
        <f>R$134*$D701*INDEX(R$117:R$133,$E701)</f>
        <v/>
      </c>
      <c r="S701" s="40">
        <f>S$134*$D701*INDEX(S$117:S$133,$E701)</f>
        <v/>
      </c>
      <c r="T701" s="40">
        <f>T$134*$D701*INDEX(T$117:T$133,$E701)</f>
        <v/>
      </c>
      <c r="U701" s="40">
        <f>U$134*$D701*INDEX(U$117:U$133,$E701)</f>
        <v/>
      </c>
      <c r="V701" s="40">
        <f>V$134*$D701*INDEX(V$117:V$133,$E701)</f>
        <v/>
      </c>
      <c r="W701" s="40">
        <f>W$134*$D701*INDEX(W$117:W$133,$E701)</f>
        <v/>
      </c>
      <c r="X701" s="40">
        <f>X$134*$D701*INDEX(X$117:X$133,$E701)</f>
        <v/>
      </c>
      <c r="Y701" s="40">
        <f>Y$134*$D701*INDEX(Y$117:Y$133,$E701)</f>
        <v/>
      </c>
      <c r="Z701" s="40">
        <f>Z$134*$D701*INDEX(Z$117:Z$133,$E701)</f>
        <v/>
      </c>
      <c r="AA701" s="40">
        <f>AA$134*$D701*INDEX(AA$117:AA$133,$E701)</f>
        <v/>
      </c>
      <c r="AB701" s="40">
        <f>AB$134*$D701*INDEX(AB$117:AB$133,$E701)</f>
        <v/>
      </c>
      <c r="AC701" s="40">
        <f>AC$134*$D701*INDEX(AC$117:AC$133,$E701)</f>
        <v/>
      </c>
      <c r="AD701" s="42">
        <f>ETSCOST(AD$134,$D701,INDEX(AD$117:AD$133,$E701))</f>
        <v/>
      </c>
      <c r="AE701" s="25">
        <f>LOWER(Settings!$C$4)&amp;".mit."&amp;$A701&amp;IF($C701="","","."&amp;$C701&amp;"."&amp;$B701)&amp;IF(INDEX(Variables!$D$5:$D$105,MATCH($A701,Variables!$A$5:$A$105,0))="","","."&amp;INDEX(Variables!$D$5:$D$105,MATCH($A701,Variables!$A$5:$A$105,0)))&amp;"."&amp;AE$5</f>
        <v/>
      </c>
      <c r="AF701" s="41">
        <f>AF$134*$D701*INDEX(AF$117:AF$133,$E701)</f>
        <v/>
      </c>
      <c r="AG701" s="40">
        <f>AG$134*$D701*INDEX(AG$117:AG$133,$E701)</f>
        <v/>
      </c>
      <c r="AH701" s="40">
        <f>AH$134*$D701*INDEX(AH$117:AH$133,$E701)</f>
        <v/>
      </c>
      <c r="AI701" s="40">
        <f>AI$134*$D701*INDEX(AI$117:AI$133,$E701)</f>
        <v/>
      </c>
      <c r="AJ701" s="40">
        <f>AJ$134*$D701*INDEX(AJ$117:AJ$133,$E701)</f>
        <v/>
      </c>
      <c r="AK701" s="40">
        <f>AK$134*$D701*INDEX(AK$117:AK$133,$E701)</f>
        <v/>
      </c>
      <c r="AL701" s="40">
        <f>AL$134*$D701*INDEX(AL$117:AL$133,$E701)</f>
        <v/>
      </c>
      <c r="AM701" s="40">
        <f>AM$134*$D701*INDEX(AM$117:AM$133,$E701)</f>
        <v/>
      </c>
      <c r="AN701" s="40">
        <f>AN$134*$D701*INDEX(AN$117:AN$133,$E701)</f>
        <v/>
      </c>
      <c r="AO701" s="40">
        <f>AO$134*$D701*INDEX(AO$117:AO$133,$E701)</f>
        <v/>
      </c>
      <c r="AP701" s="40">
        <f>AP$134*$D701*INDEX(AP$117:AP$133,$E701)</f>
        <v/>
      </c>
      <c r="AQ701" s="40">
        <f>AQ$134*$D701*INDEX(AQ$117:AQ$133,$E701)</f>
        <v/>
      </c>
      <c r="AR701" s="40">
        <f>AR$134*$D701*INDEX(AR$117:AR$133,$E701)</f>
        <v/>
      </c>
      <c r="AS701" s="40">
        <f>AS$134*$D701*INDEX(AS$117:AS$133,$E701)</f>
        <v/>
      </c>
      <c r="AT701" s="40">
        <f>AT$134*$D701*INDEX(AT$117:AT$133,$E701)</f>
        <v/>
      </c>
      <c r="AU701" s="40">
        <f>AU$134*$D701*INDEX(AU$117:AU$133,$E701)</f>
        <v/>
      </c>
      <c r="AV701" s="40">
        <f>AV$134*$D701*INDEX(AV$117:AV$133,$E701)</f>
        <v/>
      </c>
      <c r="AW701" s="40">
        <f>AW$134*$D701*INDEX(AW$117:AW$133,$E701)</f>
        <v/>
      </c>
      <c r="AX701" s="42">
        <f>ETSCOST(AX$134,$D701,INDEX(AX$117:AX$133,$E701))</f>
        <v/>
      </c>
    </row>
    <row r="702" hidden="1" outlineLevel="2">
      <c r="A702" s="5" t="inlineStr">
        <is>
          <t>ets</t>
        </is>
      </c>
      <c r="B702" s="5" t="inlineStr">
        <is>
          <t>gso</t>
        </is>
      </c>
      <c r="C702" s="5" t="inlineStr">
        <is>
          <t>srv</t>
        </is>
      </c>
      <c r="D702" s="40">
        <f>INDEX(Inputs!$T$5:$T$132,MATCH($B702&amp;"|"&amp;$C702,Inputs!$A$5:$A$132,0))</f>
        <v/>
      </c>
      <c r="E702" s="40">
        <f>INDEX(Inputs!$K$5:$K$132,MATCH($B702&amp;"|"&amp;$C702,Inputs!$A$5:$A$132,0))</f>
        <v/>
      </c>
      <c r="F702" s="39" t="n"/>
      <c r="G702" s="39" t="n"/>
      <c r="H702" s="5">
        <f>INDEX(Variables!$B$5:$B$105,MATCH($A702,Variables!$A$5:$A$105,0))&amp;IF($C702="",""," | "&amp;INDEX(Mapping!$B$5:$B$26,MATCH($C702,Mapping!$A$5:$A$26,0))&amp;" | "&amp;INDEX(Mapping!$B$30:$B$41,MATCH($B702,Mapping!$A$30:$A$41,0)))</f>
        <v/>
      </c>
      <c r="I702" s="5">
        <f>INDEX(Variables!$C$5:$C$105,MATCH($A702,Variables!$A$5:$A$105,0))</f>
        <v/>
      </c>
      <c r="J702" s="5">
        <f>INDEX(Variables!$E$5:$E$105,MATCH($A702,Variables!$A$5:$A$105,0))</f>
        <v/>
      </c>
      <c r="K702" s="25">
        <f>LOWER(Settings!$C$4)&amp;".mit."&amp;$A702&amp;IF($C702="","","."&amp;$C702&amp;"."&amp;$B702)&amp;IF(INDEX(Variables!$D$5:$D$105,MATCH($A702,Variables!$A$5:$A$105,0))="","","."&amp;INDEX(Variables!$D$5:$D$105,MATCH($A702,Variables!$A$5:$A$105,0)))&amp;"."&amp;K$5</f>
        <v/>
      </c>
      <c r="L702" s="41">
        <f>L$134*$D702*INDEX(L$117:L$133,$E702)</f>
        <v/>
      </c>
      <c r="M702" s="40">
        <f>M$134*$D702*INDEX(M$117:M$133,$E702)</f>
        <v/>
      </c>
      <c r="N702" s="40">
        <f>N$134*$D702*INDEX(N$117:N$133,$E702)</f>
        <v/>
      </c>
      <c r="O702" s="40">
        <f>O$134*$D702*INDEX(O$117:O$133,$E702)</f>
        <v/>
      </c>
      <c r="P702" s="40">
        <f>P$134*$D702*INDEX(P$117:P$133,$E702)</f>
        <v/>
      </c>
      <c r="Q702" s="40">
        <f>Q$134*$D702*INDEX(Q$117:Q$133,$E702)</f>
        <v/>
      </c>
      <c r="R702" s="40">
        <f>R$134*$D702*INDEX(R$117:R$133,$E702)</f>
        <v/>
      </c>
      <c r="S702" s="40">
        <f>S$134*$D702*INDEX(S$117:S$133,$E702)</f>
        <v/>
      </c>
      <c r="T702" s="40">
        <f>T$134*$D702*INDEX(T$117:T$133,$E702)</f>
        <v/>
      </c>
      <c r="U702" s="40">
        <f>U$134*$D702*INDEX(U$117:U$133,$E702)</f>
        <v/>
      </c>
      <c r="V702" s="40">
        <f>V$134*$D702*INDEX(V$117:V$133,$E702)</f>
        <v/>
      </c>
      <c r="W702" s="40">
        <f>W$134*$D702*INDEX(W$117:W$133,$E702)</f>
        <v/>
      </c>
      <c r="X702" s="40">
        <f>X$134*$D702*INDEX(X$117:X$133,$E702)</f>
        <v/>
      </c>
      <c r="Y702" s="40">
        <f>Y$134*$D702*INDEX(Y$117:Y$133,$E702)</f>
        <v/>
      </c>
      <c r="Z702" s="40">
        <f>Z$134*$D702*INDEX(Z$117:Z$133,$E702)</f>
        <v/>
      </c>
      <c r="AA702" s="40">
        <f>AA$134*$D702*INDEX(AA$117:AA$133,$E702)</f>
        <v/>
      </c>
      <c r="AB702" s="40">
        <f>AB$134*$D702*INDEX(AB$117:AB$133,$E702)</f>
        <v/>
      </c>
      <c r="AC702" s="40">
        <f>AC$134*$D702*INDEX(AC$117:AC$133,$E702)</f>
        <v/>
      </c>
      <c r="AD702" s="42">
        <f>ETSCOST(AD$134,$D702,INDEX(AD$117:AD$133,$E702))</f>
        <v/>
      </c>
      <c r="AE702" s="25">
        <f>LOWER(Settings!$C$4)&amp;".mit."&amp;$A702&amp;IF($C702="","","."&amp;$C702&amp;"."&amp;$B702)&amp;IF(INDEX(Variables!$D$5:$D$105,MATCH($A702,Variables!$A$5:$A$105,0))="","","."&amp;INDEX(Variables!$D$5:$D$105,MATCH($A702,Variables!$A$5:$A$105,0)))&amp;"."&amp;AE$5</f>
        <v/>
      </c>
      <c r="AF702" s="41">
        <f>AF$134*$D702*INDEX(AF$117:AF$133,$E702)</f>
        <v/>
      </c>
      <c r="AG702" s="40">
        <f>AG$134*$D702*INDEX(AG$117:AG$133,$E702)</f>
        <v/>
      </c>
      <c r="AH702" s="40">
        <f>AH$134*$D702*INDEX(AH$117:AH$133,$E702)</f>
        <v/>
      </c>
      <c r="AI702" s="40">
        <f>AI$134*$D702*INDEX(AI$117:AI$133,$E702)</f>
        <v/>
      </c>
      <c r="AJ702" s="40">
        <f>AJ$134*$D702*INDEX(AJ$117:AJ$133,$E702)</f>
        <v/>
      </c>
      <c r="AK702" s="40">
        <f>AK$134*$D702*INDEX(AK$117:AK$133,$E702)</f>
        <v/>
      </c>
      <c r="AL702" s="40">
        <f>AL$134*$D702*INDEX(AL$117:AL$133,$E702)</f>
        <v/>
      </c>
      <c r="AM702" s="40">
        <f>AM$134*$D702*INDEX(AM$117:AM$133,$E702)</f>
        <v/>
      </c>
      <c r="AN702" s="40">
        <f>AN$134*$D702*INDEX(AN$117:AN$133,$E702)</f>
        <v/>
      </c>
      <c r="AO702" s="40">
        <f>AO$134*$D702*INDEX(AO$117:AO$133,$E702)</f>
        <v/>
      </c>
      <c r="AP702" s="40">
        <f>AP$134*$D702*INDEX(AP$117:AP$133,$E702)</f>
        <v/>
      </c>
      <c r="AQ702" s="40">
        <f>AQ$134*$D702*INDEX(AQ$117:AQ$133,$E702)</f>
        <v/>
      </c>
      <c r="AR702" s="40">
        <f>AR$134*$D702*INDEX(AR$117:AR$133,$E702)</f>
        <v/>
      </c>
      <c r="AS702" s="40">
        <f>AS$134*$D702*INDEX(AS$117:AS$133,$E702)</f>
        <v/>
      </c>
      <c r="AT702" s="40">
        <f>AT$134*$D702*INDEX(AT$117:AT$133,$E702)</f>
        <v/>
      </c>
      <c r="AU702" s="40">
        <f>AU$134*$D702*INDEX(AU$117:AU$133,$E702)</f>
        <v/>
      </c>
      <c r="AV702" s="40">
        <f>AV$134*$D702*INDEX(AV$117:AV$133,$E702)</f>
        <v/>
      </c>
      <c r="AW702" s="40">
        <f>AW$134*$D702*INDEX(AW$117:AW$133,$E702)</f>
        <v/>
      </c>
      <c r="AX702" s="42">
        <f>ETSCOST(AX$134,$D702,INDEX(AX$117:AX$133,$E702))</f>
        <v/>
      </c>
    </row>
    <row r="703" hidden="1" outlineLevel="2">
      <c r="A703" s="5" t="inlineStr">
        <is>
          <t>ets</t>
        </is>
      </c>
      <c r="B703" s="5" t="inlineStr">
        <is>
          <t>die</t>
        </is>
      </c>
      <c r="C703" s="5" t="inlineStr">
        <is>
          <t>srv</t>
        </is>
      </c>
      <c r="D703" s="40">
        <f>INDEX(Inputs!$T$5:$T$132,MATCH($B703&amp;"|"&amp;$C703,Inputs!$A$5:$A$132,0))</f>
        <v/>
      </c>
      <c r="E703" s="40">
        <f>INDEX(Inputs!$K$5:$K$132,MATCH($B703&amp;"|"&amp;$C703,Inputs!$A$5:$A$132,0))</f>
        <v/>
      </c>
      <c r="F703" s="39" t="n"/>
      <c r="G703" s="39" t="n"/>
      <c r="H703" s="5">
        <f>INDEX(Variables!$B$5:$B$105,MATCH($A703,Variables!$A$5:$A$105,0))&amp;IF($C703="",""," | "&amp;INDEX(Mapping!$B$5:$B$26,MATCH($C703,Mapping!$A$5:$A$26,0))&amp;" | "&amp;INDEX(Mapping!$B$30:$B$41,MATCH($B703,Mapping!$A$30:$A$41,0)))</f>
        <v/>
      </c>
      <c r="I703" s="5">
        <f>INDEX(Variables!$C$5:$C$105,MATCH($A703,Variables!$A$5:$A$105,0))</f>
        <v/>
      </c>
      <c r="J703" s="5">
        <f>INDEX(Variables!$E$5:$E$105,MATCH($A703,Variables!$A$5:$A$105,0))</f>
        <v/>
      </c>
      <c r="K703" s="25">
        <f>LOWER(Settings!$C$4)&amp;".mit."&amp;$A703&amp;IF($C703="","","."&amp;$C703&amp;"."&amp;$B703)&amp;IF(INDEX(Variables!$D$5:$D$105,MATCH($A703,Variables!$A$5:$A$105,0))="","","."&amp;INDEX(Variables!$D$5:$D$105,MATCH($A703,Variables!$A$5:$A$105,0)))&amp;"."&amp;K$5</f>
        <v/>
      </c>
      <c r="L703" s="41">
        <f>L$134*$D703*INDEX(L$117:L$133,$E703)</f>
        <v/>
      </c>
      <c r="M703" s="40">
        <f>M$134*$D703*INDEX(M$117:M$133,$E703)</f>
        <v/>
      </c>
      <c r="N703" s="40">
        <f>N$134*$D703*INDEX(N$117:N$133,$E703)</f>
        <v/>
      </c>
      <c r="O703" s="40">
        <f>O$134*$D703*INDEX(O$117:O$133,$E703)</f>
        <v/>
      </c>
      <c r="P703" s="40">
        <f>P$134*$D703*INDEX(P$117:P$133,$E703)</f>
        <v/>
      </c>
      <c r="Q703" s="40">
        <f>Q$134*$D703*INDEX(Q$117:Q$133,$E703)</f>
        <v/>
      </c>
      <c r="R703" s="40">
        <f>R$134*$D703*INDEX(R$117:R$133,$E703)</f>
        <v/>
      </c>
      <c r="S703" s="40">
        <f>S$134*$D703*INDEX(S$117:S$133,$E703)</f>
        <v/>
      </c>
      <c r="T703" s="40">
        <f>T$134*$D703*INDEX(T$117:T$133,$E703)</f>
        <v/>
      </c>
      <c r="U703" s="40">
        <f>U$134*$D703*INDEX(U$117:U$133,$E703)</f>
        <v/>
      </c>
      <c r="V703" s="40">
        <f>V$134*$D703*INDEX(V$117:V$133,$E703)</f>
        <v/>
      </c>
      <c r="W703" s="40">
        <f>W$134*$D703*INDEX(W$117:W$133,$E703)</f>
        <v/>
      </c>
      <c r="X703" s="40">
        <f>X$134*$D703*INDEX(X$117:X$133,$E703)</f>
        <v/>
      </c>
      <c r="Y703" s="40">
        <f>Y$134*$D703*INDEX(Y$117:Y$133,$E703)</f>
        <v/>
      </c>
      <c r="Z703" s="40">
        <f>Z$134*$D703*INDEX(Z$117:Z$133,$E703)</f>
        <v/>
      </c>
      <c r="AA703" s="40">
        <f>AA$134*$D703*INDEX(AA$117:AA$133,$E703)</f>
        <v/>
      </c>
      <c r="AB703" s="40">
        <f>AB$134*$D703*INDEX(AB$117:AB$133,$E703)</f>
        <v/>
      </c>
      <c r="AC703" s="40">
        <f>AC$134*$D703*INDEX(AC$117:AC$133,$E703)</f>
        <v/>
      </c>
      <c r="AD703" s="42">
        <f>ETSCOST(AD$134,$D703,INDEX(AD$117:AD$133,$E703))</f>
        <v/>
      </c>
      <c r="AE703" s="25">
        <f>LOWER(Settings!$C$4)&amp;".mit."&amp;$A703&amp;IF($C703="","","."&amp;$C703&amp;"."&amp;$B703)&amp;IF(INDEX(Variables!$D$5:$D$105,MATCH($A703,Variables!$A$5:$A$105,0))="","","."&amp;INDEX(Variables!$D$5:$D$105,MATCH($A703,Variables!$A$5:$A$105,0)))&amp;"."&amp;AE$5</f>
        <v/>
      </c>
      <c r="AF703" s="41">
        <f>AF$134*$D703*INDEX(AF$117:AF$133,$E703)</f>
        <v/>
      </c>
      <c r="AG703" s="40">
        <f>AG$134*$D703*INDEX(AG$117:AG$133,$E703)</f>
        <v/>
      </c>
      <c r="AH703" s="40">
        <f>AH$134*$D703*INDEX(AH$117:AH$133,$E703)</f>
        <v/>
      </c>
      <c r="AI703" s="40">
        <f>AI$134*$D703*INDEX(AI$117:AI$133,$E703)</f>
        <v/>
      </c>
      <c r="AJ703" s="40">
        <f>AJ$134*$D703*INDEX(AJ$117:AJ$133,$E703)</f>
        <v/>
      </c>
      <c r="AK703" s="40">
        <f>AK$134*$D703*INDEX(AK$117:AK$133,$E703)</f>
        <v/>
      </c>
      <c r="AL703" s="40">
        <f>AL$134*$D703*INDEX(AL$117:AL$133,$E703)</f>
        <v/>
      </c>
      <c r="AM703" s="40">
        <f>AM$134*$D703*INDEX(AM$117:AM$133,$E703)</f>
        <v/>
      </c>
      <c r="AN703" s="40">
        <f>AN$134*$D703*INDEX(AN$117:AN$133,$E703)</f>
        <v/>
      </c>
      <c r="AO703" s="40">
        <f>AO$134*$D703*INDEX(AO$117:AO$133,$E703)</f>
        <v/>
      </c>
      <c r="AP703" s="40">
        <f>AP$134*$D703*INDEX(AP$117:AP$133,$E703)</f>
        <v/>
      </c>
      <c r="AQ703" s="40">
        <f>AQ$134*$D703*INDEX(AQ$117:AQ$133,$E703)</f>
        <v/>
      </c>
      <c r="AR703" s="40">
        <f>AR$134*$D703*INDEX(AR$117:AR$133,$E703)</f>
        <v/>
      </c>
      <c r="AS703" s="40">
        <f>AS$134*$D703*INDEX(AS$117:AS$133,$E703)</f>
        <v/>
      </c>
      <c r="AT703" s="40">
        <f>AT$134*$D703*INDEX(AT$117:AT$133,$E703)</f>
        <v/>
      </c>
      <c r="AU703" s="40">
        <f>AU$134*$D703*INDEX(AU$117:AU$133,$E703)</f>
        <v/>
      </c>
      <c r="AV703" s="40">
        <f>AV$134*$D703*INDEX(AV$117:AV$133,$E703)</f>
        <v/>
      </c>
      <c r="AW703" s="40">
        <f>AW$134*$D703*INDEX(AW$117:AW$133,$E703)</f>
        <v/>
      </c>
      <c r="AX703" s="42">
        <f>ETSCOST(AX$134,$D703,INDEX(AX$117:AX$133,$E703))</f>
        <v/>
      </c>
    </row>
    <row r="704" hidden="1" outlineLevel="2">
      <c r="A704" s="5" t="inlineStr">
        <is>
          <t>ets</t>
        </is>
      </c>
      <c r="B704" s="5" t="inlineStr">
        <is>
          <t>lpg</t>
        </is>
      </c>
      <c r="C704" s="5" t="inlineStr">
        <is>
          <t>srv</t>
        </is>
      </c>
      <c r="D704" s="40">
        <f>INDEX(Inputs!$T$5:$T$132,MATCH($B704&amp;"|"&amp;$C704,Inputs!$A$5:$A$132,0))</f>
        <v/>
      </c>
      <c r="E704" s="40">
        <f>INDEX(Inputs!$K$5:$K$132,MATCH($B704&amp;"|"&amp;$C704,Inputs!$A$5:$A$132,0))</f>
        <v/>
      </c>
      <c r="F704" s="39" t="n"/>
      <c r="G704" s="39" t="n"/>
      <c r="H704" s="5">
        <f>INDEX(Variables!$B$5:$B$105,MATCH($A704,Variables!$A$5:$A$105,0))&amp;IF($C704="",""," | "&amp;INDEX(Mapping!$B$5:$B$26,MATCH($C704,Mapping!$A$5:$A$26,0))&amp;" | "&amp;INDEX(Mapping!$B$30:$B$41,MATCH($B704,Mapping!$A$30:$A$41,0)))</f>
        <v/>
      </c>
      <c r="I704" s="5">
        <f>INDEX(Variables!$C$5:$C$105,MATCH($A704,Variables!$A$5:$A$105,0))</f>
        <v/>
      </c>
      <c r="J704" s="5">
        <f>INDEX(Variables!$E$5:$E$105,MATCH($A704,Variables!$A$5:$A$105,0))</f>
        <v/>
      </c>
      <c r="K704" s="25">
        <f>LOWER(Settings!$C$4)&amp;".mit."&amp;$A704&amp;IF($C704="","","."&amp;$C704&amp;"."&amp;$B704)&amp;IF(INDEX(Variables!$D$5:$D$105,MATCH($A704,Variables!$A$5:$A$105,0))="","","."&amp;INDEX(Variables!$D$5:$D$105,MATCH($A704,Variables!$A$5:$A$105,0)))&amp;"."&amp;K$5</f>
        <v/>
      </c>
      <c r="L704" s="41">
        <f>L$134*$D704*INDEX(L$117:L$133,$E704)</f>
        <v/>
      </c>
      <c r="M704" s="40">
        <f>M$134*$D704*INDEX(M$117:M$133,$E704)</f>
        <v/>
      </c>
      <c r="N704" s="40">
        <f>N$134*$D704*INDEX(N$117:N$133,$E704)</f>
        <v/>
      </c>
      <c r="O704" s="40">
        <f>O$134*$D704*INDEX(O$117:O$133,$E704)</f>
        <v/>
      </c>
      <c r="P704" s="40">
        <f>P$134*$D704*INDEX(P$117:P$133,$E704)</f>
        <v/>
      </c>
      <c r="Q704" s="40">
        <f>Q$134*$D704*INDEX(Q$117:Q$133,$E704)</f>
        <v/>
      </c>
      <c r="R704" s="40">
        <f>R$134*$D704*INDEX(R$117:R$133,$E704)</f>
        <v/>
      </c>
      <c r="S704" s="40">
        <f>S$134*$D704*INDEX(S$117:S$133,$E704)</f>
        <v/>
      </c>
      <c r="T704" s="40">
        <f>T$134*$D704*INDEX(T$117:T$133,$E704)</f>
        <v/>
      </c>
      <c r="U704" s="40">
        <f>U$134*$D704*INDEX(U$117:U$133,$E704)</f>
        <v/>
      </c>
      <c r="V704" s="40">
        <f>V$134*$D704*INDEX(V$117:V$133,$E704)</f>
        <v/>
      </c>
      <c r="W704" s="40">
        <f>W$134*$D704*INDEX(W$117:W$133,$E704)</f>
        <v/>
      </c>
      <c r="X704" s="40">
        <f>X$134*$D704*INDEX(X$117:X$133,$E704)</f>
        <v/>
      </c>
      <c r="Y704" s="40">
        <f>Y$134*$D704*INDEX(Y$117:Y$133,$E704)</f>
        <v/>
      </c>
      <c r="Z704" s="40">
        <f>Z$134*$D704*INDEX(Z$117:Z$133,$E704)</f>
        <v/>
      </c>
      <c r="AA704" s="40">
        <f>AA$134*$D704*INDEX(AA$117:AA$133,$E704)</f>
        <v/>
      </c>
      <c r="AB704" s="40">
        <f>AB$134*$D704*INDEX(AB$117:AB$133,$E704)</f>
        <v/>
      </c>
      <c r="AC704" s="40">
        <f>AC$134*$D704*INDEX(AC$117:AC$133,$E704)</f>
        <v/>
      </c>
      <c r="AD704" s="42">
        <f>ETSCOST(AD$134,$D704,INDEX(AD$117:AD$133,$E704))</f>
        <v/>
      </c>
      <c r="AE704" s="25">
        <f>LOWER(Settings!$C$4)&amp;".mit."&amp;$A704&amp;IF($C704="","","."&amp;$C704&amp;"."&amp;$B704)&amp;IF(INDEX(Variables!$D$5:$D$105,MATCH($A704,Variables!$A$5:$A$105,0))="","","."&amp;INDEX(Variables!$D$5:$D$105,MATCH($A704,Variables!$A$5:$A$105,0)))&amp;"."&amp;AE$5</f>
        <v/>
      </c>
      <c r="AF704" s="41">
        <f>AF$134*$D704*INDEX(AF$117:AF$133,$E704)</f>
        <v/>
      </c>
      <c r="AG704" s="40">
        <f>AG$134*$D704*INDEX(AG$117:AG$133,$E704)</f>
        <v/>
      </c>
      <c r="AH704" s="40">
        <f>AH$134*$D704*INDEX(AH$117:AH$133,$E704)</f>
        <v/>
      </c>
      <c r="AI704" s="40">
        <f>AI$134*$D704*INDEX(AI$117:AI$133,$E704)</f>
        <v/>
      </c>
      <c r="AJ704" s="40">
        <f>AJ$134*$D704*INDEX(AJ$117:AJ$133,$E704)</f>
        <v/>
      </c>
      <c r="AK704" s="40">
        <f>AK$134*$D704*INDEX(AK$117:AK$133,$E704)</f>
        <v/>
      </c>
      <c r="AL704" s="40">
        <f>AL$134*$D704*INDEX(AL$117:AL$133,$E704)</f>
        <v/>
      </c>
      <c r="AM704" s="40">
        <f>AM$134*$D704*INDEX(AM$117:AM$133,$E704)</f>
        <v/>
      </c>
      <c r="AN704" s="40">
        <f>AN$134*$D704*INDEX(AN$117:AN$133,$E704)</f>
        <v/>
      </c>
      <c r="AO704" s="40">
        <f>AO$134*$D704*INDEX(AO$117:AO$133,$E704)</f>
        <v/>
      </c>
      <c r="AP704" s="40">
        <f>AP$134*$D704*INDEX(AP$117:AP$133,$E704)</f>
        <v/>
      </c>
      <c r="AQ704" s="40">
        <f>AQ$134*$D704*INDEX(AQ$117:AQ$133,$E704)</f>
        <v/>
      </c>
      <c r="AR704" s="40">
        <f>AR$134*$D704*INDEX(AR$117:AR$133,$E704)</f>
        <v/>
      </c>
      <c r="AS704" s="40">
        <f>AS$134*$D704*INDEX(AS$117:AS$133,$E704)</f>
        <v/>
      </c>
      <c r="AT704" s="40">
        <f>AT$134*$D704*INDEX(AT$117:AT$133,$E704)</f>
        <v/>
      </c>
      <c r="AU704" s="40">
        <f>AU$134*$D704*INDEX(AU$117:AU$133,$E704)</f>
        <v/>
      </c>
      <c r="AV704" s="40">
        <f>AV$134*$D704*INDEX(AV$117:AV$133,$E704)</f>
        <v/>
      </c>
      <c r="AW704" s="40">
        <f>AW$134*$D704*INDEX(AW$117:AW$133,$E704)</f>
        <v/>
      </c>
      <c r="AX704" s="42">
        <f>ETSCOST(AX$134,$D704,INDEX(AX$117:AX$133,$E704))</f>
        <v/>
      </c>
    </row>
    <row r="705" hidden="1" outlineLevel="2">
      <c r="A705" s="5" t="inlineStr">
        <is>
          <t>ets</t>
        </is>
      </c>
      <c r="B705" s="5" t="inlineStr">
        <is>
          <t>ker</t>
        </is>
      </c>
      <c r="C705" s="5" t="inlineStr">
        <is>
          <t>srv</t>
        </is>
      </c>
      <c r="D705" s="40">
        <f>INDEX(Inputs!$T$5:$T$132,MATCH($B705&amp;"|"&amp;$C705,Inputs!$A$5:$A$132,0))</f>
        <v/>
      </c>
      <c r="E705" s="40">
        <f>INDEX(Inputs!$K$5:$K$132,MATCH($B705&amp;"|"&amp;$C705,Inputs!$A$5:$A$132,0))</f>
        <v/>
      </c>
      <c r="F705" s="39" t="n"/>
      <c r="G705" s="39" t="n"/>
      <c r="H705" s="5">
        <f>INDEX(Variables!$B$5:$B$105,MATCH($A705,Variables!$A$5:$A$105,0))&amp;IF($C705="",""," | "&amp;INDEX(Mapping!$B$5:$B$26,MATCH($C705,Mapping!$A$5:$A$26,0))&amp;" | "&amp;INDEX(Mapping!$B$30:$B$41,MATCH($B705,Mapping!$A$30:$A$41,0)))</f>
        <v/>
      </c>
      <c r="I705" s="5">
        <f>INDEX(Variables!$C$5:$C$105,MATCH($A705,Variables!$A$5:$A$105,0))</f>
        <v/>
      </c>
      <c r="J705" s="5">
        <f>INDEX(Variables!$E$5:$E$105,MATCH($A705,Variables!$A$5:$A$105,0))</f>
        <v/>
      </c>
      <c r="K705" s="25">
        <f>LOWER(Settings!$C$4)&amp;".mit."&amp;$A705&amp;IF($C705="","","."&amp;$C705&amp;"."&amp;$B705)&amp;IF(INDEX(Variables!$D$5:$D$105,MATCH($A705,Variables!$A$5:$A$105,0))="","","."&amp;INDEX(Variables!$D$5:$D$105,MATCH($A705,Variables!$A$5:$A$105,0)))&amp;"."&amp;K$5</f>
        <v/>
      </c>
      <c r="L705" s="41">
        <f>L$134*$D705*INDEX(L$117:L$133,$E705)</f>
        <v/>
      </c>
      <c r="M705" s="40">
        <f>M$134*$D705*INDEX(M$117:M$133,$E705)</f>
        <v/>
      </c>
      <c r="N705" s="40">
        <f>N$134*$D705*INDEX(N$117:N$133,$E705)</f>
        <v/>
      </c>
      <c r="O705" s="40">
        <f>O$134*$D705*INDEX(O$117:O$133,$E705)</f>
        <v/>
      </c>
      <c r="P705" s="40">
        <f>P$134*$D705*INDEX(P$117:P$133,$E705)</f>
        <v/>
      </c>
      <c r="Q705" s="40">
        <f>Q$134*$D705*INDEX(Q$117:Q$133,$E705)</f>
        <v/>
      </c>
      <c r="R705" s="40">
        <f>R$134*$D705*INDEX(R$117:R$133,$E705)</f>
        <v/>
      </c>
      <c r="S705" s="40">
        <f>S$134*$D705*INDEX(S$117:S$133,$E705)</f>
        <v/>
      </c>
      <c r="T705" s="40">
        <f>T$134*$D705*INDEX(T$117:T$133,$E705)</f>
        <v/>
      </c>
      <c r="U705" s="40">
        <f>U$134*$D705*INDEX(U$117:U$133,$E705)</f>
        <v/>
      </c>
      <c r="V705" s="40">
        <f>V$134*$D705*INDEX(V$117:V$133,$E705)</f>
        <v/>
      </c>
      <c r="W705" s="40">
        <f>W$134*$D705*INDEX(W$117:W$133,$E705)</f>
        <v/>
      </c>
      <c r="X705" s="40">
        <f>X$134*$D705*INDEX(X$117:X$133,$E705)</f>
        <v/>
      </c>
      <c r="Y705" s="40">
        <f>Y$134*$D705*INDEX(Y$117:Y$133,$E705)</f>
        <v/>
      </c>
      <c r="Z705" s="40">
        <f>Z$134*$D705*INDEX(Z$117:Z$133,$E705)</f>
        <v/>
      </c>
      <c r="AA705" s="40">
        <f>AA$134*$D705*INDEX(AA$117:AA$133,$E705)</f>
        <v/>
      </c>
      <c r="AB705" s="40">
        <f>AB$134*$D705*INDEX(AB$117:AB$133,$E705)</f>
        <v/>
      </c>
      <c r="AC705" s="40">
        <f>AC$134*$D705*INDEX(AC$117:AC$133,$E705)</f>
        <v/>
      </c>
      <c r="AD705" s="42">
        <f>ETSCOST(AD$134,$D705,INDEX(AD$117:AD$133,$E705))</f>
        <v/>
      </c>
      <c r="AE705" s="25">
        <f>LOWER(Settings!$C$4)&amp;".mit."&amp;$A705&amp;IF($C705="","","."&amp;$C705&amp;"."&amp;$B705)&amp;IF(INDEX(Variables!$D$5:$D$105,MATCH($A705,Variables!$A$5:$A$105,0))="","","."&amp;INDEX(Variables!$D$5:$D$105,MATCH($A705,Variables!$A$5:$A$105,0)))&amp;"."&amp;AE$5</f>
        <v/>
      </c>
      <c r="AF705" s="41">
        <f>AF$134*$D705*INDEX(AF$117:AF$133,$E705)</f>
        <v/>
      </c>
      <c r="AG705" s="40">
        <f>AG$134*$D705*INDEX(AG$117:AG$133,$E705)</f>
        <v/>
      </c>
      <c r="AH705" s="40">
        <f>AH$134*$D705*INDEX(AH$117:AH$133,$E705)</f>
        <v/>
      </c>
      <c r="AI705" s="40">
        <f>AI$134*$D705*INDEX(AI$117:AI$133,$E705)</f>
        <v/>
      </c>
      <c r="AJ705" s="40">
        <f>AJ$134*$D705*INDEX(AJ$117:AJ$133,$E705)</f>
        <v/>
      </c>
      <c r="AK705" s="40">
        <f>AK$134*$D705*INDEX(AK$117:AK$133,$E705)</f>
        <v/>
      </c>
      <c r="AL705" s="40">
        <f>AL$134*$D705*INDEX(AL$117:AL$133,$E705)</f>
        <v/>
      </c>
      <c r="AM705" s="40">
        <f>AM$134*$D705*INDEX(AM$117:AM$133,$E705)</f>
        <v/>
      </c>
      <c r="AN705" s="40">
        <f>AN$134*$D705*INDEX(AN$117:AN$133,$E705)</f>
        <v/>
      </c>
      <c r="AO705" s="40">
        <f>AO$134*$D705*INDEX(AO$117:AO$133,$E705)</f>
        <v/>
      </c>
      <c r="AP705" s="40">
        <f>AP$134*$D705*INDEX(AP$117:AP$133,$E705)</f>
        <v/>
      </c>
      <c r="AQ705" s="40">
        <f>AQ$134*$D705*INDEX(AQ$117:AQ$133,$E705)</f>
        <v/>
      </c>
      <c r="AR705" s="40">
        <f>AR$134*$D705*INDEX(AR$117:AR$133,$E705)</f>
        <v/>
      </c>
      <c r="AS705" s="40">
        <f>AS$134*$D705*INDEX(AS$117:AS$133,$E705)</f>
        <v/>
      </c>
      <c r="AT705" s="40">
        <f>AT$134*$D705*INDEX(AT$117:AT$133,$E705)</f>
        <v/>
      </c>
      <c r="AU705" s="40">
        <f>AU$134*$D705*INDEX(AU$117:AU$133,$E705)</f>
        <v/>
      </c>
      <c r="AV705" s="40">
        <f>AV$134*$D705*INDEX(AV$117:AV$133,$E705)</f>
        <v/>
      </c>
      <c r="AW705" s="40">
        <f>AW$134*$D705*INDEX(AW$117:AW$133,$E705)</f>
        <v/>
      </c>
      <c r="AX705" s="42">
        <f>ETSCOST(AX$134,$D705,INDEX(AX$117:AX$133,$E705))</f>
        <v/>
      </c>
    </row>
    <row r="706" hidden="1" outlineLevel="2">
      <c r="A706" s="5" t="inlineStr">
        <is>
          <t>ets</t>
        </is>
      </c>
      <c r="B706" s="5" t="inlineStr">
        <is>
          <t>oop</t>
        </is>
      </c>
      <c r="C706" s="5" t="inlineStr">
        <is>
          <t>srv</t>
        </is>
      </c>
      <c r="D706" s="40">
        <f>INDEX(Inputs!$T$5:$T$132,MATCH($B706&amp;"|"&amp;$C706,Inputs!$A$5:$A$132,0))</f>
        <v/>
      </c>
      <c r="E706" s="40">
        <f>INDEX(Inputs!$K$5:$K$132,MATCH($B706&amp;"|"&amp;$C706,Inputs!$A$5:$A$132,0))</f>
        <v/>
      </c>
      <c r="F706" s="39" t="n"/>
      <c r="G706" s="39" t="n"/>
      <c r="H706" s="5">
        <f>INDEX(Variables!$B$5:$B$105,MATCH($A706,Variables!$A$5:$A$105,0))&amp;IF($C706="",""," | "&amp;INDEX(Mapping!$B$5:$B$26,MATCH($C706,Mapping!$A$5:$A$26,0))&amp;" | "&amp;INDEX(Mapping!$B$30:$B$41,MATCH($B706,Mapping!$A$30:$A$41,0)))</f>
        <v/>
      </c>
      <c r="I706" s="5">
        <f>INDEX(Variables!$C$5:$C$105,MATCH($A706,Variables!$A$5:$A$105,0))</f>
        <v/>
      </c>
      <c r="J706" s="5">
        <f>INDEX(Variables!$E$5:$E$105,MATCH($A706,Variables!$A$5:$A$105,0))</f>
        <v/>
      </c>
      <c r="K706" s="25">
        <f>LOWER(Settings!$C$4)&amp;".mit."&amp;$A706&amp;IF($C706="","","."&amp;$C706&amp;"."&amp;$B706)&amp;IF(INDEX(Variables!$D$5:$D$105,MATCH($A706,Variables!$A$5:$A$105,0))="","","."&amp;INDEX(Variables!$D$5:$D$105,MATCH($A706,Variables!$A$5:$A$105,0)))&amp;"."&amp;K$5</f>
        <v/>
      </c>
      <c r="L706" s="41">
        <f>L$134*$D706*INDEX(L$117:L$133,$E706)</f>
        <v/>
      </c>
      <c r="M706" s="40">
        <f>M$134*$D706*INDEX(M$117:M$133,$E706)</f>
        <v/>
      </c>
      <c r="N706" s="40">
        <f>N$134*$D706*INDEX(N$117:N$133,$E706)</f>
        <v/>
      </c>
      <c r="O706" s="40">
        <f>O$134*$D706*INDEX(O$117:O$133,$E706)</f>
        <v/>
      </c>
      <c r="P706" s="40">
        <f>P$134*$D706*INDEX(P$117:P$133,$E706)</f>
        <v/>
      </c>
      <c r="Q706" s="40">
        <f>Q$134*$D706*INDEX(Q$117:Q$133,$E706)</f>
        <v/>
      </c>
      <c r="R706" s="40">
        <f>R$134*$D706*INDEX(R$117:R$133,$E706)</f>
        <v/>
      </c>
      <c r="S706" s="40">
        <f>S$134*$D706*INDEX(S$117:S$133,$E706)</f>
        <v/>
      </c>
      <c r="T706" s="40">
        <f>T$134*$D706*INDEX(T$117:T$133,$E706)</f>
        <v/>
      </c>
      <c r="U706" s="40">
        <f>U$134*$D706*INDEX(U$117:U$133,$E706)</f>
        <v/>
      </c>
      <c r="V706" s="40">
        <f>V$134*$D706*INDEX(V$117:V$133,$E706)</f>
        <v/>
      </c>
      <c r="W706" s="40">
        <f>W$134*$D706*INDEX(W$117:W$133,$E706)</f>
        <v/>
      </c>
      <c r="X706" s="40">
        <f>X$134*$D706*INDEX(X$117:X$133,$E706)</f>
        <v/>
      </c>
      <c r="Y706" s="40">
        <f>Y$134*$D706*INDEX(Y$117:Y$133,$E706)</f>
        <v/>
      </c>
      <c r="Z706" s="40">
        <f>Z$134*$D706*INDEX(Z$117:Z$133,$E706)</f>
        <v/>
      </c>
      <c r="AA706" s="40">
        <f>AA$134*$D706*INDEX(AA$117:AA$133,$E706)</f>
        <v/>
      </c>
      <c r="AB706" s="40">
        <f>AB$134*$D706*INDEX(AB$117:AB$133,$E706)</f>
        <v/>
      </c>
      <c r="AC706" s="40">
        <f>AC$134*$D706*INDEX(AC$117:AC$133,$E706)</f>
        <v/>
      </c>
      <c r="AD706" s="42">
        <f>ETSCOST(AD$134,$D706,INDEX(AD$117:AD$133,$E706))</f>
        <v/>
      </c>
      <c r="AE706" s="25">
        <f>LOWER(Settings!$C$4)&amp;".mit."&amp;$A706&amp;IF($C706="","","."&amp;$C706&amp;"."&amp;$B706)&amp;IF(INDEX(Variables!$D$5:$D$105,MATCH($A706,Variables!$A$5:$A$105,0))="","","."&amp;INDEX(Variables!$D$5:$D$105,MATCH($A706,Variables!$A$5:$A$105,0)))&amp;"."&amp;AE$5</f>
        <v/>
      </c>
      <c r="AF706" s="41">
        <f>AF$134*$D706*INDEX(AF$117:AF$133,$E706)</f>
        <v/>
      </c>
      <c r="AG706" s="40">
        <f>AG$134*$D706*INDEX(AG$117:AG$133,$E706)</f>
        <v/>
      </c>
      <c r="AH706" s="40">
        <f>AH$134*$D706*INDEX(AH$117:AH$133,$E706)</f>
        <v/>
      </c>
      <c r="AI706" s="40">
        <f>AI$134*$D706*INDEX(AI$117:AI$133,$E706)</f>
        <v/>
      </c>
      <c r="AJ706" s="40">
        <f>AJ$134*$D706*INDEX(AJ$117:AJ$133,$E706)</f>
        <v/>
      </c>
      <c r="AK706" s="40">
        <f>AK$134*$D706*INDEX(AK$117:AK$133,$E706)</f>
        <v/>
      </c>
      <c r="AL706" s="40">
        <f>AL$134*$D706*INDEX(AL$117:AL$133,$E706)</f>
        <v/>
      </c>
      <c r="AM706" s="40">
        <f>AM$134*$D706*INDEX(AM$117:AM$133,$E706)</f>
        <v/>
      </c>
      <c r="AN706" s="40">
        <f>AN$134*$D706*INDEX(AN$117:AN$133,$E706)</f>
        <v/>
      </c>
      <c r="AO706" s="40">
        <f>AO$134*$D706*INDEX(AO$117:AO$133,$E706)</f>
        <v/>
      </c>
      <c r="AP706" s="40">
        <f>AP$134*$D706*INDEX(AP$117:AP$133,$E706)</f>
        <v/>
      </c>
      <c r="AQ706" s="40">
        <f>AQ$134*$D706*INDEX(AQ$117:AQ$133,$E706)</f>
        <v/>
      </c>
      <c r="AR706" s="40">
        <f>AR$134*$D706*INDEX(AR$117:AR$133,$E706)</f>
        <v/>
      </c>
      <c r="AS706" s="40">
        <f>AS$134*$D706*INDEX(AS$117:AS$133,$E706)</f>
        <v/>
      </c>
      <c r="AT706" s="40">
        <f>AT$134*$D706*INDEX(AT$117:AT$133,$E706)</f>
        <v/>
      </c>
      <c r="AU706" s="40">
        <f>AU$134*$D706*INDEX(AU$117:AU$133,$E706)</f>
        <v/>
      </c>
      <c r="AV706" s="40">
        <f>AV$134*$D706*INDEX(AV$117:AV$133,$E706)</f>
        <v/>
      </c>
      <c r="AW706" s="40">
        <f>AW$134*$D706*INDEX(AW$117:AW$133,$E706)</f>
        <v/>
      </c>
      <c r="AX706" s="42">
        <f>ETSCOST(AX$134,$D706,INDEX(AX$117:AX$133,$E706))</f>
        <v/>
      </c>
    </row>
    <row r="707" hidden="1" outlineLevel="2">
      <c r="A707" s="5" t="inlineStr">
        <is>
          <t>ets</t>
        </is>
      </c>
      <c r="B707" s="5" t="inlineStr">
        <is>
          <t>bio</t>
        </is>
      </c>
      <c r="C707" s="5" t="inlineStr">
        <is>
          <t>srv</t>
        </is>
      </c>
      <c r="D707" s="40">
        <f>INDEX(Inputs!$T$5:$T$132,MATCH($B707&amp;"|"&amp;$C707,Inputs!$A$5:$A$132,0))</f>
        <v/>
      </c>
      <c r="E707" s="40">
        <f>INDEX(Inputs!$K$5:$K$132,MATCH($B707&amp;"|"&amp;$C707,Inputs!$A$5:$A$132,0))</f>
        <v/>
      </c>
      <c r="F707" s="39" t="n"/>
      <c r="G707" s="39" t="n"/>
      <c r="H707" s="5">
        <f>INDEX(Variables!$B$5:$B$105,MATCH($A707,Variables!$A$5:$A$105,0))&amp;IF($C707="",""," | "&amp;INDEX(Mapping!$B$5:$B$26,MATCH($C707,Mapping!$A$5:$A$26,0))&amp;" | "&amp;INDEX(Mapping!$B$30:$B$41,MATCH($B707,Mapping!$A$30:$A$41,0)))</f>
        <v/>
      </c>
      <c r="I707" s="5">
        <f>INDEX(Variables!$C$5:$C$105,MATCH($A707,Variables!$A$5:$A$105,0))</f>
        <v/>
      </c>
      <c r="J707" s="5">
        <f>INDEX(Variables!$E$5:$E$105,MATCH($A707,Variables!$A$5:$A$105,0))</f>
        <v/>
      </c>
      <c r="K707" s="25">
        <f>LOWER(Settings!$C$4)&amp;".mit."&amp;$A707&amp;IF($C707="","","."&amp;$C707&amp;"."&amp;$B707)&amp;IF(INDEX(Variables!$D$5:$D$105,MATCH($A707,Variables!$A$5:$A$105,0))="","","."&amp;INDEX(Variables!$D$5:$D$105,MATCH($A707,Variables!$A$5:$A$105,0)))&amp;"."&amp;K$5</f>
        <v/>
      </c>
      <c r="L707" s="41">
        <f>L$134*$D707*INDEX(L$117:L$133,$E707)</f>
        <v/>
      </c>
      <c r="M707" s="40">
        <f>M$134*$D707*INDEX(M$117:M$133,$E707)</f>
        <v/>
      </c>
      <c r="N707" s="40">
        <f>N$134*$D707*INDEX(N$117:N$133,$E707)</f>
        <v/>
      </c>
      <c r="O707" s="40">
        <f>O$134*$D707*INDEX(O$117:O$133,$E707)</f>
        <v/>
      </c>
      <c r="P707" s="40">
        <f>P$134*$D707*INDEX(P$117:P$133,$E707)</f>
        <v/>
      </c>
      <c r="Q707" s="40">
        <f>Q$134*$D707*INDEX(Q$117:Q$133,$E707)</f>
        <v/>
      </c>
      <c r="R707" s="40">
        <f>R$134*$D707*INDEX(R$117:R$133,$E707)</f>
        <v/>
      </c>
      <c r="S707" s="40">
        <f>S$134*$D707*INDEX(S$117:S$133,$E707)</f>
        <v/>
      </c>
      <c r="T707" s="40">
        <f>T$134*$D707*INDEX(T$117:T$133,$E707)</f>
        <v/>
      </c>
      <c r="U707" s="40">
        <f>U$134*$D707*INDEX(U$117:U$133,$E707)</f>
        <v/>
      </c>
      <c r="V707" s="40">
        <f>V$134*$D707*INDEX(V$117:V$133,$E707)</f>
        <v/>
      </c>
      <c r="W707" s="40">
        <f>W$134*$D707*INDEX(W$117:W$133,$E707)</f>
        <v/>
      </c>
      <c r="X707" s="40">
        <f>X$134*$D707*INDEX(X$117:X$133,$E707)</f>
        <v/>
      </c>
      <c r="Y707" s="40">
        <f>Y$134*$D707*INDEX(Y$117:Y$133,$E707)</f>
        <v/>
      </c>
      <c r="Z707" s="40">
        <f>Z$134*$D707*INDEX(Z$117:Z$133,$E707)</f>
        <v/>
      </c>
      <c r="AA707" s="40">
        <f>AA$134*$D707*INDEX(AA$117:AA$133,$E707)</f>
        <v/>
      </c>
      <c r="AB707" s="40">
        <f>AB$134*$D707*INDEX(AB$117:AB$133,$E707)</f>
        <v/>
      </c>
      <c r="AC707" s="40">
        <f>AC$134*$D707*INDEX(AC$117:AC$133,$E707)</f>
        <v/>
      </c>
      <c r="AD707" s="42">
        <f>ETSCOST(AD$134,$D707,INDEX(AD$117:AD$133,$E707))</f>
        <v/>
      </c>
      <c r="AE707" s="25">
        <f>LOWER(Settings!$C$4)&amp;".mit."&amp;$A707&amp;IF($C707="","","."&amp;$C707&amp;"."&amp;$B707)&amp;IF(INDEX(Variables!$D$5:$D$105,MATCH($A707,Variables!$A$5:$A$105,0))="","","."&amp;INDEX(Variables!$D$5:$D$105,MATCH($A707,Variables!$A$5:$A$105,0)))&amp;"."&amp;AE$5</f>
        <v/>
      </c>
      <c r="AF707" s="41">
        <f>AF$134*$D707*INDEX(AF$117:AF$133,$E707)</f>
        <v/>
      </c>
      <c r="AG707" s="40">
        <f>AG$134*$D707*INDEX(AG$117:AG$133,$E707)</f>
        <v/>
      </c>
      <c r="AH707" s="40">
        <f>AH$134*$D707*INDEX(AH$117:AH$133,$E707)</f>
        <v/>
      </c>
      <c r="AI707" s="40">
        <f>AI$134*$D707*INDEX(AI$117:AI$133,$E707)</f>
        <v/>
      </c>
      <c r="AJ707" s="40">
        <f>AJ$134*$D707*INDEX(AJ$117:AJ$133,$E707)</f>
        <v/>
      </c>
      <c r="AK707" s="40">
        <f>AK$134*$D707*INDEX(AK$117:AK$133,$E707)</f>
        <v/>
      </c>
      <c r="AL707" s="40">
        <f>AL$134*$D707*INDEX(AL$117:AL$133,$E707)</f>
        <v/>
      </c>
      <c r="AM707" s="40">
        <f>AM$134*$D707*INDEX(AM$117:AM$133,$E707)</f>
        <v/>
      </c>
      <c r="AN707" s="40">
        <f>AN$134*$D707*INDEX(AN$117:AN$133,$E707)</f>
        <v/>
      </c>
      <c r="AO707" s="40">
        <f>AO$134*$D707*INDEX(AO$117:AO$133,$E707)</f>
        <v/>
      </c>
      <c r="AP707" s="40">
        <f>AP$134*$D707*INDEX(AP$117:AP$133,$E707)</f>
        <v/>
      </c>
      <c r="AQ707" s="40">
        <f>AQ$134*$D707*INDEX(AQ$117:AQ$133,$E707)</f>
        <v/>
      </c>
      <c r="AR707" s="40">
        <f>AR$134*$D707*INDEX(AR$117:AR$133,$E707)</f>
        <v/>
      </c>
      <c r="AS707" s="40">
        <f>AS$134*$D707*INDEX(AS$117:AS$133,$E707)</f>
        <v/>
      </c>
      <c r="AT707" s="40">
        <f>AT$134*$D707*INDEX(AT$117:AT$133,$E707)</f>
        <v/>
      </c>
      <c r="AU707" s="40">
        <f>AU$134*$D707*INDEX(AU$117:AU$133,$E707)</f>
        <v/>
      </c>
      <c r="AV707" s="40">
        <f>AV$134*$D707*INDEX(AV$117:AV$133,$E707)</f>
        <v/>
      </c>
      <c r="AW707" s="40">
        <f>AW$134*$D707*INDEX(AW$117:AW$133,$E707)</f>
        <v/>
      </c>
      <c r="AX707" s="42">
        <f>ETSCOST(AX$134,$D707,INDEX(AX$117:AX$133,$E707))</f>
        <v/>
      </c>
    </row>
    <row r="708" hidden="1" outlineLevel="2"/>
    <row r="709" hidden="1" outlineLevel="2">
      <c r="A709" s="5" t="inlineStr">
        <is>
          <t>ntx</t>
        </is>
      </c>
      <c r="B709" s="5" t="inlineStr">
        <is>
          <t>coa</t>
        </is>
      </c>
      <c r="C709" s="5" t="inlineStr">
        <is>
          <t>srv</t>
        </is>
      </c>
      <c r="D709" s="40">
        <f>INDEX(Inputs!$L$5:$L$132,MATCH($B709&amp;"|"&amp;$C709,Inputs!$A$5:$A$132,0))</f>
        <v/>
      </c>
      <c r="E709" s="40">
        <f>INDEX(Inputs!$I$5:$I$132,MATCH($B709&amp;"|"&amp;$C709,Inputs!$A$5:$A$132,0))</f>
        <v/>
      </c>
      <c r="F709" s="39" t="n"/>
      <c r="G709" s="39" t="n"/>
      <c r="H709" s="5">
        <f>INDEX(Variables!$B$5:$B$105,MATCH($A709,Variables!$A$5:$A$105,0))&amp;IF($C709="",""," | "&amp;INDEX(Mapping!$B$5:$B$26,MATCH($C709,Mapping!$A$5:$A$26,0))&amp;" | "&amp;INDEX(Mapping!$B$30:$B$41,MATCH($B709,Mapping!$A$30:$A$41,0)))</f>
        <v/>
      </c>
      <c r="I709" s="5">
        <f>INDEX(Variables!$C$5:$C$105,MATCH($A709,Variables!$A$5:$A$105,0))</f>
        <v/>
      </c>
      <c r="J709" s="5">
        <f>INDEX(Variables!$E$5:$E$105,MATCH($A709,Variables!$A$5:$A$105,0))</f>
        <v/>
      </c>
      <c r="K709" s="25">
        <f>LOWER(Settings!$C$4)&amp;".mit."&amp;$A709&amp;IF($C709="","","."&amp;$C709&amp;"."&amp;$B709)&amp;IF(INDEX(Variables!$D$5:$D$105,MATCH($A709,Variables!$A$5:$A$105,0))="","","."&amp;INDEX(Variables!$D$5:$D$105,MATCH($A709,Variables!$A$5:$A$105,0)))&amp;"."&amp;K$5</f>
        <v/>
      </c>
      <c r="L709" s="41">
        <f>INDEX(L$78:L$91,$D709)/$E709</f>
        <v/>
      </c>
      <c r="M709" s="40">
        <f>INDEX(M$78:M$91,$D709)/$E709</f>
        <v/>
      </c>
      <c r="N709" s="40">
        <f>INDEX(N$78:N$91,$D709)/$E709</f>
        <v/>
      </c>
      <c r="O709" s="40">
        <f>INDEX(O$78:O$91,$D709)/$E709</f>
        <v/>
      </c>
      <c r="P709" s="40">
        <f>INDEX(P$78:P$91,$D709)/$E709</f>
        <v/>
      </c>
      <c r="Q709" s="40">
        <f>INDEX(Q$78:Q$91,$D709)/$E709</f>
        <v/>
      </c>
      <c r="R709" s="40">
        <f>INDEX(R$78:R$91,$D709)/$E709</f>
        <v/>
      </c>
      <c r="S709" s="40">
        <f>INDEX(S$78:S$91,$D709)/$E709</f>
        <v/>
      </c>
      <c r="T709" s="40">
        <f>INDEX(T$78:T$91,$D709)/$E709</f>
        <v/>
      </c>
      <c r="U709" s="40">
        <f>INDEX(U$78:U$91,$D709)/$E709</f>
        <v/>
      </c>
      <c r="V709" s="40">
        <f>INDEX(V$78:V$91,$D709)/$E709</f>
        <v/>
      </c>
      <c r="W709" s="40">
        <f>INDEX(W$78:W$91,$D709)/$E709</f>
        <v/>
      </c>
      <c r="X709" s="40">
        <f>INDEX(X$78:X$91,$D709)/$E709</f>
        <v/>
      </c>
      <c r="Y709" s="40">
        <f>INDEX(Y$78:Y$91,$D709)/$E709</f>
        <v/>
      </c>
      <c r="Z709" s="40">
        <f>INDEX(Z$78:Z$91,$D709)/$E709</f>
        <v/>
      </c>
      <c r="AA709" s="40">
        <f>INDEX(AA$78:AA$91,$D709)/$E709</f>
        <v/>
      </c>
      <c r="AB709" s="40">
        <f>INDEX(AB$78:AB$91,$D709)/$E709</f>
        <v/>
      </c>
      <c r="AC709" s="40">
        <f>INDEX(AC$78:AC$91,$D709)/$E709</f>
        <v/>
      </c>
      <c r="AD709" s="42">
        <f>NEWEXCISE(INDEX(AD$78:AD$91,$D709),$E709)</f>
        <v/>
      </c>
      <c r="AE709" s="25">
        <f>LOWER(Settings!$C$4)&amp;".mit."&amp;$A709&amp;IF($C709="","","."&amp;$C709&amp;"."&amp;$B709)&amp;IF(INDEX(Variables!$D$5:$D$105,MATCH($A709,Variables!$A$5:$A$105,0))="","","."&amp;INDEX(Variables!$D$5:$D$105,MATCH($A709,Variables!$A$5:$A$105,0)))&amp;"."&amp;AE$5</f>
        <v/>
      </c>
      <c r="AF709" s="41">
        <f>INDEX(AF$78:AF$91,$D709)/$E709</f>
        <v/>
      </c>
      <c r="AG709" s="40">
        <f>INDEX(AG$78:AG$91,$D709)/$E709</f>
        <v/>
      </c>
      <c r="AH709" s="40">
        <f>INDEX(AH$78:AH$91,$D709)/$E709</f>
        <v/>
      </c>
      <c r="AI709" s="40">
        <f>INDEX(AI$78:AI$91,$D709)/$E709</f>
        <v/>
      </c>
      <c r="AJ709" s="40">
        <f>INDEX(AJ$78:AJ$91,$D709)/$E709</f>
        <v/>
      </c>
      <c r="AK709" s="40">
        <f>INDEX(AK$78:AK$91,$D709)/$E709</f>
        <v/>
      </c>
      <c r="AL709" s="40">
        <f>INDEX(AL$78:AL$91,$D709)/$E709</f>
        <v/>
      </c>
      <c r="AM709" s="40">
        <f>INDEX(AM$78:AM$91,$D709)/$E709</f>
        <v/>
      </c>
      <c r="AN709" s="40">
        <f>INDEX(AN$78:AN$91,$D709)/$E709</f>
        <v/>
      </c>
      <c r="AO709" s="40">
        <f>INDEX(AO$78:AO$91,$D709)/$E709</f>
        <v/>
      </c>
      <c r="AP709" s="40">
        <f>INDEX(AP$78:AP$91,$D709)/$E709</f>
        <v/>
      </c>
      <c r="AQ709" s="40">
        <f>INDEX(AQ$78:AQ$91,$D709)/$E709</f>
        <v/>
      </c>
      <c r="AR709" s="40">
        <f>INDEX(AR$78:AR$91,$D709)/$E709</f>
        <v/>
      </c>
      <c r="AS709" s="40">
        <f>INDEX(AS$78:AS$91,$D709)/$E709</f>
        <v/>
      </c>
      <c r="AT709" s="40">
        <f>INDEX(AT$78:AT$91,$D709)/$E709</f>
        <v/>
      </c>
      <c r="AU709" s="40">
        <f>INDEX(AU$78:AU$91,$D709)/$E709</f>
        <v/>
      </c>
      <c r="AV709" s="40">
        <f>INDEX(AV$78:AV$91,$D709)/$E709</f>
        <v/>
      </c>
      <c r="AW709" s="40">
        <f>INDEX(AW$78:AW$91,$D709)/$E709</f>
        <v/>
      </c>
      <c r="AX709" s="42">
        <f>NEWEXCISE(INDEX(AX$78:AX$91,$D709),$E709)</f>
        <v/>
      </c>
    </row>
    <row r="710" hidden="1" outlineLevel="2">
      <c r="A710" s="5" t="inlineStr">
        <is>
          <t>ntx</t>
        </is>
      </c>
      <c r="B710" s="5" t="inlineStr">
        <is>
          <t>nga</t>
        </is>
      </c>
      <c r="C710" s="5" t="inlineStr">
        <is>
          <t>srv</t>
        </is>
      </c>
      <c r="D710" s="40">
        <f>INDEX(Inputs!$L$5:$L$132,MATCH($B710&amp;"|"&amp;$C710,Inputs!$A$5:$A$132,0))</f>
        <v/>
      </c>
      <c r="E710" s="40">
        <f>INDEX(Inputs!$I$5:$I$132,MATCH($B710&amp;"|"&amp;$C710,Inputs!$A$5:$A$132,0))</f>
        <v/>
      </c>
      <c r="F710" s="39" t="n"/>
      <c r="G710" s="39" t="n"/>
      <c r="H710" s="5">
        <f>INDEX(Variables!$B$5:$B$105,MATCH($A710,Variables!$A$5:$A$105,0))&amp;IF($C710="",""," | "&amp;INDEX(Mapping!$B$5:$B$26,MATCH($C710,Mapping!$A$5:$A$26,0))&amp;" | "&amp;INDEX(Mapping!$B$30:$B$41,MATCH($B710,Mapping!$A$30:$A$41,0)))</f>
        <v/>
      </c>
      <c r="I710" s="5">
        <f>INDEX(Variables!$C$5:$C$105,MATCH($A710,Variables!$A$5:$A$105,0))</f>
        <v/>
      </c>
      <c r="J710" s="5">
        <f>INDEX(Variables!$E$5:$E$105,MATCH($A710,Variables!$A$5:$A$105,0))</f>
        <v/>
      </c>
      <c r="K710" s="25">
        <f>LOWER(Settings!$C$4)&amp;".mit."&amp;$A710&amp;IF($C710="","","."&amp;$C710&amp;"."&amp;$B710)&amp;IF(INDEX(Variables!$D$5:$D$105,MATCH($A710,Variables!$A$5:$A$105,0))="","","."&amp;INDEX(Variables!$D$5:$D$105,MATCH($A710,Variables!$A$5:$A$105,0)))&amp;"."&amp;K$5</f>
        <v/>
      </c>
      <c r="L710" s="41">
        <f>INDEX(L$78:L$91,$D710)/$E710</f>
        <v/>
      </c>
      <c r="M710" s="40">
        <f>INDEX(M$78:M$91,$D710)/$E710</f>
        <v/>
      </c>
      <c r="N710" s="40">
        <f>INDEX(N$78:N$91,$D710)/$E710</f>
        <v/>
      </c>
      <c r="O710" s="40">
        <f>INDEX(O$78:O$91,$D710)/$E710</f>
        <v/>
      </c>
      <c r="P710" s="40">
        <f>INDEX(P$78:P$91,$D710)/$E710</f>
        <v/>
      </c>
      <c r="Q710" s="40">
        <f>INDEX(Q$78:Q$91,$D710)/$E710</f>
        <v/>
      </c>
      <c r="R710" s="40">
        <f>INDEX(R$78:R$91,$D710)/$E710</f>
        <v/>
      </c>
      <c r="S710" s="40">
        <f>INDEX(S$78:S$91,$D710)/$E710</f>
        <v/>
      </c>
      <c r="T710" s="40">
        <f>INDEX(T$78:T$91,$D710)/$E710</f>
        <v/>
      </c>
      <c r="U710" s="40">
        <f>INDEX(U$78:U$91,$D710)/$E710</f>
        <v/>
      </c>
      <c r="V710" s="40">
        <f>INDEX(V$78:V$91,$D710)/$E710</f>
        <v/>
      </c>
      <c r="W710" s="40">
        <f>INDEX(W$78:W$91,$D710)/$E710</f>
        <v/>
      </c>
      <c r="X710" s="40">
        <f>INDEX(X$78:X$91,$D710)/$E710</f>
        <v/>
      </c>
      <c r="Y710" s="40">
        <f>INDEX(Y$78:Y$91,$D710)/$E710</f>
        <v/>
      </c>
      <c r="Z710" s="40">
        <f>INDEX(Z$78:Z$91,$D710)/$E710</f>
        <v/>
      </c>
      <c r="AA710" s="40">
        <f>INDEX(AA$78:AA$91,$D710)/$E710</f>
        <v/>
      </c>
      <c r="AB710" s="40">
        <f>INDEX(AB$78:AB$91,$D710)/$E710</f>
        <v/>
      </c>
      <c r="AC710" s="40">
        <f>INDEX(AC$78:AC$91,$D710)/$E710</f>
        <v/>
      </c>
      <c r="AD710" s="42">
        <f>NEWEXCISE(INDEX(AD$78:AD$91,$D710),$E710)</f>
        <v/>
      </c>
      <c r="AE710" s="25">
        <f>LOWER(Settings!$C$4)&amp;".mit."&amp;$A710&amp;IF($C710="","","."&amp;$C710&amp;"."&amp;$B710)&amp;IF(INDEX(Variables!$D$5:$D$105,MATCH($A710,Variables!$A$5:$A$105,0))="","","."&amp;INDEX(Variables!$D$5:$D$105,MATCH($A710,Variables!$A$5:$A$105,0)))&amp;"."&amp;AE$5</f>
        <v/>
      </c>
      <c r="AF710" s="41">
        <f>INDEX(AF$78:AF$91,$D710)/$E710</f>
        <v/>
      </c>
      <c r="AG710" s="40">
        <f>INDEX(AG$78:AG$91,$D710)/$E710</f>
        <v/>
      </c>
      <c r="AH710" s="40">
        <f>INDEX(AH$78:AH$91,$D710)/$E710</f>
        <v/>
      </c>
      <c r="AI710" s="40">
        <f>INDEX(AI$78:AI$91,$D710)/$E710</f>
        <v/>
      </c>
      <c r="AJ710" s="40">
        <f>INDEX(AJ$78:AJ$91,$D710)/$E710</f>
        <v/>
      </c>
      <c r="AK710" s="40">
        <f>INDEX(AK$78:AK$91,$D710)/$E710</f>
        <v/>
      </c>
      <c r="AL710" s="40">
        <f>INDEX(AL$78:AL$91,$D710)/$E710</f>
        <v/>
      </c>
      <c r="AM710" s="40">
        <f>INDEX(AM$78:AM$91,$D710)/$E710</f>
        <v/>
      </c>
      <c r="AN710" s="40">
        <f>INDEX(AN$78:AN$91,$D710)/$E710</f>
        <v/>
      </c>
      <c r="AO710" s="40">
        <f>INDEX(AO$78:AO$91,$D710)/$E710</f>
        <v/>
      </c>
      <c r="AP710" s="40">
        <f>INDEX(AP$78:AP$91,$D710)/$E710</f>
        <v/>
      </c>
      <c r="AQ710" s="40">
        <f>INDEX(AQ$78:AQ$91,$D710)/$E710</f>
        <v/>
      </c>
      <c r="AR710" s="40">
        <f>INDEX(AR$78:AR$91,$D710)/$E710</f>
        <v/>
      </c>
      <c r="AS710" s="40">
        <f>INDEX(AS$78:AS$91,$D710)/$E710</f>
        <v/>
      </c>
      <c r="AT710" s="40">
        <f>INDEX(AT$78:AT$91,$D710)/$E710</f>
        <v/>
      </c>
      <c r="AU710" s="40">
        <f>INDEX(AU$78:AU$91,$D710)/$E710</f>
        <v/>
      </c>
      <c r="AV710" s="40">
        <f>INDEX(AV$78:AV$91,$D710)/$E710</f>
        <v/>
      </c>
      <c r="AW710" s="40">
        <f>INDEX(AW$78:AW$91,$D710)/$E710</f>
        <v/>
      </c>
      <c r="AX710" s="42">
        <f>NEWEXCISE(INDEX(AX$78:AX$91,$D710),$E710)</f>
        <v/>
      </c>
    </row>
    <row r="711" hidden="1" outlineLevel="2">
      <c r="A711" s="5" t="inlineStr">
        <is>
          <t>ntx</t>
        </is>
      </c>
      <c r="B711" s="5" t="inlineStr">
        <is>
          <t>gso</t>
        </is>
      </c>
      <c r="C711" s="5" t="inlineStr">
        <is>
          <t>srv</t>
        </is>
      </c>
      <c r="D711" s="40">
        <f>INDEX(Inputs!$L$5:$L$132,MATCH($B711&amp;"|"&amp;$C711,Inputs!$A$5:$A$132,0))</f>
        <v/>
      </c>
      <c r="E711" s="40">
        <f>INDEX(Inputs!$I$5:$I$132,MATCH($B711&amp;"|"&amp;$C711,Inputs!$A$5:$A$132,0))</f>
        <v/>
      </c>
      <c r="F711" s="39" t="n"/>
      <c r="G711" s="39" t="n"/>
      <c r="H711" s="5">
        <f>INDEX(Variables!$B$5:$B$105,MATCH($A711,Variables!$A$5:$A$105,0))&amp;IF($C711="",""," | "&amp;INDEX(Mapping!$B$5:$B$26,MATCH($C711,Mapping!$A$5:$A$26,0))&amp;" | "&amp;INDEX(Mapping!$B$30:$B$41,MATCH($B711,Mapping!$A$30:$A$41,0)))</f>
        <v/>
      </c>
      <c r="I711" s="5">
        <f>INDEX(Variables!$C$5:$C$105,MATCH($A711,Variables!$A$5:$A$105,0))</f>
        <v/>
      </c>
      <c r="J711" s="5">
        <f>INDEX(Variables!$E$5:$E$105,MATCH($A711,Variables!$A$5:$A$105,0))</f>
        <v/>
      </c>
      <c r="K711" s="25">
        <f>LOWER(Settings!$C$4)&amp;".mit."&amp;$A711&amp;IF($C711="","","."&amp;$C711&amp;"."&amp;$B711)&amp;IF(INDEX(Variables!$D$5:$D$105,MATCH($A711,Variables!$A$5:$A$105,0))="","","."&amp;INDEX(Variables!$D$5:$D$105,MATCH($A711,Variables!$A$5:$A$105,0)))&amp;"."&amp;K$5</f>
        <v/>
      </c>
      <c r="L711" s="41">
        <f>INDEX(L$78:L$91,$D711)/$E711</f>
        <v/>
      </c>
      <c r="M711" s="40">
        <f>INDEX(M$78:M$91,$D711)/$E711</f>
        <v/>
      </c>
      <c r="N711" s="40">
        <f>INDEX(N$78:N$91,$D711)/$E711</f>
        <v/>
      </c>
      <c r="O711" s="40">
        <f>INDEX(O$78:O$91,$D711)/$E711</f>
        <v/>
      </c>
      <c r="P711" s="40">
        <f>INDEX(P$78:P$91,$D711)/$E711</f>
        <v/>
      </c>
      <c r="Q711" s="40">
        <f>INDEX(Q$78:Q$91,$D711)/$E711</f>
        <v/>
      </c>
      <c r="R711" s="40">
        <f>INDEX(R$78:R$91,$D711)/$E711</f>
        <v/>
      </c>
      <c r="S711" s="40">
        <f>INDEX(S$78:S$91,$D711)/$E711</f>
        <v/>
      </c>
      <c r="T711" s="40">
        <f>INDEX(T$78:T$91,$D711)/$E711</f>
        <v/>
      </c>
      <c r="U711" s="40">
        <f>INDEX(U$78:U$91,$D711)/$E711</f>
        <v/>
      </c>
      <c r="V711" s="40">
        <f>INDEX(V$78:V$91,$D711)/$E711</f>
        <v/>
      </c>
      <c r="W711" s="40">
        <f>INDEX(W$78:W$91,$D711)/$E711</f>
        <v/>
      </c>
      <c r="X711" s="40">
        <f>INDEX(X$78:X$91,$D711)/$E711</f>
        <v/>
      </c>
      <c r="Y711" s="40">
        <f>INDEX(Y$78:Y$91,$D711)/$E711</f>
        <v/>
      </c>
      <c r="Z711" s="40">
        <f>INDEX(Z$78:Z$91,$D711)/$E711</f>
        <v/>
      </c>
      <c r="AA711" s="40">
        <f>INDEX(AA$78:AA$91,$D711)/$E711</f>
        <v/>
      </c>
      <c r="AB711" s="40">
        <f>INDEX(AB$78:AB$91,$D711)/$E711</f>
        <v/>
      </c>
      <c r="AC711" s="40">
        <f>INDEX(AC$78:AC$91,$D711)/$E711</f>
        <v/>
      </c>
      <c r="AD711" s="42">
        <f>NEWEXCISE(INDEX(AD$78:AD$91,$D711),$E711)</f>
        <v/>
      </c>
      <c r="AE711" s="25">
        <f>LOWER(Settings!$C$4)&amp;".mit."&amp;$A711&amp;IF($C711="","","."&amp;$C711&amp;"."&amp;$B711)&amp;IF(INDEX(Variables!$D$5:$D$105,MATCH($A711,Variables!$A$5:$A$105,0))="","","."&amp;INDEX(Variables!$D$5:$D$105,MATCH($A711,Variables!$A$5:$A$105,0)))&amp;"."&amp;AE$5</f>
        <v/>
      </c>
      <c r="AF711" s="41">
        <f>INDEX(AF$78:AF$91,$D711)/$E711</f>
        <v/>
      </c>
      <c r="AG711" s="40">
        <f>INDEX(AG$78:AG$91,$D711)/$E711</f>
        <v/>
      </c>
      <c r="AH711" s="40">
        <f>INDEX(AH$78:AH$91,$D711)/$E711</f>
        <v/>
      </c>
      <c r="AI711" s="40">
        <f>INDEX(AI$78:AI$91,$D711)/$E711</f>
        <v/>
      </c>
      <c r="AJ711" s="40">
        <f>INDEX(AJ$78:AJ$91,$D711)/$E711</f>
        <v/>
      </c>
      <c r="AK711" s="40">
        <f>INDEX(AK$78:AK$91,$D711)/$E711</f>
        <v/>
      </c>
      <c r="AL711" s="40">
        <f>INDEX(AL$78:AL$91,$D711)/$E711</f>
        <v/>
      </c>
      <c r="AM711" s="40">
        <f>INDEX(AM$78:AM$91,$D711)/$E711</f>
        <v/>
      </c>
      <c r="AN711" s="40">
        <f>INDEX(AN$78:AN$91,$D711)/$E711</f>
        <v/>
      </c>
      <c r="AO711" s="40">
        <f>INDEX(AO$78:AO$91,$D711)/$E711</f>
        <v/>
      </c>
      <c r="AP711" s="40">
        <f>INDEX(AP$78:AP$91,$D711)/$E711</f>
        <v/>
      </c>
      <c r="AQ711" s="40">
        <f>INDEX(AQ$78:AQ$91,$D711)/$E711</f>
        <v/>
      </c>
      <c r="AR711" s="40">
        <f>INDEX(AR$78:AR$91,$D711)/$E711</f>
        <v/>
      </c>
      <c r="AS711" s="40">
        <f>INDEX(AS$78:AS$91,$D711)/$E711</f>
        <v/>
      </c>
      <c r="AT711" s="40">
        <f>INDEX(AT$78:AT$91,$D711)/$E711</f>
        <v/>
      </c>
      <c r="AU711" s="40">
        <f>INDEX(AU$78:AU$91,$D711)/$E711</f>
        <v/>
      </c>
      <c r="AV711" s="40">
        <f>INDEX(AV$78:AV$91,$D711)/$E711</f>
        <v/>
      </c>
      <c r="AW711" s="40">
        <f>INDEX(AW$78:AW$91,$D711)/$E711</f>
        <v/>
      </c>
      <c r="AX711" s="42">
        <f>NEWEXCISE(INDEX(AX$78:AX$91,$D711),$E711)</f>
        <v/>
      </c>
    </row>
    <row r="712" hidden="1" outlineLevel="2">
      <c r="A712" s="5" t="inlineStr">
        <is>
          <t>ntx</t>
        </is>
      </c>
      <c r="B712" s="5" t="inlineStr">
        <is>
          <t>die</t>
        </is>
      </c>
      <c r="C712" s="5" t="inlineStr">
        <is>
          <t>srv</t>
        </is>
      </c>
      <c r="D712" s="40">
        <f>INDEX(Inputs!$L$5:$L$132,MATCH($B712&amp;"|"&amp;$C712,Inputs!$A$5:$A$132,0))</f>
        <v/>
      </c>
      <c r="E712" s="40">
        <f>INDEX(Inputs!$I$5:$I$132,MATCH($B712&amp;"|"&amp;$C712,Inputs!$A$5:$A$132,0))</f>
        <v/>
      </c>
      <c r="F712" s="39" t="n"/>
      <c r="G712" s="39" t="n"/>
      <c r="H712" s="5">
        <f>INDEX(Variables!$B$5:$B$105,MATCH($A712,Variables!$A$5:$A$105,0))&amp;IF($C712="",""," | "&amp;INDEX(Mapping!$B$5:$B$26,MATCH($C712,Mapping!$A$5:$A$26,0))&amp;" | "&amp;INDEX(Mapping!$B$30:$B$41,MATCH($B712,Mapping!$A$30:$A$41,0)))</f>
        <v/>
      </c>
      <c r="I712" s="5">
        <f>INDEX(Variables!$C$5:$C$105,MATCH($A712,Variables!$A$5:$A$105,0))</f>
        <v/>
      </c>
      <c r="J712" s="5">
        <f>INDEX(Variables!$E$5:$E$105,MATCH($A712,Variables!$A$5:$A$105,0))</f>
        <v/>
      </c>
      <c r="K712" s="25">
        <f>LOWER(Settings!$C$4)&amp;".mit."&amp;$A712&amp;IF($C712="","","."&amp;$C712&amp;"."&amp;$B712)&amp;IF(INDEX(Variables!$D$5:$D$105,MATCH($A712,Variables!$A$5:$A$105,0))="","","."&amp;INDEX(Variables!$D$5:$D$105,MATCH($A712,Variables!$A$5:$A$105,0)))&amp;"."&amp;K$5</f>
        <v/>
      </c>
      <c r="L712" s="41">
        <f>INDEX(L$78:L$91,$D712)/$E712</f>
        <v/>
      </c>
      <c r="M712" s="40">
        <f>INDEX(M$78:M$91,$D712)/$E712</f>
        <v/>
      </c>
      <c r="N712" s="40">
        <f>INDEX(N$78:N$91,$D712)/$E712</f>
        <v/>
      </c>
      <c r="O712" s="40">
        <f>INDEX(O$78:O$91,$D712)/$E712</f>
        <v/>
      </c>
      <c r="P712" s="40">
        <f>INDEX(P$78:P$91,$D712)/$E712</f>
        <v/>
      </c>
      <c r="Q712" s="40">
        <f>INDEX(Q$78:Q$91,$D712)/$E712</f>
        <v/>
      </c>
      <c r="R712" s="40">
        <f>INDEX(R$78:R$91,$D712)/$E712</f>
        <v/>
      </c>
      <c r="S712" s="40">
        <f>INDEX(S$78:S$91,$D712)/$E712</f>
        <v/>
      </c>
      <c r="T712" s="40">
        <f>INDEX(T$78:T$91,$D712)/$E712</f>
        <v/>
      </c>
      <c r="U712" s="40">
        <f>INDEX(U$78:U$91,$D712)/$E712</f>
        <v/>
      </c>
      <c r="V712" s="40">
        <f>INDEX(V$78:V$91,$D712)/$E712</f>
        <v/>
      </c>
      <c r="W712" s="40">
        <f>INDEX(W$78:W$91,$D712)/$E712</f>
        <v/>
      </c>
      <c r="X712" s="40">
        <f>INDEX(X$78:X$91,$D712)/$E712</f>
        <v/>
      </c>
      <c r="Y712" s="40">
        <f>INDEX(Y$78:Y$91,$D712)/$E712</f>
        <v/>
      </c>
      <c r="Z712" s="40">
        <f>INDEX(Z$78:Z$91,$D712)/$E712</f>
        <v/>
      </c>
      <c r="AA712" s="40">
        <f>INDEX(AA$78:AA$91,$D712)/$E712</f>
        <v/>
      </c>
      <c r="AB712" s="40">
        <f>INDEX(AB$78:AB$91,$D712)/$E712</f>
        <v/>
      </c>
      <c r="AC712" s="40">
        <f>INDEX(AC$78:AC$91,$D712)/$E712</f>
        <v/>
      </c>
      <c r="AD712" s="42">
        <f>NEWEXCISE(INDEX(AD$78:AD$91,$D712),$E712)</f>
        <v/>
      </c>
      <c r="AE712" s="25">
        <f>LOWER(Settings!$C$4)&amp;".mit."&amp;$A712&amp;IF($C712="","","."&amp;$C712&amp;"."&amp;$B712)&amp;IF(INDEX(Variables!$D$5:$D$105,MATCH($A712,Variables!$A$5:$A$105,0))="","","."&amp;INDEX(Variables!$D$5:$D$105,MATCH($A712,Variables!$A$5:$A$105,0)))&amp;"."&amp;AE$5</f>
        <v/>
      </c>
      <c r="AF712" s="41">
        <f>INDEX(AF$78:AF$91,$D712)/$E712</f>
        <v/>
      </c>
      <c r="AG712" s="40">
        <f>INDEX(AG$78:AG$91,$D712)/$E712</f>
        <v/>
      </c>
      <c r="AH712" s="40">
        <f>INDEX(AH$78:AH$91,$D712)/$E712</f>
        <v/>
      </c>
      <c r="AI712" s="40">
        <f>INDEX(AI$78:AI$91,$D712)/$E712</f>
        <v/>
      </c>
      <c r="AJ712" s="40">
        <f>INDEX(AJ$78:AJ$91,$D712)/$E712</f>
        <v/>
      </c>
      <c r="AK712" s="40">
        <f>INDEX(AK$78:AK$91,$D712)/$E712</f>
        <v/>
      </c>
      <c r="AL712" s="40">
        <f>INDEX(AL$78:AL$91,$D712)/$E712</f>
        <v/>
      </c>
      <c r="AM712" s="40">
        <f>INDEX(AM$78:AM$91,$D712)/$E712</f>
        <v/>
      </c>
      <c r="AN712" s="40">
        <f>INDEX(AN$78:AN$91,$D712)/$E712</f>
        <v/>
      </c>
      <c r="AO712" s="40">
        <f>INDEX(AO$78:AO$91,$D712)/$E712</f>
        <v/>
      </c>
      <c r="AP712" s="40">
        <f>INDEX(AP$78:AP$91,$D712)/$E712</f>
        <v/>
      </c>
      <c r="AQ712" s="40">
        <f>INDEX(AQ$78:AQ$91,$D712)/$E712</f>
        <v/>
      </c>
      <c r="AR712" s="40">
        <f>INDEX(AR$78:AR$91,$D712)/$E712</f>
        <v/>
      </c>
      <c r="AS712" s="40">
        <f>INDEX(AS$78:AS$91,$D712)/$E712</f>
        <v/>
      </c>
      <c r="AT712" s="40">
        <f>INDEX(AT$78:AT$91,$D712)/$E712</f>
        <v/>
      </c>
      <c r="AU712" s="40">
        <f>INDEX(AU$78:AU$91,$D712)/$E712</f>
        <v/>
      </c>
      <c r="AV712" s="40">
        <f>INDEX(AV$78:AV$91,$D712)/$E712</f>
        <v/>
      </c>
      <c r="AW712" s="40">
        <f>INDEX(AW$78:AW$91,$D712)/$E712</f>
        <v/>
      </c>
      <c r="AX712" s="42">
        <f>NEWEXCISE(INDEX(AX$78:AX$91,$D712),$E712)</f>
        <v/>
      </c>
    </row>
    <row r="713" hidden="1" outlineLevel="2">
      <c r="A713" s="5" t="inlineStr">
        <is>
          <t>ntx</t>
        </is>
      </c>
      <c r="B713" s="5" t="inlineStr">
        <is>
          <t>lpg</t>
        </is>
      </c>
      <c r="C713" s="5" t="inlineStr">
        <is>
          <t>srv</t>
        </is>
      </c>
      <c r="D713" s="40">
        <f>INDEX(Inputs!$L$5:$L$132,MATCH($B713&amp;"|"&amp;$C713,Inputs!$A$5:$A$132,0))</f>
        <v/>
      </c>
      <c r="E713" s="40">
        <f>INDEX(Inputs!$I$5:$I$132,MATCH($B713&amp;"|"&amp;$C713,Inputs!$A$5:$A$132,0))</f>
        <v/>
      </c>
      <c r="F713" s="39" t="n"/>
      <c r="G713" s="39" t="n"/>
      <c r="H713" s="5">
        <f>INDEX(Variables!$B$5:$B$105,MATCH($A713,Variables!$A$5:$A$105,0))&amp;IF($C713="",""," | "&amp;INDEX(Mapping!$B$5:$B$26,MATCH($C713,Mapping!$A$5:$A$26,0))&amp;" | "&amp;INDEX(Mapping!$B$30:$B$41,MATCH($B713,Mapping!$A$30:$A$41,0)))</f>
        <v/>
      </c>
      <c r="I713" s="5">
        <f>INDEX(Variables!$C$5:$C$105,MATCH($A713,Variables!$A$5:$A$105,0))</f>
        <v/>
      </c>
      <c r="J713" s="5">
        <f>INDEX(Variables!$E$5:$E$105,MATCH($A713,Variables!$A$5:$A$105,0))</f>
        <v/>
      </c>
      <c r="K713" s="25">
        <f>LOWER(Settings!$C$4)&amp;".mit."&amp;$A713&amp;IF($C713="","","."&amp;$C713&amp;"."&amp;$B713)&amp;IF(INDEX(Variables!$D$5:$D$105,MATCH($A713,Variables!$A$5:$A$105,0))="","","."&amp;INDEX(Variables!$D$5:$D$105,MATCH($A713,Variables!$A$5:$A$105,0)))&amp;"."&amp;K$5</f>
        <v/>
      </c>
      <c r="L713" s="41">
        <f>INDEX(L$78:L$91,$D713)/$E713</f>
        <v/>
      </c>
      <c r="M713" s="40">
        <f>INDEX(M$78:M$91,$D713)/$E713</f>
        <v/>
      </c>
      <c r="N713" s="40">
        <f>INDEX(N$78:N$91,$D713)/$E713</f>
        <v/>
      </c>
      <c r="O713" s="40">
        <f>INDEX(O$78:O$91,$D713)/$E713</f>
        <v/>
      </c>
      <c r="P713" s="40">
        <f>INDEX(P$78:P$91,$D713)/$E713</f>
        <v/>
      </c>
      <c r="Q713" s="40">
        <f>INDEX(Q$78:Q$91,$D713)/$E713</f>
        <v/>
      </c>
      <c r="R713" s="40">
        <f>INDEX(R$78:R$91,$D713)/$E713</f>
        <v/>
      </c>
      <c r="S713" s="40">
        <f>INDEX(S$78:S$91,$D713)/$E713</f>
        <v/>
      </c>
      <c r="T713" s="40">
        <f>INDEX(T$78:T$91,$D713)/$E713</f>
        <v/>
      </c>
      <c r="U713" s="40">
        <f>INDEX(U$78:U$91,$D713)/$E713</f>
        <v/>
      </c>
      <c r="V713" s="40">
        <f>INDEX(V$78:V$91,$D713)/$E713</f>
        <v/>
      </c>
      <c r="W713" s="40">
        <f>INDEX(W$78:W$91,$D713)/$E713</f>
        <v/>
      </c>
      <c r="X713" s="40">
        <f>INDEX(X$78:X$91,$D713)/$E713</f>
        <v/>
      </c>
      <c r="Y713" s="40">
        <f>INDEX(Y$78:Y$91,$D713)/$E713</f>
        <v/>
      </c>
      <c r="Z713" s="40">
        <f>INDEX(Z$78:Z$91,$D713)/$E713</f>
        <v/>
      </c>
      <c r="AA713" s="40">
        <f>INDEX(AA$78:AA$91,$D713)/$E713</f>
        <v/>
      </c>
      <c r="AB713" s="40">
        <f>INDEX(AB$78:AB$91,$D713)/$E713</f>
        <v/>
      </c>
      <c r="AC713" s="40">
        <f>INDEX(AC$78:AC$91,$D713)/$E713</f>
        <v/>
      </c>
      <c r="AD713" s="42">
        <f>NEWEXCISE(INDEX(AD$78:AD$91,$D713),$E713)</f>
        <v/>
      </c>
      <c r="AE713" s="25">
        <f>LOWER(Settings!$C$4)&amp;".mit."&amp;$A713&amp;IF($C713="","","."&amp;$C713&amp;"."&amp;$B713)&amp;IF(INDEX(Variables!$D$5:$D$105,MATCH($A713,Variables!$A$5:$A$105,0))="","","."&amp;INDEX(Variables!$D$5:$D$105,MATCH($A713,Variables!$A$5:$A$105,0)))&amp;"."&amp;AE$5</f>
        <v/>
      </c>
      <c r="AF713" s="41">
        <f>INDEX(AF$78:AF$91,$D713)/$E713</f>
        <v/>
      </c>
      <c r="AG713" s="40">
        <f>INDEX(AG$78:AG$91,$D713)/$E713</f>
        <v/>
      </c>
      <c r="AH713" s="40">
        <f>INDEX(AH$78:AH$91,$D713)/$E713</f>
        <v/>
      </c>
      <c r="AI713" s="40">
        <f>INDEX(AI$78:AI$91,$D713)/$E713</f>
        <v/>
      </c>
      <c r="AJ713" s="40">
        <f>INDEX(AJ$78:AJ$91,$D713)/$E713</f>
        <v/>
      </c>
      <c r="AK713" s="40">
        <f>INDEX(AK$78:AK$91,$D713)/$E713</f>
        <v/>
      </c>
      <c r="AL713" s="40">
        <f>INDEX(AL$78:AL$91,$D713)/$E713</f>
        <v/>
      </c>
      <c r="AM713" s="40">
        <f>INDEX(AM$78:AM$91,$D713)/$E713</f>
        <v/>
      </c>
      <c r="AN713" s="40">
        <f>INDEX(AN$78:AN$91,$D713)/$E713</f>
        <v/>
      </c>
      <c r="AO713" s="40">
        <f>INDEX(AO$78:AO$91,$D713)/$E713</f>
        <v/>
      </c>
      <c r="AP713" s="40">
        <f>INDEX(AP$78:AP$91,$D713)/$E713</f>
        <v/>
      </c>
      <c r="AQ713" s="40">
        <f>INDEX(AQ$78:AQ$91,$D713)/$E713</f>
        <v/>
      </c>
      <c r="AR713" s="40">
        <f>INDEX(AR$78:AR$91,$D713)/$E713</f>
        <v/>
      </c>
      <c r="AS713" s="40">
        <f>INDEX(AS$78:AS$91,$D713)/$E713</f>
        <v/>
      </c>
      <c r="AT713" s="40">
        <f>INDEX(AT$78:AT$91,$D713)/$E713</f>
        <v/>
      </c>
      <c r="AU713" s="40">
        <f>INDEX(AU$78:AU$91,$D713)/$E713</f>
        <v/>
      </c>
      <c r="AV713" s="40">
        <f>INDEX(AV$78:AV$91,$D713)/$E713</f>
        <v/>
      </c>
      <c r="AW713" s="40">
        <f>INDEX(AW$78:AW$91,$D713)/$E713</f>
        <v/>
      </c>
      <c r="AX713" s="42">
        <f>NEWEXCISE(INDEX(AX$78:AX$91,$D713),$E713)</f>
        <v/>
      </c>
    </row>
    <row r="714" hidden="1" outlineLevel="2">
      <c r="A714" s="5" t="inlineStr">
        <is>
          <t>ntx</t>
        </is>
      </c>
      <c r="B714" s="5" t="inlineStr">
        <is>
          <t>ker</t>
        </is>
      </c>
      <c r="C714" s="5" t="inlineStr">
        <is>
          <t>srv</t>
        </is>
      </c>
      <c r="D714" s="40">
        <f>INDEX(Inputs!$L$5:$L$132,MATCH($B714&amp;"|"&amp;$C714,Inputs!$A$5:$A$132,0))</f>
        <v/>
      </c>
      <c r="E714" s="40">
        <f>INDEX(Inputs!$I$5:$I$132,MATCH($B714&amp;"|"&amp;$C714,Inputs!$A$5:$A$132,0))</f>
        <v/>
      </c>
      <c r="F714" s="39" t="n"/>
      <c r="G714" s="39" t="n"/>
      <c r="H714" s="5">
        <f>INDEX(Variables!$B$5:$B$105,MATCH($A714,Variables!$A$5:$A$105,0))&amp;IF($C714="",""," | "&amp;INDEX(Mapping!$B$5:$B$26,MATCH($C714,Mapping!$A$5:$A$26,0))&amp;" | "&amp;INDEX(Mapping!$B$30:$B$41,MATCH($B714,Mapping!$A$30:$A$41,0)))</f>
        <v/>
      </c>
      <c r="I714" s="5">
        <f>INDEX(Variables!$C$5:$C$105,MATCH($A714,Variables!$A$5:$A$105,0))</f>
        <v/>
      </c>
      <c r="J714" s="5">
        <f>INDEX(Variables!$E$5:$E$105,MATCH($A714,Variables!$A$5:$A$105,0))</f>
        <v/>
      </c>
      <c r="K714" s="25">
        <f>LOWER(Settings!$C$4)&amp;".mit."&amp;$A714&amp;IF($C714="","","."&amp;$C714&amp;"."&amp;$B714)&amp;IF(INDEX(Variables!$D$5:$D$105,MATCH($A714,Variables!$A$5:$A$105,0))="","","."&amp;INDEX(Variables!$D$5:$D$105,MATCH($A714,Variables!$A$5:$A$105,0)))&amp;"."&amp;K$5</f>
        <v/>
      </c>
      <c r="L714" s="41">
        <f>INDEX(L$78:L$91,$D714)/$E714</f>
        <v/>
      </c>
      <c r="M714" s="40">
        <f>INDEX(M$78:M$91,$D714)/$E714</f>
        <v/>
      </c>
      <c r="N714" s="40">
        <f>INDEX(N$78:N$91,$D714)/$E714</f>
        <v/>
      </c>
      <c r="O714" s="40">
        <f>INDEX(O$78:O$91,$D714)/$E714</f>
        <v/>
      </c>
      <c r="P714" s="40">
        <f>INDEX(P$78:P$91,$D714)/$E714</f>
        <v/>
      </c>
      <c r="Q714" s="40">
        <f>INDEX(Q$78:Q$91,$D714)/$E714</f>
        <v/>
      </c>
      <c r="R714" s="40">
        <f>INDEX(R$78:R$91,$D714)/$E714</f>
        <v/>
      </c>
      <c r="S714" s="40">
        <f>INDEX(S$78:S$91,$D714)/$E714</f>
        <v/>
      </c>
      <c r="T714" s="40">
        <f>INDEX(T$78:T$91,$D714)/$E714</f>
        <v/>
      </c>
      <c r="U714" s="40">
        <f>INDEX(U$78:U$91,$D714)/$E714</f>
        <v/>
      </c>
      <c r="V714" s="40">
        <f>INDEX(V$78:V$91,$D714)/$E714</f>
        <v/>
      </c>
      <c r="W714" s="40">
        <f>INDEX(W$78:W$91,$D714)/$E714</f>
        <v/>
      </c>
      <c r="X714" s="40">
        <f>INDEX(X$78:X$91,$D714)/$E714</f>
        <v/>
      </c>
      <c r="Y714" s="40">
        <f>INDEX(Y$78:Y$91,$D714)/$E714</f>
        <v/>
      </c>
      <c r="Z714" s="40">
        <f>INDEX(Z$78:Z$91,$D714)/$E714</f>
        <v/>
      </c>
      <c r="AA714" s="40">
        <f>INDEX(AA$78:AA$91,$D714)/$E714</f>
        <v/>
      </c>
      <c r="AB714" s="40">
        <f>INDEX(AB$78:AB$91,$D714)/$E714</f>
        <v/>
      </c>
      <c r="AC714" s="40">
        <f>INDEX(AC$78:AC$91,$D714)/$E714</f>
        <v/>
      </c>
      <c r="AD714" s="42">
        <f>NEWEXCISE(INDEX(AD$78:AD$91,$D714),$E714)</f>
        <v/>
      </c>
      <c r="AE714" s="25">
        <f>LOWER(Settings!$C$4)&amp;".mit."&amp;$A714&amp;IF($C714="","","."&amp;$C714&amp;"."&amp;$B714)&amp;IF(INDEX(Variables!$D$5:$D$105,MATCH($A714,Variables!$A$5:$A$105,0))="","","."&amp;INDEX(Variables!$D$5:$D$105,MATCH($A714,Variables!$A$5:$A$105,0)))&amp;"."&amp;AE$5</f>
        <v/>
      </c>
      <c r="AF714" s="41">
        <f>INDEX(AF$78:AF$91,$D714)/$E714</f>
        <v/>
      </c>
      <c r="AG714" s="40">
        <f>INDEX(AG$78:AG$91,$D714)/$E714</f>
        <v/>
      </c>
      <c r="AH714" s="40">
        <f>INDEX(AH$78:AH$91,$D714)/$E714</f>
        <v/>
      </c>
      <c r="AI714" s="40">
        <f>INDEX(AI$78:AI$91,$D714)/$E714</f>
        <v/>
      </c>
      <c r="AJ714" s="40">
        <f>INDEX(AJ$78:AJ$91,$D714)/$E714</f>
        <v/>
      </c>
      <c r="AK714" s="40">
        <f>INDEX(AK$78:AK$91,$D714)/$E714</f>
        <v/>
      </c>
      <c r="AL714" s="40">
        <f>INDEX(AL$78:AL$91,$D714)/$E714</f>
        <v/>
      </c>
      <c r="AM714" s="40">
        <f>INDEX(AM$78:AM$91,$D714)/$E714</f>
        <v/>
      </c>
      <c r="AN714" s="40">
        <f>INDEX(AN$78:AN$91,$D714)/$E714</f>
        <v/>
      </c>
      <c r="AO714" s="40">
        <f>INDEX(AO$78:AO$91,$D714)/$E714</f>
        <v/>
      </c>
      <c r="AP714" s="40">
        <f>INDEX(AP$78:AP$91,$D714)/$E714</f>
        <v/>
      </c>
      <c r="AQ714" s="40">
        <f>INDEX(AQ$78:AQ$91,$D714)/$E714</f>
        <v/>
      </c>
      <c r="AR714" s="40">
        <f>INDEX(AR$78:AR$91,$D714)/$E714</f>
        <v/>
      </c>
      <c r="AS714" s="40">
        <f>INDEX(AS$78:AS$91,$D714)/$E714</f>
        <v/>
      </c>
      <c r="AT714" s="40">
        <f>INDEX(AT$78:AT$91,$D714)/$E714</f>
        <v/>
      </c>
      <c r="AU714" s="40">
        <f>INDEX(AU$78:AU$91,$D714)/$E714</f>
        <v/>
      </c>
      <c r="AV714" s="40">
        <f>INDEX(AV$78:AV$91,$D714)/$E714</f>
        <v/>
      </c>
      <c r="AW714" s="40">
        <f>INDEX(AW$78:AW$91,$D714)/$E714</f>
        <v/>
      </c>
      <c r="AX714" s="42">
        <f>NEWEXCISE(INDEX(AX$78:AX$91,$D714),$E714)</f>
        <v/>
      </c>
    </row>
    <row r="715" hidden="1" outlineLevel="2">
      <c r="A715" s="5" t="inlineStr">
        <is>
          <t>ntx</t>
        </is>
      </c>
      <c r="B715" s="5" t="inlineStr">
        <is>
          <t>oop</t>
        </is>
      </c>
      <c r="C715" s="5" t="inlineStr">
        <is>
          <t>srv</t>
        </is>
      </c>
      <c r="D715" s="40">
        <f>INDEX(Inputs!$L$5:$L$132,MATCH($B715&amp;"|"&amp;$C715,Inputs!$A$5:$A$132,0))</f>
        <v/>
      </c>
      <c r="E715" s="40">
        <f>INDEX(Inputs!$I$5:$I$132,MATCH($B715&amp;"|"&amp;$C715,Inputs!$A$5:$A$132,0))</f>
        <v/>
      </c>
      <c r="F715" s="39" t="n"/>
      <c r="G715" s="39" t="n"/>
      <c r="H715" s="5">
        <f>INDEX(Variables!$B$5:$B$105,MATCH($A715,Variables!$A$5:$A$105,0))&amp;IF($C715="",""," | "&amp;INDEX(Mapping!$B$5:$B$26,MATCH($C715,Mapping!$A$5:$A$26,0))&amp;" | "&amp;INDEX(Mapping!$B$30:$B$41,MATCH($B715,Mapping!$A$30:$A$41,0)))</f>
        <v/>
      </c>
      <c r="I715" s="5">
        <f>INDEX(Variables!$C$5:$C$105,MATCH($A715,Variables!$A$5:$A$105,0))</f>
        <v/>
      </c>
      <c r="J715" s="5">
        <f>INDEX(Variables!$E$5:$E$105,MATCH($A715,Variables!$A$5:$A$105,0))</f>
        <v/>
      </c>
      <c r="K715" s="25">
        <f>LOWER(Settings!$C$4)&amp;".mit."&amp;$A715&amp;IF($C715="","","."&amp;$C715&amp;"."&amp;$B715)&amp;IF(INDEX(Variables!$D$5:$D$105,MATCH($A715,Variables!$A$5:$A$105,0))="","","."&amp;INDEX(Variables!$D$5:$D$105,MATCH($A715,Variables!$A$5:$A$105,0)))&amp;"."&amp;K$5</f>
        <v/>
      </c>
      <c r="L715" s="41">
        <f>INDEX(L$78:L$91,$D715)/$E715</f>
        <v/>
      </c>
      <c r="M715" s="40">
        <f>INDEX(M$78:M$91,$D715)/$E715</f>
        <v/>
      </c>
      <c r="N715" s="40">
        <f>INDEX(N$78:N$91,$D715)/$E715</f>
        <v/>
      </c>
      <c r="O715" s="40">
        <f>INDEX(O$78:O$91,$D715)/$E715</f>
        <v/>
      </c>
      <c r="P715" s="40">
        <f>INDEX(P$78:P$91,$D715)/$E715</f>
        <v/>
      </c>
      <c r="Q715" s="40">
        <f>INDEX(Q$78:Q$91,$D715)/$E715</f>
        <v/>
      </c>
      <c r="R715" s="40">
        <f>INDEX(R$78:R$91,$D715)/$E715</f>
        <v/>
      </c>
      <c r="S715" s="40">
        <f>INDEX(S$78:S$91,$D715)/$E715</f>
        <v/>
      </c>
      <c r="T715" s="40">
        <f>INDEX(T$78:T$91,$D715)/$E715</f>
        <v/>
      </c>
      <c r="U715" s="40">
        <f>INDEX(U$78:U$91,$D715)/$E715</f>
        <v/>
      </c>
      <c r="V715" s="40">
        <f>INDEX(V$78:V$91,$D715)/$E715</f>
        <v/>
      </c>
      <c r="W715" s="40">
        <f>INDEX(W$78:W$91,$D715)/$E715</f>
        <v/>
      </c>
      <c r="X715" s="40">
        <f>INDEX(X$78:X$91,$D715)/$E715</f>
        <v/>
      </c>
      <c r="Y715" s="40">
        <f>INDEX(Y$78:Y$91,$D715)/$E715</f>
        <v/>
      </c>
      <c r="Z715" s="40">
        <f>INDEX(Z$78:Z$91,$D715)/$E715</f>
        <v/>
      </c>
      <c r="AA715" s="40">
        <f>INDEX(AA$78:AA$91,$D715)/$E715</f>
        <v/>
      </c>
      <c r="AB715" s="40">
        <f>INDEX(AB$78:AB$91,$D715)/$E715</f>
        <v/>
      </c>
      <c r="AC715" s="40">
        <f>INDEX(AC$78:AC$91,$D715)/$E715</f>
        <v/>
      </c>
      <c r="AD715" s="42">
        <f>NEWEXCISE(INDEX(AD$78:AD$91,$D715),$E715)</f>
        <v/>
      </c>
      <c r="AE715" s="25">
        <f>LOWER(Settings!$C$4)&amp;".mit."&amp;$A715&amp;IF($C715="","","."&amp;$C715&amp;"."&amp;$B715)&amp;IF(INDEX(Variables!$D$5:$D$105,MATCH($A715,Variables!$A$5:$A$105,0))="","","."&amp;INDEX(Variables!$D$5:$D$105,MATCH($A715,Variables!$A$5:$A$105,0)))&amp;"."&amp;AE$5</f>
        <v/>
      </c>
      <c r="AF715" s="41">
        <f>INDEX(AF$78:AF$91,$D715)/$E715</f>
        <v/>
      </c>
      <c r="AG715" s="40">
        <f>INDEX(AG$78:AG$91,$D715)/$E715</f>
        <v/>
      </c>
      <c r="AH715" s="40">
        <f>INDEX(AH$78:AH$91,$D715)/$E715</f>
        <v/>
      </c>
      <c r="AI715" s="40">
        <f>INDEX(AI$78:AI$91,$D715)/$E715</f>
        <v/>
      </c>
      <c r="AJ715" s="40">
        <f>INDEX(AJ$78:AJ$91,$D715)/$E715</f>
        <v/>
      </c>
      <c r="AK715" s="40">
        <f>INDEX(AK$78:AK$91,$D715)/$E715</f>
        <v/>
      </c>
      <c r="AL715" s="40">
        <f>INDEX(AL$78:AL$91,$D715)/$E715</f>
        <v/>
      </c>
      <c r="AM715" s="40">
        <f>INDEX(AM$78:AM$91,$D715)/$E715</f>
        <v/>
      </c>
      <c r="AN715" s="40">
        <f>INDEX(AN$78:AN$91,$D715)/$E715</f>
        <v/>
      </c>
      <c r="AO715" s="40">
        <f>INDEX(AO$78:AO$91,$D715)/$E715</f>
        <v/>
      </c>
      <c r="AP715" s="40">
        <f>INDEX(AP$78:AP$91,$D715)/$E715</f>
        <v/>
      </c>
      <c r="AQ715" s="40">
        <f>INDEX(AQ$78:AQ$91,$D715)/$E715</f>
        <v/>
      </c>
      <c r="AR715" s="40">
        <f>INDEX(AR$78:AR$91,$D715)/$E715</f>
        <v/>
      </c>
      <c r="AS715" s="40">
        <f>INDEX(AS$78:AS$91,$D715)/$E715</f>
        <v/>
      </c>
      <c r="AT715" s="40">
        <f>INDEX(AT$78:AT$91,$D715)/$E715</f>
        <v/>
      </c>
      <c r="AU715" s="40">
        <f>INDEX(AU$78:AU$91,$D715)/$E715</f>
        <v/>
      </c>
      <c r="AV715" s="40">
        <f>INDEX(AV$78:AV$91,$D715)/$E715</f>
        <v/>
      </c>
      <c r="AW715" s="40">
        <f>INDEX(AW$78:AW$91,$D715)/$E715</f>
        <v/>
      </c>
      <c r="AX715" s="42">
        <f>NEWEXCISE(INDEX(AX$78:AX$91,$D715),$E715)</f>
        <v/>
      </c>
    </row>
    <row r="716" hidden="1" outlineLevel="2">
      <c r="A716" s="5" t="inlineStr">
        <is>
          <t>ntx</t>
        </is>
      </c>
      <c r="B716" s="5" t="inlineStr">
        <is>
          <t>bio</t>
        </is>
      </c>
      <c r="C716" s="5" t="inlineStr">
        <is>
          <t>srv</t>
        </is>
      </c>
      <c r="D716" s="40">
        <f>INDEX(Inputs!$L$5:$L$132,MATCH($B716&amp;"|"&amp;$C716,Inputs!$A$5:$A$132,0))</f>
        <v/>
      </c>
      <c r="E716" s="40">
        <f>INDEX(Inputs!$I$5:$I$132,MATCH($B716&amp;"|"&amp;$C716,Inputs!$A$5:$A$132,0))</f>
        <v/>
      </c>
      <c r="F716" s="39" t="n"/>
      <c r="G716" s="39" t="n"/>
      <c r="H716" s="5">
        <f>INDEX(Variables!$B$5:$B$105,MATCH($A716,Variables!$A$5:$A$105,0))&amp;IF($C716="",""," | "&amp;INDEX(Mapping!$B$5:$B$26,MATCH($C716,Mapping!$A$5:$A$26,0))&amp;" | "&amp;INDEX(Mapping!$B$30:$B$41,MATCH($B716,Mapping!$A$30:$A$41,0)))</f>
        <v/>
      </c>
      <c r="I716" s="5">
        <f>INDEX(Variables!$C$5:$C$105,MATCH($A716,Variables!$A$5:$A$105,0))</f>
        <v/>
      </c>
      <c r="J716" s="5">
        <f>INDEX(Variables!$E$5:$E$105,MATCH($A716,Variables!$A$5:$A$105,0))</f>
        <v/>
      </c>
      <c r="K716" s="25">
        <f>LOWER(Settings!$C$4)&amp;".mit."&amp;$A716&amp;IF($C716="","","."&amp;$C716&amp;"."&amp;$B716)&amp;IF(INDEX(Variables!$D$5:$D$105,MATCH($A716,Variables!$A$5:$A$105,0))="","","."&amp;INDEX(Variables!$D$5:$D$105,MATCH($A716,Variables!$A$5:$A$105,0)))&amp;"."&amp;K$5</f>
        <v/>
      </c>
      <c r="L716" s="41">
        <f>INDEX(L$78:L$91,$D716)/$E716</f>
        <v/>
      </c>
      <c r="M716" s="40">
        <f>INDEX(M$78:M$91,$D716)/$E716</f>
        <v/>
      </c>
      <c r="N716" s="40">
        <f>INDEX(N$78:N$91,$D716)/$E716</f>
        <v/>
      </c>
      <c r="O716" s="40">
        <f>INDEX(O$78:O$91,$D716)/$E716</f>
        <v/>
      </c>
      <c r="P716" s="40">
        <f>INDEX(P$78:P$91,$D716)/$E716</f>
        <v/>
      </c>
      <c r="Q716" s="40">
        <f>INDEX(Q$78:Q$91,$D716)/$E716</f>
        <v/>
      </c>
      <c r="R716" s="40">
        <f>INDEX(R$78:R$91,$D716)/$E716</f>
        <v/>
      </c>
      <c r="S716" s="40">
        <f>INDEX(S$78:S$91,$D716)/$E716</f>
        <v/>
      </c>
      <c r="T716" s="40">
        <f>INDEX(T$78:T$91,$D716)/$E716</f>
        <v/>
      </c>
      <c r="U716" s="40">
        <f>INDEX(U$78:U$91,$D716)/$E716</f>
        <v/>
      </c>
      <c r="V716" s="40">
        <f>INDEX(V$78:V$91,$D716)/$E716</f>
        <v/>
      </c>
      <c r="W716" s="40">
        <f>INDEX(W$78:W$91,$D716)/$E716</f>
        <v/>
      </c>
      <c r="X716" s="40">
        <f>INDEX(X$78:X$91,$D716)/$E716</f>
        <v/>
      </c>
      <c r="Y716" s="40">
        <f>INDEX(Y$78:Y$91,$D716)/$E716</f>
        <v/>
      </c>
      <c r="Z716" s="40">
        <f>INDEX(Z$78:Z$91,$D716)/$E716</f>
        <v/>
      </c>
      <c r="AA716" s="40">
        <f>INDEX(AA$78:AA$91,$D716)/$E716</f>
        <v/>
      </c>
      <c r="AB716" s="40">
        <f>INDEX(AB$78:AB$91,$D716)/$E716</f>
        <v/>
      </c>
      <c r="AC716" s="40">
        <f>INDEX(AC$78:AC$91,$D716)/$E716</f>
        <v/>
      </c>
      <c r="AD716" s="42">
        <f>NEWEXCISE(INDEX(AD$78:AD$91,$D716),$E716)</f>
        <v/>
      </c>
      <c r="AE716" s="25">
        <f>LOWER(Settings!$C$4)&amp;".mit."&amp;$A716&amp;IF($C716="","","."&amp;$C716&amp;"."&amp;$B716)&amp;IF(INDEX(Variables!$D$5:$D$105,MATCH($A716,Variables!$A$5:$A$105,0))="","","."&amp;INDEX(Variables!$D$5:$D$105,MATCH($A716,Variables!$A$5:$A$105,0)))&amp;"."&amp;AE$5</f>
        <v/>
      </c>
      <c r="AF716" s="41">
        <f>INDEX(AF$78:AF$91,$D716)/$E716</f>
        <v/>
      </c>
      <c r="AG716" s="40">
        <f>INDEX(AG$78:AG$91,$D716)/$E716</f>
        <v/>
      </c>
      <c r="AH716" s="40">
        <f>INDEX(AH$78:AH$91,$D716)/$E716</f>
        <v/>
      </c>
      <c r="AI716" s="40">
        <f>INDEX(AI$78:AI$91,$D716)/$E716</f>
        <v/>
      </c>
      <c r="AJ716" s="40">
        <f>INDEX(AJ$78:AJ$91,$D716)/$E716</f>
        <v/>
      </c>
      <c r="AK716" s="40">
        <f>INDEX(AK$78:AK$91,$D716)/$E716</f>
        <v/>
      </c>
      <c r="AL716" s="40">
        <f>INDEX(AL$78:AL$91,$D716)/$E716</f>
        <v/>
      </c>
      <c r="AM716" s="40">
        <f>INDEX(AM$78:AM$91,$D716)/$E716</f>
        <v/>
      </c>
      <c r="AN716" s="40">
        <f>INDEX(AN$78:AN$91,$D716)/$E716</f>
        <v/>
      </c>
      <c r="AO716" s="40">
        <f>INDEX(AO$78:AO$91,$D716)/$E716</f>
        <v/>
      </c>
      <c r="AP716" s="40">
        <f>INDEX(AP$78:AP$91,$D716)/$E716</f>
        <v/>
      </c>
      <c r="AQ716" s="40">
        <f>INDEX(AQ$78:AQ$91,$D716)/$E716</f>
        <v/>
      </c>
      <c r="AR716" s="40">
        <f>INDEX(AR$78:AR$91,$D716)/$E716</f>
        <v/>
      </c>
      <c r="AS716" s="40">
        <f>INDEX(AS$78:AS$91,$D716)/$E716</f>
        <v/>
      </c>
      <c r="AT716" s="40">
        <f>INDEX(AT$78:AT$91,$D716)/$E716</f>
        <v/>
      </c>
      <c r="AU716" s="40">
        <f>INDEX(AU$78:AU$91,$D716)/$E716</f>
        <v/>
      </c>
      <c r="AV716" s="40">
        <f>INDEX(AV$78:AV$91,$D716)/$E716</f>
        <v/>
      </c>
      <c r="AW716" s="40">
        <f>INDEX(AW$78:AW$91,$D716)/$E716</f>
        <v/>
      </c>
      <c r="AX716" s="42">
        <f>NEWEXCISE(INDEX(AX$78:AX$91,$D716),$E716)</f>
        <v/>
      </c>
    </row>
    <row r="717" hidden="1" outlineLevel="2"/>
    <row r="718" hidden="1" outlineLevel="2">
      <c r="A718" s="5" t="inlineStr">
        <is>
          <t>nce</t>
        </is>
      </c>
      <c r="B718" s="5" t="inlineStr">
        <is>
          <t>coa</t>
        </is>
      </c>
      <c r="C718" s="5" t="inlineStr">
        <is>
          <t>srv</t>
        </is>
      </c>
      <c r="D718" s="39" t="n"/>
      <c r="E718" s="39" t="n"/>
      <c r="F718" s="39" t="n"/>
      <c r="G718" s="39" t="n"/>
      <c r="H718" s="5">
        <f>INDEX(Variables!$B$5:$B$105,MATCH($A718,Variables!$A$5:$A$105,0))&amp;IF($C718="",""," | "&amp;INDEX(Mapping!$B$5:$B$26,MATCH($C718,Mapping!$A$5:$A$26,0))&amp;" | "&amp;INDEX(Mapping!$B$30:$B$41,MATCH($B718,Mapping!$A$30:$A$41,0)))</f>
        <v/>
      </c>
      <c r="I718" s="5">
        <f>INDEX(Variables!$C$5:$C$105,MATCH($A718,Variables!$A$5:$A$105,0))</f>
        <v/>
      </c>
      <c r="J718" s="5">
        <f>INDEX(Variables!$E$5:$E$105,MATCH($A718,Variables!$A$5:$A$105,0))</f>
        <v/>
      </c>
      <c r="K718" s="25">
        <f>LOWER(Settings!$C$4)&amp;".mit."&amp;$A718&amp;IF($C718="","","."&amp;$C718&amp;"."&amp;$B718)&amp;IF(INDEX(Variables!$D$5:$D$105,MATCH($A718,Variables!$A$5:$A$105,0))="","","."&amp;INDEX(Variables!$D$5:$D$105,MATCH($A718,Variables!$A$5:$A$105,0)))&amp;"."&amp;K$5</f>
        <v/>
      </c>
      <c r="L718" s="41">
        <f>L691+L700+L709</f>
        <v/>
      </c>
      <c r="M718" s="40">
        <f>M691+M700+M709</f>
        <v/>
      </c>
      <c r="N718" s="40">
        <f>N691+N700+N709</f>
        <v/>
      </c>
      <c r="O718" s="40">
        <f>O691+O700+O709</f>
        <v/>
      </c>
      <c r="P718" s="40">
        <f>P691+P700+P709</f>
        <v/>
      </c>
      <c r="Q718" s="40">
        <f>Q691+Q700+Q709</f>
        <v/>
      </c>
      <c r="R718" s="40">
        <f>R691+R700+R709</f>
        <v/>
      </c>
      <c r="S718" s="40">
        <f>S691+S700+S709</f>
        <v/>
      </c>
      <c r="T718" s="40">
        <f>T691+T700+T709</f>
        <v/>
      </c>
      <c r="U718" s="40">
        <f>U691+U700+U709</f>
        <v/>
      </c>
      <c r="V718" s="40">
        <f>V691+V700+V709</f>
        <v/>
      </c>
      <c r="W718" s="40">
        <f>W691+W700+W709</f>
        <v/>
      </c>
      <c r="X718" s="40">
        <f>X691+X700+X709</f>
        <v/>
      </c>
      <c r="Y718" s="40">
        <f>Y691+Y700+Y709</f>
        <v/>
      </c>
      <c r="Z718" s="40">
        <f>Z691+Z700+Z709</f>
        <v/>
      </c>
      <c r="AA718" s="40">
        <f>AA691+AA700+AA709</f>
        <v/>
      </c>
      <c r="AB718" s="40">
        <f>AB691+AB700+AB709</f>
        <v/>
      </c>
      <c r="AC718" s="40">
        <f>AC691+AC700+AC709</f>
        <v/>
      </c>
      <c r="AD718" s="42">
        <f>NEWPOLICY(AD691,AD700,AD709)</f>
        <v/>
      </c>
      <c r="AE718" s="25">
        <f>LOWER(Settings!$C$4)&amp;".mit."&amp;$A718&amp;IF($C718="","","."&amp;$C718&amp;"."&amp;$B718)&amp;IF(INDEX(Variables!$D$5:$D$105,MATCH($A718,Variables!$A$5:$A$105,0))="","","."&amp;INDEX(Variables!$D$5:$D$105,MATCH($A718,Variables!$A$5:$A$105,0)))&amp;"."&amp;AE$5</f>
        <v/>
      </c>
      <c r="AF718" s="41">
        <f>AF691+AF700+AF709</f>
        <v/>
      </c>
      <c r="AG718" s="40">
        <f>AG691+AG700+AG709</f>
        <v/>
      </c>
      <c r="AH718" s="40">
        <f>AH691+AH700+AH709</f>
        <v/>
      </c>
      <c r="AI718" s="40">
        <f>AI691+AI700+AI709</f>
        <v/>
      </c>
      <c r="AJ718" s="40">
        <f>AJ691+AJ700+AJ709</f>
        <v/>
      </c>
      <c r="AK718" s="40">
        <f>AK691+AK700+AK709</f>
        <v/>
      </c>
      <c r="AL718" s="40">
        <f>AL691+AL700+AL709</f>
        <v/>
      </c>
      <c r="AM718" s="40">
        <f>AM691+AM700+AM709</f>
        <v/>
      </c>
      <c r="AN718" s="40">
        <f>AN691+AN700+AN709</f>
        <v/>
      </c>
      <c r="AO718" s="40">
        <f>AO691+AO700+AO709</f>
        <v/>
      </c>
      <c r="AP718" s="40">
        <f>AP691+AP700+AP709</f>
        <v/>
      </c>
      <c r="AQ718" s="40">
        <f>AQ691+AQ700+AQ709</f>
        <v/>
      </c>
      <c r="AR718" s="40">
        <f>AR691+AR700+AR709</f>
        <v/>
      </c>
      <c r="AS718" s="40">
        <f>AS691+AS700+AS709</f>
        <v/>
      </c>
      <c r="AT718" s="40">
        <f>AT691+AT700+AT709</f>
        <v/>
      </c>
      <c r="AU718" s="40">
        <f>AU691+AU700+AU709</f>
        <v/>
      </c>
      <c r="AV718" s="40">
        <f>AV691+AV700+AV709</f>
        <v/>
      </c>
      <c r="AW718" s="40">
        <f>AW691+AW700+AW709</f>
        <v/>
      </c>
      <c r="AX718" s="42">
        <f>NEWPOLICY(AX691,AX700,AX709)</f>
        <v/>
      </c>
    </row>
    <row r="719" hidden="1" outlineLevel="2">
      <c r="A719" s="5" t="inlineStr">
        <is>
          <t>nce</t>
        </is>
      </c>
      <c r="B719" s="5" t="inlineStr">
        <is>
          <t>nga</t>
        </is>
      </c>
      <c r="C719" s="5" t="inlineStr">
        <is>
          <t>srv</t>
        </is>
      </c>
      <c r="D719" s="39" t="n"/>
      <c r="E719" s="39" t="n"/>
      <c r="F719" s="39" t="n"/>
      <c r="G719" s="39" t="n"/>
      <c r="H719" s="5">
        <f>INDEX(Variables!$B$5:$B$105,MATCH($A719,Variables!$A$5:$A$105,0))&amp;IF($C719="",""," | "&amp;INDEX(Mapping!$B$5:$B$26,MATCH($C719,Mapping!$A$5:$A$26,0))&amp;" | "&amp;INDEX(Mapping!$B$30:$B$41,MATCH($B719,Mapping!$A$30:$A$41,0)))</f>
        <v/>
      </c>
      <c r="I719" s="5">
        <f>INDEX(Variables!$C$5:$C$105,MATCH($A719,Variables!$A$5:$A$105,0))</f>
        <v/>
      </c>
      <c r="J719" s="5">
        <f>INDEX(Variables!$E$5:$E$105,MATCH($A719,Variables!$A$5:$A$105,0))</f>
        <v/>
      </c>
      <c r="K719" s="25">
        <f>LOWER(Settings!$C$4)&amp;".mit."&amp;$A719&amp;IF($C719="","","."&amp;$C719&amp;"."&amp;$B719)&amp;IF(INDEX(Variables!$D$5:$D$105,MATCH($A719,Variables!$A$5:$A$105,0))="","","."&amp;INDEX(Variables!$D$5:$D$105,MATCH($A719,Variables!$A$5:$A$105,0)))&amp;"."&amp;K$5</f>
        <v/>
      </c>
      <c r="L719" s="41">
        <f>L692+L701+L710</f>
        <v/>
      </c>
      <c r="M719" s="40">
        <f>M692+M701+M710</f>
        <v/>
      </c>
      <c r="N719" s="40">
        <f>N692+N701+N710</f>
        <v/>
      </c>
      <c r="O719" s="40">
        <f>O692+O701+O710</f>
        <v/>
      </c>
      <c r="P719" s="40">
        <f>P692+P701+P710</f>
        <v/>
      </c>
      <c r="Q719" s="40">
        <f>Q692+Q701+Q710</f>
        <v/>
      </c>
      <c r="R719" s="40">
        <f>R692+R701+R710</f>
        <v/>
      </c>
      <c r="S719" s="40">
        <f>S692+S701+S710</f>
        <v/>
      </c>
      <c r="T719" s="40">
        <f>T692+T701+T710</f>
        <v/>
      </c>
      <c r="U719" s="40">
        <f>U692+U701+U710</f>
        <v/>
      </c>
      <c r="V719" s="40">
        <f>V692+V701+V710</f>
        <v/>
      </c>
      <c r="W719" s="40">
        <f>W692+W701+W710</f>
        <v/>
      </c>
      <c r="X719" s="40">
        <f>X692+X701+X710</f>
        <v/>
      </c>
      <c r="Y719" s="40">
        <f>Y692+Y701+Y710</f>
        <v/>
      </c>
      <c r="Z719" s="40">
        <f>Z692+Z701+Z710</f>
        <v/>
      </c>
      <c r="AA719" s="40">
        <f>AA692+AA701+AA710</f>
        <v/>
      </c>
      <c r="AB719" s="40">
        <f>AB692+AB701+AB710</f>
        <v/>
      </c>
      <c r="AC719" s="40">
        <f>AC692+AC701+AC710</f>
        <v/>
      </c>
      <c r="AD719" s="42">
        <f>NEWPOLICY(AD692,AD701,AD710)</f>
        <v/>
      </c>
      <c r="AE719" s="25">
        <f>LOWER(Settings!$C$4)&amp;".mit."&amp;$A719&amp;IF($C719="","","."&amp;$C719&amp;"."&amp;$B719)&amp;IF(INDEX(Variables!$D$5:$D$105,MATCH($A719,Variables!$A$5:$A$105,0))="","","."&amp;INDEX(Variables!$D$5:$D$105,MATCH($A719,Variables!$A$5:$A$105,0)))&amp;"."&amp;AE$5</f>
        <v/>
      </c>
      <c r="AF719" s="41">
        <f>AF692+AF701+AF710</f>
        <v/>
      </c>
      <c r="AG719" s="40">
        <f>AG692+AG701+AG710</f>
        <v/>
      </c>
      <c r="AH719" s="40">
        <f>AH692+AH701+AH710</f>
        <v/>
      </c>
      <c r="AI719" s="40">
        <f>AI692+AI701+AI710</f>
        <v/>
      </c>
      <c r="AJ719" s="40">
        <f>AJ692+AJ701+AJ710</f>
        <v/>
      </c>
      <c r="AK719" s="40">
        <f>AK692+AK701+AK710</f>
        <v/>
      </c>
      <c r="AL719" s="40">
        <f>AL692+AL701+AL710</f>
        <v/>
      </c>
      <c r="AM719" s="40">
        <f>AM692+AM701+AM710</f>
        <v/>
      </c>
      <c r="AN719" s="40">
        <f>AN692+AN701+AN710</f>
        <v/>
      </c>
      <c r="AO719" s="40">
        <f>AO692+AO701+AO710</f>
        <v/>
      </c>
      <c r="AP719" s="40">
        <f>AP692+AP701+AP710</f>
        <v/>
      </c>
      <c r="AQ719" s="40">
        <f>AQ692+AQ701+AQ710</f>
        <v/>
      </c>
      <c r="AR719" s="40">
        <f>AR692+AR701+AR710</f>
        <v/>
      </c>
      <c r="AS719" s="40">
        <f>AS692+AS701+AS710</f>
        <v/>
      </c>
      <c r="AT719" s="40">
        <f>AT692+AT701+AT710</f>
        <v/>
      </c>
      <c r="AU719" s="40">
        <f>AU692+AU701+AU710</f>
        <v/>
      </c>
      <c r="AV719" s="40">
        <f>AV692+AV701+AV710</f>
        <v/>
      </c>
      <c r="AW719" s="40">
        <f>AW692+AW701+AW710</f>
        <v/>
      </c>
      <c r="AX719" s="42">
        <f>NEWPOLICY(AX692,AX701,AX710)</f>
        <v/>
      </c>
    </row>
    <row r="720" hidden="1" outlineLevel="2">
      <c r="A720" s="5" t="inlineStr">
        <is>
          <t>nce</t>
        </is>
      </c>
      <c r="B720" s="5" t="inlineStr">
        <is>
          <t>gso</t>
        </is>
      </c>
      <c r="C720" s="5" t="inlineStr">
        <is>
          <t>srv</t>
        </is>
      </c>
      <c r="D720" s="39" t="n"/>
      <c r="E720" s="39" t="n"/>
      <c r="F720" s="39" t="n"/>
      <c r="G720" s="39" t="n"/>
      <c r="H720" s="5">
        <f>INDEX(Variables!$B$5:$B$105,MATCH($A720,Variables!$A$5:$A$105,0))&amp;IF($C720="",""," | "&amp;INDEX(Mapping!$B$5:$B$26,MATCH($C720,Mapping!$A$5:$A$26,0))&amp;" | "&amp;INDEX(Mapping!$B$30:$B$41,MATCH($B720,Mapping!$A$30:$A$41,0)))</f>
        <v/>
      </c>
      <c r="I720" s="5">
        <f>INDEX(Variables!$C$5:$C$105,MATCH($A720,Variables!$A$5:$A$105,0))</f>
        <v/>
      </c>
      <c r="J720" s="5">
        <f>INDEX(Variables!$E$5:$E$105,MATCH($A720,Variables!$A$5:$A$105,0))</f>
        <v/>
      </c>
      <c r="K720" s="25">
        <f>LOWER(Settings!$C$4)&amp;".mit."&amp;$A720&amp;IF($C720="","","."&amp;$C720&amp;"."&amp;$B720)&amp;IF(INDEX(Variables!$D$5:$D$105,MATCH($A720,Variables!$A$5:$A$105,0))="","","."&amp;INDEX(Variables!$D$5:$D$105,MATCH($A720,Variables!$A$5:$A$105,0)))&amp;"."&amp;K$5</f>
        <v/>
      </c>
      <c r="L720" s="41">
        <f>L693+L702+L711</f>
        <v/>
      </c>
      <c r="M720" s="40">
        <f>M693+M702+M711</f>
        <v/>
      </c>
      <c r="N720" s="40">
        <f>N693+N702+N711</f>
        <v/>
      </c>
      <c r="O720" s="40">
        <f>O693+O702+O711</f>
        <v/>
      </c>
      <c r="P720" s="40">
        <f>P693+P702+P711</f>
        <v/>
      </c>
      <c r="Q720" s="40">
        <f>Q693+Q702+Q711</f>
        <v/>
      </c>
      <c r="R720" s="40">
        <f>R693+R702+R711</f>
        <v/>
      </c>
      <c r="S720" s="40">
        <f>S693+S702+S711</f>
        <v/>
      </c>
      <c r="T720" s="40">
        <f>T693+T702+T711</f>
        <v/>
      </c>
      <c r="U720" s="40">
        <f>U693+U702+U711</f>
        <v/>
      </c>
      <c r="V720" s="40">
        <f>V693+V702+V711</f>
        <v/>
      </c>
      <c r="W720" s="40">
        <f>W693+W702+W711</f>
        <v/>
      </c>
      <c r="X720" s="40">
        <f>X693+X702+X711</f>
        <v/>
      </c>
      <c r="Y720" s="40">
        <f>Y693+Y702+Y711</f>
        <v/>
      </c>
      <c r="Z720" s="40">
        <f>Z693+Z702+Z711</f>
        <v/>
      </c>
      <c r="AA720" s="40">
        <f>AA693+AA702+AA711</f>
        <v/>
      </c>
      <c r="AB720" s="40">
        <f>AB693+AB702+AB711</f>
        <v/>
      </c>
      <c r="AC720" s="40">
        <f>AC693+AC702+AC711</f>
        <v/>
      </c>
      <c r="AD720" s="42">
        <f>NEWPOLICY(AD693,AD702,AD711)</f>
        <v/>
      </c>
      <c r="AE720" s="25">
        <f>LOWER(Settings!$C$4)&amp;".mit."&amp;$A720&amp;IF($C720="","","."&amp;$C720&amp;"."&amp;$B720)&amp;IF(INDEX(Variables!$D$5:$D$105,MATCH($A720,Variables!$A$5:$A$105,0))="","","."&amp;INDEX(Variables!$D$5:$D$105,MATCH($A720,Variables!$A$5:$A$105,0)))&amp;"."&amp;AE$5</f>
        <v/>
      </c>
      <c r="AF720" s="41">
        <f>AF693+AF702+AF711</f>
        <v/>
      </c>
      <c r="AG720" s="40">
        <f>AG693+AG702+AG711</f>
        <v/>
      </c>
      <c r="AH720" s="40">
        <f>AH693+AH702+AH711</f>
        <v/>
      </c>
      <c r="AI720" s="40">
        <f>AI693+AI702+AI711</f>
        <v/>
      </c>
      <c r="AJ720" s="40">
        <f>AJ693+AJ702+AJ711</f>
        <v/>
      </c>
      <c r="AK720" s="40">
        <f>AK693+AK702+AK711</f>
        <v/>
      </c>
      <c r="AL720" s="40">
        <f>AL693+AL702+AL711</f>
        <v/>
      </c>
      <c r="AM720" s="40">
        <f>AM693+AM702+AM711</f>
        <v/>
      </c>
      <c r="AN720" s="40">
        <f>AN693+AN702+AN711</f>
        <v/>
      </c>
      <c r="AO720" s="40">
        <f>AO693+AO702+AO711</f>
        <v/>
      </c>
      <c r="AP720" s="40">
        <f>AP693+AP702+AP711</f>
        <v/>
      </c>
      <c r="AQ720" s="40">
        <f>AQ693+AQ702+AQ711</f>
        <v/>
      </c>
      <c r="AR720" s="40">
        <f>AR693+AR702+AR711</f>
        <v/>
      </c>
      <c r="AS720" s="40">
        <f>AS693+AS702+AS711</f>
        <v/>
      </c>
      <c r="AT720" s="40">
        <f>AT693+AT702+AT711</f>
        <v/>
      </c>
      <c r="AU720" s="40">
        <f>AU693+AU702+AU711</f>
        <v/>
      </c>
      <c r="AV720" s="40">
        <f>AV693+AV702+AV711</f>
        <v/>
      </c>
      <c r="AW720" s="40">
        <f>AW693+AW702+AW711</f>
        <v/>
      </c>
      <c r="AX720" s="42">
        <f>NEWPOLICY(AX693,AX702,AX711)</f>
        <v/>
      </c>
    </row>
    <row r="721" hidden="1" outlineLevel="2">
      <c r="A721" s="5" t="inlineStr">
        <is>
          <t>nce</t>
        </is>
      </c>
      <c r="B721" s="5" t="inlineStr">
        <is>
          <t>die</t>
        </is>
      </c>
      <c r="C721" s="5" t="inlineStr">
        <is>
          <t>srv</t>
        </is>
      </c>
      <c r="D721" s="39" t="n"/>
      <c r="E721" s="39" t="n"/>
      <c r="F721" s="39" t="n"/>
      <c r="G721" s="39" t="n"/>
      <c r="H721" s="5">
        <f>INDEX(Variables!$B$5:$B$105,MATCH($A721,Variables!$A$5:$A$105,0))&amp;IF($C721="",""," | "&amp;INDEX(Mapping!$B$5:$B$26,MATCH($C721,Mapping!$A$5:$A$26,0))&amp;" | "&amp;INDEX(Mapping!$B$30:$B$41,MATCH($B721,Mapping!$A$30:$A$41,0)))</f>
        <v/>
      </c>
      <c r="I721" s="5">
        <f>INDEX(Variables!$C$5:$C$105,MATCH($A721,Variables!$A$5:$A$105,0))</f>
        <v/>
      </c>
      <c r="J721" s="5">
        <f>INDEX(Variables!$E$5:$E$105,MATCH($A721,Variables!$A$5:$A$105,0))</f>
        <v/>
      </c>
      <c r="K721" s="25">
        <f>LOWER(Settings!$C$4)&amp;".mit."&amp;$A721&amp;IF($C721="","","."&amp;$C721&amp;"."&amp;$B721)&amp;IF(INDEX(Variables!$D$5:$D$105,MATCH($A721,Variables!$A$5:$A$105,0))="","","."&amp;INDEX(Variables!$D$5:$D$105,MATCH($A721,Variables!$A$5:$A$105,0)))&amp;"."&amp;K$5</f>
        <v/>
      </c>
      <c r="L721" s="41">
        <f>L694+L703+L712</f>
        <v/>
      </c>
      <c r="M721" s="40">
        <f>M694+M703+M712</f>
        <v/>
      </c>
      <c r="N721" s="40">
        <f>N694+N703+N712</f>
        <v/>
      </c>
      <c r="O721" s="40">
        <f>O694+O703+O712</f>
        <v/>
      </c>
      <c r="P721" s="40">
        <f>P694+P703+P712</f>
        <v/>
      </c>
      <c r="Q721" s="40">
        <f>Q694+Q703+Q712</f>
        <v/>
      </c>
      <c r="R721" s="40">
        <f>R694+R703+R712</f>
        <v/>
      </c>
      <c r="S721" s="40">
        <f>S694+S703+S712</f>
        <v/>
      </c>
      <c r="T721" s="40">
        <f>T694+T703+T712</f>
        <v/>
      </c>
      <c r="U721" s="40">
        <f>U694+U703+U712</f>
        <v/>
      </c>
      <c r="V721" s="40">
        <f>V694+V703+V712</f>
        <v/>
      </c>
      <c r="W721" s="40">
        <f>W694+W703+W712</f>
        <v/>
      </c>
      <c r="X721" s="40">
        <f>X694+X703+X712</f>
        <v/>
      </c>
      <c r="Y721" s="40">
        <f>Y694+Y703+Y712</f>
        <v/>
      </c>
      <c r="Z721" s="40">
        <f>Z694+Z703+Z712</f>
        <v/>
      </c>
      <c r="AA721" s="40">
        <f>AA694+AA703+AA712</f>
        <v/>
      </c>
      <c r="AB721" s="40">
        <f>AB694+AB703+AB712</f>
        <v/>
      </c>
      <c r="AC721" s="40">
        <f>AC694+AC703+AC712</f>
        <v/>
      </c>
      <c r="AD721" s="42">
        <f>NEWPOLICY(AD694,AD703,AD712)</f>
        <v/>
      </c>
      <c r="AE721" s="25">
        <f>LOWER(Settings!$C$4)&amp;".mit."&amp;$A721&amp;IF($C721="","","."&amp;$C721&amp;"."&amp;$B721)&amp;IF(INDEX(Variables!$D$5:$D$105,MATCH($A721,Variables!$A$5:$A$105,0))="","","."&amp;INDEX(Variables!$D$5:$D$105,MATCH($A721,Variables!$A$5:$A$105,0)))&amp;"."&amp;AE$5</f>
        <v/>
      </c>
      <c r="AF721" s="41">
        <f>AF694+AF703+AF712</f>
        <v/>
      </c>
      <c r="AG721" s="40">
        <f>AG694+AG703+AG712</f>
        <v/>
      </c>
      <c r="AH721" s="40">
        <f>AH694+AH703+AH712</f>
        <v/>
      </c>
      <c r="AI721" s="40">
        <f>AI694+AI703+AI712</f>
        <v/>
      </c>
      <c r="AJ721" s="40">
        <f>AJ694+AJ703+AJ712</f>
        <v/>
      </c>
      <c r="AK721" s="40">
        <f>AK694+AK703+AK712</f>
        <v/>
      </c>
      <c r="AL721" s="40">
        <f>AL694+AL703+AL712</f>
        <v/>
      </c>
      <c r="AM721" s="40">
        <f>AM694+AM703+AM712</f>
        <v/>
      </c>
      <c r="AN721" s="40">
        <f>AN694+AN703+AN712</f>
        <v/>
      </c>
      <c r="AO721" s="40">
        <f>AO694+AO703+AO712</f>
        <v/>
      </c>
      <c r="AP721" s="40">
        <f>AP694+AP703+AP712</f>
        <v/>
      </c>
      <c r="AQ721" s="40">
        <f>AQ694+AQ703+AQ712</f>
        <v/>
      </c>
      <c r="AR721" s="40">
        <f>AR694+AR703+AR712</f>
        <v/>
      </c>
      <c r="AS721" s="40">
        <f>AS694+AS703+AS712</f>
        <v/>
      </c>
      <c r="AT721" s="40">
        <f>AT694+AT703+AT712</f>
        <v/>
      </c>
      <c r="AU721" s="40">
        <f>AU694+AU703+AU712</f>
        <v/>
      </c>
      <c r="AV721" s="40">
        <f>AV694+AV703+AV712</f>
        <v/>
      </c>
      <c r="AW721" s="40">
        <f>AW694+AW703+AW712</f>
        <v/>
      </c>
      <c r="AX721" s="42">
        <f>NEWPOLICY(AX694,AX703,AX712)</f>
        <v/>
      </c>
    </row>
    <row r="722" hidden="1" outlineLevel="2">
      <c r="A722" s="5" t="inlineStr">
        <is>
          <t>nce</t>
        </is>
      </c>
      <c r="B722" s="5" t="inlineStr">
        <is>
          <t>lpg</t>
        </is>
      </c>
      <c r="C722" s="5" t="inlineStr">
        <is>
          <t>srv</t>
        </is>
      </c>
      <c r="D722" s="39" t="n"/>
      <c r="E722" s="39" t="n"/>
      <c r="F722" s="39" t="n"/>
      <c r="G722" s="39" t="n"/>
      <c r="H722" s="5">
        <f>INDEX(Variables!$B$5:$B$105,MATCH($A722,Variables!$A$5:$A$105,0))&amp;IF($C722="",""," | "&amp;INDEX(Mapping!$B$5:$B$26,MATCH($C722,Mapping!$A$5:$A$26,0))&amp;" | "&amp;INDEX(Mapping!$B$30:$B$41,MATCH($B722,Mapping!$A$30:$A$41,0)))</f>
        <v/>
      </c>
      <c r="I722" s="5">
        <f>INDEX(Variables!$C$5:$C$105,MATCH($A722,Variables!$A$5:$A$105,0))</f>
        <v/>
      </c>
      <c r="J722" s="5">
        <f>INDEX(Variables!$E$5:$E$105,MATCH($A722,Variables!$A$5:$A$105,0))</f>
        <v/>
      </c>
      <c r="K722" s="25">
        <f>LOWER(Settings!$C$4)&amp;".mit."&amp;$A722&amp;IF($C722="","","."&amp;$C722&amp;"."&amp;$B722)&amp;IF(INDEX(Variables!$D$5:$D$105,MATCH($A722,Variables!$A$5:$A$105,0))="","","."&amp;INDEX(Variables!$D$5:$D$105,MATCH($A722,Variables!$A$5:$A$105,0)))&amp;"."&amp;K$5</f>
        <v/>
      </c>
      <c r="L722" s="41">
        <f>L695+L704+L713</f>
        <v/>
      </c>
      <c r="M722" s="40">
        <f>M695+M704+M713</f>
        <v/>
      </c>
      <c r="N722" s="40">
        <f>N695+N704+N713</f>
        <v/>
      </c>
      <c r="O722" s="40">
        <f>O695+O704+O713</f>
        <v/>
      </c>
      <c r="P722" s="40">
        <f>P695+P704+P713</f>
        <v/>
      </c>
      <c r="Q722" s="40">
        <f>Q695+Q704+Q713</f>
        <v/>
      </c>
      <c r="R722" s="40">
        <f>R695+R704+R713</f>
        <v/>
      </c>
      <c r="S722" s="40">
        <f>S695+S704+S713</f>
        <v/>
      </c>
      <c r="T722" s="40">
        <f>T695+T704+T713</f>
        <v/>
      </c>
      <c r="U722" s="40">
        <f>U695+U704+U713</f>
        <v/>
      </c>
      <c r="V722" s="40">
        <f>V695+V704+V713</f>
        <v/>
      </c>
      <c r="W722" s="40">
        <f>W695+W704+W713</f>
        <v/>
      </c>
      <c r="X722" s="40">
        <f>X695+X704+X713</f>
        <v/>
      </c>
      <c r="Y722" s="40">
        <f>Y695+Y704+Y713</f>
        <v/>
      </c>
      <c r="Z722" s="40">
        <f>Z695+Z704+Z713</f>
        <v/>
      </c>
      <c r="AA722" s="40">
        <f>AA695+AA704+AA713</f>
        <v/>
      </c>
      <c r="AB722" s="40">
        <f>AB695+AB704+AB713</f>
        <v/>
      </c>
      <c r="AC722" s="40">
        <f>AC695+AC704+AC713</f>
        <v/>
      </c>
      <c r="AD722" s="42">
        <f>NEWPOLICY(AD695,AD704,AD713)</f>
        <v/>
      </c>
      <c r="AE722" s="25">
        <f>LOWER(Settings!$C$4)&amp;".mit."&amp;$A722&amp;IF($C722="","","."&amp;$C722&amp;"."&amp;$B722)&amp;IF(INDEX(Variables!$D$5:$D$105,MATCH($A722,Variables!$A$5:$A$105,0))="","","."&amp;INDEX(Variables!$D$5:$D$105,MATCH($A722,Variables!$A$5:$A$105,0)))&amp;"."&amp;AE$5</f>
        <v/>
      </c>
      <c r="AF722" s="41">
        <f>AF695+AF704+AF713</f>
        <v/>
      </c>
      <c r="AG722" s="40">
        <f>AG695+AG704+AG713</f>
        <v/>
      </c>
      <c r="AH722" s="40">
        <f>AH695+AH704+AH713</f>
        <v/>
      </c>
      <c r="AI722" s="40">
        <f>AI695+AI704+AI713</f>
        <v/>
      </c>
      <c r="AJ722" s="40">
        <f>AJ695+AJ704+AJ713</f>
        <v/>
      </c>
      <c r="AK722" s="40">
        <f>AK695+AK704+AK713</f>
        <v/>
      </c>
      <c r="AL722" s="40">
        <f>AL695+AL704+AL713</f>
        <v/>
      </c>
      <c r="AM722" s="40">
        <f>AM695+AM704+AM713</f>
        <v/>
      </c>
      <c r="AN722" s="40">
        <f>AN695+AN704+AN713</f>
        <v/>
      </c>
      <c r="AO722" s="40">
        <f>AO695+AO704+AO713</f>
        <v/>
      </c>
      <c r="AP722" s="40">
        <f>AP695+AP704+AP713</f>
        <v/>
      </c>
      <c r="AQ722" s="40">
        <f>AQ695+AQ704+AQ713</f>
        <v/>
      </c>
      <c r="AR722" s="40">
        <f>AR695+AR704+AR713</f>
        <v/>
      </c>
      <c r="AS722" s="40">
        <f>AS695+AS704+AS713</f>
        <v/>
      </c>
      <c r="AT722" s="40">
        <f>AT695+AT704+AT713</f>
        <v/>
      </c>
      <c r="AU722" s="40">
        <f>AU695+AU704+AU713</f>
        <v/>
      </c>
      <c r="AV722" s="40">
        <f>AV695+AV704+AV713</f>
        <v/>
      </c>
      <c r="AW722" s="40">
        <f>AW695+AW704+AW713</f>
        <v/>
      </c>
      <c r="AX722" s="42">
        <f>NEWPOLICY(AX695,AX704,AX713)</f>
        <v/>
      </c>
    </row>
    <row r="723" hidden="1" outlineLevel="2">
      <c r="A723" s="5" t="inlineStr">
        <is>
          <t>nce</t>
        </is>
      </c>
      <c r="B723" s="5" t="inlineStr">
        <is>
          <t>ker</t>
        </is>
      </c>
      <c r="C723" s="5" t="inlineStr">
        <is>
          <t>srv</t>
        </is>
      </c>
      <c r="D723" s="39" t="n"/>
      <c r="E723" s="39" t="n"/>
      <c r="F723" s="39" t="n"/>
      <c r="G723" s="39" t="n"/>
      <c r="H723" s="5">
        <f>INDEX(Variables!$B$5:$B$105,MATCH($A723,Variables!$A$5:$A$105,0))&amp;IF($C723="",""," | "&amp;INDEX(Mapping!$B$5:$B$26,MATCH($C723,Mapping!$A$5:$A$26,0))&amp;" | "&amp;INDEX(Mapping!$B$30:$B$41,MATCH($B723,Mapping!$A$30:$A$41,0)))</f>
        <v/>
      </c>
      <c r="I723" s="5">
        <f>INDEX(Variables!$C$5:$C$105,MATCH($A723,Variables!$A$5:$A$105,0))</f>
        <v/>
      </c>
      <c r="J723" s="5">
        <f>INDEX(Variables!$E$5:$E$105,MATCH($A723,Variables!$A$5:$A$105,0))</f>
        <v/>
      </c>
      <c r="K723" s="25">
        <f>LOWER(Settings!$C$4)&amp;".mit."&amp;$A723&amp;IF($C723="","","."&amp;$C723&amp;"."&amp;$B723)&amp;IF(INDEX(Variables!$D$5:$D$105,MATCH($A723,Variables!$A$5:$A$105,0))="","","."&amp;INDEX(Variables!$D$5:$D$105,MATCH($A723,Variables!$A$5:$A$105,0)))&amp;"."&amp;K$5</f>
        <v/>
      </c>
      <c r="L723" s="41">
        <f>L696+L705+L714</f>
        <v/>
      </c>
      <c r="M723" s="40">
        <f>M696+M705+M714</f>
        <v/>
      </c>
      <c r="N723" s="40">
        <f>N696+N705+N714</f>
        <v/>
      </c>
      <c r="O723" s="40">
        <f>O696+O705+O714</f>
        <v/>
      </c>
      <c r="P723" s="40">
        <f>P696+P705+P714</f>
        <v/>
      </c>
      <c r="Q723" s="40">
        <f>Q696+Q705+Q714</f>
        <v/>
      </c>
      <c r="R723" s="40">
        <f>R696+R705+R714</f>
        <v/>
      </c>
      <c r="S723" s="40">
        <f>S696+S705+S714</f>
        <v/>
      </c>
      <c r="T723" s="40">
        <f>T696+T705+T714</f>
        <v/>
      </c>
      <c r="U723" s="40">
        <f>U696+U705+U714</f>
        <v/>
      </c>
      <c r="V723" s="40">
        <f>V696+V705+V714</f>
        <v/>
      </c>
      <c r="W723" s="40">
        <f>W696+W705+W714</f>
        <v/>
      </c>
      <c r="X723" s="40">
        <f>X696+X705+X714</f>
        <v/>
      </c>
      <c r="Y723" s="40">
        <f>Y696+Y705+Y714</f>
        <v/>
      </c>
      <c r="Z723" s="40">
        <f>Z696+Z705+Z714</f>
        <v/>
      </c>
      <c r="AA723" s="40">
        <f>AA696+AA705+AA714</f>
        <v/>
      </c>
      <c r="AB723" s="40">
        <f>AB696+AB705+AB714</f>
        <v/>
      </c>
      <c r="AC723" s="40">
        <f>AC696+AC705+AC714</f>
        <v/>
      </c>
      <c r="AD723" s="42">
        <f>NEWPOLICY(AD696,AD705,AD714)</f>
        <v/>
      </c>
      <c r="AE723" s="25">
        <f>LOWER(Settings!$C$4)&amp;".mit."&amp;$A723&amp;IF($C723="","","."&amp;$C723&amp;"."&amp;$B723)&amp;IF(INDEX(Variables!$D$5:$D$105,MATCH($A723,Variables!$A$5:$A$105,0))="","","."&amp;INDEX(Variables!$D$5:$D$105,MATCH($A723,Variables!$A$5:$A$105,0)))&amp;"."&amp;AE$5</f>
        <v/>
      </c>
      <c r="AF723" s="41">
        <f>AF696+AF705+AF714</f>
        <v/>
      </c>
      <c r="AG723" s="40">
        <f>AG696+AG705+AG714</f>
        <v/>
      </c>
      <c r="AH723" s="40">
        <f>AH696+AH705+AH714</f>
        <v/>
      </c>
      <c r="AI723" s="40">
        <f>AI696+AI705+AI714</f>
        <v/>
      </c>
      <c r="AJ723" s="40">
        <f>AJ696+AJ705+AJ714</f>
        <v/>
      </c>
      <c r="AK723" s="40">
        <f>AK696+AK705+AK714</f>
        <v/>
      </c>
      <c r="AL723" s="40">
        <f>AL696+AL705+AL714</f>
        <v/>
      </c>
      <c r="AM723" s="40">
        <f>AM696+AM705+AM714</f>
        <v/>
      </c>
      <c r="AN723" s="40">
        <f>AN696+AN705+AN714</f>
        <v/>
      </c>
      <c r="AO723" s="40">
        <f>AO696+AO705+AO714</f>
        <v/>
      </c>
      <c r="AP723" s="40">
        <f>AP696+AP705+AP714</f>
        <v/>
      </c>
      <c r="AQ723" s="40">
        <f>AQ696+AQ705+AQ714</f>
        <v/>
      </c>
      <c r="AR723" s="40">
        <f>AR696+AR705+AR714</f>
        <v/>
      </c>
      <c r="AS723" s="40">
        <f>AS696+AS705+AS714</f>
        <v/>
      </c>
      <c r="AT723" s="40">
        <f>AT696+AT705+AT714</f>
        <v/>
      </c>
      <c r="AU723" s="40">
        <f>AU696+AU705+AU714</f>
        <v/>
      </c>
      <c r="AV723" s="40">
        <f>AV696+AV705+AV714</f>
        <v/>
      </c>
      <c r="AW723" s="40">
        <f>AW696+AW705+AW714</f>
        <v/>
      </c>
      <c r="AX723" s="42">
        <f>NEWPOLICY(AX696,AX705,AX714)</f>
        <v/>
      </c>
    </row>
    <row r="724" hidden="1" outlineLevel="2">
      <c r="A724" s="5" t="inlineStr">
        <is>
          <t>nce</t>
        </is>
      </c>
      <c r="B724" s="5" t="inlineStr">
        <is>
          <t>oop</t>
        </is>
      </c>
      <c r="C724" s="5" t="inlineStr">
        <is>
          <t>srv</t>
        </is>
      </c>
      <c r="D724" s="39" t="n"/>
      <c r="E724" s="39" t="n"/>
      <c r="F724" s="39" t="n"/>
      <c r="G724" s="39" t="n"/>
      <c r="H724" s="5">
        <f>INDEX(Variables!$B$5:$B$105,MATCH($A724,Variables!$A$5:$A$105,0))&amp;IF($C724="",""," | "&amp;INDEX(Mapping!$B$5:$B$26,MATCH($C724,Mapping!$A$5:$A$26,0))&amp;" | "&amp;INDEX(Mapping!$B$30:$B$41,MATCH($B724,Mapping!$A$30:$A$41,0)))</f>
        <v/>
      </c>
      <c r="I724" s="5">
        <f>INDEX(Variables!$C$5:$C$105,MATCH($A724,Variables!$A$5:$A$105,0))</f>
        <v/>
      </c>
      <c r="J724" s="5">
        <f>INDEX(Variables!$E$5:$E$105,MATCH($A724,Variables!$A$5:$A$105,0))</f>
        <v/>
      </c>
      <c r="K724" s="25">
        <f>LOWER(Settings!$C$4)&amp;".mit."&amp;$A724&amp;IF($C724="","","."&amp;$C724&amp;"."&amp;$B724)&amp;IF(INDEX(Variables!$D$5:$D$105,MATCH($A724,Variables!$A$5:$A$105,0))="","","."&amp;INDEX(Variables!$D$5:$D$105,MATCH($A724,Variables!$A$5:$A$105,0)))&amp;"."&amp;K$5</f>
        <v/>
      </c>
      <c r="L724" s="41">
        <f>L697+L706+L715</f>
        <v/>
      </c>
      <c r="M724" s="40">
        <f>M697+M706+M715</f>
        <v/>
      </c>
      <c r="N724" s="40">
        <f>N697+N706+N715</f>
        <v/>
      </c>
      <c r="O724" s="40">
        <f>O697+O706+O715</f>
        <v/>
      </c>
      <c r="P724" s="40">
        <f>P697+P706+P715</f>
        <v/>
      </c>
      <c r="Q724" s="40">
        <f>Q697+Q706+Q715</f>
        <v/>
      </c>
      <c r="R724" s="40">
        <f>R697+R706+R715</f>
        <v/>
      </c>
      <c r="S724" s="40">
        <f>S697+S706+S715</f>
        <v/>
      </c>
      <c r="T724" s="40">
        <f>T697+T706+T715</f>
        <v/>
      </c>
      <c r="U724" s="40">
        <f>U697+U706+U715</f>
        <v/>
      </c>
      <c r="V724" s="40">
        <f>V697+V706+V715</f>
        <v/>
      </c>
      <c r="W724" s="40">
        <f>W697+W706+W715</f>
        <v/>
      </c>
      <c r="X724" s="40">
        <f>X697+X706+X715</f>
        <v/>
      </c>
      <c r="Y724" s="40">
        <f>Y697+Y706+Y715</f>
        <v/>
      </c>
      <c r="Z724" s="40">
        <f>Z697+Z706+Z715</f>
        <v/>
      </c>
      <c r="AA724" s="40">
        <f>AA697+AA706+AA715</f>
        <v/>
      </c>
      <c r="AB724" s="40">
        <f>AB697+AB706+AB715</f>
        <v/>
      </c>
      <c r="AC724" s="40">
        <f>AC697+AC706+AC715</f>
        <v/>
      </c>
      <c r="AD724" s="42">
        <f>NEWPOLICY(AD697,AD706,AD715)</f>
        <v/>
      </c>
      <c r="AE724" s="25">
        <f>LOWER(Settings!$C$4)&amp;".mit."&amp;$A724&amp;IF($C724="","","."&amp;$C724&amp;"."&amp;$B724)&amp;IF(INDEX(Variables!$D$5:$D$105,MATCH($A724,Variables!$A$5:$A$105,0))="","","."&amp;INDEX(Variables!$D$5:$D$105,MATCH($A724,Variables!$A$5:$A$105,0)))&amp;"."&amp;AE$5</f>
        <v/>
      </c>
      <c r="AF724" s="41">
        <f>AF697+AF706+AF715</f>
        <v/>
      </c>
      <c r="AG724" s="40">
        <f>AG697+AG706+AG715</f>
        <v/>
      </c>
      <c r="AH724" s="40">
        <f>AH697+AH706+AH715</f>
        <v/>
      </c>
      <c r="AI724" s="40">
        <f>AI697+AI706+AI715</f>
        <v/>
      </c>
      <c r="AJ724" s="40">
        <f>AJ697+AJ706+AJ715</f>
        <v/>
      </c>
      <c r="AK724" s="40">
        <f>AK697+AK706+AK715</f>
        <v/>
      </c>
      <c r="AL724" s="40">
        <f>AL697+AL706+AL715</f>
        <v/>
      </c>
      <c r="AM724" s="40">
        <f>AM697+AM706+AM715</f>
        <v/>
      </c>
      <c r="AN724" s="40">
        <f>AN697+AN706+AN715</f>
        <v/>
      </c>
      <c r="AO724" s="40">
        <f>AO697+AO706+AO715</f>
        <v/>
      </c>
      <c r="AP724" s="40">
        <f>AP697+AP706+AP715</f>
        <v/>
      </c>
      <c r="AQ724" s="40">
        <f>AQ697+AQ706+AQ715</f>
        <v/>
      </c>
      <c r="AR724" s="40">
        <f>AR697+AR706+AR715</f>
        <v/>
      </c>
      <c r="AS724" s="40">
        <f>AS697+AS706+AS715</f>
        <v/>
      </c>
      <c r="AT724" s="40">
        <f>AT697+AT706+AT715</f>
        <v/>
      </c>
      <c r="AU724" s="40">
        <f>AU697+AU706+AU715</f>
        <v/>
      </c>
      <c r="AV724" s="40">
        <f>AV697+AV706+AV715</f>
        <v/>
      </c>
      <c r="AW724" s="40">
        <f>AW697+AW706+AW715</f>
        <v/>
      </c>
      <c r="AX724" s="42">
        <f>NEWPOLICY(AX697,AX706,AX715)</f>
        <v/>
      </c>
    </row>
    <row r="725" hidden="1" outlineLevel="2">
      <c r="A725" s="5" t="inlineStr">
        <is>
          <t>nce</t>
        </is>
      </c>
      <c r="B725" s="5" t="inlineStr">
        <is>
          <t>bio</t>
        </is>
      </c>
      <c r="C725" s="5" t="inlineStr">
        <is>
          <t>srv</t>
        </is>
      </c>
      <c r="D725" s="39" t="n"/>
      <c r="E725" s="39" t="n"/>
      <c r="F725" s="39" t="n"/>
      <c r="G725" s="39" t="n"/>
      <c r="H725" s="5">
        <f>INDEX(Variables!$B$5:$B$105,MATCH($A725,Variables!$A$5:$A$105,0))&amp;IF($C725="",""," | "&amp;INDEX(Mapping!$B$5:$B$26,MATCH($C725,Mapping!$A$5:$A$26,0))&amp;" | "&amp;INDEX(Mapping!$B$30:$B$41,MATCH($B725,Mapping!$A$30:$A$41,0)))</f>
        <v/>
      </c>
      <c r="I725" s="5">
        <f>INDEX(Variables!$C$5:$C$105,MATCH($A725,Variables!$A$5:$A$105,0))</f>
        <v/>
      </c>
      <c r="J725" s="5">
        <f>INDEX(Variables!$E$5:$E$105,MATCH($A725,Variables!$A$5:$A$105,0))</f>
        <v/>
      </c>
      <c r="K725" s="25">
        <f>LOWER(Settings!$C$4)&amp;".mit."&amp;$A725&amp;IF($C725="","","."&amp;$C725&amp;"."&amp;$B725)&amp;IF(INDEX(Variables!$D$5:$D$105,MATCH($A725,Variables!$A$5:$A$105,0))="","","."&amp;INDEX(Variables!$D$5:$D$105,MATCH($A725,Variables!$A$5:$A$105,0)))&amp;"."&amp;K$5</f>
        <v/>
      </c>
      <c r="L725" s="41">
        <f>L698+L707+L716</f>
        <v/>
      </c>
      <c r="M725" s="40">
        <f>M698+M707+M716</f>
        <v/>
      </c>
      <c r="N725" s="40">
        <f>N698+N707+N716</f>
        <v/>
      </c>
      <c r="O725" s="40">
        <f>O698+O707+O716</f>
        <v/>
      </c>
      <c r="P725" s="40">
        <f>P698+P707+P716</f>
        <v/>
      </c>
      <c r="Q725" s="40">
        <f>Q698+Q707+Q716</f>
        <v/>
      </c>
      <c r="R725" s="40">
        <f>R698+R707+R716</f>
        <v/>
      </c>
      <c r="S725" s="40">
        <f>S698+S707+S716</f>
        <v/>
      </c>
      <c r="T725" s="40">
        <f>T698+T707+T716</f>
        <v/>
      </c>
      <c r="U725" s="40">
        <f>U698+U707+U716</f>
        <v/>
      </c>
      <c r="V725" s="40">
        <f>V698+V707+V716</f>
        <v/>
      </c>
      <c r="W725" s="40">
        <f>W698+W707+W716</f>
        <v/>
      </c>
      <c r="X725" s="40">
        <f>X698+X707+X716</f>
        <v/>
      </c>
      <c r="Y725" s="40">
        <f>Y698+Y707+Y716</f>
        <v/>
      </c>
      <c r="Z725" s="40">
        <f>Z698+Z707+Z716</f>
        <v/>
      </c>
      <c r="AA725" s="40">
        <f>AA698+AA707+AA716</f>
        <v/>
      </c>
      <c r="AB725" s="40">
        <f>AB698+AB707+AB716</f>
        <v/>
      </c>
      <c r="AC725" s="40">
        <f>AC698+AC707+AC716</f>
        <v/>
      </c>
      <c r="AD725" s="42">
        <f>NEWPOLICY(AD698,AD707,AD716)</f>
        <v/>
      </c>
      <c r="AE725" s="25">
        <f>LOWER(Settings!$C$4)&amp;".mit."&amp;$A725&amp;IF($C725="","","."&amp;$C725&amp;"."&amp;$B725)&amp;IF(INDEX(Variables!$D$5:$D$105,MATCH($A725,Variables!$A$5:$A$105,0))="","","."&amp;INDEX(Variables!$D$5:$D$105,MATCH($A725,Variables!$A$5:$A$105,0)))&amp;"."&amp;AE$5</f>
        <v/>
      </c>
      <c r="AF725" s="41">
        <f>AF698+AF707+AF716</f>
        <v/>
      </c>
      <c r="AG725" s="40">
        <f>AG698+AG707+AG716</f>
        <v/>
      </c>
      <c r="AH725" s="40">
        <f>AH698+AH707+AH716</f>
        <v/>
      </c>
      <c r="AI725" s="40">
        <f>AI698+AI707+AI716</f>
        <v/>
      </c>
      <c r="AJ725" s="40">
        <f>AJ698+AJ707+AJ716</f>
        <v/>
      </c>
      <c r="AK725" s="40">
        <f>AK698+AK707+AK716</f>
        <v/>
      </c>
      <c r="AL725" s="40">
        <f>AL698+AL707+AL716</f>
        <v/>
      </c>
      <c r="AM725" s="40">
        <f>AM698+AM707+AM716</f>
        <v/>
      </c>
      <c r="AN725" s="40">
        <f>AN698+AN707+AN716</f>
        <v/>
      </c>
      <c r="AO725" s="40">
        <f>AO698+AO707+AO716</f>
        <v/>
      </c>
      <c r="AP725" s="40">
        <f>AP698+AP707+AP716</f>
        <v/>
      </c>
      <c r="AQ725" s="40">
        <f>AQ698+AQ707+AQ716</f>
        <v/>
      </c>
      <c r="AR725" s="40">
        <f>AR698+AR707+AR716</f>
        <v/>
      </c>
      <c r="AS725" s="40">
        <f>AS698+AS707+AS716</f>
        <v/>
      </c>
      <c r="AT725" s="40">
        <f>AT698+AT707+AT716</f>
        <v/>
      </c>
      <c r="AU725" s="40">
        <f>AU698+AU707+AU716</f>
        <v/>
      </c>
      <c r="AV725" s="40">
        <f>AV698+AV707+AV716</f>
        <v/>
      </c>
      <c r="AW725" s="40">
        <f>AW698+AW707+AW716</f>
        <v/>
      </c>
      <c r="AX725" s="42">
        <f>NEWPOLICY(AX698,AX707,AX716)</f>
        <v/>
      </c>
    </row>
    <row r="726" hidden="1" outlineLevel="2"/>
    <row r="727" hidden="1" outlineLevel="2">
      <c r="A727" s="5" t="inlineStr">
        <is>
          <t>atp</t>
        </is>
      </c>
      <c r="B727" s="5" t="inlineStr">
        <is>
          <t>coa</t>
        </is>
      </c>
      <c r="C727" s="5" t="inlineStr">
        <is>
          <t>srv</t>
        </is>
      </c>
      <c r="D727" s="40">
        <f>INDEX(Inputs!$R$5:$R$132,MATCH($B727&amp;"|"&amp;$C727,Inputs!$A$5:$A$132,0))</f>
        <v/>
      </c>
      <c r="E727" s="40">
        <f>INDEX(Inputs!$S$5:$S$132,MATCH($B727&amp;"|"&amp;$C727,Inputs!$A$5:$A$132,0))</f>
        <v/>
      </c>
      <c r="F727" s="39" t="n"/>
      <c r="G727" s="39" t="n"/>
      <c r="H727" s="5">
        <f>INDEX(Variables!$B$5:$B$105,MATCH($A727,Variables!$A$5:$A$105,0))&amp;IF($C727="",""," | "&amp;INDEX(Mapping!$B$5:$B$26,MATCH($C727,Mapping!$A$5:$A$26,0))&amp;" | "&amp;INDEX(Mapping!$B$30:$B$41,MATCH($B727,Mapping!$A$30:$A$41,0)))</f>
        <v/>
      </c>
      <c r="I727" s="5">
        <f>INDEX(Variables!$C$5:$C$105,MATCH($A727,Variables!$A$5:$A$105,0))</f>
        <v/>
      </c>
      <c r="J727" s="5">
        <f>INDEX(Variables!$E$5:$E$105,MATCH($A727,Variables!$A$5:$A$105,0))</f>
        <v/>
      </c>
      <c r="K727" s="25">
        <f>LOWER(Settings!$C$4)&amp;".mit."&amp;$A727&amp;IF($C727="","","."&amp;$C727&amp;"."&amp;$B727)&amp;IF(INDEX(Variables!$D$5:$D$105,MATCH($A727,Variables!$A$5:$A$105,0))="","","."&amp;INDEX(Variables!$D$5:$D$105,MATCH($A727,Variables!$A$5:$A$105,0)))&amp;"."&amp;K$5</f>
        <v/>
      </c>
      <c r="L727" s="41">
        <f>MAX(INDEX(L$232:L$243,$D727)+L718*(1+$E727),0.01)</f>
        <v/>
      </c>
      <c r="M727" s="40">
        <f>MAX(INDEX(M$232:M$243,$D727)+M718*(1+$E727),0.01)</f>
        <v/>
      </c>
      <c r="N727" s="40">
        <f>MAX(INDEX(N$232:N$243,$D727)+N718*(1+$E727),0.01)</f>
        <v/>
      </c>
      <c r="O727" s="40">
        <f>MAX(INDEX(O$232:O$243,$D727)+O718*(1+$E727),0.01)</f>
        <v/>
      </c>
      <c r="P727" s="40">
        <f>MAX(INDEX(P$232:P$243,$D727)+P718*(1+$E727),0.01)</f>
        <v/>
      </c>
      <c r="Q727" s="40">
        <f>MAX(INDEX(Q$232:Q$243,$D727)+Q718*(1+$E727),0.01)</f>
        <v/>
      </c>
      <c r="R727" s="40">
        <f>MAX(INDEX(R$232:R$243,$D727)+R718*(1+$E727),0.01)</f>
        <v/>
      </c>
      <c r="S727" s="40">
        <f>MAX(INDEX(S$232:S$243,$D727)+S718*(1+$E727),0.01)</f>
        <v/>
      </c>
      <c r="T727" s="40">
        <f>MAX(INDEX(T$232:T$243,$D727)+T718*(1+$E727),0.01)</f>
        <v/>
      </c>
      <c r="U727" s="40">
        <f>MAX(INDEX(U$232:U$243,$D727)+U718*(1+$E727),0.01)</f>
        <v/>
      </c>
      <c r="V727" s="40">
        <f>MAX(INDEX(V$232:V$243,$D727)+V718*(1+$E727),0.01)</f>
        <v/>
      </c>
      <c r="W727" s="40">
        <f>MAX(INDEX(W$232:W$243,$D727)+W718*(1+$E727),0.01)</f>
        <v/>
      </c>
      <c r="X727" s="40">
        <f>MAX(INDEX(X$232:X$243,$D727)+X718*(1+$E727),0.01)</f>
        <v/>
      </c>
      <c r="Y727" s="40">
        <f>MAX(INDEX(Y$232:Y$243,$D727)+Y718*(1+$E727),0.01)</f>
        <v/>
      </c>
      <c r="Z727" s="40">
        <f>MAX(INDEX(Z$232:Z$243,$D727)+Z718*(1+$E727),0.01)</f>
        <v/>
      </c>
      <c r="AA727" s="40">
        <f>MAX(INDEX(AA$232:AA$243,$D727)+AA718*(1+$E727),0.01)</f>
        <v/>
      </c>
      <c r="AB727" s="40">
        <f>MAX(INDEX(AB$232:AB$243,$D727)+AB718*(1+$E727),0.01)</f>
        <v/>
      </c>
      <c r="AC727" s="40">
        <f>MAX(INDEX(AC$232:AC$243,$D727)+AC718*(1+$E727),0.01)</f>
        <v/>
      </c>
      <c r="AD727" s="42">
        <f>POSTTAX(INDEX(AD$232:AD$243,$D727),AD718,$E727)</f>
        <v/>
      </c>
      <c r="AE727" s="25">
        <f>LOWER(Settings!$C$4)&amp;".mit."&amp;$A727&amp;IF($C727="","","."&amp;$C727&amp;"."&amp;$B727)&amp;IF(INDEX(Variables!$D$5:$D$105,MATCH($A727,Variables!$A$5:$A$105,0))="","","."&amp;INDEX(Variables!$D$5:$D$105,MATCH($A727,Variables!$A$5:$A$105,0)))&amp;"."&amp;AE$5</f>
        <v/>
      </c>
      <c r="AF727" s="41">
        <f>MAX(INDEX(AF$232:AF$243,$D727)+AF718*(1+$E727),0.01)</f>
        <v/>
      </c>
      <c r="AG727" s="40">
        <f>MAX(INDEX(AG$232:AG$243,$D727)+AG718*(1+$E727),0.01)</f>
        <v/>
      </c>
      <c r="AH727" s="40">
        <f>MAX(INDEX(AH$232:AH$243,$D727)+AH718*(1+$E727),0.01)</f>
        <v/>
      </c>
      <c r="AI727" s="40">
        <f>MAX(INDEX(AI$232:AI$243,$D727)+AI718*(1+$E727),0.01)</f>
        <v/>
      </c>
      <c r="AJ727" s="40">
        <f>MAX(INDEX(AJ$232:AJ$243,$D727)+AJ718*(1+$E727),0.01)</f>
        <v/>
      </c>
      <c r="AK727" s="40">
        <f>MAX(INDEX(AK$232:AK$243,$D727)+AK718*(1+$E727),0.01)</f>
        <v/>
      </c>
      <c r="AL727" s="40">
        <f>MAX(INDEX(AL$232:AL$243,$D727)+AL718*(1+$E727),0.01)</f>
        <v/>
      </c>
      <c r="AM727" s="40">
        <f>MAX(INDEX(AM$232:AM$243,$D727)+AM718*(1+$E727),0.01)</f>
        <v/>
      </c>
      <c r="AN727" s="40">
        <f>MAX(INDEX(AN$232:AN$243,$D727)+AN718*(1+$E727),0.01)</f>
        <v/>
      </c>
      <c r="AO727" s="40">
        <f>MAX(INDEX(AO$232:AO$243,$D727)+AO718*(1+$E727),0.01)</f>
        <v/>
      </c>
      <c r="AP727" s="40">
        <f>MAX(INDEX(AP$232:AP$243,$D727)+AP718*(1+$E727),0.01)</f>
        <v/>
      </c>
      <c r="AQ727" s="40">
        <f>MAX(INDEX(AQ$232:AQ$243,$D727)+AQ718*(1+$E727),0.01)</f>
        <v/>
      </c>
      <c r="AR727" s="40">
        <f>MAX(INDEX(AR$232:AR$243,$D727)+AR718*(1+$E727),0.01)</f>
        <v/>
      </c>
      <c r="AS727" s="40">
        <f>MAX(INDEX(AS$232:AS$243,$D727)+AS718*(1+$E727),0.01)</f>
        <v/>
      </c>
      <c r="AT727" s="40">
        <f>MAX(INDEX(AT$232:AT$243,$D727)+AT718*(1+$E727),0.01)</f>
        <v/>
      </c>
      <c r="AU727" s="40">
        <f>MAX(INDEX(AU$232:AU$243,$D727)+AU718*(1+$E727),0.01)</f>
        <v/>
      </c>
      <c r="AV727" s="40">
        <f>MAX(INDEX(AV$232:AV$243,$D727)+AV718*(1+$E727),0.01)</f>
        <v/>
      </c>
      <c r="AW727" s="40">
        <f>MAX(INDEX(AW$232:AW$243,$D727)+AW718*(1+$E727),0.01)</f>
        <v/>
      </c>
      <c r="AX727" s="42">
        <f>POSTTAX(INDEX(AX$232:AX$243,$D727),AX718,$E727)</f>
        <v/>
      </c>
    </row>
    <row r="728" hidden="1" outlineLevel="2">
      <c r="A728" s="5" t="inlineStr">
        <is>
          <t>atp</t>
        </is>
      </c>
      <c r="B728" s="5" t="inlineStr">
        <is>
          <t>nga</t>
        </is>
      </c>
      <c r="C728" s="5" t="inlineStr">
        <is>
          <t>srv</t>
        </is>
      </c>
      <c r="D728" s="40">
        <f>INDEX(Inputs!$R$5:$R$132,MATCH($B728&amp;"|"&amp;$C728,Inputs!$A$5:$A$132,0))</f>
        <v/>
      </c>
      <c r="E728" s="40">
        <f>INDEX(Inputs!$S$5:$S$132,MATCH($B728&amp;"|"&amp;$C728,Inputs!$A$5:$A$132,0))</f>
        <v/>
      </c>
      <c r="F728" s="39" t="n"/>
      <c r="G728" s="39" t="n"/>
      <c r="H728" s="5">
        <f>INDEX(Variables!$B$5:$B$105,MATCH($A728,Variables!$A$5:$A$105,0))&amp;IF($C728="",""," | "&amp;INDEX(Mapping!$B$5:$B$26,MATCH($C728,Mapping!$A$5:$A$26,0))&amp;" | "&amp;INDEX(Mapping!$B$30:$B$41,MATCH($B728,Mapping!$A$30:$A$41,0)))</f>
        <v/>
      </c>
      <c r="I728" s="5">
        <f>INDEX(Variables!$C$5:$C$105,MATCH($A728,Variables!$A$5:$A$105,0))</f>
        <v/>
      </c>
      <c r="J728" s="5">
        <f>INDEX(Variables!$E$5:$E$105,MATCH($A728,Variables!$A$5:$A$105,0))</f>
        <v/>
      </c>
      <c r="K728" s="25">
        <f>LOWER(Settings!$C$4)&amp;".mit."&amp;$A728&amp;IF($C728="","","."&amp;$C728&amp;"."&amp;$B728)&amp;IF(INDEX(Variables!$D$5:$D$105,MATCH($A728,Variables!$A$5:$A$105,0))="","","."&amp;INDEX(Variables!$D$5:$D$105,MATCH($A728,Variables!$A$5:$A$105,0)))&amp;"."&amp;K$5</f>
        <v/>
      </c>
      <c r="L728" s="41">
        <f>MAX(INDEX(L$232:L$243,$D728)+L719*(1+$E728),0.01)</f>
        <v/>
      </c>
      <c r="M728" s="40">
        <f>MAX(INDEX(M$232:M$243,$D728)+M719*(1+$E728),0.01)</f>
        <v/>
      </c>
      <c r="N728" s="40">
        <f>MAX(INDEX(N$232:N$243,$D728)+N719*(1+$E728),0.01)</f>
        <v/>
      </c>
      <c r="O728" s="40">
        <f>MAX(INDEX(O$232:O$243,$D728)+O719*(1+$E728),0.01)</f>
        <v/>
      </c>
      <c r="P728" s="40">
        <f>MAX(INDEX(P$232:P$243,$D728)+P719*(1+$E728),0.01)</f>
        <v/>
      </c>
      <c r="Q728" s="40">
        <f>MAX(INDEX(Q$232:Q$243,$D728)+Q719*(1+$E728),0.01)</f>
        <v/>
      </c>
      <c r="R728" s="40">
        <f>MAX(INDEX(R$232:R$243,$D728)+R719*(1+$E728),0.01)</f>
        <v/>
      </c>
      <c r="S728" s="40">
        <f>MAX(INDEX(S$232:S$243,$D728)+S719*(1+$E728),0.01)</f>
        <v/>
      </c>
      <c r="T728" s="40">
        <f>MAX(INDEX(T$232:T$243,$D728)+T719*(1+$E728),0.01)</f>
        <v/>
      </c>
      <c r="U728" s="40">
        <f>MAX(INDEX(U$232:U$243,$D728)+U719*(1+$E728),0.01)</f>
        <v/>
      </c>
      <c r="V728" s="40">
        <f>MAX(INDEX(V$232:V$243,$D728)+V719*(1+$E728),0.01)</f>
        <v/>
      </c>
      <c r="W728" s="40">
        <f>MAX(INDEX(W$232:W$243,$D728)+W719*(1+$E728),0.01)</f>
        <v/>
      </c>
      <c r="X728" s="40">
        <f>MAX(INDEX(X$232:X$243,$D728)+X719*(1+$E728),0.01)</f>
        <v/>
      </c>
      <c r="Y728" s="40">
        <f>MAX(INDEX(Y$232:Y$243,$D728)+Y719*(1+$E728),0.01)</f>
        <v/>
      </c>
      <c r="Z728" s="40">
        <f>MAX(INDEX(Z$232:Z$243,$D728)+Z719*(1+$E728),0.01)</f>
        <v/>
      </c>
      <c r="AA728" s="40">
        <f>MAX(INDEX(AA$232:AA$243,$D728)+AA719*(1+$E728),0.01)</f>
        <v/>
      </c>
      <c r="AB728" s="40">
        <f>MAX(INDEX(AB$232:AB$243,$D728)+AB719*(1+$E728),0.01)</f>
        <v/>
      </c>
      <c r="AC728" s="40">
        <f>MAX(INDEX(AC$232:AC$243,$D728)+AC719*(1+$E728),0.01)</f>
        <v/>
      </c>
      <c r="AD728" s="42">
        <f>POSTTAX(INDEX(AD$232:AD$243,$D728),AD719,$E728)</f>
        <v/>
      </c>
      <c r="AE728" s="25">
        <f>LOWER(Settings!$C$4)&amp;".mit."&amp;$A728&amp;IF($C728="","","."&amp;$C728&amp;"."&amp;$B728)&amp;IF(INDEX(Variables!$D$5:$D$105,MATCH($A728,Variables!$A$5:$A$105,0))="","","."&amp;INDEX(Variables!$D$5:$D$105,MATCH($A728,Variables!$A$5:$A$105,0)))&amp;"."&amp;AE$5</f>
        <v/>
      </c>
      <c r="AF728" s="41">
        <f>MAX(INDEX(AF$232:AF$243,$D728)+AF719*(1+$E728),0.01)</f>
        <v/>
      </c>
      <c r="AG728" s="40">
        <f>MAX(INDEX(AG$232:AG$243,$D728)+AG719*(1+$E728),0.01)</f>
        <v/>
      </c>
      <c r="AH728" s="40">
        <f>MAX(INDEX(AH$232:AH$243,$D728)+AH719*(1+$E728),0.01)</f>
        <v/>
      </c>
      <c r="AI728" s="40">
        <f>MAX(INDEX(AI$232:AI$243,$D728)+AI719*(1+$E728),0.01)</f>
        <v/>
      </c>
      <c r="AJ728" s="40">
        <f>MAX(INDEX(AJ$232:AJ$243,$D728)+AJ719*(1+$E728),0.01)</f>
        <v/>
      </c>
      <c r="AK728" s="40">
        <f>MAX(INDEX(AK$232:AK$243,$D728)+AK719*(1+$E728),0.01)</f>
        <v/>
      </c>
      <c r="AL728" s="40">
        <f>MAX(INDEX(AL$232:AL$243,$D728)+AL719*(1+$E728),0.01)</f>
        <v/>
      </c>
      <c r="AM728" s="40">
        <f>MAX(INDEX(AM$232:AM$243,$D728)+AM719*(1+$E728),0.01)</f>
        <v/>
      </c>
      <c r="AN728" s="40">
        <f>MAX(INDEX(AN$232:AN$243,$D728)+AN719*(1+$E728),0.01)</f>
        <v/>
      </c>
      <c r="AO728" s="40">
        <f>MAX(INDEX(AO$232:AO$243,$D728)+AO719*(1+$E728),0.01)</f>
        <v/>
      </c>
      <c r="AP728" s="40">
        <f>MAX(INDEX(AP$232:AP$243,$D728)+AP719*(1+$E728),0.01)</f>
        <v/>
      </c>
      <c r="AQ728" s="40">
        <f>MAX(INDEX(AQ$232:AQ$243,$D728)+AQ719*(1+$E728),0.01)</f>
        <v/>
      </c>
      <c r="AR728" s="40">
        <f>MAX(INDEX(AR$232:AR$243,$D728)+AR719*(1+$E728),0.01)</f>
        <v/>
      </c>
      <c r="AS728" s="40">
        <f>MAX(INDEX(AS$232:AS$243,$D728)+AS719*(1+$E728),0.01)</f>
        <v/>
      </c>
      <c r="AT728" s="40">
        <f>MAX(INDEX(AT$232:AT$243,$D728)+AT719*(1+$E728),0.01)</f>
        <v/>
      </c>
      <c r="AU728" s="40">
        <f>MAX(INDEX(AU$232:AU$243,$D728)+AU719*(1+$E728),0.01)</f>
        <v/>
      </c>
      <c r="AV728" s="40">
        <f>MAX(INDEX(AV$232:AV$243,$D728)+AV719*(1+$E728),0.01)</f>
        <v/>
      </c>
      <c r="AW728" s="40">
        <f>MAX(INDEX(AW$232:AW$243,$D728)+AW719*(1+$E728),0.01)</f>
        <v/>
      </c>
      <c r="AX728" s="42">
        <f>POSTTAX(INDEX(AX$232:AX$243,$D728),AX719,$E728)</f>
        <v/>
      </c>
    </row>
    <row r="729" hidden="1" outlineLevel="2">
      <c r="A729" s="5" t="inlineStr">
        <is>
          <t>atp</t>
        </is>
      </c>
      <c r="B729" s="5" t="inlineStr">
        <is>
          <t>gso</t>
        </is>
      </c>
      <c r="C729" s="5" t="inlineStr">
        <is>
          <t>srv</t>
        </is>
      </c>
      <c r="D729" s="40">
        <f>INDEX(Inputs!$R$5:$R$132,MATCH($B729&amp;"|"&amp;$C729,Inputs!$A$5:$A$132,0))</f>
        <v/>
      </c>
      <c r="E729" s="40">
        <f>INDEX(Inputs!$S$5:$S$132,MATCH($B729&amp;"|"&amp;$C729,Inputs!$A$5:$A$132,0))</f>
        <v/>
      </c>
      <c r="F729" s="39" t="n"/>
      <c r="G729" s="39" t="n"/>
      <c r="H729" s="5">
        <f>INDEX(Variables!$B$5:$B$105,MATCH($A729,Variables!$A$5:$A$105,0))&amp;IF($C729="",""," | "&amp;INDEX(Mapping!$B$5:$B$26,MATCH($C729,Mapping!$A$5:$A$26,0))&amp;" | "&amp;INDEX(Mapping!$B$30:$B$41,MATCH($B729,Mapping!$A$30:$A$41,0)))</f>
        <v/>
      </c>
      <c r="I729" s="5">
        <f>INDEX(Variables!$C$5:$C$105,MATCH($A729,Variables!$A$5:$A$105,0))</f>
        <v/>
      </c>
      <c r="J729" s="5">
        <f>INDEX(Variables!$E$5:$E$105,MATCH($A729,Variables!$A$5:$A$105,0))</f>
        <v/>
      </c>
      <c r="K729" s="25">
        <f>LOWER(Settings!$C$4)&amp;".mit."&amp;$A729&amp;IF($C729="","","."&amp;$C729&amp;"."&amp;$B729)&amp;IF(INDEX(Variables!$D$5:$D$105,MATCH($A729,Variables!$A$5:$A$105,0))="","","."&amp;INDEX(Variables!$D$5:$D$105,MATCH($A729,Variables!$A$5:$A$105,0)))&amp;"."&amp;K$5</f>
        <v/>
      </c>
      <c r="L729" s="41">
        <f>MAX(INDEX(L$232:L$243,$D729)+L720*(1+$E729),0.01)</f>
        <v/>
      </c>
      <c r="M729" s="40">
        <f>MAX(INDEX(M$232:M$243,$D729)+M720*(1+$E729),0.01)</f>
        <v/>
      </c>
      <c r="N729" s="40">
        <f>MAX(INDEX(N$232:N$243,$D729)+N720*(1+$E729),0.01)</f>
        <v/>
      </c>
      <c r="O729" s="40">
        <f>MAX(INDEX(O$232:O$243,$D729)+O720*(1+$E729),0.01)</f>
        <v/>
      </c>
      <c r="P729" s="40">
        <f>MAX(INDEX(P$232:P$243,$D729)+P720*(1+$E729),0.01)</f>
        <v/>
      </c>
      <c r="Q729" s="40">
        <f>MAX(INDEX(Q$232:Q$243,$D729)+Q720*(1+$E729),0.01)</f>
        <v/>
      </c>
      <c r="R729" s="40">
        <f>MAX(INDEX(R$232:R$243,$D729)+R720*(1+$E729),0.01)</f>
        <v/>
      </c>
      <c r="S729" s="40">
        <f>MAX(INDEX(S$232:S$243,$D729)+S720*(1+$E729),0.01)</f>
        <v/>
      </c>
      <c r="T729" s="40">
        <f>MAX(INDEX(T$232:T$243,$D729)+T720*(1+$E729),0.01)</f>
        <v/>
      </c>
      <c r="U729" s="40">
        <f>MAX(INDEX(U$232:U$243,$D729)+U720*(1+$E729),0.01)</f>
        <v/>
      </c>
      <c r="V729" s="40">
        <f>MAX(INDEX(V$232:V$243,$D729)+V720*(1+$E729),0.01)</f>
        <v/>
      </c>
      <c r="W729" s="40">
        <f>MAX(INDEX(W$232:W$243,$D729)+W720*(1+$E729),0.01)</f>
        <v/>
      </c>
      <c r="X729" s="40">
        <f>MAX(INDEX(X$232:X$243,$D729)+X720*(1+$E729),0.01)</f>
        <v/>
      </c>
      <c r="Y729" s="40">
        <f>MAX(INDEX(Y$232:Y$243,$D729)+Y720*(1+$E729),0.01)</f>
        <v/>
      </c>
      <c r="Z729" s="40">
        <f>MAX(INDEX(Z$232:Z$243,$D729)+Z720*(1+$E729),0.01)</f>
        <v/>
      </c>
      <c r="AA729" s="40">
        <f>MAX(INDEX(AA$232:AA$243,$D729)+AA720*(1+$E729),0.01)</f>
        <v/>
      </c>
      <c r="AB729" s="40">
        <f>MAX(INDEX(AB$232:AB$243,$D729)+AB720*(1+$E729),0.01)</f>
        <v/>
      </c>
      <c r="AC729" s="40">
        <f>MAX(INDEX(AC$232:AC$243,$D729)+AC720*(1+$E729),0.01)</f>
        <v/>
      </c>
      <c r="AD729" s="42">
        <f>POSTTAX(INDEX(AD$232:AD$243,$D729),AD720,$E729)</f>
        <v/>
      </c>
      <c r="AE729" s="25">
        <f>LOWER(Settings!$C$4)&amp;".mit."&amp;$A729&amp;IF($C729="","","."&amp;$C729&amp;"."&amp;$B729)&amp;IF(INDEX(Variables!$D$5:$D$105,MATCH($A729,Variables!$A$5:$A$105,0))="","","."&amp;INDEX(Variables!$D$5:$D$105,MATCH($A729,Variables!$A$5:$A$105,0)))&amp;"."&amp;AE$5</f>
        <v/>
      </c>
      <c r="AF729" s="41">
        <f>MAX(INDEX(AF$232:AF$243,$D729)+AF720*(1+$E729),0.01)</f>
        <v/>
      </c>
      <c r="AG729" s="40">
        <f>MAX(INDEX(AG$232:AG$243,$D729)+AG720*(1+$E729),0.01)</f>
        <v/>
      </c>
      <c r="AH729" s="40">
        <f>MAX(INDEX(AH$232:AH$243,$D729)+AH720*(1+$E729),0.01)</f>
        <v/>
      </c>
      <c r="AI729" s="40">
        <f>MAX(INDEX(AI$232:AI$243,$D729)+AI720*(1+$E729),0.01)</f>
        <v/>
      </c>
      <c r="AJ729" s="40">
        <f>MAX(INDEX(AJ$232:AJ$243,$D729)+AJ720*(1+$E729),0.01)</f>
        <v/>
      </c>
      <c r="AK729" s="40">
        <f>MAX(INDEX(AK$232:AK$243,$D729)+AK720*(1+$E729),0.01)</f>
        <v/>
      </c>
      <c r="AL729" s="40">
        <f>MAX(INDEX(AL$232:AL$243,$D729)+AL720*(1+$E729),0.01)</f>
        <v/>
      </c>
      <c r="AM729" s="40">
        <f>MAX(INDEX(AM$232:AM$243,$D729)+AM720*(1+$E729),0.01)</f>
        <v/>
      </c>
      <c r="AN729" s="40">
        <f>MAX(INDEX(AN$232:AN$243,$D729)+AN720*(1+$E729),0.01)</f>
        <v/>
      </c>
      <c r="AO729" s="40">
        <f>MAX(INDEX(AO$232:AO$243,$D729)+AO720*(1+$E729),0.01)</f>
        <v/>
      </c>
      <c r="AP729" s="40">
        <f>MAX(INDEX(AP$232:AP$243,$D729)+AP720*(1+$E729),0.01)</f>
        <v/>
      </c>
      <c r="AQ729" s="40">
        <f>MAX(INDEX(AQ$232:AQ$243,$D729)+AQ720*(1+$E729),0.01)</f>
        <v/>
      </c>
      <c r="AR729" s="40">
        <f>MAX(INDEX(AR$232:AR$243,$D729)+AR720*(1+$E729),0.01)</f>
        <v/>
      </c>
      <c r="AS729" s="40">
        <f>MAX(INDEX(AS$232:AS$243,$D729)+AS720*(1+$E729),0.01)</f>
        <v/>
      </c>
      <c r="AT729" s="40">
        <f>MAX(INDEX(AT$232:AT$243,$D729)+AT720*(1+$E729),0.01)</f>
        <v/>
      </c>
      <c r="AU729" s="40">
        <f>MAX(INDEX(AU$232:AU$243,$D729)+AU720*(1+$E729),0.01)</f>
        <v/>
      </c>
      <c r="AV729" s="40">
        <f>MAX(INDEX(AV$232:AV$243,$D729)+AV720*(1+$E729),0.01)</f>
        <v/>
      </c>
      <c r="AW729" s="40">
        <f>MAX(INDEX(AW$232:AW$243,$D729)+AW720*(1+$E729),0.01)</f>
        <v/>
      </c>
      <c r="AX729" s="42">
        <f>POSTTAX(INDEX(AX$232:AX$243,$D729),AX720,$E729)</f>
        <v/>
      </c>
    </row>
    <row r="730" hidden="1" outlineLevel="2">
      <c r="A730" s="5" t="inlineStr">
        <is>
          <t>atp</t>
        </is>
      </c>
      <c r="B730" s="5" t="inlineStr">
        <is>
          <t>die</t>
        </is>
      </c>
      <c r="C730" s="5" t="inlineStr">
        <is>
          <t>srv</t>
        </is>
      </c>
      <c r="D730" s="40">
        <f>INDEX(Inputs!$R$5:$R$132,MATCH($B730&amp;"|"&amp;$C730,Inputs!$A$5:$A$132,0))</f>
        <v/>
      </c>
      <c r="E730" s="40">
        <f>INDEX(Inputs!$S$5:$S$132,MATCH($B730&amp;"|"&amp;$C730,Inputs!$A$5:$A$132,0))</f>
        <v/>
      </c>
      <c r="F730" s="39" t="n"/>
      <c r="G730" s="39" t="n"/>
      <c r="H730" s="5">
        <f>INDEX(Variables!$B$5:$B$105,MATCH($A730,Variables!$A$5:$A$105,0))&amp;IF($C730="",""," | "&amp;INDEX(Mapping!$B$5:$B$26,MATCH($C730,Mapping!$A$5:$A$26,0))&amp;" | "&amp;INDEX(Mapping!$B$30:$B$41,MATCH($B730,Mapping!$A$30:$A$41,0)))</f>
        <v/>
      </c>
      <c r="I730" s="5">
        <f>INDEX(Variables!$C$5:$C$105,MATCH($A730,Variables!$A$5:$A$105,0))</f>
        <v/>
      </c>
      <c r="J730" s="5">
        <f>INDEX(Variables!$E$5:$E$105,MATCH($A730,Variables!$A$5:$A$105,0))</f>
        <v/>
      </c>
      <c r="K730" s="25">
        <f>LOWER(Settings!$C$4)&amp;".mit."&amp;$A730&amp;IF($C730="","","."&amp;$C730&amp;"."&amp;$B730)&amp;IF(INDEX(Variables!$D$5:$D$105,MATCH($A730,Variables!$A$5:$A$105,0))="","","."&amp;INDEX(Variables!$D$5:$D$105,MATCH($A730,Variables!$A$5:$A$105,0)))&amp;"."&amp;K$5</f>
        <v/>
      </c>
      <c r="L730" s="41">
        <f>MAX(INDEX(L$232:L$243,$D730)+L721*(1+$E730),0.01)</f>
        <v/>
      </c>
      <c r="M730" s="40">
        <f>MAX(INDEX(M$232:M$243,$D730)+M721*(1+$E730),0.01)</f>
        <v/>
      </c>
      <c r="N730" s="40">
        <f>MAX(INDEX(N$232:N$243,$D730)+N721*(1+$E730),0.01)</f>
        <v/>
      </c>
      <c r="O730" s="40">
        <f>MAX(INDEX(O$232:O$243,$D730)+O721*(1+$E730),0.01)</f>
        <v/>
      </c>
      <c r="P730" s="40">
        <f>MAX(INDEX(P$232:P$243,$D730)+P721*(1+$E730),0.01)</f>
        <v/>
      </c>
      <c r="Q730" s="40">
        <f>MAX(INDEX(Q$232:Q$243,$D730)+Q721*(1+$E730),0.01)</f>
        <v/>
      </c>
      <c r="R730" s="40">
        <f>MAX(INDEX(R$232:R$243,$D730)+R721*(1+$E730),0.01)</f>
        <v/>
      </c>
      <c r="S730" s="40">
        <f>MAX(INDEX(S$232:S$243,$D730)+S721*(1+$E730),0.01)</f>
        <v/>
      </c>
      <c r="T730" s="40">
        <f>MAX(INDEX(T$232:T$243,$D730)+T721*(1+$E730),0.01)</f>
        <v/>
      </c>
      <c r="U730" s="40">
        <f>MAX(INDEX(U$232:U$243,$D730)+U721*(1+$E730),0.01)</f>
        <v/>
      </c>
      <c r="V730" s="40">
        <f>MAX(INDEX(V$232:V$243,$D730)+V721*(1+$E730),0.01)</f>
        <v/>
      </c>
      <c r="W730" s="40">
        <f>MAX(INDEX(W$232:W$243,$D730)+W721*(1+$E730),0.01)</f>
        <v/>
      </c>
      <c r="X730" s="40">
        <f>MAX(INDEX(X$232:X$243,$D730)+X721*(1+$E730),0.01)</f>
        <v/>
      </c>
      <c r="Y730" s="40">
        <f>MAX(INDEX(Y$232:Y$243,$D730)+Y721*(1+$E730),0.01)</f>
        <v/>
      </c>
      <c r="Z730" s="40">
        <f>MAX(INDEX(Z$232:Z$243,$D730)+Z721*(1+$E730),0.01)</f>
        <v/>
      </c>
      <c r="AA730" s="40">
        <f>MAX(INDEX(AA$232:AA$243,$D730)+AA721*(1+$E730),0.01)</f>
        <v/>
      </c>
      <c r="AB730" s="40">
        <f>MAX(INDEX(AB$232:AB$243,$D730)+AB721*(1+$E730),0.01)</f>
        <v/>
      </c>
      <c r="AC730" s="40">
        <f>MAX(INDEX(AC$232:AC$243,$D730)+AC721*(1+$E730),0.01)</f>
        <v/>
      </c>
      <c r="AD730" s="42">
        <f>POSTTAX(INDEX(AD$232:AD$243,$D730),AD721,$E730)</f>
        <v/>
      </c>
      <c r="AE730" s="25">
        <f>LOWER(Settings!$C$4)&amp;".mit."&amp;$A730&amp;IF($C730="","","."&amp;$C730&amp;"."&amp;$B730)&amp;IF(INDEX(Variables!$D$5:$D$105,MATCH($A730,Variables!$A$5:$A$105,0))="","","."&amp;INDEX(Variables!$D$5:$D$105,MATCH($A730,Variables!$A$5:$A$105,0)))&amp;"."&amp;AE$5</f>
        <v/>
      </c>
      <c r="AF730" s="41">
        <f>MAX(INDEX(AF$232:AF$243,$D730)+AF721*(1+$E730),0.01)</f>
        <v/>
      </c>
      <c r="AG730" s="40">
        <f>MAX(INDEX(AG$232:AG$243,$D730)+AG721*(1+$E730),0.01)</f>
        <v/>
      </c>
      <c r="AH730" s="40">
        <f>MAX(INDEX(AH$232:AH$243,$D730)+AH721*(1+$E730),0.01)</f>
        <v/>
      </c>
      <c r="AI730" s="40">
        <f>MAX(INDEX(AI$232:AI$243,$D730)+AI721*(1+$E730),0.01)</f>
        <v/>
      </c>
      <c r="AJ730" s="40">
        <f>MAX(INDEX(AJ$232:AJ$243,$D730)+AJ721*(1+$E730),0.01)</f>
        <v/>
      </c>
      <c r="AK730" s="40">
        <f>MAX(INDEX(AK$232:AK$243,$D730)+AK721*(1+$E730),0.01)</f>
        <v/>
      </c>
      <c r="AL730" s="40">
        <f>MAX(INDEX(AL$232:AL$243,$D730)+AL721*(1+$E730),0.01)</f>
        <v/>
      </c>
      <c r="AM730" s="40">
        <f>MAX(INDEX(AM$232:AM$243,$D730)+AM721*(1+$E730),0.01)</f>
        <v/>
      </c>
      <c r="AN730" s="40">
        <f>MAX(INDEX(AN$232:AN$243,$D730)+AN721*(1+$E730),0.01)</f>
        <v/>
      </c>
      <c r="AO730" s="40">
        <f>MAX(INDEX(AO$232:AO$243,$D730)+AO721*(1+$E730),0.01)</f>
        <v/>
      </c>
      <c r="AP730" s="40">
        <f>MAX(INDEX(AP$232:AP$243,$D730)+AP721*(1+$E730),0.01)</f>
        <v/>
      </c>
      <c r="AQ730" s="40">
        <f>MAX(INDEX(AQ$232:AQ$243,$D730)+AQ721*(1+$E730),0.01)</f>
        <v/>
      </c>
      <c r="AR730" s="40">
        <f>MAX(INDEX(AR$232:AR$243,$D730)+AR721*(1+$E730),0.01)</f>
        <v/>
      </c>
      <c r="AS730" s="40">
        <f>MAX(INDEX(AS$232:AS$243,$D730)+AS721*(1+$E730),0.01)</f>
        <v/>
      </c>
      <c r="AT730" s="40">
        <f>MAX(INDEX(AT$232:AT$243,$D730)+AT721*(1+$E730),0.01)</f>
        <v/>
      </c>
      <c r="AU730" s="40">
        <f>MAX(INDEX(AU$232:AU$243,$D730)+AU721*(1+$E730),0.01)</f>
        <v/>
      </c>
      <c r="AV730" s="40">
        <f>MAX(INDEX(AV$232:AV$243,$D730)+AV721*(1+$E730),0.01)</f>
        <v/>
      </c>
      <c r="AW730" s="40">
        <f>MAX(INDEX(AW$232:AW$243,$D730)+AW721*(1+$E730),0.01)</f>
        <v/>
      </c>
      <c r="AX730" s="42">
        <f>POSTTAX(INDEX(AX$232:AX$243,$D730),AX721,$E730)</f>
        <v/>
      </c>
    </row>
    <row r="731" hidden="1" outlineLevel="2">
      <c r="A731" s="5" t="inlineStr">
        <is>
          <t>atp</t>
        </is>
      </c>
      <c r="B731" s="5" t="inlineStr">
        <is>
          <t>lpg</t>
        </is>
      </c>
      <c r="C731" s="5" t="inlineStr">
        <is>
          <t>srv</t>
        </is>
      </c>
      <c r="D731" s="40">
        <f>INDEX(Inputs!$R$5:$R$132,MATCH($B731&amp;"|"&amp;$C731,Inputs!$A$5:$A$132,0))</f>
        <v/>
      </c>
      <c r="E731" s="40">
        <f>INDEX(Inputs!$S$5:$S$132,MATCH($B731&amp;"|"&amp;$C731,Inputs!$A$5:$A$132,0))</f>
        <v/>
      </c>
      <c r="F731" s="39" t="n"/>
      <c r="G731" s="39" t="n"/>
      <c r="H731" s="5">
        <f>INDEX(Variables!$B$5:$B$105,MATCH($A731,Variables!$A$5:$A$105,0))&amp;IF($C731="",""," | "&amp;INDEX(Mapping!$B$5:$B$26,MATCH($C731,Mapping!$A$5:$A$26,0))&amp;" | "&amp;INDEX(Mapping!$B$30:$B$41,MATCH($B731,Mapping!$A$30:$A$41,0)))</f>
        <v/>
      </c>
      <c r="I731" s="5">
        <f>INDEX(Variables!$C$5:$C$105,MATCH($A731,Variables!$A$5:$A$105,0))</f>
        <v/>
      </c>
      <c r="J731" s="5">
        <f>INDEX(Variables!$E$5:$E$105,MATCH($A731,Variables!$A$5:$A$105,0))</f>
        <v/>
      </c>
      <c r="K731" s="25">
        <f>LOWER(Settings!$C$4)&amp;".mit."&amp;$A731&amp;IF($C731="","","."&amp;$C731&amp;"."&amp;$B731)&amp;IF(INDEX(Variables!$D$5:$D$105,MATCH($A731,Variables!$A$5:$A$105,0))="","","."&amp;INDEX(Variables!$D$5:$D$105,MATCH($A731,Variables!$A$5:$A$105,0)))&amp;"."&amp;K$5</f>
        <v/>
      </c>
      <c r="L731" s="41">
        <f>MAX(INDEX(L$232:L$243,$D731)+L722*(1+$E731),0.01)</f>
        <v/>
      </c>
      <c r="M731" s="40">
        <f>MAX(INDEX(M$232:M$243,$D731)+M722*(1+$E731),0.01)</f>
        <v/>
      </c>
      <c r="N731" s="40">
        <f>MAX(INDEX(N$232:N$243,$D731)+N722*(1+$E731),0.01)</f>
        <v/>
      </c>
      <c r="O731" s="40">
        <f>MAX(INDEX(O$232:O$243,$D731)+O722*(1+$E731),0.01)</f>
        <v/>
      </c>
      <c r="P731" s="40">
        <f>MAX(INDEX(P$232:P$243,$D731)+P722*(1+$E731),0.01)</f>
        <v/>
      </c>
      <c r="Q731" s="40">
        <f>MAX(INDEX(Q$232:Q$243,$D731)+Q722*(1+$E731),0.01)</f>
        <v/>
      </c>
      <c r="R731" s="40">
        <f>MAX(INDEX(R$232:R$243,$D731)+R722*(1+$E731),0.01)</f>
        <v/>
      </c>
      <c r="S731" s="40">
        <f>MAX(INDEX(S$232:S$243,$D731)+S722*(1+$E731),0.01)</f>
        <v/>
      </c>
      <c r="T731" s="40">
        <f>MAX(INDEX(T$232:T$243,$D731)+T722*(1+$E731),0.01)</f>
        <v/>
      </c>
      <c r="U731" s="40">
        <f>MAX(INDEX(U$232:U$243,$D731)+U722*(1+$E731),0.01)</f>
        <v/>
      </c>
      <c r="V731" s="40">
        <f>MAX(INDEX(V$232:V$243,$D731)+V722*(1+$E731),0.01)</f>
        <v/>
      </c>
      <c r="W731" s="40">
        <f>MAX(INDEX(W$232:W$243,$D731)+W722*(1+$E731),0.01)</f>
        <v/>
      </c>
      <c r="X731" s="40">
        <f>MAX(INDEX(X$232:X$243,$D731)+X722*(1+$E731),0.01)</f>
        <v/>
      </c>
      <c r="Y731" s="40">
        <f>MAX(INDEX(Y$232:Y$243,$D731)+Y722*(1+$E731),0.01)</f>
        <v/>
      </c>
      <c r="Z731" s="40">
        <f>MAX(INDEX(Z$232:Z$243,$D731)+Z722*(1+$E731),0.01)</f>
        <v/>
      </c>
      <c r="AA731" s="40">
        <f>MAX(INDEX(AA$232:AA$243,$D731)+AA722*(1+$E731),0.01)</f>
        <v/>
      </c>
      <c r="AB731" s="40">
        <f>MAX(INDEX(AB$232:AB$243,$D731)+AB722*(1+$E731),0.01)</f>
        <v/>
      </c>
      <c r="AC731" s="40">
        <f>MAX(INDEX(AC$232:AC$243,$D731)+AC722*(1+$E731),0.01)</f>
        <v/>
      </c>
      <c r="AD731" s="42">
        <f>POSTTAX(INDEX(AD$232:AD$243,$D731),AD722,$E731)</f>
        <v/>
      </c>
      <c r="AE731" s="25">
        <f>LOWER(Settings!$C$4)&amp;".mit."&amp;$A731&amp;IF($C731="","","."&amp;$C731&amp;"."&amp;$B731)&amp;IF(INDEX(Variables!$D$5:$D$105,MATCH($A731,Variables!$A$5:$A$105,0))="","","."&amp;INDEX(Variables!$D$5:$D$105,MATCH($A731,Variables!$A$5:$A$105,0)))&amp;"."&amp;AE$5</f>
        <v/>
      </c>
      <c r="AF731" s="41">
        <f>MAX(INDEX(AF$232:AF$243,$D731)+AF722*(1+$E731),0.01)</f>
        <v/>
      </c>
      <c r="AG731" s="40">
        <f>MAX(INDEX(AG$232:AG$243,$D731)+AG722*(1+$E731),0.01)</f>
        <v/>
      </c>
      <c r="AH731" s="40">
        <f>MAX(INDEX(AH$232:AH$243,$D731)+AH722*(1+$E731),0.01)</f>
        <v/>
      </c>
      <c r="AI731" s="40">
        <f>MAX(INDEX(AI$232:AI$243,$D731)+AI722*(1+$E731),0.01)</f>
        <v/>
      </c>
      <c r="AJ731" s="40">
        <f>MAX(INDEX(AJ$232:AJ$243,$D731)+AJ722*(1+$E731),0.01)</f>
        <v/>
      </c>
      <c r="AK731" s="40">
        <f>MAX(INDEX(AK$232:AK$243,$D731)+AK722*(1+$E731),0.01)</f>
        <v/>
      </c>
      <c r="AL731" s="40">
        <f>MAX(INDEX(AL$232:AL$243,$D731)+AL722*(1+$E731),0.01)</f>
        <v/>
      </c>
      <c r="AM731" s="40">
        <f>MAX(INDEX(AM$232:AM$243,$D731)+AM722*(1+$E731),0.01)</f>
        <v/>
      </c>
      <c r="AN731" s="40">
        <f>MAX(INDEX(AN$232:AN$243,$D731)+AN722*(1+$E731),0.01)</f>
        <v/>
      </c>
      <c r="AO731" s="40">
        <f>MAX(INDEX(AO$232:AO$243,$D731)+AO722*(1+$E731),0.01)</f>
        <v/>
      </c>
      <c r="AP731" s="40">
        <f>MAX(INDEX(AP$232:AP$243,$D731)+AP722*(1+$E731),0.01)</f>
        <v/>
      </c>
      <c r="AQ731" s="40">
        <f>MAX(INDEX(AQ$232:AQ$243,$D731)+AQ722*(1+$E731),0.01)</f>
        <v/>
      </c>
      <c r="AR731" s="40">
        <f>MAX(INDEX(AR$232:AR$243,$D731)+AR722*(1+$E731),0.01)</f>
        <v/>
      </c>
      <c r="AS731" s="40">
        <f>MAX(INDEX(AS$232:AS$243,$D731)+AS722*(1+$E731),0.01)</f>
        <v/>
      </c>
      <c r="AT731" s="40">
        <f>MAX(INDEX(AT$232:AT$243,$D731)+AT722*(1+$E731),0.01)</f>
        <v/>
      </c>
      <c r="AU731" s="40">
        <f>MAX(INDEX(AU$232:AU$243,$D731)+AU722*(1+$E731),0.01)</f>
        <v/>
      </c>
      <c r="AV731" s="40">
        <f>MAX(INDEX(AV$232:AV$243,$D731)+AV722*(1+$E731),0.01)</f>
        <v/>
      </c>
      <c r="AW731" s="40">
        <f>MAX(INDEX(AW$232:AW$243,$D731)+AW722*(1+$E731),0.01)</f>
        <v/>
      </c>
      <c r="AX731" s="42">
        <f>POSTTAX(INDEX(AX$232:AX$243,$D731),AX722,$E731)</f>
        <v/>
      </c>
    </row>
    <row r="732" hidden="1" outlineLevel="2">
      <c r="A732" s="5" t="inlineStr">
        <is>
          <t>atp</t>
        </is>
      </c>
      <c r="B732" s="5" t="inlineStr">
        <is>
          <t>ker</t>
        </is>
      </c>
      <c r="C732" s="5" t="inlineStr">
        <is>
          <t>srv</t>
        </is>
      </c>
      <c r="D732" s="40">
        <f>INDEX(Inputs!$R$5:$R$132,MATCH($B732&amp;"|"&amp;$C732,Inputs!$A$5:$A$132,0))</f>
        <v/>
      </c>
      <c r="E732" s="40">
        <f>INDEX(Inputs!$S$5:$S$132,MATCH($B732&amp;"|"&amp;$C732,Inputs!$A$5:$A$132,0))</f>
        <v/>
      </c>
      <c r="F732" s="39" t="n"/>
      <c r="G732" s="39" t="n"/>
      <c r="H732" s="5">
        <f>INDEX(Variables!$B$5:$B$105,MATCH($A732,Variables!$A$5:$A$105,0))&amp;IF($C732="",""," | "&amp;INDEX(Mapping!$B$5:$B$26,MATCH($C732,Mapping!$A$5:$A$26,0))&amp;" | "&amp;INDEX(Mapping!$B$30:$B$41,MATCH($B732,Mapping!$A$30:$A$41,0)))</f>
        <v/>
      </c>
      <c r="I732" s="5">
        <f>INDEX(Variables!$C$5:$C$105,MATCH($A732,Variables!$A$5:$A$105,0))</f>
        <v/>
      </c>
      <c r="J732" s="5">
        <f>INDEX(Variables!$E$5:$E$105,MATCH($A732,Variables!$A$5:$A$105,0))</f>
        <v/>
      </c>
      <c r="K732" s="25">
        <f>LOWER(Settings!$C$4)&amp;".mit."&amp;$A732&amp;IF($C732="","","."&amp;$C732&amp;"."&amp;$B732)&amp;IF(INDEX(Variables!$D$5:$D$105,MATCH($A732,Variables!$A$5:$A$105,0))="","","."&amp;INDEX(Variables!$D$5:$D$105,MATCH($A732,Variables!$A$5:$A$105,0)))&amp;"."&amp;K$5</f>
        <v/>
      </c>
      <c r="L732" s="41">
        <f>MAX(INDEX(L$232:L$243,$D732)+L723*(1+$E732),0.01)</f>
        <v/>
      </c>
      <c r="M732" s="40">
        <f>MAX(INDEX(M$232:M$243,$D732)+M723*(1+$E732),0.01)</f>
        <v/>
      </c>
      <c r="N732" s="40">
        <f>MAX(INDEX(N$232:N$243,$D732)+N723*(1+$E732),0.01)</f>
        <v/>
      </c>
      <c r="O732" s="40">
        <f>MAX(INDEX(O$232:O$243,$D732)+O723*(1+$E732),0.01)</f>
        <v/>
      </c>
      <c r="P732" s="40">
        <f>MAX(INDEX(P$232:P$243,$D732)+P723*(1+$E732),0.01)</f>
        <v/>
      </c>
      <c r="Q732" s="40">
        <f>MAX(INDEX(Q$232:Q$243,$D732)+Q723*(1+$E732),0.01)</f>
        <v/>
      </c>
      <c r="R732" s="40">
        <f>MAX(INDEX(R$232:R$243,$D732)+R723*(1+$E732),0.01)</f>
        <v/>
      </c>
      <c r="S732" s="40">
        <f>MAX(INDEX(S$232:S$243,$D732)+S723*(1+$E732),0.01)</f>
        <v/>
      </c>
      <c r="T732" s="40">
        <f>MAX(INDEX(T$232:T$243,$D732)+T723*(1+$E732),0.01)</f>
        <v/>
      </c>
      <c r="U732" s="40">
        <f>MAX(INDEX(U$232:U$243,$D732)+U723*(1+$E732),0.01)</f>
        <v/>
      </c>
      <c r="V732" s="40">
        <f>MAX(INDEX(V$232:V$243,$D732)+V723*(1+$E732),0.01)</f>
        <v/>
      </c>
      <c r="W732" s="40">
        <f>MAX(INDEX(W$232:W$243,$D732)+W723*(1+$E732),0.01)</f>
        <v/>
      </c>
      <c r="X732" s="40">
        <f>MAX(INDEX(X$232:X$243,$D732)+X723*(1+$E732),0.01)</f>
        <v/>
      </c>
      <c r="Y732" s="40">
        <f>MAX(INDEX(Y$232:Y$243,$D732)+Y723*(1+$E732),0.01)</f>
        <v/>
      </c>
      <c r="Z732" s="40">
        <f>MAX(INDEX(Z$232:Z$243,$D732)+Z723*(1+$E732),0.01)</f>
        <v/>
      </c>
      <c r="AA732" s="40">
        <f>MAX(INDEX(AA$232:AA$243,$D732)+AA723*(1+$E732),0.01)</f>
        <v/>
      </c>
      <c r="AB732" s="40">
        <f>MAX(INDEX(AB$232:AB$243,$D732)+AB723*(1+$E732),0.01)</f>
        <v/>
      </c>
      <c r="AC732" s="40">
        <f>MAX(INDEX(AC$232:AC$243,$D732)+AC723*(1+$E732),0.01)</f>
        <v/>
      </c>
      <c r="AD732" s="42">
        <f>POSTTAX(INDEX(AD$232:AD$243,$D732),AD723,$E732)</f>
        <v/>
      </c>
      <c r="AE732" s="25">
        <f>LOWER(Settings!$C$4)&amp;".mit."&amp;$A732&amp;IF($C732="","","."&amp;$C732&amp;"."&amp;$B732)&amp;IF(INDEX(Variables!$D$5:$D$105,MATCH($A732,Variables!$A$5:$A$105,0))="","","."&amp;INDEX(Variables!$D$5:$D$105,MATCH($A732,Variables!$A$5:$A$105,0)))&amp;"."&amp;AE$5</f>
        <v/>
      </c>
      <c r="AF732" s="41">
        <f>MAX(INDEX(AF$232:AF$243,$D732)+AF723*(1+$E732),0.01)</f>
        <v/>
      </c>
      <c r="AG732" s="40">
        <f>MAX(INDEX(AG$232:AG$243,$D732)+AG723*(1+$E732),0.01)</f>
        <v/>
      </c>
      <c r="AH732" s="40">
        <f>MAX(INDEX(AH$232:AH$243,$D732)+AH723*(1+$E732),0.01)</f>
        <v/>
      </c>
      <c r="AI732" s="40">
        <f>MAX(INDEX(AI$232:AI$243,$D732)+AI723*(1+$E732),0.01)</f>
        <v/>
      </c>
      <c r="AJ732" s="40">
        <f>MAX(INDEX(AJ$232:AJ$243,$D732)+AJ723*(1+$E732),0.01)</f>
        <v/>
      </c>
      <c r="AK732" s="40">
        <f>MAX(INDEX(AK$232:AK$243,$D732)+AK723*(1+$E732),0.01)</f>
        <v/>
      </c>
      <c r="AL732" s="40">
        <f>MAX(INDEX(AL$232:AL$243,$D732)+AL723*(1+$E732),0.01)</f>
        <v/>
      </c>
      <c r="AM732" s="40">
        <f>MAX(INDEX(AM$232:AM$243,$D732)+AM723*(1+$E732),0.01)</f>
        <v/>
      </c>
      <c r="AN732" s="40">
        <f>MAX(INDEX(AN$232:AN$243,$D732)+AN723*(1+$E732),0.01)</f>
        <v/>
      </c>
      <c r="AO732" s="40">
        <f>MAX(INDEX(AO$232:AO$243,$D732)+AO723*(1+$E732),0.01)</f>
        <v/>
      </c>
      <c r="AP732" s="40">
        <f>MAX(INDEX(AP$232:AP$243,$D732)+AP723*(1+$E732),0.01)</f>
        <v/>
      </c>
      <c r="AQ732" s="40">
        <f>MAX(INDEX(AQ$232:AQ$243,$D732)+AQ723*(1+$E732),0.01)</f>
        <v/>
      </c>
      <c r="AR732" s="40">
        <f>MAX(INDEX(AR$232:AR$243,$D732)+AR723*(1+$E732),0.01)</f>
        <v/>
      </c>
      <c r="AS732" s="40">
        <f>MAX(INDEX(AS$232:AS$243,$D732)+AS723*(1+$E732),0.01)</f>
        <v/>
      </c>
      <c r="AT732" s="40">
        <f>MAX(INDEX(AT$232:AT$243,$D732)+AT723*(1+$E732),0.01)</f>
        <v/>
      </c>
      <c r="AU732" s="40">
        <f>MAX(INDEX(AU$232:AU$243,$D732)+AU723*(1+$E732),0.01)</f>
        <v/>
      </c>
      <c r="AV732" s="40">
        <f>MAX(INDEX(AV$232:AV$243,$D732)+AV723*(1+$E732),0.01)</f>
        <v/>
      </c>
      <c r="AW732" s="40">
        <f>MAX(INDEX(AW$232:AW$243,$D732)+AW723*(1+$E732),0.01)</f>
        <v/>
      </c>
      <c r="AX732" s="42">
        <f>POSTTAX(INDEX(AX$232:AX$243,$D732),AX723,$E732)</f>
        <v/>
      </c>
    </row>
    <row r="733" hidden="1" outlineLevel="2">
      <c r="A733" s="5" t="inlineStr">
        <is>
          <t>atp</t>
        </is>
      </c>
      <c r="B733" s="5" t="inlineStr">
        <is>
          <t>oop</t>
        </is>
      </c>
      <c r="C733" s="5" t="inlineStr">
        <is>
          <t>srv</t>
        </is>
      </c>
      <c r="D733" s="40">
        <f>INDEX(Inputs!$R$5:$R$132,MATCH($B733&amp;"|"&amp;$C733,Inputs!$A$5:$A$132,0))</f>
        <v/>
      </c>
      <c r="E733" s="40">
        <f>INDEX(Inputs!$S$5:$S$132,MATCH($B733&amp;"|"&amp;$C733,Inputs!$A$5:$A$132,0))</f>
        <v/>
      </c>
      <c r="F733" s="39" t="n"/>
      <c r="G733" s="39" t="n"/>
      <c r="H733" s="5">
        <f>INDEX(Variables!$B$5:$B$105,MATCH($A733,Variables!$A$5:$A$105,0))&amp;IF($C733="",""," | "&amp;INDEX(Mapping!$B$5:$B$26,MATCH($C733,Mapping!$A$5:$A$26,0))&amp;" | "&amp;INDEX(Mapping!$B$30:$B$41,MATCH($B733,Mapping!$A$30:$A$41,0)))</f>
        <v/>
      </c>
      <c r="I733" s="5">
        <f>INDEX(Variables!$C$5:$C$105,MATCH($A733,Variables!$A$5:$A$105,0))</f>
        <v/>
      </c>
      <c r="J733" s="5">
        <f>INDEX(Variables!$E$5:$E$105,MATCH($A733,Variables!$A$5:$A$105,0))</f>
        <v/>
      </c>
      <c r="K733" s="25">
        <f>LOWER(Settings!$C$4)&amp;".mit."&amp;$A733&amp;IF($C733="","","."&amp;$C733&amp;"."&amp;$B733)&amp;IF(INDEX(Variables!$D$5:$D$105,MATCH($A733,Variables!$A$5:$A$105,0))="","","."&amp;INDEX(Variables!$D$5:$D$105,MATCH($A733,Variables!$A$5:$A$105,0)))&amp;"."&amp;K$5</f>
        <v/>
      </c>
      <c r="L733" s="41">
        <f>MAX(INDEX(L$232:L$243,$D733)+L724*(1+$E733),0.01)</f>
        <v/>
      </c>
      <c r="M733" s="40">
        <f>MAX(INDEX(M$232:M$243,$D733)+M724*(1+$E733),0.01)</f>
        <v/>
      </c>
      <c r="N733" s="40">
        <f>MAX(INDEX(N$232:N$243,$D733)+N724*(1+$E733),0.01)</f>
        <v/>
      </c>
      <c r="O733" s="40">
        <f>MAX(INDEX(O$232:O$243,$D733)+O724*(1+$E733),0.01)</f>
        <v/>
      </c>
      <c r="P733" s="40">
        <f>MAX(INDEX(P$232:P$243,$D733)+P724*(1+$E733),0.01)</f>
        <v/>
      </c>
      <c r="Q733" s="40">
        <f>MAX(INDEX(Q$232:Q$243,$D733)+Q724*(1+$E733),0.01)</f>
        <v/>
      </c>
      <c r="R733" s="40">
        <f>MAX(INDEX(R$232:R$243,$D733)+R724*(1+$E733),0.01)</f>
        <v/>
      </c>
      <c r="S733" s="40">
        <f>MAX(INDEX(S$232:S$243,$D733)+S724*(1+$E733),0.01)</f>
        <v/>
      </c>
      <c r="T733" s="40">
        <f>MAX(INDEX(T$232:T$243,$D733)+T724*(1+$E733),0.01)</f>
        <v/>
      </c>
      <c r="U733" s="40">
        <f>MAX(INDEX(U$232:U$243,$D733)+U724*(1+$E733),0.01)</f>
        <v/>
      </c>
      <c r="V733" s="40">
        <f>MAX(INDEX(V$232:V$243,$D733)+V724*(1+$E733),0.01)</f>
        <v/>
      </c>
      <c r="W733" s="40">
        <f>MAX(INDEX(W$232:W$243,$D733)+W724*(1+$E733),0.01)</f>
        <v/>
      </c>
      <c r="X733" s="40">
        <f>MAX(INDEX(X$232:X$243,$D733)+X724*(1+$E733),0.01)</f>
        <v/>
      </c>
      <c r="Y733" s="40">
        <f>MAX(INDEX(Y$232:Y$243,$D733)+Y724*(1+$E733),0.01)</f>
        <v/>
      </c>
      <c r="Z733" s="40">
        <f>MAX(INDEX(Z$232:Z$243,$D733)+Z724*(1+$E733),0.01)</f>
        <v/>
      </c>
      <c r="AA733" s="40">
        <f>MAX(INDEX(AA$232:AA$243,$D733)+AA724*(1+$E733),0.01)</f>
        <v/>
      </c>
      <c r="AB733" s="40">
        <f>MAX(INDEX(AB$232:AB$243,$D733)+AB724*(1+$E733),0.01)</f>
        <v/>
      </c>
      <c r="AC733" s="40">
        <f>MAX(INDEX(AC$232:AC$243,$D733)+AC724*(1+$E733),0.01)</f>
        <v/>
      </c>
      <c r="AD733" s="42">
        <f>POSTTAX(INDEX(AD$232:AD$243,$D733),AD724,$E733)</f>
        <v/>
      </c>
      <c r="AE733" s="25">
        <f>LOWER(Settings!$C$4)&amp;".mit."&amp;$A733&amp;IF($C733="","","."&amp;$C733&amp;"."&amp;$B733)&amp;IF(INDEX(Variables!$D$5:$D$105,MATCH($A733,Variables!$A$5:$A$105,0))="","","."&amp;INDEX(Variables!$D$5:$D$105,MATCH($A733,Variables!$A$5:$A$105,0)))&amp;"."&amp;AE$5</f>
        <v/>
      </c>
      <c r="AF733" s="41">
        <f>MAX(INDEX(AF$232:AF$243,$D733)+AF724*(1+$E733),0.01)</f>
        <v/>
      </c>
      <c r="AG733" s="40">
        <f>MAX(INDEX(AG$232:AG$243,$D733)+AG724*(1+$E733),0.01)</f>
        <v/>
      </c>
      <c r="AH733" s="40">
        <f>MAX(INDEX(AH$232:AH$243,$D733)+AH724*(1+$E733),0.01)</f>
        <v/>
      </c>
      <c r="AI733" s="40">
        <f>MAX(INDEX(AI$232:AI$243,$D733)+AI724*(1+$E733),0.01)</f>
        <v/>
      </c>
      <c r="AJ733" s="40">
        <f>MAX(INDEX(AJ$232:AJ$243,$D733)+AJ724*(1+$E733),0.01)</f>
        <v/>
      </c>
      <c r="AK733" s="40">
        <f>MAX(INDEX(AK$232:AK$243,$D733)+AK724*(1+$E733),0.01)</f>
        <v/>
      </c>
      <c r="AL733" s="40">
        <f>MAX(INDEX(AL$232:AL$243,$D733)+AL724*(1+$E733),0.01)</f>
        <v/>
      </c>
      <c r="AM733" s="40">
        <f>MAX(INDEX(AM$232:AM$243,$D733)+AM724*(1+$E733),0.01)</f>
        <v/>
      </c>
      <c r="AN733" s="40">
        <f>MAX(INDEX(AN$232:AN$243,$D733)+AN724*(1+$E733),0.01)</f>
        <v/>
      </c>
      <c r="AO733" s="40">
        <f>MAX(INDEX(AO$232:AO$243,$D733)+AO724*(1+$E733),0.01)</f>
        <v/>
      </c>
      <c r="AP733" s="40">
        <f>MAX(INDEX(AP$232:AP$243,$D733)+AP724*(1+$E733),0.01)</f>
        <v/>
      </c>
      <c r="AQ733" s="40">
        <f>MAX(INDEX(AQ$232:AQ$243,$D733)+AQ724*(1+$E733),0.01)</f>
        <v/>
      </c>
      <c r="AR733" s="40">
        <f>MAX(INDEX(AR$232:AR$243,$D733)+AR724*(1+$E733),0.01)</f>
        <v/>
      </c>
      <c r="AS733" s="40">
        <f>MAX(INDEX(AS$232:AS$243,$D733)+AS724*(1+$E733),0.01)</f>
        <v/>
      </c>
      <c r="AT733" s="40">
        <f>MAX(INDEX(AT$232:AT$243,$D733)+AT724*(1+$E733),0.01)</f>
        <v/>
      </c>
      <c r="AU733" s="40">
        <f>MAX(INDEX(AU$232:AU$243,$D733)+AU724*(1+$E733),0.01)</f>
        <v/>
      </c>
      <c r="AV733" s="40">
        <f>MAX(INDEX(AV$232:AV$243,$D733)+AV724*(1+$E733),0.01)</f>
        <v/>
      </c>
      <c r="AW733" s="40">
        <f>MAX(INDEX(AW$232:AW$243,$D733)+AW724*(1+$E733),0.01)</f>
        <v/>
      </c>
      <c r="AX733" s="42">
        <f>POSTTAX(INDEX(AX$232:AX$243,$D733),AX724,$E733)</f>
        <v/>
      </c>
    </row>
    <row r="734" hidden="1" outlineLevel="2">
      <c r="A734" s="5" t="inlineStr">
        <is>
          <t>atp</t>
        </is>
      </c>
      <c r="B734" s="5" t="inlineStr">
        <is>
          <t>bio</t>
        </is>
      </c>
      <c r="C734" s="5" t="inlineStr">
        <is>
          <t>srv</t>
        </is>
      </c>
      <c r="D734" s="40">
        <f>INDEX(Inputs!$R$5:$R$132,MATCH($B734&amp;"|"&amp;$C734,Inputs!$A$5:$A$132,0))</f>
        <v/>
      </c>
      <c r="E734" s="40">
        <f>INDEX(Inputs!$S$5:$S$132,MATCH($B734&amp;"|"&amp;$C734,Inputs!$A$5:$A$132,0))</f>
        <v/>
      </c>
      <c r="F734" s="39" t="n"/>
      <c r="G734" s="39" t="n"/>
      <c r="H734" s="5">
        <f>INDEX(Variables!$B$5:$B$105,MATCH($A734,Variables!$A$5:$A$105,0))&amp;IF($C734="",""," | "&amp;INDEX(Mapping!$B$5:$B$26,MATCH($C734,Mapping!$A$5:$A$26,0))&amp;" | "&amp;INDEX(Mapping!$B$30:$B$41,MATCH($B734,Mapping!$A$30:$A$41,0)))</f>
        <v/>
      </c>
      <c r="I734" s="5">
        <f>INDEX(Variables!$C$5:$C$105,MATCH($A734,Variables!$A$5:$A$105,0))</f>
        <v/>
      </c>
      <c r="J734" s="5">
        <f>INDEX(Variables!$E$5:$E$105,MATCH($A734,Variables!$A$5:$A$105,0))</f>
        <v/>
      </c>
      <c r="K734" s="25">
        <f>LOWER(Settings!$C$4)&amp;".mit."&amp;$A734&amp;IF($C734="","","."&amp;$C734&amp;"."&amp;$B734)&amp;IF(INDEX(Variables!$D$5:$D$105,MATCH($A734,Variables!$A$5:$A$105,0))="","","."&amp;INDEX(Variables!$D$5:$D$105,MATCH($A734,Variables!$A$5:$A$105,0)))&amp;"."&amp;K$5</f>
        <v/>
      </c>
      <c r="L734" s="41">
        <f>MAX(INDEX(L$232:L$243,$D734)+L725*(1+$E734),0.01)</f>
        <v/>
      </c>
      <c r="M734" s="40">
        <f>MAX(INDEX(M$232:M$243,$D734)+M725*(1+$E734),0.01)</f>
        <v/>
      </c>
      <c r="N734" s="40">
        <f>MAX(INDEX(N$232:N$243,$D734)+N725*(1+$E734),0.01)</f>
        <v/>
      </c>
      <c r="O734" s="40">
        <f>MAX(INDEX(O$232:O$243,$D734)+O725*(1+$E734),0.01)</f>
        <v/>
      </c>
      <c r="P734" s="40">
        <f>MAX(INDEX(P$232:P$243,$D734)+P725*(1+$E734),0.01)</f>
        <v/>
      </c>
      <c r="Q734" s="40">
        <f>MAX(INDEX(Q$232:Q$243,$D734)+Q725*(1+$E734),0.01)</f>
        <v/>
      </c>
      <c r="R734" s="40">
        <f>MAX(INDEX(R$232:R$243,$D734)+R725*(1+$E734),0.01)</f>
        <v/>
      </c>
      <c r="S734" s="40">
        <f>MAX(INDEX(S$232:S$243,$D734)+S725*(1+$E734),0.01)</f>
        <v/>
      </c>
      <c r="T734" s="40">
        <f>MAX(INDEX(T$232:T$243,$D734)+T725*(1+$E734),0.01)</f>
        <v/>
      </c>
      <c r="U734" s="40">
        <f>MAX(INDEX(U$232:U$243,$D734)+U725*(1+$E734),0.01)</f>
        <v/>
      </c>
      <c r="V734" s="40">
        <f>MAX(INDEX(V$232:V$243,$D734)+V725*(1+$E734),0.01)</f>
        <v/>
      </c>
      <c r="W734" s="40">
        <f>MAX(INDEX(W$232:W$243,$D734)+W725*(1+$E734),0.01)</f>
        <v/>
      </c>
      <c r="X734" s="40">
        <f>MAX(INDEX(X$232:X$243,$D734)+X725*(1+$E734),0.01)</f>
        <v/>
      </c>
      <c r="Y734" s="40">
        <f>MAX(INDEX(Y$232:Y$243,$D734)+Y725*(1+$E734),0.01)</f>
        <v/>
      </c>
      <c r="Z734" s="40">
        <f>MAX(INDEX(Z$232:Z$243,$D734)+Z725*(1+$E734),0.01)</f>
        <v/>
      </c>
      <c r="AA734" s="40">
        <f>MAX(INDEX(AA$232:AA$243,$D734)+AA725*(1+$E734),0.01)</f>
        <v/>
      </c>
      <c r="AB734" s="40">
        <f>MAX(INDEX(AB$232:AB$243,$D734)+AB725*(1+$E734),0.01)</f>
        <v/>
      </c>
      <c r="AC734" s="40">
        <f>MAX(INDEX(AC$232:AC$243,$D734)+AC725*(1+$E734),0.01)</f>
        <v/>
      </c>
      <c r="AD734" s="42">
        <f>POSTTAX(INDEX(AD$232:AD$243,$D734),AD725,$E734)</f>
        <v/>
      </c>
      <c r="AE734" s="25">
        <f>LOWER(Settings!$C$4)&amp;".mit."&amp;$A734&amp;IF($C734="","","."&amp;$C734&amp;"."&amp;$B734)&amp;IF(INDEX(Variables!$D$5:$D$105,MATCH($A734,Variables!$A$5:$A$105,0))="","","."&amp;INDEX(Variables!$D$5:$D$105,MATCH($A734,Variables!$A$5:$A$105,0)))&amp;"."&amp;AE$5</f>
        <v/>
      </c>
      <c r="AF734" s="41">
        <f>MAX(INDEX(AF$232:AF$243,$D734)+AF725*(1+$E734),0.01)</f>
        <v/>
      </c>
      <c r="AG734" s="40">
        <f>MAX(INDEX(AG$232:AG$243,$D734)+AG725*(1+$E734),0.01)</f>
        <v/>
      </c>
      <c r="AH734" s="40">
        <f>MAX(INDEX(AH$232:AH$243,$D734)+AH725*(1+$E734),0.01)</f>
        <v/>
      </c>
      <c r="AI734" s="40">
        <f>MAX(INDEX(AI$232:AI$243,$D734)+AI725*(1+$E734),0.01)</f>
        <v/>
      </c>
      <c r="AJ734" s="40">
        <f>MAX(INDEX(AJ$232:AJ$243,$D734)+AJ725*(1+$E734),0.01)</f>
        <v/>
      </c>
      <c r="AK734" s="40">
        <f>MAX(INDEX(AK$232:AK$243,$D734)+AK725*(1+$E734),0.01)</f>
        <v/>
      </c>
      <c r="AL734" s="40">
        <f>MAX(INDEX(AL$232:AL$243,$D734)+AL725*(1+$E734),0.01)</f>
        <v/>
      </c>
      <c r="AM734" s="40">
        <f>MAX(INDEX(AM$232:AM$243,$D734)+AM725*(1+$E734),0.01)</f>
        <v/>
      </c>
      <c r="AN734" s="40">
        <f>MAX(INDEX(AN$232:AN$243,$D734)+AN725*(1+$E734),0.01)</f>
        <v/>
      </c>
      <c r="AO734" s="40">
        <f>MAX(INDEX(AO$232:AO$243,$D734)+AO725*(1+$E734),0.01)</f>
        <v/>
      </c>
      <c r="AP734" s="40">
        <f>MAX(INDEX(AP$232:AP$243,$D734)+AP725*(1+$E734),0.01)</f>
        <v/>
      </c>
      <c r="AQ734" s="40">
        <f>MAX(INDEX(AQ$232:AQ$243,$D734)+AQ725*(1+$E734),0.01)</f>
        <v/>
      </c>
      <c r="AR734" s="40">
        <f>MAX(INDEX(AR$232:AR$243,$D734)+AR725*(1+$E734),0.01)</f>
        <v/>
      </c>
      <c r="AS734" s="40">
        <f>MAX(INDEX(AS$232:AS$243,$D734)+AS725*(1+$E734),0.01)</f>
        <v/>
      </c>
      <c r="AT734" s="40">
        <f>MAX(INDEX(AT$232:AT$243,$D734)+AT725*(1+$E734),0.01)</f>
        <v/>
      </c>
      <c r="AU734" s="40">
        <f>MAX(INDEX(AU$232:AU$243,$D734)+AU725*(1+$E734),0.01)</f>
        <v/>
      </c>
      <c r="AV734" s="40">
        <f>MAX(INDEX(AV$232:AV$243,$D734)+AV725*(1+$E734),0.01)</f>
        <v/>
      </c>
      <c r="AW734" s="40">
        <f>MAX(INDEX(AW$232:AW$243,$D734)+AW725*(1+$E734),0.01)</f>
        <v/>
      </c>
      <c r="AX734" s="42">
        <f>POSTTAX(INDEX(AX$232:AX$243,$D734),AX725,$E734)</f>
        <v/>
      </c>
    </row>
    <row r="735" hidden="1" outlineLevel="2"/>
    <row r="736" hidden="1" outlineLevel="2">
      <c r="A736" s="5" t="inlineStr">
        <is>
          <t>shp</t>
        </is>
      </c>
      <c r="B736" s="5" t="inlineStr">
        <is>
          <t>coa</t>
        </is>
      </c>
      <c r="C736" s="5" t="inlineStr">
        <is>
          <t>srv</t>
        </is>
      </c>
      <c r="D736" s="40">
        <f>INDEX(Inputs!$M$5:$M$132,MATCH($B736&amp;"|"&amp;$C736,Inputs!$A$5:$A$132,0))</f>
        <v/>
      </c>
      <c r="E736" s="40">
        <f>INDEX(Inputs!$T$5:$T$132,MATCH($B736&amp;"|"&amp;$C736,Inputs!$A$5:$A$132,0))</f>
        <v/>
      </c>
      <c r="F736" s="40">
        <f>INDEX(Inputs!$K$5:$K$132,MATCH($B736&amp;"|"&amp;$C736,Inputs!$A$5:$A$132,0))</f>
        <v/>
      </c>
      <c r="G736" s="39" t="n"/>
      <c r="H736" s="5">
        <f>INDEX(Variables!$B$5:$B$105,MATCH($A736,Variables!$A$5:$A$105,0))&amp;IF($C736="",""," | "&amp;INDEX(Mapping!$B$5:$B$26,MATCH($C736,Mapping!$A$5:$A$26,0))&amp;" | "&amp;INDEX(Mapping!$B$30:$B$41,MATCH($B736,Mapping!$A$30:$A$41,0)))</f>
        <v/>
      </c>
      <c r="I736" s="5">
        <f>INDEX(Variables!$C$5:$C$105,MATCH($A736,Variables!$A$5:$A$105,0))</f>
        <v/>
      </c>
      <c r="J736" s="5">
        <f>INDEX(Variables!$E$5:$E$105,MATCH($A736,Variables!$A$5:$A$105,0))</f>
        <v/>
      </c>
      <c r="K736" s="25">
        <f>LOWER(Settings!$C$4)&amp;".mit."&amp;$A736&amp;IF($C736="","","."&amp;$C736&amp;"."&amp;$B736)&amp;IF(INDEX(Variables!$D$5:$D$105,MATCH($A736,Variables!$A$5:$A$105,0))="","","."&amp;INDEX(Variables!$D$5:$D$105,MATCH($A736,Variables!$A$5:$A$105,0)))&amp;"."&amp;K$5</f>
        <v/>
      </c>
      <c r="L736" s="41">
        <f>INDEX(L$175:L$178,$D736)*$E736*INDEX(L$179:L$195,$F736)</f>
        <v/>
      </c>
      <c r="M736" s="40">
        <f>INDEX(M$175:M$178,$D736)*$E736*INDEX(M$179:M$195,$F736)</f>
        <v/>
      </c>
      <c r="N736" s="40">
        <f>INDEX(N$175:N$178,$D736)*$E736*INDEX(N$179:N$195,$F736)</f>
        <v/>
      </c>
      <c r="O736" s="40">
        <f>INDEX(O$175:O$178,$D736)*$E736*INDEX(O$179:O$195,$F736)</f>
        <v/>
      </c>
      <c r="P736" s="40">
        <f>INDEX(P$175:P$178,$D736)*$E736*INDEX(P$179:P$195,$F736)</f>
        <v/>
      </c>
      <c r="Q736" s="40">
        <f>INDEX(Q$175:Q$178,$D736)*$E736*INDEX(Q$179:Q$195,$F736)</f>
        <v/>
      </c>
      <c r="R736" s="40">
        <f>INDEX(R$175:R$178,$D736)*$E736*INDEX(R$179:R$195,$F736)</f>
        <v/>
      </c>
      <c r="S736" s="40">
        <f>INDEX(S$175:S$178,$D736)*$E736*INDEX(S$179:S$195,$F736)</f>
        <v/>
      </c>
      <c r="T736" s="40">
        <f>INDEX(T$175:T$178,$D736)*$E736*INDEX(T$179:T$195,$F736)</f>
        <v/>
      </c>
      <c r="U736" s="40">
        <f>INDEX(U$175:U$178,$D736)*$E736*INDEX(U$179:U$195,$F736)</f>
        <v/>
      </c>
      <c r="V736" s="40">
        <f>INDEX(V$175:V$178,$D736)*$E736*INDEX(V$179:V$195,$F736)</f>
        <v/>
      </c>
      <c r="W736" s="40">
        <f>INDEX(W$175:W$178,$D736)*$E736*INDEX(W$179:W$195,$F736)</f>
        <v/>
      </c>
      <c r="X736" s="40">
        <f>INDEX(X$175:X$178,$D736)*$E736*INDEX(X$179:X$195,$F736)</f>
        <v/>
      </c>
      <c r="Y736" s="40">
        <f>INDEX(Y$175:Y$178,$D736)*$E736*INDEX(Y$179:Y$195,$F736)</f>
        <v/>
      </c>
      <c r="Z736" s="40">
        <f>INDEX(Z$175:Z$178,$D736)*$E736*INDEX(Z$179:Z$195,$F736)</f>
        <v/>
      </c>
      <c r="AA736" s="40">
        <f>INDEX(AA$175:AA$178,$D736)*$E736*INDEX(AA$179:AA$195,$F736)</f>
        <v/>
      </c>
      <c r="AB736" s="40">
        <f>INDEX(AB$175:AB$178,$D736)*$E736*INDEX(AB$179:AB$195,$F736)</f>
        <v/>
      </c>
      <c r="AC736" s="40">
        <f>INDEX(AC$175:AC$178,$D736)*$E736*INDEX(AC$179:AC$195,$F736)</f>
        <v/>
      </c>
      <c r="AD736" s="42">
        <f>SHADOWEFF(INDEX(AD$175:AD$178,$D736),$E736,INDEX(AD$179:AD$195,$F736))</f>
        <v/>
      </c>
      <c r="AE736" s="25">
        <f>LOWER(Settings!$C$4)&amp;".mit."&amp;$A736&amp;IF($C736="","","."&amp;$C736&amp;"."&amp;$B736)&amp;IF(INDEX(Variables!$D$5:$D$105,MATCH($A736,Variables!$A$5:$A$105,0))="","","."&amp;INDEX(Variables!$D$5:$D$105,MATCH($A736,Variables!$A$5:$A$105,0)))&amp;"."&amp;AE$5</f>
        <v/>
      </c>
      <c r="AF736" s="41">
        <f>INDEX(AF$175:AF$178,$D736)*$E736*INDEX(AF$179:AF$195,$F736)</f>
        <v/>
      </c>
      <c r="AG736" s="40">
        <f>INDEX(AG$175:AG$178,$D736)*$E736*INDEX(AG$179:AG$195,$F736)</f>
        <v/>
      </c>
      <c r="AH736" s="40">
        <f>INDEX(AH$175:AH$178,$D736)*$E736*INDEX(AH$179:AH$195,$F736)</f>
        <v/>
      </c>
      <c r="AI736" s="40">
        <f>INDEX(AI$175:AI$178,$D736)*$E736*INDEX(AI$179:AI$195,$F736)</f>
        <v/>
      </c>
      <c r="AJ736" s="40">
        <f>INDEX(AJ$175:AJ$178,$D736)*$E736*INDEX(AJ$179:AJ$195,$F736)</f>
        <v/>
      </c>
      <c r="AK736" s="40">
        <f>INDEX(AK$175:AK$178,$D736)*$E736*INDEX(AK$179:AK$195,$F736)</f>
        <v/>
      </c>
      <c r="AL736" s="40">
        <f>INDEX(AL$175:AL$178,$D736)*$E736*INDEX(AL$179:AL$195,$F736)</f>
        <v/>
      </c>
      <c r="AM736" s="40">
        <f>INDEX(AM$175:AM$178,$D736)*$E736*INDEX(AM$179:AM$195,$F736)</f>
        <v/>
      </c>
      <c r="AN736" s="40">
        <f>INDEX(AN$175:AN$178,$D736)*$E736*INDEX(AN$179:AN$195,$F736)</f>
        <v/>
      </c>
      <c r="AO736" s="40">
        <f>INDEX(AO$175:AO$178,$D736)*$E736*INDEX(AO$179:AO$195,$F736)</f>
        <v/>
      </c>
      <c r="AP736" s="40">
        <f>INDEX(AP$175:AP$178,$D736)*$E736*INDEX(AP$179:AP$195,$F736)</f>
        <v/>
      </c>
      <c r="AQ736" s="40">
        <f>INDEX(AQ$175:AQ$178,$D736)*$E736*INDEX(AQ$179:AQ$195,$F736)</f>
        <v/>
      </c>
      <c r="AR736" s="40">
        <f>INDEX(AR$175:AR$178,$D736)*$E736*INDEX(AR$179:AR$195,$F736)</f>
        <v/>
      </c>
      <c r="AS736" s="40">
        <f>INDEX(AS$175:AS$178,$D736)*$E736*INDEX(AS$179:AS$195,$F736)</f>
        <v/>
      </c>
      <c r="AT736" s="40">
        <f>INDEX(AT$175:AT$178,$D736)*$E736*INDEX(AT$179:AT$195,$F736)</f>
        <v/>
      </c>
      <c r="AU736" s="40">
        <f>INDEX(AU$175:AU$178,$D736)*$E736*INDEX(AU$179:AU$195,$F736)</f>
        <v/>
      </c>
      <c r="AV736" s="40">
        <f>INDEX(AV$175:AV$178,$D736)*$E736*INDEX(AV$179:AV$195,$F736)</f>
        <v/>
      </c>
      <c r="AW736" s="40">
        <f>INDEX(AW$175:AW$178,$D736)*$E736*INDEX(AW$179:AW$195,$F736)</f>
        <v/>
      </c>
      <c r="AX736" s="42">
        <f>SHADOWEFF(INDEX(AX$175:AX$178,$D736),$E736,INDEX(AX$179:AX$195,$F736))</f>
        <v/>
      </c>
    </row>
    <row r="737" hidden="1" outlineLevel="2">
      <c r="A737" s="5" t="inlineStr">
        <is>
          <t>shp</t>
        </is>
      </c>
      <c r="B737" s="5" t="inlineStr">
        <is>
          <t>nga</t>
        </is>
      </c>
      <c r="C737" s="5" t="inlineStr">
        <is>
          <t>srv</t>
        </is>
      </c>
      <c r="D737" s="40">
        <f>INDEX(Inputs!$M$5:$M$132,MATCH($B737&amp;"|"&amp;$C737,Inputs!$A$5:$A$132,0))</f>
        <v/>
      </c>
      <c r="E737" s="40">
        <f>INDEX(Inputs!$T$5:$T$132,MATCH($B737&amp;"|"&amp;$C737,Inputs!$A$5:$A$132,0))</f>
        <v/>
      </c>
      <c r="F737" s="40">
        <f>INDEX(Inputs!$K$5:$K$132,MATCH($B737&amp;"|"&amp;$C737,Inputs!$A$5:$A$132,0))</f>
        <v/>
      </c>
      <c r="G737" s="39" t="n"/>
      <c r="H737" s="5">
        <f>INDEX(Variables!$B$5:$B$105,MATCH($A737,Variables!$A$5:$A$105,0))&amp;IF($C737="",""," | "&amp;INDEX(Mapping!$B$5:$B$26,MATCH($C737,Mapping!$A$5:$A$26,0))&amp;" | "&amp;INDEX(Mapping!$B$30:$B$41,MATCH($B737,Mapping!$A$30:$A$41,0)))</f>
        <v/>
      </c>
      <c r="I737" s="5">
        <f>INDEX(Variables!$C$5:$C$105,MATCH($A737,Variables!$A$5:$A$105,0))</f>
        <v/>
      </c>
      <c r="J737" s="5">
        <f>INDEX(Variables!$E$5:$E$105,MATCH($A737,Variables!$A$5:$A$105,0))</f>
        <v/>
      </c>
      <c r="K737" s="25">
        <f>LOWER(Settings!$C$4)&amp;".mit."&amp;$A737&amp;IF($C737="","","."&amp;$C737&amp;"."&amp;$B737)&amp;IF(INDEX(Variables!$D$5:$D$105,MATCH($A737,Variables!$A$5:$A$105,0))="","","."&amp;INDEX(Variables!$D$5:$D$105,MATCH($A737,Variables!$A$5:$A$105,0)))&amp;"."&amp;K$5</f>
        <v/>
      </c>
      <c r="L737" s="41">
        <f>INDEX(L$175:L$178,$D737)*$E737*INDEX(L$179:L$195,$F737)</f>
        <v/>
      </c>
      <c r="M737" s="40">
        <f>INDEX(M$175:M$178,$D737)*$E737*INDEX(M$179:M$195,$F737)</f>
        <v/>
      </c>
      <c r="N737" s="40">
        <f>INDEX(N$175:N$178,$D737)*$E737*INDEX(N$179:N$195,$F737)</f>
        <v/>
      </c>
      <c r="O737" s="40">
        <f>INDEX(O$175:O$178,$D737)*$E737*INDEX(O$179:O$195,$F737)</f>
        <v/>
      </c>
      <c r="P737" s="40">
        <f>INDEX(P$175:P$178,$D737)*$E737*INDEX(P$179:P$195,$F737)</f>
        <v/>
      </c>
      <c r="Q737" s="40">
        <f>INDEX(Q$175:Q$178,$D737)*$E737*INDEX(Q$179:Q$195,$F737)</f>
        <v/>
      </c>
      <c r="R737" s="40">
        <f>INDEX(R$175:R$178,$D737)*$E737*INDEX(R$179:R$195,$F737)</f>
        <v/>
      </c>
      <c r="S737" s="40">
        <f>INDEX(S$175:S$178,$D737)*$E737*INDEX(S$179:S$195,$F737)</f>
        <v/>
      </c>
      <c r="T737" s="40">
        <f>INDEX(T$175:T$178,$D737)*$E737*INDEX(T$179:T$195,$F737)</f>
        <v/>
      </c>
      <c r="U737" s="40">
        <f>INDEX(U$175:U$178,$D737)*$E737*INDEX(U$179:U$195,$F737)</f>
        <v/>
      </c>
      <c r="V737" s="40">
        <f>INDEX(V$175:V$178,$D737)*$E737*INDEX(V$179:V$195,$F737)</f>
        <v/>
      </c>
      <c r="W737" s="40">
        <f>INDEX(W$175:W$178,$D737)*$E737*INDEX(W$179:W$195,$F737)</f>
        <v/>
      </c>
      <c r="X737" s="40">
        <f>INDEX(X$175:X$178,$D737)*$E737*INDEX(X$179:X$195,$F737)</f>
        <v/>
      </c>
      <c r="Y737" s="40">
        <f>INDEX(Y$175:Y$178,$D737)*$E737*INDEX(Y$179:Y$195,$F737)</f>
        <v/>
      </c>
      <c r="Z737" s="40">
        <f>INDEX(Z$175:Z$178,$D737)*$E737*INDEX(Z$179:Z$195,$F737)</f>
        <v/>
      </c>
      <c r="AA737" s="40">
        <f>INDEX(AA$175:AA$178,$D737)*$E737*INDEX(AA$179:AA$195,$F737)</f>
        <v/>
      </c>
      <c r="AB737" s="40">
        <f>INDEX(AB$175:AB$178,$D737)*$E737*INDEX(AB$179:AB$195,$F737)</f>
        <v/>
      </c>
      <c r="AC737" s="40">
        <f>INDEX(AC$175:AC$178,$D737)*$E737*INDEX(AC$179:AC$195,$F737)</f>
        <v/>
      </c>
      <c r="AD737" s="42">
        <f>SHADOWEFF(INDEX(AD$175:AD$178,$D737),$E737,INDEX(AD$179:AD$195,$F737))</f>
        <v/>
      </c>
      <c r="AE737" s="25">
        <f>LOWER(Settings!$C$4)&amp;".mit."&amp;$A737&amp;IF($C737="","","."&amp;$C737&amp;"."&amp;$B737)&amp;IF(INDEX(Variables!$D$5:$D$105,MATCH($A737,Variables!$A$5:$A$105,0))="","","."&amp;INDEX(Variables!$D$5:$D$105,MATCH($A737,Variables!$A$5:$A$105,0)))&amp;"."&amp;AE$5</f>
        <v/>
      </c>
      <c r="AF737" s="41">
        <f>INDEX(AF$175:AF$178,$D737)*$E737*INDEX(AF$179:AF$195,$F737)</f>
        <v/>
      </c>
      <c r="AG737" s="40">
        <f>INDEX(AG$175:AG$178,$D737)*$E737*INDEX(AG$179:AG$195,$F737)</f>
        <v/>
      </c>
      <c r="AH737" s="40">
        <f>INDEX(AH$175:AH$178,$D737)*$E737*INDEX(AH$179:AH$195,$F737)</f>
        <v/>
      </c>
      <c r="AI737" s="40">
        <f>INDEX(AI$175:AI$178,$D737)*$E737*INDEX(AI$179:AI$195,$F737)</f>
        <v/>
      </c>
      <c r="AJ737" s="40">
        <f>INDEX(AJ$175:AJ$178,$D737)*$E737*INDEX(AJ$179:AJ$195,$F737)</f>
        <v/>
      </c>
      <c r="AK737" s="40">
        <f>INDEX(AK$175:AK$178,$D737)*$E737*INDEX(AK$179:AK$195,$F737)</f>
        <v/>
      </c>
      <c r="AL737" s="40">
        <f>INDEX(AL$175:AL$178,$D737)*$E737*INDEX(AL$179:AL$195,$F737)</f>
        <v/>
      </c>
      <c r="AM737" s="40">
        <f>INDEX(AM$175:AM$178,$D737)*$E737*INDEX(AM$179:AM$195,$F737)</f>
        <v/>
      </c>
      <c r="AN737" s="40">
        <f>INDEX(AN$175:AN$178,$D737)*$E737*INDEX(AN$179:AN$195,$F737)</f>
        <v/>
      </c>
      <c r="AO737" s="40">
        <f>INDEX(AO$175:AO$178,$D737)*$E737*INDEX(AO$179:AO$195,$F737)</f>
        <v/>
      </c>
      <c r="AP737" s="40">
        <f>INDEX(AP$175:AP$178,$D737)*$E737*INDEX(AP$179:AP$195,$F737)</f>
        <v/>
      </c>
      <c r="AQ737" s="40">
        <f>INDEX(AQ$175:AQ$178,$D737)*$E737*INDEX(AQ$179:AQ$195,$F737)</f>
        <v/>
      </c>
      <c r="AR737" s="40">
        <f>INDEX(AR$175:AR$178,$D737)*$E737*INDEX(AR$179:AR$195,$F737)</f>
        <v/>
      </c>
      <c r="AS737" s="40">
        <f>INDEX(AS$175:AS$178,$D737)*$E737*INDEX(AS$179:AS$195,$F737)</f>
        <v/>
      </c>
      <c r="AT737" s="40">
        <f>INDEX(AT$175:AT$178,$D737)*$E737*INDEX(AT$179:AT$195,$F737)</f>
        <v/>
      </c>
      <c r="AU737" s="40">
        <f>INDEX(AU$175:AU$178,$D737)*$E737*INDEX(AU$179:AU$195,$F737)</f>
        <v/>
      </c>
      <c r="AV737" s="40">
        <f>INDEX(AV$175:AV$178,$D737)*$E737*INDEX(AV$179:AV$195,$F737)</f>
        <v/>
      </c>
      <c r="AW737" s="40">
        <f>INDEX(AW$175:AW$178,$D737)*$E737*INDEX(AW$179:AW$195,$F737)</f>
        <v/>
      </c>
      <c r="AX737" s="42">
        <f>SHADOWEFF(INDEX(AX$175:AX$178,$D737),$E737,INDEX(AX$179:AX$195,$F737))</f>
        <v/>
      </c>
    </row>
    <row r="738" hidden="1" outlineLevel="2">
      <c r="A738" s="5" t="inlineStr">
        <is>
          <t>shp</t>
        </is>
      </c>
      <c r="B738" s="5" t="inlineStr">
        <is>
          <t>gso</t>
        </is>
      </c>
      <c r="C738" s="5" t="inlineStr">
        <is>
          <t>srv</t>
        </is>
      </c>
      <c r="D738" s="40">
        <f>INDEX(Inputs!$M$5:$M$132,MATCH($B738&amp;"|"&amp;$C738,Inputs!$A$5:$A$132,0))</f>
        <v/>
      </c>
      <c r="E738" s="40">
        <f>INDEX(Inputs!$T$5:$T$132,MATCH($B738&amp;"|"&amp;$C738,Inputs!$A$5:$A$132,0))</f>
        <v/>
      </c>
      <c r="F738" s="40">
        <f>INDEX(Inputs!$K$5:$K$132,MATCH($B738&amp;"|"&amp;$C738,Inputs!$A$5:$A$132,0))</f>
        <v/>
      </c>
      <c r="G738" s="39" t="n"/>
      <c r="H738" s="5">
        <f>INDEX(Variables!$B$5:$B$105,MATCH($A738,Variables!$A$5:$A$105,0))&amp;IF($C738="",""," | "&amp;INDEX(Mapping!$B$5:$B$26,MATCH($C738,Mapping!$A$5:$A$26,0))&amp;" | "&amp;INDEX(Mapping!$B$30:$B$41,MATCH($B738,Mapping!$A$30:$A$41,0)))</f>
        <v/>
      </c>
      <c r="I738" s="5">
        <f>INDEX(Variables!$C$5:$C$105,MATCH($A738,Variables!$A$5:$A$105,0))</f>
        <v/>
      </c>
      <c r="J738" s="5">
        <f>INDEX(Variables!$E$5:$E$105,MATCH($A738,Variables!$A$5:$A$105,0))</f>
        <v/>
      </c>
      <c r="K738" s="25">
        <f>LOWER(Settings!$C$4)&amp;".mit."&amp;$A738&amp;IF($C738="","","."&amp;$C738&amp;"."&amp;$B738)&amp;IF(INDEX(Variables!$D$5:$D$105,MATCH($A738,Variables!$A$5:$A$105,0))="","","."&amp;INDEX(Variables!$D$5:$D$105,MATCH($A738,Variables!$A$5:$A$105,0)))&amp;"."&amp;K$5</f>
        <v/>
      </c>
      <c r="L738" s="41">
        <f>INDEX(L$175:L$178,$D738)*$E738*INDEX(L$179:L$195,$F738)</f>
        <v/>
      </c>
      <c r="M738" s="40">
        <f>INDEX(M$175:M$178,$D738)*$E738*INDEX(M$179:M$195,$F738)</f>
        <v/>
      </c>
      <c r="N738" s="40">
        <f>INDEX(N$175:N$178,$D738)*$E738*INDEX(N$179:N$195,$F738)</f>
        <v/>
      </c>
      <c r="O738" s="40">
        <f>INDEX(O$175:O$178,$D738)*$E738*INDEX(O$179:O$195,$F738)</f>
        <v/>
      </c>
      <c r="P738" s="40">
        <f>INDEX(P$175:P$178,$D738)*$E738*INDEX(P$179:P$195,$F738)</f>
        <v/>
      </c>
      <c r="Q738" s="40">
        <f>INDEX(Q$175:Q$178,$D738)*$E738*INDEX(Q$179:Q$195,$F738)</f>
        <v/>
      </c>
      <c r="R738" s="40">
        <f>INDEX(R$175:R$178,$D738)*$E738*INDEX(R$179:R$195,$F738)</f>
        <v/>
      </c>
      <c r="S738" s="40">
        <f>INDEX(S$175:S$178,$D738)*$E738*INDEX(S$179:S$195,$F738)</f>
        <v/>
      </c>
      <c r="T738" s="40">
        <f>INDEX(T$175:T$178,$D738)*$E738*INDEX(T$179:T$195,$F738)</f>
        <v/>
      </c>
      <c r="U738" s="40">
        <f>INDEX(U$175:U$178,$D738)*$E738*INDEX(U$179:U$195,$F738)</f>
        <v/>
      </c>
      <c r="V738" s="40">
        <f>INDEX(V$175:V$178,$D738)*$E738*INDEX(V$179:V$195,$F738)</f>
        <v/>
      </c>
      <c r="W738" s="40">
        <f>INDEX(W$175:W$178,$D738)*$E738*INDEX(W$179:W$195,$F738)</f>
        <v/>
      </c>
      <c r="X738" s="40">
        <f>INDEX(X$175:X$178,$D738)*$E738*INDEX(X$179:X$195,$F738)</f>
        <v/>
      </c>
      <c r="Y738" s="40">
        <f>INDEX(Y$175:Y$178,$D738)*$E738*INDEX(Y$179:Y$195,$F738)</f>
        <v/>
      </c>
      <c r="Z738" s="40">
        <f>INDEX(Z$175:Z$178,$D738)*$E738*INDEX(Z$179:Z$195,$F738)</f>
        <v/>
      </c>
      <c r="AA738" s="40">
        <f>INDEX(AA$175:AA$178,$D738)*$E738*INDEX(AA$179:AA$195,$F738)</f>
        <v/>
      </c>
      <c r="AB738" s="40">
        <f>INDEX(AB$175:AB$178,$D738)*$E738*INDEX(AB$179:AB$195,$F738)</f>
        <v/>
      </c>
      <c r="AC738" s="40">
        <f>INDEX(AC$175:AC$178,$D738)*$E738*INDEX(AC$179:AC$195,$F738)</f>
        <v/>
      </c>
      <c r="AD738" s="42">
        <f>SHADOWEFF(INDEX(AD$175:AD$178,$D738),$E738,INDEX(AD$179:AD$195,$F738))</f>
        <v/>
      </c>
      <c r="AE738" s="25">
        <f>LOWER(Settings!$C$4)&amp;".mit."&amp;$A738&amp;IF($C738="","","."&amp;$C738&amp;"."&amp;$B738)&amp;IF(INDEX(Variables!$D$5:$D$105,MATCH($A738,Variables!$A$5:$A$105,0))="","","."&amp;INDEX(Variables!$D$5:$D$105,MATCH($A738,Variables!$A$5:$A$105,0)))&amp;"."&amp;AE$5</f>
        <v/>
      </c>
      <c r="AF738" s="41">
        <f>INDEX(AF$175:AF$178,$D738)*$E738*INDEX(AF$179:AF$195,$F738)</f>
        <v/>
      </c>
      <c r="AG738" s="40">
        <f>INDEX(AG$175:AG$178,$D738)*$E738*INDEX(AG$179:AG$195,$F738)</f>
        <v/>
      </c>
      <c r="AH738" s="40">
        <f>INDEX(AH$175:AH$178,$D738)*$E738*INDEX(AH$179:AH$195,$F738)</f>
        <v/>
      </c>
      <c r="AI738" s="40">
        <f>INDEX(AI$175:AI$178,$D738)*$E738*INDEX(AI$179:AI$195,$F738)</f>
        <v/>
      </c>
      <c r="AJ738" s="40">
        <f>INDEX(AJ$175:AJ$178,$D738)*$E738*INDEX(AJ$179:AJ$195,$F738)</f>
        <v/>
      </c>
      <c r="AK738" s="40">
        <f>INDEX(AK$175:AK$178,$D738)*$E738*INDEX(AK$179:AK$195,$F738)</f>
        <v/>
      </c>
      <c r="AL738" s="40">
        <f>INDEX(AL$175:AL$178,$D738)*$E738*INDEX(AL$179:AL$195,$F738)</f>
        <v/>
      </c>
      <c r="AM738" s="40">
        <f>INDEX(AM$175:AM$178,$D738)*$E738*INDEX(AM$179:AM$195,$F738)</f>
        <v/>
      </c>
      <c r="AN738" s="40">
        <f>INDEX(AN$175:AN$178,$D738)*$E738*INDEX(AN$179:AN$195,$F738)</f>
        <v/>
      </c>
      <c r="AO738" s="40">
        <f>INDEX(AO$175:AO$178,$D738)*$E738*INDEX(AO$179:AO$195,$F738)</f>
        <v/>
      </c>
      <c r="AP738" s="40">
        <f>INDEX(AP$175:AP$178,$D738)*$E738*INDEX(AP$179:AP$195,$F738)</f>
        <v/>
      </c>
      <c r="AQ738" s="40">
        <f>INDEX(AQ$175:AQ$178,$D738)*$E738*INDEX(AQ$179:AQ$195,$F738)</f>
        <v/>
      </c>
      <c r="AR738" s="40">
        <f>INDEX(AR$175:AR$178,$D738)*$E738*INDEX(AR$179:AR$195,$F738)</f>
        <v/>
      </c>
      <c r="AS738" s="40">
        <f>INDEX(AS$175:AS$178,$D738)*$E738*INDEX(AS$179:AS$195,$F738)</f>
        <v/>
      </c>
      <c r="AT738" s="40">
        <f>INDEX(AT$175:AT$178,$D738)*$E738*INDEX(AT$179:AT$195,$F738)</f>
        <v/>
      </c>
      <c r="AU738" s="40">
        <f>INDEX(AU$175:AU$178,$D738)*$E738*INDEX(AU$179:AU$195,$F738)</f>
        <v/>
      </c>
      <c r="AV738" s="40">
        <f>INDEX(AV$175:AV$178,$D738)*$E738*INDEX(AV$179:AV$195,$F738)</f>
        <v/>
      </c>
      <c r="AW738" s="40">
        <f>INDEX(AW$175:AW$178,$D738)*$E738*INDEX(AW$179:AW$195,$F738)</f>
        <v/>
      </c>
      <c r="AX738" s="42">
        <f>SHADOWEFF(INDEX(AX$175:AX$178,$D738),$E738,INDEX(AX$179:AX$195,$F738))</f>
        <v/>
      </c>
    </row>
    <row r="739" hidden="1" outlineLevel="2">
      <c r="A739" s="5" t="inlineStr">
        <is>
          <t>shp</t>
        </is>
      </c>
      <c r="B739" s="5" t="inlineStr">
        <is>
          <t>die</t>
        </is>
      </c>
      <c r="C739" s="5" t="inlineStr">
        <is>
          <t>srv</t>
        </is>
      </c>
      <c r="D739" s="40">
        <f>INDEX(Inputs!$M$5:$M$132,MATCH($B739&amp;"|"&amp;$C739,Inputs!$A$5:$A$132,0))</f>
        <v/>
      </c>
      <c r="E739" s="40">
        <f>INDEX(Inputs!$T$5:$T$132,MATCH($B739&amp;"|"&amp;$C739,Inputs!$A$5:$A$132,0))</f>
        <v/>
      </c>
      <c r="F739" s="40">
        <f>INDEX(Inputs!$K$5:$K$132,MATCH($B739&amp;"|"&amp;$C739,Inputs!$A$5:$A$132,0))</f>
        <v/>
      </c>
      <c r="G739" s="39" t="n"/>
      <c r="H739" s="5">
        <f>INDEX(Variables!$B$5:$B$105,MATCH($A739,Variables!$A$5:$A$105,0))&amp;IF($C739="",""," | "&amp;INDEX(Mapping!$B$5:$B$26,MATCH($C739,Mapping!$A$5:$A$26,0))&amp;" | "&amp;INDEX(Mapping!$B$30:$B$41,MATCH($B739,Mapping!$A$30:$A$41,0)))</f>
        <v/>
      </c>
      <c r="I739" s="5">
        <f>INDEX(Variables!$C$5:$C$105,MATCH($A739,Variables!$A$5:$A$105,0))</f>
        <v/>
      </c>
      <c r="J739" s="5">
        <f>INDEX(Variables!$E$5:$E$105,MATCH($A739,Variables!$A$5:$A$105,0))</f>
        <v/>
      </c>
      <c r="K739" s="25">
        <f>LOWER(Settings!$C$4)&amp;".mit."&amp;$A739&amp;IF($C739="","","."&amp;$C739&amp;"."&amp;$B739)&amp;IF(INDEX(Variables!$D$5:$D$105,MATCH($A739,Variables!$A$5:$A$105,0))="","","."&amp;INDEX(Variables!$D$5:$D$105,MATCH($A739,Variables!$A$5:$A$105,0)))&amp;"."&amp;K$5</f>
        <v/>
      </c>
      <c r="L739" s="41">
        <f>INDEX(L$175:L$178,$D739)*$E739*INDEX(L$179:L$195,$F739)</f>
        <v/>
      </c>
      <c r="M739" s="40">
        <f>INDEX(M$175:M$178,$D739)*$E739*INDEX(M$179:M$195,$F739)</f>
        <v/>
      </c>
      <c r="N739" s="40">
        <f>INDEX(N$175:N$178,$D739)*$E739*INDEX(N$179:N$195,$F739)</f>
        <v/>
      </c>
      <c r="O739" s="40">
        <f>INDEX(O$175:O$178,$D739)*$E739*INDEX(O$179:O$195,$F739)</f>
        <v/>
      </c>
      <c r="P739" s="40">
        <f>INDEX(P$175:P$178,$D739)*$E739*INDEX(P$179:P$195,$F739)</f>
        <v/>
      </c>
      <c r="Q739" s="40">
        <f>INDEX(Q$175:Q$178,$D739)*$E739*INDEX(Q$179:Q$195,$F739)</f>
        <v/>
      </c>
      <c r="R739" s="40">
        <f>INDEX(R$175:R$178,$D739)*$E739*INDEX(R$179:R$195,$F739)</f>
        <v/>
      </c>
      <c r="S739" s="40">
        <f>INDEX(S$175:S$178,$D739)*$E739*INDEX(S$179:S$195,$F739)</f>
        <v/>
      </c>
      <c r="T739" s="40">
        <f>INDEX(T$175:T$178,$D739)*$E739*INDEX(T$179:T$195,$F739)</f>
        <v/>
      </c>
      <c r="U739" s="40">
        <f>INDEX(U$175:U$178,$D739)*$E739*INDEX(U$179:U$195,$F739)</f>
        <v/>
      </c>
      <c r="V739" s="40">
        <f>INDEX(V$175:V$178,$D739)*$E739*INDEX(V$179:V$195,$F739)</f>
        <v/>
      </c>
      <c r="W739" s="40">
        <f>INDEX(W$175:W$178,$D739)*$E739*INDEX(W$179:W$195,$F739)</f>
        <v/>
      </c>
      <c r="X739" s="40">
        <f>INDEX(X$175:X$178,$D739)*$E739*INDEX(X$179:X$195,$F739)</f>
        <v/>
      </c>
      <c r="Y739" s="40">
        <f>INDEX(Y$175:Y$178,$D739)*$E739*INDEX(Y$179:Y$195,$F739)</f>
        <v/>
      </c>
      <c r="Z739" s="40">
        <f>INDEX(Z$175:Z$178,$D739)*$E739*INDEX(Z$179:Z$195,$F739)</f>
        <v/>
      </c>
      <c r="AA739" s="40">
        <f>INDEX(AA$175:AA$178,$D739)*$E739*INDEX(AA$179:AA$195,$F739)</f>
        <v/>
      </c>
      <c r="AB739" s="40">
        <f>INDEX(AB$175:AB$178,$D739)*$E739*INDEX(AB$179:AB$195,$F739)</f>
        <v/>
      </c>
      <c r="AC739" s="40">
        <f>INDEX(AC$175:AC$178,$D739)*$E739*INDEX(AC$179:AC$195,$F739)</f>
        <v/>
      </c>
      <c r="AD739" s="42">
        <f>SHADOWEFF(INDEX(AD$175:AD$178,$D739),$E739,INDEX(AD$179:AD$195,$F739))</f>
        <v/>
      </c>
      <c r="AE739" s="25">
        <f>LOWER(Settings!$C$4)&amp;".mit."&amp;$A739&amp;IF($C739="","","."&amp;$C739&amp;"."&amp;$B739)&amp;IF(INDEX(Variables!$D$5:$D$105,MATCH($A739,Variables!$A$5:$A$105,0))="","","."&amp;INDEX(Variables!$D$5:$D$105,MATCH($A739,Variables!$A$5:$A$105,0)))&amp;"."&amp;AE$5</f>
        <v/>
      </c>
      <c r="AF739" s="41">
        <f>INDEX(AF$175:AF$178,$D739)*$E739*INDEX(AF$179:AF$195,$F739)</f>
        <v/>
      </c>
      <c r="AG739" s="40">
        <f>INDEX(AG$175:AG$178,$D739)*$E739*INDEX(AG$179:AG$195,$F739)</f>
        <v/>
      </c>
      <c r="AH739" s="40">
        <f>INDEX(AH$175:AH$178,$D739)*$E739*INDEX(AH$179:AH$195,$F739)</f>
        <v/>
      </c>
      <c r="AI739" s="40">
        <f>INDEX(AI$175:AI$178,$D739)*$E739*INDEX(AI$179:AI$195,$F739)</f>
        <v/>
      </c>
      <c r="AJ739" s="40">
        <f>INDEX(AJ$175:AJ$178,$D739)*$E739*INDEX(AJ$179:AJ$195,$F739)</f>
        <v/>
      </c>
      <c r="AK739" s="40">
        <f>INDEX(AK$175:AK$178,$D739)*$E739*INDEX(AK$179:AK$195,$F739)</f>
        <v/>
      </c>
      <c r="AL739" s="40">
        <f>INDEX(AL$175:AL$178,$D739)*$E739*INDEX(AL$179:AL$195,$F739)</f>
        <v/>
      </c>
      <c r="AM739" s="40">
        <f>INDEX(AM$175:AM$178,$D739)*$E739*INDEX(AM$179:AM$195,$F739)</f>
        <v/>
      </c>
      <c r="AN739" s="40">
        <f>INDEX(AN$175:AN$178,$D739)*$E739*INDEX(AN$179:AN$195,$F739)</f>
        <v/>
      </c>
      <c r="AO739" s="40">
        <f>INDEX(AO$175:AO$178,$D739)*$E739*INDEX(AO$179:AO$195,$F739)</f>
        <v/>
      </c>
      <c r="AP739" s="40">
        <f>INDEX(AP$175:AP$178,$D739)*$E739*INDEX(AP$179:AP$195,$F739)</f>
        <v/>
      </c>
      <c r="AQ739" s="40">
        <f>INDEX(AQ$175:AQ$178,$D739)*$E739*INDEX(AQ$179:AQ$195,$F739)</f>
        <v/>
      </c>
      <c r="AR739" s="40">
        <f>INDEX(AR$175:AR$178,$D739)*$E739*INDEX(AR$179:AR$195,$F739)</f>
        <v/>
      </c>
      <c r="AS739" s="40">
        <f>INDEX(AS$175:AS$178,$D739)*$E739*INDEX(AS$179:AS$195,$F739)</f>
        <v/>
      </c>
      <c r="AT739" s="40">
        <f>INDEX(AT$175:AT$178,$D739)*$E739*INDEX(AT$179:AT$195,$F739)</f>
        <v/>
      </c>
      <c r="AU739" s="40">
        <f>INDEX(AU$175:AU$178,$D739)*$E739*INDEX(AU$179:AU$195,$F739)</f>
        <v/>
      </c>
      <c r="AV739" s="40">
        <f>INDEX(AV$175:AV$178,$D739)*$E739*INDEX(AV$179:AV$195,$F739)</f>
        <v/>
      </c>
      <c r="AW739" s="40">
        <f>INDEX(AW$175:AW$178,$D739)*$E739*INDEX(AW$179:AW$195,$F739)</f>
        <v/>
      </c>
      <c r="AX739" s="42">
        <f>SHADOWEFF(INDEX(AX$175:AX$178,$D739),$E739,INDEX(AX$179:AX$195,$F739))</f>
        <v/>
      </c>
    </row>
    <row r="740" hidden="1" outlineLevel="2">
      <c r="A740" s="5" t="inlineStr">
        <is>
          <t>shp</t>
        </is>
      </c>
      <c r="B740" s="5" t="inlineStr">
        <is>
          <t>lpg</t>
        </is>
      </c>
      <c r="C740" s="5" t="inlineStr">
        <is>
          <t>srv</t>
        </is>
      </c>
      <c r="D740" s="40">
        <f>INDEX(Inputs!$M$5:$M$132,MATCH($B740&amp;"|"&amp;$C740,Inputs!$A$5:$A$132,0))</f>
        <v/>
      </c>
      <c r="E740" s="40">
        <f>INDEX(Inputs!$T$5:$T$132,MATCH($B740&amp;"|"&amp;$C740,Inputs!$A$5:$A$132,0))</f>
        <v/>
      </c>
      <c r="F740" s="40">
        <f>INDEX(Inputs!$K$5:$K$132,MATCH($B740&amp;"|"&amp;$C740,Inputs!$A$5:$A$132,0))</f>
        <v/>
      </c>
      <c r="G740" s="39" t="n"/>
      <c r="H740" s="5">
        <f>INDEX(Variables!$B$5:$B$105,MATCH($A740,Variables!$A$5:$A$105,0))&amp;IF($C740="",""," | "&amp;INDEX(Mapping!$B$5:$B$26,MATCH($C740,Mapping!$A$5:$A$26,0))&amp;" | "&amp;INDEX(Mapping!$B$30:$B$41,MATCH($B740,Mapping!$A$30:$A$41,0)))</f>
        <v/>
      </c>
      <c r="I740" s="5">
        <f>INDEX(Variables!$C$5:$C$105,MATCH($A740,Variables!$A$5:$A$105,0))</f>
        <v/>
      </c>
      <c r="J740" s="5">
        <f>INDEX(Variables!$E$5:$E$105,MATCH($A740,Variables!$A$5:$A$105,0))</f>
        <v/>
      </c>
      <c r="K740" s="25">
        <f>LOWER(Settings!$C$4)&amp;".mit."&amp;$A740&amp;IF($C740="","","."&amp;$C740&amp;"."&amp;$B740)&amp;IF(INDEX(Variables!$D$5:$D$105,MATCH($A740,Variables!$A$5:$A$105,0))="","","."&amp;INDEX(Variables!$D$5:$D$105,MATCH($A740,Variables!$A$5:$A$105,0)))&amp;"."&amp;K$5</f>
        <v/>
      </c>
      <c r="L740" s="41">
        <f>INDEX(L$175:L$178,$D740)*$E740*INDEX(L$179:L$195,$F740)</f>
        <v/>
      </c>
      <c r="M740" s="40">
        <f>INDEX(M$175:M$178,$D740)*$E740*INDEX(M$179:M$195,$F740)</f>
        <v/>
      </c>
      <c r="N740" s="40">
        <f>INDEX(N$175:N$178,$D740)*$E740*INDEX(N$179:N$195,$F740)</f>
        <v/>
      </c>
      <c r="O740" s="40">
        <f>INDEX(O$175:O$178,$D740)*$E740*INDEX(O$179:O$195,$F740)</f>
        <v/>
      </c>
      <c r="P740" s="40">
        <f>INDEX(P$175:P$178,$D740)*$E740*INDEX(P$179:P$195,$F740)</f>
        <v/>
      </c>
      <c r="Q740" s="40">
        <f>INDEX(Q$175:Q$178,$D740)*$E740*INDEX(Q$179:Q$195,$F740)</f>
        <v/>
      </c>
      <c r="R740" s="40">
        <f>INDEX(R$175:R$178,$D740)*$E740*INDEX(R$179:R$195,$F740)</f>
        <v/>
      </c>
      <c r="S740" s="40">
        <f>INDEX(S$175:S$178,$D740)*$E740*INDEX(S$179:S$195,$F740)</f>
        <v/>
      </c>
      <c r="T740" s="40">
        <f>INDEX(T$175:T$178,$D740)*$E740*INDEX(T$179:T$195,$F740)</f>
        <v/>
      </c>
      <c r="U740" s="40">
        <f>INDEX(U$175:U$178,$D740)*$E740*INDEX(U$179:U$195,$F740)</f>
        <v/>
      </c>
      <c r="V740" s="40">
        <f>INDEX(V$175:V$178,$D740)*$E740*INDEX(V$179:V$195,$F740)</f>
        <v/>
      </c>
      <c r="W740" s="40">
        <f>INDEX(W$175:W$178,$D740)*$E740*INDEX(W$179:W$195,$F740)</f>
        <v/>
      </c>
      <c r="X740" s="40">
        <f>INDEX(X$175:X$178,$D740)*$E740*INDEX(X$179:X$195,$F740)</f>
        <v/>
      </c>
      <c r="Y740" s="40">
        <f>INDEX(Y$175:Y$178,$D740)*$E740*INDEX(Y$179:Y$195,$F740)</f>
        <v/>
      </c>
      <c r="Z740" s="40">
        <f>INDEX(Z$175:Z$178,$D740)*$E740*INDEX(Z$179:Z$195,$F740)</f>
        <v/>
      </c>
      <c r="AA740" s="40">
        <f>INDEX(AA$175:AA$178,$D740)*$E740*INDEX(AA$179:AA$195,$F740)</f>
        <v/>
      </c>
      <c r="AB740" s="40">
        <f>INDEX(AB$175:AB$178,$D740)*$E740*INDEX(AB$179:AB$195,$F740)</f>
        <v/>
      </c>
      <c r="AC740" s="40">
        <f>INDEX(AC$175:AC$178,$D740)*$E740*INDEX(AC$179:AC$195,$F740)</f>
        <v/>
      </c>
      <c r="AD740" s="42">
        <f>SHADOWEFF(INDEX(AD$175:AD$178,$D740),$E740,INDEX(AD$179:AD$195,$F740))</f>
        <v/>
      </c>
      <c r="AE740" s="25">
        <f>LOWER(Settings!$C$4)&amp;".mit."&amp;$A740&amp;IF($C740="","","."&amp;$C740&amp;"."&amp;$B740)&amp;IF(INDEX(Variables!$D$5:$D$105,MATCH($A740,Variables!$A$5:$A$105,0))="","","."&amp;INDEX(Variables!$D$5:$D$105,MATCH($A740,Variables!$A$5:$A$105,0)))&amp;"."&amp;AE$5</f>
        <v/>
      </c>
      <c r="AF740" s="41">
        <f>INDEX(AF$175:AF$178,$D740)*$E740*INDEX(AF$179:AF$195,$F740)</f>
        <v/>
      </c>
      <c r="AG740" s="40">
        <f>INDEX(AG$175:AG$178,$D740)*$E740*INDEX(AG$179:AG$195,$F740)</f>
        <v/>
      </c>
      <c r="AH740" s="40">
        <f>INDEX(AH$175:AH$178,$D740)*$E740*INDEX(AH$179:AH$195,$F740)</f>
        <v/>
      </c>
      <c r="AI740" s="40">
        <f>INDEX(AI$175:AI$178,$D740)*$E740*INDEX(AI$179:AI$195,$F740)</f>
        <v/>
      </c>
      <c r="AJ740" s="40">
        <f>INDEX(AJ$175:AJ$178,$D740)*$E740*INDEX(AJ$179:AJ$195,$F740)</f>
        <v/>
      </c>
      <c r="AK740" s="40">
        <f>INDEX(AK$175:AK$178,$D740)*$E740*INDEX(AK$179:AK$195,$F740)</f>
        <v/>
      </c>
      <c r="AL740" s="40">
        <f>INDEX(AL$175:AL$178,$D740)*$E740*INDEX(AL$179:AL$195,$F740)</f>
        <v/>
      </c>
      <c r="AM740" s="40">
        <f>INDEX(AM$175:AM$178,$D740)*$E740*INDEX(AM$179:AM$195,$F740)</f>
        <v/>
      </c>
      <c r="AN740" s="40">
        <f>INDEX(AN$175:AN$178,$D740)*$E740*INDEX(AN$179:AN$195,$F740)</f>
        <v/>
      </c>
      <c r="AO740" s="40">
        <f>INDEX(AO$175:AO$178,$D740)*$E740*INDEX(AO$179:AO$195,$F740)</f>
        <v/>
      </c>
      <c r="AP740" s="40">
        <f>INDEX(AP$175:AP$178,$D740)*$E740*INDEX(AP$179:AP$195,$F740)</f>
        <v/>
      </c>
      <c r="AQ740" s="40">
        <f>INDEX(AQ$175:AQ$178,$D740)*$E740*INDEX(AQ$179:AQ$195,$F740)</f>
        <v/>
      </c>
      <c r="AR740" s="40">
        <f>INDEX(AR$175:AR$178,$D740)*$E740*INDEX(AR$179:AR$195,$F740)</f>
        <v/>
      </c>
      <c r="AS740" s="40">
        <f>INDEX(AS$175:AS$178,$D740)*$E740*INDEX(AS$179:AS$195,$F740)</f>
        <v/>
      </c>
      <c r="AT740" s="40">
        <f>INDEX(AT$175:AT$178,$D740)*$E740*INDEX(AT$179:AT$195,$F740)</f>
        <v/>
      </c>
      <c r="AU740" s="40">
        <f>INDEX(AU$175:AU$178,$D740)*$E740*INDEX(AU$179:AU$195,$F740)</f>
        <v/>
      </c>
      <c r="AV740" s="40">
        <f>INDEX(AV$175:AV$178,$D740)*$E740*INDEX(AV$179:AV$195,$F740)</f>
        <v/>
      </c>
      <c r="AW740" s="40">
        <f>INDEX(AW$175:AW$178,$D740)*$E740*INDEX(AW$179:AW$195,$F740)</f>
        <v/>
      </c>
      <c r="AX740" s="42">
        <f>SHADOWEFF(INDEX(AX$175:AX$178,$D740),$E740,INDEX(AX$179:AX$195,$F740))</f>
        <v/>
      </c>
    </row>
    <row r="741" hidden="1" outlineLevel="2">
      <c r="A741" s="5" t="inlineStr">
        <is>
          <t>shp</t>
        </is>
      </c>
      <c r="B741" s="5" t="inlineStr">
        <is>
          <t>ker</t>
        </is>
      </c>
      <c r="C741" s="5" t="inlineStr">
        <is>
          <t>srv</t>
        </is>
      </c>
      <c r="D741" s="40">
        <f>INDEX(Inputs!$M$5:$M$132,MATCH($B741&amp;"|"&amp;$C741,Inputs!$A$5:$A$132,0))</f>
        <v/>
      </c>
      <c r="E741" s="40">
        <f>INDEX(Inputs!$T$5:$T$132,MATCH($B741&amp;"|"&amp;$C741,Inputs!$A$5:$A$132,0))</f>
        <v/>
      </c>
      <c r="F741" s="40">
        <f>INDEX(Inputs!$K$5:$K$132,MATCH($B741&amp;"|"&amp;$C741,Inputs!$A$5:$A$132,0))</f>
        <v/>
      </c>
      <c r="G741" s="39" t="n"/>
      <c r="H741" s="5">
        <f>INDEX(Variables!$B$5:$B$105,MATCH($A741,Variables!$A$5:$A$105,0))&amp;IF($C741="",""," | "&amp;INDEX(Mapping!$B$5:$B$26,MATCH($C741,Mapping!$A$5:$A$26,0))&amp;" | "&amp;INDEX(Mapping!$B$30:$B$41,MATCH($B741,Mapping!$A$30:$A$41,0)))</f>
        <v/>
      </c>
      <c r="I741" s="5">
        <f>INDEX(Variables!$C$5:$C$105,MATCH($A741,Variables!$A$5:$A$105,0))</f>
        <v/>
      </c>
      <c r="J741" s="5">
        <f>INDEX(Variables!$E$5:$E$105,MATCH($A741,Variables!$A$5:$A$105,0))</f>
        <v/>
      </c>
      <c r="K741" s="25">
        <f>LOWER(Settings!$C$4)&amp;".mit."&amp;$A741&amp;IF($C741="","","."&amp;$C741&amp;"."&amp;$B741)&amp;IF(INDEX(Variables!$D$5:$D$105,MATCH($A741,Variables!$A$5:$A$105,0))="","","."&amp;INDEX(Variables!$D$5:$D$105,MATCH($A741,Variables!$A$5:$A$105,0)))&amp;"."&amp;K$5</f>
        <v/>
      </c>
      <c r="L741" s="41">
        <f>INDEX(L$175:L$178,$D741)*$E741*INDEX(L$179:L$195,$F741)</f>
        <v/>
      </c>
      <c r="M741" s="40">
        <f>INDEX(M$175:M$178,$D741)*$E741*INDEX(M$179:M$195,$F741)</f>
        <v/>
      </c>
      <c r="N741" s="40">
        <f>INDEX(N$175:N$178,$D741)*$E741*INDEX(N$179:N$195,$F741)</f>
        <v/>
      </c>
      <c r="O741" s="40">
        <f>INDEX(O$175:O$178,$D741)*$E741*INDEX(O$179:O$195,$F741)</f>
        <v/>
      </c>
      <c r="P741" s="40">
        <f>INDEX(P$175:P$178,$D741)*$E741*INDEX(P$179:P$195,$F741)</f>
        <v/>
      </c>
      <c r="Q741" s="40">
        <f>INDEX(Q$175:Q$178,$D741)*$E741*INDEX(Q$179:Q$195,$F741)</f>
        <v/>
      </c>
      <c r="R741" s="40">
        <f>INDEX(R$175:R$178,$D741)*$E741*INDEX(R$179:R$195,$F741)</f>
        <v/>
      </c>
      <c r="S741" s="40">
        <f>INDEX(S$175:S$178,$D741)*$E741*INDEX(S$179:S$195,$F741)</f>
        <v/>
      </c>
      <c r="T741" s="40">
        <f>INDEX(T$175:T$178,$D741)*$E741*INDEX(T$179:T$195,$F741)</f>
        <v/>
      </c>
      <c r="U741" s="40">
        <f>INDEX(U$175:U$178,$D741)*$E741*INDEX(U$179:U$195,$F741)</f>
        <v/>
      </c>
      <c r="V741" s="40">
        <f>INDEX(V$175:V$178,$D741)*$E741*INDEX(V$179:V$195,$F741)</f>
        <v/>
      </c>
      <c r="W741" s="40">
        <f>INDEX(W$175:W$178,$D741)*$E741*INDEX(W$179:W$195,$F741)</f>
        <v/>
      </c>
      <c r="X741" s="40">
        <f>INDEX(X$175:X$178,$D741)*$E741*INDEX(X$179:X$195,$F741)</f>
        <v/>
      </c>
      <c r="Y741" s="40">
        <f>INDEX(Y$175:Y$178,$D741)*$E741*INDEX(Y$179:Y$195,$F741)</f>
        <v/>
      </c>
      <c r="Z741" s="40">
        <f>INDEX(Z$175:Z$178,$D741)*$E741*INDEX(Z$179:Z$195,$F741)</f>
        <v/>
      </c>
      <c r="AA741" s="40">
        <f>INDEX(AA$175:AA$178,$D741)*$E741*INDEX(AA$179:AA$195,$F741)</f>
        <v/>
      </c>
      <c r="AB741" s="40">
        <f>INDEX(AB$175:AB$178,$D741)*$E741*INDEX(AB$179:AB$195,$F741)</f>
        <v/>
      </c>
      <c r="AC741" s="40">
        <f>INDEX(AC$175:AC$178,$D741)*$E741*INDEX(AC$179:AC$195,$F741)</f>
        <v/>
      </c>
      <c r="AD741" s="42">
        <f>SHADOWEFF(INDEX(AD$175:AD$178,$D741),$E741,INDEX(AD$179:AD$195,$F741))</f>
        <v/>
      </c>
      <c r="AE741" s="25">
        <f>LOWER(Settings!$C$4)&amp;".mit."&amp;$A741&amp;IF($C741="","","."&amp;$C741&amp;"."&amp;$B741)&amp;IF(INDEX(Variables!$D$5:$D$105,MATCH($A741,Variables!$A$5:$A$105,0))="","","."&amp;INDEX(Variables!$D$5:$D$105,MATCH($A741,Variables!$A$5:$A$105,0)))&amp;"."&amp;AE$5</f>
        <v/>
      </c>
      <c r="AF741" s="41">
        <f>INDEX(AF$175:AF$178,$D741)*$E741*INDEX(AF$179:AF$195,$F741)</f>
        <v/>
      </c>
      <c r="AG741" s="40">
        <f>INDEX(AG$175:AG$178,$D741)*$E741*INDEX(AG$179:AG$195,$F741)</f>
        <v/>
      </c>
      <c r="AH741" s="40">
        <f>INDEX(AH$175:AH$178,$D741)*$E741*INDEX(AH$179:AH$195,$F741)</f>
        <v/>
      </c>
      <c r="AI741" s="40">
        <f>INDEX(AI$175:AI$178,$D741)*$E741*INDEX(AI$179:AI$195,$F741)</f>
        <v/>
      </c>
      <c r="AJ741" s="40">
        <f>INDEX(AJ$175:AJ$178,$D741)*$E741*INDEX(AJ$179:AJ$195,$F741)</f>
        <v/>
      </c>
      <c r="AK741" s="40">
        <f>INDEX(AK$175:AK$178,$D741)*$E741*INDEX(AK$179:AK$195,$F741)</f>
        <v/>
      </c>
      <c r="AL741" s="40">
        <f>INDEX(AL$175:AL$178,$D741)*$E741*INDEX(AL$179:AL$195,$F741)</f>
        <v/>
      </c>
      <c r="AM741" s="40">
        <f>INDEX(AM$175:AM$178,$D741)*$E741*INDEX(AM$179:AM$195,$F741)</f>
        <v/>
      </c>
      <c r="AN741" s="40">
        <f>INDEX(AN$175:AN$178,$D741)*$E741*INDEX(AN$179:AN$195,$F741)</f>
        <v/>
      </c>
      <c r="AO741" s="40">
        <f>INDEX(AO$175:AO$178,$D741)*$E741*INDEX(AO$179:AO$195,$F741)</f>
        <v/>
      </c>
      <c r="AP741" s="40">
        <f>INDEX(AP$175:AP$178,$D741)*$E741*INDEX(AP$179:AP$195,$F741)</f>
        <v/>
      </c>
      <c r="AQ741" s="40">
        <f>INDEX(AQ$175:AQ$178,$D741)*$E741*INDEX(AQ$179:AQ$195,$F741)</f>
        <v/>
      </c>
      <c r="AR741" s="40">
        <f>INDEX(AR$175:AR$178,$D741)*$E741*INDEX(AR$179:AR$195,$F741)</f>
        <v/>
      </c>
      <c r="AS741" s="40">
        <f>INDEX(AS$175:AS$178,$D741)*$E741*INDEX(AS$179:AS$195,$F741)</f>
        <v/>
      </c>
      <c r="AT741" s="40">
        <f>INDEX(AT$175:AT$178,$D741)*$E741*INDEX(AT$179:AT$195,$F741)</f>
        <v/>
      </c>
      <c r="AU741" s="40">
        <f>INDEX(AU$175:AU$178,$D741)*$E741*INDEX(AU$179:AU$195,$F741)</f>
        <v/>
      </c>
      <c r="AV741" s="40">
        <f>INDEX(AV$175:AV$178,$D741)*$E741*INDEX(AV$179:AV$195,$F741)</f>
        <v/>
      </c>
      <c r="AW741" s="40">
        <f>INDEX(AW$175:AW$178,$D741)*$E741*INDEX(AW$179:AW$195,$F741)</f>
        <v/>
      </c>
      <c r="AX741" s="42">
        <f>SHADOWEFF(INDEX(AX$175:AX$178,$D741),$E741,INDEX(AX$179:AX$195,$F741))</f>
        <v/>
      </c>
    </row>
    <row r="742" hidden="1" outlineLevel="2">
      <c r="A742" s="5" t="inlineStr">
        <is>
          <t>shp</t>
        </is>
      </c>
      <c r="B742" s="5" t="inlineStr">
        <is>
          <t>oop</t>
        </is>
      </c>
      <c r="C742" s="5" t="inlineStr">
        <is>
          <t>srv</t>
        </is>
      </c>
      <c r="D742" s="40">
        <f>INDEX(Inputs!$M$5:$M$132,MATCH($B742&amp;"|"&amp;$C742,Inputs!$A$5:$A$132,0))</f>
        <v/>
      </c>
      <c r="E742" s="40">
        <f>INDEX(Inputs!$T$5:$T$132,MATCH($B742&amp;"|"&amp;$C742,Inputs!$A$5:$A$132,0))</f>
        <v/>
      </c>
      <c r="F742" s="40">
        <f>INDEX(Inputs!$K$5:$K$132,MATCH($B742&amp;"|"&amp;$C742,Inputs!$A$5:$A$132,0))</f>
        <v/>
      </c>
      <c r="G742" s="39" t="n"/>
      <c r="H742" s="5">
        <f>INDEX(Variables!$B$5:$B$105,MATCH($A742,Variables!$A$5:$A$105,0))&amp;IF($C742="",""," | "&amp;INDEX(Mapping!$B$5:$B$26,MATCH($C742,Mapping!$A$5:$A$26,0))&amp;" | "&amp;INDEX(Mapping!$B$30:$B$41,MATCH($B742,Mapping!$A$30:$A$41,0)))</f>
        <v/>
      </c>
      <c r="I742" s="5">
        <f>INDEX(Variables!$C$5:$C$105,MATCH($A742,Variables!$A$5:$A$105,0))</f>
        <v/>
      </c>
      <c r="J742" s="5">
        <f>INDEX(Variables!$E$5:$E$105,MATCH($A742,Variables!$A$5:$A$105,0))</f>
        <v/>
      </c>
      <c r="K742" s="25">
        <f>LOWER(Settings!$C$4)&amp;".mit."&amp;$A742&amp;IF($C742="","","."&amp;$C742&amp;"."&amp;$B742)&amp;IF(INDEX(Variables!$D$5:$D$105,MATCH($A742,Variables!$A$5:$A$105,0))="","","."&amp;INDEX(Variables!$D$5:$D$105,MATCH($A742,Variables!$A$5:$A$105,0)))&amp;"."&amp;K$5</f>
        <v/>
      </c>
      <c r="L742" s="41">
        <f>INDEX(L$175:L$178,$D742)*$E742*INDEX(L$179:L$195,$F742)</f>
        <v/>
      </c>
      <c r="M742" s="40">
        <f>INDEX(M$175:M$178,$D742)*$E742*INDEX(M$179:M$195,$F742)</f>
        <v/>
      </c>
      <c r="N742" s="40">
        <f>INDEX(N$175:N$178,$D742)*$E742*INDEX(N$179:N$195,$F742)</f>
        <v/>
      </c>
      <c r="O742" s="40">
        <f>INDEX(O$175:O$178,$D742)*$E742*INDEX(O$179:O$195,$F742)</f>
        <v/>
      </c>
      <c r="P742" s="40">
        <f>INDEX(P$175:P$178,$D742)*$E742*INDEX(P$179:P$195,$F742)</f>
        <v/>
      </c>
      <c r="Q742" s="40">
        <f>INDEX(Q$175:Q$178,$D742)*$E742*INDEX(Q$179:Q$195,$F742)</f>
        <v/>
      </c>
      <c r="R742" s="40">
        <f>INDEX(R$175:R$178,$D742)*$E742*INDEX(R$179:R$195,$F742)</f>
        <v/>
      </c>
      <c r="S742" s="40">
        <f>INDEX(S$175:S$178,$D742)*$E742*INDEX(S$179:S$195,$F742)</f>
        <v/>
      </c>
      <c r="T742" s="40">
        <f>INDEX(T$175:T$178,$D742)*$E742*INDEX(T$179:T$195,$F742)</f>
        <v/>
      </c>
      <c r="U742" s="40">
        <f>INDEX(U$175:U$178,$D742)*$E742*INDEX(U$179:U$195,$F742)</f>
        <v/>
      </c>
      <c r="V742" s="40">
        <f>INDEX(V$175:V$178,$D742)*$E742*INDEX(V$179:V$195,$F742)</f>
        <v/>
      </c>
      <c r="W742" s="40">
        <f>INDEX(W$175:W$178,$D742)*$E742*INDEX(W$179:W$195,$F742)</f>
        <v/>
      </c>
      <c r="X742" s="40">
        <f>INDEX(X$175:X$178,$D742)*$E742*INDEX(X$179:X$195,$F742)</f>
        <v/>
      </c>
      <c r="Y742" s="40">
        <f>INDEX(Y$175:Y$178,$D742)*$E742*INDEX(Y$179:Y$195,$F742)</f>
        <v/>
      </c>
      <c r="Z742" s="40">
        <f>INDEX(Z$175:Z$178,$D742)*$E742*INDEX(Z$179:Z$195,$F742)</f>
        <v/>
      </c>
      <c r="AA742" s="40">
        <f>INDEX(AA$175:AA$178,$D742)*$E742*INDEX(AA$179:AA$195,$F742)</f>
        <v/>
      </c>
      <c r="AB742" s="40">
        <f>INDEX(AB$175:AB$178,$D742)*$E742*INDEX(AB$179:AB$195,$F742)</f>
        <v/>
      </c>
      <c r="AC742" s="40">
        <f>INDEX(AC$175:AC$178,$D742)*$E742*INDEX(AC$179:AC$195,$F742)</f>
        <v/>
      </c>
      <c r="AD742" s="42">
        <f>SHADOWEFF(INDEX(AD$175:AD$178,$D742),$E742,INDEX(AD$179:AD$195,$F742))</f>
        <v/>
      </c>
      <c r="AE742" s="25">
        <f>LOWER(Settings!$C$4)&amp;".mit."&amp;$A742&amp;IF($C742="","","."&amp;$C742&amp;"."&amp;$B742)&amp;IF(INDEX(Variables!$D$5:$D$105,MATCH($A742,Variables!$A$5:$A$105,0))="","","."&amp;INDEX(Variables!$D$5:$D$105,MATCH($A742,Variables!$A$5:$A$105,0)))&amp;"."&amp;AE$5</f>
        <v/>
      </c>
      <c r="AF742" s="41">
        <f>INDEX(AF$175:AF$178,$D742)*$E742*INDEX(AF$179:AF$195,$F742)</f>
        <v/>
      </c>
      <c r="AG742" s="40">
        <f>INDEX(AG$175:AG$178,$D742)*$E742*INDEX(AG$179:AG$195,$F742)</f>
        <v/>
      </c>
      <c r="AH742" s="40">
        <f>INDEX(AH$175:AH$178,$D742)*$E742*INDEX(AH$179:AH$195,$F742)</f>
        <v/>
      </c>
      <c r="AI742" s="40">
        <f>INDEX(AI$175:AI$178,$D742)*$E742*INDEX(AI$179:AI$195,$F742)</f>
        <v/>
      </c>
      <c r="AJ742" s="40">
        <f>INDEX(AJ$175:AJ$178,$D742)*$E742*INDEX(AJ$179:AJ$195,$F742)</f>
        <v/>
      </c>
      <c r="AK742" s="40">
        <f>INDEX(AK$175:AK$178,$D742)*$E742*INDEX(AK$179:AK$195,$F742)</f>
        <v/>
      </c>
      <c r="AL742" s="40">
        <f>INDEX(AL$175:AL$178,$D742)*$E742*INDEX(AL$179:AL$195,$F742)</f>
        <v/>
      </c>
      <c r="AM742" s="40">
        <f>INDEX(AM$175:AM$178,$D742)*$E742*INDEX(AM$179:AM$195,$F742)</f>
        <v/>
      </c>
      <c r="AN742" s="40">
        <f>INDEX(AN$175:AN$178,$D742)*$E742*INDEX(AN$179:AN$195,$F742)</f>
        <v/>
      </c>
      <c r="AO742" s="40">
        <f>INDEX(AO$175:AO$178,$D742)*$E742*INDEX(AO$179:AO$195,$F742)</f>
        <v/>
      </c>
      <c r="AP742" s="40">
        <f>INDEX(AP$175:AP$178,$D742)*$E742*INDEX(AP$179:AP$195,$F742)</f>
        <v/>
      </c>
      <c r="AQ742" s="40">
        <f>INDEX(AQ$175:AQ$178,$D742)*$E742*INDEX(AQ$179:AQ$195,$F742)</f>
        <v/>
      </c>
      <c r="AR742" s="40">
        <f>INDEX(AR$175:AR$178,$D742)*$E742*INDEX(AR$179:AR$195,$F742)</f>
        <v/>
      </c>
      <c r="AS742" s="40">
        <f>INDEX(AS$175:AS$178,$D742)*$E742*INDEX(AS$179:AS$195,$F742)</f>
        <v/>
      </c>
      <c r="AT742" s="40">
        <f>INDEX(AT$175:AT$178,$D742)*$E742*INDEX(AT$179:AT$195,$F742)</f>
        <v/>
      </c>
      <c r="AU742" s="40">
        <f>INDEX(AU$175:AU$178,$D742)*$E742*INDEX(AU$179:AU$195,$F742)</f>
        <v/>
      </c>
      <c r="AV742" s="40">
        <f>INDEX(AV$175:AV$178,$D742)*$E742*INDEX(AV$179:AV$195,$F742)</f>
        <v/>
      </c>
      <c r="AW742" s="40">
        <f>INDEX(AW$175:AW$178,$D742)*$E742*INDEX(AW$179:AW$195,$F742)</f>
        <v/>
      </c>
      <c r="AX742" s="42">
        <f>SHADOWEFF(INDEX(AX$175:AX$178,$D742),$E742,INDEX(AX$179:AX$195,$F742))</f>
        <v/>
      </c>
    </row>
    <row r="743" hidden="1" outlineLevel="2">
      <c r="A743" s="5" t="inlineStr">
        <is>
          <t>shp</t>
        </is>
      </c>
      <c r="B743" s="5" t="inlineStr">
        <is>
          <t>bio</t>
        </is>
      </c>
      <c r="C743" s="5" t="inlineStr">
        <is>
          <t>srv</t>
        </is>
      </c>
      <c r="D743" s="40">
        <f>INDEX(Inputs!$M$5:$M$132,MATCH($B743&amp;"|"&amp;$C743,Inputs!$A$5:$A$132,0))</f>
        <v/>
      </c>
      <c r="E743" s="40">
        <f>INDEX(Inputs!$T$5:$T$132,MATCH($B743&amp;"|"&amp;$C743,Inputs!$A$5:$A$132,0))</f>
        <v/>
      </c>
      <c r="F743" s="40">
        <f>INDEX(Inputs!$K$5:$K$132,MATCH($B743&amp;"|"&amp;$C743,Inputs!$A$5:$A$132,0))</f>
        <v/>
      </c>
      <c r="G743" s="39" t="n"/>
      <c r="H743" s="5">
        <f>INDEX(Variables!$B$5:$B$105,MATCH($A743,Variables!$A$5:$A$105,0))&amp;IF($C743="",""," | "&amp;INDEX(Mapping!$B$5:$B$26,MATCH($C743,Mapping!$A$5:$A$26,0))&amp;" | "&amp;INDEX(Mapping!$B$30:$B$41,MATCH($B743,Mapping!$A$30:$A$41,0)))</f>
        <v/>
      </c>
      <c r="I743" s="5">
        <f>INDEX(Variables!$C$5:$C$105,MATCH($A743,Variables!$A$5:$A$105,0))</f>
        <v/>
      </c>
      <c r="J743" s="5">
        <f>INDEX(Variables!$E$5:$E$105,MATCH($A743,Variables!$A$5:$A$105,0))</f>
        <v/>
      </c>
      <c r="K743" s="25">
        <f>LOWER(Settings!$C$4)&amp;".mit."&amp;$A743&amp;IF($C743="","","."&amp;$C743&amp;"."&amp;$B743)&amp;IF(INDEX(Variables!$D$5:$D$105,MATCH($A743,Variables!$A$5:$A$105,0))="","","."&amp;INDEX(Variables!$D$5:$D$105,MATCH($A743,Variables!$A$5:$A$105,0)))&amp;"."&amp;K$5</f>
        <v/>
      </c>
      <c r="L743" s="41">
        <f>INDEX(L$175:L$178,$D743)*$E743*INDEX(L$179:L$195,$F743)</f>
        <v/>
      </c>
      <c r="M743" s="40">
        <f>INDEX(M$175:M$178,$D743)*$E743*INDEX(M$179:M$195,$F743)</f>
        <v/>
      </c>
      <c r="N743" s="40">
        <f>INDEX(N$175:N$178,$D743)*$E743*INDEX(N$179:N$195,$F743)</f>
        <v/>
      </c>
      <c r="O743" s="40">
        <f>INDEX(O$175:O$178,$D743)*$E743*INDEX(O$179:O$195,$F743)</f>
        <v/>
      </c>
      <c r="P743" s="40">
        <f>INDEX(P$175:P$178,$D743)*$E743*INDEX(P$179:P$195,$F743)</f>
        <v/>
      </c>
      <c r="Q743" s="40">
        <f>INDEX(Q$175:Q$178,$D743)*$E743*INDEX(Q$179:Q$195,$F743)</f>
        <v/>
      </c>
      <c r="R743" s="40">
        <f>INDEX(R$175:R$178,$D743)*$E743*INDEX(R$179:R$195,$F743)</f>
        <v/>
      </c>
      <c r="S743" s="40">
        <f>INDEX(S$175:S$178,$D743)*$E743*INDEX(S$179:S$195,$F743)</f>
        <v/>
      </c>
      <c r="T743" s="40">
        <f>INDEX(T$175:T$178,$D743)*$E743*INDEX(T$179:T$195,$F743)</f>
        <v/>
      </c>
      <c r="U743" s="40">
        <f>INDEX(U$175:U$178,$D743)*$E743*INDEX(U$179:U$195,$F743)</f>
        <v/>
      </c>
      <c r="V743" s="40">
        <f>INDEX(V$175:V$178,$D743)*$E743*INDEX(V$179:V$195,$F743)</f>
        <v/>
      </c>
      <c r="W743" s="40">
        <f>INDEX(W$175:W$178,$D743)*$E743*INDEX(W$179:W$195,$F743)</f>
        <v/>
      </c>
      <c r="X743" s="40">
        <f>INDEX(X$175:X$178,$D743)*$E743*INDEX(X$179:X$195,$F743)</f>
        <v/>
      </c>
      <c r="Y743" s="40">
        <f>INDEX(Y$175:Y$178,$D743)*$E743*INDEX(Y$179:Y$195,$F743)</f>
        <v/>
      </c>
      <c r="Z743" s="40">
        <f>INDEX(Z$175:Z$178,$D743)*$E743*INDEX(Z$179:Z$195,$F743)</f>
        <v/>
      </c>
      <c r="AA743" s="40">
        <f>INDEX(AA$175:AA$178,$D743)*$E743*INDEX(AA$179:AA$195,$F743)</f>
        <v/>
      </c>
      <c r="AB743" s="40">
        <f>INDEX(AB$175:AB$178,$D743)*$E743*INDEX(AB$179:AB$195,$F743)</f>
        <v/>
      </c>
      <c r="AC743" s="40">
        <f>INDEX(AC$175:AC$178,$D743)*$E743*INDEX(AC$179:AC$195,$F743)</f>
        <v/>
      </c>
      <c r="AD743" s="42">
        <f>SHADOWEFF(INDEX(AD$175:AD$178,$D743),$E743,INDEX(AD$179:AD$195,$F743))</f>
        <v/>
      </c>
      <c r="AE743" s="25">
        <f>LOWER(Settings!$C$4)&amp;".mit."&amp;$A743&amp;IF($C743="","","."&amp;$C743&amp;"."&amp;$B743)&amp;IF(INDEX(Variables!$D$5:$D$105,MATCH($A743,Variables!$A$5:$A$105,0))="","","."&amp;INDEX(Variables!$D$5:$D$105,MATCH($A743,Variables!$A$5:$A$105,0)))&amp;"."&amp;AE$5</f>
        <v/>
      </c>
      <c r="AF743" s="41">
        <f>INDEX(AF$175:AF$178,$D743)*$E743*INDEX(AF$179:AF$195,$F743)</f>
        <v/>
      </c>
      <c r="AG743" s="40">
        <f>INDEX(AG$175:AG$178,$D743)*$E743*INDEX(AG$179:AG$195,$F743)</f>
        <v/>
      </c>
      <c r="AH743" s="40">
        <f>INDEX(AH$175:AH$178,$D743)*$E743*INDEX(AH$179:AH$195,$F743)</f>
        <v/>
      </c>
      <c r="AI743" s="40">
        <f>INDEX(AI$175:AI$178,$D743)*$E743*INDEX(AI$179:AI$195,$F743)</f>
        <v/>
      </c>
      <c r="AJ743" s="40">
        <f>INDEX(AJ$175:AJ$178,$D743)*$E743*INDEX(AJ$179:AJ$195,$F743)</f>
        <v/>
      </c>
      <c r="AK743" s="40">
        <f>INDEX(AK$175:AK$178,$D743)*$E743*INDEX(AK$179:AK$195,$F743)</f>
        <v/>
      </c>
      <c r="AL743" s="40">
        <f>INDEX(AL$175:AL$178,$D743)*$E743*INDEX(AL$179:AL$195,$F743)</f>
        <v/>
      </c>
      <c r="AM743" s="40">
        <f>INDEX(AM$175:AM$178,$D743)*$E743*INDEX(AM$179:AM$195,$F743)</f>
        <v/>
      </c>
      <c r="AN743" s="40">
        <f>INDEX(AN$175:AN$178,$D743)*$E743*INDEX(AN$179:AN$195,$F743)</f>
        <v/>
      </c>
      <c r="AO743" s="40">
        <f>INDEX(AO$175:AO$178,$D743)*$E743*INDEX(AO$179:AO$195,$F743)</f>
        <v/>
      </c>
      <c r="AP743" s="40">
        <f>INDEX(AP$175:AP$178,$D743)*$E743*INDEX(AP$179:AP$195,$F743)</f>
        <v/>
      </c>
      <c r="AQ743" s="40">
        <f>INDEX(AQ$175:AQ$178,$D743)*$E743*INDEX(AQ$179:AQ$195,$F743)</f>
        <v/>
      </c>
      <c r="AR743" s="40">
        <f>INDEX(AR$175:AR$178,$D743)*$E743*INDEX(AR$179:AR$195,$F743)</f>
        <v/>
      </c>
      <c r="AS743" s="40">
        <f>INDEX(AS$175:AS$178,$D743)*$E743*INDEX(AS$179:AS$195,$F743)</f>
        <v/>
      </c>
      <c r="AT743" s="40">
        <f>INDEX(AT$175:AT$178,$D743)*$E743*INDEX(AT$179:AT$195,$F743)</f>
        <v/>
      </c>
      <c r="AU743" s="40">
        <f>INDEX(AU$175:AU$178,$D743)*$E743*INDEX(AU$179:AU$195,$F743)</f>
        <v/>
      </c>
      <c r="AV743" s="40">
        <f>INDEX(AV$175:AV$178,$D743)*$E743*INDEX(AV$179:AV$195,$F743)</f>
        <v/>
      </c>
      <c r="AW743" s="40">
        <f>INDEX(AW$175:AW$178,$D743)*$E743*INDEX(AW$179:AW$195,$F743)</f>
        <v/>
      </c>
      <c r="AX743" s="42">
        <f>SHADOWEFF(INDEX(AX$175:AX$178,$D743),$E743,INDEX(AX$179:AX$195,$F743))</f>
        <v/>
      </c>
    </row>
    <row r="744" hidden="1" outlineLevel="2"/>
    <row r="745" hidden="1" outlineLevel="2">
      <c r="A745" s="5" t="inlineStr">
        <is>
          <t>ener</t>
        </is>
      </c>
      <c r="B745" s="5" t="inlineStr">
        <is>
          <t>coa</t>
        </is>
      </c>
      <c r="C745" s="5" t="inlineStr">
        <is>
          <t>srv</t>
        </is>
      </c>
      <c r="D745" s="40">
        <f>INDEX(Inputs!$N$5:$N$132,MATCH($B745&amp;"|"&amp;$C745,Inputs!$A$5:$A$132,0))</f>
        <v/>
      </c>
      <c r="E745" s="40">
        <f>INDEX(Inputs!$O$5:$O$132,MATCH($B745&amp;"|"&amp;$C745,Inputs!$A$5:$A$132,0))</f>
        <v/>
      </c>
      <c r="F745" s="40">
        <f>INDEX(Inputs!$P$5:$P$132,MATCH($B745&amp;"|"&amp;$C745,Inputs!$A$5:$A$132,0))</f>
        <v/>
      </c>
      <c r="G745" s="40">
        <f>INDEX(Inputs!$Q$5:$Q$132,MATCH($B745&amp;"|"&amp;$C745,Inputs!$A$5:$A$132,0))</f>
        <v/>
      </c>
      <c r="H745" s="5">
        <f>INDEX(Variables!$B$5:$B$105,MATCH($A745,Variables!$A$5:$A$105,0))&amp;IF($C745="",""," | "&amp;INDEX(Mapping!$B$5:$B$26,MATCH($C745,Mapping!$A$5:$A$26,0))&amp;" | "&amp;INDEX(Mapping!$B$30:$B$41,MATCH($B745,Mapping!$A$30:$A$41,0)))</f>
        <v/>
      </c>
      <c r="I745" s="5">
        <f>INDEX(Variables!$C$5:$C$105,MATCH($A745,Variables!$A$5:$A$105,0))</f>
        <v/>
      </c>
      <c r="J745" s="5">
        <f>INDEX(Variables!$E$5:$E$105,MATCH($A745,Variables!$A$5:$A$105,0))</f>
        <v/>
      </c>
      <c r="K745" s="25">
        <f>LOWER(Settings!$C$4)&amp;".mit."&amp;$A745&amp;IF($C745="","","."&amp;$C745&amp;"."&amp;$B745)&amp;IF(INDEX(Variables!$D$5:$D$105,MATCH($A745,Variables!$A$5:$A$105,0))="","","."&amp;INDEX(Variables!$D$5:$D$105,MATCH($A745,Variables!$A$5:$A$105,0)))&amp;"."&amp;K$5</f>
        <v/>
      </c>
      <c r="L745" s="46">
        <f>INDEX(Inputs!$U$5:$U$132,MATCH($B745&amp;"|"&amp;$C745,Inputs!$A$5:$A$132,0))</f>
        <v/>
      </c>
      <c r="M745" s="47">
        <f>L745*(1/(1+$G745))^(1+$E745)*(1+M$7)^$D745*(M727/L727)^$E745*((M727+M736)/(L727+L736))^($F745*(1+$E745))</f>
        <v/>
      </c>
      <c r="N745" s="47">
        <f>M745*(1/(1+$G745))^(1+$E745)*(1+N$7)^$D745*(N727/M727)^$E745*((N727+N736)/(M727+M736))^($F745*(1+$E745))</f>
        <v/>
      </c>
      <c r="O745" s="47">
        <f>N745*(1/(1+$G745))^(1+$E745)*(1+O$7)^$D745*(O727/N727)^$E745*((O727+O736)/(N727+N736))^($F745*(1+$E745))</f>
        <v/>
      </c>
      <c r="P745" s="47">
        <f>O745*(1/(1+$G745))^(1+$E745)*(1+P$7)^$D745*(P727/O727)^$E745*((P727+P736)/(O727+O736))^($F745*(1+$E745))</f>
        <v/>
      </c>
      <c r="Q745" s="47">
        <f>P745*(1/(1+$G745))^(1+$E745)*(1+Q$7)^$D745*(Q727/P727)^$E745*((Q727+Q736)/(P727+P736))^($F745*(1+$E745))</f>
        <v/>
      </c>
      <c r="R745" s="47">
        <f>Q745*(1/(1+$G745))^(1+$E745)*(1+R$7)^$D745*(R727/Q727)^$E745*((R727+R736)/(Q727+Q736))^($F745*(1+$E745))</f>
        <v/>
      </c>
      <c r="S745" s="47">
        <f>R745*(1/(1+$G745))^(1+$E745)*(1+S$7)^$D745*(S727/R727)^$E745*((S727+S736)/(R727+R736))^($F745*(1+$E745))</f>
        <v/>
      </c>
      <c r="T745" s="47">
        <f>S745*(1/(1+$G745))^(1+$E745)*(1+T$7)^$D745*(T727/S727)^$E745*((T727+T736)/(S727+S736))^($F745*(1+$E745))</f>
        <v/>
      </c>
      <c r="U745" s="47">
        <f>T745*(1/(1+$G745))^(1+$E745)*(1+U$7)^$D745*(U727/T727)^$E745*((U727+U736)/(T727+T736))^($F745*(1+$E745))</f>
        <v/>
      </c>
      <c r="V745" s="47">
        <f>U745*(1/(1+$G745))^(1+$E745)*(1+V$7)^$D745*(V727/U727)^$E745*((V727+V736)/(U727+U736))^($F745*(1+$E745))</f>
        <v/>
      </c>
      <c r="W745" s="47">
        <f>V745*(1/(1+$G745))^(1+$E745)*(1+W$7)^$D745*(W727/V727)^$E745*((W727+W736)/(V727+V736))^($F745*(1+$E745))</f>
        <v/>
      </c>
      <c r="X745" s="47">
        <f>W745*(1/(1+$G745))^(1+$E745)*(1+X$7)^$D745*(X727/W727)^$E745*((X727+X736)/(W727+W736))^($F745*(1+$E745))</f>
        <v/>
      </c>
      <c r="Y745" s="47">
        <f>X745*(1/(1+$G745))^(1+$E745)*(1+Y$7)^$D745*(Y727/X727)^$E745*((Y727+Y736)/(X727+X736))^($F745*(1+$E745))</f>
        <v/>
      </c>
      <c r="Z745" s="47">
        <f>Y745*(1/(1+$G745))^(1+$E745)*(1+Z$7)^$D745*(Z727/Y727)^$E745*((Z727+Z736)/(Y727+Y736))^($F745*(1+$E745))</f>
        <v/>
      </c>
      <c r="AA745" s="47">
        <f>Z745*(1/(1+$G745))^(1+$E745)*(1+AA$7)^$D745*(AA727/Z727)^$E745*((AA727+AA736)/(Z727+Z736))^($F745*(1+$E745))</f>
        <v/>
      </c>
      <c r="AB745" s="47">
        <f>AA745*(1/(1+$G745))^(1+$E745)*(1+AB$7)^$D745*(AB727/AA727)^$E745*((AB727+AB736)/(AA727+AA736))^($F745*(1+$E745))</f>
        <v/>
      </c>
      <c r="AC745" s="47">
        <f>AB745*(1/(1+$G745))^(1+$E745)*(1+AC$7)^$D745*(AC727/AB727)^$E745*((AC727+AC736)/(AB727+AB736))^($F745*(1+$E745))</f>
        <v/>
      </c>
      <c r="AD745" s="48">
        <f>FUELUSE(AC745,AD727,AC727,AD736,AC736,AD$7,$D745,$E745,$F745,$G745)</f>
        <v/>
      </c>
      <c r="AE745" s="25">
        <f>LOWER(Settings!$C$4)&amp;".mit."&amp;$A745&amp;IF($C745="","","."&amp;$C745&amp;"."&amp;$B745)&amp;IF(INDEX(Variables!$D$5:$D$105,MATCH($A745,Variables!$A$5:$A$105,0))="","","."&amp;INDEX(Variables!$D$5:$D$105,MATCH($A745,Variables!$A$5:$A$105,0)))&amp;"."&amp;AE$5</f>
        <v/>
      </c>
      <c r="AF745" s="46">
        <f>INDEX(Inputs!$U$5:$U$132,MATCH($B745&amp;"|"&amp;$C745,Inputs!$A$5:$A$132,0))</f>
        <v/>
      </c>
      <c r="AG745" s="47">
        <f>AF745*(1/(1+$G745))^(1+$E745)*(1+AG$7)^$D745*(AG727/AF727)^$E745*((AG727+AG736)/(AF727+AF736))^($F745*(1+$E745))</f>
        <v/>
      </c>
      <c r="AH745" s="47">
        <f>AG745*(1/(1+$G745))^(1+$E745)*(1+AH$7)^$D745*(AH727/AG727)^$E745*((AH727+AH736)/(AG727+AG736))^($F745*(1+$E745))</f>
        <v/>
      </c>
      <c r="AI745" s="47">
        <f>AH745*(1/(1+$G745))^(1+$E745)*(1+AI$7)^$D745*(AI727/AH727)^$E745*((AI727+AI736)/(AH727+AH736))^($F745*(1+$E745))</f>
        <v/>
      </c>
      <c r="AJ745" s="47">
        <f>AI745*(1/(1+$G745))^(1+$E745)*(1+AJ$7)^$D745*(AJ727/AI727)^$E745*((AJ727+AJ736)/(AI727+AI736))^($F745*(1+$E745))</f>
        <v/>
      </c>
      <c r="AK745" s="47">
        <f>AJ745*(1/(1+$G745))^(1+$E745)*(1+AK$7)^$D745*(AK727/AJ727)^$E745*((AK727+AK736)/(AJ727+AJ736))^($F745*(1+$E745))</f>
        <v/>
      </c>
      <c r="AL745" s="47">
        <f>AK745*(1/(1+$G745))^(1+$E745)*(1+AL$7)^$D745*(AL727/AK727)^$E745*((AL727+AL736)/(AK727+AK736))^($F745*(1+$E745))</f>
        <v/>
      </c>
      <c r="AM745" s="47">
        <f>AL745*(1/(1+$G745))^(1+$E745)*(1+AM$7)^$D745*(AM727/AL727)^$E745*((AM727+AM736)/(AL727+AL736))^($F745*(1+$E745))</f>
        <v/>
      </c>
      <c r="AN745" s="47">
        <f>AM745*(1/(1+$G745))^(1+$E745)*(1+AN$7)^$D745*(AN727/AM727)^$E745*((AN727+AN736)/(AM727+AM736))^($F745*(1+$E745))</f>
        <v/>
      </c>
      <c r="AO745" s="47">
        <f>AN745*(1/(1+$G745))^(1+$E745)*(1+AO$7)^$D745*(AO727/AN727)^$E745*((AO727+AO736)/(AN727+AN736))^($F745*(1+$E745))</f>
        <v/>
      </c>
      <c r="AP745" s="47">
        <f>AO745*(1/(1+$G745))^(1+$E745)*(1+AP$7)^$D745*(AP727/AO727)^$E745*((AP727+AP736)/(AO727+AO736))^($F745*(1+$E745))</f>
        <v/>
      </c>
      <c r="AQ745" s="47">
        <f>AP745*(1/(1+$G745))^(1+$E745)*(1+AQ$7)^$D745*(AQ727/AP727)^$E745*((AQ727+AQ736)/(AP727+AP736))^($F745*(1+$E745))</f>
        <v/>
      </c>
      <c r="AR745" s="47">
        <f>AQ745*(1/(1+$G745))^(1+$E745)*(1+AR$7)^$D745*(AR727/AQ727)^$E745*((AR727+AR736)/(AQ727+AQ736))^($F745*(1+$E745))</f>
        <v/>
      </c>
      <c r="AS745" s="47">
        <f>AR745*(1/(1+$G745))^(1+$E745)*(1+AS$7)^$D745*(AS727/AR727)^$E745*((AS727+AS736)/(AR727+AR736))^($F745*(1+$E745))</f>
        <v/>
      </c>
      <c r="AT745" s="47">
        <f>AS745*(1/(1+$G745))^(1+$E745)*(1+AT$7)^$D745*(AT727/AS727)^$E745*((AT727+AT736)/(AS727+AS736))^($F745*(1+$E745))</f>
        <v/>
      </c>
      <c r="AU745" s="47">
        <f>AT745*(1/(1+$G745))^(1+$E745)*(1+AU$7)^$D745*(AU727/AT727)^$E745*((AU727+AU736)/(AT727+AT736))^($F745*(1+$E745))</f>
        <v/>
      </c>
      <c r="AV745" s="47">
        <f>AU745*(1/(1+$G745))^(1+$E745)*(1+AV$7)^$D745*(AV727/AU727)^$E745*((AV727+AV736)/(AU727+AU736))^($F745*(1+$E745))</f>
        <v/>
      </c>
      <c r="AW745" s="47">
        <f>AV745*(1/(1+$G745))^(1+$E745)*(1+AW$7)^$D745*(AW727/AV727)^$E745*((AW727+AW736)/(AV727+AV736))^($F745*(1+$E745))</f>
        <v/>
      </c>
      <c r="AX745" s="48">
        <f>FUELUSE(AW745,AX727,AW727,AX736,AW736,AX$7,$D745,$E745,$F745,$G745)</f>
        <v/>
      </c>
    </row>
    <row r="746" hidden="1" outlineLevel="2">
      <c r="A746" s="5" t="inlineStr">
        <is>
          <t>ener</t>
        </is>
      </c>
      <c r="B746" s="5" t="inlineStr">
        <is>
          <t>nga</t>
        </is>
      </c>
      <c r="C746" s="5" t="inlineStr">
        <is>
          <t>srv</t>
        </is>
      </c>
      <c r="D746" s="40">
        <f>INDEX(Inputs!$N$5:$N$132,MATCH($B746&amp;"|"&amp;$C746,Inputs!$A$5:$A$132,0))</f>
        <v/>
      </c>
      <c r="E746" s="40">
        <f>INDEX(Inputs!$O$5:$O$132,MATCH($B746&amp;"|"&amp;$C746,Inputs!$A$5:$A$132,0))</f>
        <v/>
      </c>
      <c r="F746" s="40">
        <f>INDEX(Inputs!$P$5:$P$132,MATCH($B746&amp;"|"&amp;$C746,Inputs!$A$5:$A$132,0))</f>
        <v/>
      </c>
      <c r="G746" s="40">
        <f>INDEX(Inputs!$Q$5:$Q$132,MATCH($B746&amp;"|"&amp;$C746,Inputs!$A$5:$A$132,0))</f>
        <v/>
      </c>
      <c r="H746" s="5">
        <f>INDEX(Variables!$B$5:$B$105,MATCH($A746,Variables!$A$5:$A$105,0))&amp;IF($C746="",""," | "&amp;INDEX(Mapping!$B$5:$B$26,MATCH($C746,Mapping!$A$5:$A$26,0))&amp;" | "&amp;INDEX(Mapping!$B$30:$B$41,MATCH($B746,Mapping!$A$30:$A$41,0)))</f>
        <v/>
      </c>
      <c r="I746" s="5">
        <f>INDEX(Variables!$C$5:$C$105,MATCH($A746,Variables!$A$5:$A$105,0))</f>
        <v/>
      </c>
      <c r="J746" s="5">
        <f>INDEX(Variables!$E$5:$E$105,MATCH($A746,Variables!$A$5:$A$105,0))</f>
        <v/>
      </c>
      <c r="K746" s="25">
        <f>LOWER(Settings!$C$4)&amp;".mit."&amp;$A746&amp;IF($C746="","","."&amp;$C746&amp;"."&amp;$B746)&amp;IF(INDEX(Variables!$D$5:$D$105,MATCH($A746,Variables!$A$5:$A$105,0))="","","."&amp;INDEX(Variables!$D$5:$D$105,MATCH($A746,Variables!$A$5:$A$105,0)))&amp;"."&amp;K$5</f>
        <v/>
      </c>
      <c r="L746" s="46">
        <f>INDEX(Inputs!$U$5:$U$132,MATCH($B746&amp;"|"&amp;$C746,Inputs!$A$5:$A$132,0))</f>
        <v/>
      </c>
      <c r="M746" s="47">
        <f>L746*(1/(1+$G746))^(1+$E746)*(1+M$7)^$D746*(M728/L728)^$E746*((M728+M737)/(L728+L737))^($F746*(1+$E746))</f>
        <v/>
      </c>
      <c r="N746" s="47">
        <f>M746*(1/(1+$G746))^(1+$E746)*(1+N$7)^$D746*(N728/M728)^$E746*((N728+N737)/(M728+M737))^($F746*(1+$E746))</f>
        <v/>
      </c>
      <c r="O746" s="47">
        <f>N746*(1/(1+$G746))^(1+$E746)*(1+O$7)^$D746*(O728/N728)^$E746*((O728+O737)/(N728+N737))^($F746*(1+$E746))</f>
        <v/>
      </c>
      <c r="P746" s="47">
        <f>O746*(1/(1+$G746))^(1+$E746)*(1+P$7)^$D746*(P728/O728)^$E746*((P728+P737)/(O728+O737))^($F746*(1+$E746))</f>
        <v/>
      </c>
      <c r="Q746" s="47">
        <f>P746*(1/(1+$G746))^(1+$E746)*(1+Q$7)^$D746*(Q728/P728)^$E746*((Q728+Q737)/(P728+P737))^($F746*(1+$E746))</f>
        <v/>
      </c>
      <c r="R746" s="47">
        <f>Q746*(1/(1+$G746))^(1+$E746)*(1+R$7)^$D746*(R728/Q728)^$E746*((R728+R737)/(Q728+Q737))^($F746*(1+$E746))</f>
        <v/>
      </c>
      <c r="S746" s="47">
        <f>R746*(1/(1+$G746))^(1+$E746)*(1+S$7)^$D746*(S728/R728)^$E746*((S728+S737)/(R728+R737))^($F746*(1+$E746))</f>
        <v/>
      </c>
      <c r="T746" s="47">
        <f>S746*(1/(1+$G746))^(1+$E746)*(1+T$7)^$D746*(T728/S728)^$E746*((T728+T737)/(S728+S737))^($F746*(1+$E746))</f>
        <v/>
      </c>
      <c r="U746" s="47">
        <f>T746*(1/(1+$G746))^(1+$E746)*(1+U$7)^$D746*(U728/T728)^$E746*((U728+U737)/(T728+T737))^($F746*(1+$E746))</f>
        <v/>
      </c>
      <c r="V746" s="47">
        <f>U746*(1/(1+$G746))^(1+$E746)*(1+V$7)^$D746*(V728/U728)^$E746*((V728+V737)/(U728+U737))^($F746*(1+$E746))</f>
        <v/>
      </c>
      <c r="W746" s="47">
        <f>V746*(1/(1+$G746))^(1+$E746)*(1+W$7)^$D746*(W728/V728)^$E746*((W728+W737)/(V728+V737))^($F746*(1+$E746))</f>
        <v/>
      </c>
      <c r="X746" s="47">
        <f>W746*(1/(1+$G746))^(1+$E746)*(1+X$7)^$D746*(X728/W728)^$E746*((X728+X737)/(W728+W737))^($F746*(1+$E746))</f>
        <v/>
      </c>
      <c r="Y746" s="47">
        <f>X746*(1/(1+$G746))^(1+$E746)*(1+Y$7)^$D746*(Y728/X728)^$E746*((Y728+Y737)/(X728+X737))^($F746*(1+$E746))</f>
        <v/>
      </c>
      <c r="Z746" s="47">
        <f>Y746*(1/(1+$G746))^(1+$E746)*(1+Z$7)^$D746*(Z728/Y728)^$E746*((Z728+Z737)/(Y728+Y737))^($F746*(1+$E746))</f>
        <v/>
      </c>
      <c r="AA746" s="47">
        <f>Z746*(1/(1+$G746))^(1+$E746)*(1+AA$7)^$D746*(AA728/Z728)^$E746*((AA728+AA737)/(Z728+Z737))^($F746*(1+$E746))</f>
        <v/>
      </c>
      <c r="AB746" s="47">
        <f>AA746*(1/(1+$G746))^(1+$E746)*(1+AB$7)^$D746*(AB728/AA728)^$E746*((AB728+AB737)/(AA728+AA737))^($F746*(1+$E746))</f>
        <v/>
      </c>
      <c r="AC746" s="47">
        <f>AB746*(1/(1+$G746))^(1+$E746)*(1+AC$7)^$D746*(AC728/AB728)^$E746*((AC728+AC737)/(AB728+AB737))^($F746*(1+$E746))</f>
        <v/>
      </c>
      <c r="AD746" s="48">
        <f>FUELUSE(AC746,AD728,AC728,AD737,AC737,AD$7,$D746,$E746,$F746,$G746)</f>
        <v/>
      </c>
      <c r="AE746" s="25">
        <f>LOWER(Settings!$C$4)&amp;".mit."&amp;$A746&amp;IF($C746="","","."&amp;$C746&amp;"."&amp;$B746)&amp;IF(INDEX(Variables!$D$5:$D$105,MATCH($A746,Variables!$A$5:$A$105,0))="","","."&amp;INDEX(Variables!$D$5:$D$105,MATCH($A746,Variables!$A$5:$A$105,0)))&amp;"."&amp;AE$5</f>
        <v/>
      </c>
      <c r="AF746" s="46">
        <f>INDEX(Inputs!$U$5:$U$132,MATCH($B746&amp;"|"&amp;$C746,Inputs!$A$5:$A$132,0))</f>
        <v/>
      </c>
      <c r="AG746" s="47">
        <f>AF746*(1/(1+$G746))^(1+$E746)*(1+AG$7)^$D746*(AG728/AF728)^$E746*((AG728+AG737)/(AF728+AF737))^($F746*(1+$E746))</f>
        <v/>
      </c>
      <c r="AH746" s="47">
        <f>AG746*(1/(1+$G746))^(1+$E746)*(1+AH$7)^$D746*(AH728/AG728)^$E746*((AH728+AH737)/(AG728+AG737))^($F746*(1+$E746))</f>
        <v/>
      </c>
      <c r="AI746" s="47">
        <f>AH746*(1/(1+$G746))^(1+$E746)*(1+AI$7)^$D746*(AI728/AH728)^$E746*((AI728+AI737)/(AH728+AH737))^($F746*(1+$E746))</f>
        <v/>
      </c>
      <c r="AJ746" s="47">
        <f>AI746*(1/(1+$G746))^(1+$E746)*(1+AJ$7)^$D746*(AJ728/AI728)^$E746*((AJ728+AJ737)/(AI728+AI737))^($F746*(1+$E746))</f>
        <v/>
      </c>
      <c r="AK746" s="47">
        <f>AJ746*(1/(1+$G746))^(1+$E746)*(1+AK$7)^$D746*(AK728/AJ728)^$E746*((AK728+AK737)/(AJ728+AJ737))^($F746*(1+$E746))</f>
        <v/>
      </c>
      <c r="AL746" s="47">
        <f>AK746*(1/(1+$G746))^(1+$E746)*(1+AL$7)^$D746*(AL728/AK728)^$E746*((AL728+AL737)/(AK728+AK737))^($F746*(1+$E746))</f>
        <v/>
      </c>
      <c r="AM746" s="47">
        <f>AL746*(1/(1+$G746))^(1+$E746)*(1+AM$7)^$D746*(AM728/AL728)^$E746*((AM728+AM737)/(AL728+AL737))^($F746*(1+$E746))</f>
        <v/>
      </c>
      <c r="AN746" s="47">
        <f>AM746*(1/(1+$G746))^(1+$E746)*(1+AN$7)^$D746*(AN728/AM728)^$E746*((AN728+AN737)/(AM728+AM737))^($F746*(1+$E746))</f>
        <v/>
      </c>
      <c r="AO746" s="47">
        <f>AN746*(1/(1+$G746))^(1+$E746)*(1+AO$7)^$D746*(AO728/AN728)^$E746*((AO728+AO737)/(AN728+AN737))^($F746*(1+$E746))</f>
        <v/>
      </c>
      <c r="AP746" s="47">
        <f>AO746*(1/(1+$G746))^(1+$E746)*(1+AP$7)^$D746*(AP728/AO728)^$E746*((AP728+AP737)/(AO728+AO737))^($F746*(1+$E746))</f>
        <v/>
      </c>
      <c r="AQ746" s="47">
        <f>AP746*(1/(1+$G746))^(1+$E746)*(1+AQ$7)^$D746*(AQ728/AP728)^$E746*((AQ728+AQ737)/(AP728+AP737))^($F746*(1+$E746))</f>
        <v/>
      </c>
      <c r="AR746" s="47">
        <f>AQ746*(1/(1+$G746))^(1+$E746)*(1+AR$7)^$D746*(AR728/AQ728)^$E746*((AR728+AR737)/(AQ728+AQ737))^($F746*(1+$E746))</f>
        <v/>
      </c>
      <c r="AS746" s="47">
        <f>AR746*(1/(1+$G746))^(1+$E746)*(1+AS$7)^$D746*(AS728/AR728)^$E746*((AS728+AS737)/(AR728+AR737))^($F746*(1+$E746))</f>
        <v/>
      </c>
      <c r="AT746" s="47">
        <f>AS746*(1/(1+$G746))^(1+$E746)*(1+AT$7)^$D746*(AT728/AS728)^$E746*((AT728+AT737)/(AS728+AS737))^($F746*(1+$E746))</f>
        <v/>
      </c>
      <c r="AU746" s="47">
        <f>AT746*(1/(1+$G746))^(1+$E746)*(1+AU$7)^$D746*(AU728/AT728)^$E746*((AU728+AU737)/(AT728+AT737))^($F746*(1+$E746))</f>
        <v/>
      </c>
      <c r="AV746" s="47">
        <f>AU746*(1/(1+$G746))^(1+$E746)*(1+AV$7)^$D746*(AV728/AU728)^$E746*((AV728+AV737)/(AU728+AU737))^($F746*(1+$E746))</f>
        <v/>
      </c>
      <c r="AW746" s="47">
        <f>AV746*(1/(1+$G746))^(1+$E746)*(1+AW$7)^$D746*(AW728/AV728)^$E746*((AW728+AW737)/(AV728+AV737))^($F746*(1+$E746))</f>
        <v/>
      </c>
      <c r="AX746" s="48">
        <f>FUELUSE(AW746,AX728,AW728,AX737,AW737,AX$7,$D746,$E746,$F746,$G746)</f>
        <v/>
      </c>
    </row>
    <row r="747" hidden="1" outlineLevel="2">
      <c r="A747" s="5" t="inlineStr">
        <is>
          <t>ener</t>
        </is>
      </c>
      <c r="B747" s="5" t="inlineStr">
        <is>
          <t>gso</t>
        </is>
      </c>
      <c r="C747" s="5" t="inlineStr">
        <is>
          <t>srv</t>
        </is>
      </c>
      <c r="D747" s="40">
        <f>INDEX(Inputs!$N$5:$N$132,MATCH($B747&amp;"|"&amp;$C747,Inputs!$A$5:$A$132,0))</f>
        <v/>
      </c>
      <c r="E747" s="40">
        <f>INDEX(Inputs!$O$5:$O$132,MATCH($B747&amp;"|"&amp;$C747,Inputs!$A$5:$A$132,0))</f>
        <v/>
      </c>
      <c r="F747" s="40">
        <f>INDEX(Inputs!$P$5:$P$132,MATCH($B747&amp;"|"&amp;$C747,Inputs!$A$5:$A$132,0))</f>
        <v/>
      </c>
      <c r="G747" s="40">
        <f>INDEX(Inputs!$Q$5:$Q$132,MATCH($B747&amp;"|"&amp;$C747,Inputs!$A$5:$A$132,0))</f>
        <v/>
      </c>
      <c r="H747" s="5">
        <f>INDEX(Variables!$B$5:$B$105,MATCH($A747,Variables!$A$5:$A$105,0))&amp;IF($C747="",""," | "&amp;INDEX(Mapping!$B$5:$B$26,MATCH($C747,Mapping!$A$5:$A$26,0))&amp;" | "&amp;INDEX(Mapping!$B$30:$B$41,MATCH($B747,Mapping!$A$30:$A$41,0)))</f>
        <v/>
      </c>
      <c r="I747" s="5">
        <f>INDEX(Variables!$C$5:$C$105,MATCH($A747,Variables!$A$5:$A$105,0))</f>
        <v/>
      </c>
      <c r="J747" s="5">
        <f>INDEX(Variables!$E$5:$E$105,MATCH($A747,Variables!$A$5:$A$105,0))</f>
        <v/>
      </c>
      <c r="K747" s="25">
        <f>LOWER(Settings!$C$4)&amp;".mit."&amp;$A747&amp;IF($C747="","","."&amp;$C747&amp;"."&amp;$B747)&amp;IF(INDEX(Variables!$D$5:$D$105,MATCH($A747,Variables!$A$5:$A$105,0))="","","."&amp;INDEX(Variables!$D$5:$D$105,MATCH($A747,Variables!$A$5:$A$105,0)))&amp;"."&amp;K$5</f>
        <v/>
      </c>
      <c r="L747" s="46">
        <f>INDEX(Inputs!$U$5:$U$132,MATCH($B747&amp;"|"&amp;$C747,Inputs!$A$5:$A$132,0))</f>
        <v/>
      </c>
      <c r="M747" s="47">
        <f>L747*(1/(1+$G747))^(1+$E747)*(1+M$7)^$D747*(M729/L729)^$E747*((M729+M738)/(L729+L738))^($F747*(1+$E747))</f>
        <v/>
      </c>
      <c r="N747" s="47">
        <f>M747*(1/(1+$G747))^(1+$E747)*(1+N$7)^$D747*(N729/M729)^$E747*((N729+N738)/(M729+M738))^($F747*(1+$E747))</f>
        <v/>
      </c>
      <c r="O747" s="47">
        <f>N747*(1/(1+$G747))^(1+$E747)*(1+O$7)^$D747*(O729/N729)^$E747*((O729+O738)/(N729+N738))^($F747*(1+$E747))</f>
        <v/>
      </c>
      <c r="P747" s="47">
        <f>O747*(1/(1+$G747))^(1+$E747)*(1+P$7)^$D747*(P729/O729)^$E747*((P729+P738)/(O729+O738))^($F747*(1+$E747))</f>
        <v/>
      </c>
      <c r="Q747" s="47">
        <f>P747*(1/(1+$G747))^(1+$E747)*(1+Q$7)^$D747*(Q729/P729)^$E747*((Q729+Q738)/(P729+P738))^($F747*(1+$E747))</f>
        <v/>
      </c>
      <c r="R747" s="47">
        <f>Q747*(1/(1+$G747))^(1+$E747)*(1+R$7)^$D747*(R729/Q729)^$E747*((R729+R738)/(Q729+Q738))^($F747*(1+$E747))</f>
        <v/>
      </c>
      <c r="S747" s="47">
        <f>R747*(1/(1+$G747))^(1+$E747)*(1+S$7)^$D747*(S729/R729)^$E747*((S729+S738)/(R729+R738))^($F747*(1+$E747))</f>
        <v/>
      </c>
      <c r="T747" s="47">
        <f>S747*(1/(1+$G747))^(1+$E747)*(1+T$7)^$D747*(T729/S729)^$E747*((T729+T738)/(S729+S738))^($F747*(1+$E747))</f>
        <v/>
      </c>
      <c r="U747" s="47">
        <f>T747*(1/(1+$G747))^(1+$E747)*(1+U$7)^$D747*(U729/T729)^$E747*((U729+U738)/(T729+T738))^($F747*(1+$E747))</f>
        <v/>
      </c>
      <c r="V747" s="47">
        <f>U747*(1/(1+$G747))^(1+$E747)*(1+V$7)^$D747*(V729/U729)^$E747*((V729+V738)/(U729+U738))^($F747*(1+$E747))</f>
        <v/>
      </c>
      <c r="W747" s="47">
        <f>V747*(1/(1+$G747))^(1+$E747)*(1+W$7)^$D747*(W729/V729)^$E747*((W729+W738)/(V729+V738))^($F747*(1+$E747))</f>
        <v/>
      </c>
      <c r="X747" s="47">
        <f>W747*(1/(1+$G747))^(1+$E747)*(1+X$7)^$D747*(X729/W729)^$E747*((X729+X738)/(W729+W738))^($F747*(1+$E747))</f>
        <v/>
      </c>
      <c r="Y747" s="47">
        <f>X747*(1/(1+$G747))^(1+$E747)*(1+Y$7)^$D747*(Y729/X729)^$E747*((Y729+Y738)/(X729+X738))^($F747*(1+$E747))</f>
        <v/>
      </c>
      <c r="Z747" s="47">
        <f>Y747*(1/(1+$G747))^(1+$E747)*(1+Z$7)^$D747*(Z729/Y729)^$E747*((Z729+Z738)/(Y729+Y738))^($F747*(1+$E747))</f>
        <v/>
      </c>
      <c r="AA747" s="47">
        <f>Z747*(1/(1+$G747))^(1+$E747)*(1+AA$7)^$D747*(AA729/Z729)^$E747*((AA729+AA738)/(Z729+Z738))^($F747*(1+$E747))</f>
        <v/>
      </c>
      <c r="AB747" s="47">
        <f>AA747*(1/(1+$G747))^(1+$E747)*(1+AB$7)^$D747*(AB729/AA729)^$E747*((AB729+AB738)/(AA729+AA738))^($F747*(1+$E747))</f>
        <v/>
      </c>
      <c r="AC747" s="47">
        <f>AB747*(1/(1+$G747))^(1+$E747)*(1+AC$7)^$D747*(AC729/AB729)^$E747*((AC729+AC738)/(AB729+AB738))^($F747*(1+$E747))</f>
        <v/>
      </c>
      <c r="AD747" s="48">
        <f>FUELUSE(AC747,AD729,AC729,AD738,AC738,AD$7,$D747,$E747,$F747,$G747)</f>
        <v/>
      </c>
      <c r="AE747" s="25">
        <f>LOWER(Settings!$C$4)&amp;".mit."&amp;$A747&amp;IF($C747="","","."&amp;$C747&amp;"."&amp;$B747)&amp;IF(INDEX(Variables!$D$5:$D$105,MATCH($A747,Variables!$A$5:$A$105,0))="","","."&amp;INDEX(Variables!$D$5:$D$105,MATCH($A747,Variables!$A$5:$A$105,0)))&amp;"."&amp;AE$5</f>
        <v/>
      </c>
      <c r="AF747" s="46">
        <f>INDEX(Inputs!$U$5:$U$132,MATCH($B747&amp;"|"&amp;$C747,Inputs!$A$5:$A$132,0))</f>
        <v/>
      </c>
      <c r="AG747" s="47">
        <f>AF747*(1/(1+$G747))^(1+$E747)*(1+AG$7)^$D747*(AG729/AF729)^$E747*((AG729+AG738)/(AF729+AF738))^($F747*(1+$E747))</f>
        <v/>
      </c>
      <c r="AH747" s="47">
        <f>AG747*(1/(1+$G747))^(1+$E747)*(1+AH$7)^$D747*(AH729/AG729)^$E747*((AH729+AH738)/(AG729+AG738))^($F747*(1+$E747))</f>
        <v/>
      </c>
      <c r="AI747" s="47">
        <f>AH747*(1/(1+$G747))^(1+$E747)*(1+AI$7)^$D747*(AI729/AH729)^$E747*((AI729+AI738)/(AH729+AH738))^($F747*(1+$E747))</f>
        <v/>
      </c>
      <c r="AJ747" s="47">
        <f>AI747*(1/(1+$G747))^(1+$E747)*(1+AJ$7)^$D747*(AJ729/AI729)^$E747*((AJ729+AJ738)/(AI729+AI738))^($F747*(1+$E747))</f>
        <v/>
      </c>
      <c r="AK747" s="47">
        <f>AJ747*(1/(1+$G747))^(1+$E747)*(1+AK$7)^$D747*(AK729/AJ729)^$E747*((AK729+AK738)/(AJ729+AJ738))^($F747*(1+$E747))</f>
        <v/>
      </c>
      <c r="AL747" s="47">
        <f>AK747*(1/(1+$G747))^(1+$E747)*(1+AL$7)^$D747*(AL729/AK729)^$E747*((AL729+AL738)/(AK729+AK738))^($F747*(1+$E747))</f>
        <v/>
      </c>
      <c r="AM747" s="47">
        <f>AL747*(1/(1+$G747))^(1+$E747)*(1+AM$7)^$D747*(AM729/AL729)^$E747*((AM729+AM738)/(AL729+AL738))^($F747*(1+$E747))</f>
        <v/>
      </c>
      <c r="AN747" s="47">
        <f>AM747*(1/(1+$G747))^(1+$E747)*(1+AN$7)^$D747*(AN729/AM729)^$E747*((AN729+AN738)/(AM729+AM738))^($F747*(1+$E747))</f>
        <v/>
      </c>
      <c r="AO747" s="47">
        <f>AN747*(1/(1+$G747))^(1+$E747)*(1+AO$7)^$D747*(AO729/AN729)^$E747*((AO729+AO738)/(AN729+AN738))^($F747*(1+$E747))</f>
        <v/>
      </c>
      <c r="AP747" s="47">
        <f>AO747*(1/(1+$G747))^(1+$E747)*(1+AP$7)^$D747*(AP729/AO729)^$E747*((AP729+AP738)/(AO729+AO738))^($F747*(1+$E747))</f>
        <v/>
      </c>
      <c r="AQ747" s="47">
        <f>AP747*(1/(1+$G747))^(1+$E747)*(1+AQ$7)^$D747*(AQ729/AP729)^$E747*((AQ729+AQ738)/(AP729+AP738))^($F747*(1+$E747))</f>
        <v/>
      </c>
      <c r="AR747" s="47">
        <f>AQ747*(1/(1+$G747))^(1+$E747)*(1+AR$7)^$D747*(AR729/AQ729)^$E747*((AR729+AR738)/(AQ729+AQ738))^($F747*(1+$E747))</f>
        <v/>
      </c>
      <c r="AS747" s="47">
        <f>AR747*(1/(1+$G747))^(1+$E747)*(1+AS$7)^$D747*(AS729/AR729)^$E747*((AS729+AS738)/(AR729+AR738))^($F747*(1+$E747))</f>
        <v/>
      </c>
      <c r="AT747" s="47">
        <f>AS747*(1/(1+$G747))^(1+$E747)*(1+AT$7)^$D747*(AT729/AS729)^$E747*((AT729+AT738)/(AS729+AS738))^($F747*(1+$E747))</f>
        <v/>
      </c>
      <c r="AU747" s="47">
        <f>AT747*(1/(1+$G747))^(1+$E747)*(1+AU$7)^$D747*(AU729/AT729)^$E747*((AU729+AU738)/(AT729+AT738))^($F747*(1+$E747))</f>
        <v/>
      </c>
      <c r="AV747" s="47">
        <f>AU747*(1/(1+$G747))^(1+$E747)*(1+AV$7)^$D747*(AV729/AU729)^$E747*((AV729+AV738)/(AU729+AU738))^($F747*(1+$E747))</f>
        <v/>
      </c>
      <c r="AW747" s="47">
        <f>AV747*(1/(1+$G747))^(1+$E747)*(1+AW$7)^$D747*(AW729/AV729)^$E747*((AW729+AW738)/(AV729+AV738))^($F747*(1+$E747))</f>
        <v/>
      </c>
      <c r="AX747" s="48">
        <f>FUELUSE(AW747,AX729,AW729,AX738,AW738,AX$7,$D747,$E747,$F747,$G747)</f>
        <v/>
      </c>
    </row>
    <row r="748" hidden="1" outlineLevel="2">
      <c r="A748" s="5" t="inlineStr">
        <is>
          <t>ener</t>
        </is>
      </c>
      <c r="B748" s="5" t="inlineStr">
        <is>
          <t>die</t>
        </is>
      </c>
      <c r="C748" s="5" t="inlineStr">
        <is>
          <t>srv</t>
        </is>
      </c>
      <c r="D748" s="40">
        <f>INDEX(Inputs!$N$5:$N$132,MATCH($B748&amp;"|"&amp;$C748,Inputs!$A$5:$A$132,0))</f>
        <v/>
      </c>
      <c r="E748" s="40">
        <f>INDEX(Inputs!$O$5:$O$132,MATCH($B748&amp;"|"&amp;$C748,Inputs!$A$5:$A$132,0))</f>
        <v/>
      </c>
      <c r="F748" s="40">
        <f>INDEX(Inputs!$P$5:$P$132,MATCH($B748&amp;"|"&amp;$C748,Inputs!$A$5:$A$132,0))</f>
        <v/>
      </c>
      <c r="G748" s="40">
        <f>INDEX(Inputs!$Q$5:$Q$132,MATCH($B748&amp;"|"&amp;$C748,Inputs!$A$5:$A$132,0))</f>
        <v/>
      </c>
      <c r="H748" s="5">
        <f>INDEX(Variables!$B$5:$B$105,MATCH($A748,Variables!$A$5:$A$105,0))&amp;IF($C748="",""," | "&amp;INDEX(Mapping!$B$5:$B$26,MATCH($C748,Mapping!$A$5:$A$26,0))&amp;" | "&amp;INDEX(Mapping!$B$30:$B$41,MATCH($B748,Mapping!$A$30:$A$41,0)))</f>
        <v/>
      </c>
      <c r="I748" s="5">
        <f>INDEX(Variables!$C$5:$C$105,MATCH($A748,Variables!$A$5:$A$105,0))</f>
        <v/>
      </c>
      <c r="J748" s="5">
        <f>INDEX(Variables!$E$5:$E$105,MATCH($A748,Variables!$A$5:$A$105,0))</f>
        <v/>
      </c>
      <c r="K748" s="25">
        <f>LOWER(Settings!$C$4)&amp;".mit."&amp;$A748&amp;IF($C748="","","."&amp;$C748&amp;"."&amp;$B748)&amp;IF(INDEX(Variables!$D$5:$D$105,MATCH($A748,Variables!$A$5:$A$105,0))="","","."&amp;INDEX(Variables!$D$5:$D$105,MATCH($A748,Variables!$A$5:$A$105,0)))&amp;"."&amp;K$5</f>
        <v/>
      </c>
      <c r="L748" s="46">
        <f>INDEX(Inputs!$U$5:$U$132,MATCH($B748&amp;"|"&amp;$C748,Inputs!$A$5:$A$132,0))</f>
        <v/>
      </c>
      <c r="M748" s="47">
        <f>L748*(1/(1+$G748))^(1+$E748)*(1+M$7)^$D748*(M730/L730)^$E748*((M730+M739)/(L730+L739))^($F748*(1+$E748))</f>
        <v/>
      </c>
      <c r="N748" s="47">
        <f>M748*(1/(1+$G748))^(1+$E748)*(1+N$7)^$D748*(N730/M730)^$E748*((N730+N739)/(M730+M739))^($F748*(1+$E748))</f>
        <v/>
      </c>
      <c r="O748" s="47">
        <f>N748*(1/(1+$G748))^(1+$E748)*(1+O$7)^$D748*(O730/N730)^$E748*((O730+O739)/(N730+N739))^($F748*(1+$E748))</f>
        <v/>
      </c>
      <c r="P748" s="47">
        <f>O748*(1/(1+$G748))^(1+$E748)*(1+P$7)^$D748*(P730/O730)^$E748*((P730+P739)/(O730+O739))^($F748*(1+$E748))</f>
        <v/>
      </c>
      <c r="Q748" s="47">
        <f>P748*(1/(1+$G748))^(1+$E748)*(1+Q$7)^$D748*(Q730/P730)^$E748*((Q730+Q739)/(P730+P739))^($F748*(1+$E748))</f>
        <v/>
      </c>
      <c r="R748" s="47">
        <f>Q748*(1/(1+$G748))^(1+$E748)*(1+R$7)^$D748*(R730/Q730)^$E748*((R730+R739)/(Q730+Q739))^($F748*(1+$E748))</f>
        <v/>
      </c>
      <c r="S748" s="47">
        <f>R748*(1/(1+$G748))^(1+$E748)*(1+S$7)^$D748*(S730/R730)^$E748*((S730+S739)/(R730+R739))^($F748*(1+$E748))</f>
        <v/>
      </c>
      <c r="T748" s="47">
        <f>S748*(1/(1+$G748))^(1+$E748)*(1+T$7)^$D748*(T730/S730)^$E748*((T730+T739)/(S730+S739))^($F748*(1+$E748))</f>
        <v/>
      </c>
      <c r="U748" s="47">
        <f>T748*(1/(1+$G748))^(1+$E748)*(1+U$7)^$D748*(U730/T730)^$E748*((U730+U739)/(T730+T739))^($F748*(1+$E748))</f>
        <v/>
      </c>
      <c r="V748" s="47">
        <f>U748*(1/(1+$G748))^(1+$E748)*(1+V$7)^$D748*(V730/U730)^$E748*((V730+V739)/(U730+U739))^($F748*(1+$E748))</f>
        <v/>
      </c>
      <c r="W748" s="47">
        <f>V748*(1/(1+$G748))^(1+$E748)*(1+W$7)^$D748*(W730/V730)^$E748*((W730+W739)/(V730+V739))^($F748*(1+$E748))</f>
        <v/>
      </c>
      <c r="X748" s="47">
        <f>W748*(1/(1+$G748))^(1+$E748)*(1+X$7)^$D748*(X730/W730)^$E748*((X730+X739)/(W730+W739))^($F748*(1+$E748))</f>
        <v/>
      </c>
      <c r="Y748" s="47">
        <f>X748*(1/(1+$G748))^(1+$E748)*(1+Y$7)^$D748*(Y730/X730)^$E748*((Y730+Y739)/(X730+X739))^($F748*(1+$E748))</f>
        <v/>
      </c>
      <c r="Z748" s="47">
        <f>Y748*(1/(1+$G748))^(1+$E748)*(1+Z$7)^$D748*(Z730/Y730)^$E748*((Z730+Z739)/(Y730+Y739))^($F748*(1+$E748))</f>
        <v/>
      </c>
      <c r="AA748" s="47">
        <f>Z748*(1/(1+$G748))^(1+$E748)*(1+AA$7)^$D748*(AA730/Z730)^$E748*((AA730+AA739)/(Z730+Z739))^($F748*(1+$E748))</f>
        <v/>
      </c>
      <c r="AB748" s="47">
        <f>AA748*(1/(1+$G748))^(1+$E748)*(1+AB$7)^$D748*(AB730/AA730)^$E748*((AB730+AB739)/(AA730+AA739))^($F748*(1+$E748))</f>
        <v/>
      </c>
      <c r="AC748" s="47">
        <f>AB748*(1/(1+$G748))^(1+$E748)*(1+AC$7)^$D748*(AC730/AB730)^$E748*((AC730+AC739)/(AB730+AB739))^($F748*(1+$E748))</f>
        <v/>
      </c>
      <c r="AD748" s="48">
        <f>FUELUSE(AC748,AD730,AC730,AD739,AC739,AD$7,$D748,$E748,$F748,$G748)</f>
        <v/>
      </c>
      <c r="AE748" s="25">
        <f>LOWER(Settings!$C$4)&amp;".mit."&amp;$A748&amp;IF($C748="","","."&amp;$C748&amp;"."&amp;$B748)&amp;IF(INDEX(Variables!$D$5:$D$105,MATCH($A748,Variables!$A$5:$A$105,0))="","","."&amp;INDEX(Variables!$D$5:$D$105,MATCH($A748,Variables!$A$5:$A$105,0)))&amp;"."&amp;AE$5</f>
        <v/>
      </c>
      <c r="AF748" s="46">
        <f>INDEX(Inputs!$U$5:$U$132,MATCH($B748&amp;"|"&amp;$C748,Inputs!$A$5:$A$132,0))</f>
        <v/>
      </c>
      <c r="AG748" s="47">
        <f>AF748*(1/(1+$G748))^(1+$E748)*(1+AG$7)^$D748*(AG730/AF730)^$E748*((AG730+AG739)/(AF730+AF739))^($F748*(1+$E748))</f>
        <v/>
      </c>
      <c r="AH748" s="47">
        <f>AG748*(1/(1+$G748))^(1+$E748)*(1+AH$7)^$D748*(AH730/AG730)^$E748*((AH730+AH739)/(AG730+AG739))^($F748*(1+$E748))</f>
        <v/>
      </c>
      <c r="AI748" s="47">
        <f>AH748*(1/(1+$G748))^(1+$E748)*(1+AI$7)^$D748*(AI730/AH730)^$E748*((AI730+AI739)/(AH730+AH739))^($F748*(1+$E748))</f>
        <v/>
      </c>
      <c r="AJ748" s="47">
        <f>AI748*(1/(1+$G748))^(1+$E748)*(1+AJ$7)^$D748*(AJ730/AI730)^$E748*((AJ730+AJ739)/(AI730+AI739))^($F748*(1+$E748))</f>
        <v/>
      </c>
      <c r="AK748" s="47">
        <f>AJ748*(1/(1+$G748))^(1+$E748)*(1+AK$7)^$D748*(AK730/AJ730)^$E748*((AK730+AK739)/(AJ730+AJ739))^($F748*(1+$E748))</f>
        <v/>
      </c>
      <c r="AL748" s="47">
        <f>AK748*(1/(1+$G748))^(1+$E748)*(1+AL$7)^$D748*(AL730/AK730)^$E748*((AL730+AL739)/(AK730+AK739))^($F748*(1+$E748))</f>
        <v/>
      </c>
      <c r="AM748" s="47">
        <f>AL748*(1/(1+$G748))^(1+$E748)*(1+AM$7)^$D748*(AM730/AL730)^$E748*((AM730+AM739)/(AL730+AL739))^($F748*(1+$E748))</f>
        <v/>
      </c>
      <c r="AN748" s="47">
        <f>AM748*(1/(1+$G748))^(1+$E748)*(1+AN$7)^$D748*(AN730/AM730)^$E748*((AN730+AN739)/(AM730+AM739))^($F748*(1+$E748))</f>
        <v/>
      </c>
      <c r="AO748" s="47">
        <f>AN748*(1/(1+$G748))^(1+$E748)*(1+AO$7)^$D748*(AO730/AN730)^$E748*((AO730+AO739)/(AN730+AN739))^($F748*(1+$E748))</f>
        <v/>
      </c>
      <c r="AP748" s="47">
        <f>AO748*(1/(1+$G748))^(1+$E748)*(1+AP$7)^$D748*(AP730/AO730)^$E748*((AP730+AP739)/(AO730+AO739))^($F748*(1+$E748))</f>
        <v/>
      </c>
      <c r="AQ748" s="47">
        <f>AP748*(1/(1+$G748))^(1+$E748)*(1+AQ$7)^$D748*(AQ730/AP730)^$E748*((AQ730+AQ739)/(AP730+AP739))^($F748*(1+$E748))</f>
        <v/>
      </c>
      <c r="AR748" s="47">
        <f>AQ748*(1/(1+$G748))^(1+$E748)*(1+AR$7)^$D748*(AR730/AQ730)^$E748*((AR730+AR739)/(AQ730+AQ739))^($F748*(1+$E748))</f>
        <v/>
      </c>
      <c r="AS748" s="47">
        <f>AR748*(1/(1+$G748))^(1+$E748)*(1+AS$7)^$D748*(AS730/AR730)^$E748*((AS730+AS739)/(AR730+AR739))^($F748*(1+$E748))</f>
        <v/>
      </c>
      <c r="AT748" s="47">
        <f>AS748*(1/(1+$G748))^(1+$E748)*(1+AT$7)^$D748*(AT730/AS730)^$E748*((AT730+AT739)/(AS730+AS739))^($F748*(1+$E748))</f>
        <v/>
      </c>
      <c r="AU748" s="47">
        <f>AT748*(1/(1+$G748))^(1+$E748)*(1+AU$7)^$D748*(AU730/AT730)^$E748*((AU730+AU739)/(AT730+AT739))^($F748*(1+$E748))</f>
        <v/>
      </c>
      <c r="AV748" s="47">
        <f>AU748*(1/(1+$G748))^(1+$E748)*(1+AV$7)^$D748*(AV730/AU730)^$E748*((AV730+AV739)/(AU730+AU739))^($F748*(1+$E748))</f>
        <v/>
      </c>
      <c r="AW748" s="47">
        <f>AV748*(1/(1+$G748))^(1+$E748)*(1+AW$7)^$D748*(AW730/AV730)^$E748*((AW730+AW739)/(AV730+AV739))^($F748*(1+$E748))</f>
        <v/>
      </c>
      <c r="AX748" s="48">
        <f>FUELUSE(AW748,AX730,AW730,AX739,AW739,AX$7,$D748,$E748,$F748,$G748)</f>
        <v/>
      </c>
    </row>
    <row r="749" hidden="1" outlineLevel="2">
      <c r="A749" s="5" t="inlineStr">
        <is>
          <t>ener</t>
        </is>
      </c>
      <c r="B749" s="5" t="inlineStr">
        <is>
          <t>lpg</t>
        </is>
      </c>
      <c r="C749" s="5" t="inlineStr">
        <is>
          <t>srv</t>
        </is>
      </c>
      <c r="D749" s="40">
        <f>INDEX(Inputs!$N$5:$N$132,MATCH($B749&amp;"|"&amp;$C749,Inputs!$A$5:$A$132,0))</f>
        <v/>
      </c>
      <c r="E749" s="40">
        <f>INDEX(Inputs!$O$5:$O$132,MATCH($B749&amp;"|"&amp;$C749,Inputs!$A$5:$A$132,0))</f>
        <v/>
      </c>
      <c r="F749" s="40">
        <f>INDEX(Inputs!$P$5:$P$132,MATCH($B749&amp;"|"&amp;$C749,Inputs!$A$5:$A$132,0))</f>
        <v/>
      </c>
      <c r="G749" s="40">
        <f>INDEX(Inputs!$Q$5:$Q$132,MATCH($B749&amp;"|"&amp;$C749,Inputs!$A$5:$A$132,0))</f>
        <v/>
      </c>
      <c r="H749" s="5">
        <f>INDEX(Variables!$B$5:$B$105,MATCH($A749,Variables!$A$5:$A$105,0))&amp;IF($C749="",""," | "&amp;INDEX(Mapping!$B$5:$B$26,MATCH($C749,Mapping!$A$5:$A$26,0))&amp;" | "&amp;INDEX(Mapping!$B$30:$B$41,MATCH($B749,Mapping!$A$30:$A$41,0)))</f>
        <v/>
      </c>
      <c r="I749" s="5">
        <f>INDEX(Variables!$C$5:$C$105,MATCH($A749,Variables!$A$5:$A$105,0))</f>
        <v/>
      </c>
      <c r="J749" s="5">
        <f>INDEX(Variables!$E$5:$E$105,MATCH($A749,Variables!$A$5:$A$105,0))</f>
        <v/>
      </c>
      <c r="K749" s="25">
        <f>LOWER(Settings!$C$4)&amp;".mit."&amp;$A749&amp;IF($C749="","","."&amp;$C749&amp;"."&amp;$B749)&amp;IF(INDEX(Variables!$D$5:$D$105,MATCH($A749,Variables!$A$5:$A$105,0))="","","."&amp;INDEX(Variables!$D$5:$D$105,MATCH($A749,Variables!$A$5:$A$105,0)))&amp;"."&amp;K$5</f>
        <v/>
      </c>
      <c r="L749" s="46">
        <f>INDEX(Inputs!$U$5:$U$132,MATCH($B749&amp;"|"&amp;$C749,Inputs!$A$5:$A$132,0))</f>
        <v/>
      </c>
      <c r="M749" s="47">
        <f>L749*(1/(1+$G749))^(1+$E749)*(1+M$7)^$D749*(M731/L731)^$E749*((M731+M740)/(L731+L740))^($F749*(1+$E749))</f>
        <v/>
      </c>
      <c r="N749" s="47">
        <f>M749*(1/(1+$G749))^(1+$E749)*(1+N$7)^$D749*(N731/M731)^$E749*((N731+N740)/(M731+M740))^($F749*(1+$E749))</f>
        <v/>
      </c>
      <c r="O749" s="47">
        <f>N749*(1/(1+$G749))^(1+$E749)*(1+O$7)^$D749*(O731/N731)^$E749*((O731+O740)/(N731+N740))^($F749*(1+$E749))</f>
        <v/>
      </c>
      <c r="P749" s="47">
        <f>O749*(1/(1+$G749))^(1+$E749)*(1+P$7)^$D749*(P731/O731)^$E749*((P731+P740)/(O731+O740))^($F749*(1+$E749))</f>
        <v/>
      </c>
      <c r="Q749" s="47">
        <f>P749*(1/(1+$G749))^(1+$E749)*(1+Q$7)^$D749*(Q731/P731)^$E749*((Q731+Q740)/(P731+P740))^($F749*(1+$E749))</f>
        <v/>
      </c>
      <c r="R749" s="47">
        <f>Q749*(1/(1+$G749))^(1+$E749)*(1+R$7)^$D749*(R731/Q731)^$E749*((R731+R740)/(Q731+Q740))^($F749*(1+$E749))</f>
        <v/>
      </c>
      <c r="S749" s="47">
        <f>R749*(1/(1+$G749))^(1+$E749)*(1+S$7)^$D749*(S731/R731)^$E749*((S731+S740)/(R731+R740))^($F749*(1+$E749))</f>
        <v/>
      </c>
      <c r="T749" s="47">
        <f>S749*(1/(1+$G749))^(1+$E749)*(1+T$7)^$D749*(T731/S731)^$E749*((T731+T740)/(S731+S740))^($F749*(1+$E749))</f>
        <v/>
      </c>
      <c r="U749" s="47">
        <f>T749*(1/(1+$G749))^(1+$E749)*(1+U$7)^$D749*(U731/T731)^$E749*((U731+U740)/(T731+T740))^($F749*(1+$E749))</f>
        <v/>
      </c>
      <c r="V749" s="47">
        <f>U749*(1/(1+$G749))^(1+$E749)*(1+V$7)^$D749*(V731/U731)^$E749*((V731+V740)/(U731+U740))^($F749*(1+$E749))</f>
        <v/>
      </c>
      <c r="W749" s="47">
        <f>V749*(1/(1+$G749))^(1+$E749)*(1+W$7)^$D749*(W731/V731)^$E749*((W731+W740)/(V731+V740))^($F749*(1+$E749))</f>
        <v/>
      </c>
      <c r="X749" s="47">
        <f>W749*(1/(1+$G749))^(1+$E749)*(1+X$7)^$D749*(X731/W731)^$E749*((X731+X740)/(W731+W740))^($F749*(1+$E749))</f>
        <v/>
      </c>
      <c r="Y749" s="47">
        <f>X749*(1/(1+$G749))^(1+$E749)*(1+Y$7)^$D749*(Y731/X731)^$E749*((Y731+Y740)/(X731+X740))^($F749*(1+$E749))</f>
        <v/>
      </c>
      <c r="Z749" s="47">
        <f>Y749*(1/(1+$G749))^(1+$E749)*(1+Z$7)^$D749*(Z731/Y731)^$E749*((Z731+Z740)/(Y731+Y740))^($F749*(1+$E749))</f>
        <v/>
      </c>
      <c r="AA749" s="47">
        <f>Z749*(1/(1+$G749))^(1+$E749)*(1+AA$7)^$D749*(AA731/Z731)^$E749*((AA731+AA740)/(Z731+Z740))^($F749*(1+$E749))</f>
        <v/>
      </c>
      <c r="AB749" s="47">
        <f>AA749*(1/(1+$G749))^(1+$E749)*(1+AB$7)^$D749*(AB731/AA731)^$E749*((AB731+AB740)/(AA731+AA740))^($F749*(1+$E749))</f>
        <v/>
      </c>
      <c r="AC749" s="47">
        <f>AB749*(1/(1+$G749))^(1+$E749)*(1+AC$7)^$D749*(AC731/AB731)^$E749*((AC731+AC740)/(AB731+AB740))^($F749*(1+$E749))</f>
        <v/>
      </c>
      <c r="AD749" s="48">
        <f>FUELUSE(AC749,AD731,AC731,AD740,AC740,AD$7,$D749,$E749,$F749,$G749)</f>
        <v/>
      </c>
      <c r="AE749" s="25">
        <f>LOWER(Settings!$C$4)&amp;".mit."&amp;$A749&amp;IF($C749="","","."&amp;$C749&amp;"."&amp;$B749)&amp;IF(INDEX(Variables!$D$5:$D$105,MATCH($A749,Variables!$A$5:$A$105,0))="","","."&amp;INDEX(Variables!$D$5:$D$105,MATCH($A749,Variables!$A$5:$A$105,0)))&amp;"."&amp;AE$5</f>
        <v/>
      </c>
      <c r="AF749" s="46">
        <f>INDEX(Inputs!$U$5:$U$132,MATCH($B749&amp;"|"&amp;$C749,Inputs!$A$5:$A$132,0))</f>
        <v/>
      </c>
      <c r="AG749" s="47">
        <f>AF749*(1/(1+$G749))^(1+$E749)*(1+AG$7)^$D749*(AG731/AF731)^$E749*((AG731+AG740)/(AF731+AF740))^($F749*(1+$E749))</f>
        <v/>
      </c>
      <c r="AH749" s="47">
        <f>AG749*(1/(1+$G749))^(1+$E749)*(1+AH$7)^$D749*(AH731/AG731)^$E749*((AH731+AH740)/(AG731+AG740))^($F749*(1+$E749))</f>
        <v/>
      </c>
      <c r="AI749" s="47">
        <f>AH749*(1/(1+$G749))^(1+$E749)*(1+AI$7)^$D749*(AI731/AH731)^$E749*((AI731+AI740)/(AH731+AH740))^($F749*(1+$E749))</f>
        <v/>
      </c>
      <c r="AJ749" s="47">
        <f>AI749*(1/(1+$G749))^(1+$E749)*(1+AJ$7)^$D749*(AJ731/AI731)^$E749*((AJ731+AJ740)/(AI731+AI740))^($F749*(1+$E749))</f>
        <v/>
      </c>
      <c r="AK749" s="47">
        <f>AJ749*(1/(1+$G749))^(1+$E749)*(1+AK$7)^$D749*(AK731/AJ731)^$E749*((AK731+AK740)/(AJ731+AJ740))^($F749*(1+$E749))</f>
        <v/>
      </c>
      <c r="AL749" s="47">
        <f>AK749*(1/(1+$G749))^(1+$E749)*(1+AL$7)^$D749*(AL731/AK731)^$E749*((AL731+AL740)/(AK731+AK740))^($F749*(1+$E749))</f>
        <v/>
      </c>
      <c r="AM749" s="47">
        <f>AL749*(1/(1+$G749))^(1+$E749)*(1+AM$7)^$D749*(AM731/AL731)^$E749*((AM731+AM740)/(AL731+AL740))^($F749*(1+$E749))</f>
        <v/>
      </c>
      <c r="AN749" s="47">
        <f>AM749*(1/(1+$G749))^(1+$E749)*(1+AN$7)^$D749*(AN731/AM731)^$E749*((AN731+AN740)/(AM731+AM740))^($F749*(1+$E749))</f>
        <v/>
      </c>
      <c r="AO749" s="47">
        <f>AN749*(1/(1+$G749))^(1+$E749)*(1+AO$7)^$D749*(AO731/AN731)^$E749*((AO731+AO740)/(AN731+AN740))^($F749*(1+$E749))</f>
        <v/>
      </c>
      <c r="AP749" s="47">
        <f>AO749*(1/(1+$G749))^(1+$E749)*(1+AP$7)^$D749*(AP731/AO731)^$E749*((AP731+AP740)/(AO731+AO740))^($F749*(1+$E749))</f>
        <v/>
      </c>
      <c r="AQ749" s="47">
        <f>AP749*(1/(1+$G749))^(1+$E749)*(1+AQ$7)^$D749*(AQ731/AP731)^$E749*((AQ731+AQ740)/(AP731+AP740))^($F749*(1+$E749))</f>
        <v/>
      </c>
      <c r="AR749" s="47">
        <f>AQ749*(1/(1+$G749))^(1+$E749)*(1+AR$7)^$D749*(AR731/AQ731)^$E749*((AR731+AR740)/(AQ731+AQ740))^($F749*(1+$E749))</f>
        <v/>
      </c>
      <c r="AS749" s="47">
        <f>AR749*(1/(1+$G749))^(1+$E749)*(1+AS$7)^$D749*(AS731/AR731)^$E749*((AS731+AS740)/(AR731+AR740))^($F749*(1+$E749))</f>
        <v/>
      </c>
      <c r="AT749" s="47">
        <f>AS749*(1/(1+$G749))^(1+$E749)*(1+AT$7)^$D749*(AT731/AS731)^$E749*((AT731+AT740)/(AS731+AS740))^($F749*(1+$E749))</f>
        <v/>
      </c>
      <c r="AU749" s="47">
        <f>AT749*(1/(1+$G749))^(1+$E749)*(1+AU$7)^$D749*(AU731/AT731)^$E749*((AU731+AU740)/(AT731+AT740))^($F749*(1+$E749))</f>
        <v/>
      </c>
      <c r="AV749" s="47">
        <f>AU749*(1/(1+$G749))^(1+$E749)*(1+AV$7)^$D749*(AV731/AU731)^$E749*((AV731+AV740)/(AU731+AU740))^($F749*(1+$E749))</f>
        <v/>
      </c>
      <c r="AW749" s="47">
        <f>AV749*(1/(1+$G749))^(1+$E749)*(1+AW$7)^$D749*(AW731/AV731)^$E749*((AW731+AW740)/(AV731+AV740))^($F749*(1+$E749))</f>
        <v/>
      </c>
      <c r="AX749" s="48">
        <f>FUELUSE(AW749,AX731,AW731,AX740,AW740,AX$7,$D749,$E749,$F749,$G749)</f>
        <v/>
      </c>
    </row>
    <row r="750" hidden="1" outlineLevel="2">
      <c r="A750" s="5" t="inlineStr">
        <is>
          <t>ener</t>
        </is>
      </c>
      <c r="B750" s="5" t="inlineStr">
        <is>
          <t>ker</t>
        </is>
      </c>
      <c r="C750" s="5" t="inlineStr">
        <is>
          <t>srv</t>
        </is>
      </c>
      <c r="D750" s="40">
        <f>INDEX(Inputs!$N$5:$N$132,MATCH($B750&amp;"|"&amp;$C750,Inputs!$A$5:$A$132,0))</f>
        <v/>
      </c>
      <c r="E750" s="40">
        <f>INDEX(Inputs!$O$5:$O$132,MATCH($B750&amp;"|"&amp;$C750,Inputs!$A$5:$A$132,0))</f>
        <v/>
      </c>
      <c r="F750" s="40">
        <f>INDEX(Inputs!$P$5:$P$132,MATCH($B750&amp;"|"&amp;$C750,Inputs!$A$5:$A$132,0))</f>
        <v/>
      </c>
      <c r="G750" s="40">
        <f>INDEX(Inputs!$Q$5:$Q$132,MATCH($B750&amp;"|"&amp;$C750,Inputs!$A$5:$A$132,0))</f>
        <v/>
      </c>
      <c r="H750" s="5">
        <f>INDEX(Variables!$B$5:$B$105,MATCH($A750,Variables!$A$5:$A$105,0))&amp;IF($C750="",""," | "&amp;INDEX(Mapping!$B$5:$B$26,MATCH($C750,Mapping!$A$5:$A$26,0))&amp;" | "&amp;INDEX(Mapping!$B$30:$B$41,MATCH($B750,Mapping!$A$30:$A$41,0)))</f>
        <v/>
      </c>
      <c r="I750" s="5">
        <f>INDEX(Variables!$C$5:$C$105,MATCH($A750,Variables!$A$5:$A$105,0))</f>
        <v/>
      </c>
      <c r="J750" s="5">
        <f>INDEX(Variables!$E$5:$E$105,MATCH($A750,Variables!$A$5:$A$105,0))</f>
        <v/>
      </c>
      <c r="K750" s="25">
        <f>LOWER(Settings!$C$4)&amp;".mit."&amp;$A750&amp;IF($C750="","","."&amp;$C750&amp;"."&amp;$B750)&amp;IF(INDEX(Variables!$D$5:$D$105,MATCH($A750,Variables!$A$5:$A$105,0))="","","."&amp;INDEX(Variables!$D$5:$D$105,MATCH($A750,Variables!$A$5:$A$105,0)))&amp;"."&amp;K$5</f>
        <v/>
      </c>
      <c r="L750" s="46">
        <f>INDEX(Inputs!$U$5:$U$132,MATCH($B750&amp;"|"&amp;$C750,Inputs!$A$5:$A$132,0))</f>
        <v/>
      </c>
      <c r="M750" s="47">
        <f>L750*(1/(1+$G750))^(1+$E750)*(1+M$7)^$D750*(M732/L732)^$E750*((M732+M741)/(L732+L741))^($F750*(1+$E750))</f>
        <v/>
      </c>
      <c r="N750" s="47">
        <f>M750*(1/(1+$G750))^(1+$E750)*(1+N$7)^$D750*(N732/M732)^$E750*((N732+N741)/(M732+M741))^($F750*(1+$E750))</f>
        <v/>
      </c>
      <c r="O750" s="47">
        <f>N750*(1/(1+$G750))^(1+$E750)*(1+O$7)^$D750*(O732/N732)^$E750*((O732+O741)/(N732+N741))^($F750*(1+$E750))</f>
        <v/>
      </c>
      <c r="P750" s="47">
        <f>O750*(1/(1+$G750))^(1+$E750)*(1+P$7)^$D750*(P732/O732)^$E750*((P732+P741)/(O732+O741))^($F750*(1+$E750))</f>
        <v/>
      </c>
      <c r="Q750" s="47">
        <f>P750*(1/(1+$G750))^(1+$E750)*(1+Q$7)^$D750*(Q732/P732)^$E750*((Q732+Q741)/(P732+P741))^($F750*(1+$E750))</f>
        <v/>
      </c>
      <c r="R750" s="47">
        <f>Q750*(1/(1+$G750))^(1+$E750)*(1+R$7)^$D750*(R732/Q732)^$E750*((R732+R741)/(Q732+Q741))^($F750*(1+$E750))</f>
        <v/>
      </c>
      <c r="S750" s="47">
        <f>R750*(1/(1+$G750))^(1+$E750)*(1+S$7)^$D750*(S732/R732)^$E750*((S732+S741)/(R732+R741))^($F750*(1+$E750))</f>
        <v/>
      </c>
      <c r="T750" s="47">
        <f>S750*(1/(1+$G750))^(1+$E750)*(1+T$7)^$D750*(T732/S732)^$E750*((T732+T741)/(S732+S741))^($F750*(1+$E750))</f>
        <v/>
      </c>
      <c r="U750" s="47">
        <f>T750*(1/(1+$G750))^(1+$E750)*(1+U$7)^$D750*(U732/T732)^$E750*((U732+U741)/(T732+T741))^($F750*(1+$E750))</f>
        <v/>
      </c>
      <c r="V750" s="47">
        <f>U750*(1/(1+$G750))^(1+$E750)*(1+V$7)^$D750*(V732/U732)^$E750*((V732+V741)/(U732+U741))^($F750*(1+$E750))</f>
        <v/>
      </c>
      <c r="W750" s="47">
        <f>V750*(1/(1+$G750))^(1+$E750)*(1+W$7)^$D750*(W732/V732)^$E750*((W732+W741)/(V732+V741))^($F750*(1+$E750))</f>
        <v/>
      </c>
      <c r="X750" s="47">
        <f>W750*(1/(1+$G750))^(1+$E750)*(1+X$7)^$D750*(X732/W732)^$E750*((X732+X741)/(W732+W741))^($F750*(1+$E750))</f>
        <v/>
      </c>
      <c r="Y750" s="47">
        <f>X750*(1/(1+$G750))^(1+$E750)*(1+Y$7)^$D750*(Y732/X732)^$E750*((Y732+Y741)/(X732+X741))^($F750*(1+$E750))</f>
        <v/>
      </c>
      <c r="Z750" s="47">
        <f>Y750*(1/(1+$G750))^(1+$E750)*(1+Z$7)^$D750*(Z732/Y732)^$E750*((Z732+Z741)/(Y732+Y741))^($F750*(1+$E750))</f>
        <v/>
      </c>
      <c r="AA750" s="47">
        <f>Z750*(1/(1+$G750))^(1+$E750)*(1+AA$7)^$D750*(AA732/Z732)^$E750*((AA732+AA741)/(Z732+Z741))^($F750*(1+$E750))</f>
        <v/>
      </c>
      <c r="AB750" s="47">
        <f>AA750*(1/(1+$G750))^(1+$E750)*(1+AB$7)^$D750*(AB732/AA732)^$E750*((AB732+AB741)/(AA732+AA741))^($F750*(1+$E750))</f>
        <v/>
      </c>
      <c r="AC750" s="47">
        <f>AB750*(1/(1+$G750))^(1+$E750)*(1+AC$7)^$D750*(AC732/AB732)^$E750*((AC732+AC741)/(AB732+AB741))^($F750*(1+$E750))</f>
        <v/>
      </c>
      <c r="AD750" s="48">
        <f>FUELUSE(AC750,AD732,AC732,AD741,AC741,AD$7,$D750,$E750,$F750,$G750)</f>
        <v/>
      </c>
      <c r="AE750" s="25">
        <f>LOWER(Settings!$C$4)&amp;".mit."&amp;$A750&amp;IF($C750="","","."&amp;$C750&amp;"."&amp;$B750)&amp;IF(INDEX(Variables!$D$5:$D$105,MATCH($A750,Variables!$A$5:$A$105,0))="","","."&amp;INDEX(Variables!$D$5:$D$105,MATCH($A750,Variables!$A$5:$A$105,0)))&amp;"."&amp;AE$5</f>
        <v/>
      </c>
      <c r="AF750" s="46">
        <f>INDEX(Inputs!$U$5:$U$132,MATCH($B750&amp;"|"&amp;$C750,Inputs!$A$5:$A$132,0))</f>
        <v/>
      </c>
      <c r="AG750" s="47">
        <f>AF750*(1/(1+$G750))^(1+$E750)*(1+AG$7)^$D750*(AG732/AF732)^$E750*((AG732+AG741)/(AF732+AF741))^($F750*(1+$E750))</f>
        <v/>
      </c>
      <c r="AH750" s="47">
        <f>AG750*(1/(1+$G750))^(1+$E750)*(1+AH$7)^$D750*(AH732/AG732)^$E750*((AH732+AH741)/(AG732+AG741))^($F750*(1+$E750))</f>
        <v/>
      </c>
      <c r="AI750" s="47">
        <f>AH750*(1/(1+$G750))^(1+$E750)*(1+AI$7)^$D750*(AI732/AH732)^$E750*((AI732+AI741)/(AH732+AH741))^($F750*(1+$E750))</f>
        <v/>
      </c>
      <c r="AJ750" s="47">
        <f>AI750*(1/(1+$G750))^(1+$E750)*(1+AJ$7)^$D750*(AJ732/AI732)^$E750*((AJ732+AJ741)/(AI732+AI741))^($F750*(1+$E750))</f>
        <v/>
      </c>
      <c r="AK750" s="47">
        <f>AJ750*(1/(1+$G750))^(1+$E750)*(1+AK$7)^$D750*(AK732/AJ732)^$E750*((AK732+AK741)/(AJ732+AJ741))^($F750*(1+$E750))</f>
        <v/>
      </c>
      <c r="AL750" s="47">
        <f>AK750*(1/(1+$G750))^(1+$E750)*(1+AL$7)^$D750*(AL732/AK732)^$E750*((AL732+AL741)/(AK732+AK741))^($F750*(1+$E750))</f>
        <v/>
      </c>
      <c r="AM750" s="47">
        <f>AL750*(1/(1+$G750))^(1+$E750)*(1+AM$7)^$D750*(AM732/AL732)^$E750*((AM732+AM741)/(AL732+AL741))^($F750*(1+$E750))</f>
        <v/>
      </c>
      <c r="AN750" s="47">
        <f>AM750*(1/(1+$G750))^(1+$E750)*(1+AN$7)^$D750*(AN732/AM732)^$E750*((AN732+AN741)/(AM732+AM741))^($F750*(1+$E750))</f>
        <v/>
      </c>
      <c r="AO750" s="47">
        <f>AN750*(1/(1+$G750))^(1+$E750)*(1+AO$7)^$D750*(AO732/AN732)^$E750*((AO732+AO741)/(AN732+AN741))^($F750*(1+$E750))</f>
        <v/>
      </c>
      <c r="AP750" s="47">
        <f>AO750*(1/(1+$G750))^(1+$E750)*(1+AP$7)^$D750*(AP732/AO732)^$E750*((AP732+AP741)/(AO732+AO741))^($F750*(1+$E750))</f>
        <v/>
      </c>
      <c r="AQ750" s="47">
        <f>AP750*(1/(1+$G750))^(1+$E750)*(1+AQ$7)^$D750*(AQ732/AP732)^$E750*((AQ732+AQ741)/(AP732+AP741))^($F750*(1+$E750))</f>
        <v/>
      </c>
      <c r="AR750" s="47">
        <f>AQ750*(1/(1+$G750))^(1+$E750)*(1+AR$7)^$D750*(AR732/AQ732)^$E750*((AR732+AR741)/(AQ732+AQ741))^($F750*(1+$E750))</f>
        <v/>
      </c>
      <c r="AS750" s="47">
        <f>AR750*(1/(1+$G750))^(1+$E750)*(1+AS$7)^$D750*(AS732/AR732)^$E750*((AS732+AS741)/(AR732+AR741))^($F750*(1+$E750))</f>
        <v/>
      </c>
      <c r="AT750" s="47">
        <f>AS750*(1/(1+$G750))^(1+$E750)*(1+AT$7)^$D750*(AT732/AS732)^$E750*((AT732+AT741)/(AS732+AS741))^($F750*(1+$E750))</f>
        <v/>
      </c>
      <c r="AU750" s="47">
        <f>AT750*(1/(1+$G750))^(1+$E750)*(1+AU$7)^$D750*(AU732/AT732)^$E750*((AU732+AU741)/(AT732+AT741))^($F750*(1+$E750))</f>
        <v/>
      </c>
      <c r="AV750" s="47">
        <f>AU750*(1/(1+$G750))^(1+$E750)*(1+AV$7)^$D750*(AV732/AU732)^$E750*((AV732+AV741)/(AU732+AU741))^($F750*(1+$E750))</f>
        <v/>
      </c>
      <c r="AW750" s="47">
        <f>AV750*(1/(1+$G750))^(1+$E750)*(1+AW$7)^$D750*(AW732/AV732)^$E750*((AW732+AW741)/(AV732+AV741))^($F750*(1+$E750))</f>
        <v/>
      </c>
      <c r="AX750" s="48">
        <f>FUELUSE(AW750,AX732,AW732,AX741,AW741,AX$7,$D750,$E750,$F750,$G750)</f>
        <v/>
      </c>
    </row>
    <row r="751" hidden="1" outlineLevel="2">
      <c r="A751" s="5" t="inlineStr">
        <is>
          <t>ener</t>
        </is>
      </c>
      <c r="B751" s="5" t="inlineStr">
        <is>
          <t>oop</t>
        </is>
      </c>
      <c r="C751" s="5" t="inlineStr">
        <is>
          <t>srv</t>
        </is>
      </c>
      <c r="D751" s="40">
        <f>INDEX(Inputs!$N$5:$N$132,MATCH($B751&amp;"|"&amp;$C751,Inputs!$A$5:$A$132,0))</f>
        <v/>
      </c>
      <c r="E751" s="40">
        <f>INDEX(Inputs!$O$5:$O$132,MATCH($B751&amp;"|"&amp;$C751,Inputs!$A$5:$A$132,0))</f>
        <v/>
      </c>
      <c r="F751" s="40">
        <f>INDEX(Inputs!$P$5:$P$132,MATCH($B751&amp;"|"&amp;$C751,Inputs!$A$5:$A$132,0))</f>
        <v/>
      </c>
      <c r="G751" s="40">
        <f>INDEX(Inputs!$Q$5:$Q$132,MATCH($B751&amp;"|"&amp;$C751,Inputs!$A$5:$A$132,0))</f>
        <v/>
      </c>
      <c r="H751" s="5">
        <f>INDEX(Variables!$B$5:$B$105,MATCH($A751,Variables!$A$5:$A$105,0))&amp;IF($C751="",""," | "&amp;INDEX(Mapping!$B$5:$B$26,MATCH($C751,Mapping!$A$5:$A$26,0))&amp;" | "&amp;INDEX(Mapping!$B$30:$B$41,MATCH($B751,Mapping!$A$30:$A$41,0)))</f>
        <v/>
      </c>
      <c r="I751" s="5">
        <f>INDEX(Variables!$C$5:$C$105,MATCH($A751,Variables!$A$5:$A$105,0))</f>
        <v/>
      </c>
      <c r="J751" s="5">
        <f>INDEX(Variables!$E$5:$E$105,MATCH($A751,Variables!$A$5:$A$105,0))</f>
        <v/>
      </c>
      <c r="K751" s="25">
        <f>LOWER(Settings!$C$4)&amp;".mit."&amp;$A751&amp;IF($C751="","","."&amp;$C751&amp;"."&amp;$B751)&amp;IF(INDEX(Variables!$D$5:$D$105,MATCH($A751,Variables!$A$5:$A$105,0))="","","."&amp;INDEX(Variables!$D$5:$D$105,MATCH($A751,Variables!$A$5:$A$105,0)))&amp;"."&amp;K$5</f>
        <v/>
      </c>
      <c r="L751" s="46">
        <f>INDEX(Inputs!$U$5:$U$132,MATCH($B751&amp;"|"&amp;$C751,Inputs!$A$5:$A$132,0))</f>
        <v/>
      </c>
      <c r="M751" s="47">
        <f>L751*(1/(1+$G751))^(1+$E751)*(1+M$7)^$D751*(M733/L733)^$E751*((M733+M742)/(L733+L742))^($F751*(1+$E751))</f>
        <v/>
      </c>
      <c r="N751" s="47">
        <f>M751*(1/(1+$G751))^(1+$E751)*(1+N$7)^$D751*(N733/M733)^$E751*((N733+N742)/(M733+M742))^($F751*(1+$E751))</f>
        <v/>
      </c>
      <c r="O751" s="47">
        <f>N751*(1/(1+$G751))^(1+$E751)*(1+O$7)^$D751*(O733/N733)^$E751*((O733+O742)/(N733+N742))^($F751*(1+$E751))</f>
        <v/>
      </c>
      <c r="P751" s="47">
        <f>O751*(1/(1+$G751))^(1+$E751)*(1+P$7)^$D751*(P733/O733)^$E751*((P733+P742)/(O733+O742))^($F751*(1+$E751))</f>
        <v/>
      </c>
      <c r="Q751" s="47">
        <f>P751*(1/(1+$G751))^(1+$E751)*(1+Q$7)^$D751*(Q733/P733)^$E751*((Q733+Q742)/(P733+P742))^($F751*(1+$E751))</f>
        <v/>
      </c>
      <c r="R751" s="47">
        <f>Q751*(1/(1+$G751))^(1+$E751)*(1+R$7)^$D751*(R733/Q733)^$E751*((R733+R742)/(Q733+Q742))^($F751*(1+$E751))</f>
        <v/>
      </c>
      <c r="S751" s="47">
        <f>R751*(1/(1+$G751))^(1+$E751)*(1+S$7)^$D751*(S733/R733)^$E751*((S733+S742)/(R733+R742))^($F751*(1+$E751))</f>
        <v/>
      </c>
      <c r="T751" s="47">
        <f>S751*(1/(1+$G751))^(1+$E751)*(1+T$7)^$D751*(T733/S733)^$E751*((T733+T742)/(S733+S742))^($F751*(1+$E751))</f>
        <v/>
      </c>
      <c r="U751" s="47">
        <f>T751*(1/(1+$G751))^(1+$E751)*(1+U$7)^$D751*(U733/T733)^$E751*((U733+U742)/(T733+T742))^($F751*(1+$E751))</f>
        <v/>
      </c>
      <c r="V751" s="47">
        <f>U751*(1/(1+$G751))^(1+$E751)*(1+V$7)^$D751*(V733/U733)^$E751*((V733+V742)/(U733+U742))^($F751*(1+$E751))</f>
        <v/>
      </c>
      <c r="W751" s="47">
        <f>V751*(1/(1+$G751))^(1+$E751)*(1+W$7)^$D751*(W733/V733)^$E751*((W733+W742)/(V733+V742))^($F751*(1+$E751))</f>
        <v/>
      </c>
      <c r="X751" s="47">
        <f>W751*(1/(1+$G751))^(1+$E751)*(1+X$7)^$D751*(X733/W733)^$E751*((X733+X742)/(W733+W742))^($F751*(1+$E751))</f>
        <v/>
      </c>
      <c r="Y751" s="47">
        <f>X751*(1/(1+$G751))^(1+$E751)*(1+Y$7)^$D751*(Y733/X733)^$E751*((Y733+Y742)/(X733+X742))^($F751*(1+$E751))</f>
        <v/>
      </c>
      <c r="Z751" s="47">
        <f>Y751*(1/(1+$G751))^(1+$E751)*(1+Z$7)^$D751*(Z733/Y733)^$E751*((Z733+Z742)/(Y733+Y742))^($F751*(1+$E751))</f>
        <v/>
      </c>
      <c r="AA751" s="47">
        <f>Z751*(1/(1+$G751))^(1+$E751)*(1+AA$7)^$D751*(AA733/Z733)^$E751*((AA733+AA742)/(Z733+Z742))^($F751*(1+$E751))</f>
        <v/>
      </c>
      <c r="AB751" s="47">
        <f>AA751*(1/(1+$G751))^(1+$E751)*(1+AB$7)^$D751*(AB733/AA733)^$E751*((AB733+AB742)/(AA733+AA742))^($F751*(1+$E751))</f>
        <v/>
      </c>
      <c r="AC751" s="47">
        <f>AB751*(1/(1+$G751))^(1+$E751)*(1+AC$7)^$D751*(AC733/AB733)^$E751*((AC733+AC742)/(AB733+AB742))^($F751*(1+$E751))</f>
        <v/>
      </c>
      <c r="AD751" s="48">
        <f>FUELUSE(AC751,AD733,AC733,AD742,AC742,AD$7,$D751,$E751,$F751,$G751)</f>
        <v/>
      </c>
      <c r="AE751" s="25">
        <f>LOWER(Settings!$C$4)&amp;".mit."&amp;$A751&amp;IF($C751="","","."&amp;$C751&amp;"."&amp;$B751)&amp;IF(INDEX(Variables!$D$5:$D$105,MATCH($A751,Variables!$A$5:$A$105,0))="","","."&amp;INDEX(Variables!$D$5:$D$105,MATCH($A751,Variables!$A$5:$A$105,0)))&amp;"."&amp;AE$5</f>
        <v/>
      </c>
      <c r="AF751" s="46">
        <f>INDEX(Inputs!$U$5:$U$132,MATCH($B751&amp;"|"&amp;$C751,Inputs!$A$5:$A$132,0))</f>
        <v/>
      </c>
      <c r="AG751" s="47">
        <f>AF751*(1/(1+$G751))^(1+$E751)*(1+AG$7)^$D751*(AG733/AF733)^$E751*((AG733+AG742)/(AF733+AF742))^($F751*(1+$E751))</f>
        <v/>
      </c>
      <c r="AH751" s="47">
        <f>AG751*(1/(1+$G751))^(1+$E751)*(1+AH$7)^$D751*(AH733/AG733)^$E751*((AH733+AH742)/(AG733+AG742))^($F751*(1+$E751))</f>
        <v/>
      </c>
      <c r="AI751" s="47">
        <f>AH751*(1/(1+$G751))^(1+$E751)*(1+AI$7)^$D751*(AI733/AH733)^$E751*((AI733+AI742)/(AH733+AH742))^($F751*(1+$E751))</f>
        <v/>
      </c>
      <c r="AJ751" s="47">
        <f>AI751*(1/(1+$G751))^(1+$E751)*(1+AJ$7)^$D751*(AJ733/AI733)^$E751*((AJ733+AJ742)/(AI733+AI742))^($F751*(1+$E751))</f>
        <v/>
      </c>
      <c r="AK751" s="47">
        <f>AJ751*(1/(1+$G751))^(1+$E751)*(1+AK$7)^$D751*(AK733/AJ733)^$E751*((AK733+AK742)/(AJ733+AJ742))^($F751*(1+$E751))</f>
        <v/>
      </c>
      <c r="AL751" s="47">
        <f>AK751*(1/(1+$G751))^(1+$E751)*(1+AL$7)^$D751*(AL733/AK733)^$E751*((AL733+AL742)/(AK733+AK742))^($F751*(1+$E751))</f>
        <v/>
      </c>
      <c r="AM751" s="47">
        <f>AL751*(1/(1+$G751))^(1+$E751)*(1+AM$7)^$D751*(AM733/AL733)^$E751*((AM733+AM742)/(AL733+AL742))^($F751*(1+$E751))</f>
        <v/>
      </c>
      <c r="AN751" s="47">
        <f>AM751*(1/(1+$G751))^(1+$E751)*(1+AN$7)^$D751*(AN733/AM733)^$E751*((AN733+AN742)/(AM733+AM742))^($F751*(1+$E751))</f>
        <v/>
      </c>
      <c r="AO751" s="47">
        <f>AN751*(1/(1+$G751))^(1+$E751)*(1+AO$7)^$D751*(AO733/AN733)^$E751*((AO733+AO742)/(AN733+AN742))^($F751*(1+$E751))</f>
        <v/>
      </c>
      <c r="AP751" s="47">
        <f>AO751*(1/(1+$G751))^(1+$E751)*(1+AP$7)^$D751*(AP733/AO733)^$E751*((AP733+AP742)/(AO733+AO742))^($F751*(1+$E751))</f>
        <v/>
      </c>
      <c r="AQ751" s="47">
        <f>AP751*(1/(1+$G751))^(1+$E751)*(1+AQ$7)^$D751*(AQ733/AP733)^$E751*((AQ733+AQ742)/(AP733+AP742))^($F751*(1+$E751))</f>
        <v/>
      </c>
      <c r="AR751" s="47">
        <f>AQ751*(1/(1+$G751))^(1+$E751)*(1+AR$7)^$D751*(AR733/AQ733)^$E751*((AR733+AR742)/(AQ733+AQ742))^($F751*(1+$E751))</f>
        <v/>
      </c>
      <c r="AS751" s="47">
        <f>AR751*(1/(1+$G751))^(1+$E751)*(1+AS$7)^$D751*(AS733/AR733)^$E751*((AS733+AS742)/(AR733+AR742))^($F751*(1+$E751))</f>
        <v/>
      </c>
      <c r="AT751" s="47">
        <f>AS751*(1/(1+$G751))^(1+$E751)*(1+AT$7)^$D751*(AT733/AS733)^$E751*((AT733+AT742)/(AS733+AS742))^($F751*(1+$E751))</f>
        <v/>
      </c>
      <c r="AU751" s="47">
        <f>AT751*(1/(1+$G751))^(1+$E751)*(1+AU$7)^$D751*(AU733/AT733)^$E751*((AU733+AU742)/(AT733+AT742))^($F751*(1+$E751))</f>
        <v/>
      </c>
      <c r="AV751" s="47">
        <f>AU751*(1/(1+$G751))^(1+$E751)*(1+AV$7)^$D751*(AV733/AU733)^$E751*((AV733+AV742)/(AU733+AU742))^($F751*(1+$E751))</f>
        <v/>
      </c>
      <c r="AW751" s="47">
        <f>AV751*(1/(1+$G751))^(1+$E751)*(1+AW$7)^$D751*(AW733/AV733)^$E751*((AW733+AW742)/(AV733+AV742))^($F751*(1+$E751))</f>
        <v/>
      </c>
      <c r="AX751" s="48">
        <f>FUELUSE(AW751,AX733,AW733,AX742,AW742,AX$7,$D751,$E751,$F751,$G751)</f>
        <v/>
      </c>
    </row>
    <row r="752" hidden="1" outlineLevel="2">
      <c r="A752" s="5" t="inlineStr">
        <is>
          <t>ener</t>
        </is>
      </c>
      <c r="B752" s="5" t="inlineStr">
        <is>
          <t>bio</t>
        </is>
      </c>
      <c r="C752" s="5" t="inlineStr">
        <is>
          <t>srv</t>
        </is>
      </c>
      <c r="D752" s="40">
        <f>INDEX(Inputs!$N$5:$N$132,MATCH($B752&amp;"|"&amp;$C752,Inputs!$A$5:$A$132,0))</f>
        <v/>
      </c>
      <c r="E752" s="40">
        <f>INDEX(Inputs!$O$5:$O$132,MATCH($B752&amp;"|"&amp;$C752,Inputs!$A$5:$A$132,0))</f>
        <v/>
      </c>
      <c r="F752" s="40">
        <f>INDEX(Inputs!$P$5:$P$132,MATCH($B752&amp;"|"&amp;$C752,Inputs!$A$5:$A$132,0))</f>
        <v/>
      </c>
      <c r="G752" s="40">
        <f>INDEX(Inputs!$Q$5:$Q$132,MATCH($B752&amp;"|"&amp;$C752,Inputs!$A$5:$A$132,0))</f>
        <v/>
      </c>
      <c r="H752" s="5">
        <f>INDEX(Variables!$B$5:$B$105,MATCH($A752,Variables!$A$5:$A$105,0))&amp;IF($C752="",""," | "&amp;INDEX(Mapping!$B$5:$B$26,MATCH($C752,Mapping!$A$5:$A$26,0))&amp;" | "&amp;INDEX(Mapping!$B$30:$B$41,MATCH($B752,Mapping!$A$30:$A$41,0)))</f>
        <v/>
      </c>
      <c r="I752" s="5">
        <f>INDEX(Variables!$C$5:$C$105,MATCH($A752,Variables!$A$5:$A$105,0))</f>
        <v/>
      </c>
      <c r="J752" s="5">
        <f>INDEX(Variables!$E$5:$E$105,MATCH($A752,Variables!$A$5:$A$105,0))</f>
        <v/>
      </c>
      <c r="K752" s="25">
        <f>LOWER(Settings!$C$4)&amp;".mit."&amp;$A752&amp;IF($C752="","","."&amp;$C752&amp;"."&amp;$B752)&amp;IF(INDEX(Variables!$D$5:$D$105,MATCH($A752,Variables!$A$5:$A$105,0))="","","."&amp;INDEX(Variables!$D$5:$D$105,MATCH($A752,Variables!$A$5:$A$105,0)))&amp;"."&amp;K$5</f>
        <v/>
      </c>
      <c r="L752" s="46">
        <f>INDEX(Inputs!$U$5:$U$132,MATCH($B752&amp;"|"&amp;$C752,Inputs!$A$5:$A$132,0))</f>
        <v/>
      </c>
      <c r="M752" s="47">
        <f>L752*(1/(1+$G752))^(1+$E752)*(1+M$7)^$D752*(M734/L734)^$E752*((M734+M743)/(L734+L743))^($F752*(1+$E752))</f>
        <v/>
      </c>
      <c r="N752" s="47">
        <f>M752*(1/(1+$G752))^(1+$E752)*(1+N$7)^$D752*(N734/M734)^$E752*((N734+N743)/(M734+M743))^($F752*(1+$E752))</f>
        <v/>
      </c>
      <c r="O752" s="47">
        <f>N752*(1/(1+$G752))^(1+$E752)*(1+O$7)^$D752*(O734/N734)^$E752*((O734+O743)/(N734+N743))^($F752*(1+$E752))</f>
        <v/>
      </c>
      <c r="P752" s="47">
        <f>O752*(1/(1+$G752))^(1+$E752)*(1+P$7)^$D752*(P734/O734)^$E752*((P734+P743)/(O734+O743))^($F752*(1+$E752))</f>
        <v/>
      </c>
      <c r="Q752" s="47">
        <f>P752*(1/(1+$G752))^(1+$E752)*(1+Q$7)^$D752*(Q734/P734)^$E752*((Q734+Q743)/(P734+P743))^($F752*(1+$E752))</f>
        <v/>
      </c>
      <c r="R752" s="47">
        <f>Q752*(1/(1+$G752))^(1+$E752)*(1+R$7)^$D752*(R734/Q734)^$E752*((R734+R743)/(Q734+Q743))^($F752*(1+$E752))</f>
        <v/>
      </c>
      <c r="S752" s="47">
        <f>R752*(1/(1+$G752))^(1+$E752)*(1+S$7)^$D752*(S734/R734)^$E752*((S734+S743)/(R734+R743))^($F752*(1+$E752))</f>
        <v/>
      </c>
      <c r="T752" s="47">
        <f>S752*(1/(1+$G752))^(1+$E752)*(1+T$7)^$D752*(T734/S734)^$E752*((T734+T743)/(S734+S743))^($F752*(1+$E752))</f>
        <v/>
      </c>
      <c r="U752" s="47">
        <f>T752*(1/(1+$G752))^(1+$E752)*(1+U$7)^$D752*(U734/T734)^$E752*((U734+U743)/(T734+T743))^($F752*(1+$E752))</f>
        <v/>
      </c>
      <c r="V752" s="47">
        <f>U752*(1/(1+$G752))^(1+$E752)*(1+V$7)^$D752*(V734/U734)^$E752*((V734+V743)/(U734+U743))^($F752*(1+$E752))</f>
        <v/>
      </c>
      <c r="W752" s="47">
        <f>V752*(1/(1+$G752))^(1+$E752)*(1+W$7)^$D752*(W734/V734)^$E752*((W734+W743)/(V734+V743))^($F752*(1+$E752))</f>
        <v/>
      </c>
      <c r="X752" s="47">
        <f>W752*(1/(1+$G752))^(1+$E752)*(1+X$7)^$D752*(X734/W734)^$E752*((X734+X743)/(W734+W743))^($F752*(1+$E752))</f>
        <v/>
      </c>
      <c r="Y752" s="47">
        <f>X752*(1/(1+$G752))^(1+$E752)*(1+Y$7)^$D752*(Y734/X734)^$E752*((Y734+Y743)/(X734+X743))^($F752*(1+$E752))</f>
        <v/>
      </c>
      <c r="Z752" s="47">
        <f>Y752*(1/(1+$G752))^(1+$E752)*(1+Z$7)^$D752*(Z734/Y734)^$E752*((Z734+Z743)/(Y734+Y743))^($F752*(1+$E752))</f>
        <v/>
      </c>
      <c r="AA752" s="47">
        <f>Z752*(1/(1+$G752))^(1+$E752)*(1+AA$7)^$D752*(AA734/Z734)^$E752*((AA734+AA743)/(Z734+Z743))^($F752*(1+$E752))</f>
        <v/>
      </c>
      <c r="AB752" s="47">
        <f>AA752*(1/(1+$G752))^(1+$E752)*(1+AB$7)^$D752*(AB734/AA734)^$E752*((AB734+AB743)/(AA734+AA743))^($F752*(1+$E752))</f>
        <v/>
      </c>
      <c r="AC752" s="47">
        <f>AB752*(1/(1+$G752))^(1+$E752)*(1+AC$7)^$D752*(AC734/AB734)^$E752*((AC734+AC743)/(AB734+AB743))^($F752*(1+$E752))</f>
        <v/>
      </c>
      <c r="AD752" s="48">
        <f>FUELUSE(AC752,AD734,AC734,AD743,AC743,AD$7,$D752,$E752,$F752,$G752)</f>
        <v/>
      </c>
      <c r="AE752" s="25">
        <f>LOWER(Settings!$C$4)&amp;".mit."&amp;$A752&amp;IF($C752="","","."&amp;$C752&amp;"."&amp;$B752)&amp;IF(INDEX(Variables!$D$5:$D$105,MATCH($A752,Variables!$A$5:$A$105,0))="","","."&amp;INDEX(Variables!$D$5:$D$105,MATCH($A752,Variables!$A$5:$A$105,0)))&amp;"."&amp;AE$5</f>
        <v/>
      </c>
      <c r="AF752" s="46">
        <f>INDEX(Inputs!$U$5:$U$132,MATCH($B752&amp;"|"&amp;$C752,Inputs!$A$5:$A$132,0))</f>
        <v/>
      </c>
      <c r="AG752" s="47">
        <f>AF752*(1/(1+$G752))^(1+$E752)*(1+AG$7)^$D752*(AG734/AF734)^$E752*((AG734+AG743)/(AF734+AF743))^($F752*(1+$E752))</f>
        <v/>
      </c>
      <c r="AH752" s="47">
        <f>AG752*(1/(1+$G752))^(1+$E752)*(1+AH$7)^$D752*(AH734/AG734)^$E752*((AH734+AH743)/(AG734+AG743))^($F752*(1+$E752))</f>
        <v/>
      </c>
      <c r="AI752" s="47">
        <f>AH752*(1/(1+$G752))^(1+$E752)*(1+AI$7)^$D752*(AI734/AH734)^$E752*((AI734+AI743)/(AH734+AH743))^($F752*(1+$E752))</f>
        <v/>
      </c>
      <c r="AJ752" s="47">
        <f>AI752*(1/(1+$G752))^(1+$E752)*(1+AJ$7)^$D752*(AJ734/AI734)^$E752*((AJ734+AJ743)/(AI734+AI743))^($F752*(1+$E752))</f>
        <v/>
      </c>
      <c r="AK752" s="47">
        <f>AJ752*(1/(1+$G752))^(1+$E752)*(1+AK$7)^$D752*(AK734/AJ734)^$E752*((AK734+AK743)/(AJ734+AJ743))^($F752*(1+$E752))</f>
        <v/>
      </c>
      <c r="AL752" s="47">
        <f>AK752*(1/(1+$G752))^(1+$E752)*(1+AL$7)^$D752*(AL734/AK734)^$E752*((AL734+AL743)/(AK734+AK743))^($F752*(1+$E752))</f>
        <v/>
      </c>
      <c r="AM752" s="47">
        <f>AL752*(1/(1+$G752))^(1+$E752)*(1+AM$7)^$D752*(AM734/AL734)^$E752*((AM734+AM743)/(AL734+AL743))^($F752*(1+$E752))</f>
        <v/>
      </c>
      <c r="AN752" s="47">
        <f>AM752*(1/(1+$G752))^(1+$E752)*(1+AN$7)^$D752*(AN734/AM734)^$E752*((AN734+AN743)/(AM734+AM743))^($F752*(1+$E752))</f>
        <v/>
      </c>
      <c r="AO752" s="47">
        <f>AN752*(1/(1+$G752))^(1+$E752)*(1+AO$7)^$D752*(AO734/AN734)^$E752*((AO734+AO743)/(AN734+AN743))^($F752*(1+$E752))</f>
        <v/>
      </c>
      <c r="AP752" s="47">
        <f>AO752*(1/(1+$G752))^(1+$E752)*(1+AP$7)^$D752*(AP734/AO734)^$E752*((AP734+AP743)/(AO734+AO743))^($F752*(1+$E752))</f>
        <v/>
      </c>
      <c r="AQ752" s="47">
        <f>AP752*(1/(1+$G752))^(1+$E752)*(1+AQ$7)^$D752*(AQ734/AP734)^$E752*((AQ734+AQ743)/(AP734+AP743))^($F752*(1+$E752))</f>
        <v/>
      </c>
      <c r="AR752" s="47">
        <f>AQ752*(1/(1+$G752))^(1+$E752)*(1+AR$7)^$D752*(AR734/AQ734)^$E752*((AR734+AR743)/(AQ734+AQ743))^($F752*(1+$E752))</f>
        <v/>
      </c>
      <c r="AS752" s="47">
        <f>AR752*(1/(1+$G752))^(1+$E752)*(1+AS$7)^$D752*(AS734/AR734)^$E752*((AS734+AS743)/(AR734+AR743))^($F752*(1+$E752))</f>
        <v/>
      </c>
      <c r="AT752" s="47">
        <f>AS752*(1/(1+$G752))^(1+$E752)*(1+AT$7)^$D752*(AT734/AS734)^$E752*((AT734+AT743)/(AS734+AS743))^($F752*(1+$E752))</f>
        <v/>
      </c>
      <c r="AU752" s="47">
        <f>AT752*(1/(1+$G752))^(1+$E752)*(1+AU$7)^$D752*(AU734/AT734)^$E752*((AU734+AU743)/(AT734+AT743))^($F752*(1+$E752))</f>
        <v/>
      </c>
      <c r="AV752" s="47">
        <f>AU752*(1/(1+$G752))^(1+$E752)*(1+AV$7)^$D752*(AV734/AU734)^$E752*((AV734+AV743)/(AU734+AU743))^($F752*(1+$E752))</f>
        <v/>
      </c>
      <c r="AW752" s="47">
        <f>AV752*(1/(1+$G752))^(1+$E752)*(1+AW$7)^$D752*(AW734/AV734)^$E752*((AW734+AW743)/(AV734+AV743))^($F752*(1+$E752))</f>
        <v/>
      </c>
      <c r="AX752" s="48">
        <f>FUELUSE(AW752,AX734,AW734,AX743,AW743,AX$7,$D752,$E752,$F752,$G752)</f>
        <v/>
      </c>
    </row>
    <row r="753" hidden="1" outlineLevel="2"/>
    <row r="755">
      <c r="A755" s="20" t="inlineStr">
        <is>
          <t>7. Industrial sector</t>
        </is>
      </c>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c r="AA755" s="21" t="n"/>
      <c r="AB755" s="21" t="n"/>
      <c r="AC755" s="21" t="n"/>
      <c r="AD755" s="21" t="n"/>
      <c r="AE755" s="21" t="n"/>
      <c r="AF755" s="21" t="n"/>
      <c r="AG755" s="21" t="n"/>
      <c r="AH755" s="21" t="n"/>
      <c r="AI755" s="21" t="n"/>
      <c r="AJ755" s="21" t="n"/>
      <c r="AK755" s="21" t="n"/>
      <c r="AL755" s="21" t="n"/>
      <c r="AM755" s="21" t="n"/>
      <c r="AN755" s="21" t="n"/>
      <c r="AO755" s="21" t="n"/>
      <c r="AP755" s="21" t="n"/>
      <c r="AQ755" s="21" t="n"/>
      <c r="AR755" s="21" t="n"/>
      <c r="AS755" s="21" t="n"/>
      <c r="AT755" s="21" t="n"/>
      <c r="AU755" s="21" t="n"/>
      <c r="AV755" s="21" t="n"/>
      <c r="AW755" s="21" t="n"/>
      <c r="AX755" s="21" t="n"/>
    </row>
    <row r="756">
      <c r="A756" s="9" t="inlineStr">
        <is>
          <t>ener</t>
        </is>
      </c>
      <c r="B756" s="9" t="inlineStr">
        <is>
          <t>all</t>
        </is>
      </c>
      <c r="C756" s="9" t="inlineStr">
        <is>
          <t>ind</t>
        </is>
      </c>
      <c r="H756" s="9">
        <f>INDEX(Variables!$B$5:$B$105,MATCH($A756,Variables!$A$5:$A$105,0))&amp;IF($C756="",""," | "&amp;INDEX(Mapping!$B$5:$B$26,MATCH($C756,Mapping!$A$5:$A$26,0))&amp;" | "&amp;INDEX(Mapping!$B$30:$B$41,MATCH($B756,Mapping!$A$30:$A$41,0)))</f>
        <v/>
      </c>
      <c r="I756" s="9">
        <f>INDEX(Variables!$C$5:$C$105,MATCH($A756,Variables!$A$5:$A$105,0))</f>
        <v/>
      </c>
      <c r="J756" s="9">
        <f>INDEX(Variables!$E$5:$E$105,MATCH($A756,Variables!$A$5:$A$105,0))</f>
        <v/>
      </c>
      <c r="K756" s="30">
        <f>LOWER(Settings!$C$4)&amp;".mit."&amp;$A756&amp;IF($C756="","","."&amp;$C756&amp;"."&amp;$B756)&amp;IF(INDEX(Variables!$D$5:$D$105,MATCH($A756,Variables!$A$5:$A$105,0))="","","."&amp;INDEX(Variables!$D$5:$D$105,MATCH($A756,Variables!$A$5:$A$105,0)))&amp;"."&amp;K$5</f>
        <v/>
      </c>
      <c r="L756" s="44">
        <f>SUMIFS(L757:L1268,$A757:$A1268,"ener",$B757:$B1268,"&lt;&gt;all")</f>
        <v/>
      </c>
      <c r="M756" s="45">
        <f>SUMIFS(M757:M1268,$A757:$A1268,"ener",$B757:$B1268,"&lt;&gt;all")</f>
        <v/>
      </c>
      <c r="N756" s="45">
        <f>SUMIFS(N757:N1268,$A757:$A1268,"ener",$B757:$B1268,"&lt;&gt;all")</f>
        <v/>
      </c>
      <c r="O756" s="45">
        <f>SUMIFS(O757:O1268,$A757:$A1268,"ener",$B757:$B1268,"&lt;&gt;all")</f>
        <v/>
      </c>
      <c r="P756" s="45">
        <f>SUMIFS(P757:P1268,$A757:$A1268,"ener",$B757:$B1268,"&lt;&gt;all")</f>
        <v/>
      </c>
      <c r="Q756" s="45">
        <f>SUMIFS(Q757:Q1268,$A757:$A1268,"ener",$B757:$B1268,"&lt;&gt;all")</f>
        <v/>
      </c>
      <c r="R756" s="45">
        <f>SUMIFS(R757:R1268,$A757:$A1268,"ener",$B757:$B1268,"&lt;&gt;all")</f>
        <v/>
      </c>
      <c r="S756" s="45">
        <f>SUMIFS(S757:S1268,$A757:$A1268,"ener",$B757:$B1268,"&lt;&gt;all")</f>
        <v/>
      </c>
      <c r="T756" s="45">
        <f>SUMIFS(T757:T1268,$A757:$A1268,"ener",$B757:$B1268,"&lt;&gt;all")</f>
        <v/>
      </c>
      <c r="U756" s="45">
        <f>SUMIFS(U757:U1268,$A757:$A1268,"ener",$B757:$B1268,"&lt;&gt;all")</f>
        <v/>
      </c>
      <c r="V756" s="45">
        <f>SUMIFS(V757:V1268,$A757:$A1268,"ener",$B757:$B1268,"&lt;&gt;all")</f>
        <v/>
      </c>
      <c r="W756" s="45">
        <f>SUMIFS(W757:W1268,$A757:$A1268,"ener",$B757:$B1268,"&lt;&gt;all")</f>
        <v/>
      </c>
      <c r="X756" s="45">
        <f>SUMIFS(X757:X1268,$A757:$A1268,"ener",$B757:$B1268,"&lt;&gt;all")</f>
        <v/>
      </c>
      <c r="Y756" s="45">
        <f>SUMIFS(Y757:Y1268,$A757:$A1268,"ener",$B757:$B1268,"&lt;&gt;all")</f>
        <v/>
      </c>
      <c r="Z756" s="45">
        <f>SUMIFS(Z757:Z1268,$A757:$A1268,"ener",$B757:$B1268,"&lt;&gt;all")</f>
        <v/>
      </c>
      <c r="AA756" s="45">
        <f>SUMIFS(AA757:AA1268,$A757:$A1268,"ener",$B757:$B1268,"&lt;&gt;all")</f>
        <v/>
      </c>
      <c r="AB756" s="45">
        <f>SUMIFS(AB757:AB1268,$A757:$A1268,"ener",$B757:$B1268,"&lt;&gt;all")</f>
        <v/>
      </c>
      <c r="AC756" s="45">
        <f>SUMIFS(AC757:AC1268,$A757:$A1268,"ener",$B757:$B1268,"&lt;&gt;all")</f>
        <v/>
      </c>
      <c r="AD756" s="45">
        <f>SUMIFS(AD757:AD1268,$A757:$A1268,"ener",$B757:$B1268,"&lt;&gt;all")</f>
        <v/>
      </c>
      <c r="AE756" s="30">
        <f>LOWER(Settings!$C$4)&amp;".mit."&amp;$A756&amp;IF($C756="","","."&amp;$C756&amp;"."&amp;$B756)&amp;IF(INDEX(Variables!$D$5:$D$105,MATCH($A756,Variables!$A$5:$A$105,0))="","","."&amp;INDEX(Variables!$D$5:$D$105,MATCH($A756,Variables!$A$5:$A$105,0)))&amp;"."&amp;AE$5</f>
        <v/>
      </c>
      <c r="AF756" s="44">
        <f>SUMIFS(AF757:AF1268,$A757:$A1268,"ener",$B757:$B1268,"&lt;&gt;all")</f>
        <v/>
      </c>
      <c r="AG756" s="45">
        <f>SUMIFS(AG757:AG1268,$A757:$A1268,"ener",$B757:$B1268,"&lt;&gt;all")</f>
        <v/>
      </c>
      <c r="AH756" s="45">
        <f>SUMIFS(AH757:AH1268,$A757:$A1268,"ener",$B757:$B1268,"&lt;&gt;all")</f>
        <v/>
      </c>
      <c r="AI756" s="45">
        <f>SUMIFS(AI757:AI1268,$A757:$A1268,"ener",$B757:$B1268,"&lt;&gt;all")</f>
        <v/>
      </c>
      <c r="AJ756" s="45">
        <f>SUMIFS(AJ757:AJ1268,$A757:$A1268,"ener",$B757:$B1268,"&lt;&gt;all")</f>
        <v/>
      </c>
      <c r="AK756" s="45">
        <f>SUMIFS(AK757:AK1268,$A757:$A1268,"ener",$B757:$B1268,"&lt;&gt;all")</f>
        <v/>
      </c>
      <c r="AL756" s="45">
        <f>SUMIFS(AL757:AL1268,$A757:$A1268,"ener",$B757:$B1268,"&lt;&gt;all")</f>
        <v/>
      </c>
      <c r="AM756" s="45">
        <f>SUMIFS(AM757:AM1268,$A757:$A1268,"ener",$B757:$B1268,"&lt;&gt;all")</f>
        <v/>
      </c>
      <c r="AN756" s="45">
        <f>SUMIFS(AN757:AN1268,$A757:$A1268,"ener",$B757:$B1268,"&lt;&gt;all")</f>
        <v/>
      </c>
      <c r="AO756" s="45">
        <f>SUMIFS(AO757:AO1268,$A757:$A1268,"ener",$B757:$B1268,"&lt;&gt;all")</f>
        <v/>
      </c>
      <c r="AP756" s="45">
        <f>SUMIFS(AP757:AP1268,$A757:$A1268,"ener",$B757:$B1268,"&lt;&gt;all")</f>
        <v/>
      </c>
      <c r="AQ756" s="45">
        <f>SUMIFS(AQ757:AQ1268,$A757:$A1268,"ener",$B757:$B1268,"&lt;&gt;all")</f>
        <v/>
      </c>
      <c r="AR756" s="45">
        <f>SUMIFS(AR757:AR1268,$A757:$A1268,"ener",$B757:$B1268,"&lt;&gt;all")</f>
        <v/>
      </c>
      <c r="AS756" s="45">
        <f>SUMIFS(AS757:AS1268,$A757:$A1268,"ener",$B757:$B1268,"&lt;&gt;all")</f>
        <v/>
      </c>
      <c r="AT756" s="45">
        <f>SUMIFS(AT757:AT1268,$A757:$A1268,"ener",$B757:$B1268,"&lt;&gt;all")</f>
        <v/>
      </c>
      <c r="AU756" s="45">
        <f>SUMIFS(AU757:AU1268,$A757:$A1268,"ener",$B757:$B1268,"&lt;&gt;all")</f>
        <v/>
      </c>
      <c r="AV756" s="45">
        <f>SUMIFS(AV757:AV1268,$A757:$A1268,"ener",$B757:$B1268,"&lt;&gt;all")</f>
        <v/>
      </c>
      <c r="AW756" s="45">
        <f>SUMIFS(AW757:AW1268,$A757:$A1268,"ener",$B757:$B1268,"&lt;&gt;all")</f>
        <v/>
      </c>
      <c r="AX756" s="45">
        <f>SUMIFS(AX757:AX1268,$A757:$A1268,"ener",$B757:$B1268,"&lt;&gt;all")</f>
        <v/>
      </c>
    </row>
    <row r="757" outlineLevel="1" collapsed="1">
      <c r="A757" s="9" t="inlineStr">
        <is>
          <t>ener</t>
        </is>
      </c>
      <c r="B757" s="9" t="inlineStr">
        <is>
          <t>all</t>
        </is>
      </c>
      <c r="C757" s="9" t="inlineStr">
        <is>
          <t>mch</t>
        </is>
      </c>
      <c r="H757" s="9">
        <f>INDEX(Variables!$B$5:$B$105,MATCH($A757,Variables!$A$5:$A$105,0))&amp;IF($C757="",""," | "&amp;INDEX(Mapping!$B$5:$B$26,MATCH($C757,Mapping!$A$5:$A$26,0))&amp;" | "&amp;INDEX(Mapping!$B$30:$B$41,MATCH($B757,Mapping!$A$30:$A$41,0)))</f>
        <v/>
      </c>
      <c r="I757" s="9">
        <f>INDEX(Variables!$C$5:$C$105,MATCH($A757,Variables!$A$5:$A$105,0))</f>
        <v/>
      </c>
      <c r="J757" s="9">
        <f>INDEX(Variables!$E$5:$E$105,MATCH($A757,Variables!$A$5:$A$105,0))</f>
        <v/>
      </c>
      <c r="K757" s="30">
        <f>LOWER(Settings!$C$4)&amp;".mit."&amp;$A757&amp;IF($C757="","","."&amp;$C757&amp;"."&amp;$B757)&amp;IF(INDEX(Variables!$D$5:$D$105,MATCH($A757,Variables!$A$5:$A$105,0))="","","."&amp;INDEX(Variables!$D$5:$D$105,MATCH($A757,Variables!$A$5:$A$105,0)))&amp;"."&amp;K$5</f>
        <v/>
      </c>
      <c r="L757" s="44">
        <f>SUM(L812:L819)</f>
        <v/>
      </c>
      <c r="M757" s="45">
        <f>SUM(M812:M819)</f>
        <v/>
      </c>
      <c r="N757" s="45">
        <f>SUM(N812:N819)</f>
        <v/>
      </c>
      <c r="O757" s="45">
        <f>SUM(O812:O819)</f>
        <v/>
      </c>
      <c r="P757" s="45">
        <f>SUM(P812:P819)</f>
        <v/>
      </c>
      <c r="Q757" s="45">
        <f>SUM(Q812:Q819)</f>
        <v/>
      </c>
      <c r="R757" s="45">
        <f>SUM(R812:R819)</f>
        <v/>
      </c>
      <c r="S757" s="45">
        <f>SUM(S812:S819)</f>
        <v/>
      </c>
      <c r="T757" s="45">
        <f>SUM(T812:T819)</f>
        <v/>
      </c>
      <c r="U757" s="45">
        <f>SUM(U812:U819)</f>
        <v/>
      </c>
      <c r="V757" s="45">
        <f>SUM(V812:V819)</f>
        <v/>
      </c>
      <c r="W757" s="45">
        <f>SUM(W812:W819)</f>
        <v/>
      </c>
      <c r="X757" s="45">
        <f>SUM(X812:X819)</f>
        <v/>
      </c>
      <c r="Y757" s="45">
        <f>SUM(Y812:Y819)</f>
        <v/>
      </c>
      <c r="Z757" s="45">
        <f>SUM(Z812:Z819)</f>
        <v/>
      </c>
      <c r="AA757" s="45">
        <f>SUM(AA812:AA819)</f>
        <v/>
      </c>
      <c r="AB757" s="45">
        <f>SUM(AB812:AB819)</f>
        <v/>
      </c>
      <c r="AC757" s="45">
        <f>SUM(AC812:AC819)</f>
        <v/>
      </c>
      <c r="AD757" s="45">
        <f>SUM(AD812:AD819)</f>
        <v/>
      </c>
      <c r="AE757" s="30">
        <f>LOWER(Settings!$C$4)&amp;".mit."&amp;$A757&amp;IF($C757="","","."&amp;$C757&amp;"."&amp;$B757)&amp;IF(INDEX(Variables!$D$5:$D$105,MATCH($A757,Variables!$A$5:$A$105,0))="","","."&amp;INDEX(Variables!$D$5:$D$105,MATCH($A757,Variables!$A$5:$A$105,0)))&amp;"."&amp;AE$5</f>
        <v/>
      </c>
      <c r="AF757" s="44">
        <f>SUM(AF812:AF819)</f>
        <v/>
      </c>
      <c r="AG757" s="45">
        <f>SUM(AG812:AG819)</f>
        <v/>
      </c>
      <c r="AH757" s="45">
        <f>SUM(AH812:AH819)</f>
        <v/>
      </c>
      <c r="AI757" s="45">
        <f>SUM(AI812:AI819)</f>
        <v/>
      </c>
      <c r="AJ757" s="45">
        <f>SUM(AJ812:AJ819)</f>
        <v/>
      </c>
      <c r="AK757" s="45">
        <f>SUM(AK812:AK819)</f>
        <v/>
      </c>
      <c r="AL757" s="45">
        <f>SUM(AL812:AL819)</f>
        <v/>
      </c>
      <c r="AM757" s="45">
        <f>SUM(AM812:AM819)</f>
        <v/>
      </c>
      <c r="AN757" s="45">
        <f>SUM(AN812:AN819)</f>
        <v/>
      </c>
      <c r="AO757" s="45">
        <f>SUM(AO812:AO819)</f>
        <v/>
      </c>
      <c r="AP757" s="45">
        <f>SUM(AP812:AP819)</f>
        <v/>
      </c>
      <c r="AQ757" s="45">
        <f>SUM(AQ812:AQ819)</f>
        <v/>
      </c>
      <c r="AR757" s="45">
        <f>SUM(AR812:AR819)</f>
        <v/>
      </c>
      <c r="AS757" s="45">
        <f>SUM(AS812:AS819)</f>
        <v/>
      </c>
      <c r="AT757" s="45">
        <f>SUM(AT812:AT819)</f>
        <v/>
      </c>
      <c r="AU757" s="45">
        <f>SUM(AU812:AU819)</f>
        <v/>
      </c>
      <c r="AV757" s="45">
        <f>SUM(AV812:AV819)</f>
        <v/>
      </c>
      <c r="AW757" s="45">
        <f>SUM(AW812:AW819)</f>
        <v/>
      </c>
      <c r="AX757" s="45">
        <f>SUM(AX812:AX819)</f>
        <v/>
      </c>
    </row>
    <row r="758" hidden="1" outlineLevel="2">
      <c r="A758" s="5" t="inlineStr">
        <is>
          <t>ctxnew</t>
        </is>
      </c>
      <c r="B758" s="5" t="inlineStr">
        <is>
          <t>coa</t>
        </is>
      </c>
      <c r="C758" s="5" t="inlineStr">
        <is>
          <t>mch</t>
        </is>
      </c>
      <c r="D758" s="40">
        <f>INDEX(Inputs!$T$5:$T$132,MATCH($B758&amp;"|"&amp;$C758,Inputs!$A$5:$A$132,0))</f>
        <v/>
      </c>
      <c r="E758" s="40">
        <f>INDEX(Inputs!$J$5:$J$132,MATCH($B758&amp;"|"&amp;$C758,Inputs!$A$5:$A$132,0))</f>
        <v/>
      </c>
      <c r="F758" s="40">
        <f>INDEX(Inputs!$K$5:$K$132,MATCH($B758&amp;"|"&amp;$C758,Inputs!$A$5:$A$132,0))</f>
        <v/>
      </c>
      <c r="G758" s="39" t="n"/>
      <c r="H758" s="5">
        <f>INDEX(Variables!$B$5:$B$105,MATCH($A758,Variables!$A$5:$A$105,0))&amp;IF($C758="",""," | "&amp;INDEX(Mapping!$B$5:$B$26,MATCH($C758,Mapping!$A$5:$A$26,0))&amp;" | "&amp;INDEX(Mapping!$B$30:$B$41,MATCH($B758,Mapping!$A$30:$A$41,0)))</f>
        <v/>
      </c>
      <c r="I758" s="5">
        <f>INDEX(Variables!$C$5:$C$105,MATCH($A758,Variables!$A$5:$A$105,0))</f>
        <v/>
      </c>
      <c r="J758" s="5">
        <f>INDEX(Variables!$E$5:$E$105,MATCH($A758,Variables!$A$5:$A$105,0))</f>
        <v/>
      </c>
      <c r="K758" s="25">
        <f>LOWER(Settings!$C$4)&amp;".mit."&amp;$A758&amp;IF($C758="","","."&amp;$C758&amp;"."&amp;$B758)&amp;IF(INDEX(Variables!$D$5:$D$105,MATCH($A758,Variables!$A$5:$A$105,0))="","","."&amp;INDEX(Variables!$D$5:$D$105,MATCH($A758,Variables!$A$5:$A$105,0)))&amp;"."&amp;K$5</f>
        <v/>
      </c>
      <c r="L758" s="41">
        <f>L$12*$D758*INDEX(L$21:L$28,$E758)*INDEX(L$30:L$46,$F758)*(1-INDEX(L$117:L$133,$F758))</f>
        <v/>
      </c>
      <c r="M758" s="40">
        <f>M$12*$D758*INDEX(M$21:M$28,$E758)*INDEX(M$30:M$46,$F758)*(1-INDEX(M$117:M$133,$F758))</f>
        <v/>
      </c>
      <c r="N758" s="40">
        <f>N$12*$D758*INDEX(N$21:N$28,$E758)*INDEX(N$30:N$46,$F758)*(1-INDEX(N$117:N$133,$F758))</f>
        <v/>
      </c>
      <c r="O758" s="40">
        <f>O$12*$D758*INDEX(O$21:O$28,$E758)*INDEX(O$30:O$46,$F758)*(1-INDEX(O$117:O$133,$F758))</f>
        <v/>
      </c>
      <c r="P758" s="40">
        <f>P$12*$D758*INDEX(P$21:P$28,$E758)*INDEX(P$30:P$46,$F758)*(1-INDEX(P$117:P$133,$F758))</f>
        <v/>
      </c>
      <c r="Q758" s="40">
        <f>Q$12*$D758*INDEX(Q$21:Q$28,$E758)*INDEX(Q$30:Q$46,$F758)*(1-INDEX(Q$117:Q$133,$F758))</f>
        <v/>
      </c>
      <c r="R758" s="40">
        <f>R$12*$D758*INDEX(R$21:R$28,$E758)*INDEX(R$30:R$46,$F758)*(1-INDEX(R$117:R$133,$F758))</f>
        <v/>
      </c>
      <c r="S758" s="40">
        <f>S$12*$D758*INDEX(S$21:S$28,$E758)*INDEX(S$30:S$46,$F758)*(1-INDEX(S$117:S$133,$F758))</f>
        <v/>
      </c>
      <c r="T758" s="40">
        <f>T$12*$D758*INDEX(T$21:T$28,$E758)*INDEX(T$30:T$46,$F758)*(1-INDEX(T$117:T$133,$F758))</f>
        <v/>
      </c>
      <c r="U758" s="40">
        <f>U$12*$D758*INDEX(U$21:U$28,$E758)*INDEX(U$30:U$46,$F758)*(1-INDEX(U$117:U$133,$F758))</f>
        <v/>
      </c>
      <c r="V758" s="40">
        <f>V$12*$D758*INDEX(V$21:V$28,$E758)*INDEX(V$30:V$46,$F758)*(1-INDEX(V$117:V$133,$F758))</f>
        <v/>
      </c>
      <c r="W758" s="40">
        <f>W$12*$D758*INDEX(W$21:W$28,$E758)*INDEX(W$30:W$46,$F758)*(1-INDEX(W$117:W$133,$F758))</f>
        <v/>
      </c>
      <c r="X758" s="40">
        <f>X$12*$D758*INDEX(X$21:X$28,$E758)*INDEX(X$30:X$46,$F758)*(1-INDEX(X$117:X$133,$F758))</f>
        <v/>
      </c>
      <c r="Y758" s="40">
        <f>Y$12*$D758*INDEX(Y$21:Y$28,$E758)*INDEX(Y$30:Y$46,$F758)*(1-INDEX(Y$117:Y$133,$F758))</f>
        <v/>
      </c>
      <c r="Z758" s="40">
        <f>Z$12*$D758*INDEX(Z$21:Z$28,$E758)*INDEX(Z$30:Z$46,$F758)*(1-INDEX(Z$117:Z$133,$F758))</f>
        <v/>
      </c>
      <c r="AA758" s="40">
        <f>AA$12*$D758*INDEX(AA$21:AA$28,$E758)*INDEX(AA$30:AA$46,$F758)*(1-INDEX(AA$117:AA$133,$F758))</f>
        <v/>
      </c>
      <c r="AB758" s="40">
        <f>AB$12*$D758*INDEX(AB$21:AB$28,$E758)*INDEX(AB$30:AB$46,$F758)*(1-INDEX(AB$117:AB$133,$F758))</f>
        <v/>
      </c>
      <c r="AC758" s="40">
        <f>AC$12*$D758*INDEX(AC$21:AC$28,$E758)*INDEX(AC$30:AC$46,$F758)*(1-INDEX(AC$117:AC$133,$F758))</f>
        <v/>
      </c>
      <c r="AD758" s="42">
        <f>CARBONTAX(AD$12,$D758,INDEX(AD$21:AD$28,$E758),INDEX(AD$30:AD$46,$F758),INDEX(AD$117:AD$133,$F758))</f>
        <v/>
      </c>
      <c r="AE758" s="25">
        <f>LOWER(Settings!$C$4)&amp;".mit."&amp;$A758&amp;IF($C758="","","."&amp;$C758&amp;"."&amp;$B758)&amp;IF(INDEX(Variables!$D$5:$D$105,MATCH($A758,Variables!$A$5:$A$105,0))="","","."&amp;INDEX(Variables!$D$5:$D$105,MATCH($A758,Variables!$A$5:$A$105,0)))&amp;"."&amp;AE$5</f>
        <v/>
      </c>
      <c r="AF758" s="41">
        <f>AF$12*$D758*INDEX(AF$21:AF$28,$E758)*INDEX(AF$30:AF$46,$F758)*(1-INDEX(AF$117:AF$133,$F758))</f>
        <v/>
      </c>
      <c r="AG758" s="40">
        <f>AG$12*$D758*INDEX(AG$21:AG$28,$E758)*INDEX(AG$30:AG$46,$F758)*(1-INDEX(AG$117:AG$133,$F758))</f>
        <v/>
      </c>
      <c r="AH758" s="40">
        <f>AH$12*$D758*INDEX(AH$21:AH$28,$E758)*INDEX(AH$30:AH$46,$F758)*(1-INDEX(AH$117:AH$133,$F758))</f>
        <v/>
      </c>
      <c r="AI758" s="40">
        <f>AI$12*$D758*INDEX(AI$21:AI$28,$E758)*INDEX(AI$30:AI$46,$F758)*(1-INDEX(AI$117:AI$133,$F758))</f>
        <v/>
      </c>
      <c r="AJ758" s="40">
        <f>AJ$12*$D758*INDEX(AJ$21:AJ$28,$E758)*INDEX(AJ$30:AJ$46,$F758)*(1-INDEX(AJ$117:AJ$133,$F758))</f>
        <v/>
      </c>
      <c r="AK758" s="40">
        <f>AK$12*$D758*INDEX(AK$21:AK$28,$E758)*INDEX(AK$30:AK$46,$F758)*(1-INDEX(AK$117:AK$133,$F758))</f>
        <v/>
      </c>
      <c r="AL758" s="40">
        <f>AL$12*$D758*INDEX(AL$21:AL$28,$E758)*INDEX(AL$30:AL$46,$F758)*(1-INDEX(AL$117:AL$133,$F758))</f>
        <v/>
      </c>
      <c r="AM758" s="40">
        <f>AM$12*$D758*INDEX(AM$21:AM$28,$E758)*INDEX(AM$30:AM$46,$F758)*(1-INDEX(AM$117:AM$133,$F758))</f>
        <v/>
      </c>
      <c r="AN758" s="40">
        <f>AN$12*$D758*INDEX(AN$21:AN$28,$E758)*INDEX(AN$30:AN$46,$F758)*(1-INDEX(AN$117:AN$133,$F758))</f>
        <v/>
      </c>
      <c r="AO758" s="40">
        <f>AO$12*$D758*INDEX(AO$21:AO$28,$E758)*INDEX(AO$30:AO$46,$F758)*(1-INDEX(AO$117:AO$133,$F758))</f>
        <v/>
      </c>
      <c r="AP758" s="40">
        <f>AP$12*$D758*INDEX(AP$21:AP$28,$E758)*INDEX(AP$30:AP$46,$F758)*(1-INDEX(AP$117:AP$133,$F758))</f>
        <v/>
      </c>
      <c r="AQ758" s="40">
        <f>AQ$12*$D758*INDEX(AQ$21:AQ$28,$E758)*INDEX(AQ$30:AQ$46,$F758)*(1-INDEX(AQ$117:AQ$133,$F758))</f>
        <v/>
      </c>
      <c r="AR758" s="40">
        <f>AR$12*$D758*INDEX(AR$21:AR$28,$E758)*INDEX(AR$30:AR$46,$F758)*(1-INDEX(AR$117:AR$133,$F758))</f>
        <v/>
      </c>
      <c r="AS758" s="40">
        <f>AS$12*$D758*INDEX(AS$21:AS$28,$E758)*INDEX(AS$30:AS$46,$F758)*(1-INDEX(AS$117:AS$133,$F758))</f>
        <v/>
      </c>
      <c r="AT758" s="40">
        <f>AT$12*$D758*INDEX(AT$21:AT$28,$E758)*INDEX(AT$30:AT$46,$F758)*(1-INDEX(AT$117:AT$133,$F758))</f>
        <v/>
      </c>
      <c r="AU758" s="40">
        <f>AU$12*$D758*INDEX(AU$21:AU$28,$E758)*INDEX(AU$30:AU$46,$F758)*(1-INDEX(AU$117:AU$133,$F758))</f>
        <v/>
      </c>
      <c r="AV758" s="40">
        <f>AV$12*$D758*INDEX(AV$21:AV$28,$E758)*INDEX(AV$30:AV$46,$F758)*(1-INDEX(AV$117:AV$133,$F758))</f>
        <v/>
      </c>
      <c r="AW758" s="40">
        <f>AW$12*$D758*INDEX(AW$21:AW$28,$E758)*INDEX(AW$30:AW$46,$F758)*(1-INDEX(AW$117:AW$133,$F758))</f>
        <v/>
      </c>
      <c r="AX758" s="42">
        <f>CARBONTAX(AX$12,$D758,INDEX(AX$21:AX$28,$E758),INDEX(AX$30:AX$46,$F758),INDEX(AX$117:AX$133,$F758))</f>
        <v/>
      </c>
    </row>
    <row r="759" hidden="1" outlineLevel="2">
      <c r="A759" s="5" t="inlineStr">
        <is>
          <t>ctxnew</t>
        </is>
      </c>
      <c r="B759" s="5" t="inlineStr">
        <is>
          <t>nga</t>
        </is>
      </c>
      <c r="C759" s="5" t="inlineStr">
        <is>
          <t>mch</t>
        </is>
      </c>
      <c r="D759" s="40">
        <f>INDEX(Inputs!$T$5:$T$132,MATCH($B759&amp;"|"&amp;$C759,Inputs!$A$5:$A$132,0))</f>
        <v/>
      </c>
      <c r="E759" s="40">
        <f>INDEX(Inputs!$J$5:$J$132,MATCH($B759&amp;"|"&amp;$C759,Inputs!$A$5:$A$132,0))</f>
        <v/>
      </c>
      <c r="F759" s="40">
        <f>INDEX(Inputs!$K$5:$K$132,MATCH($B759&amp;"|"&amp;$C759,Inputs!$A$5:$A$132,0))</f>
        <v/>
      </c>
      <c r="G759" s="39" t="n"/>
      <c r="H759" s="5">
        <f>INDEX(Variables!$B$5:$B$105,MATCH($A759,Variables!$A$5:$A$105,0))&amp;IF($C759="",""," | "&amp;INDEX(Mapping!$B$5:$B$26,MATCH($C759,Mapping!$A$5:$A$26,0))&amp;" | "&amp;INDEX(Mapping!$B$30:$B$41,MATCH($B759,Mapping!$A$30:$A$41,0)))</f>
        <v/>
      </c>
      <c r="I759" s="5">
        <f>INDEX(Variables!$C$5:$C$105,MATCH($A759,Variables!$A$5:$A$105,0))</f>
        <v/>
      </c>
      <c r="J759" s="5">
        <f>INDEX(Variables!$E$5:$E$105,MATCH($A759,Variables!$A$5:$A$105,0))</f>
        <v/>
      </c>
      <c r="K759" s="25">
        <f>LOWER(Settings!$C$4)&amp;".mit."&amp;$A759&amp;IF($C759="","","."&amp;$C759&amp;"."&amp;$B759)&amp;IF(INDEX(Variables!$D$5:$D$105,MATCH($A759,Variables!$A$5:$A$105,0))="","","."&amp;INDEX(Variables!$D$5:$D$105,MATCH($A759,Variables!$A$5:$A$105,0)))&amp;"."&amp;K$5</f>
        <v/>
      </c>
      <c r="L759" s="41">
        <f>L$12*$D759*INDEX(L$21:L$28,$E759)*INDEX(L$30:L$46,$F759)*(1-INDEX(L$117:L$133,$F759))</f>
        <v/>
      </c>
      <c r="M759" s="40">
        <f>M$12*$D759*INDEX(M$21:M$28,$E759)*INDEX(M$30:M$46,$F759)*(1-INDEX(M$117:M$133,$F759))</f>
        <v/>
      </c>
      <c r="N759" s="40">
        <f>N$12*$D759*INDEX(N$21:N$28,$E759)*INDEX(N$30:N$46,$F759)*(1-INDEX(N$117:N$133,$F759))</f>
        <v/>
      </c>
      <c r="O759" s="40">
        <f>O$12*$D759*INDEX(O$21:O$28,$E759)*INDEX(O$30:O$46,$F759)*(1-INDEX(O$117:O$133,$F759))</f>
        <v/>
      </c>
      <c r="P759" s="40">
        <f>P$12*$D759*INDEX(P$21:P$28,$E759)*INDEX(P$30:P$46,$F759)*(1-INDEX(P$117:P$133,$F759))</f>
        <v/>
      </c>
      <c r="Q759" s="40">
        <f>Q$12*$D759*INDEX(Q$21:Q$28,$E759)*INDEX(Q$30:Q$46,$F759)*(1-INDEX(Q$117:Q$133,$F759))</f>
        <v/>
      </c>
      <c r="R759" s="40">
        <f>R$12*$D759*INDEX(R$21:R$28,$E759)*INDEX(R$30:R$46,$F759)*(1-INDEX(R$117:R$133,$F759))</f>
        <v/>
      </c>
      <c r="S759" s="40">
        <f>S$12*$D759*INDEX(S$21:S$28,$E759)*INDEX(S$30:S$46,$F759)*(1-INDEX(S$117:S$133,$F759))</f>
        <v/>
      </c>
      <c r="T759" s="40">
        <f>T$12*$D759*INDEX(T$21:T$28,$E759)*INDEX(T$30:T$46,$F759)*(1-INDEX(T$117:T$133,$F759))</f>
        <v/>
      </c>
      <c r="U759" s="40">
        <f>U$12*$D759*INDEX(U$21:U$28,$E759)*INDEX(U$30:U$46,$F759)*(1-INDEX(U$117:U$133,$F759))</f>
        <v/>
      </c>
      <c r="V759" s="40">
        <f>V$12*$D759*INDEX(V$21:V$28,$E759)*INDEX(V$30:V$46,$F759)*(1-INDEX(V$117:V$133,$F759))</f>
        <v/>
      </c>
      <c r="W759" s="40">
        <f>W$12*$D759*INDEX(W$21:W$28,$E759)*INDEX(W$30:W$46,$F759)*(1-INDEX(W$117:W$133,$F759))</f>
        <v/>
      </c>
      <c r="X759" s="40">
        <f>X$12*$D759*INDEX(X$21:X$28,$E759)*INDEX(X$30:X$46,$F759)*(1-INDEX(X$117:X$133,$F759))</f>
        <v/>
      </c>
      <c r="Y759" s="40">
        <f>Y$12*$D759*INDEX(Y$21:Y$28,$E759)*INDEX(Y$30:Y$46,$F759)*(1-INDEX(Y$117:Y$133,$F759))</f>
        <v/>
      </c>
      <c r="Z759" s="40">
        <f>Z$12*$D759*INDEX(Z$21:Z$28,$E759)*INDEX(Z$30:Z$46,$F759)*(1-INDEX(Z$117:Z$133,$F759))</f>
        <v/>
      </c>
      <c r="AA759" s="40">
        <f>AA$12*$D759*INDEX(AA$21:AA$28,$E759)*INDEX(AA$30:AA$46,$F759)*(1-INDEX(AA$117:AA$133,$F759))</f>
        <v/>
      </c>
      <c r="AB759" s="40">
        <f>AB$12*$D759*INDEX(AB$21:AB$28,$E759)*INDEX(AB$30:AB$46,$F759)*(1-INDEX(AB$117:AB$133,$F759))</f>
        <v/>
      </c>
      <c r="AC759" s="40">
        <f>AC$12*$D759*INDEX(AC$21:AC$28,$E759)*INDEX(AC$30:AC$46,$F759)*(1-INDEX(AC$117:AC$133,$F759))</f>
        <v/>
      </c>
      <c r="AD759" s="42">
        <f>CARBONTAX(AD$12,$D759,INDEX(AD$21:AD$28,$E759),INDEX(AD$30:AD$46,$F759),INDEX(AD$117:AD$133,$F759))</f>
        <v/>
      </c>
      <c r="AE759" s="25">
        <f>LOWER(Settings!$C$4)&amp;".mit."&amp;$A759&amp;IF($C759="","","."&amp;$C759&amp;"."&amp;$B759)&amp;IF(INDEX(Variables!$D$5:$D$105,MATCH($A759,Variables!$A$5:$A$105,0))="","","."&amp;INDEX(Variables!$D$5:$D$105,MATCH($A759,Variables!$A$5:$A$105,0)))&amp;"."&amp;AE$5</f>
        <v/>
      </c>
      <c r="AF759" s="41">
        <f>AF$12*$D759*INDEX(AF$21:AF$28,$E759)*INDEX(AF$30:AF$46,$F759)*(1-INDEX(AF$117:AF$133,$F759))</f>
        <v/>
      </c>
      <c r="AG759" s="40">
        <f>AG$12*$D759*INDEX(AG$21:AG$28,$E759)*INDEX(AG$30:AG$46,$F759)*(1-INDEX(AG$117:AG$133,$F759))</f>
        <v/>
      </c>
      <c r="AH759" s="40">
        <f>AH$12*$D759*INDEX(AH$21:AH$28,$E759)*INDEX(AH$30:AH$46,$F759)*(1-INDEX(AH$117:AH$133,$F759))</f>
        <v/>
      </c>
      <c r="AI759" s="40">
        <f>AI$12*$D759*INDEX(AI$21:AI$28,$E759)*INDEX(AI$30:AI$46,$F759)*(1-INDEX(AI$117:AI$133,$F759))</f>
        <v/>
      </c>
      <c r="AJ759" s="40">
        <f>AJ$12*$D759*INDEX(AJ$21:AJ$28,$E759)*INDEX(AJ$30:AJ$46,$F759)*(1-INDEX(AJ$117:AJ$133,$F759))</f>
        <v/>
      </c>
      <c r="AK759" s="40">
        <f>AK$12*$D759*INDEX(AK$21:AK$28,$E759)*INDEX(AK$30:AK$46,$F759)*(1-INDEX(AK$117:AK$133,$F759))</f>
        <v/>
      </c>
      <c r="AL759" s="40">
        <f>AL$12*$D759*INDEX(AL$21:AL$28,$E759)*INDEX(AL$30:AL$46,$F759)*(1-INDEX(AL$117:AL$133,$F759))</f>
        <v/>
      </c>
      <c r="AM759" s="40">
        <f>AM$12*$D759*INDEX(AM$21:AM$28,$E759)*INDEX(AM$30:AM$46,$F759)*(1-INDEX(AM$117:AM$133,$F759))</f>
        <v/>
      </c>
      <c r="AN759" s="40">
        <f>AN$12*$D759*INDEX(AN$21:AN$28,$E759)*INDEX(AN$30:AN$46,$F759)*(1-INDEX(AN$117:AN$133,$F759))</f>
        <v/>
      </c>
      <c r="AO759" s="40">
        <f>AO$12*$D759*INDEX(AO$21:AO$28,$E759)*INDEX(AO$30:AO$46,$F759)*(1-INDEX(AO$117:AO$133,$F759))</f>
        <v/>
      </c>
      <c r="AP759" s="40">
        <f>AP$12*$D759*INDEX(AP$21:AP$28,$E759)*INDEX(AP$30:AP$46,$F759)*(1-INDEX(AP$117:AP$133,$F759))</f>
        <v/>
      </c>
      <c r="AQ759" s="40">
        <f>AQ$12*$D759*INDEX(AQ$21:AQ$28,$E759)*INDEX(AQ$30:AQ$46,$F759)*(1-INDEX(AQ$117:AQ$133,$F759))</f>
        <v/>
      </c>
      <c r="AR759" s="40">
        <f>AR$12*$D759*INDEX(AR$21:AR$28,$E759)*INDEX(AR$30:AR$46,$F759)*(1-INDEX(AR$117:AR$133,$F759))</f>
        <v/>
      </c>
      <c r="AS759" s="40">
        <f>AS$12*$D759*INDEX(AS$21:AS$28,$E759)*INDEX(AS$30:AS$46,$F759)*(1-INDEX(AS$117:AS$133,$F759))</f>
        <v/>
      </c>
      <c r="AT759" s="40">
        <f>AT$12*$D759*INDEX(AT$21:AT$28,$E759)*INDEX(AT$30:AT$46,$F759)*(1-INDEX(AT$117:AT$133,$F759))</f>
        <v/>
      </c>
      <c r="AU759" s="40">
        <f>AU$12*$D759*INDEX(AU$21:AU$28,$E759)*INDEX(AU$30:AU$46,$F759)*(1-INDEX(AU$117:AU$133,$F759))</f>
        <v/>
      </c>
      <c r="AV759" s="40">
        <f>AV$12*$D759*INDEX(AV$21:AV$28,$E759)*INDEX(AV$30:AV$46,$F759)*(1-INDEX(AV$117:AV$133,$F759))</f>
        <v/>
      </c>
      <c r="AW759" s="40">
        <f>AW$12*$D759*INDEX(AW$21:AW$28,$E759)*INDEX(AW$30:AW$46,$F759)*(1-INDEX(AW$117:AW$133,$F759))</f>
        <v/>
      </c>
      <c r="AX759" s="42">
        <f>CARBONTAX(AX$12,$D759,INDEX(AX$21:AX$28,$E759),INDEX(AX$30:AX$46,$F759),INDEX(AX$117:AX$133,$F759))</f>
        <v/>
      </c>
    </row>
    <row r="760" hidden="1" outlineLevel="2">
      <c r="A760" s="5" t="inlineStr">
        <is>
          <t>ctxnew</t>
        </is>
      </c>
      <c r="B760" s="5" t="inlineStr">
        <is>
          <t>gso</t>
        </is>
      </c>
      <c r="C760" s="5" t="inlineStr">
        <is>
          <t>mch</t>
        </is>
      </c>
      <c r="D760" s="40">
        <f>INDEX(Inputs!$T$5:$T$132,MATCH($B760&amp;"|"&amp;$C760,Inputs!$A$5:$A$132,0))</f>
        <v/>
      </c>
      <c r="E760" s="40">
        <f>INDEX(Inputs!$J$5:$J$132,MATCH($B760&amp;"|"&amp;$C760,Inputs!$A$5:$A$132,0))</f>
        <v/>
      </c>
      <c r="F760" s="40">
        <f>INDEX(Inputs!$K$5:$K$132,MATCH($B760&amp;"|"&amp;$C760,Inputs!$A$5:$A$132,0))</f>
        <v/>
      </c>
      <c r="G760" s="39" t="n"/>
      <c r="H760" s="5">
        <f>INDEX(Variables!$B$5:$B$105,MATCH($A760,Variables!$A$5:$A$105,0))&amp;IF($C760="",""," | "&amp;INDEX(Mapping!$B$5:$B$26,MATCH($C760,Mapping!$A$5:$A$26,0))&amp;" | "&amp;INDEX(Mapping!$B$30:$B$41,MATCH($B760,Mapping!$A$30:$A$41,0)))</f>
        <v/>
      </c>
      <c r="I760" s="5">
        <f>INDEX(Variables!$C$5:$C$105,MATCH($A760,Variables!$A$5:$A$105,0))</f>
        <v/>
      </c>
      <c r="J760" s="5">
        <f>INDEX(Variables!$E$5:$E$105,MATCH($A760,Variables!$A$5:$A$105,0))</f>
        <v/>
      </c>
      <c r="K760" s="25">
        <f>LOWER(Settings!$C$4)&amp;".mit."&amp;$A760&amp;IF($C760="","","."&amp;$C760&amp;"."&amp;$B760)&amp;IF(INDEX(Variables!$D$5:$D$105,MATCH($A760,Variables!$A$5:$A$105,0))="","","."&amp;INDEX(Variables!$D$5:$D$105,MATCH($A760,Variables!$A$5:$A$105,0)))&amp;"."&amp;K$5</f>
        <v/>
      </c>
      <c r="L760" s="41">
        <f>L$12*$D760*INDEX(L$21:L$28,$E760)*INDEX(L$30:L$46,$F760)*(1-INDEX(L$117:L$133,$F760))</f>
        <v/>
      </c>
      <c r="M760" s="40">
        <f>M$12*$D760*INDEX(M$21:M$28,$E760)*INDEX(M$30:M$46,$F760)*(1-INDEX(M$117:M$133,$F760))</f>
        <v/>
      </c>
      <c r="N760" s="40">
        <f>N$12*$D760*INDEX(N$21:N$28,$E760)*INDEX(N$30:N$46,$F760)*(1-INDEX(N$117:N$133,$F760))</f>
        <v/>
      </c>
      <c r="O760" s="40">
        <f>O$12*$D760*INDEX(O$21:O$28,$E760)*INDEX(O$30:O$46,$F760)*(1-INDEX(O$117:O$133,$F760))</f>
        <v/>
      </c>
      <c r="P760" s="40">
        <f>P$12*$D760*INDEX(P$21:P$28,$E760)*INDEX(P$30:P$46,$F760)*(1-INDEX(P$117:P$133,$F760))</f>
        <v/>
      </c>
      <c r="Q760" s="40">
        <f>Q$12*$D760*INDEX(Q$21:Q$28,$E760)*INDEX(Q$30:Q$46,$F760)*(1-INDEX(Q$117:Q$133,$F760))</f>
        <v/>
      </c>
      <c r="R760" s="40">
        <f>R$12*$D760*INDEX(R$21:R$28,$E760)*INDEX(R$30:R$46,$F760)*(1-INDEX(R$117:R$133,$F760))</f>
        <v/>
      </c>
      <c r="S760" s="40">
        <f>S$12*$D760*INDEX(S$21:S$28,$E760)*INDEX(S$30:S$46,$F760)*(1-INDEX(S$117:S$133,$F760))</f>
        <v/>
      </c>
      <c r="T760" s="40">
        <f>T$12*$D760*INDEX(T$21:T$28,$E760)*INDEX(T$30:T$46,$F760)*(1-INDEX(T$117:T$133,$F760))</f>
        <v/>
      </c>
      <c r="U760" s="40">
        <f>U$12*$D760*INDEX(U$21:U$28,$E760)*INDEX(U$30:U$46,$F760)*(1-INDEX(U$117:U$133,$F760))</f>
        <v/>
      </c>
      <c r="V760" s="40">
        <f>V$12*$D760*INDEX(V$21:V$28,$E760)*INDEX(V$30:V$46,$F760)*(1-INDEX(V$117:V$133,$F760))</f>
        <v/>
      </c>
      <c r="W760" s="40">
        <f>W$12*$D760*INDEX(W$21:W$28,$E760)*INDEX(W$30:W$46,$F760)*(1-INDEX(W$117:W$133,$F760))</f>
        <v/>
      </c>
      <c r="X760" s="40">
        <f>X$12*$D760*INDEX(X$21:X$28,$E760)*INDEX(X$30:X$46,$F760)*(1-INDEX(X$117:X$133,$F760))</f>
        <v/>
      </c>
      <c r="Y760" s="40">
        <f>Y$12*$D760*INDEX(Y$21:Y$28,$E760)*INDEX(Y$30:Y$46,$F760)*(1-INDEX(Y$117:Y$133,$F760))</f>
        <v/>
      </c>
      <c r="Z760" s="40">
        <f>Z$12*$D760*INDEX(Z$21:Z$28,$E760)*INDEX(Z$30:Z$46,$F760)*(1-INDEX(Z$117:Z$133,$F760))</f>
        <v/>
      </c>
      <c r="AA760" s="40">
        <f>AA$12*$D760*INDEX(AA$21:AA$28,$E760)*INDEX(AA$30:AA$46,$F760)*(1-INDEX(AA$117:AA$133,$F760))</f>
        <v/>
      </c>
      <c r="AB760" s="40">
        <f>AB$12*$D760*INDEX(AB$21:AB$28,$E760)*INDEX(AB$30:AB$46,$F760)*(1-INDEX(AB$117:AB$133,$F760))</f>
        <v/>
      </c>
      <c r="AC760" s="40">
        <f>AC$12*$D760*INDEX(AC$21:AC$28,$E760)*INDEX(AC$30:AC$46,$F760)*(1-INDEX(AC$117:AC$133,$F760))</f>
        <v/>
      </c>
      <c r="AD760" s="42">
        <f>CARBONTAX(AD$12,$D760,INDEX(AD$21:AD$28,$E760),INDEX(AD$30:AD$46,$F760),INDEX(AD$117:AD$133,$F760))</f>
        <v/>
      </c>
      <c r="AE760" s="25">
        <f>LOWER(Settings!$C$4)&amp;".mit."&amp;$A760&amp;IF($C760="","","."&amp;$C760&amp;"."&amp;$B760)&amp;IF(INDEX(Variables!$D$5:$D$105,MATCH($A760,Variables!$A$5:$A$105,0))="","","."&amp;INDEX(Variables!$D$5:$D$105,MATCH($A760,Variables!$A$5:$A$105,0)))&amp;"."&amp;AE$5</f>
        <v/>
      </c>
      <c r="AF760" s="41">
        <f>AF$12*$D760*INDEX(AF$21:AF$28,$E760)*INDEX(AF$30:AF$46,$F760)*(1-INDEX(AF$117:AF$133,$F760))</f>
        <v/>
      </c>
      <c r="AG760" s="40">
        <f>AG$12*$D760*INDEX(AG$21:AG$28,$E760)*INDEX(AG$30:AG$46,$F760)*(1-INDEX(AG$117:AG$133,$F760))</f>
        <v/>
      </c>
      <c r="AH760" s="40">
        <f>AH$12*$D760*INDEX(AH$21:AH$28,$E760)*INDEX(AH$30:AH$46,$F760)*(1-INDEX(AH$117:AH$133,$F760))</f>
        <v/>
      </c>
      <c r="AI760" s="40">
        <f>AI$12*$D760*INDEX(AI$21:AI$28,$E760)*INDEX(AI$30:AI$46,$F760)*(1-INDEX(AI$117:AI$133,$F760))</f>
        <v/>
      </c>
      <c r="AJ760" s="40">
        <f>AJ$12*$D760*INDEX(AJ$21:AJ$28,$E760)*INDEX(AJ$30:AJ$46,$F760)*(1-INDEX(AJ$117:AJ$133,$F760))</f>
        <v/>
      </c>
      <c r="AK760" s="40">
        <f>AK$12*$D760*INDEX(AK$21:AK$28,$E760)*INDEX(AK$30:AK$46,$F760)*(1-INDEX(AK$117:AK$133,$F760))</f>
        <v/>
      </c>
      <c r="AL760" s="40">
        <f>AL$12*$D760*INDEX(AL$21:AL$28,$E760)*INDEX(AL$30:AL$46,$F760)*(1-INDEX(AL$117:AL$133,$F760))</f>
        <v/>
      </c>
      <c r="AM760" s="40">
        <f>AM$12*$D760*INDEX(AM$21:AM$28,$E760)*INDEX(AM$30:AM$46,$F760)*(1-INDEX(AM$117:AM$133,$F760))</f>
        <v/>
      </c>
      <c r="AN760" s="40">
        <f>AN$12*$D760*INDEX(AN$21:AN$28,$E760)*INDEX(AN$30:AN$46,$F760)*(1-INDEX(AN$117:AN$133,$F760))</f>
        <v/>
      </c>
      <c r="AO760" s="40">
        <f>AO$12*$D760*INDEX(AO$21:AO$28,$E760)*INDEX(AO$30:AO$46,$F760)*(1-INDEX(AO$117:AO$133,$F760))</f>
        <v/>
      </c>
      <c r="AP760" s="40">
        <f>AP$12*$D760*INDEX(AP$21:AP$28,$E760)*INDEX(AP$30:AP$46,$F760)*(1-INDEX(AP$117:AP$133,$F760))</f>
        <v/>
      </c>
      <c r="AQ760" s="40">
        <f>AQ$12*$D760*INDEX(AQ$21:AQ$28,$E760)*INDEX(AQ$30:AQ$46,$F760)*(1-INDEX(AQ$117:AQ$133,$F760))</f>
        <v/>
      </c>
      <c r="AR760" s="40">
        <f>AR$12*$D760*INDEX(AR$21:AR$28,$E760)*INDEX(AR$30:AR$46,$F760)*(1-INDEX(AR$117:AR$133,$F760))</f>
        <v/>
      </c>
      <c r="AS760" s="40">
        <f>AS$12*$D760*INDEX(AS$21:AS$28,$E760)*INDEX(AS$30:AS$46,$F760)*(1-INDEX(AS$117:AS$133,$F760))</f>
        <v/>
      </c>
      <c r="AT760" s="40">
        <f>AT$12*$D760*INDEX(AT$21:AT$28,$E760)*INDEX(AT$30:AT$46,$F760)*(1-INDEX(AT$117:AT$133,$F760))</f>
        <v/>
      </c>
      <c r="AU760" s="40">
        <f>AU$12*$D760*INDEX(AU$21:AU$28,$E760)*INDEX(AU$30:AU$46,$F760)*(1-INDEX(AU$117:AU$133,$F760))</f>
        <v/>
      </c>
      <c r="AV760" s="40">
        <f>AV$12*$D760*INDEX(AV$21:AV$28,$E760)*INDEX(AV$30:AV$46,$F760)*(1-INDEX(AV$117:AV$133,$F760))</f>
        <v/>
      </c>
      <c r="AW760" s="40">
        <f>AW$12*$D760*INDEX(AW$21:AW$28,$E760)*INDEX(AW$30:AW$46,$F760)*(1-INDEX(AW$117:AW$133,$F760))</f>
        <v/>
      </c>
      <c r="AX760" s="42">
        <f>CARBONTAX(AX$12,$D760,INDEX(AX$21:AX$28,$E760),INDEX(AX$30:AX$46,$F760),INDEX(AX$117:AX$133,$F760))</f>
        <v/>
      </c>
    </row>
    <row r="761" hidden="1" outlineLevel="2">
      <c r="A761" s="5" t="inlineStr">
        <is>
          <t>ctxnew</t>
        </is>
      </c>
      <c r="B761" s="5" t="inlineStr">
        <is>
          <t>die</t>
        </is>
      </c>
      <c r="C761" s="5" t="inlineStr">
        <is>
          <t>mch</t>
        </is>
      </c>
      <c r="D761" s="40">
        <f>INDEX(Inputs!$T$5:$T$132,MATCH($B761&amp;"|"&amp;$C761,Inputs!$A$5:$A$132,0))</f>
        <v/>
      </c>
      <c r="E761" s="40">
        <f>INDEX(Inputs!$J$5:$J$132,MATCH($B761&amp;"|"&amp;$C761,Inputs!$A$5:$A$132,0))</f>
        <v/>
      </c>
      <c r="F761" s="40">
        <f>INDEX(Inputs!$K$5:$K$132,MATCH($B761&amp;"|"&amp;$C761,Inputs!$A$5:$A$132,0))</f>
        <v/>
      </c>
      <c r="G761" s="39" t="n"/>
      <c r="H761" s="5">
        <f>INDEX(Variables!$B$5:$B$105,MATCH($A761,Variables!$A$5:$A$105,0))&amp;IF($C761="",""," | "&amp;INDEX(Mapping!$B$5:$B$26,MATCH($C761,Mapping!$A$5:$A$26,0))&amp;" | "&amp;INDEX(Mapping!$B$30:$B$41,MATCH($B761,Mapping!$A$30:$A$41,0)))</f>
        <v/>
      </c>
      <c r="I761" s="5">
        <f>INDEX(Variables!$C$5:$C$105,MATCH($A761,Variables!$A$5:$A$105,0))</f>
        <v/>
      </c>
      <c r="J761" s="5">
        <f>INDEX(Variables!$E$5:$E$105,MATCH($A761,Variables!$A$5:$A$105,0))</f>
        <v/>
      </c>
      <c r="K761" s="25">
        <f>LOWER(Settings!$C$4)&amp;".mit."&amp;$A761&amp;IF($C761="","","."&amp;$C761&amp;"."&amp;$B761)&amp;IF(INDEX(Variables!$D$5:$D$105,MATCH($A761,Variables!$A$5:$A$105,0))="","","."&amp;INDEX(Variables!$D$5:$D$105,MATCH($A761,Variables!$A$5:$A$105,0)))&amp;"."&amp;K$5</f>
        <v/>
      </c>
      <c r="L761" s="41">
        <f>L$12*$D761*INDEX(L$21:L$28,$E761)*INDEX(L$30:L$46,$F761)*(1-INDEX(L$117:L$133,$F761))</f>
        <v/>
      </c>
      <c r="M761" s="40">
        <f>M$12*$D761*INDEX(M$21:M$28,$E761)*INDEX(M$30:M$46,$F761)*(1-INDEX(M$117:M$133,$F761))</f>
        <v/>
      </c>
      <c r="N761" s="40">
        <f>N$12*$D761*INDEX(N$21:N$28,$E761)*INDEX(N$30:N$46,$F761)*(1-INDEX(N$117:N$133,$F761))</f>
        <v/>
      </c>
      <c r="O761" s="40">
        <f>O$12*$D761*INDEX(O$21:O$28,$E761)*INDEX(O$30:O$46,$F761)*(1-INDEX(O$117:O$133,$F761))</f>
        <v/>
      </c>
      <c r="P761" s="40">
        <f>P$12*$D761*INDEX(P$21:P$28,$E761)*INDEX(P$30:P$46,$F761)*(1-INDEX(P$117:P$133,$F761))</f>
        <v/>
      </c>
      <c r="Q761" s="40">
        <f>Q$12*$D761*INDEX(Q$21:Q$28,$E761)*INDEX(Q$30:Q$46,$F761)*(1-INDEX(Q$117:Q$133,$F761))</f>
        <v/>
      </c>
      <c r="R761" s="40">
        <f>R$12*$D761*INDEX(R$21:R$28,$E761)*INDEX(R$30:R$46,$F761)*(1-INDEX(R$117:R$133,$F761))</f>
        <v/>
      </c>
      <c r="S761" s="40">
        <f>S$12*$D761*INDEX(S$21:S$28,$E761)*INDEX(S$30:S$46,$F761)*(1-INDEX(S$117:S$133,$F761))</f>
        <v/>
      </c>
      <c r="T761" s="40">
        <f>T$12*$D761*INDEX(T$21:T$28,$E761)*INDEX(T$30:T$46,$F761)*(1-INDEX(T$117:T$133,$F761))</f>
        <v/>
      </c>
      <c r="U761" s="40">
        <f>U$12*$D761*INDEX(U$21:U$28,$E761)*INDEX(U$30:U$46,$F761)*(1-INDEX(U$117:U$133,$F761))</f>
        <v/>
      </c>
      <c r="V761" s="40">
        <f>V$12*$D761*INDEX(V$21:V$28,$E761)*INDEX(V$30:V$46,$F761)*(1-INDEX(V$117:V$133,$F761))</f>
        <v/>
      </c>
      <c r="W761" s="40">
        <f>W$12*$D761*INDEX(W$21:W$28,$E761)*INDEX(W$30:W$46,$F761)*(1-INDEX(W$117:W$133,$F761))</f>
        <v/>
      </c>
      <c r="X761" s="40">
        <f>X$12*$D761*INDEX(X$21:X$28,$E761)*INDEX(X$30:X$46,$F761)*(1-INDEX(X$117:X$133,$F761))</f>
        <v/>
      </c>
      <c r="Y761" s="40">
        <f>Y$12*$D761*INDEX(Y$21:Y$28,$E761)*INDEX(Y$30:Y$46,$F761)*(1-INDEX(Y$117:Y$133,$F761))</f>
        <v/>
      </c>
      <c r="Z761" s="40">
        <f>Z$12*$D761*INDEX(Z$21:Z$28,$E761)*INDEX(Z$30:Z$46,$F761)*(1-INDEX(Z$117:Z$133,$F761))</f>
        <v/>
      </c>
      <c r="AA761" s="40">
        <f>AA$12*$D761*INDEX(AA$21:AA$28,$E761)*INDEX(AA$30:AA$46,$F761)*(1-INDEX(AA$117:AA$133,$F761))</f>
        <v/>
      </c>
      <c r="AB761" s="40">
        <f>AB$12*$D761*INDEX(AB$21:AB$28,$E761)*INDEX(AB$30:AB$46,$F761)*(1-INDEX(AB$117:AB$133,$F761))</f>
        <v/>
      </c>
      <c r="AC761" s="40">
        <f>AC$12*$D761*INDEX(AC$21:AC$28,$E761)*INDEX(AC$30:AC$46,$F761)*(1-INDEX(AC$117:AC$133,$F761))</f>
        <v/>
      </c>
      <c r="AD761" s="42">
        <f>CARBONTAX(AD$12,$D761,INDEX(AD$21:AD$28,$E761),INDEX(AD$30:AD$46,$F761),INDEX(AD$117:AD$133,$F761))</f>
        <v/>
      </c>
      <c r="AE761" s="25">
        <f>LOWER(Settings!$C$4)&amp;".mit."&amp;$A761&amp;IF($C761="","","."&amp;$C761&amp;"."&amp;$B761)&amp;IF(INDEX(Variables!$D$5:$D$105,MATCH($A761,Variables!$A$5:$A$105,0))="","","."&amp;INDEX(Variables!$D$5:$D$105,MATCH($A761,Variables!$A$5:$A$105,0)))&amp;"."&amp;AE$5</f>
        <v/>
      </c>
      <c r="AF761" s="41">
        <f>AF$12*$D761*INDEX(AF$21:AF$28,$E761)*INDEX(AF$30:AF$46,$F761)*(1-INDEX(AF$117:AF$133,$F761))</f>
        <v/>
      </c>
      <c r="AG761" s="40">
        <f>AG$12*$D761*INDEX(AG$21:AG$28,$E761)*INDEX(AG$30:AG$46,$F761)*(1-INDEX(AG$117:AG$133,$F761))</f>
        <v/>
      </c>
      <c r="AH761" s="40">
        <f>AH$12*$D761*INDEX(AH$21:AH$28,$E761)*INDEX(AH$30:AH$46,$F761)*(1-INDEX(AH$117:AH$133,$F761))</f>
        <v/>
      </c>
      <c r="AI761" s="40">
        <f>AI$12*$D761*INDEX(AI$21:AI$28,$E761)*INDEX(AI$30:AI$46,$F761)*(1-INDEX(AI$117:AI$133,$F761))</f>
        <v/>
      </c>
      <c r="AJ761" s="40">
        <f>AJ$12*$D761*INDEX(AJ$21:AJ$28,$E761)*INDEX(AJ$30:AJ$46,$F761)*(1-INDEX(AJ$117:AJ$133,$F761))</f>
        <v/>
      </c>
      <c r="AK761" s="40">
        <f>AK$12*$D761*INDEX(AK$21:AK$28,$E761)*INDEX(AK$30:AK$46,$F761)*(1-INDEX(AK$117:AK$133,$F761))</f>
        <v/>
      </c>
      <c r="AL761" s="40">
        <f>AL$12*$D761*INDEX(AL$21:AL$28,$E761)*INDEX(AL$30:AL$46,$F761)*(1-INDEX(AL$117:AL$133,$F761))</f>
        <v/>
      </c>
      <c r="AM761" s="40">
        <f>AM$12*$D761*INDEX(AM$21:AM$28,$E761)*INDEX(AM$30:AM$46,$F761)*(1-INDEX(AM$117:AM$133,$F761))</f>
        <v/>
      </c>
      <c r="AN761" s="40">
        <f>AN$12*$D761*INDEX(AN$21:AN$28,$E761)*INDEX(AN$30:AN$46,$F761)*(1-INDEX(AN$117:AN$133,$F761))</f>
        <v/>
      </c>
      <c r="AO761" s="40">
        <f>AO$12*$D761*INDEX(AO$21:AO$28,$E761)*INDEX(AO$30:AO$46,$F761)*(1-INDEX(AO$117:AO$133,$F761))</f>
        <v/>
      </c>
      <c r="AP761" s="40">
        <f>AP$12*$D761*INDEX(AP$21:AP$28,$E761)*INDEX(AP$30:AP$46,$F761)*(1-INDEX(AP$117:AP$133,$F761))</f>
        <v/>
      </c>
      <c r="AQ761" s="40">
        <f>AQ$12*$D761*INDEX(AQ$21:AQ$28,$E761)*INDEX(AQ$30:AQ$46,$F761)*(1-INDEX(AQ$117:AQ$133,$F761))</f>
        <v/>
      </c>
      <c r="AR761" s="40">
        <f>AR$12*$D761*INDEX(AR$21:AR$28,$E761)*INDEX(AR$30:AR$46,$F761)*(1-INDEX(AR$117:AR$133,$F761))</f>
        <v/>
      </c>
      <c r="AS761" s="40">
        <f>AS$12*$D761*INDEX(AS$21:AS$28,$E761)*INDEX(AS$30:AS$46,$F761)*(1-INDEX(AS$117:AS$133,$F761))</f>
        <v/>
      </c>
      <c r="AT761" s="40">
        <f>AT$12*$D761*INDEX(AT$21:AT$28,$E761)*INDEX(AT$30:AT$46,$F761)*(1-INDEX(AT$117:AT$133,$F761))</f>
        <v/>
      </c>
      <c r="AU761" s="40">
        <f>AU$12*$D761*INDEX(AU$21:AU$28,$E761)*INDEX(AU$30:AU$46,$F761)*(1-INDEX(AU$117:AU$133,$F761))</f>
        <v/>
      </c>
      <c r="AV761" s="40">
        <f>AV$12*$D761*INDEX(AV$21:AV$28,$E761)*INDEX(AV$30:AV$46,$F761)*(1-INDEX(AV$117:AV$133,$F761))</f>
        <v/>
      </c>
      <c r="AW761" s="40">
        <f>AW$12*$D761*INDEX(AW$21:AW$28,$E761)*INDEX(AW$30:AW$46,$F761)*(1-INDEX(AW$117:AW$133,$F761))</f>
        <v/>
      </c>
      <c r="AX761" s="42">
        <f>CARBONTAX(AX$12,$D761,INDEX(AX$21:AX$28,$E761),INDEX(AX$30:AX$46,$F761),INDEX(AX$117:AX$133,$F761))</f>
        <v/>
      </c>
    </row>
    <row r="762" hidden="1" outlineLevel="2">
      <c r="A762" s="5" t="inlineStr">
        <is>
          <t>ctxnew</t>
        </is>
      </c>
      <c r="B762" s="5" t="inlineStr">
        <is>
          <t>lpg</t>
        </is>
      </c>
      <c r="C762" s="5" t="inlineStr">
        <is>
          <t>mch</t>
        </is>
      </c>
      <c r="D762" s="40">
        <f>INDEX(Inputs!$T$5:$T$132,MATCH($B762&amp;"|"&amp;$C762,Inputs!$A$5:$A$132,0))</f>
        <v/>
      </c>
      <c r="E762" s="40">
        <f>INDEX(Inputs!$J$5:$J$132,MATCH($B762&amp;"|"&amp;$C762,Inputs!$A$5:$A$132,0))</f>
        <v/>
      </c>
      <c r="F762" s="40">
        <f>INDEX(Inputs!$K$5:$K$132,MATCH($B762&amp;"|"&amp;$C762,Inputs!$A$5:$A$132,0))</f>
        <v/>
      </c>
      <c r="G762" s="39" t="n"/>
      <c r="H762" s="5">
        <f>INDEX(Variables!$B$5:$B$105,MATCH($A762,Variables!$A$5:$A$105,0))&amp;IF($C762="",""," | "&amp;INDEX(Mapping!$B$5:$B$26,MATCH($C762,Mapping!$A$5:$A$26,0))&amp;" | "&amp;INDEX(Mapping!$B$30:$B$41,MATCH($B762,Mapping!$A$30:$A$41,0)))</f>
        <v/>
      </c>
      <c r="I762" s="5">
        <f>INDEX(Variables!$C$5:$C$105,MATCH($A762,Variables!$A$5:$A$105,0))</f>
        <v/>
      </c>
      <c r="J762" s="5">
        <f>INDEX(Variables!$E$5:$E$105,MATCH($A762,Variables!$A$5:$A$105,0))</f>
        <v/>
      </c>
      <c r="K762" s="25">
        <f>LOWER(Settings!$C$4)&amp;".mit."&amp;$A762&amp;IF($C762="","","."&amp;$C762&amp;"."&amp;$B762)&amp;IF(INDEX(Variables!$D$5:$D$105,MATCH($A762,Variables!$A$5:$A$105,0))="","","."&amp;INDEX(Variables!$D$5:$D$105,MATCH($A762,Variables!$A$5:$A$105,0)))&amp;"."&amp;K$5</f>
        <v/>
      </c>
      <c r="L762" s="41">
        <f>L$12*$D762*INDEX(L$21:L$28,$E762)*INDEX(L$30:L$46,$F762)*(1-INDEX(L$117:L$133,$F762))</f>
        <v/>
      </c>
      <c r="M762" s="40">
        <f>M$12*$D762*INDEX(M$21:M$28,$E762)*INDEX(M$30:M$46,$F762)*(1-INDEX(M$117:M$133,$F762))</f>
        <v/>
      </c>
      <c r="N762" s="40">
        <f>N$12*$D762*INDEX(N$21:N$28,$E762)*INDEX(N$30:N$46,$F762)*(1-INDEX(N$117:N$133,$F762))</f>
        <v/>
      </c>
      <c r="O762" s="40">
        <f>O$12*$D762*INDEX(O$21:O$28,$E762)*INDEX(O$30:O$46,$F762)*(1-INDEX(O$117:O$133,$F762))</f>
        <v/>
      </c>
      <c r="P762" s="40">
        <f>P$12*$D762*INDEX(P$21:P$28,$E762)*INDEX(P$30:P$46,$F762)*(1-INDEX(P$117:P$133,$F762))</f>
        <v/>
      </c>
      <c r="Q762" s="40">
        <f>Q$12*$D762*INDEX(Q$21:Q$28,$E762)*INDEX(Q$30:Q$46,$F762)*(1-INDEX(Q$117:Q$133,$F762))</f>
        <v/>
      </c>
      <c r="R762" s="40">
        <f>R$12*$D762*INDEX(R$21:R$28,$E762)*INDEX(R$30:R$46,$F762)*(1-INDEX(R$117:R$133,$F762))</f>
        <v/>
      </c>
      <c r="S762" s="40">
        <f>S$12*$D762*INDEX(S$21:S$28,$E762)*INDEX(S$30:S$46,$F762)*(1-INDEX(S$117:S$133,$F762))</f>
        <v/>
      </c>
      <c r="T762" s="40">
        <f>T$12*$D762*INDEX(T$21:T$28,$E762)*INDEX(T$30:T$46,$F762)*(1-INDEX(T$117:T$133,$F762))</f>
        <v/>
      </c>
      <c r="U762" s="40">
        <f>U$12*$D762*INDEX(U$21:U$28,$E762)*INDEX(U$30:U$46,$F762)*(1-INDEX(U$117:U$133,$F762))</f>
        <v/>
      </c>
      <c r="V762" s="40">
        <f>V$12*$D762*INDEX(V$21:V$28,$E762)*INDEX(V$30:V$46,$F762)*(1-INDEX(V$117:V$133,$F762))</f>
        <v/>
      </c>
      <c r="W762" s="40">
        <f>W$12*$D762*INDEX(W$21:W$28,$E762)*INDEX(W$30:W$46,$F762)*(1-INDEX(W$117:W$133,$F762))</f>
        <v/>
      </c>
      <c r="X762" s="40">
        <f>X$12*$D762*INDEX(X$21:X$28,$E762)*INDEX(X$30:X$46,$F762)*(1-INDEX(X$117:X$133,$F762))</f>
        <v/>
      </c>
      <c r="Y762" s="40">
        <f>Y$12*$D762*INDEX(Y$21:Y$28,$E762)*INDEX(Y$30:Y$46,$F762)*(1-INDEX(Y$117:Y$133,$F762))</f>
        <v/>
      </c>
      <c r="Z762" s="40">
        <f>Z$12*$D762*INDEX(Z$21:Z$28,$E762)*INDEX(Z$30:Z$46,$F762)*(1-INDEX(Z$117:Z$133,$F762))</f>
        <v/>
      </c>
      <c r="AA762" s="40">
        <f>AA$12*$D762*INDEX(AA$21:AA$28,$E762)*INDEX(AA$30:AA$46,$F762)*(1-INDEX(AA$117:AA$133,$F762))</f>
        <v/>
      </c>
      <c r="AB762" s="40">
        <f>AB$12*$D762*INDEX(AB$21:AB$28,$E762)*INDEX(AB$30:AB$46,$F762)*(1-INDEX(AB$117:AB$133,$F762))</f>
        <v/>
      </c>
      <c r="AC762" s="40">
        <f>AC$12*$D762*INDEX(AC$21:AC$28,$E762)*INDEX(AC$30:AC$46,$F762)*(1-INDEX(AC$117:AC$133,$F762))</f>
        <v/>
      </c>
      <c r="AD762" s="42">
        <f>CARBONTAX(AD$12,$D762,INDEX(AD$21:AD$28,$E762),INDEX(AD$30:AD$46,$F762),INDEX(AD$117:AD$133,$F762))</f>
        <v/>
      </c>
      <c r="AE762" s="25">
        <f>LOWER(Settings!$C$4)&amp;".mit."&amp;$A762&amp;IF($C762="","","."&amp;$C762&amp;"."&amp;$B762)&amp;IF(INDEX(Variables!$D$5:$D$105,MATCH($A762,Variables!$A$5:$A$105,0))="","","."&amp;INDEX(Variables!$D$5:$D$105,MATCH($A762,Variables!$A$5:$A$105,0)))&amp;"."&amp;AE$5</f>
        <v/>
      </c>
      <c r="AF762" s="41">
        <f>AF$12*$D762*INDEX(AF$21:AF$28,$E762)*INDEX(AF$30:AF$46,$F762)*(1-INDEX(AF$117:AF$133,$F762))</f>
        <v/>
      </c>
      <c r="AG762" s="40">
        <f>AG$12*$D762*INDEX(AG$21:AG$28,$E762)*INDEX(AG$30:AG$46,$F762)*(1-INDEX(AG$117:AG$133,$F762))</f>
        <v/>
      </c>
      <c r="AH762" s="40">
        <f>AH$12*$D762*INDEX(AH$21:AH$28,$E762)*INDEX(AH$30:AH$46,$F762)*(1-INDEX(AH$117:AH$133,$F762))</f>
        <v/>
      </c>
      <c r="AI762" s="40">
        <f>AI$12*$D762*INDEX(AI$21:AI$28,$E762)*INDEX(AI$30:AI$46,$F762)*(1-INDEX(AI$117:AI$133,$F762))</f>
        <v/>
      </c>
      <c r="AJ762" s="40">
        <f>AJ$12*$D762*INDEX(AJ$21:AJ$28,$E762)*INDEX(AJ$30:AJ$46,$F762)*(1-INDEX(AJ$117:AJ$133,$F762))</f>
        <v/>
      </c>
      <c r="AK762" s="40">
        <f>AK$12*$D762*INDEX(AK$21:AK$28,$E762)*INDEX(AK$30:AK$46,$F762)*(1-INDEX(AK$117:AK$133,$F762))</f>
        <v/>
      </c>
      <c r="AL762" s="40">
        <f>AL$12*$D762*INDEX(AL$21:AL$28,$E762)*INDEX(AL$30:AL$46,$F762)*(1-INDEX(AL$117:AL$133,$F762))</f>
        <v/>
      </c>
      <c r="AM762" s="40">
        <f>AM$12*$D762*INDEX(AM$21:AM$28,$E762)*INDEX(AM$30:AM$46,$F762)*(1-INDEX(AM$117:AM$133,$F762))</f>
        <v/>
      </c>
      <c r="AN762" s="40">
        <f>AN$12*$D762*INDEX(AN$21:AN$28,$E762)*INDEX(AN$30:AN$46,$F762)*(1-INDEX(AN$117:AN$133,$F762))</f>
        <v/>
      </c>
      <c r="AO762" s="40">
        <f>AO$12*$D762*INDEX(AO$21:AO$28,$E762)*INDEX(AO$30:AO$46,$F762)*(1-INDEX(AO$117:AO$133,$F762))</f>
        <v/>
      </c>
      <c r="AP762" s="40">
        <f>AP$12*$D762*INDEX(AP$21:AP$28,$E762)*INDEX(AP$30:AP$46,$F762)*(1-INDEX(AP$117:AP$133,$F762))</f>
        <v/>
      </c>
      <c r="AQ762" s="40">
        <f>AQ$12*$D762*INDEX(AQ$21:AQ$28,$E762)*INDEX(AQ$30:AQ$46,$F762)*(1-INDEX(AQ$117:AQ$133,$F762))</f>
        <v/>
      </c>
      <c r="AR762" s="40">
        <f>AR$12*$D762*INDEX(AR$21:AR$28,$E762)*INDEX(AR$30:AR$46,$F762)*(1-INDEX(AR$117:AR$133,$F762))</f>
        <v/>
      </c>
      <c r="AS762" s="40">
        <f>AS$12*$D762*INDEX(AS$21:AS$28,$E762)*INDEX(AS$30:AS$46,$F762)*(1-INDEX(AS$117:AS$133,$F762))</f>
        <v/>
      </c>
      <c r="AT762" s="40">
        <f>AT$12*$D762*INDEX(AT$21:AT$28,$E762)*INDEX(AT$30:AT$46,$F762)*(1-INDEX(AT$117:AT$133,$F762))</f>
        <v/>
      </c>
      <c r="AU762" s="40">
        <f>AU$12*$D762*INDEX(AU$21:AU$28,$E762)*INDEX(AU$30:AU$46,$F762)*(1-INDEX(AU$117:AU$133,$F762))</f>
        <v/>
      </c>
      <c r="AV762" s="40">
        <f>AV$12*$D762*INDEX(AV$21:AV$28,$E762)*INDEX(AV$30:AV$46,$F762)*(1-INDEX(AV$117:AV$133,$F762))</f>
        <v/>
      </c>
      <c r="AW762" s="40">
        <f>AW$12*$D762*INDEX(AW$21:AW$28,$E762)*INDEX(AW$30:AW$46,$F762)*(1-INDEX(AW$117:AW$133,$F762))</f>
        <v/>
      </c>
      <c r="AX762" s="42">
        <f>CARBONTAX(AX$12,$D762,INDEX(AX$21:AX$28,$E762),INDEX(AX$30:AX$46,$F762),INDEX(AX$117:AX$133,$F762))</f>
        <v/>
      </c>
    </row>
    <row r="763" hidden="1" outlineLevel="2">
      <c r="A763" s="5" t="inlineStr">
        <is>
          <t>ctxnew</t>
        </is>
      </c>
      <c r="B763" s="5" t="inlineStr">
        <is>
          <t>ker</t>
        </is>
      </c>
      <c r="C763" s="5" t="inlineStr">
        <is>
          <t>mch</t>
        </is>
      </c>
      <c r="D763" s="40">
        <f>INDEX(Inputs!$T$5:$T$132,MATCH($B763&amp;"|"&amp;$C763,Inputs!$A$5:$A$132,0))</f>
        <v/>
      </c>
      <c r="E763" s="40">
        <f>INDEX(Inputs!$J$5:$J$132,MATCH($B763&amp;"|"&amp;$C763,Inputs!$A$5:$A$132,0))</f>
        <v/>
      </c>
      <c r="F763" s="40">
        <f>INDEX(Inputs!$K$5:$K$132,MATCH($B763&amp;"|"&amp;$C763,Inputs!$A$5:$A$132,0))</f>
        <v/>
      </c>
      <c r="G763" s="39" t="n"/>
      <c r="H763" s="5">
        <f>INDEX(Variables!$B$5:$B$105,MATCH($A763,Variables!$A$5:$A$105,0))&amp;IF($C763="",""," | "&amp;INDEX(Mapping!$B$5:$B$26,MATCH($C763,Mapping!$A$5:$A$26,0))&amp;" | "&amp;INDEX(Mapping!$B$30:$B$41,MATCH($B763,Mapping!$A$30:$A$41,0)))</f>
        <v/>
      </c>
      <c r="I763" s="5">
        <f>INDEX(Variables!$C$5:$C$105,MATCH($A763,Variables!$A$5:$A$105,0))</f>
        <v/>
      </c>
      <c r="J763" s="5">
        <f>INDEX(Variables!$E$5:$E$105,MATCH($A763,Variables!$A$5:$A$105,0))</f>
        <v/>
      </c>
      <c r="K763" s="25">
        <f>LOWER(Settings!$C$4)&amp;".mit."&amp;$A763&amp;IF($C763="","","."&amp;$C763&amp;"."&amp;$B763)&amp;IF(INDEX(Variables!$D$5:$D$105,MATCH($A763,Variables!$A$5:$A$105,0))="","","."&amp;INDEX(Variables!$D$5:$D$105,MATCH($A763,Variables!$A$5:$A$105,0)))&amp;"."&amp;K$5</f>
        <v/>
      </c>
      <c r="L763" s="41">
        <f>L$12*$D763*INDEX(L$21:L$28,$E763)*INDEX(L$30:L$46,$F763)*(1-INDEX(L$117:L$133,$F763))</f>
        <v/>
      </c>
      <c r="M763" s="40">
        <f>M$12*$D763*INDEX(M$21:M$28,$E763)*INDEX(M$30:M$46,$F763)*(1-INDEX(M$117:M$133,$F763))</f>
        <v/>
      </c>
      <c r="N763" s="40">
        <f>N$12*$D763*INDEX(N$21:N$28,$E763)*INDEX(N$30:N$46,$F763)*(1-INDEX(N$117:N$133,$F763))</f>
        <v/>
      </c>
      <c r="O763" s="40">
        <f>O$12*$D763*INDEX(O$21:O$28,$E763)*INDEX(O$30:O$46,$F763)*(1-INDEX(O$117:O$133,$F763))</f>
        <v/>
      </c>
      <c r="P763" s="40">
        <f>P$12*$D763*INDEX(P$21:P$28,$E763)*INDEX(P$30:P$46,$F763)*(1-INDEX(P$117:P$133,$F763))</f>
        <v/>
      </c>
      <c r="Q763" s="40">
        <f>Q$12*$D763*INDEX(Q$21:Q$28,$E763)*INDEX(Q$30:Q$46,$F763)*(1-INDEX(Q$117:Q$133,$F763))</f>
        <v/>
      </c>
      <c r="R763" s="40">
        <f>R$12*$D763*INDEX(R$21:R$28,$E763)*INDEX(R$30:R$46,$F763)*(1-INDEX(R$117:R$133,$F763))</f>
        <v/>
      </c>
      <c r="S763" s="40">
        <f>S$12*$D763*INDEX(S$21:S$28,$E763)*INDEX(S$30:S$46,$F763)*(1-INDEX(S$117:S$133,$F763))</f>
        <v/>
      </c>
      <c r="T763" s="40">
        <f>T$12*$D763*INDEX(T$21:T$28,$E763)*INDEX(T$30:T$46,$F763)*(1-INDEX(T$117:T$133,$F763))</f>
        <v/>
      </c>
      <c r="U763" s="40">
        <f>U$12*$D763*INDEX(U$21:U$28,$E763)*INDEX(U$30:U$46,$F763)*(1-INDEX(U$117:U$133,$F763))</f>
        <v/>
      </c>
      <c r="V763" s="40">
        <f>V$12*$D763*INDEX(V$21:V$28,$E763)*INDEX(V$30:V$46,$F763)*(1-INDEX(V$117:V$133,$F763))</f>
        <v/>
      </c>
      <c r="W763" s="40">
        <f>W$12*$D763*INDEX(W$21:W$28,$E763)*INDEX(W$30:W$46,$F763)*(1-INDEX(W$117:W$133,$F763))</f>
        <v/>
      </c>
      <c r="X763" s="40">
        <f>X$12*$D763*INDEX(X$21:X$28,$E763)*INDEX(X$30:X$46,$F763)*(1-INDEX(X$117:X$133,$F763))</f>
        <v/>
      </c>
      <c r="Y763" s="40">
        <f>Y$12*$D763*INDEX(Y$21:Y$28,$E763)*INDEX(Y$30:Y$46,$F763)*(1-INDEX(Y$117:Y$133,$F763))</f>
        <v/>
      </c>
      <c r="Z763" s="40">
        <f>Z$12*$D763*INDEX(Z$21:Z$28,$E763)*INDEX(Z$30:Z$46,$F763)*(1-INDEX(Z$117:Z$133,$F763))</f>
        <v/>
      </c>
      <c r="AA763" s="40">
        <f>AA$12*$D763*INDEX(AA$21:AA$28,$E763)*INDEX(AA$30:AA$46,$F763)*(1-INDEX(AA$117:AA$133,$F763))</f>
        <v/>
      </c>
      <c r="AB763" s="40">
        <f>AB$12*$D763*INDEX(AB$21:AB$28,$E763)*INDEX(AB$30:AB$46,$F763)*(1-INDEX(AB$117:AB$133,$F763))</f>
        <v/>
      </c>
      <c r="AC763" s="40">
        <f>AC$12*$D763*INDEX(AC$21:AC$28,$E763)*INDEX(AC$30:AC$46,$F763)*(1-INDEX(AC$117:AC$133,$F763))</f>
        <v/>
      </c>
      <c r="AD763" s="42">
        <f>CARBONTAX(AD$12,$D763,INDEX(AD$21:AD$28,$E763),INDEX(AD$30:AD$46,$F763),INDEX(AD$117:AD$133,$F763))</f>
        <v/>
      </c>
      <c r="AE763" s="25">
        <f>LOWER(Settings!$C$4)&amp;".mit."&amp;$A763&amp;IF($C763="","","."&amp;$C763&amp;"."&amp;$B763)&amp;IF(INDEX(Variables!$D$5:$D$105,MATCH($A763,Variables!$A$5:$A$105,0))="","","."&amp;INDEX(Variables!$D$5:$D$105,MATCH($A763,Variables!$A$5:$A$105,0)))&amp;"."&amp;AE$5</f>
        <v/>
      </c>
      <c r="AF763" s="41">
        <f>AF$12*$D763*INDEX(AF$21:AF$28,$E763)*INDEX(AF$30:AF$46,$F763)*(1-INDEX(AF$117:AF$133,$F763))</f>
        <v/>
      </c>
      <c r="AG763" s="40">
        <f>AG$12*$D763*INDEX(AG$21:AG$28,$E763)*INDEX(AG$30:AG$46,$F763)*(1-INDEX(AG$117:AG$133,$F763))</f>
        <v/>
      </c>
      <c r="AH763" s="40">
        <f>AH$12*$D763*INDEX(AH$21:AH$28,$E763)*INDEX(AH$30:AH$46,$F763)*(1-INDEX(AH$117:AH$133,$F763))</f>
        <v/>
      </c>
      <c r="AI763" s="40">
        <f>AI$12*$D763*INDEX(AI$21:AI$28,$E763)*INDEX(AI$30:AI$46,$F763)*(1-INDEX(AI$117:AI$133,$F763))</f>
        <v/>
      </c>
      <c r="AJ763" s="40">
        <f>AJ$12*$D763*INDEX(AJ$21:AJ$28,$E763)*INDEX(AJ$30:AJ$46,$F763)*(1-INDEX(AJ$117:AJ$133,$F763))</f>
        <v/>
      </c>
      <c r="AK763" s="40">
        <f>AK$12*$D763*INDEX(AK$21:AK$28,$E763)*INDEX(AK$30:AK$46,$F763)*(1-INDEX(AK$117:AK$133,$F763))</f>
        <v/>
      </c>
      <c r="AL763" s="40">
        <f>AL$12*$D763*INDEX(AL$21:AL$28,$E763)*INDEX(AL$30:AL$46,$F763)*(1-INDEX(AL$117:AL$133,$F763))</f>
        <v/>
      </c>
      <c r="AM763" s="40">
        <f>AM$12*$D763*INDEX(AM$21:AM$28,$E763)*INDEX(AM$30:AM$46,$F763)*(1-INDEX(AM$117:AM$133,$F763))</f>
        <v/>
      </c>
      <c r="AN763" s="40">
        <f>AN$12*$D763*INDEX(AN$21:AN$28,$E763)*INDEX(AN$30:AN$46,$F763)*(1-INDEX(AN$117:AN$133,$F763))</f>
        <v/>
      </c>
      <c r="AO763" s="40">
        <f>AO$12*$D763*INDEX(AO$21:AO$28,$E763)*INDEX(AO$30:AO$46,$F763)*(1-INDEX(AO$117:AO$133,$F763))</f>
        <v/>
      </c>
      <c r="AP763" s="40">
        <f>AP$12*$D763*INDEX(AP$21:AP$28,$E763)*INDEX(AP$30:AP$46,$F763)*(1-INDEX(AP$117:AP$133,$F763))</f>
        <v/>
      </c>
      <c r="AQ763" s="40">
        <f>AQ$12*$D763*INDEX(AQ$21:AQ$28,$E763)*INDEX(AQ$30:AQ$46,$F763)*(1-INDEX(AQ$117:AQ$133,$F763))</f>
        <v/>
      </c>
      <c r="AR763" s="40">
        <f>AR$12*$D763*INDEX(AR$21:AR$28,$E763)*INDEX(AR$30:AR$46,$F763)*(1-INDEX(AR$117:AR$133,$F763))</f>
        <v/>
      </c>
      <c r="AS763" s="40">
        <f>AS$12*$D763*INDEX(AS$21:AS$28,$E763)*INDEX(AS$30:AS$46,$F763)*(1-INDEX(AS$117:AS$133,$F763))</f>
        <v/>
      </c>
      <c r="AT763" s="40">
        <f>AT$12*$D763*INDEX(AT$21:AT$28,$E763)*INDEX(AT$30:AT$46,$F763)*(1-INDEX(AT$117:AT$133,$F763))</f>
        <v/>
      </c>
      <c r="AU763" s="40">
        <f>AU$12*$D763*INDEX(AU$21:AU$28,$E763)*INDEX(AU$30:AU$46,$F763)*(1-INDEX(AU$117:AU$133,$F763))</f>
        <v/>
      </c>
      <c r="AV763" s="40">
        <f>AV$12*$D763*INDEX(AV$21:AV$28,$E763)*INDEX(AV$30:AV$46,$F763)*(1-INDEX(AV$117:AV$133,$F763))</f>
        <v/>
      </c>
      <c r="AW763" s="40">
        <f>AW$12*$D763*INDEX(AW$21:AW$28,$E763)*INDEX(AW$30:AW$46,$F763)*(1-INDEX(AW$117:AW$133,$F763))</f>
        <v/>
      </c>
      <c r="AX763" s="42">
        <f>CARBONTAX(AX$12,$D763,INDEX(AX$21:AX$28,$E763),INDEX(AX$30:AX$46,$F763),INDEX(AX$117:AX$133,$F763))</f>
        <v/>
      </c>
    </row>
    <row r="764" hidden="1" outlineLevel="2">
      <c r="A764" s="5" t="inlineStr">
        <is>
          <t>ctxnew</t>
        </is>
      </c>
      <c r="B764" s="5" t="inlineStr">
        <is>
          <t>oop</t>
        </is>
      </c>
      <c r="C764" s="5" t="inlineStr">
        <is>
          <t>mch</t>
        </is>
      </c>
      <c r="D764" s="40">
        <f>INDEX(Inputs!$T$5:$T$132,MATCH($B764&amp;"|"&amp;$C764,Inputs!$A$5:$A$132,0))</f>
        <v/>
      </c>
      <c r="E764" s="40">
        <f>INDEX(Inputs!$J$5:$J$132,MATCH($B764&amp;"|"&amp;$C764,Inputs!$A$5:$A$132,0))</f>
        <v/>
      </c>
      <c r="F764" s="40">
        <f>INDEX(Inputs!$K$5:$K$132,MATCH($B764&amp;"|"&amp;$C764,Inputs!$A$5:$A$132,0))</f>
        <v/>
      </c>
      <c r="G764" s="39" t="n"/>
      <c r="H764" s="5">
        <f>INDEX(Variables!$B$5:$B$105,MATCH($A764,Variables!$A$5:$A$105,0))&amp;IF($C764="",""," | "&amp;INDEX(Mapping!$B$5:$B$26,MATCH($C764,Mapping!$A$5:$A$26,0))&amp;" | "&amp;INDEX(Mapping!$B$30:$B$41,MATCH($B764,Mapping!$A$30:$A$41,0)))</f>
        <v/>
      </c>
      <c r="I764" s="5">
        <f>INDEX(Variables!$C$5:$C$105,MATCH($A764,Variables!$A$5:$A$105,0))</f>
        <v/>
      </c>
      <c r="J764" s="5">
        <f>INDEX(Variables!$E$5:$E$105,MATCH($A764,Variables!$A$5:$A$105,0))</f>
        <v/>
      </c>
      <c r="K764" s="25">
        <f>LOWER(Settings!$C$4)&amp;".mit."&amp;$A764&amp;IF($C764="","","."&amp;$C764&amp;"."&amp;$B764)&amp;IF(INDEX(Variables!$D$5:$D$105,MATCH($A764,Variables!$A$5:$A$105,0))="","","."&amp;INDEX(Variables!$D$5:$D$105,MATCH($A764,Variables!$A$5:$A$105,0)))&amp;"."&amp;K$5</f>
        <v/>
      </c>
      <c r="L764" s="41">
        <f>L$12*$D764*INDEX(L$21:L$28,$E764)*INDEX(L$30:L$46,$F764)*(1-INDEX(L$117:L$133,$F764))</f>
        <v/>
      </c>
      <c r="M764" s="40">
        <f>M$12*$D764*INDEX(M$21:M$28,$E764)*INDEX(M$30:M$46,$F764)*(1-INDEX(M$117:M$133,$F764))</f>
        <v/>
      </c>
      <c r="N764" s="40">
        <f>N$12*$D764*INDEX(N$21:N$28,$E764)*INDEX(N$30:N$46,$F764)*(1-INDEX(N$117:N$133,$F764))</f>
        <v/>
      </c>
      <c r="O764" s="40">
        <f>O$12*$D764*INDEX(O$21:O$28,$E764)*INDEX(O$30:O$46,$F764)*(1-INDEX(O$117:O$133,$F764))</f>
        <v/>
      </c>
      <c r="P764" s="40">
        <f>P$12*$D764*INDEX(P$21:P$28,$E764)*INDEX(P$30:P$46,$F764)*(1-INDEX(P$117:P$133,$F764))</f>
        <v/>
      </c>
      <c r="Q764" s="40">
        <f>Q$12*$D764*INDEX(Q$21:Q$28,$E764)*INDEX(Q$30:Q$46,$F764)*(1-INDEX(Q$117:Q$133,$F764))</f>
        <v/>
      </c>
      <c r="R764" s="40">
        <f>R$12*$D764*INDEX(R$21:R$28,$E764)*INDEX(R$30:R$46,$F764)*(1-INDEX(R$117:R$133,$F764))</f>
        <v/>
      </c>
      <c r="S764" s="40">
        <f>S$12*$D764*INDEX(S$21:S$28,$E764)*INDEX(S$30:S$46,$F764)*(1-INDEX(S$117:S$133,$F764))</f>
        <v/>
      </c>
      <c r="T764" s="40">
        <f>T$12*$D764*INDEX(T$21:T$28,$E764)*INDEX(T$30:T$46,$F764)*(1-INDEX(T$117:T$133,$F764))</f>
        <v/>
      </c>
      <c r="U764" s="40">
        <f>U$12*$D764*INDEX(U$21:U$28,$E764)*INDEX(U$30:U$46,$F764)*(1-INDEX(U$117:U$133,$F764))</f>
        <v/>
      </c>
      <c r="V764" s="40">
        <f>V$12*$D764*INDEX(V$21:V$28,$E764)*INDEX(V$30:V$46,$F764)*(1-INDEX(V$117:V$133,$F764))</f>
        <v/>
      </c>
      <c r="W764" s="40">
        <f>W$12*$D764*INDEX(W$21:W$28,$E764)*INDEX(W$30:W$46,$F764)*(1-INDEX(W$117:W$133,$F764))</f>
        <v/>
      </c>
      <c r="X764" s="40">
        <f>X$12*$D764*INDEX(X$21:X$28,$E764)*INDEX(X$30:X$46,$F764)*(1-INDEX(X$117:X$133,$F764))</f>
        <v/>
      </c>
      <c r="Y764" s="40">
        <f>Y$12*$D764*INDEX(Y$21:Y$28,$E764)*INDEX(Y$30:Y$46,$F764)*(1-INDEX(Y$117:Y$133,$F764))</f>
        <v/>
      </c>
      <c r="Z764" s="40">
        <f>Z$12*$D764*INDEX(Z$21:Z$28,$E764)*INDEX(Z$30:Z$46,$F764)*(1-INDEX(Z$117:Z$133,$F764))</f>
        <v/>
      </c>
      <c r="AA764" s="40">
        <f>AA$12*$D764*INDEX(AA$21:AA$28,$E764)*INDEX(AA$30:AA$46,$F764)*(1-INDEX(AA$117:AA$133,$F764))</f>
        <v/>
      </c>
      <c r="AB764" s="40">
        <f>AB$12*$D764*INDEX(AB$21:AB$28,$E764)*INDEX(AB$30:AB$46,$F764)*(1-INDEX(AB$117:AB$133,$F764))</f>
        <v/>
      </c>
      <c r="AC764" s="40">
        <f>AC$12*$D764*INDEX(AC$21:AC$28,$E764)*INDEX(AC$30:AC$46,$F764)*(1-INDEX(AC$117:AC$133,$F764))</f>
        <v/>
      </c>
      <c r="AD764" s="42">
        <f>CARBONTAX(AD$12,$D764,INDEX(AD$21:AD$28,$E764),INDEX(AD$30:AD$46,$F764),INDEX(AD$117:AD$133,$F764))</f>
        <v/>
      </c>
      <c r="AE764" s="25">
        <f>LOWER(Settings!$C$4)&amp;".mit."&amp;$A764&amp;IF($C764="","","."&amp;$C764&amp;"."&amp;$B764)&amp;IF(INDEX(Variables!$D$5:$D$105,MATCH($A764,Variables!$A$5:$A$105,0))="","","."&amp;INDEX(Variables!$D$5:$D$105,MATCH($A764,Variables!$A$5:$A$105,0)))&amp;"."&amp;AE$5</f>
        <v/>
      </c>
      <c r="AF764" s="41">
        <f>AF$12*$D764*INDEX(AF$21:AF$28,$E764)*INDEX(AF$30:AF$46,$F764)*(1-INDEX(AF$117:AF$133,$F764))</f>
        <v/>
      </c>
      <c r="AG764" s="40">
        <f>AG$12*$D764*INDEX(AG$21:AG$28,$E764)*INDEX(AG$30:AG$46,$F764)*(1-INDEX(AG$117:AG$133,$F764))</f>
        <v/>
      </c>
      <c r="AH764" s="40">
        <f>AH$12*$D764*INDEX(AH$21:AH$28,$E764)*INDEX(AH$30:AH$46,$F764)*(1-INDEX(AH$117:AH$133,$F764))</f>
        <v/>
      </c>
      <c r="AI764" s="40">
        <f>AI$12*$D764*INDEX(AI$21:AI$28,$E764)*INDEX(AI$30:AI$46,$F764)*(1-INDEX(AI$117:AI$133,$F764))</f>
        <v/>
      </c>
      <c r="AJ764" s="40">
        <f>AJ$12*$D764*INDEX(AJ$21:AJ$28,$E764)*INDEX(AJ$30:AJ$46,$F764)*(1-INDEX(AJ$117:AJ$133,$F764))</f>
        <v/>
      </c>
      <c r="AK764" s="40">
        <f>AK$12*$D764*INDEX(AK$21:AK$28,$E764)*INDEX(AK$30:AK$46,$F764)*(1-INDEX(AK$117:AK$133,$F764))</f>
        <v/>
      </c>
      <c r="AL764" s="40">
        <f>AL$12*$D764*INDEX(AL$21:AL$28,$E764)*INDEX(AL$30:AL$46,$F764)*(1-INDEX(AL$117:AL$133,$F764))</f>
        <v/>
      </c>
      <c r="AM764" s="40">
        <f>AM$12*$D764*INDEX(AM$21:AM$28,$E764)*INDEX(AM$30:AM$46,$F764)*(1-INDEX(AM$117:AM$133,$F764))</f>
        <v/>
      </c>
      <c r="AN764" s="40">
        <f>AN$12*$D764*INDEX(AN$21:AN$28,$E764)*INDEX(AN$30:AN$46,$F764)*(1-INDEX(AN$117:AN$133,$F764))</f>
        <v/>
      </c>
      <c r="AO764" s="40">
        <f>AO$12*$D764*INDEX(AO$21:AO$28,$E764)*INDEX(AO$30:AO$46,$F764)*(1-INDEX(AO$117:AO$133,$F764))</f>
        <v/>
      </c>
      <c r="AP764" s="40">
        <f>AP$12*$D764*INDEX(AP$21:AP$28,$E764)*INDEX(AP$30:AP$46,$F764)*(1-INDEX(AP$117:AP$133,$F764))</f>
        <v/>
      </c>
      <c r="AQ764" s="40">
        <f>AQ$12*$D764*INDEX(AQ$21:AQ$28,$E764)*INDEX(AQ$30:AQ$46,$F764)*(1-INDEX(AQ$117:AQ$133,$F764))</f>
        <v/>
      </c>
      <c r="AR764" s="40">
        <f>AR$12*$D764*INDEX(AR$21:AR$28,$E764)*INDEX(AR$30:AR$46,$F764)*(1-INDEX(AR$117:AR$133,$F764))</f>
        <v/>
      </c>
      <c r="AS764" s="40">
        <f>AS$12*$D764*INDEX(AS$21:AS$28,$E764)*INDEX(AS$30:AS$46,$F764)*(1-INDEX(AS$117:AS$133,$F764))</f>
        <v/>
      </c>
      <c r="AT764" s="40">
        <f>AT$12*$D764*INDEX(AT$21:AT$28,$E764)*INDEX(AT$30:AT$46,$F764)*(1-INDEX(AT$117:AT$133,$F764))</f>
        <v/>
      </c>
      <c r="AU764" s="40">
        <f>AU$12*$D764*INDEX(AU$21:AU$28,$E764)*INDEX(AU$30:AU$46,$F764)*(1-INDEX(AU$117:AU$133,$F764))</f>
        <v/>
      </c>
      <c r="AV764" s="40">
        <f>AV$12*$D764*INDEX(AV$21:AV$28,$E764)*INDEX(AV$30:AV$46,$F764)*(1-INDEX(AV$117:AV$133,$F764))</f>
        <v/>
      </c>
      <c r="AW764" s="40">
        <f>AW$12*$D764*INDEX(AW$21:AW$28,$E764)*INDEX(AW$30:AW$46,$F764)*(1-INDEX(AW$117:AW$133,$F764))</f>
        <v/>
      </c>
      <c r="AX764" s="42">
        <f>CARBONTAX(AX$12,$D764,INDEX(AX$21:AX$28,$E764),INDEX(AX$30:AX$46,$F764),INDEX(AX$117:AX$133,$F764))</f>
        <v/>
      </c>
    </row>
    <row r="765" hidden="1" outlineLevel="2">
      <c r="A765" s="5" t="inlineStr">
        <is>
          <t>ctxnew</t>
        </is>
      </c>
      <c r="B765" s="5" t="inlineStr">
        <is>
          <t>bio</t>
        </is>
      </c>
      <c r="C765" s="5" t="inlineStr">
        <is>
          <t>mch</t>
        </is>
      </c>
      <c r="D765" s="40">
        <f>INDEX(Inputs!$T$5:$T$132,MATCH($B765&amp;"|"&amp;$C765,Inputs!$A$5:$A$132,0))</f>
        <v/>
      </c>
      <c r="E765" s="40">
        <f>INDEX(Inputs!$J$5:$J$132,MATCH($B765&amp;"|"&amp;$C765,Inputs!$A$5:$A$132,0))</f>
        <v/>
      </c>
      <c r="F765" s="40">
        <f>INDEX(Inputs!$K$5:$K$132,MATCH($B765&amp;"|"&amp;$C765,Inputs!$A$5:$A$132,0))</f>
        <v/>
      </c>
      <c r="G765" s="39" t="n"/>
      <c r="H765" s="5">
        <f>INDEX(Variables!$B$5:$B$105,MATCH($A765,Variables!$A$5:$A$105,0))&amp;IF($C765="",""," | "&amp;INDEX(Mapping!$B$5:$B$26,MATCH($C765,Mapping!$A$5:$A$26,0))&amp;" | "&amp;INDEX(Mapping!$B$30:$B$41,MATCH($B765,Mapping!$A$30:$A$41,0)))</f>
        <v/>
      </c>
      <c r="I765" s="5">
        <f>INDEX(Variables!$C$5:$C$105,MATCH($A765,Variables!$A$5:$A$105,0))</f>
        <v/>
      </c>
      <c r="J765" s="5">
        <f>INDEX(Variables!$E$5:$E$105,MATCH($A765,Variables!$A$5:$A$105,0))</f>
        <v/>
      </c>
      <c r="K765" s="25">
        <f>LOWER(Settings!$C$4)&amp;".mit."&amp;$A765&amp;IF($C765="","","."&amp;$C765&amp;"."&amp;$B765)&amp;IF(INDEX(Variables!$D$5:$D$105,MATCH($A765,Variables!$A$5:$A$105,0))="","","."&amp;INDEX(Variables!$D$5:$D$105,MATCH($A765,Variables!$A$5:$A$105,0)))&amp;"."&amp;K$5</f>
        <v/>
      </c>
      <c r="L765" s="41">
        <f>L$12*$D765*INDEX(L$21:L$28,$E765)*INDEX(L$30:L$46,$F765)*(1-INDEX(L$117:L$133,$F765))</f>
        <v/>
      </c>
      <c r="M765" s="40">
        <f>M$12*$D765*INDEX(M$21:M$28,$E765)*INDEX(M$30:M$46,$F765)*(1-INDEX(M$117:M$133,$F765))</f>
        <v/>
      </c>
      <c r="N765" s="40">
        <f>N$12*$D765*INDEX(N$21:N$28,$E765)*INDEX(N$30:N$46,$F765)*(1-INDEX(N$117:N$133,$F765))</f>
        <v/>
      </c>
      <c r="O765" s="40">
        <f>O$12*$D765*INDEX(O$21:O$28,$E765)*INDEX(O$30:O$46,$F765)*(1-INDEX(O$117:O$133,$F765))</f>
        <v/>
      </c>
      <c r="P765" s="40">
        <f>P$12*$D765*INDEX(P$21:P$28,$E765)*INDEX(P$30:P$46,$F765)*(1-INDEX(P$117:P$133,$F765))</f>
        <v/>
      </c>
      <c r="Q765" s="40">
        <f>Q$12*$D765*INDEX(Q$21:Q$28,$E765)*INDEX(Q$30:Q$46,$F765)*(1-INDEX(Q$117:Q$133,$F765))</f>
        <v/>
      </c>
      <c r="R765" s="40">
        <f>R$12*$D765*INDEX(R$21:R$28,$E765)*INDEX(R$30:R$46,$F765)*(1-INDEX(R$117:R$133,$F765))</f>
        <v/>
      </c>
      <c r="S765" s="40">
        <f>S$12*$D765*INDEX(S$21:S$28,$E765)*INDEX(S$30:S$46,$F765)*(1-INDEX(S$117:S$133,$F765))</f>
        <v/>
      </c>
      <c r="T765" s="40">
        <f>T$12*$D765*INDEX(T$21:T$28,$E765)*INDEX(T$30:T$46,$F765)*(1-INDEX(T$117:T$133,$F765))</f>
        <v/>
      </c>
      <c r="U765" s="40">
        <f>U$12*$D765*INDEX(U$21:U$28,$E765)*INDEX(U$30:U$46,$F765)*(1-INDEX(U$117:U$133,$F765))</f>
        <v/>
      </c>
      <c r="V765" s="40">
        <f>V$12*$D765*INDEX(V$21:V$28,$E765)*INDEX(V$30:V$46,$F765)*(1-INDEX(V$117:V$133,$F765))</f>
        <v/>
      </c>
      <c r="W765" s="40">
        <f>W$12*$D765*INDEX(W$21:W$28,$E765)*INDEX(W$30:W$46,$F765)*(1-INDEX(W$117:W$133,$F765))</f>
        <v/>
      </c>
      <c r="X765" s="40">
        <f>X$12*$D765*INDEX(X$21:X$28,$E765)*INDEX(X$30:X$46,$F765)*(1-INDEX(X$117:X$133,$F765))</f>
        <v/>
      </c>
      <c r="Y765" s="40">
        <f>Y$12*$D765*INDEX(Y$21:Y$28,$E765)*INDEX(Y$30:Y$46,$F765)*(1-INDEX(Y$117:Y$133,$F765))</f>
        <v/>
      </c>
      <c r="Z765" s="40">
        <f>Z$12*$D765*INDEX(Z$21:Z$28,$E765)*INDEX(Z$30:Z$46,$F765)*(1-INDEX(Z$117:Z$133,$F765))</f>
        <v/>
      </c>
      <c r="AA765" s="40">
        <f>AA$12*$D765*INDEX(AA$21:AA$28,$E765)*INDEX(AA$30:AA$46,$F765)*(1-INDEX(AA$117:AA$133,$F765))</f>
        <v/>
      </c>
      <c r="AB765" s="40">
        <f>AB$12*$D765*INDEX(AB$21:AB$28,$E765)*INDEX(AB$30:AB$46,$F765)*(1-INDEX(AB$117:AB$133,$F765))</f>
        <v/>
      </c>
      <c r="AC765" s="40">
        <f>AC$12*$D765*INDEX(AC$21:AC$28,$E765)*INDEX(AC$30:AC$46,$F765)*(1-INDEX(AC$117:AC$133,$F765))</f>
        <v/>
      </c>
      <c r="AD765" s="42">
        <f>CARBONTAX(AD$12,$D765,INDEX(AD$21:AD$28,$E765),INDEX(AD$30:AD$46,$F765),INDEX(AD$117:AD$133,$F765))</f>
        <v/>
      </c>
      <c r="AE765" s="25">
        <f>LOWER(Settings!$C$4)&amp;".mit."&amp;$A765&amp;IF($C765="","","."&amp;$C765&amp;"."&amp;$B765)&amp;IF(INDEX(Variables!$D$5:$D$105,MATCH($A765,Variables!$A$5:$A$105,0))="","","."&amp;INDEX(Variables!$D$5:$D$105,MATCH($A765,Variables!$A$5:$A$105,0)))&amp;"."&amp;AE$5</f>
        <v/>
      </c>
      <c r="AF765" s="41">
        <f>AF$12*$D765*INDEX(AF$21:AF$28,$E765)*INDEX(AF$30:AF$46,$F765)*(1-INDEX(AF$117:AF$133,$F765))</f>
        <v/>
      </c>
      <c r="AG765" s="40">
        <f>AG$12*$D765*INDEX(AG$21:AG$28,$E765)*INDEX(AG$30:AG$46,$F765)*(1-INDEX(AG$117:AG$133,$F765))</f>
        <v/>
      </c>
      <c r="AH765" s="40">
        <f>AH$12*$D765*INDEX(AH$21:AH$28,$E765)*INDEX(AH$30:AH$46,$F765)*(1-INDEX(AH$117:AH$133,$F765))</f>
        <v/>
      </c>
      <c r="AI765" s="40">
        <f>AI$12*$D765*INDEX(AI$21:AI$28,$E765)*INDEX(AI$30:AI$46,$F765)*(1-INDEX(AI$117:AI$133,$F765))</f>
        <v/>
      </c>
      <c r="AJ765" s="40">
        <f>AJ$12*$D765*INDEX(AJ$21:AJ$28,$E765)*INDEX(AJ$30:AJ$46,$F765)*(1-INDEX(AJ$117:AJ$133,$F765))</f>
        <v/>
      </c>
      <c r="AK765" s="40">
        <f>AK$12*$D765*INDEX(AK$21:AK$28,$E765)*INDEX(AK$30:AK$46,$F765)*(1-INDEX(AK$117:AK$133,$F765))</f>
        <v/>
      </c>
      <c r="AL765" s="40">
        <f>AL$12*$D765*INDEX(AL$21:AL$28,$E765)*INDEX(AL$30:AL$46,$F765)*(1-INDEX(AL$117:AL$133,$F765))</f>
        <v/>
      </c>
      <c r="AM765" s="40">
        <f>AM$12*$D765*INDEX(AM$21:AM$28,$E765)*INDEX(AM$30:AM$46,$F765)*(1-INDEX(AM$117:AM$133,$F765))</f>
        <v/>
      </c>
      <c r="AN765" s="40">
        <f>AN$12*$D765*INDEX(AN$21:AN$28,$E765)*INDEX(AN$30:AN$46,$F765)*(1-INDEX(AN$117:AN$133,$F765))</f>
        <v/>
      </c>
      <c r="AO765" s="40">
        <f>AO$12*$D765*INDEX(AO$21:AO$28,$E765)*INDEX(AO$30:AO$46,$F765)*(1-INDEX(AO$117:AO$133,$F765))</f>
        <v/>
      </c>
      <c r="AP765" s="40">
        <f>AP$12*$D765*INDEX(AP$21:AP$28,$E765)*INDEX(AP$30:AP$46,$F765)*(1-INDEX(AP$117:AP$133,$F765))</f>
        <v/>
      </c>
      <c r="AQ765" s="40">
        <f>AQ$12*$D765*INDEX(AQ$21:AQ$28,$E765)*INDEX(AQ$30:AQ$46,$F765)*(1-INDEX(AQ$117:AQ$133,$F765))</f>
        <v/>
      </c>
      <c r="AR765" s="40">
        <f>AR$12*$D765*INDEX(AR$21:AR$28,$E765)*INDEX(AR$30:AR$46,$F765)*(1-INDEX(AR$117:AR$133,$F765))</f>
        <v/>
      </c>
      <c r="AS765" s="40">
        <f>AS$12*$D765*INDEX(AS$21:AS$28,$E765)*INDEX(AS$30:AS$46,$F765)*(1-INDEX(AS$117:AS$133,$F765))</f>
        <v/>
      </c>
      <c r="AT765" s="40">
        <f>AT$12*$D765*INDEX(AT$21:AT$28,$E765)*INDEX(AT$30:AT$46,$F765)*(1-INDEX(AT$117:AT$133,$F765))</f>
        <v/>
      </c>
      <c r="AU765" s="40">
        <f>AU$12*$D765*INDEX(AU$21:AU$28,$E765)*INDEX(AU$30:AU$46,$F765)*(1-INDEX(AU$117:AU$133,$F765))</f>
        <v/>
      </c>
      <c r="AV765" s="40">
        <f>AV$12*$D765*INDEX(AV$21:AV$28,$E765)*INDEX(AV$30:AV$46,$F765)*(1-INDEX(AV$117:AV$133,$F765))</f>
        <v/>
      </c>
      <c r="AW765" s="40">
        <f>AW$12*$D765*INDEX(AW$21:AW$28,$E765)*INDEX(AW$30:AW$46,$F765)*(1-INDEX(AW$117:AW$133,$F765))</f>
        <v/>
      </c>
      <c r="AX765" s="42">
        <f>CARBONTAX(AX$12,$D765,INDEX(AX$21:AX$28,$E765),INDEX(AX$30:AX$46,$F765),INDEX(AX$117:AX$133,$F765))</f>
        <v/>
      </c>
    </row>
    <row r="766" hidden="1" outlineLevel="2"/>
    <row r="767" hidden="1" outlineLevel="2">
      <c r="A767" s="5" t="inlineStr">
        <is>
          <t>ets</t>
        </is>
      </c>
      <c r="B767" s="5" t="inlineStr">
        <is>
          <t>coa</t>
        </is>
      </c>
      <c r="C767" s="5" t="inlineStr">
        <is>
          <t>mch</t>
        </is>
      </c>
      <c r="D767" s="40">
        <f>INDEX(Inputs!$T$5:$T$132,MATCH($B767&amp;"|"&amp;$C767,Inputs!$A$5:$A$132,0))</f>
        <v/>
      </c>
      <c r="E767" s="40">
        <f>INDEX(Inputs!$K$5:$K$132,MATCH($B767&amp;"|"&amp;$C767,Inputs!$A$5:$A$132,0))</f>
        <v/>
      </c>
      <c r="F767" s="39" t="n"/>
      <c r="G767" s="39" t="n"/>
      <c r="H767" s="5">
        <f>INDEX(Variables!$B$5:$B$105,MATCH($A767,Variables!$A$5:$A$105,0))&amp;IF($C767="",""," | "&amp;INDEX(Mapping!$B$5:$B$26,MATCH($C767,Mapping!$A$5:$A$26,0))&amp;" | "&amp;INDEX(Mapping!$B$30:$B$41,MATCH($B767,Mapping!$A$30:$A$41,0)))</f>
        <v/>
      </c>
      <c r="I767" s="5">
        <f>INDEX(Variables!$C$5:$C$105,MATCH($A767,Variables!$A$5:$A$105,0))</f>
        <v/>
      </c>
      <c r="J767" s="5">
        <f>INDEX(Variables!$E$5:$E$105,MATCH($A767,Variables!$A$5:$A$105,0))</f>
        <v/>
      </c>
      <c r="K767" s="25">
        <f>LOWER(Settings!$C$4)&amp;".mit."&amp;$A767&amp;IF($C767="","","."&amp;$C767&amp;"."&amp;$B767)&amp;IF(INDEX(Variables!$D$5:$D$105,MATCH($A767,Variables!$A$5:$A$105,0))="","","."&amp;INDEX(Variables!$D$5:$D$105,MATCH($A767,Variables!$A$5:$A$105,0)))&amp;"."&amp;K$5</f>
        <v/>
      </c>
      <c r="L767" s="41">
        <f>L$134*$D767*INDEX(L$117:L$133,$E767)</f>
        <v/>
      </c>
      <c r="M767" s="40">
        <f>M$134*$D767*INDEX(M$117:M$133,$E767)</f>
        <v/>
      </c>
      <c r="N767" s="40">
        <f>N$134*$D767*INDEX(N$117:N$133,$E767)</f>
        <v/>
      </c>
      <c r="O767" s="40">
        <f>O$134*$D767*INDEX(O$117:O$133,$E767)</f>
        <v/>
      </c>
      <c r="P767" s="40">
        <f>P$134*$D767*INDEX(P$117:P$133,$E767)</f>
        <v/>
      </c>
      <c r="Q767" s="40">
        <f>Q$134*$D767*INDEX(Q$117:Q$133,$E767)</f>
        <v/>
      </c>
      <c r="R767" s="40">
        <f>R$134*$D767*INDEX(R$117:R$133,$E767)</f>
        <v/>
      </c>
      <c r="S767" s="40">
        <f>S$134*$D767*INDEX(S$117:S$133,$E767)</f>
        <v/>
      </c>
      <c r="T767" s="40">
        <f>T$134*$D767*INDEX(T$117:T$133,$E767)</f>
        <v/>
      </c>
      <c r="U767" s="40">
        <f>U$134*$D767*INDEX(U$117:U$133,$E767)</f>
        <v/>
      </c>
      <c r="V767" s="40">
        <f>V$134*$D767*INDEX(V$117:V$133,$E767)</f>
        <v/>
      </c>
      <c r="W767" s="40">
        <f>W$134*$D767*INDEX(W$117:W$133,$E767)</f>
        <v/>
      </c>
      <c r="X767" s="40">
        <f>X$134*$D767*INDEX(X$117:X$133,$E767)</f>
        <v/>
      </c>
      <c r="Y767" s="40">
        <f>Y$134*$D767*INDEX(Y$117:Y$133,$E767)</f>
        <v/>
      </c>
      <c r="Z767" s="40">
        <f>Z$134*$D767*INDEX(Z$117:Z$133,$E767)</f>
        <v/>
      </c>
      <c r="AA767" s="40">
        <f>AA$134*$D767*INDEX(AA$117:AA$133,$E767)</f>
        <v/>
      </c>
      <c r="AB767" s="40">
        <f>AB$134*$D767*INDEX(AB$117:AB$133,$E767)</f>
        <v/>
      </c>
      <c r="AC767" s="40">
        <f>AC$134*$D767*INDEX(AC$117:AC$133,$E767)</f>
        <v/>
      </c>
      <c r="AD767" s="42">
        <f>ETSCOST(AD$134,$D767,INDEX(AD$117:AD$133,$E767))</f>
        <v/>
      </c>
      <c r="AE767" s="25">
        <f>LOWER(Settings!$C$4)&amp;".mit."&amp;$A767&amp;IF($C767="","","."&amp;$C767&amp;"."&amp;$B767)&amp;IF(INDEX(Variables!$D$5:$D$105,MATCH($A767,Variables!$A$5:$A$105,0))="","","."&amp;INDEX(Variables!$D$5:$D$105,MATCH($A767,Variables!$A$5:$A$105,0)))&amp;"."&amp;AE$5</f>
        <v/>
      </c>
      <c r="AF767" s="41">
        <f>AF$134*$D767*INDEX(AF$117:AF$133,$E767)</f>
        <v/>
      </c>
      <c r="AG767" s="40">
        <f>AG$134*$D767*INDEX(AG$117:AG$133,$E767)</f>
        <v/>
      </c>
      <c r="AH767" s="40">
        <f>AH$134*$D767*INDEX(AH$117:AH$133,$E767)</f>
        <v/>
      </c>
      <c r="AI767" s="40">
        <f>AI$134*$D767*INDEX(AI$117:AI$133,$E767)</f>
        <v/>
      </c>
      <c r="AJ767" s="40">
        <f>AJ$134*$D767*INDEX(AJ$117:AJ$133,$E767)</f>
        <v/>
      </c>
      <c r="AK767" s="40">
        <f>AK$134*$D767*INDEX(AK$117:AK$133,$E767)</f>
        <v/>
      </c>
      <c r="AL767" s="40">
        <f>AL$134*$D767*INDEX(AL$117:AL$133,$E767)</f>
        <v/>
      </c>
      <c r="AM767" s="40">
        <f>AM$134*$D767*INDEX(AM$117:AM$133,$E767)</f>
        <v/>
      </c>
      <c r="AN767" s="40">
        <f>AN$134*$D767*INDEX(AN$117:AN$133,$E767)</f>
        <v/>
      </c>
      <c r="AO767" s="40">
        <f>AO$134*$D767*INDEX(AO$117:AO$133,$E767)</f>
        <v/>
      </c>
      <c r="AP767" s="40">
        <f>AP$134*$D767*INDEX(AP$117:AP$133,$E767)</f>
        <v/>
      </c>
      <c r="AQ767" s="40">
        <f>AQ$134*$D767*INDEX(AQ$117:AQ$133,$E767)</f>
        <v/>
      </c>
      <c r="AR767" s="40">
        <f>AR$134*$D767*INDEX(AR$117:AR$133,$E767)</f>
        <v/>
      </c>
      <c r="AS767" s="40">
        <f>AS$134*$D767*INDEX(AS$117:AS$133,$E767)</f>
        <v/>
      </c>
      <c r="AT767" s="40">
        <f>AT$134*$D767*INDEX(AT$117:AT$133,$E767)</f>
        <v/>
      </c>
      <c r="AU767" s="40">
        <f>AU$134*$D767*INDEX(AU$117:AU$133,$E767)</f>
        <v/>
      </c>
      <c r="AV767" s="40">
        <f>AV$134*$D767*INDEX(AV$117:AV$133,$E767)</f>
        <v/>
      </c>
      <c r="AW767" s="40">
        <f>AW$134*$D767*INDEX(AW$117:AW$133,$E767)</f>
        <v/>
      </c>
      <c r="AX767" s="42">
        <f>ETSCOST(AX$134,$D767,INDEX(AX$117:AX$133,$E767))</f>
        <v/>
      </c>
    </row>
    <row r="768" hidden="1" outlineLevel="2">
      <c r="A768" s="5" t="inlineStr">
        <is>
          <t>ets</t>
        </is>
      </c>
      <c r="B768" s="5" t="inlineStr">
        <is>
          <t>nga</t>
        </is>
      </c>
      <c r="C768" s="5" t="inlineStr">
        <is>
          <t>mch</t>
        </is>
      </c>
      <c r="D768" s="40">
        <f>INDEX(Inputs!$T$5:$T$132,MATCH($B768&amp;"|"&amp;$C768,Inputs!$A$5:$A$132,0))</f>
        <v/>
      </c>
      <c r="E768" s="40">
        <f>INDEX(Inputs!$K$5:$K$132,MATCH($B768&amp;"|"&amp;$C768,Inputs!$A$5:$A$132,0))</f>
        <v/>
      </c>
      <c r="F768" s="39" t="n"/>
      <c r="G768" s="39" t="n"/>
      <c r="H768" s="5">
        <f>INDEX(Variables!$B$5:$B$105,MATCH($A768,Variables!$A$5:$A$105,0))&amp;IF($C768="",""," | "&amp;INDEX(Mapping!$B$5:$B$26,MATCH($C768,Mapping!$A$5:$A$26,0))&amp;" | "&amp;INDEX(Mapping!$B$30:$B$41,MATCH($B768,Mapping!$A$30:$A$41,0)))</f>
        <v/>
      </c>
      <c r="I768" s="5">
        <f>INDEX(Variables!$C$5:$C$105,MATCH($A768,Variables!$A$5:$A$105,0))</f>
        <v/>
      </c>
      <c r="J768" s="5">
        <f>INDEX(Variables!$E$5:$E$105,MATCH($A768,Variables!$A$5:$A$105,0))</f>
        <v/>
      </c>
      <c r="K768" s="25">
        <f>LOWER(Settings!$C$4)&amp;".mit."&amp;$A768&amp;IF($C768="","","."&amp;$C768&amp;"."&amp;$B768)&amp;IF(INDEX(Variables!$D$5:$D$105,MATCH($A768,Variables!$A$5:$A$105,0))="","","."&amp;INDEX(Variables!$D$5:$D$105,MATCH($A768,Variables!$A$5:$A$105,0)))&amp;"."&amp;K$5</f>
        <v/>
      </c>
      <c r="L768" s="41">
        <f>L$134*$D768*INDEX(L$117:L$133,$E768)</f>
        <v/>
      </c>
      <c r="M768" s="40">
        <f>M$134*$D768*INDEX(M$117:M$133,$E768)</f>
        <v/>
      </c>
      <c r="N768" s="40">
        <f>N$134*$D768*INDEX(N$117:N$133,$E768)</f>
        <v/>
      </c>
      <c r="O768" s="40">
        <f>O$134*$D768*INDEX(O$117:O$133,$E768)</f>
        <v/>
      </c>
      <c r="P768" s="40">
        <f>P$134*$D768*INDEX(P$117:P$133,$E768)</f>
        <v/>
      </c>
      <c r="Q768" s="40">
        <f>Q$134*$D768*INDEX(Q$117:Q$133,$E768)</f>
        <v/>
      </c>
      <c r="R768" s="40">
        <f>R$134*$D768*INDEX(R$117:R$133,$E768)</f>
        <v/>
      </c>
      <c r="S768" s="40">
        <f>S$134*$D768*INDEX(S$117:S$133,$E768)</f>
        <v/>
      </c>
      <c r="T768" s="40">
        <f>T$134*$D768*INDEX(T$117:T$133,$E768)</f>
        <v/>
      </c>
      <c r="U768" s="40">
        <f>U$134*$D768*INDEX(U$117:U$133,$E768)</f>
        <v/>
      </c>
      <c r="V768" s="40">
        <f>V$134*$D768*INDEX(V$117:V$133,$E768)</f>
        <v/>
      </c>
      <c r="W768" s="40">
        <f>W$134*$D768*INDEX(W$117:W$133,$E768)</f>
        <v/>
      </c>
      <c r="X768" s="40">
        <f>X$134*$D768*INDEX(X$117:X$133,$E768)</f>
        <v/>
      </c>
      <c r="Y768" s="40">
        <f>Y$134*$D768*INDEX(Y$117:Y$133,$E768)</f>
        <v/>
      </c>
      <c r="Z768" s="40">
        <f>Z$134*$D768*INDEX(Z$117:Z$133,$E768)</f>
        <v/>
      </c>
      <c r="AA768" s="40">
        <f>AA$134*$D768*INDEX(AA$117:AA$133,$E768)</f>
        <v/>
      </c>
      <c r="AB768" s="40">
        <f>AB$134*$D768*INDEX(AB$117:AB$133,$E768)</f>
        <v/>
      </c>
      <c r="AC768" s="40">
        <f>AC$134*$D768*INDEX(AC$117:AC$133,$E768)</f>
        <v/>
      </c>
      <c r="AD768" s="42">
        <f>ETSCOST(AD$134,$D768,INDEX(AD$117:AD$133,$E768))</f>
        <v/>
      </c>
      <c r="AE768" s="25">
        <f>LOWER(Settings!$C$4)&amp;".mit."&amp;$A768&amp;IF($C768="","","."&amp;$C768&amp;"."&amp;$B768)&amp;IF(INDEX(Variables!$D$5:$D$105,MATCH($A768,Variables!$A$5:$A$105,0))="","","."&amp;INDEX(Variables!$D$5:$D$105,MATCH($A768,Variables!$A$5:$A$105,0)))&amp;"."&amp;AE$5</f>
        <v/>
      </c>
      <c r="AF768" s="41">
        <f>AF$134*$D768*INDEX(AF$117:AF$133,$E768)</f>
        <v/>
      </c>
      <c r="AG768" s="40">
        <f>AG$134*$D768*INDEX(AG$117:AG$133,$E768)</f>
        <v/>
      </c>
      <c r="AH768" s="40">
        <f>AH$134*$D768*INDEX(AH$117:AH$133,$E768)</f>
        <v/>
      </c>
      <c r="AI768" s="40">
        <f>AI$134*$D768*INDEX(AI$117:AI$133,$E768)</f>
        <v/>
      </c>
      <c r="AJ768" s="40">
        <f>AJ$134*$D768*INDEX(AJ$117:AJ$133,$E768)</f>
        <v/>
      </c>
      <c r="AK768" s="40">
        <f>AK$134*$D768*INDEX(AK$117:AK$133,$E768)</f>
        <v/>
      </c>
      <c r="AL768" s="40">
        <f>AL$134*$D768*INDEX(AL$117:AL$133,$E768)</f>
        <v/>
      </c>
      <c r="AM768" s="40">
        <f>AM$134*$D768*INDEX(AM$117:AM$133,$E768)</f>
        <v/>
      </c>
      <c r="AN768" s="40">
        <f>AN$134*$D768*INDEX(AN$117:AN$133,$E768)</f>
        <v/>
      </c>
      <c r="AO768" s="40">
        <f>AO$134*$D768*INDEX(AO$117:AO$133,$E768)</f>
        <v/>
      </c>
      <c r="AP768" s="40">
        <f>AP$134*$D768*INDEX(AP$117:AP$133,$E768)</f>
        <v/>
      </c>
      <c r="AQ768" s="40">
        <f>AQ$134*$D768*INDEX(AQ$117:AQ$133,$E768)</f>
        <v/>
      </c>
      <c r="AR768" s="40">
        <f>AR$134*$D768*INDEX(AR$117:AR$133,$E768)</f>
        <v/>
      </c>
      <c r="AS768" s="40">
        <f>AS$134*$D768*INDEX(AS$117:AS$133,$E768)</f>
        <v/>
      </c>
      <c r="AT768" s="40">
        <f>AT$134*$D768*INDEX(AT$117:AT$133,$E768)</f>
        <v/>
      </c>
      <c r="AU768" s="40">
        <f>AU$134*$D768*INDEX(AU$117:AU$133,$E768)</f>
        <v/>
      </c>
      <c r="AV768" s="40">
        <f>AV$134*$D768*INDEX(AV$117:AV$133,$E768)</f>
        <v/>
      </c>
      <c r="AW768" s="40">
        <f>AW$134*$D768*INDEX(AW$117:AW$133,$E768)</f>
        <v/>
      </c>
      <c r="AX768" s="42">
        <f>ETSCOST(AX$134,$D768,INDEX(AX$117:AX$133,$E768))</f>
        <v/>
      </c>
    </row>
    <row r="769" hidden="1" outlineLevel="2">
      <c r="A769" s="5" t="inlineStr">
        <is>
          <t>ets</t>
        </is>
      </c>
      <c r="B769" s="5" t="inlineStr">
        <is>
          <t>gso</t>
        </is>
      </c>
      <c r="C769" s="5" t="inlineStr">
        <is>
          <t>mch</t>
        </is>
      </c>
      <c r="D769" s="40">
        <f>INDEX(Inputs!$T$5:$T$132,MATCH($B769&amp;"|"&amp;$C769,Inputs!$A$5:$A$132,0))</f>
        <v/>
      </c>
      <c r="E769" s="40">
        <f>INDEX(Inputs!$K$5:$K$132,MATCH($B769&amp;"|"&amp;$C769,Inputs!$A$5:$A$132,0))</f>
        <v/>
      </c>
      <c r="F769" s="39" t="n"/>
      <c r="G769" s="39" t="n"/>
      <c r="H769" s="5">
        <f>INDEX(Variables!$B$5:$B$105,MATCH($A769,Variables!$A$5:$A$105,0))&amp;IF($C769="",""," | "&amp;INDEX(Mapping!$B$5:$B$26,MATCH($C769,Mapping!$A$5:$A$26,0))&amp;" | "&amp;INDEX(Mapping!$B$30:$B$41,MATCH($B769,Mapping!$A$30:$A$41,0)))</f>
        <v/>
      </c>
      <c r="I769" s="5">
        <f>INDEX(Variables!$C$5:$C$105,MATCH($A769,Variables!$A$5:$A$105,0))</f>
        <v/>
      </c>
      <c r="J769" s="5">
        <f>INDEX(Variables!$E$5:$E$105,MATCH($A769,Variables!$A$5:$A$105,0))</f>
        <v/>
      </c>
      <c r="K769" s="25">
        <f>LOWER(Settings!$C$4)&amp;".mit."&amp;$A769&amp;IF($C769="","","."&amp;$C769&amp;"."&amp;$B769)&amp;IF(INDEX(Variables!$D$5:$D$105,MATCH($A769,Variables!$A$5:$A$105,0))="","","."&amp;INDEX(Variables!$D$5:$D$105,MATCH($A769,Variables!$A$5:$A$105,0)))&amp;"."&amp;K$5</f>
        <v/>
      </c>
      <c r="L769" s="41">
        <f>L$134*$D769*INDEX(L$117:L$133,$E769)</f>
        <v/>
      </c>
      <c r="M769" s="40">
        <f>M$134*$D769*INDEX(M$117:M$133,$E769)</f>
        <v/>
      </c>
      <c r="N769" s="40">
        <f>N$134*$D769*INDEX(N$117:N$133,$E769)</f>
        <v/>
      </c>
      <c r="O769" s="40">
        <f>O$134*$D769*INDEX(O$117:O$133,$E769)</f>
        <v/>
      </c>
      <c r="P769" s="40">
        <f>P$134*$D769*INDEX(P$117:P$133,$E769)</f>
        <v/>
      </c>
      <c r="Q769" s="40">
        <f>Q$134*$D769*INDEX(Q$117:Q$133,$E769)</f>
        <v/>
      </c>
      <c r="R769" s="40">
        <f>R$134*$D769*INDEX(R$117:R$133,$E769)</f>
        <v/>
      </c>
      <c r="S769" s="40">
        <f>S$134*$D769*INDEX(S$117:S$133,$E769)</f>
        <v/>
      </c>
      <c r="T769" s="40">
        <f>T$134*$D769*INDEX(T$117:T$133,$E769)</f>
        <v/>
      </c>
      <c r="U769" s="40">
        <f>U$134*$D769*INDEX(U$117:U$133,$E769)</f>
        <v/>
      </c>
      <c r="V769" s="40">
        <f>V$134*$D769*INDEX(V$117:V$133,$E769)</f>
        <v/>
      </c>
      <c r="W769" s="40">
        <f>W$134*$D769*INDEX(W$117:W$133,$E769)</f>
        <v/>
      </c>
      <c r="X769" s="40">
        <f>X$134*$D769*INDEX(X$117:X$133,$E769)</f>
        <v/>
      </c>
      <c r="Y769" s="40">
        <f>Y$134*$D769*INDEX(Y$117:Y$133,$E769)</f>
        <v/>
      </c>
      <c r="Z769" s="40">
        <f>Z$134*$D769*INDEX(Z$117:Z$133,$E769)</f>
        <v/>
      </c>
      <c r="AA769" s="40">
        <f>AA$134*$D769*INDEX(AA$117:AA$133,$E769)</f>
        <v/>
      </c>
      <c r="AB769" s="40">
        <f>AB$134*$D769*INDEX(AB$117:AB$133,$E769)</f>
        <v/>
      </c>
      <c r="AC769" s="40">
        <f>AC$134*$D769*INDEX(AC$117:AC$133,$E769)</f>
        <v/>
      </c>
      <c r="AD769" s="42">
        <f>ETSCOST(AD$134,$D769,INDEX(AD$117:AD$133,$E769))</f>
        <v/>
      </c>
      <c r="AE769" s="25">
        <f>LOWER(Settings!$C$4)&amp;".mit."&amp;$A769&amp;IF($C769="","","."&amp;$C769&amp;"."&amp;$B769)&amp;IF(INDEX(Variables!$D$5:$D$105,MATCH($A769,Variables!$A$5:$A$105,0))="","","."&amp;INDEX(Variables!$D$5:$D$105,MATCH($A769,Variables!$A$5:$A$105,0)))&amp;"."&amp;AE$5</f>
        <v/>
      </c>
      <c r="AF769" s="41">
        <f>AF$134*$D769*INDEX(AF$117:AF$133,$E769)</f>
        <v/>
      </c>
      <c r="AG769" s="40">
        <f>AG$134*$D769*INDEX(AG$117:AG$133,$E769)</f>
        <v/>
      </c>
      <c r="AH769" s="40">
        <f>AH$134*$D769*INDEX(AH$117:AH$133,$E769)</f>
        <v/>
      </c>
      <c r="AI769" s="40">
        <f>AI$134*$D769*INDEX(AI$117:AI$133,$E769)</f>
        <v/>
      </c>
      <c r="AJ769" s="40">
        <f>AJ$134*$D769*INDEX(AJ$117:AJ$133,$E769)</f>
        <v/>
      </c>
      <c r="AK769" s="40">
        <f>AK$134*$D769*INDEX(AK$117:AK$133,$E769)</f>
        <v/>
      </c>
      <c r="AL769" s="40">
        <f>AL$134*$D769*INDEX(AL$117:AL$133,$E769)</f>
        <v/>
      </c>
      <c r="AM769" s="40">
        <f>AM$134*$D769*INDEX(AM$117:AM$133,$E769)</f>
        <v/>
      </c>
      <c r="AN769" s="40">
        <f>AN$134*$D769*INDEX(AN$117:AN$133,$E769)</f>
        <v/>
      </c>
      <c r="AO769" s="40">
        <f>AO$134*$D769*INDEX(AO$117:AO$133,$E769)</f>
        <v/>
      </c>
      <c r="AP769" s="40">
        <f>AP$134*$D769*INDEX(AP$117:AP$133,$E769)</f>
        <v/>
      </c>
      <c r="AQ769" s="40">
        <f>AQ$134*$D769*INDEX(AQ$117:AQ$133,$E769)</f>
        <v/>
      </c>
      <c r="AR769" s="40">
        <f>AR$134*$D769*INDEX(AR$117:AR$133,$E769)</f>
        <v/>
      </c>
      <c r="AS769" s="40">
        <f>AS$134*$D769*INDEX(AS$117:AS$133,$E769)</f>
        <v/>
      </c>
      <c r="AT769" s="40">
        <f>AT$134*$D769*INDEX(AT$117:AT$133,$E769)</f>
        <v/>
      </c>
      <c r="AU769" s="40">
        <f>AU$134*$D769*INDEX(AU$117:AU$133,$E769)</f>
        <v/>
      </c>
      <c r="AV769" s="40">
        <f>AV$134*$D769*INDEX(AV$117:AV$133,$E769)</f>
        <v/>
      </c>
      <c r="AW769" s="40">
        <f>AW$134*$D769*INDEX(AW$117:AW$133,$E769)</f>
        <v/>
      </c>
      <c r="AX769" s="42">
        <f>ETSCOST(AX$134,$D769,INDEX(AX$117:AX$133,$E769))</f>
        <v/>
      </c>
    </row>
    <row r="770" hidden="1" outlineLevel="2">
      <c r="A770" s="5" t="inlineStr">
        <is>
          <t>ets</t>
        </is>
      </c>
      <c r="B770" s="5" t="inlineStr">
        <is>
          <t>die</t>
        </is>
      </c>
      <c r="C770" s="5" t="inlineStr">
        <is>
          <t>mch</t>
        </is>
      </c>
      <c r="D770" s="40">
        <f>INDEX(Inputs!$T$5:$T$132,MATCH($B770&amp;"|"&amp;$C770,Inputs!$A$5:$A$132,0))</f>
        <v/>
      </c>
      <c r="E770" s="40">
        <f>INDEX(Inputs!$K$5:$K$132,MATCH($B770&amp;"|"&amp;$C770,Inputs!$A$5:$A$132,0))</f>
        <v/>
      </c>
      <c r="F770" s="39" t="n"/>
      <c r="G770" s="39" t="n"/>
      <c r="H770" s="5">
        <f>INDEX(Variables!$B$5:$B$105,MATCH($A770,Variables!$A$5:$A$105,0))&amp;IF($C770="",""," | "&amp;INDEX(Mapping!$B$5:$B$26,MATCH($C770,Mapping!$A$5:$A$26,0))&amp;" | "&amp;INDEX(Mapping!$B$30:$B$41,MATCH($B770,Mapping!$A$30:$A$41,0)))</f>
        <v/>
      </c>
      <c r="I770" s="5">
        <f>INDEX(Variables!$C$5:$C$105,MATCH($A770,Variables!$A$5:$A$105,0))</f>
        <v/>
      </c>
      <c r="J770" s="5">
        <f>INDEX(Variables!$E$5:$E$105,MATCH($A770,Variables!$A$5:$A$105,0))</f>
        <v/>
      </c>
      <c r="K770" s="25">
        <f>LOWER(Settings!$C$4)&amp;".mit."&amp;$A770&amp;IF($C770="","","."&amp;$C770&amp;"."&amp;$B770)&amp;IF(INDEX(Variables!$D$5:$D$105,MATCH($A770,Variables!$A$5:$A$105,0))="","","."&amp;INDEX(Variables!$D$5:$D$105,MATCH($A770,Variables!$A$5:$A$105,0)))&amp;"."&amp;K$5</f>
        <v/>
      </c>
      <c r="L770" s="41">
        <f>L$134*$D770*INDEX(L$117:L$133,$E770)</f>
        <v/>
      </c>
      <c r="M770" s="40">
        <f>M$134*$D770*INDEX(M$117:M$133,$E770)</f>
        <v/>
      </c>
      <c r="N770" s="40">
        <f>N$134*$D770*INDEX(N$117:N$133,$E770)</f>
        <v/>
      </c>
      <c r="O770" s="40">
        <f>O$134*$D770*INDEX(O$117:O$133,$E770)</f>
        <v/>
      </c>
      <c r="P770" s="40">
        <f>P$134*$D770*INDEX(P$117:P$133,$E770)</f>
        <v/>
      </c>
      <c r="Q770" s="40">
        <f>Q$134*$D770*INDEX(Q$117:Q$133,$E770)</f>
        <v/>
      </c>
      <c r="R770" s="40">
        <f>R$134*$D770*INDEX(R$117:R$133,$E770)</f>
        <v/>
      </c>
      <c r="S770" s="40">
        <f>S$134*$D770*INDEX(S$117:S$133,$E770)</f>
        <v/>
      </c>
      <c r="T770" s="40">
        <f>T$134*$D770*INDEX(T$117:T$133,$E770)</f>
        <v/>
      </c>
      <c r="U770" s="40">
        <f>U$134*$D770*INDEX(U$117:U$133,$E770)</f>
        <v/>
      </c>
      <c r="V770" s="40">
        <f>V$134*$D770*INDEX(V$117:V$133,$E770)</f>
        <v/>
      </c>
      <c r="W770" s="40">
        <f>W$134*$D770*INDEX(W$117:W$133,$E770)</f>
        <v/>
      </c>
      <c r="X770" s="40">
        <f>X$134*$D770*INDEX(X$117:X$133,$E770)</f>
        <v/>
      </c>
      <c r="Y770" s="40">
        <f>Y$134*$D770*INDEX(Y$117:Y$133,$E770)</f>
        <v/>
      </c>
      <c r="Z770" s="40">
        <f>Z$134*$D770*INDEX(Z$117:Z$133,$E770)</f>
        <v/>
      </c>
      <c r="AA770" s="40">
        <f>AA$134*$D770*INDEX(AA$117:AA$133,$E770)</f>
        <v/>
      </c>
      <c r="AB770" s="40">
        <f>AB$134*$D770*INDEX(AB$117:AB$133,$E770)</f>
        <v/>
      </c>
      <c r="AC770" s="40">
        <f>AC$134*$D770*INDEX(AC$117:AC$133,$E770)</f>
        <v/>
      </c>
      <c r="AD770" s="42">
        <f>ETSCOST(AD$134,$D770,INDEX(AD$117:AD$133,$E770))</f>
        <v/>
      </c>
      <c r="AE770" s="25">
        <f>LOWER(Settings!$C$4)&amp;".mit."&amp;$A770&amp;IF($C770="","","."&amp;$C770&amp;"."&amp;$B770)&amp;IF(INDEX(Variables!$D$5:$D$105,MATCH($A770,Variables!$A$5:$A$105,0))="","","."&amp;INDEX(Variables!$D$5:$D$105,MATCH($A770,Variables!$A$5:$A$105,0)))&amp;"."&amp;AE$5</f>
        <v/>
      </c>
      <c r="AF770" s="41">
        <f>AF$134*$D770*INDEX(AF$117:AF$133,$E770)</f>
        <v/>
      </c>
      <c r="AG770" s="40">
        <f>AG$134*$D770*INDEX(AG$117:AG$133,$E770)</f>
        <v/>
      </c>
      <c r="AH770" s="40">
        <f>AH$134*$D770*INDEX(AH$117:AH$133,$E770)</f>
        <v/>
      </c>
      <c r="AI770" s="40">
        <f>AI$134*$D770*INDEX(AI$117:AI$133,$E770)</f>
        <v/>
      </c>
      <c r="AJ770" s="40">
        <f>AJ$134*$D770*INDEX(AJ$117:AJ$133,$E770)</f>
        <v/>
      </c>
      <c r="AK770" s="40">
        <f>AK$134*$D770*INDEX(AK$117:AK$133,$E770)</f>
        <v/>
      </c>
      <c r="AL770" s="40">
        <f>AL$134*$D770*INDEX(AL$117:AL$133,$E770)</f>
        <v/>
      </c>
      <c r="AM770" s="40">
        <f>AM$134*$D770*INDEX(AM$117:AM$133,$E770)</f>
        <v/>
      </c>
      <c r="AN770" s="40">
        <f>AN$134*$D770*INDEX(AN$117:AN$133,$E770)</f>
        <v/>
      </c>
      <c r="AO770" s="40">
        <f>AO$134*$D770*INDEX(AO$117:AO$133,$E770)</f>
        <v/>
      </c>
      <c r="AP770" s="40">
        <f>AP$134*$D770*INDEX(AP$117:AP$133,$E770)</f>
        <v/>
      </c>
      <c r="AQ770" s="40">
        <f>AQ$134*$D770*INDEX(AQ$117:AQ$133,$E770)</f>
        <v/>
      </c>
      <c r="AR770" s="40">
        <f>AR$134*$D770*INDEX(AR$117:AR$133,$E770)</f>
        <v/>
      </c>
      <c r="AS770" s="40">
        <f>AS$134*$D770*INDEX(AS$117:AS$133,$E770)</f>
        <v/>
      </c>
      <c r="AT770" s="40">
        <f>AT$134*$D770*INDEX(AT$117:AT$133,$E770)</f>
        <v/>
      </c>
      <c r="AU770" s="40">
        <f>AU$134*$D770*INDEX(AU$117:AU$133,$E770)</f>
        <v/>
      </c>
      <c r="AV770" s="40">
        <f>AV$134*$D770*INDEX(AV$117:AV$133,$E770)</f>
        <v/>
      </c>
      <c r="AW770" s="40">
        <f>AW$134*$D770*INDEX(AW$117:AW$133,$E770)</f>
        <v/>
      </c>
      <c r="AX770" s="42">
        <f>ETSCOST(AX$134,$D770,INDEX(AX$117:AX$133,$E770))</f>
        <v/>
      </c>
    </row>
    <row r="771" hidden="1" outlineLevel="2">
      <c r="A771" s="5" t="inlineStr">
        <is>
          <t>ets</t>
        </is>
      </c>
      <c r="B771" s="5" t="inlineStr">
        <is>
          <t>lpg</t>
        </is>
      </c>
      <c r="C771" s="5" t="inlineStr">
        <is>
          <t>mch</t>
        </is>
      </c>
      <c r="D771" s="40">
        <f>INDEX(Inputs!$T$5:$T$132,MATCH($B771&amp;"|"&amp;$C771,Inputs!$A$5:$A$132,0))</f>
        <v/>
      </c>
      <c r="E771" s="40">
        <f>INDEX(Inputs!$K$5:$K$132,MATCH($B771&amp;"|"&amp;$C771,Inputs!$A$5:$A$132,0))</f>
        <v/>
      </c>
      <c r="F771" s="39" t="n"/>
      <c r="G771" s="39" t="n"/>
      <c r="H771" s="5">
        <f>INDEX(Variables!$B$5:$B$105,MATCH($A771,Variables!$A$5:$A$105,0))&amp;IF($C771="",""," | "&amp;INDEX(Mapping!$B$5:$B$26,MATCH($C771,Mapping!$A$5:$A$26,0))&amp;" | "&amp;INDEX(Mapping!$B$30:$B$41,MATCH($B771,Mapping!$A$30:$A$41,0)))</f>
        <v/>
      </c>
      <c r="I771" s="5">
        <f>INDEX(Variables!$C$5:$C$105,MATCH($A771,Variables!$A$5:$A$105,0))</f>
        <v/>
      </c>
      <c r="J771" s="5">
        <f>INDEX(Variables!$E$5:$E$105,MATCH($A771,Variables!$A$5:$A$105,0))</f>
        <v/>
      </c>
      <c r="K771" s="25">
        <f>LOWER(Settings!$C$4)&amp;".mit."&amp;$A771&amp;IF($C771="","","."&amp;$C771&amp;"."&amp;$B771)&amp;IF(INDEX(Variables!$D$5:$D$105,MATCH($A771,Variables!$A$5:$A$105,0))="","","."&amp;INDEX(Variables!$D$5:$D$105,MATCH($A771,Variables!$A$5:$A$105,0)))&amp;"."&amp;K$5</f>
        <v/>
      </c>
      <c r="L771" s="41">
        <f>L$134*$D771*INDEX(L$117:L$133,$E771)</f>
        <v/>
      </c>
      <c r="M771" s="40">
        <f>M$134*$D771*INDEX(M$117:M$133,$E771)</f>
        <v/>
      </c>
      <c r="N771" s="40">
        <f>N$134*$D771*INDEX(N$117:N$133,$E771)</f>
        <v/>
      </c>
      <c r="O771" s="40">
        <f>O$134*$D771*INDEX(O$117:O$133,$E771)</f>
        <v/>
      </c>
      <c r="P771" s="40">
        <f>P$134*$D771*INDEX(P$117:P$133,$E771)</f>
        <v/>
      </c>
      <c r="Q771" s="40">
        <f>Q$134*$D771*INDEX(Q$117:Q$133,$E771)</f>
        <v/>
      </c>
      <c r="R771" s="40">
        <f>R$134*$D771*INDEX(R$117:R$133,$E771)</f>
        <v/>
      </c>
      <c r="S771" s="40">
        <f>S$134*$D771*INDEX(S$117:S$133,$E771)</f>
        <v/>
      </c>
      <c r="T771" s="40">
        <f>T$134*$D771*INDEX(T$117:T$133,$E771)</f>
        <v/>
      </c>
      <c r="U771" s="40">
        <f>U$134*$D771*INDEX(U$117:U$133,$E771)</f>
        <v/>
      </c>
      <c r="V771" s="40">
        <f>V$134*$D771*INDEX(V$117:V$133,$E771)</f>
        <v/>
      </c>
      <c r="W771" s="40">
        <f>W$134*$D771*INDEX(W$117:W$133,$E771)</f>
        <v/>
      </c>
      <c r="X771" s="40">
        <f>X$134*$D771*INDEX(X$117:X$133,$E771)</f>
        <v/>
      </c>
      <c r="Y771" s="40">
        <f>Y$134*$D771*INDEX(Y$117:Y$133,$E771)</f>
        <v/>
      </c>
      <c r="Z771" s="40">
        <f>Z$134*$D771*INDEX(Z$117:Z$133,$E771)</f>
        <v/>
      </c>
      <c r="AA771" s="40">
        <f>AA$134*$D771*INDEX(AA$117:AA$133,$E771)</f>
        <v/>
      </c>
      <c r="AB771" s="40">
        <f>AB$134*$D771*INDEX(AB$117:AB$133,$E771)</f>
        <v/>
      </c>
      <c r="AC771" s="40">
        <f>AC$134*$D771*INDEX(AC$117:AC$133,$E771)</f>
        <v/>
      </c>
      <c r="AD771" s="42">
        <f>ETSCOST(AD$134,$D771,INDEX(AD$117:AD$133,$E771))</f>
        <v/>
      </c>
      <c r="AE771" s="25">
        <f>LOWER(Settings!$C$4)&amp;".mit."&amp;$A771&amp;IF($C771="","","."&amp;$C771&amp;"."&amp;$B771)&amp;IF(INDEX(Variables!$D$5:$D$105,MATCH($A771,Variables!$A$5:$A$105,0))="","","."&amp;INDEX(Variables!$D$5:$D$105,MATCH($A771,Variables!$A$5:$A$105,0)))&amp;"."&amp;AE$5</f>
        <v/>
      </c>
      <c r="AF771" s="41">
        <f>AF$134*$D771*INDEX(AF$117:AF$133,$E771)</f>
        <v/>
      </c>
      <c r="AG771" s="40">
        <f>AG$134*$D771*INDEX(AG$117:AG$133,$E771)</f>
        <v/>
      </c>
      <c r="AH771" s="40">
        <f>AH$134*$D771*INDEX(AH$117:AH$133,$E771)</f>
        <v/>
      </c>
      <c r="AI771" s="40">
        <f>AI$134*$D771*INDEX(AI$117:AI$133,$E771)</f>
        <v/>
      </c>
      <c r="AJ771" s="40">
        <f>AJ$134*$D771*INDEX(AJ$117:AJ$133,$E771)</f>
        <v/>
      </c>
      <c r="AK771" s="40">
        <f>AK$134*$D771*INDEX(AK$117:AK$133,$E771)</f>
        <v/>
      </c>
      <c r="AL771" s="40">
        <f>AL$134*$D771*INDEX(AL$117:AL$133,$E771)</f>
        <v/>
      </c>
      <c r="AM771" s="40">
        <f>AM$134*$D771*INDEX(AM$117:AM$133,$E771)</f>
        <v/>
      </c>
      <c r="AN771" s="40">
        <f>AN$134*$D771*INDEX(AN$117:AN$133,$E771)</f>
        <v/>
      </c>
      <c r="AO771" s="40">
        <f>AO$134*$D771*INDEX(AO$117:AO$133,$E771)</f>
        <v/>
      </c>
      <c r="AP771" s="40">
        <f>AP$134*$D771*INDEX(AP$117:AP$133,$E771)</f>
        <v/>
      </c>
      <c r="AQ771" s="40">
        <f>AQ$134*$D771*INDEX(AQ$117:AQ$133,$E771)</f>
        <v/>
      </c>
      <c r="AR771" s="40">
        <f>AR$134*$D771*INDEX(AR$117:AR$133,$E771)</f>
        <v/>
      </c>
      <c r="AS771" s="40">
        <f>AS$134*$D771*INDEX(AS$117:AS$133,$E771)</f>
        <v/>
      </c>
      <c r="AT771" s="40">
        <f>AT$134*$D771*INDEX(AT$117:AT$133,$E771)</f>
        <v/>
      </c>
      <c r="AU771" s="40">
        <f>AU$134*$D771*INDEX(AU$117:AU$133,$E771)</f>
        <v/>
      </c>
      <c r="AV771" s="40">
        <f>AV$134*$D771*INDEX(AV$117:AV$133,$E771)</f>
        <v/>
      </c>
      <c r="AW771" s="40">
        <f>AW$134*$D771*INDEX(AW$117:AW$133,$E771)</f>
        <v/>
      </c>
      <c r="AX771" s="42">
        <f>ETSCOST(AX$134,$D771,INDEX(AX$117:AX$133,$E771))</f>
        <v/>
      </c>
    </row>
    <row r="772" hidden="1" outlineLevel="2">
      <c r="A772" s="5" t="inlineStr">
        <is>
          <t>ets</t>
        </is>
      </c>
      <c r="B772" s="5" t="inlineStr">
        <is>
          <t>ker</t>
        </is>
      </c>
      <c r="C772" s="5" t="inlineStr">
        <is>
          <t>mch</t>
        </is>
      </c>
      <c r="D772" s="40">
        <f>INDEX(Inputs!$T$5:$T$132,MATCH($B772&amp;"|"&amp;$C772,Inputs!$A$5:$A$132,0))</f>
        <v/>
      </c>
      <c r="E772" s="40">
        <f>INDEX(Inputs!$K$5:$K$132,MATCH($B772&amp;"|"&amp;$C772,Inputs!$A$5:$A$132,0))</f>
        <v/>
      </c>
      <c r="F772" s="39" t="n"/>
      <c r="G772" s="39" t="n"/>
      <c r="H772" s="5">
        <f>INDEX(Variables!$B$5:$B$105,MATCH($A772,Variables!$A$5:$A$105,0))&amp;IF($C772="",""," | "&amp;INDEX(Mapping!$B$5:$B$26,MATCH($C772,Mapping!$A$5:$A$26,0))&amp;" | "&amp;INDEX(Mapping!$B$30:$B$41,MATCH($B772,Mapping!$A$30:$A$41,0)))</f>
        <v/>
      </c>
      <c r="I772" s="5">
        <f>INDEX(Variables!$C$5:$C$105,MATCH($A772,Variables!$A$5:$A$105,0))</f>
        <v/>
      </c>
      <c r="J772" s="5">
        <f>INDEX(Variables!$E$5:$E$105,MATCH($A772,Variables!$A$5:$A$105,0))</f>
        <v/>
      </c>
      <c r="K772" s="25">
        <f>LOWER(Settings!$C$4)&amp;".mit."&amp;$A772&amp;IF($C772="","","."&amp;$C772&amp;"."&amp;$B772)&amp;IF(INDEX(Variables!$D$5:$D$105,MATCH($A772,Variables!$A$5:$A$105,0))="","","."&amp;INDEX(Variables!$D$5:$D$105,MATCH($A772,Variables!$A$5:$A$105,0)))&amp;"."&amp;K$5</f>
        <v/>
      </c>
      <c r="L772" s="41">
        <f>L$134*$D772*INDEX(L$117:L$133,$E772)</f>
        <v/>
      </c>
      <c r="M772" s="40">
        <f>M$134*$D772*INDEX(M$117:M$133,$E772)</f>
        <v/>
      </c>
      <c r="N772" s="40">
        <f>N$134*$D772*INDEX(N$117:N$133,$E772)</f>
        <v/>
      </c>
      <c r="O772" s="40">
        <f>O$134*$D772*INDEX(O$117:O$133,$E772)</f>
        <v/>
      </c>
      <c r="P772" s="40">
        <f>P$134*$D772*INDEX(P$117:P$133,$E772)</f>
        <v/>
      </c>
      <c r="Q772" s="40">
        <f>Q$134*$D772*INDEX(Q$117:Q$133,$E772)</f>
        <v/>
      </c>
      <c r="R772" s="40">
        <f>R$134*$D772*INDEX(R$117:R$133,$E772)</f>
        <v/>
      </c>
      <c r="S772" s="40">
        <f>S$134*$D772*INDEX(S$117:S$133,$E772)</f>
        <v/>
      </c>
      <c r="T772" s="40">
        <f>T$134*$D772*INDEX(T$117:T$133,$E772)</f>
        <v/>
      </c>
      <c r="U772" s="40">
        <f>U$134*$D772*INDEX(U$117:U$133,$E772)</f>
        <v/>
      </c>
      <c r="V772" s="40">
        <f>V$134*$D772*INDEX(V$117:V$133,$E772)</f>
        <v/>
      </c>
      <c r="W772" s="40">
        <f>W$134*$D772*INDEX(W$117:W$133,$E772)</f>
        <v/>
      </c>
      <c r="X772" s="40">
        <f>X$134*$D772*INDEX(X$117:X$133,$E772)</f>
        <v/>
      </c>
      <c r="Y772" s="40">
        <f>Y$134*$D772*INDEX(Y$117:Y$133,$E772)</f>
        <v/>
      </c>
      <c r="Z772" s="40">
        <f>Z$134*$D772*INDEX(Z$117:Z$133,$E772)</f>
        <v/>
      </c>
      <c r="AA772" s="40">
        <f>AA$134*$D772*INDEX(AA$117:AA$133,$E772)</f>
        <v/>
      </c>
      <c r="AB772" s="40">
        <f>AB$134*$D772*INDEX(AB$117:AB$133,$E772)</f>
        <v/>
      </c>
      <c r="AC772" s="40">
        <f>AC$134*$D772*INDEX(AC$117:AC$133,$E772)</f>
        <v/>
      </c>
      <c r="AD772" s="42">
        <f>ETSCOST(AD$134,$D772,INDEX(AD$117:AD$133,$E772))</f>
        <v/>
      </c>
      <c r="AE772" s="25">
        <f>LOWER(Settings!$C$4)&amp;".mit."&amp;$A772&amp;IF($C772="","","."&amp;$C772&amp;"."&amp;$B772)&amp;IF(INDEX(Variables!$D$5:$D$105,MATCH($A772,Variables!$A$5:$A$105,0))="","","."&amp;INDEX(Variables!$D$5:$D$105,MATCH($A772,Variables!$A$5:$A$105,0)))&amp;"."&amp;AE$5</f>
        <v/>
      </c>
      <c r="AF772" s="41">
        <f>AF$134*$D772*INDEX(AF$117:AF$133,$E772)</f>
        <v/>
      </c>
      <c r="AG772" s="40">
        <f>AG$134*$D772*INDEX(AG$117:AG$133,$E772)</f>
        <v/>
      </c>
      <c r="AH772" s="40">
        <f>AH$134*$D772*INDEX(AH$117:AH$133,$E772)</f>
        <v/>
      </c>
      <c r="AI772" s="40">
        <f>AI$134*$D772*INDEX(AI$117:AI$133,$E772)</f>
        <v/>
      </c>
      <c r="AJ772" s="40">
        <f>AJ$134*$D772*INDEX(AJ$117:AJ$133,$E772)</f>
        <v/>
      </c>
      <c r="AK772" s="40">
        <f>AK$134*$D772*INDEX(AK$117:AK$133,$E772)</f>
        <v/>
      </c>
      <c r="AL772" s="40">
        <f>AL$134*$D772*INDEX(AL$117:AL$133,$E772)</f>
        <v/>
      </c>
      <c r="AM772" s="40">
        <f>AM$134*$D772*INDEX(AM$117:AM$133,$E772)</f>
        <v/>
      </c>
      <c r="AN772" s="40">
        <f>AN$134*$D772*INDEX(AN$117:AN$133,$E772)</f>
        <v/>
      </c>
      <c r="AO772" s="40">
        <f>AO$134*$D772*INDEX(AO$117:AO$133,$E772)</f>
        <v/>
      </c>
      <c r="AP772" s="40">
        <f>AP$134*$D772*INDEX(AP$117:AP$133,$E772)</f>
        <v/>
      </c>
      <c r="AQ772" s="40">
        <f>AQ$134*$D772*INDEX(AQ$117:AQ$133,$E772)</f>
        <v/>
      </c>
      <c r="AR772" s="40">
        <f>AR$134*$D772*INDEX(AR$117:AR$133,$E772)</f>
        <v/>
      </c>
      <c r="AS772" s="40">
        <f>AS$134*$D772*INDEX(AS$117:AS$133,$E772)</f>
        <v/>
      </c>
      <c r="AT772" s="40">
        <f>AT$134*$D772*INDEX(AT$117:AT$133,$E772)</f>
        <v/>
      </c>
      <c r="AU772" s="40">
        <f>AU$134*$D772*INDEX(AU$117:AU$133,$E772)</f>
        <v/>
      </c>
      <c r="AV772" s="40">
        <f>AV$134*$D772*INDEX(AV$117:AV$133,$E772)</f>
        <v/>
      </c>
      <c r="AW772" s="40">
        <f>AW$134*$D772*INDEX(AW$117:AW$133,$E772)</f>
        <v/>
      </c>
      <c r="AX772" s="42">
        <f>ETSCOST(AX$134,$D772,INDEX(AX$117:AX$133,$E772))</f>
        <v/>
      </c>
    </row>
    <row r="773" hidden="1" outlineLevel="2">
      <c r="A773" s="5" t="inlineStr">
        <is>
          <t>ets</t>
        </is>
      </c>
      <c r="B773" s="5" t="inlineStr">
        <is>
          <t>oop</t>
        </is>
      </c>
      <c r="C773" s="5" t="inlineStr">
        <is>
          <t>mch</t>
        </is>
      </c>
      <c r="D773" s="40">
        <f>INDEX(Inputs!$T$5:$T$132,MATCH($B773&amp;"|"&amp;$C773,Inputs!$A$5:$A$132,0))</f>
        <v/>
      </c>
      <c r="E773" s="40">
        <f>INDEX(Inputs!$K$5:$K$132,MATCH($B773&amp;"|"&amp;$C773,Inputs!$A$5:$A$132,0))</f>
        <v/>
      </c>
      <c r="F773" s="39" t="n"/>
      <c r="G773" s="39" t="n"/>
      <c r="H773" s="5">
        <f>INDEX(Variables!$B$5:$B$105,MATCH($A773,Variables!$A$5:$A$105,0))&amp;IF($C773="",""," | "&amp;INDEX(Mapping!$B$5:$B$26,MATCH($C773,Mapping!$A$5:$A$26,0))&amp;" | "&amp;INDEX(Mapping!$B$30:$B$41,MATCH($B773,Mapping!$A$30:$A$41,0)))</f>
        <v/>
      </c>
      <c r="I773" s="5">
        <f>INDEX(Variables!$C$5:$C$105,MATCH($A773,Variables!$A$5:$A$105,0))</f>
        <v/>
      </c>
      <c r="J773" s="5">
        <f>INDEX(Variables!$E$5:$E$105,MATCH($A773,Variables!$A$5:$A$105,0))</f>
        <v/>
      </c>
      <c r="K773" s="25">
        <f>LOWER(Settings!$C$4)&amp;".mit."&amp;$A773&amp;IF($C773="","","."&amp;$C773&amp;"."&amp;$B773)&amp;IF(INDEX(Variables!$D$5:$D$105,MATCH($A773,Variables!$A$5:$A$105,0))="","","."&amp;INDEX(Variables!$D$5:$D$105,MATCH($A773,Variables!$A$5:$A$105,0)))&amp;"."&amp;K$5</f>
        <v/>
      </c>
      <c r="L773" s="41">
        <f>L$134*$D773*INDEX(L$117:L$133,$E773)</f>
        <v/>
      </c>
      <c r="M773" s="40">
        <f>M$134*$D773*INDEX(M$117:M$133,$E773)</f>
        <v/>
      </c>
      <c r="N773" s="40">
        <f>N$134*$D773*INDEX(N$117:N$133,$E773)</f>
        <v/>
      </c>
      <c r="O773" s="40">
        <f>O$134*$D773*INDEX(O$117:O$133,$E773)</f>
        <v/>
      </c>
      <c r="P773" s="40">
        <f>P$134*$D773*INDEX(P$117:P$133,$E773)</f>
        <v/>
      </c>
      <c r="Q773" s="40">
        <f>Q$134*$D773*INDEX(Q$117:Q$133,$E773)</f>
        <v/>
      </c>
      <c r="R773" s="40">
        <f>R$134*$D773*INDEX(R$117:R$133,$E773)</f>
        <v/>
      </c>
      <c r="S773" s="40">
        <f>S$134*$D773*INDEX(S$117:S$133,$E773)</f>
        <v/>
      </c>
      <c r="T773" s="40">
        <f>T$134*$D773*INDEX(T$117:T$133,$E773)</f>
        <v/>
      </c>
      <c r="U773" s="40">
        <f>U$134*$D773*INDEX(U$117:U$133,$E773)</f>
        <v/>
      </c>
      <c r="V773" s="40">
        <f>V$134*$D773*INDEX(V$117:V$133,$E773)</f>
        <v/>
      </c>
      <c r="W773" s="40">
        <f>W$134*$D773*INDEX(W$117:W$133,$E773)</f>
        <v/>
      </c>
      <c r="X773" s="40">
        <f>X$134*$D773*INDEX(X$117:X$133,$E773)</f>
        <v/>
      </c>
      <c r="Y773" s="40">
        <f>Y$134*$D773*INDEX(Y$117:Y$133,$E773)</f>
        <v/>
      </c>
      <c r="Z773" s="40">
        <f>Z$134*$D773*INDEX(Z$117:Z$133,$E773)</f>
        <v/>
      </c>
      <c r="AA773" s="40">
        <f>AA$134*$D773*INDEX(AA$117:AA$133,$E773)</f>
        <v/>
      </c>
      <c r="AB773" s="40">
        <f>AB$134*$D773*INDEX(AB$117:AB$133,$E773)</f>
        <v/>
      </c>
      <c r="AC773" s="40">
        <f>AC$134*$D773*INDEX(AC$117:AC$133,$E773)</f>
        <v/>
      </c>
      <c r="AD773" s="42">
        <f>ETSCOST(AD$134,$D773,INDEX(AD$117:AD$133,$E773))</f>
        <v/>
      </c>
      <c r="AE773" s="25">
        <f>LOWER(Settings!$C$4)&amp;".mit."&amp;$A773&amp;IF($C773="","","."&amp;$C773&amp;"."&amp;$B773)&amp;IF(INDEX(Variables!$D$5:$D$105,MATCH($A773,Variables!$A$5:$A$105,0))="","","."&amp;INDEX(Variables!$D$5:$D$105,MATCH($A773,Variables!$A$5:$A$105,0)))&amp;"."&amp;AE$5</f>
        <v/>
      </c>
      <c r="AF773" s="41">
        <f>AF$134*$D773*INDEX(AF$117:AF$133,$E773)</f>
        <v/>
      </c>
      <c r="AG773" s="40">
        <f>AG$134*$D773*INDEX(AG$117:AG$133,$E773)</f>
        <v/>
      </c>
      <c r="AH773" s="40">
        <f>AH$134*$D773*INDEX(AH$117:AH$133,$E773)</f>
        <v/>
      </c>
      <c r="AI773" s="40">
        <f>AI$134*$D773*INDEX(AI$117:AI$133,$E773)</f>
        <v/>
      </c>
      <c r="AJ773" s="40">
        <f>AJ$134*$D773*INDEX(AJ$117:AJ$133,$E773)</f>
        <v/>
      </c>
      <c r="AK773" s="40">
        <f>AK$134*$D773*INDEX(AK$117:AK$133,$E773)</f>
        <v/>
      </c>
      <c r="AL773" s="40">
        <f>AL$134*$D773*INDEX(AL$117:AL$133,$E773)</f>
        <v/>
      </c>
      <c r="AM773" s="40">
        <f>AM$134*$D773*INDEX(AM$117:AM$133,$E773)</f>
        <v/>
      </c>
      <c r="AN773" s="40">
        <f>AN$134*$D773*INDEX(AN$117:AN$133,$E773)</f>
        <v/>
      </c>
      <c r="AO773" s="40">
        <f>AO$134*$D773*INDEX(AO$117:AO$133,$E773)</f>
        <v/>
      </c>
      <c r="AP773" s="40">
        <f>AP$134*$D773*INDEX(AP$117:AP$133,$E773)</f>
        <v/>
      </c>
      <c r="AQ773" s="40">
        <f>AQ$134*$D773*INDEX(AQ$117:AQ$133,$E773)</f>
        <v/>
      </c>
      <c r="AR773" s="40">
        <f>AR$134*$D773*INDEX(AR$117:AR$133,$E773)</f>
        <v/>
      </c>
      <c r="AS773" s="40">
        <f>AS$134*$D773*INDEX(AS$117:AS$133,$E773)</f>
        <v/>
      </c>
      <c r="AT773" s="40">
        <f>AT$134*$D773*INDEX(AT$117:AT$133,$E773)</f>
        <v/>
      </c>
      <c r="AU773" s="40">
        <f>AU$134*$D773*INDEX(AU$117:AU$133,$E773)</f>
        <v/>
      </c>
      <c r="AV773" s="40">
        <f>AV$134*$D773*INDEX(AV$117:AV$133,$E773)</f>
        <v/>
      </c>
      <c r="AW773" s="40">
        <f>AW$134*$D773*INDEX(AW$117:AW$133,$E773)</f>
        <v/>
      </c>
      <c r="AX773" s="42">
        <f>ETSCOST(AX$134,$D773,INDEX(AX$117:AX$133,$E773))</f>
        <v/>
      </c>
    </row>
    <row r="774" hidden="1" outlineLevel="2">
      <c r="A774" s="5" t="inlineStr">
        <is>
          <t>ets</t>
        </is>
      </c>
      <c r="B774" s="5" t="inlineStr">
        <is>
          <t>bio</t>
        </is>
      </c>
      <c r="C774" s="5" t="inlineStr">
        <is>
          <t>mch</t>
        </is>
      </c>
      <c r="D774" s="40">
        <f>INDEX(Inputs!$T$5:$T$132,MATCH($B774&amp;"|"&amp;$C774,Inputs!$A$5:$A$132,0))</f>
        <v/>
      </c>
      <c r="E774" s="40">
        <f>INDEX(Inputs!$K$5:$K$132,MATCH($B774&amp;"|"&amp;$C774,Inputs!$A$5:$A$132,0))</f>
        <v/>
      </c>
      <c r="F774" s="39" t="n"/>
      <c r="G774" s="39" t="n"/>
      <c r="H774" s="5">
        <f>INDEX(Variables!$B$5:$B$105,MATCH($A774,Variables!$A$5:$A$105,0))&amp;IF($C774="",""," | "&amp;INDEX(Mapping!$B$5:$B$26,MATCH($C774,Mapping!$A$5:$A$26,0))&amp;" | "&amp;INDEX(Mapping!$B$30:$B$41,MATCH($B774,Mapping!$A$30:$A$41,0)))</f>
        <v/>
      </c>
      <c r="I774" s="5">
        <f>INDEX(Variables!$C$5:$C$105,MATCH($A774,Variables!$A$5:$A$105,0))</f>
        <v/>
      </c>
      <c r="J774" s="5">
        <f>INDEX(Variables!$E$5:$E$105,MATCH($A774,Variables!$A$5:$A$105,0))</f>
        <v/>
      </c>
      <c r="K774" s="25">
        <f>LOWER(Settings!$C$4)&amp;".mit."&amp;$A774&amp;IF($C774="","","."&amp;$C774&amp;"."&amp;$B774)&amp;IF(INDEX(Variables!$D$5:$D$105,MATCH($A774,Variables!$A$5:$A$105,0))="","","."&amp;INDEX(Variables!$D$5:$D$105,MATCH($A774,Variables!$A$5:$A$105,0)))&amp;"."&amp;K$5</f>
        <v/>
      </c>
      <c r="L774" s="41">
        <f>L$134*$D774*INDEX(L$117:L$133,$E774)</f>
        <v/>
      </c>
      <c r="M774" s="40">
        <f>M$134*$D774*INDEX(M$117:M$133,$E774)</f>
        <v/>
      </c>
      <c r="N774" s="40">
        <f>N$134*$D774*INDEX(N$117:N$133,$E774)</f>
        <v/>
      </c>
      <c r="O774" s="40">
        <f>O$134*$D774*INDEX(O$117:O$133,$E774)</f>
        <v/>
      </c>
      <c r="P774" s="40">
        <f>P$134*$D774*INDEX(P$117:P$133,$E774)</f>
        <v/>
      </c>
      <c r="Q774" s="40">
        <f>Q$134*$D774*INDEX(Q$117:Q$133,$E774)</f>
        <v/>
      </c>
      <c r="R774" s="40">
        <f>R$134*$D774*INDEX(R$117:R$133,$E774)</f>
        <v/>
      </c>
      <c r="S774" s="40">
        <f>S$134*$D774*INDEX(S$117:S$133,$E774)</f>
        <v/>
      </c>
      <c r="T774" s="40">
        <f>T$134*$D774*INDEX(T$117:T$133,$E774)</f>
        <v/>
      </c>
      <c r="U774" s="40">
        <f>U$134*$D774*INDEX(U$117:U$133,$E774)</f>
        <v/>
      </c>
      <c r="V774" s="40">
        <f>V$134*$D774*INDEX(V$117:V$133,$E774)</f>
        <v/>
      </c>
      <c r="W774" s="40">
        <f>W$134*$D774*INDEX(W$117:W$133,$E774)</f>
        <v/>
      </c>
      <c r="X774" s="40">
        <f>X$134*$D774*INDEX(X$117:X$133,$E774)</f>
        <v/>
      </c>
      <c r="Y774" s="40">
        <f>Y$134*$D774*INDEX(Y$117:Y$133,$E774)</f>
        <v/>
      </c>
      <c r="Z774" s="40">
        <f>Z$134*$D774*INDEX(Z$117:Z$133,$E774)</f>
        <v/>
      </c>
      <c r="AA774" s="40">
        <f>AA$134*$D774*INDEX(AA$117:AA$133,$E774)</f>
        <v/>
      </c>
      <c r="AB774" s="40">
        <f>AB$134*$D774*INDEX(AB$117:AB$133,$E774)</f>
        <v/>
      </c>
      <c r="AC774" s="40">
        <f>AC$134*$D774*INDEX(AC$117:AC$133,$E774)</f>
        <v/>
      </c>
      <c r="AD774" s="42">
        <f>ETSCOST(AD$134,$D774,INDEX(AD$117:AD$133,$E774))</f>
        <v/>
      </c>
      <c r="AE774" s="25">
        <f>LOWER(Settings!$C$4)&amp;".mit."&amp;$A774&amp;IF($C774="","","."&amp;$C774&amp;"."&amp;$B774)&amp;IF(INDEX(Variables!$D$5:$D$105,MATCH($A774,Variables!$A$5:$A$105,0))="","","."&amp;INDEX(Variables!$D$5:$D$105,MATCH($A774,Variables!$A$5:$A$105,0)))&amp;"."&amp;AE$5</f>
        <v/>
      </c>
      <c r="AF774" s="41">
        <f>AF$134*$D774*INDEX(AF$117:AF$133,$E774)</f>
        <v/>
      </c>
      <c r="AG774" s="40">
        <f>AG$134*$D774*INDEX(AG$117:AG$133,$E774)</f>
        <v/>
      </c>
      <c r="AH774" s="40">
        <f>AH$134*$D774*INDEX(AH$117:AH$133,$E774)</f>
        <v/>
      </c>
      <c r="AI774" s="40">
        <f>AI$134*$D774*INDEX(AI$117:AI$133,$E774)</f>
        <v/>
      </c>
      <c r="AJ774" s="40">
        <f>AJ$134*$D774*INDEX(AJ$117:AJ$133,$E774)</f>
        <v/>
      </c>
      <c r="AK774" s="40">
        <f>AK$134*$D774*INDEX(AK$117:AK$133,$E774)</f>
        <v/>
      </c>
      <c r="AL774" s="40">
        <f>AL$134*$D774*INDEX(AL$117:AL$133,$E774)</f>
        <v/>
      </c>
      <c r="AM774" s="40">
        <f>AM$134*$D774*INDEX(AM$117:AM$133,$E774)</f>
        <v/>
      </c>
      <c r="AN774" s="40">
        <f>AN$134*$D774*INDEX(AN$117:AN$133,$E774)</f>
        <v/>
      </c>
      <c r="AO774" s="40">
        <f>AO$134*$D774*INDEX(AO$117:AO$133,$E774)</f>
        <v/>
      </c>
      <c r="AP774" s="40">
        <f>AP$134*$D774*INDEX(AP$117:AP$133,$E774)</f>
        <v/>
      </c>
      <c r="AQ774" s="40">
        <f>AQ$134*$D774*INDEX(AQ$117:AQ$133,$E774)</f>
        <v/>
      </c>
      <c r="AR774" s="40">
        <f>AR$134*$D774*INDEX(AR$117:AR$133,$E774)</f>
        <v/>
      </c>
      <c r="AS774" s="40">
        <f>AS$134*$D774*INDEX(AS$117:AS$133,$E774)</f>
        <v/>
      </c>
      <c r="AT774" s="40">
        <f>AT$134*$D774*INDEX(AT$117:AT$133,$E774)</f>
        <v/>
      </c>
      <c r="AU774" s="40">
        <f>AU$134*$D774*INDEX(AU$117:AU$133,$E774)</f>
        <v/>
      </c>
      <c r="AV774" s="40">
        <f>AV$134*$D774*INDEX(AV$117:AV$133,$E774)</f>
        <v/>
      </c>
      <c r="AW774" s="40">
        <f>AW$134*$D774*INDEX(AW$117:AW$133,$E774)</f>
        <v/>
      </c>
      <c r="AX774" s="42">
        <f>ETSCOST(AX$134,$D774,INDEX(AX$117:AX$133,$E774))</f>
        <v/>
      </c>
    </row>
    <row r="775" hidden="1" outlineLevel="2"/>
    <row r="776" hidden="1" outlineLevel="2">
      <c r="A776" s="5" t="inlineStr">
        <is>
          <t>ntx</t>
        </is>
      </c>
      <c r="B776" s="5" t="inlineStr">
        <is>
          <t>coa</t>
        </is>
      </c>
      <c r="C776" s="5" t="inlineStr">
        <is>
          <t>mch</t>
        </is>
      </c>
      <c r="D776" s="40">
        <f>INDEX(Inputs!$L$5:$L$132,MATCH($B776&amp;"|"&amp;$C776,Inputs!$A$5:$A$132,0))</f>
        <v/>
      </c>
      <c r="E776" s="40">
        <f>INDEX(Inputs!$I$5:$I$132,MATCH($B776&amp;"|"&amp;$C776,Inputs!$A$5:$A$132,0))</f>
        <v/>
      </c>
      <c r="F776" s="39" t="n"/>
      <c r="G776" s="39" t="n"/>
      <c r="H776" s="5">
        <f>INDEX(Variables!$B$5:$B$105,MATCH($A776,Variables!$A$5:$A$105,0))&amp;IF($C776="",""," | "&amp;INDEX(Mapping!$B$5:$B$26,MATCH($C776,Mapping!$A$5:$A$26,0))&amp;" | "&amp;INDEX(Mapping!$B$30:$B$41,MATCH($B776,Mapping!$A$30:$A$41,0)))</f>
        <v/>
      </c>
      <c r="I776" s="5">
        <f>INDEX(Variables!$C$5:$C$105,MATCH($A776,Variables!$A$5:$A$105,0))</f>
        <v/>
      </c>
      <c r="J776" s="5">
        <f>INDEX(Variables!$E$5:$E$105,MATCH($A776,Variables!$A$5:$A$105,0))</f>
        <v/>
      </c>
      <c r="K776" s="25">
        <f>LOWER(Settings!$C$4)&amp;".mit."&amp;$A776&amp;IF($C776="","","."&amp;$C776&amp;"."&amp;$B776)&amp;IF(INDEX(Variables!$D$5:$D$105,MATCH($A776,Variables!$A$5:$A$105,0))="","","."&amp;INDEX(Variables!$D$5:$D$105,MATCH($A776,Variables!$A$5:$A$105,0)))&amp;"."&amp;K$5</f>
        <v/>
      </c>
      <c r="L776" s="41">
        <f>INDEX(L$78:L$91,$D776)/$E776</f>
        <v/>
      </c>
      <c r="M776" s="40">
        <f>INDEX(M$78:M$91,$D776)/$E776</f>
        <v/>
      </c>
      <c r="N776" s="40">
        <f>INDEX(N$78:N$91,$D776)/$E776</f>
        <v/>
      </c>
      <c r="O776" s="40">
        <f>INDEX(O$78:O$91,$D776)/$E776</f>
        <v/>
      </c>
      <c r="P776" s="40">
        <f>INDEX(P$78:P$91,$D776)/$E776</f>
        <v/>
      </c>
      <c r="Q776" s="40">
        <f>INDEX(Q$78:Q$91,$D776)/$E776</f>
        <v/>
      </c>
      <c r="R776" s="40">
        <f>INDEX(R$78:R$91,$D776)/$E776</f>
        <v/>
      </c>
      <c r="S776" s="40">
        <f>INDEX(S$78:S$91,$D776)/$E776</f>
        <v/>
      </c>
      <c r="T776" s="40">
        <f>INDEX(T$78:T$91,$D776)/$E776</f>
        <v/>
      </c>
      <c r="U776" s="40">
        <f>INDEX(U$78:U$91,$D776)/$E776</f>
        <v/>
      </c>
      <c r="V776" s="40">
        <f>INDEX(V$78:V$91,$D776)/$E776</f>
        <v/>
      </c>
      <c r="W776" s="40">
        <f>INDEX(W$78:W$91,$D776)/$E776</f>
        <v/>
      </c>
      <c r="X776" s="40">
        <f>INDEX(X$78:X$91,$D776)/$E776</f>
        <v/>
      </c>
      <c r="Y776" s="40">
        <f>INDEX(Y$78:Y$91,$D776)/$E776</f>
        <v/>
      </c>
      <c r="Z776" s="40">
        <f>INDEX(Z$78:Z$91,$D776)/$E776</f>
        <v/>
      </c>
      <c r="AA776" s="40">
        <f>INDEX(AA$78:AA$91,$D776)/$E776</f>
        <v/>
      </c>
      <c r="AB776" s="40">
        <f>INDEX(AB$78:AB$91,$D776)/$E776</f>
        <v/>
      </c>
      <c r="AC776" s="40">
        <f>INDEX(AC$78:AC$91,$D776)/$E776</f>
        <v/>
      </c>
      <c r="AD776" s="42">
        <f>NEWEXCISE(INDEX(AD$78:AD$91,$D776),$E776)</f>
        <v/>
      </c>
      <c r="AE776" s="25">
        <f>LOWER(Settings!$C$4)&amp;".mit."&amp;$A776&amp;IF($C776="","","."&amp;$C776&amp;"."&amp;$B776)&amp;IF(INDEX(Variables!$D$5:$D$105,MATCH($A776,Variables!$A$5:$A$105,0))="","","."&amp;INDEX(Variables!$D$5:$D$105,MATCH($A776,Variables!$A$5:$A$105,0)))&amp;"."&amp;AE$5</f>
        <v/>
      </c>
      <c r="AF776" s="41">
        <f>INDEX(AF$78:AF$91,$D776)/$E776</f>
        <v/>
      </c>
      <c r="AG776" s="40">
        <f>INDEX(AG$78:AG$91,$D776)/$E776</f>
        <v/>
      </c>
      <c r="AH776" s="40">
        <f>INDEX(AH$78:AH$91,$D776)/$E776</f>
        <v/>
      </c>
      <c r="AI776" s="40">
        <f>INDEX(AI$78:AI$91,$D776)/$E776</f>
        <v/>
      </c>
      <c r="AJ776" s="40">
        <f>INDEX(AJ$78:AJ$91,$D776)/$E776</f>
        <v/>
      </c>
      <c r="AK776" s="40">
        <f>INDEX(AK$78:AK$91,$D776)/$E776</f>
        <v/>
      </c>
      <c r="AL776" s="40">
        <f>INDEX(AL$78:AL$91,$D776)/$E776</f>
        <v/>
      </c>
      <c r="AM776" s="40">
        <f>INDEX(AM$78:AM$91,$D776)/$E776</f>
        <v/>
      </c>
      <c r="AN776" s="40">
        <f>INDEX(AN$78:AN$91,$D776)/$E776</f>
        <v/>
      </c>
      <c r="AO776" s="40">
        <f>INDEX(AO$78:AO$91,$D776)/$E776</f>
        <v/>
      </c>
      <c r="AP776" s="40">
        <f>INDEX(AP$78:AP$91,$D776)/$E776</f>
        <v/>
      </c>
      <c r="AQ776" s="40">
        <f>INDEX(AQ$78:AQ$91,$D776)/$E776</f>
        <v/>
      </c>
      <c r="AR776" s="40">
        <f>INDEX(AR$78:AR$91,$D776)/$E776</f>
        <v/>
      </c>
      <c r="AS776" s="40">
        <f>INDEX(AS$78:AS$91,$D776)/$E776</f>
        <v/>
      </c>
      <c r="AT776" s="40">
        <f>INDEX(AT$78:AT$91,$D776)/$E776</f>
        <v/>
      </c>
      <c r="AU776" s="40">
        <f>INDEX(AU$78:AU$91,$D776)/$E776</f>
        <v/>
      </c>
      <c r="AV776" s="40">
        <f>INDEX(AV$78:AV$91,$D776)/$E776</f>
        <v/>
      </c>
      <c r="AW776" s="40">
        <f>INDEX(AW$78:AW$91,$D776)/$E776</f>
        <v/>
      </c>
      <c r="AX776" s="42">
        <f>NEWEXCISE(INDEX(AX$78:AX$91,$D776),$E776)</f>
        <v/>
      </c>
    </row>
    <row r="777" hidden="1" outlineLevel="2">
      <c r="A777" s="5" t="inlineStr">
        <is>
          <t>ntx</t>
        </is>
      </c>
      <c r="B777" s="5" t="inlineStr">
        <is>
          <t>nga</t>
        </is>
      </c>
      <c r="C777" s="5" t="inlineStr">
        <is>
          <t>mch</t>
        </is>
      </c>
      <c r="D777" s="40">
        <f>INDEX(Inputs!$L$5:$L$132,MATCH($B777&amp;"|"&amp;$C777,Inputs!$A$5:$A$132,0))</f>
        <v/>
      </c>
      <c r="E777" s="40">
        <f>INDEX(Inputs!$I$5:$I$132,MATCH($B777&amp;"|"&amp;$C777,Inputs!$A$5:$A$132,0))</f>
        <v/>
      </c>
      <c r="F777" s="39" t="n"/>
      <c r="G777" s="39" t="n"/>
      <c r="H777" s="5">
        <f>INDEX(Variables!$B$5:$B$105,MATCH($A777,Variables!$A$5:$A$105,0))&amp;IF($C777="",""," | "&amp;INDEX(Mapping!$B$5:$B$26,MATCH($C777,Mapping!$A$5:$A$26,0))&amp;" | "&amp;INDEX(Mapping!$B$30:$B$41,MATCH($B777,Mapping!$A$30:$A$41,0)))</f>
        <v/>
      </c>
      <c r="I777" s="5">
        <f>INDEX(Variables!$C$5:$C$105,MATCH($A777,Variables!$A$5:$A$105,0))</f>
        <v/>
      </c>
      <c r="J777" s="5">
        <f>INDEX(Variables!$E$5:$E$105,MATCH($A777,Variables!$A$5:$A$105,0))</f>
        <v/>
      </c>
      <c r="K777" s="25">
        <f>LOWER(Settings!$C$4)&amp;".mit."&amp;$A777&amp;IF($C777="","","."&amp;$C777&amp;"."&amp;$B777)&amp;IF(INDEX(Variables!$D$5:$D$105,MATCH($A777,Variables!$A$5:$A$105,0))="","","."&amp;INDEX(Variables!$D$5:$D$105,MATCH($A777,Variables!$A$5:$A$105,0)))&amp;"."&amp;K$5</f>
        <v/>
      </c>
      <c r="L777" s="41">
        <f>INDEX(L$78:L$91,$D777)/$E777</f>
        <v/>
      </c>
      <c r="M777" s="40">
        <f>INDEX(M$78:M$91,$D777)/$E777</f>
        <v/>
      </c>
      <c r="N777" s="40">
        <f>INDEX(N$78:N$91,$D777)/$E777</f>
        <v/>
      </c>
      <c r="O777" s="40">
        <f>INDEX(O$78:O$91,$D777)/$E777</f>
        <v/>
      </c>
      <c r="P777" s="40">
        <f>INDEX(P$78:P$91,$D777)/$E777</f>
        <v/>
      </c>
      <c r="Q777" s="40">
        <f>INDEX(Q$78:Q$91,$D777)/$E777</f>
        <v/>
      </c>
      <c r="R777" s="40">
        <f>INDEX(R$78:R$91,$D777)/$E777</f>
        <v/>
      </c>
      <c r="S777" s="40">
        <f>INDEX(S$78:S$91,$D777)/$E777</f>
        <v/>
      </c>
      <c r="T777" s="40">
        <f>INDEX(T$78:T$91,$D777)/$E777</f>
        <v/>
      </c>
      <c r="U777" s="40">
        <f>INDEX(U$78:U$91,$D777)/$E777</f>
        <v/>
      </c>
      <c r="V777" s="40">
        <f>INDEX(V$78:V$91,$D777)/$E777</f>
        <v/>
      </c>
      <c r="W777" s="40">
        <f>INDEX(W$78:W$91,$D777)/$E777</f>
        <v/>
      </c>
      <c r="X777" s="40">
        <f>INDEX(X$78:X$91,$D777)/$E777</f>
        <v/>
      </c>
      <c r="Y777" s="40">
        <f>INDEX(Y$78:Y$91,$D777)/$E777</f>
        <v/>
      </c>
      <c r="Z777" s="40">
        <f>INDEX(Z$78:Z$91,$D777)/$E777</f>
        <v/>
      </c>
      <c r="AA777" s="40">
        <f>INDEX(AA$78:AA$91,$D777)/$E777</f>
        <v/>
      </c>
      <c r="AB777" s="40">
        <f>INDEX(AB$78:AB$91,$D777)/$E777</f>
        <v/>
      </c>
      <c r="AC777" s="40">
        <f>INDEX(AC$78:AC$91,$D777)/$E777</f>
        <v/>
      </c>
      <c r="AD777" s="42">
        <f>NEWEXCISE(INDEX(AD$78:AD$91,$D777),$E777)</f>
        <v/>
      </c>
      <c r="AE777" s="25">
        <f>LOWER(Settings!$C$4)&amp;".mit."&amp;$A777&amp;IF($C777="","","."&amp;$C777&amp;"."&amp;$B777)&amp;IF(INDEX(Variables!$D$5:$D$105,MATCH($A777,Variables!$A$5:$A$105,0))="","","."&amp;INDEX(Variables!$D$5:$D$105,MATCH($A777,Variables!$A$5:$A$105,0)))&amp;"."&amp;AE$5</f>
        <v/>
      </c>
      <c r="AF777" s="41">
        <f>INDEX(AF$78:AF$91,$D777)/$E777</f>
        <v/>
      </c>
      <c r="AG777" s="40">
        <f>INDEX(AG$78:AG$91,$D777)/$E777</f>
        <v/>
      </c>
      <c r="AH777" s="40">
        <f>INDEX(AH$78:AH$91,$D777)/$E777</f>
        <v/>
      </c>
      <c r="AI777" s="40">
        <f>INDEX(AI$78:AI$91,$D777)/$E777</f>
        <v/>
      </c>
      <c r="AJ777" s="40">
        <f>INDEX(AJ$78:AJ$91,$D777)/$E777</f>
        <v/>
      </c>
      <c r="AK777" s="40">
        <f>INDEX(AK$78:AK$91,$D777)/$E777</f>
        <v/>
      </c>
      <c r="AL777" s="40">
        <f>INDEX(AL$78:AL$91,$D777)/$E777</f>
        <v/>
      </c>
      <c r="AM777" s="40">
        <f>INDEX(AM$78:AM$91,$D777)/$E777</f>
        <v/>
      </c>
      <c r="AN777" s="40">
        <f>INDEX(AN$78:AN$91,$D777)/$E777</f>
        <v/>
      </c>
      <c r="AO777" s="40">
        <f>INDEX(AO$78:AO$91,$D777)/$E777</f>
        <v/>
      </c>
      <c r="AP777" s="40">
        <f>INDEX(AP$78:AP$91,$D777)/$E777</f>
        <v/>
      </c>
      <c r="AQ777" s="40">
        <f>INDEX(AQ$78:AQ$91,$D777)/$E777</f>
        <v/>
      </c>
      <c r="AR777" s="40">
        <f>INDEX(AR$78:AR$91,$D777)/$E777</f>
        <v/>
      </c>
      <c r="AS777" s="40">
        <f>INDEX(AS$78:AS$91,$D777)/$E777</f>
        <v/>
      </c>
      <c r="AT777" s="40">
        <f>INDEX(AT$78:AT$91,$D777)/$E777</f>
        <v/>
      </c>
      <c r="AU777" s="40">
        <f>INDEX(AU$78:AU$91,$D777)/$E777</f>
        <v/>
      </c>
      <c r="AV777" s="40">
        <f>INDEX(AV$78:AV$91,$D777)/$E777</f>
        <v/>
      </c>
      <c r="AW777" s="40">
        <f>INDEX(AW$78:AW$91,$D777)/$E777</f>
        <v/>
      </c>
      <c r="AX777" s="42">
        <f>NEWEXCISE(INDEX(AX$78:AX$91,$D777),$E777)</f>
        <v/>
      </c>
    </row>
    <row r="778" hidden="1" outlineLevel="2">
      <c r="A778" s="5" t="inlineStr">
        <is>
          <t>ntx</t>
        </is>
      </c>
      <c r="B778" s="5" t="inlineStr">
        <is>
          <t>gso</t>
        </is>
      </c>
      <c r="C778" s="5" t="inlineStr">
        <is>
          <t>mch</t>
        </is>
      </c>
      <c r="D778" s="40">
        <f>INDEX(Inputs!$L$5:$L$132,MATCH($B778&amp;"|"&amp;$C778,Inputs!$A$5:$A$132,0))</f>
        <v/>
      </c>
      <c r="E778" s="40">
        <f>INDEX(Inputs!$I$5:$I$132,MATCH($B778&amp;"|"&amp;$C778,Inputs!$A$5:$A$132,0))</f>
        <v/>
      </c>
      <c r="F778" s="39" t="n"/>
      <c r="G778" s="39" t="n"/>
      <c r="H778" s="5">
        <f>INDEX(Variables!$B$5:$B$105,MATCH($A778,Variables!$A$5:$A$105,0))&amp;IF($C778="",""," | "&amp;INDEX(Mapping!$B$5:$B$26,MATCH($C778,Mapping!$A$5:$A$26,0))&amp;" | "&amp;INDEX(Mapping!$B$30:$B$41,MATCH($B778,Mapping!$A$30:$A$41,0)))</f>
        <v/>
      </c>
      <c r="I778" s="5">
        <f>INDEX(Variables!$C$5:$C$105,MATCH($A778,Variables!$A$5:$A$105,0))</f>
        <v/>
      </c>
      <c r="J778" s="5">
        <f>INDEX(Variables!$E$5:$E$105,MATCH($A778,Variables!$A$5:$A$105,0))</f>
        <v/>
      </c>
      <c r="K778" s="25">
        <f>LOWER(Settings!$C$4)&amp;".mit."&amp;$A778&amp;IF($C778="","","."&amp;$C778&amp;"."&amp;$B778)&amp;IF(INDEX(Variables!$D$5:$D$105,MATCH($A778,Variables!$A$5:$A$105,0))="","","."&amp;INDEX(Variables!$D$5:$D$105,MATCH($A778,Variables!$A$5:$A$105,0)))&amp;"."&amp;K$5</f>
        <v/>
      </c>
      <c r="L778" s="41">
        <f>INDEX(L$78:L$91,$D778)/$E778</f>
        <v/>
      </c>
      <c r="M778" s="40">
        <f>INDEX(M$78:M$91,$D778)/$E778</f>
        <v/>
      </c>
      <c r="N778" s="40">
        <f>INDEX(N$78:N$91,$D778)/$E778</f>
        <v/>
      </c>
      <c r="O778" s="40">
        <f>INDEX(O$78:O$91,$D778)/$E778</f>
        <v/>
      </c>
      <c r="P778" s="40">
        <f>INDEX(P$78:P$91,$D778)/$E778</f>
        <v/>
      </c>
      <c r="Q778" s="40">
        <f>INDEX(Q$78:Q$91,$D778)/$E778</f>
        <v/>
      </c>
      <c r="R778" s="40">
        <f>INDEX(R$78:R$91,$D778)/$E778</f>
        <v/>
      </c>
      <c r="S778" s="40">
        <f>INDEX(S$78:S$91,$D778)/$E778</f>
        <v/>
      </c>
      <c r="T778" s="40">
        <f>INDEX(T$78:T$91,$D778)/$E778</f>
        <v/>
      </c>
      <c r="U778" s="40">
        <f>INDEX(U$78:U$91,$D778)/$E778</f>
        <v/>
      </c>
      <c r="V778" s="40">
        <f>INDEX(V$78:V$91,$D778)/$E778</f>
        <v/>
      </c>
      <c r="W778" s="40">
        <f>INDEX(W$78:W$91,$D778)/$E778</f>
        <v/>
      </c>
      <c r="X778" s="40">
        <f>INDEX(X$78:X$91,$D778)/$E778</f>
        <v/>
      </c>
      <c r="Y778" s="40">
        <f>INDEX(Y$78:Y$91,$D778)/$E778</f>
        <v/>
      </c>
      <c r="Z778" s="40">
        <f>INDEX(Z$78:Z$91,$D778)/$E778</f>
        <v/>
      </c>
      <c r="AA778" s="40">
        <f>INDEX(AA$78:AA$91,$D778)/$E778</f>
        <v/>
      </c>
      <c r="AB778" s="40">
        <f>INDEX(AB$78:AB$91,$D778)/$E778</f>
        <v/>
      </c>
      <c r="AC778" s="40">
        <f>INDEX(AC$78:AC$91,$D778)/$E778</f>
        <v/>
      </c>
      <c r="AD778" s="42">
        <f>NEWEXCISE(INDEX(AD$78:AD$91,$D778),$E778)</f>
        <v/>
      </c>
      <c r="AE778" s="25">
        <f>LOWER(Settings!$C$4)&amp;".mit."&amp;$A778&amp;IF($C778="","","."&amp;$C778&amp;"."&amp;$B778)&amp;IF(INDEX(Variables!$D$5:$D$105,MATCH($A778,Variables!$A$5:$A$105,0))="","","."&amp;INDEX(Variables!$D$5:$D$105,MATCH($A778,Variables!$A$5:$A$105,0)))&amp;"."&amp;AE$5</f>
        <v/>
      </c>
      <c r="AF778" s="41">
        <f>INDEX(AF$78:AF$91,$D778)/$E778</f>
        <v/>
      </c>
      <c r="AG778" s="40">
        <f>INDEX(AG$78:AG$91,$D778)/$E778</f>
        <v/>
      </c>
      <c r="AH778" s="40">
        <f>INDEX(AH$78:AH$91,$D778)/$E778</f>
        <v/>
      </c>
      <c r="AI778" s="40">
        <f>INDEX(AI$78:AI$91,$D778)/$E778</f>
        <v/>
      </c>
      <c r="AJ778" s="40">
        <f>INDEX(AJ$78:AJ$91,$D778)/$E778</f>
        <v/>
      </c>
      <c r="AK778" s="40">
        <f>INDEX(AK$78:AK$91,$D778)/$E778</f>
        <v/>
      </c>
      <c r="AL778" s="40">
        <f>INDEX(AL$78:AL$91,$D778)/$E778</f>
        <v/>
      </c>
      <c r="AM778" s="40">
        <f>INDEX(AM$78:AM$91,$D778)/$E778</f>
        <v/>
      </c>
      <c r="AN778" s="40">
        <f>INDEX(AN$78:AN$91,$D778)/$E778</f>
        <v/>
      </c>
      <c r="AO778" s="40">
        <f>INDEX(AO$78:AO$91,$D778)/$E778</f>
        <v/>
      </c>
      <c r="AP778" s="40">
        <f>INDEX(AP$78:AP$91,$D778)/$E778</f>
        <v/>
      </c>
      <c r="AQ778" s="40">
        <f>INDEX(AQ$78:AQ$91,$D778)/$E778</f>
        <v/>
      </c>
      <c r="AR778" s="40">
        <f>INDEX(AR$78:AR$91,$D778)/$E778</f>
        <v/>
      </c>
      <c r="AS778" s="40">
        <f>INDEX(AS$78:AS$91,$D778)/$E778</f>
        <v/>
      </c>
      <c r="AT778" s="40">
        <f>INDEX(AT$78:AT$91,$D778)/$E778</f>
        <v/>
      </c>
      <c r="AU778" s="40">
        <f>INDEX(AU$78:AU$91,$D778)/$E778</f>
        <v/>
      </c>
      <c r="AV778" s="40">
        <f>INDEX(AV$78:AV$91,$D778)/$E778</f>
        <v/>
      </c>
      <c r="AW778" s="40">
        <f>INDEX(AW$78:AW$91,$D778)/$E778</f>
        <v/>
      </c>
      <c r="AX778" s="42">
        <f>NEWEXCISE(INDEX(AX$78:AX$91,$D778),$E778)</f>
        <v/>
      </c>
    </row>
    <row r="779" hidden="1" outlineLevel="2">
      <c r="A779" s="5" t="inlineStr">
        <is>
          <t>ntx</t>
        </is>
      </c>
      <c r="B779" s="5" t="inlineStr">
        <is>
          <t>die</t>
        </is>
      </c>
      <c r="C779" s="5" t="inlineStr">
        <is>
          <t>mch</t>
        </is>
      </c>
      <c r="D779" s="40">
        <f>INDEX(Inputs!$L$5:$L$132,MATCH($B779&amp;"|"&amp;$C779,Inputs!$A$5:$A$132,0))</f>
        <v/>
      </c>
      <c r="E779" s="40">
        <f>INDEX(Inputs!$I$5:$I$132,MATCH($B779&amp;"|"&amp;$C779,Inputs!$A$5:$A$132,0))</f>
        <v/>
      </c>
      <c r="F779" s="39" t="n"/>
      <c r="G779" s="39" t="n"/>
      <c r="H779" s="5">
        <f>INDEX(Variables!$B$5:$B$105,MATCH($A779,Variables!$A$5:$A$105,0))&amp;IF($C779="",""," | "&amp;INDEX(Mapping!$B$5:$B$26,MATCH($C779,Mapping!$A$5:$A$26,0))&amp;" | "&amp;INDEX(Mapping!$B$30:$B$41,MATCH($B779,Mapping!$A$30:$A$41,0)))</f>
        <v/>
      </c>
      <c r="I779" s="5">
        <f>INDEX(Variables!$C$5:$C$105,MATCH($A779,Variables!$A$5:$A$105,0))</f>
        <v/>
      </c>
      <c r="J779" s="5">
        <f>INDEX(Variables!$E$5:$E$105,MATCH($A779,Variables!$A$5:$A$105,0))</f>
        <v/>
      </c>
      <c r="K779" s="25">
        <f>LOWER(Settings!$C$4)&amp;".mit."&amp;$A779&amp;IF($C779="","","."&amp;$C779&amp;"."&amp;$B779)&amp;IF(INDEX(Variables!$D$5:$D$105,MATCH($A779,Variables!$A$5:$A$105,0))="","","."&amp;INDEX(Variables!$D$5:$D$105,MATCH($A779,Variables!$A$5:$A$105,0)))&amp;"."&amp;K$5</f>
        <v/>
      </c>
      <c r="L779" s="41">
        <f>INDEX(L$78:L$91,$D779)/$E779</f>
        <v/>
      </c>
      <c r="M779" s="40">
        <f>INDEX(M$78:M$91,$D779)/$E779</f>
        <v/>
      </c>
      <c r="N779" s="40">
        <f>INDEX(N$78:N$91,$D779)/$E779</f>
        <v/>
      </c>
      <c r="O779" s="40">
        <f>INDEX(O$78:O$91,$D779)/$E779</f>
        <v/>
      </c>
      <c r="P779" s="40">
        <f>INDEX(P$78:P$91,$D779)/$E779</f>
        <v/>
      </c>
      <c r="Q779" s="40">
        <f>INDEX(Q$78:Q$91,$D779)/$E779</f>
        <v/>
      </c>
      <c r="R779" s="40">
        <f>INDEX(R$78:R$91,$D779)/$E779</f>
        <v/>
      </c>
      <c r="S779" s="40">
        <f>INDEX(S$78:S$91,$D779)/$E779</f>
        <v/>
      </c>
      <c r="T779" s="40">
        <f>INDEX(T$78:T$91,$D779)/$E779</f>
        <v/>
      </c>
      <c r="U779" s="40">
        <f>INDEX(U$78:U$91,$D779)/$E779</f>
        <v/>
      </c>
      <c r="V779" s="40">
        <f>INDEX(V$78:V$91,$D779)/$E779</f>
        <v/>
      </c>
      <c r="W779" s="40">
        <f>INDEX(W$78:W$91,$D779)/$E779</f>
        <v/>
      </c>
      <c r="X779" s="40">
        <f>INDEX(X$78:X$91,$D779)/$E779</f>
        <v/>
      </c>
      <c r="Y779" s="40">
        <f>INDEX(Y$78:Y$91,$D779)/$E779</f>
        <v/>
      </c>
      <c r="Z779" s="40">
        <f>INDEX(Z$78:Z$91,$D779)/$E779</f>
        <v/>
      </c>
      <c r="AA779" s="40">
        <f>INDEX(AA$78:AA$91,$D779)/$E779</f>
        <v/>
      </c>
      <c r="AB779" s="40">
        <f>INDEX(AB$78:AB$91,$D779)/$E779</f>
        <v/>
      </c>
      <c r="AC779" s="40">
        <f>INDEX(AC$78:AC$91,$D779)/$E779</f>
        <v/>
      </c>
      <c r="AD779" s="42">
        <f>NEWEXCISE(INDEX(AD$78:AD$91,$D779),$E779)</f>
        <v/>
      </c>
      <c r="AE779" s="25">
        <f>LOWER(Settings!$C$4)&amp;".mit."&amp;$A779&amp;IF($C779="","","."&amp;$C779&amp;"."&amp;$B779)&amp;IF(INDEX(Variables!$D$5:$D$105,MATCH($A779,Variables!$A$5:$A$105,0))="","","."&amp;INDEX(Variables!$D$5:$D$105,MATCH($A779,Variables!$A$5:$A$105,0)))&amp;"."&amp;AE$5</f>
        <v/>
      </c>
      <c r="AF779" s="41">
        <f>INDEX(AF$78:AF$91,$D779)/$E779</f>
        <v/>
      </c>
      <c r="AG779" s="40">
        <f>INDEX(AG$78:AG$91,$D779)/$E779</f>
        <v/>
      </c>
      <c r="AH779" s="40">
        <f>INDEX(AH$78:AH$91,$D779)/$E779</f>
        <v/>
      </c>
      <c r="AI779" s="40">
        <f>INDEX(AI$78:AI$91,$D779)/$E779</f>
        <v/>
      </c>
      <c r="AJ779" s="40">
        <f>INDEX(AJ$78:AJ$91,$D779)/$E779</f>
        <v/>
      </c>
      <c r="AK779" s="40">
        <f>INDEX(AK$78:AK$91,$D779)/$E779</f>
        <v/>
      </c>
      <c r="AL779" s="40">
        <f>INDEX(AL$78:AL$91,$D779)/$E779</f>
        <v/>
      </c>
      <c r="AM779" s="40">
        <f>INDEX(AM$78:AM$91,$D779)/$E779</f>
        <v/>
      </c>
      <c r="AN779" s="40">
        <f>INDEX(AN$78:AN$91,$D779)/$E779</f>
        <v/>
      </c>
      <c r="AO779" s="40">
        <f>INDEX(AO$78:AO$91,$D779)/$E779</f>
        <v/>
      </c>
      <c r="AP779" s="40">
        <f>INDEX(AP$78:AP$91,$D779)/$E779</f>
        <v/>
      </c>
      <c r="AQ779" s="40">
        <f>INDEX(AQ$78:AQ$91,$D779)/$E779</f>
        <v/>
      </c>
      <c r="AR779" s="40">
        <f>INDEX(AR$78:AR$91,$D779)/$E779</f>
        <v/>
      </c>
      <c r="AS779" s="40">
        <f>INDEX(AS$78:AS$91,$D779)/$E779</f>
        <v/>
      </c>
      <c r="AT779" s="40">
        <f>INDEX(AT$78:AT$91,$D779)/$E779</f>
        <v/>
      </c>
      <c r="AU779" s="40">
        <f>INDEX(AU$78:AU$91,$D779)/$E779</f>
        <v/>
      </c>
      <c r="AV779" s="40">
        <f>INDEX(AV$78:AV$91,$D779)/$E779</f>
        <v/>
      </c>
      <c r="AW779" s="40">
        <f>INDEX(AW$78:AW$91,$D779)/$E779</f>
        <v/>
      </c>
      <c r="AX779" s="42">
        <f>NEWEXCISE(INDEX(AX$78:AX$91,$D779),$E779)</f>
        <v/>
      </c>
    </row>
    <row r="780" hidden="1" outlineLevel="2">
      <c r="A780" s="5" t="inlineStr">
        <is>
          <t>ntx</t>
        </is>
      </c>
      <c r="B780" s="5" t="inlineStr">
        <is>
          <t>lpg</t>
        </is>
      </c>
      <c r="C780" s="5" t="inlineStr">
        <is>
          <t>mch</t>
        </is>
      </c>
      <c r="D780" s="40">
        <f>INDEX(Inputs!$L$5:$L$132,MATCH($B780&amp;"|"&amp;$C780,Inputs!$A$5:$A$132,0))</f>
        <v/>
      </c>
      <c r="E780" s="40">
        <f>INDEX(Inputs!$I$5:$I$132,MATCH($B780&amp;"|"&amp;$C780,Inputs!$A$5:$A$132,0))</f>
        <v/>
      </c>
      <c r="F780" s="39" t="n"/>
      <c r="G780" s="39" t="n"/>
      <c r="H780" s="5">
        <f>INDEX(Variables!$B$5:$B$105,MATCH($A780,Variables!$A$5:$A$105,0))&amp;IF($C780="",""," | "&amp;INDEX(Mapping!$B$5:$B$26,MATCH($C780,Mapping!$A$5:$A$26,0))&amp;" | "&amp;INDEX(Mapping!$B$30:$B$41,MATCH($B780,Mapping!$A$30:$A$41,0)))</f>
        <v/>
      </c>
      <c r="I780" s="5">
        <f>INDEX(Variables!$C$5:$C$105,MATCH($A780,Variables!$A$5:$A$105,0))</f>
        <v/>
      </c>
      <c r="J780" s="5">
        <f>INDEX(Variables!$E$5:$E$105,MATCH($A780,Variables!$A$5:$A$105,0))</f>
        <v/>
      </c>
      <c r="K780" s="25">
        <f>LOWER(Settings!$C$4)&amp;".mit."&amp;$A780&amp;IF($C780="","","."&amp;$C780&amp;"."&amp;$B780)&amp;IF(INDEX(Variables!$D$5:$D$105,MATCH($A780,Variables!$A$5:$A$105,0))="","","."&amp;INDEX(Variables!$D$5:$D$105,MATCH($A780,Variables!$A$5:$A$105,0)))&amp;"."&amp;K$5</f>
        <v/>
      </c>
      <c r="L780" s="41">
        <f>INDEX(L$78:L$91,$D780)/$E780</f>
        <v/>
      </c>
      <c r="M780" s="40">
        <f>INDEX(M$78:M$91,$D780)/$E780</f>
        <v/>
      </c>
      <c r="N780" s="40">
        <f>INDEX(N$78:N$91,$D780)/$E780</f>
        <v/>
      </c>
      <c r="O780" s="40">
        <f>INDEX(O$78:O$91,$D780)/$E780</f>
        <v/>
      </c>
      <c r="P780" s="40">
        <f>INDEX(P$78:P$91,$D780)/$E780</f>
        <v/>
      </c>
      <c r="Q780" s="40">
        <f>INDEX(Q$78:Q$91,$D780)/$E780</f>
        <v/>
      </c>
      <c r="R780" s="40">
        <f>INDEX(R$78:R$91,$D780)/$E780</f>
        <v/>
      </c>
      <c r="S780" s="40">
        <f>INDEX(S$78:S$91,$D780)/$E780</f>
        <v/>
      </c>
      <c r="T780" s="40">
        <f>INDEX(T$78:T$91,$D780)/$E780</f>
        <v/>
      </c>
      <c r="U780" s="40">
        <f>INDEX(U$78:U$91,$D780)/$E780</f>
        <v/>
      </c>
      <c r="V780" s="40">
        <f>INDEX(V$78:V$91,$D780)/$E780</f>
        <v/>
      </c>
      <c r="W780" s="40">
        <f>INDEX(W$78:W$91,$D780)/$E780</f>
        <v/>
      </c>
      <c r="X780" s="40">
        <f>INDEX(X$78:X$91,$D780)/$E780</f>
        <v/>
      </c>
      <c r="Y780" s="40">
        <f>INDEX(Y$78:Y$91,$D780)/$E780</f>
        <v/>
      </c>
      <c r="Z780" s="40">
        <f>INDEX(Z$78:Z$91,$D780)/$E780</f>
        <v/>
      </c>
      <c r="AA780" s="40">
        <f>INDEX(AA$78:AA$91,$D780)/$E780</f>
        <v/>
      </c>
      <c r="AB780" s="40">
        <f>INDEX(AB$78:AB$91,$D780)/$E780</f>
        <v/>
      </c>
      <c r="AC780" s="40">
        <f>INDEX(AC$78:AC$91,$D780)/$E780</f>
        <v/>
      </c>
      <c r="AD780" s="42">
        <f>NEWEXCISE(INDEX(AD$78:AD$91,$D780),$E780)</f>
        <v/>
      </c>
      <c r="AE780" s="25">
        <f>LOWER(Settings!$C$4)&amp;".mit."&amp;$A780&amp;IF($C780="","","."&amp;$C780&amp;"."&amp;$B780)&amp;IF(INDEX(Variables!$D$5:$D$105,MATCH($A780,Variables!$A$5:$A$105,0))="","","."&amp;INDEX(Variables!$D$5:$D$105,MATCH($A780,Variables!$A$5:$A$105,0)))&amp;"."&amp;AE$5</f>
        <v/>
      </c>
      <c r="AF780" s="41">
        <f>INDEX(AF$78:AF$91,$D780)/$E780</f>
        <v/>
      </c>
      <c r="AG780" s="40">
        <f>INDEX(AG$78:AG$91,$D780)/$E780</f>
        <v/>
      </c>
      <c r="AH780" s="40">
        <f>INDEX(AH$78:AH$91,$D780)/$E780</f>
        <v/>
      </c>
      <c r="AI780" s="40">
        <f>INDEX(AI$78:AI$91,$D780)/$E780</f>
        <v/>
      </c>
      <c r="AJ780" s="40">
        <f>INDEX(AJ$78:AJ$91,$D780)/$E780</f>
        <v/>
      </c>
      <c r="AK780" s="40">
        <f>INDEX(AK$78:AK$91,$D780)/$E780</f>
        <v/>
      </c>
      <c r="AL780" s="40">
        <f>INDEX(AL$78:AL$91,$D780)/$E780</f>
        <v/>
      </c>
      <c r="AM780" s="40">
        <f>INDEX(AM$78:AM$91,$D780)/$E780</f>
        <v/>
      </c>
      <c r="AN780" s="40">
        <f>INDEX(AN$78:AN$91,$D780)/$E780</f>
        <v/>
      </c>
      <c r="AO780" s="40">
        <f>INDEX(AO$78:AO$91,$D780)/$E780</f>
        <v/>
      </c>
      <c r="AP780" s="40">
        <f>INDEX(AP$78:AP$91,$D780)/$E780</f>
        <v/>
      </c>
      <c r="AQ780" s="40">
        <f>INDEX(AQ$78:AQ$91,$D780)/$E780</f>
        <v/>
      </c>
      <c r="AR780" s="40">
        <f>INDEX(AR$78:AR$91,$D780)/$E780</f>
        <v/>
      </c>
      <c r="AS780" s="40">
        <f>INDEX(AS$78:AS$91,$D780)/$E780</f>
        <v/>
      </c>
      <c r="AT780" s="40">
        <f>INDEX(AT$78:AT$91,$D780)/$E780</f>
        <v/>
      </c>
      <c r="AU780" s="40">
        <f>INDEX(AU$78:AU$91,$D780)/$E780</f>
        <v/>
      </c>
      <c r="AV780" s="40">
        <f>INDEX(AV$78:AV$91,$D780)/$E780</f>
        <v/>
      </c>
      <c r="AW780" s="40">
        <f>INDEX(AW$78:AW$91,$D780)/$E780</f>
        <v/>
      </c>
      <c r="AX780" s="42">
        <f>NEWEXCISE(INDEX(AX$78:AX$91,$D780),$E780)</f>
        <v/>
      </c>
    </row>
    <row r="781" hidden="1" outlineLevel="2">
      <c r="A781" s="5" t="inlineStr">
        <is>
          <t>ntx</t>
        </is>
      </c>
      <c r="B781" s="5" t="inlineStr">
        <is>
          <t>ker</t>
        </is>
      </c>
      <c r="C781" s="5" t="inlineStr">
        <is>
          <t>mch</t>
        </is>
      </c>
      <c r="D781" s="40">
        <f>INDEX(Inputs!$L$5:$L$132,MATCH($B781&amp;"|"&amp;$C781,Inputs!$A$5:$A$132,0))</f>
        <v/>
      </c>
      <c r="E781" s="40">
        <f>INDEX(Inputs!$I$5:$I$132,MATCH($B781&amp;"|"&amp;$C781,Inputs!$A$5:$A$132,0))</f>
        <v/>
      </c>
      <c r="F781" s="39" t="n"/>
      <c r="G781" s="39" t="n"/>
      <c r="H781" s="5">
        <f>INDEX(Variables!$B$5:$B$105,MATCH($A781,Variables!$A$5:$A$105,0))&amp;IF($C781="",""," | "&amp;INDEX(Mapping!$B$5:$B$26,MATCH($C781,Mapping!$A$5:$A$26,0))&amp;" | "&amp;INDEX(Mapping!$B$30:$B$41,MATCH($B781,Mapping!$A$30:$A$41,0)))</f>
        <v/>
      </c>
      <c r="I781" s="5">
        <f>INDEX(Variables!$C$5:$C$105,MATCH($A781,Variables!$A$5:$A$105,0))</f>
        <v/>
      </c>
      <c r="J781" s="5">
        <f>INDEX(Variables!$E$5:$E$105,MATCH($A781,Variables!$A$5:$A$105,0))</f>
        <v/>
      </c>
      <c r="K781" s="25">
        <f>LOWER(Settings!$C$4)&amp;".mit."&amp;$A781&amp;IF($C781="","","."&amp;$C781&amp;"."&amp;$B781)&amp;IF(INDEX(Variables!$D$5:$D$105,MATCH($A781,Variables!$A$5:$A$105,0))="","","."&amp;INDEX(Variables!$D$5:$D$105,MATCH($A781,Variables!$A$5:$A$105,0)))&amp;"."&amp;K$5</f>
        <v/>
      </c>
      <c r="L781" s="41">
        <f>INDEX(L$78:L$91,$D781)/$E781</f>
        <v/>
      </c>
      <c r="M781" s="40">
        <f>INDEX(M$78:M$91,$D781)/$E781</f>
        <v/>
      </c>
      <c r="N781" s="40">
        <f>INDEX(N$78:N$91,$D781)/$E781</f>
        <v/>
      </c>
      <c r="O781" s="40">
        <f>INDEX(O$78:O$91,$D781)/$E781</f>
        <v/>
      </c>
      <c r="P781" s="40">
        <f>INDEX(P$78:P$91,$D781)/$E781</f>
        <v/>
      </c>
      <c r="Q781" s="40">
        <f>INDEX(Q$78:Q$91,$D781)/$E781</f>
        <v/>
      </c>
      <c r="R781" s="40">
        <f>INDEX(R$78:R$91,$D781)/$E781</f>
        <v/>
      </c>
      <c r="S781" s="40">
        <f>INDEX(S$78:S$91,$D781)/$E781</f>
        <v/>
      </c>
      <c r="T781" s="40">
        <f>INDEX(T$78:T$91,$D781)/$E781</f>
        <v/>
      </c>
      <c r="U781" s="40">
        <f>INDEX(U$78:U$91,$D781)/$E781</f>
        <v/>
      </c>
      <c r="V781" s="40">
        <f>INDEX(V$78:V$91,$D781)/$E781</f>
        <v/>
      </c>
      <c r="W781" s="40">
        <f>INDEX(W$78:W$91,$D781)/$E781</f>
        <v/>
      </c>
      <c r="X781" s="40">
        <f>INDEX(X$78:X$91,$D781)/$E781</f>
        <v/>
      </c>
      <c r="Y781" s="40">
        <f>INDEX(Y$78:Y$91,$D781)/$E781</f>
        <v/>
      </c>
      <c r="Z781" s="40">
        <f>INDEX(Z$78:Z$91,$D781)/$E781</f>
        <v/>
      </c>
      <c r="AA781" s="40">
        <f>INDEX(AA$78:AA$91,$D781)/$E781</f>
        <v/>
      </c>
      <c r="AB781" s="40">
        <f>INDEX(AB$78:AB$91,$D781)/$E781</f>
        <v/>
      </c>
      <c r="AC781" s="40">
        <f>INDEX(AC$78:AC$91,$D781)/$E781</f>
        <v/>
      </c>
      <c r="AD781" s="42">
        <f>NEWEXCISE(INDEX(AD$78:AD$91,$D781),$E781)</f>
        <v/>
      </c>
      <c r="AE781" s="25">
        <f>LOWER(Settings!$C$4)&amp;".mit."&amp;$A781&amp;IF($C781="","","."&amp;$C781&amp;"."&amp;$B781)&amp;IF(INDEX(Variables!$D$5:$D$105,MATCH($A781,Variables!$A$5:$A$105,0))="","","."&amp;INDEX(Variables!$D$5:$D$105,MATCH($A781,Variables!$A$5:$A$105,0)))&amp;"."&amp;AE$5</f>
        <v/>
      </c>
      <c r="AF781" s="41">
        <f>INDEX(AF$78:AF$91,$D781)/$E781</f>
        <v/>
      </c>
      <c r="AG781" s="40">
        <f>INDEX(AG$78:AG$91,$D781)/$E781</f>
        <v/>
      </c>
      <c r="AH781" s="40">
        <f>INDEX(AH$78:AH$91,$D781)/$E781</f>
        <v/>
      </c>
      <c r="AI781" s="40">
        <f>INDEX(AI$78:AI$91,$D781)/$E781</f>
        <v/>
      </c>
      <c r="AJ781" s="40">
        <f>INDEX(AJ$78:AJ$91,$D781)/$E781</f>
        <v/>
      </c>
      <c r="AK781" s="40">
        <f>INDEX(AK$78:AK$91,$D781)/$E781</f>
        <v/>
      </c>
      <c r="AL781" s="40">
        <f>INDEX(AL$78:AL$91,$D781)/$E781</f>
        <v/>
      </c>
      <c r="AM781" s="40">
        <f>INDEX(AM$78:AM$91,$D781)/$E781</f>
        <v/>
      </c>
      <c r="AN781" s="40">
        <f>INDEX(AN$78:AN$91,$D781)/$E781</f>
        <v/>
      </c>
      <c r="AO781" s="40">
        <f>INDEX(AO$78:AO$91,$D781)/$E781</f>
        <v/>
      </c>
      <c r="AP781" s="40">
        <f>INDEX(AP$78:AP$91,$D781)/$E781</f>
        <v/>
      </c>
      <c r="AQ781" s="40">
        <f>INDEX(AQ$78:AQ$91,$D781)/$E781</f>
        <v/>
      </c>
      <c r="AR781" s="40">
        <f>INDEX(AR$78:AR$91,$D781)/$E781</f>
        <v/>
      </c>
      <c r="AS781" s="40">
        <f>INDEX(AS$78:AS$91,$D781)/$E781</f>
        <v/>
      </c>
      <c r="AT781" s="40">
        <f>INDEX(AT$78:AT$91,$D781)/$E781</f>
        <v/>
      </c>
      <c r="AU781" s="40">
        <f>INDEX(AU$78:AU$91,$D781)/$E781</f>
        <v/>
      </c>
      <c r="AV781" s="40">
        <f>INDEX(AV$78:AV$91,$D781)/$E781</f>
        <v/>
      </c>
      <c r="AW781" s="40">
        <f>INDEX(AW$78:AW$91,$D781)/$E781</f>
        <v/>
      </c>
      <c r="AX781" s="42">
        <f>NEWEXCISE(INDEX(AX$78:AX$91,$D781),$E781)</f>
        <v/>
      </c>
    </row>
    <row r="782" hidden="1" outlineLevel="2">
      <c r="A782" s="5" t="inlineStr">
        <is>
          <t>ntx</t>
        </is>
      </c>
      <c r="B782" s="5" t="inlineStr">
        <is>
          <t>oop</t>
        </is>
      </c>
      <c r="C782" s="5" t="inlineStr">
        <is>
          <t>mch</t>
        </is>
      </c>
      <c r="D782" s="40">
        <f>INDEX(Inputs!$L$5:$L$132,MATCH($B782&amp;"|"&amp;$C782,Inputs!$A$5:$A$132,0))</f>
        <v/>
      </c>
      <c r="E782" s="40">
        <f>INDEX(Inputs!$I$5:$I$132,MATCH($B782&amp;"|"&amp;$C782,Inputs!$A$5:$A$132,0))</f>
        <v/>
      </c>
      <c r="F782" s="39" t="n"/>
      <c r="G782" s="39" t="n"/>
      <c r="H782" s="5">
        <f>INDEX(Variables!$B$5:$B$105,MATCH($A782,Variables!$A$5:$A$105,0))&amp;IF($C782="",""," | "&amp;INDEX(Mapping!$B$5:$B$26,MATCH($C782,Mapping!$A$5:$A$26,0))&amp;" | "&amp;INDEX(Mapping!$B$30:$B$41,MATCH($B782,Mapping!$A$30:$A$41,0)))</f>
        <v/>
      </c>
      <c r="I782" s="5">
        <f>INDEX(Variables!$C$5:$C$105,MATCH($A782,Variables!$A$5:$A$105,0))</f>
        <v/>
      </c>
      <c r="J782" s="5">
        <f>INDEX(Variables!$E$5:$E$105,MATCH($A782,Variables!$A$5:$A$105,0))</f>
        <v/>
      </c>
      <c r="K782" s="25">
        <f>LOWER(Settings!$C$4)&amp;".mit."&amp;$A782&amp;IF($C782="","","."&amp;$C782&amp;"."&amp;$B782)&amp;IF(INDEX(Variables!$D$5:$D$105,MATCH($A782,Variables!$A$5:$A$105,0))="","","."&amp;INDEX(Variables!$D$5:$D$105,MATCH($A782,Variables!$A$5:$A$105,0)))&amp;"."&amp;K$5</f>
        <v/>
      </c>
      <c r="L782" s="41">
        <f>INDEX(L$78:L$91,$D782)/$E782</f>
        <v/>
      </c>
      <c r="M782" s="40">
        <f>INDEX(M$78:M$91,$D782)/$E782</f>
        <v/>
      </c>
      <c r="N782" s="40">
        <f>INDEX(N$78:N$91,$D782)/$E782</f>
        <v/>
      </c>
      <c r="O782" s="40">
        <f>INDEX(O$78:O$91,$D782)/$E782</f>
        <v/>
      </c>
      <c r="P782" s="40">
        <f>INDEX(P$78:P$91,$D782)/$E782</f>
        <v/>
      </c>
      <c r="Q782" s="40">
        <f>INDEX(Q$78:Q$91,$D782)/$E782</f>
        <v/>
      </c>
      <c r="R782" s="40">
        <f>INDEX(R$78:R$91,$D782)/$E782</f>
        <v/>
      </c>
      <c r="S782" s="40">
        <f>INDEX(S$78:S$91,$D782)/$E782</f>
        <v/>
      </c>
      <c r="T782" s="40">
        <f>INDEX(T$78:T$91,$D782)/$E782</f>
        <v/>
      </c>
      <c r="U782" s="40">
        <f>INDEX(U$78:U$91,$D782)/$E782</f>
        <v/>
      </c>
      <c r="V782" s="40">
        <f>INDEX(V$78:V$91,$D782)/$E782</f>
        <v/>
      </c>
      <c r="W782" s="40">
        <f>INDEX(W$78:W$91,$D782)/$E782</f>
        <v/>
      </c>
      <c r="X782" s="40">
        <f>INDEX(X$78:X$91,$D782)/$E782</f>
        <v/>
      </c>
      <c r="Y782" s="40">
        <f>INDEX(Y$78:Y$91,$D782)/$E782</f>
        <v/>
      </c>
      <c r="Z782" s="40">
        <f>INDEX(Z$78:Z$91,$D782)/$E782</f>
        <v/>
      </c>
      <c r="AA782" s="40">
        <f>INDEX(AA$78:AA$91,$D782)/$E782</f>
        <v/>
      </c>
      <c r="AB782" s="40">
        <f>INDEX(AB$78:AB$91,$D782)/$E782</f>
        <v/>
      </c>
      <c r="AC782" s="40">
        <f>INDEX(AC$78:AC$91,$D782)/$E782</f>
        <v/>
      </c>
      <c r="AD782" s="42">
        <f>NEWEXCISE(INDEX(AD$78:AD$91,$D782),$E782)</f>
        <v/>
      </c>
      <c r="AE782" s="25">
        <f>LOWER(Settings!$C$4)&amp;".mit."&amp;$A782&amp;IF($C782="","","."&amp;$C782&amp;"."&amp;$B782)&amp;IF(INDEX(Variables!$D$5:$D$105,MATCH($A782,Variables!$A$5:$A$105,0))="","","."&amp;INDEX(Variables!$D$5:$D$105,MATCH($A782,Variables!$A$5:$A$105,0)))&amp;"."&amp;AE$5</f>
        <v/>
      </c>
      <c r="AF782" s="41">
        <f>INDEX(AF$78:AF$91,$D782)/$E782</f>
        <v/>
      </c>
      <c r="AG782" s="40">
        <f>INDEX(AG$78:AG$91,$D782)/$E782</f>
        <v/>
      </c>
      <c r="AH782" s="40">
        <f>INDEX(AH$78:AH$91,$D782)/$E782</f>
        <v/>
      </c>
      <c r="AI782" s="40">
        <f>INDEX(AI$78:AI$91,$D782)/$E782</f>
        <v/>
      </c>
      <c r="AJ782" s="40">
        <f>INDEX(AJ$78:AJ$91,$D782)/$E782</f>
        <v/>
      </c>
      <c r="AK782" s="40">
        <f>INDEX(AK$78:AK$91,$D782)/$E782</f>
        <v/>
      </c>
      <c r="AL782" s="40">
        <f>INDEX(AL$78:AL$91,$D782)/$E782</f>
        <v/>
      </c>
      <c r="AM782" s="40">
        <f>INDEX(AM$78:AM$91,$D782)/$E782</f>
        <v/>
      </c>
      <c r="AN782" s="40">
        <f>INDEX(AN$78:AN$91,$D782)/$E782</f>
        <v/>
      </c>
      <c r="AO782" s="40">
        <f>INDEX(AO$78:AO$91,$D782)/$E782</f>
        <v/>
      </c>
      <c r="AP782" s="40">
        <f>INDEX(AP$78:AP$91,$D782)/$E782</f>
        <v/>
      </c>
      <c r="AQ782" s="40">
        <f>INDEX(AQ$78:AQ$91,$D782)/$E782</f>
        <v/>
      </c>
      <c r="AR782" s="40">
        <f>INDEX(AR$78:AR$91,$D782)/$E782</f>
        <v/>
      </c>
      <c r="AS782" s="40">
        <f>INDEX(AS$78:AS$91,$D782)/$E782</f>
        <v/>
      </c>
      <c r="AT782" s="40">
        <f>INDEX(AT$78:AT$91,$D782)/$E782</f>
        <v/>
      </c>
      <c r="AU782" s="40">
        <f>INDEX(AU$78:AU$91,$D782)/$E782</f>
        <v/>
      </c>
      <c r="AV782" s="40">
        <f>INDEX(AV$78:AV$91,$D782)/$E782</f>
        <v/>
      </c>
      <c r="AW782" s="40">
        <f>INDEX(AW$78:AW$91,$D782)/$E782</f>
        <v/>
      </c>
      <c r="AX782" s="42">
        <f>NEWEXCISE(INDEX(AX$78:AX$91,$D782),$E782)</f>
        <v/>
      </c>
    </row>
    <row r="783" hidden="1" outlineLevel="2">
      <c r="A783" s="5" t="inlineStr">
        <is>
          <t>ntx</t>
        </is>
      </c>
      <c r="B783" s="5" t="inlineStr">
        <is>
          <t>bio</t>
        </is>
      </c>
      <c r="C783" s="5" t="inlineStr">
        <is>
          <t>mch</t>
        </is>
      </c>
      <c r="D783" s="40">
        <f>INDEX(Inputs!$L$5:$L$132,MATCH($B783&amp;"|"&amp;$C783,Inputs!$A$5:$A$132,0))</f>
        <v/>
      </c>
      <c r="E783" s="40">
        <f>INDEX(Inputs!$I$5:$I$132,MATCH($B783&amp;"|"&amp;$C783,Inputs!$A$5:$A$132,0))</f>
        <v/>
      </c>
      <c r="F783" s="39" t="n"/>
      <c r="G783" s="39" t="n"/>
      <c r="H783" s="5">
        <f>INDEX(Variables!$B$5:$B$105,MATCH($A783,Variables!$A$5:$A$105,0))&amp;IF($C783="",""," | "&amp;INDEX(Mapping!$B$5:$B$26,MATCH($C783,Mapping!$A$5:$A$26,0))&amp;" | "&amp;INDEX(Mapping!$B$30:$B$41,MATCH($B783,Mapping!$A$30:$A$41,0)))</f>
        <v/>
      </c>
      <c r="I783" s="5">
        <f>INDEX(Variables!$C$5:$C$105,MATCH($A783,Variables!$A$5:$A$105,0))</f>
        <v/>
      </c>
      <c r="J783" s="5">
        <f>INDEX(Variables!$E$5:$E$105,MATCH($A783,Variables!$A$5:$A$105,0))</f>
        <v/>
      </c>
      <c r="K783" s="25">
        <f>LOWER(Settings!$C$4)&amp;".mit."&amp;$A783&amp;IF($C783="","","."&amp;$C783&amp;"."&amp;$B783)&amp;IF(INDEX(Variables!$D$5:$D$105,MATCH($A783,Variables!$A$5:$A$105,0))="","","."&amp;INDEX(Variables!$D$5:$D$105,MATCH($A783,Variables!$A$5:$A$105,0)))&amp;"."&amp;K$5</f>
        <v/>
      </c>
      <c r="L783" s="41">
        <f>INDEX(L$78:L$91,$D783)/$E783</f>
        <v/>
      </c>
      <c r="M783" s="40">
        <f>INDEX(M$78:M$91,$D783)/$E783</f>
        <v/>
      </c>
      <c r="N783" s="40">
        <f>INDEX(N$78:N$91,$D783)/$E783</f>
        <v/>
      </c>
      <c r="O783" s="40">
        <f>INDEX(O$78:O$91,$D783)/$E783</f>
        <v/>
      </c>
      <c r="P783" s="40">
        <f>INDEX(P$78:P$91,$D783)/$E783</f>
        <v/>
      </c>
      <c r="Q783" s="40">
        <f>INDEX(Q$78:Q$91,$D783)/$E783</f>
        <v/>
      </c>
      <c r="R783" s="40">
        <f>INDEX(R$78:R$91,$D783)/$E783</f>
        <v/>
      </c>
      <c r="S783" s="40">
        <f>INDEX(S$78:S$91,$D783)/$E783</f>
        <v/>
      </c>
      <c r="T783" s="40">
        <f>INDEX(T$78:T$91,$D783)/$E783</f>
        <v/>
      </c>
      <c r="U783" s="40">
        <f>INDEX(U$78:U$91,$D783)/$E783</f>
        <v/>
      </c>
      <c r="V783" s="40">
        <f>INDEX(V$78:V$91,$D783)/$E783</f>
        <v/>
      </c>
      <c r="W783" s="40">
        <f>INDEX(W$78:W$91,$D783)/$E783</f>
        <v/>
      </c>
      <c r="X783" s="40">
        <f>INDEX(X$78:X$91,$D783)/$E783</f>
        <v/>
      </c>
      <c r="Y783" s="40">
        <f>INDEX(Y$78:Y$91,$D783)/$E783</f>
        <v/>
      </c>
      <c r="Z783" s="40">
        <f>INDEX(Z$78:Z$91,$D783)/$E783</f>
        <v/>
      </c>
      <c r="AA783" s="40">
        <f>INDEX(AA$78:AA$91,$D783)/$E783</f>
        <v/>
      </c>
      <c r="AB783" s="40">
        <f>INDEX(AB$78:AB$91,$D783)/$E783</f>
        <v/>
      </c>
      <c r="AC783" s="40">
        <f>INDEX(AC$78:AC$91,$D783)/$E783</f>
        <v/>
      </c>
      <c r="AD783" s="42">
        <f>NEWEXCISE(INDEX(AD$78:AD$91,$D783),$E783)</f>
        <v/>
      </c>
      <c r="AE783" s="25">
        <f>LOWER(Settings!$C$4)&amp;".mit."&amp;$A783&amp;IF($C783="","","."&amp;$C783&amp;"."&amp;$B783)&amp;IF(INDEX(Variables!$D$5:$D$105,MATCH($A783,Variables!$A$5:$A$105,0))="","","."&amp;INDEX(Variables!$D$5:$D$105,MATCH($A783,Variables!$A$5:$A$105,0)))&amp;"."&amp;AE$5</f>
        <v/>
      </c>
      <c r="AF783" s="41">
        <f>INDEX(AF$78:AF$91,$D783)/$E783</f>
        <v/>
      </c>
      <c r="AG783" s="40">
        <f>INDEX(AG$78:AG$91,$D783)/$E783</f>
        <v/>
      </c>
      <c r="AH783" s="40">
        <f>INDEX(AH$78:AH$91,$D783)/$E783</f>
        <v/>
      </c>
      <c r="AI783" s="40">
        <f>INDEX(AI$78:AI$91,$D783)/$E783</f>
        <v/>
      </c>
      <c r="AJ783" s="40">
        <f>INDEX(AJ$78:AJ$91,$D783)/$E783</f>
        <v/>
      </c>
      <c r="AK783" s="40">
        <f>INDEX(AK$78:AK$91,$D783)/$E783</f>
        <v/>
      </c>
      <c r="AL783" s="40">
        <f>INDEX(AL$78:AL$91,$D783)/$E783</f>
        <v/>
      </c>
      <c r="AM783" s="40">
        <f>INDEX(AM$78:AM$91,$D783)/$E783</f>
        <v/>
      </c>
      <c r="AN783" s="40">
        <f>INDEX(AN$78:AN$91,$D783)/$E783</f>
        <v/>
      </c>
      <c r="AO783" s="40">
        <f>INDEX(AO$78:AO$91,$D783)/$E783</f>
        <v/>
      </c>
      <c r="AP783" s="40">
        <f>INDEX(AP$78:AP$91,$D783)/$E783</f>
        <v/>
      </c>
      <c r="AQ783" s="40">
        <f>INDEX(AQ$78:AQ$91,$D783)/$E783</f>
        <v/>
      </c>
      <c r="AR783" s="40">
        <f>INDEX(AR$78:AR$91,$D783)/$E783</f>
        <v/>
      </c>
      <c r="AS783" s="40">
        <f>INDEX(AS$78:AS$91,$D783)/$E783</f>
        <v/>
      </c>
      <c r="AT783" s="40">
        <f>INDEX(AT$78:AT$91,$D783)/$E783</f>
        <v/>
      </c>
      <c r="AU783" s="40">
        <f>INDEX(AU$78:AU$91,$D783)/$E783</f>
        <v/>
      </c>
      <c r="AV783" s="40">
        <f>INDEX(AV$78:AV$91,$D783)/$E783</f>
        <v/>
      </c>
      <c r="AW783" s="40">
        <f>INDEX(AW$78:AW$91,$D783)/$E783</f>
        <v/>
      </c>
      <c r="AX783" s="42">
        <f>NEWEXCISE(INDEX(AX$78:AX$91,$D783),$E783)</f>
        <v/>
      </c>
    </row>
    <row r="784" hidden="1" outlineLevel="2"/>
    <row r="785" hidden="1" outlineLevel="2">
      <c r="A785" s="5" t="inlineStr">
        <is>
          <t>nce</t>
        </is>
      </c>
      <c r="B785" s="5" t="inlineStr">
        <is>
          <t>coa</t>
        </is>
      </c>
      <c r="C785" s="5" t="inlineStr">
        <is>
          <t>mch</t>
        </is>
      </c>
      <c r="D785" s="39" t="n"/>
      <c r="E785" s="39" t="n"/>
      <c r="F785" s="39" t="n"/>
      <c r="G785" s="39" t="n"/>
      <c r="H785" s="5">
        <f>INDEX(Variables!$B$5:$B$105,MATCH($A785,Variables!$A$5:$A$105,0))&amp;IF($C785="",""," | "&amp;INDEX(Mapping!$B$5:$B$26,MATCH($C785,Mapping!$A$5:$A$26,0))&amp;" | "&amp;INDEX(Mapping!$B$30:$B$41,MATCH($B785,Mapping!$A$30:$A$41,0)))</f>
        <v/>
      </c>
      <c r="I785" s="5">
        <f>INDEX(Variables!$C$5:$C$105,MATCH($A785,Variables!$A$5:$A$105,0))</f>
        <v/>
      </c>
      <c r="J785" s="5">
        <f>INDEX(Variables!$E$5:$E$105,MATCH($A785,Variables!$A$5:$A$105,0))</f>
        <v/>
      </c>
      <c r="K785" s="25">
        <f>LOWER(Settings!$C$4)&amp;".mit."&amp;$A785&amp;IF($C785="","","."&amp;$C785&amp;"."&amp;$B785)&amp;IF(INDEX(Variables!$D$5:$D$105,MATCH($A785,Variables!$A$5:$A$105,0))="","","."&amp;INDEX(Variables!$D$5:$D$105,MATCH($A785,Variables!$A$5:$A$105,0)))&amp;"."&amp;K$5</f>
        <v/>
      </c>
      <c r="L785" s="41">
        <f>L758+L767+L776</f>
        <v/>
      </c>
      <c r="M785" s="40">
        <f>M758+M767+M776</f>
        <v/>
      </c>
      <c r="N785" s="40">
        <f>N758+N767+N776</f>
        <v/>
      </c>
      <c r="O785" s="40">
        <f>O758+O767+O776</f>
        <v/>
      </c>
      <c r="P785" s="40">
        <f>P758+P767+P776</f>
        <v/>
      </c>
      <c r="Q785" s="40">
        <f>Q758+Q767+Q776</f>
        <v/>
      </c>
      <c r="R785" s="40">
        <f>R758+R767+R776</f>
        <v/>
      </c>
      <c r="S785" s="40">
        <f>S758+S767+S776</f>
        <v/>
      </c>
      <c r="T785" s="40">
        <f>T758+T767+T776</f>
        <v/>
      </c>
      <c r="U785" s="40">
        <f>U758+U767+U776</f>
        <v/>
      </c>
      <c r="V785" s="40">
        <f>V758+V767+V776</f>
        <v/>
      </c>
      <c r="W785" s="40">
        <f>W758+W767+W776</f>
        <v/>
      </c>
      <c r="X785" s="40">
        <f>X758+X767+X776</f>
        <v/>
      </c>
      <c r="Y785" s="40">
        <f>Y758+Y767+Y776</f>
        <v/>
      </c>
      <c r="Z785" s="40">
        <f>Z758+Z767+Z776</f>
        <v/>
      </c>
      <c r="AA785" s="40">
        <f>AA758+AA767+AA776</f>
        <v/>
      </c>
      <c r="AB785" s="40">
        <f>AB758+AB767+AB776</f>
        <v/>
      </c>
      <c r="AC785" s="40">
        <f>AC758+AC767+AC776</f>
        <v/>
      </c>
      <c r="AD785" s="42">
        <f>NEWPOLICY(AD758,AD767,AD776)</f>
        <v/>
      </c>
      <c r="AE785" s="25">
        <f>LOWER(Settings!$C$4)&amp;".mit."&amp;$A785&amp;IF($C785="","","."&amp;$C785&amp;"."&amp;$B785)&amp;IF(INDEX(Variables!$D$5:$D$105,MATCH($A785,Variables!$A$5:$A$105,0))="","","."&amp;INDEX(Variables!$D$5:$D$105,MATCH($A785,Variables!$A$5:$A$105,0)))&amp;"."&amp;AE$5</f>
        <v/>
      </c>
      <c r="AF785" s="41">
        <f>AF758+AF767+AF776</f>
        <v/>
      </c>
      <c r="AG785" s="40">
        <f>AG758+AG767+AG776</f>
        <v/>
      </c>
      <c r="AH785" s="40">
        <f>AH758+AH767+AH776</f>
        <v/>
      </c>
      <c r="AI785" s="40">
        <f>AI758+AI767+AI776</f>
        <v/>
      </c>
      <c r="AJ785" s="40">
        <f>AJ758+AJ767+AJ776</f>
        <v/>
      </c>
      <c r="AK785" s="40">
        <f>AK758+AK767+AK776</f>
        <v/>
      </c>
      <c r="AL785" s="40">
        <f>AL758+AL767+AL776</f>
        <v/>
      </c>
      <c r="AM785" s="40">
        <f>AM758+AM767+AM776</f>
        <v/>
      </c>
      <c r="AN785" s="40">
        <f>AN758+AN767+AN776</f>
        <v/>
      </c>
      <c r="AO785" s="40">
        <f>AO758+AO767+AO776</f>
        <v/>
      </c>
      <c r="AP785" s="40">
        <f>AP758+AP767+AP776</f>
        <v/>
      </c>
      <c r="AQ785" s="40">
        <f>AQ758+AQ767+AQ776</f>
        <v/>
      </c>
      <c r="AR785" s="40">
        <f>AR758+AR767+AR776</f>
        <v/>
      </c>
      <c r="AS785" s="40">
        <f>AS758+AS767+AS776</f>
        <v/>
      </c>
      <c r="AT785" s="40">
        <f>AT758+AT767+AT776</f>
        <v/>
      </c>
      <c r="AU785" s="40">
        <f>AU758+AU767+AU776</f>
        <v/>
      </c>
      <c r="AV785" s="40">
        <f>AV758+AV767+AV776</f>
        <v/>
      </c>
      <c r="AW785" s="40">
        <f>AW758+AW767+AW776</f>
        <v/>
      </c>
      <c r="AX785" s="42">
        <f>NEWPOLICY(AX758,AX767,AX776)</f>
        <v/>
      </c>
    </row>
    <row r="786" hidden="1" outlineLevel="2">
      <c r="A786" s="5" t="inlineStr">
        <is>
          <t>nce</t>
        </is>
      </c>
      <c r="B786" s="5" t="inlineStr">
        <is>
          <t>nga</t>
        </is>
      </c>
      <c r="C786" s="5" t="inlineStr">
        <is>
          <t>mch</t>
        </is>
      </c>
      <c r="D786" s="39" t="n"/>
      <c r="E786" s="39" t="n"/>
      <c r="F786" s="39" t="n"/>
      <c r="G786" s="39" t="n"/>
      <c r="H786" s="5">
        <f>INDEX(Variables!$B$5:$B$105,MATCH($A786,Variables!$A$5:$A$105,0))&amp;IF($C786="",""," | "&amp;INDEX(Mapping!$B$5:$B$26,MATCH($C786,Mapping!$A$5:$A$26,0))&amp;" | "&amp;INDEX(Mapping!$B$30:$B$41,MATCH($B786,Mapping!$A$30:$A$41,0)))</f>
        <v/>
      </c>
      <c r="I786" s="5">
        <f>INDEX(Variables!$C$5:$C$105,MATCH($A786,Variables!$A$5:$A$105,0))</f>
        <v/>
      </c>
      <c r="J786" s="5">
        <f>INDEX(Variables!$E$5:$E$105,MATCH($A786,Variables!$A$5:$A$105,0))</f>
        <v/>
      </c>
      <c r="K786" s="25">
        <f>LOWER(Settings!$C$4)&amp;".mit."&amp;$A786&amp;IF($C786="","","."&amp;$C786&amp;"."&amp;$B786)&amp;IF(INDEX(Variables!$D$5:$D$105,MATCH($A786,Variables!$A$5:$A$105,0))="","","."&amp;INDEX(Variables!$D$5:$D$105,MATCH($A786,Variables!$A$5:$A$105,0)))&amp;"."&amp;K$5</f>
        <v/>
      </c>
      <c r="L786" s="41">
        <f>L759+L768+L777</f>
        <v/>
      </c>
      <c r="M786" s="40">
        <f>M759+M768+M777</f>
        <v/>
      </c>
      <c r="N786" s="40">
        <f>N759+N768+N777</f>
        <v/>
      </c>
      <c r="O786" s="40">
        <f>O759+O768+O777</f>
        <v/>
      </c>
      <c r="P786" s="40">
        <f>P759+P768+P777</f>
        <v/>
      </c>
      <c r="Q786" s="40">
        <f>Q759+Q768+Q777</f>
        <v/>
      </c>
      <c r="R786" s="40">
        <f>R759+R768+R777</f>
        <v/>
      </c>
      <c r="S786" s="40">
        <f>S759+S768+S777</f>
        <v/>
      </c>
      <c r="T786" s="40">
        <f>T759+T768+T777</f>
        <v/>
      </c>
      <c r="U786" s="40">
        <f>U759+U768+U777</f>
        <v/>
      </c>
      <c r="V786" s="40">
        <f>V759+V768+V777</f>
        <v/>
      </c>
      <c r="W786" s="40">
        <f>W759+W768+W777</f>
        <v/>
      </c>
      <c r="X786" s="40">
        <f>X759+X768+X777</f>
        <v/>
      </c>
      <c r="Y786" s="40">
        <f>Y759+Y768+Y777</f>
        <v/>
      </c>
      <c r="Z786" s="40">
        <f>Z759+Z768+Z777</f>
        <v/>
      </c>
      <c r="AA786" s="40">
        <f>AA759+AA768+AA777</f>
        <v/>
      </c>
      <c r="AB786" s="40">
        <f>AB759+AB768+AB777</f>
        <v/>
      </c>
      <c r="AC786" s="40">
        <f>AC759+AC768+AC777</f>
        <v/>
      </c>
      <c r="AD786" s="42">
        <f>NEWPOLICY(AD759,AD768,AD777)</f>
        <v/>
      </c>
      <c r="AE786" s="25">
        <f>LOWER(Settings!$C$4)&amp;".mit."&amp;$A786&amp;IF($C786="","","."&amp;$C786&amp;"."&amp;$B786)&amp;IF(INDEX(Variables!$D$5:$D$105,MATCH($A786,Variables!$A$5:$A$105,0))="","","."&amp;INDEX(Variables!$D$5:$D$105,MATCH($A786,Variables!$A$5:$A$105,0)))&amp;"."&amp;AE$5</f>
        <v/>
      </c>
      <c r="AF786" s="41">
        <f>AF759+AF768+AF777</f>
        <v/>
      </c>
      <c r="AG786" s="40">
        <f>AG759+AG768+AG777</f>
        <v/>
      </c>
      <c r="AH786" s="40">
        <f>AH759+AH768+AH777</f>
        <v/>
      </c>
      <c r="AI786" s="40">
        <f>AI759+AI768+AI777</f>
        <v/>
      </c>
      <c r="AJ786" s="40">
        <f>AJ759+AJ768+AJ777</f>
        <v/>
      </c>
      <c r="AK786" s="40">
        <f>AK759+AK768+AK777</f>
        <v/>
      </c>
      <c r="AL786" s="40">
        <f>AL759+AL768+AL777</f>
        <v/>
      </c>
      <c r="AM786" s="40">
        <f>AM759+AM768+AM777</f>
        <v/>
      </c>
      <c r="AN786" s="40">
        <f>AN759+AN768+AN777</f>
        <v/>
      </c>
      <c r="AO786" s="40">
        <f>AO759+AO768+AO777</f>
        <v/>
      </c>
      <c r="AP786" s="40">
        <f>AP759+AP768+AP777</f>
        <v/>
      </c>
      <c r="AQ786" s="40">
        <f>AQ759+AQ768+AQ777</f>
        <v/>
      </c>
      <c r="AR786" s="40">
        <f>AR759+AR768+AR777</f>
        <v/>
      </c>
      <c r="AS786" s="40">
        <f>AS759+AS768+AS777</f>
        <v/>
      </c>
      <c r="AT786" s="40">
        <f>AT759+AT768+AT777</f>
        <v/>
      </c>
      <c r="AU786" s="40">
        <f>AU759+AU768+AU777</f>
        <v/>
      </c>
      <c r="AV786" s="40">
        <f>AV759+AV768+AV777</f>
        <v/>
      </c>
      <c r="AW786" s="40">
        <f>AW759+AW768+AW777</f>
        <v/>
      </c>
      <c r="AX786" s="42">
        <f>NEWPOLICY(AX759,AX768,AX777)</f>
        <v/>
      </c>
    </row>
    <row r="787" hidden="1" outlineLevel="2">
      <c r="A787" s="5" t="inlineStr">
        <is>
          <t>nce</t>
        </is>
      </c>
      <c r="B787" s="5" t="inlineStr">
        <is>
          <t>gso</t>
        </is>
      </c>
      <c r="C787" s="5" t="inlineStr">
        <is>
          <t>mch</t>
        </is>
      </c>
      <c r="D787" s="39" t="n"/>
      <c r="E787" s="39" t="n"/>
      <c r="F787" s="39" t="n"/>
      <c r="G787" s="39" t="n"/>
      <c r="H787" s="5">
        <f>INDEX(Variables!$B$5:$B$105,MATCH($A787,Variables!$A$5:$A$105,0))&amp;IF($C787="",""," | "&amp;INDEX(Mapping!$B$5:$B$26,MATCH($C787,Mapping!$A$5:$A$26,0))&amp;" | "&amp;INDEX(Mapping!$B$30:$B$41,MATCH($B787,Mapping!$A$30:$A$41,0)))</f>
        <v/>
      </c>
      <c r="I787" s="5">
        <f>INDEX(Variables!$C$5:$C$105,MATCH($A787,Variables!$A$5:$A$105,0))</f>
        <v/>
      </c>
      <c r="J787" s="5">
        <f>INDEX(Variables!$E$5:$E$105,MATCH($A787,Variables!$A$5:$A$105,0))</f>
        <v/>
      </c>
      <c r="K787" s="25">
        <f>LOWER(Settings!$C$4)&amp;".mit."&amp;$A787&amp;IF($C787="","","."&amp;$C787&amp;"."&amp;$B787)&amp;IF(INDEX(Variables!$D$5:$D$105,MATCH($A787,Variables!$A$5:$A$105,0))="","","."&amp;INDEX(Variables!$D$5:$D$105,MATCH($A787,Variables!$A$5:$A$105,0)))&amp;"."&amp;K$5</f>
        <v/>
      </c>
      <c r="L787" s="41">
        <f>L760+L769+L778</f>
        <v/>
      </c>
      <c r="M787" s="40">
        <f>M760+M769+M778</f>
        <v/>
      </c>
      <c r="N787" s="40">
        <f>N760+N769+N778</f>
        <v/>
      </c>
      <c r="O787" s="40">
        <f>O760+O769+O778</f>
        <v/>
      </c>
      <c r="P787" s="40">
        <f>P760+P769+P778</f>
        <v/>
      </c>
      <c r="Q787" s="40">
        <f>Q760+Q769+Q778</f>
        <v/>
      </c>
      <c r="R787" s="40">
        <f>R760+R769+R778</f>
        <v/>
      </c>
      <c r="S787" s="40">
        <f>S760+S769+S778</f>
        <v/>
      </c>
      <c r="T787" s="40">
        <f>T760+T769+T778</f>
        <v/>
      </c>
      <c r="U787" s="40">
        <f>U760+U769+U778</f>
        <v/>
      </c>
      <c r="V787" s="40">
        <f>V760+V769+V778</f>
        <v/>
      </c>
      <c r="W787" s="40">
        <f>W760+W769+W778</f>
        <v/>
      </c>
      <c r="X787" s="40">
        <f>X760+X769+X778</f>
        <v/>
      </c>
      <c r="Y787" s="40">
        <f>Y760+Y769+Y778</f>
        <v/>
      </c>
      <c r="Z787" s="40">
        <f>Z760+Z769+Z778</f>
        <v/>
      </c>
      <c r="AA787" s="40">
        <f>AA760+AA769+AA778</f>
        <v/>
      </c>
      <c r="AB787" s="40">
        <f>AB760+AB769+AB778</f>
        <v/>
      </c>
      <c r="AC787" s="40">
        <f>AC760+AC769+AC778</f>
        <v/>
      </c>
      <c r="AD787" s="42">
        <f>NEWPOLICY(AD760,AD769,AD778)</f>
        <v/>
      </c>
      <c r="AE787" s="25">
        <f>LOWER(Settings!$C$4)&amp;".mit."&amp;$A787&amp;IF($C787="","","."&amp;$C787&amp;"."&amp;$B787)&amp;IF(INDEX(Variables!$D$5:$D$105,MATCH($A787,Variables!$A$5:$A$105,0))="","","."&amp;INDEX(Variables!$D$5:$D$105,MATCH($A787,Variables!$A$5:$A$105,0)))&amp;"."&amp;AE$5</f>
        <v/>
      </c>
      <c r="AF787" s="41">
        <f>AF760+AF769+AF778</f>
        <v/>
      </c>
      <c r="AG787" s="40">
        <f>AG760+AG769+AG778</f>
        <v/>
      </c>
      <c r="AH787" s="40">
        <f>AH760+AH769+AH778</f>
        <v/>
      </c>
      <c r="AI787" s="40">
        <f>AI760+AI769+AI778</f>
        <v/>
      </c>
      <c r="AJ787" s="40">
        <f>AJ760+AJ769+AJ778</f>
        <v/>
      </c>
      <c r="AK787" s="40">
        <f>AK760+AK769+AK778</f>
        <v/>
      </c>
      <c r="AL787" s="40">
        <f>AL760+AL769+AL778</f>
        <v/>
      </c>
      <c r="AM787" s="40">
        <f>AM760+AM769+AM778</f>
        <v/>
      </c>
      <c r="AN787" s="40">
        <f>AN760+AN769+AN778</f>
        <v/>
      </c>
      <c r="AO787" s="40">
        <f>AO760+AO769+AO778</f>
        <v/>
      </c>
      <c r="AP787" s="40">
        <f>AP760+AP769+AP778</f>
        <v/>
      </c>
      <c r="AQ787" s="40">
        <f>AQ760+AQ769+AQ778</f>
        <v/>
      </c>
      <c r="AR787" s="40">
        <f>AR760+AR769+AR778</f>
        <v/>
      </c>
      <c r="AS787" s="40">
        <f>AS760+AS769+AS778</f>
        <v/>
      </c>
      <c r="AT787" s="40">
        <f>AT760+AT769+AT778</f>
        <v/>
      </c>
      <c r="AU787" s="40">
        <f>AU760+AU769+AU778</f>
        <v/>
      </c>
      <c r="AV787" s="40">
        <f>AV760+AV769+AV778</f>
        <v/>
      </c>
      <c r="AW787" s="40">
        <f>AW760+AW769+AW778</f>
        <v/>
      </c>
      <c r="AX787" s="42">
        <f>NEWPOLICY(AX760,AX769,AX778)</f>
        <v/>
      </c>
    </row>
    <row r="788" hidden="1" outlineLevel="2">
      <c r="A788" s="5" t="inlineStr">
        <is>
          <t>nce</t>
        </is>
      </c>
      <c r="B788" s="5" t="inlineStr">
        <is>
          <t>die</t>
        </is>
      </c>
      <c r="C788" s="5" t="inlineStr">
        <is>
          <t>mch</t>
        </is>
      </c>
      <c r="D788" s="39" t="n"/>
      <c r="E788" s="39" t="n"/>
      <c r="F788" s="39" t="n"/>
      <c r="G788" s="39" t="n"/>
      <c r="H788" s="5">
        <f>INDEX(Variables!$B$5:$B$105,MATCH($A788,Variables!$A$5:$A$105,0))&amp;IF($C788="",""," | "&amp;INDEX(Mapping!$B$5:$B$26,MATCH($C788,Mapping!$A$5:$A$26,0))&amp;" | "&amp;INDEX(Mapping!$B$30:$B$41,MATCH($B788,Mapping!$A$30:$A$41,0)))</f>
        <v/>
      </c>
      <c r="I788" s="5">
        <f>INDEX(Variables!$C$5:$C$105,MATCH($A788,Variables!$A$5:$A$105,0))</f>
        <v/>
      </c>
      <c r="J788" s="5">
        <f>INDEX(Variables!$E$5:$E$105,MATCH($A788,Variables!$A$5:$A$105,0))</f>
        <v/>
      </c>
      <c r="K788" s="25">
        <f>LOWER(Settings!$C$4)&amp;".mit."&amp;$A788&amp;IF($C788="","","."&amp;$C788&amp;"."&amp;$B788)&amp;IF(INDEX(Variables!$D$5:$D$105,MATCH($A788,Variables!$A$5:$A$105,0))="","","."&amp;INDEX(Variables!$D$5:$D$105,MATCH($A788,Variables!$A$5:$A$105,0)))&amp;"."&amp;K$5</f>
        <v/>
      </c>
      <c r="L788" s="41">
        <f>L761+L770+L779</f>
        <v/>
      </c>
      <c r="M788" s="40">
        <f>M761+M770+M779</f>
        <v/>
      </c>
      <c r="N788" s="40">
        <f>N761+N770+N779</f>
        <v/>
      </c>
      <c r="O788" s="40">
        <f>O761+O770+O779</f>
        <v/>
      </c>
      <c r="P788" s="40">
        <f>P761+P770+P779</f>
        <v/>
      </c>
      <c r="Q788" s="40">
        <f>Q761+Q770+Q779</f>
        <v/>
      </c>
      <c r="R788" s="40">
        <f>R761+R770+R779</f>
        <v/>
      </c>
      <c r="S788" s="40">
        <f>S761+S770+S779</f>
        <v/>
      </c>
      <c r="T788" s="40">
        <f>T761+T770+T779</f>
        <v/>
      </c>
      <c r="U788" s="40">
        <f>U761+U770+U779</f>
        <v/>
      </c>
      <c r="V788" s="40">
        <f>V761+V770+V779</f>
        <v/>
      </c>
      <c r="W788" s="40">
        <f>W761+W770+W779</f>
        <v/>
      </c>
      <c r="X788" s="40">
        <f>X761+X770+X779</f>
        <v/>
      </c>
      <c r="Y788" s="40">
        <f>Y761+Y770+Y779</f>
        <v/>
      </c>
      <c r="Z788" s="40">
        <f>Z761+Z770+Z779</f>
        <v/>
      </c>
      <c r="AA788" s="40">
        <f>AA761+AA770+AA779</f>
        <v/>
      </c>
      <c r="AB788" s="40">
        <f>AB761+AB770+AB779</f>
        <v/>
      </c>
      <c r="AC788" s="40">
        <f>AC761+AC770+AC779</f>
        <v/>
      </c>
      <c r="AD788" s="42">
        <f>NEWPOLICY(AD761,AD770,AD779)</f>
        <v/>
      </c>
      <c r="AE788" s="25">
        <f>LOWER(Settings!$C$4)&amp;".mit."&amp;$A788&amp;IF($C788="","","."&amp;$C788&amp;"."&amp;$B788)&amp;IF(INDEX(Variables!$D$5:$D$105,MATCH($A788,Variables!$A$5:$A$105,0))="","","."&amp;INDEX(Variables!$D$5:$D$105,MATCH($A788,Variables!$A$5:$A$105,0)))&amp;"."&amp;AE$5</f>
        <v/>
      </c>
      <c r="AF788" s="41">
        <f>AF761+AF770+AF779</f>
        <v/>
      </c>
      <c r="AG788" s="40">
        <f>AG761+AG770+AG779</f>
        <v/>
      </c>
      <c r="AH788" s="40">
        <f>AH761+AH770+AH779</f>
        <v/>
      </c>
      <c r="AI788" s="40">
        <f>AI761+AI770+AI779</f>
        <v/>
      </c>
      <c r="AJ788" s="40">
        <f>AJ761+AJ770+AJ779</f>
        <v/>
      </c>
      <c r="AK788" s="40">
        <f>AK761+AK770+AK779</f>
        <v/>
      </c>
      <c r="AL788" s="40">
        <f>AL761+AL770+AL779</f>
        <v/>
      </c>
      <c r="AM788" s="40">
        <f>AM761+AM770+AM779</f>
        <v/>
      </c>
      <c r="AN788" s="40">
        <f>AN761+AN770+AN779</f>
        <v/>
      </c>
      <c r="AO788" s="40">
        <f>AO761+AO770+AO779</f>
        <v/>
      </c>
      <c r="AP788" s="40">
        <f>AP761+AP770+AP779</f>
        <v/>
      </c>
      <c r="AQ788" s="40">
        <f>AQ761+AQ770+AQ779</f>
        <v/>
      </c>
      <c r="AR788" s="40">
        <f>AR761+AR770+AR779</f>
        <v/>
      </c>
      <c r="AS788" s="40">
        <f>AS761+AS770+AS779</f>
        <v/>
      </c>
      <c r="AT788" s="40">
        <f>AT761+AT770+AT779</f>
        <v/>
      </c>
      <c r="AU788" s="40">
        <f>AU761+AU770+AU779</f>
        <v/>
      </c>
      <c r="AV788" s="40">
        <f>AV761+AV770+AV779</f>
        <v/>
      </c>
      <c r="AW788" s="40">
        <f>AW761+AW770+AW779</f>
        <v/>
      </c>
      <c r="AX788" s="42">
        <f>NEWPOLICY(AX761,AX770,AX779)</f>
        <v/>
      </c>
    </row>
    <row r="789" hidden="1" outlineLevel="2">
      <c r="A789" s="5" t="inlineStr">
        <is>
          <t>nce</t>
        </is>
      </c>
      <c r="B789" s="5" t="inlineStr">
        <is>
          <t>lpg</t>
        </is>
      </c>
      <c r="C789" s="5" t="inlineStr">
        <is>
          <t>mch</t>
        </is>
      </c>
      <c r="D789" s="39" t="n"/>
      <c r="E789" s="39" t="n"/>
      <c r="F789" s="39" t="n"/>
      <c r="G789" s="39" t="n"/>
      <c r="H789" s="5">
        <f>INDEX(Variables!$B$5:$B$105,MATCH($A789,Variables!$A$5:$A$105,0))&amp;IF($C789="",""," | "&amp;INDEX(Mapping!$B$5:$B$26,MATCH($C789,Mapping!$A$5:$A$26,0))&amp;" | "&amp;INDEX(Mapping!$B$30:$B$41,MATCH($B789,Mapping!$A$30:$A$41,0)))</f>
        <v/>
      </c>
      <c r="I789" s="5">
        <f>INDEX(Variables!$C$5:$C$105,MATCH($A789,Variables!$A$5:$A$105,0))</f>
        <v/>
      </c>
      <c r="J789" s="5">
        <f>INDEX(Variables!$E$5:$E$105,MATCH($A789,Variables!$A$5:$A$105,0))</f>
        <v/>
      </c>
      <c r="K789" s="25">
        <f>LOWER(Settings!$C$4)&amp;".mit."&amp;$A789&amp;IF($C789="","","."&amp;$C789&amp;"."&amp;$B789)&amp;IF(INDEX(Variables!$D$5:$D$105,MATCH($A789,Variables!$A$5:$A$105,0))="","","."&amp;INDEX(Variables!$D$5:$D$105,MATCH($A789,Variables!$A$5:$A$105,0)))&amp;"."&amp;K$5</f>
        <v/>
      </c>
      <c r="L789" s="41">
        <f>L762+L771+L780</f>
        <v/>
      </c>
      <c r="M789" s="40">
        <f>M762+M771+M780</f>
        <v/>
      </c>
      <c r="N789" s="40">
        <f>N762+N771+N780</f>
        <v/>
      </c>
      <c r="O789" s="40">
        <f>O762+O771+O780</f>
        <v/>
      </c>
      <c r="P789" s="40">
        <f>P762+P771+P780</f>
        <v/>
      </c>
      <c r="Q789" s="40">
        <f>Q762+Q771+Q780</f>
        <v/>
      </c>
      <c r="R789" s="40">
        <f>R762+R771+R780</f>
        <v/>
      </c>
      <c r="S789" s="40">
        <f>S762+S771+S780</f>
        <v/>
      </c>
      <c r="T789" s="40">
        <f>T762+T771+T780</f>
        <v/>
      </c>
      <c r="U789" s="40">
        <f>U762+U771+U780</f>
        <v/>
      </c>
      <c r="V789" s="40">
        <f>V762+V771+V780</f>
        <v/>
      </c>
      <c r="W789" s="40">
        <f>W762+W771+W780</f>
        <v/>
      </c>
      <c r="X789" s="40">
        <f>X762+X771+X780</f>
        <v/>
      </c>
      <c r="Y789" s="40">
        <f>Y762+Y771+Y780</f>
        <v/>
      </c>
      <c r="Z789" s="40">
        <f>Z762+Z771+Z780</f>
        <v/>
      </c>
      <c r="AA789" s="40">
        <f>AA762+AA771+AA780</f>
        <v/>
      </c>
      <c r="AB789" s="40">
        <f>AB762+AB771+AB780</f>
        <v/>
      </c>
      <c r="AC789" s="40">
        <f>AC762+AC771+AC780</f>
        <v/>
      </c>
      <c r="AD789" s="42">
        <f>NEWPOLICY(AD762,AD771,AD780)</f>
        <v/>
      </c>
      <c r="AE789" s="25">
        <f>LOWER(Settings!$C$4)&amp;".mit."&amp;$A789&amp;IF($C789="","","."&amp;$C789&amp;"."&amp;$B789)&amp;IF(INDEX(Variables!$D$5:$D$105,MATCH($A789,Variables!$A$5:$A$105,0))="","","."&amp;INDEX(Variables!$D$5:$D$105,MATCH($A789,Variables!$A$5:$A$105,0)))&amp;"."&amp;AE$5</f>
        <v/>
      </c>
      <c r="AF789" s="41">
        <f>AF762+AF771+AF780</f>
        <v/>
      </c>
      <c r="AG789" s="40">
        <f>AG762+AG771+AG780</f>
        <v/>
      </c>
      <c r="AH789" s="40">
        <f>AH762+AH771+AH780</f>
        <v/>
      </c>
      <c r="AI789" s="40">
        <f>AI762+AI771+AI780</f>
        <v/>
      </c>
      <c r="AJ789" s="40">
        <f>AJ762+AJ771+AJ780</f>
        <v/>
      </c>
      <c r="AK789" s="40">
        <f>AK762+AK771+AK780</f>
        <v/>
      </c>
      <c r="AL789" s="40">
        <f>AL762+AL771+AL780</f>
        <v/>
      </c>
      <c r="AM789" s="40">
        <f>AM762+AM771+AM780</f>
        <v/>
      </c>
      <c r="AN789" s="40">
        <f>AN762+AN771+AN780</f>
        <v/>
      </c>
      <c r="AO789" s="40">
        <f>AO762+AO771+AO780</f>
        <v/>
      </c>
      <c r="AP789" s="40">
        <f>AP762+AP771+AP780</f>
        <v/>
      </c>
      <c r="AQ789" s="40">
        <f>AQ762+AQ771+AQ780</f>
        <v/>
      </c>
      <c r="AR789" s="40">
        <f>AR762+AR771+AR780</f>
        <v/>
      </c>
      <c r="AS789" s="40">
        <f>AS762+AS771+AS780</f>
        <v/>
      </c>
      <c r="AT789" s="40">
        <f>AT762+AT771+AT780</f>
        <v/>
      </c>
      <c r="AU789" s="40">
        <f>AU762+AU771+AU780</f>
        <v/>
      </c>
      <c r="AV789" s="40">
        <f>AV762+AV771+AV780</f>
        <v/>
      </c>
      <c r="AW789" s="40">
        <f>AW762+AW771+AW780</f>
        <v/>
      </c>
      <c r="AX789" s="42">
        <f>NEWPOLICY(AX762,AX771,AX780)</f>
        <v/>
      </c>
    </row>
    <row r="790" hidden="1" outlineLevel="2">
      <c r="A790" s="5" t="inlineStr">
        <is>
          <t>nce</t>
        </is>
      </c>
      <c r="B790" s="5" t="inlineStr">
        <is>
          <t>ker</t>
        </is>
      </c>
      <c r="C790" s="5" t="inlineStr">
        <is>
          <t>mch</t>
        </is>
      </c>
      <c r="D790" s="39" t="n"/>
      <c r="E790" s="39" t="n"/>
      <c r="F790" s="39" t="n"/>
      <c r="G790" s="39" t="n"/>
      <c r="H790" s="5">
        <f>INDEX(Variables!$B$5:$B$105,MATCH($A790,Variables!$A$5:$A$105,0))&amp;IF($C790="",""," | "&amp;INDEX(Mapping!$B$5:$B$26,MATCH($C790,Mapping!$A$5:$A$26,0))&amp;" | "&amp;INDEX(Mapping!$B$30:$B$41,MATCH($B790,Mapping!$A$30:$A$41,0)))</f>
        <v/>
      </c>
      <c r="I790" s="5">
        <f>INDEX(Variables!$C$5:$C$105,MATCH($A790,Variables!$A$5:$A$105,0))</f>
        <v/>
      </c>
      <c r="J790" s="5">
        <f>INDEX(Variables!$E$5:$E$105,MATCH($A790,Variables!$A$5:$A$105,0))</f>
        <v/>
      </c>
      <c r="K790" s="25">
        <f>LOWER(Settings!$C$4)&amp;".mit."&amp;$A790&amp;IF($C790="","","."&amp;$C790&amp;"."&amp;$B790)&amp;IF(INDEX(Variables!$D$5:$D$105,MATCH($A790,Variables!$A$5:$A$105,0))="","","."&amp;INDEX(Variables!$D$5:$D$105,MATCH($A790,Variables!$A$5:$A$105,0)))&amp;"."&amp;K$5</f>
        <v/>
      </c>
      <c r="L790" s="41">
        <f>L763+L772+L781</f>
        <v/>
      </c>
      <c r="M790" s="40">
        <f>M763+M772+M781</f>
        <v/>
      </c>
      <c r="N790" s="40">
        <f>N763+N772+N781</f>
        <v/>
      </c>
      <c r="O790" s="40">
        <f>O763+O772+O781</f>
        <v/>
      </c>
      <c r="P790" s="40">
        <f>P763+P772+P781</f>
        <v/>
      </c>
      <c r="Q790" s="40">
        <f>Q763+Q772+Q781</f>
        <v/>
      </c>
      <c r="R790" s="40">
        <f>R763+R772+R781</f>
        <v/>
      </c>
      <c r="S790" s="40">
        <f>S763+S772+S781</f>
        <v/>
      </c>
      <c r="T790" s="40">
        <f>T763+T772+T781</f>
        <v/>
      </c>
      <c r="U790" s="40">
        <f>U763+U772+U781</f>
        <v/>
      </c>
      <c r="V790" s="40">
        <f>V763+V772+V781</f>
        <v/>
      </c>
      <c r="W790" s="40">
        <f>W763+W772+W781</f>
        <v/>
      </c>
      <c r="X790" s="40">
        <f>X763+X772+X781</f>
        <v/>
      </c>
      <c r="Y790" s="40">
        <f>Y763+Y772+Y781</f>
        <v/>
      </c>
      <c r="Z790" s="40">
        <f>Z763+Z772+Z781</f>
        <v/>
      </c>
      <c r="AA790" s="40">
        <f>AA763+AA772+AA781</f>
        <v/>
      </c>
      <c r="AB790" s="40">
        <f>AB763+AB772+AB781</f>
        <v/>
      </c>
      <c r="AC790" s="40">
        <f>AC763+AC772+AC781</f>
        <v/>
      </c>
      <c r="AD790" s="42">
        <f>NEWPOLICY(AD763,AD772,AD781)</f>
        <v/>
      </c>
      <c r="AE790" s="25">
        <f>LOWER(Settings!$C$4)&amp;".mit."&amp;$A790&amp;IF($C790="","","."&amp;$C790&amp;"."&amp;$B790)&amp;IF(INDEX(Variables!$D$5:$D$105,MATCH($A790,Variables!$A$5:$A$105,0))="","","."&amp;INDEX(Variables!$D$5:$D$105,MATCH($A790,Variables!$A$5:$A$105,0)))&amp;"."&amp;AE$5</f>
        <v/>
      </c>
      <c r="AF790" s="41">
        <f>AF763+AF772+AF781</f>
        <v/>
      </c>
      <c r="AG790" s="40">
        <f>AG763+AG772+AG781</f>
        <v/>
      </c>
      <c r="AH790" s="40">
        <f>AH763+AH772+AH781</f>
        <v/>
      </c>
      <c r="AI790" s="40">
        <f>AI763+AI772+AI781</f>
        <v/>
      </c>
      <c r="AJ790" s="40">
        <f>AJ763+AJ772+AJ781</f>
        <v/>
      </c>
      <c r="AK790" s="40">
        <f>AK763+AK772+AK781</f>
        <v/>
      </c>
      <c r="AL790" s="40">
        <f>AL763+AL772+AL781</f>
        <v/>
      </c>
      <c r="AM790" s="40">
        <f>AM763+AM772+AM781</f>
        <v/>
      </c>
      <c r="AN790" s="40">
        <f>AN763+AN772+AN781</f>
        <v/>
      </c>
      <c r="AO790" s="40">
        <f>AO763+AO772+AO781</f>
        <v/>
      </c>
      <c r="AP790" s="40">
        <f>AP763+AP772+AP781</f>
        <v/>
      </c>
      <c r="AQ790" s="40">
        <f>AQ763+AQ772+AQ781</f>
        <v/>
      </c>
      <c r="AR790" s="40">
        <f>AR763+AR772+AR781</f>
        <v/>
      </c>
      <c r="AS790" s="40">
        <f>AS763+AS772+AS781</f>
        <v/>
      </c>
      <c r="AT790" s="40">
        <f>AT763+AT772+AT781</f>
        <v/>
      </c>
      <c r="AU790" s="40">
        <f>AU763+AU772+AU781</f>
        <v/>
      </c>
      <c r="AV790" s="40">
        <f>AV763+AV772+AV781</f>
        <v/>
      </c>
      <c r="AW790" s="40">
        <f>AW763+AW772+AW781</f>
        <v/>
      </c>
      <c r="AX790" s="42">
        <f>NEWPOLICY(AX763,AX772,AX781)</f>
        <v/>
      </c>
    </row>
    <row r="791" hidden="1" outlineLevel="2">
      <c r="A791" s="5" t="inlineStr">
        <is>
          <t>nce</t>
        </is>
      </c>
      <c r="B791" s="5" t="inlineStr">
        <is>
          <t>oop</t>
        </is>
      </c>
      <c r="C791" s="5" t="inlineStr">
        <is>
          <t>mch</t>
        </is>
      </c>
      <c r="D791" s="39" t="n"/>
      <c r="E791" s="39" t="n"/>
      <c r="F791" s="39" t="n"/>
      <c r="G791" s="39" t="n"/>
      <c r="H791" s="5">
        <f>INDEX(Variables!$B$5:$B$105,MATCH($A791,Variables!$A$5:$A$105,0))&amp;IF($C791="",""," | "&amp;INDEX(Mapping!$B$5:$B$26,MATCH($C791,Mapping!$A$5:$A$26,0))&amp;" | "&amp;INDEX(Mapping!$B$30:$B$41,MATCH($B791,Mapping!$A$30:$A$41,0)))</f>
        <v/>
      </c>
      <c r="I791" s="5">
        <f>INDEX(Variables!$C$5:$C$105,MATCH($A791,Variables!$A$5:$A$105,0))</f>
        <v/>
      </c>
      <c r="J791" s="5">
        <f>INDEX(Variables!$E$5:$E$105,MATCH($A791,Variables!$A$5:$A$105,0))</f>
        <v/>
      </c>
      <c r="K791" s="25">
        <f>LOWER(Settings!$C$4)&amp;".mit."&amp;$A791&amp;IF($C791="","","."&amp;$C791&amp;"."&amp;$B791)&amp;IF(INDEX(Variables!$D$5:$D$105,MATCH($A791,Variables!$A$5:$A$105,0))="","","."&amp;INDEX(Variables!$D$5:$D$105,MATCH($A791,Variables!$A$5:$A$105,0)))&amp;"."&amp;K$5</f>
        <v/>
      </c>
      <c r="L791" s="41">
        <f>L764+L773+L782</f>
        <v/>
      </c>
      <c r="M791" s="40">
        <f>M764+M773+M782</f>
        <v/>
      </c>
      <c r="N791" s="40">
        <f>N764+N773+N782</f>
        <v/>
      </c>
      <c r="O791" s="40">
        <f>O764+O773+O782</f>
        <v/>
      </c>
      <c r="P791" s="40">
        <f>P764+P773+P782</f>
        <v/>
      </c>
      <c r="Q791" s="40">
        <f>Q764+Q773+Q782</f>
        <v/>
      </c>
      <c r="R791" s="40">
        <f>R764+R773+R782</f>
        <v/>
      </c>
      <c r="S791" s="40">
        <f>S764+S773+S782</f>
        <v/>
      </c>
      <c r="T791" s="40">
        <f>T764+T773+T782</f>
        <v/>
      </c>
      <c r="U791" s="40">
        <f>U764+U773+U782</f>
        <v/>
      </c>
      <c r="V791" s="40">
        <f>V764+V773+V782</f>
        <v/>
      </c>
      <c r="W791" s="40">
        <f>W764+W773+W782</f>
        <v/>
      </c>
      <c r="X791" s="40">
        <f>X764+X773+X782</f>
        <v/>
      </c>
      <c r="Y791" s="40">
        <f>Y764+Y773+Y782</f>
        <v/>
      </c>
      <c r="Z791" s="40">
        <f>Z764+Z773+Z782</f>
        <v/>
      </c>
      <c r="AA791" s="40">
        <f>AA764+AA773+AA782</f>
        <v/>
      </c>
      <c r="AB791" s="40">
        <f>AB764+AB773+AB782</f>
        <v/>
      </c>
      <c r="AC791" s="40">
        <f>AC764+AC773+AC782</f>
        <v/>
      </c>
      <c r="AD791" s="42">
        <f>NEWPOLICY(AD764,AD773,AD782)</f>
        <v/>
      </c>
      <c r="AE791" s="25">
        <f>LOWER(Settings!$C$4)&amp;".mit."&amp;$A791&amp;IF($C791="","","."&amp;$C791&amp;"."&amp;$B791)&amp;IF(INDEX(Variables!$D$5:$D$105,MATCH($A791,Variables!$A$5:$A$105,0))="","","."&amp;INDEX(Variables!$D$5:$D$105,MATCH($A791,Variables!$A$5:$A$105,0)))&amp;"."&amp;AE$5</f>
        <v/>
      </c>
      <c r="AF791" s="41">
        <f>AF764+AF773+AF782</f>
        <v/>
      </c>
      <c r="AG791" s="40">
        <f>AG764+AG773+AG782</f>
        <v/>
      </c>
      <c r="AH791" s="40">
        <f>AH764+AH773+AH782</f>
        <v/>
      </c>
      <c r="AI791" s="40">
        <f>AI764+AI773+AI782</f>
        <v/>
      </c>
      <c r="AJ791" s="40">
        <f>AJ764+AJ773+AJ782</f>
        <v/>
      </c>
      <c r="AK791" s="40">
        <f>AK764+AK773+AK782</f>
        <v/>
      </c>
      <c r="AL791" s="40">
        <f>AL764+AL773+AL782</f>
        <v/>
      </c>
      <c r="AM791" s="40">
        <f>AM764+AM773+AM782</f>
        <v/>
      </c>
      <c r="AN791" s="40">
        <f>AN764+AN773+AN782</f>
        <v/>
      </c>
      <c r="AO791" s="40">
        <f>AO764+AO773+AO782</f>
        <v/>
      </c>
      <c r="AP791" s="40">
        <f>AP764+AP773+AP782</f>
        <v/>
      </c>
      <c r="AQ791" s="40">
        <f>AQ764+AQ773+AQ782</f>
        <v/>
      </c>
      <c r="AR791" s="40">
        <f>AR764+AR773+AR782</f>
        <v/>
      </c>
      <c r="AS791" s="40">
        <f>AS764+AS773+AS782</f>
        <v/>
      </c>
      <c r="AT791" s="40">
        <f>AT764+AT773+AT782</f>
        <v/>
      </c>
      <c r="AU791" s="40">
        <f>AU764+AU773+AU782</f>
        <v/>
      </c>
      <c r="AV791" s="40">
        <f>AV764+AV773+AV782</f>
        <v/>
      </c>
      <c r="AW791" s="40">
        <f>AW764+AW773+AW782</f>
        <v/>
      </c>
      <c r="AX791" s="42">
        <f>NEWPOLICY(AX764,AX773,AX782)</f>
        <v/>
      </c>
    </row>
    <row r="792" hidden="1" outlineLevel="2">
      <c r="A792" s="5" t="inlineStr">
        <is>
          <t>nce</t>
        </is>
      </c>
      <c r="B792" s="5" t="inlineStr">
        <is>
          <t>bio</t>
        </is>
      </c>
      <c r="C792" s="5" t="inlineStr">
        <is>
          <t>mch</t>
        </is>
      </c>
      <c r="D792" s="39" t="n"/>
      <c r="E792" s="39" t="n"/>
      <c r="F792" s="39" t="n"/>
      <c r="G792" s="39" t="n"/>
      <c r="H792" s="5">
        <f>INDEX(Variables!$B$5:$B$105,MATCH($A792,Variables!$A$5:$A$105,0))&amp;IF($C792="",""," | "&amp;INDEX(Mapping!$B$5:$B$26,MATCH($C792,Mapping!$A$5:$A$26,0))&amp;" | "&amp;INDEX(Mapping!$B$30:$B$41,MATCH($B792,Mapping!$A$30:$A$41,0)))</f>
        <v/>
      </c>
      <c r="I792" s="5">
        <f>INDEX(Variables!$C$5:$C$105,MATCH($A792,Variables!$A$5:$A$105,0))</f>
        <v/>
      </c>
      <c r="J792" s="5">
        <f>INDEX(Variables!$E$5:$E$105,MATCH($A792,Variables!$A$5:$A$105,0))</f>
        <v/>
      </c>
      <c r="K792" s="25">
        <f>LOWER(Settings!$C$4)&amp;".mit."&amp;$A792&amp;IF($C792="","","."&amp;$C792&amp;"."&amp;$B792)&amp;IF(INDEX(Variables!$D$5:$D$105,MATCH($A792,Variables!$A$5:$A$105,0))="","","."&amp;INDEX(Variables!$D$5:$D$105,MATCH($A792,Variables!$A$5:$A$105,0)))&amp;"."&amp;K$5</f>
        <v/>
      </c>
      <c r="L792" s="41">
        <f>L765+L774+L783</f>
        <v/>
      </c>
      <c r="M792" s="40">
        <f>M765+M774+M783</f>
        <v/>
      </c>
      <c r="N792" s="40">
        <f>N765+N774+N783</f>
        <v/>
      </c>
      <c r="O792" s="40">
        <f>O765+O774+O783</f>
        <v/>
      </c>
      <c r="P792" s="40">
        <f>P765+P774+P783</f>
        <v/>
      </c>
      <c r="Q792" s="40">
        <f>Q765+Q774+Q783</f>
        <v/>
      </c>
      <c r="R792" s="40">
        <f>R765+R774+R783</f>
        <v/>
      </c>
      <c r="S792" s="40">
        <f>S765+S774+S783</f>
        <v/>
      </c>
      <c r="T792" s="40">
        <f>T765+T774+T783</f>
        <v/>
      </c>
      <c r="U792" s="40">
        <f>U765+U774+U783</f>
        <v/>
      </c>
      <c r="V792" s="40">
        <f>V765+V774+V783</f>
        <v/>
      </c>
      <c r="W792" s="40">
        <f>W765+W774+W783</f>
        <v/>
      </c>
      <c r="X792" s="40">
        <f>X765+X774+X783</f>
        <v/>
      </c>
      <c r="Y792" s="40">
        <f>Y765+Y774+Y783</f>
        <v/>
      </c>
      <c r="Z792" s="40">
        <f>Z765+Z774+Z783</f>
        <v/>
      </c>
      <c r="AA792" s="40">
        <f>AA765+AA774+AA783</f>
        <v/>
      </c>
      <c r="AB792" s="40">
        <f>AB765+AB774+AB783</f>
        <v/>
      </c>
      <c r="AC792" s="40">
        <f>AC765+AC774+AC783</f>
        <v/>
      </c>
      <c r="AD792" s="42">
        <f>NEWPOLICY(AD765,AD774,AD783)</f>
        <v/>
      </c>
      <c r="AE792" s="25">
        <f>LOWER(Settings!$C$4)&amp;".mit."&amp;$A792&amp;IF($C792="","","."&amp;$C792&amp;"."&amp;$B792)&amp;IF(INDEX(Variables!$D$5:$D$105,MATCH($A792,Variables!$A$5:$A$105,0))="","","."&amp;INDEX(Variables!$D$5:$D$105,MATCH($A792,Variables!$A$5:$A$105,0)))&amp;"."&amp;AE$5</f>
        <v/>
      </c>
      <c r="AF792" s="41">
        <f>AF765+AF774+AF783</f>
        <v/>
      </c>
      <c r="AG792" s="40">
        <f>AG765+AG774+AG783</f>
        <v/>
      </c>
      <c r="AH792" s="40">
        <f>AH765+AH774+AH783</f>
        <v/>
      </c>
      <c r="AI792" s="40">
        <f>AI765+AI774+AI783</f>
        <v/>
      </c>
      <c r="AJ792" s="40">
        <f>AJ765+AJ774+AJ783</f>
        <v/>
      </c>
      <c r="AK792" s="40">
        <f>AK765+AK774+AK783</f>
        <v/>
      </c>
      <c r="AL792" s="40">
        <f>AL765+AL774+AL783</f>
        <v/>
      </c>
      <c r="AM792" s="40">
        <f>AM765+AM774+AM783</f>
        <v/>
      </c>
      <c r="AN792" s="40">
        <f>AN765+AN774+AN783</f>
        <v/>
      </c>
      <c r="AO792" s="40">
        <f>AO765+AO774+AO783</f>
        <v/>
      </c>
      <c r="AP792" s="40">
        <f>AP765+AP774+AP783</f>
        <v/>
      </c>
      <c r="AQ792" s="40">
        <f>AQ765+AQ774+AQ783</f>
        <v/>
      </c>
      <c r="AR792" s="40">
        <f>AR765+AR774+AR783</f>
        <v/>
      </c>
      <c r="AS792" s="40">
        <f>AS765+AS774+AS783</f>
        <v/>
      </c>
      <c r="AT792" s="40">
        <f>AT765+AT774+AT783</f>
        <v/>
      </c>
      <c r="AU792" s="40">
        <f>AU765+AU774+AU783</f>
        <v/>
      </c>
      <c r="AV792" s="40">
        <f>AV765+AV774+AV783</f>
        <v/>
      </c>
      <c r="AW792" s="40">
        <f>AW765+AW774+AW783</f>
        <v/>
      </c>
      <c r="AX792" s="42">
        <f>NEWPOLICY(AX765,AX774,AX783)</f>
        <v/>
      </c>
    </row>
    <row r="793" hidden="1" outlineLevel="2"/>
    <row r="794" hidden="1" outlineLevel="2">
      <c r="A794" s="5" t="inlineStr">
        <is>
          <t>atp</t>
        </is>
      </c>
      <c r="B794" s="5" t="inlineStr">
        <is>
          <t>coa</t>
        </is>
      </c>
      <c r="C794" s="5" t="inlineStr">
        <is>
          <t>mch</t>
        </is>
      </c>
      <c r="D794" s="40">
        <f>INDEX(Inputs!$R$5:$R$132,MATCH($B794&amp;"|"&amp;$C794,Inputs!$A$5:$A$132,0))</f>
        <v/>
      </c>
      <c r="E794" s="40">
        <f>INDEX(Inputs!$S$5:$S$132,MATCH($B794&amp;"|"&amp;$C794,Inputs!$A$5:$A$132,0))</f>
        <v/>
      </c>
      <c r="F794" s="39" t="n"/>
      <c r="G794" s="39" t="n"/>
      <c r="H794" s="5">
        <f>INDEX(Variables!$B$5:$B$105,MATCH($A794,Variables!$A$5:$A$105,0))&amp;IF($C794="",""," | "&amp;INDEX(Mapping!$B$5:$B$26,MATCH($C794,Mapping!$A$5:$A$26,0))&amp;" | "&amp;INDEX(Mapping!$B$30:$B$41,MATCH($B794,Mapping!$A$30:$A$41,0)))</f>
        <v/>
      </c>
      <c r="I794" s="5">
        <f>INDEX(Variables!$C$5:$C$105,MATCH($A794,Variables!$A$5:$A$105,0))</f>
        <v/>
      </c>
      <c r="J794" s="5">
        <f>INDEX(Variables!$E$5:$E$105,MATCH($A794,Variables!$A$5:$A$105,0))</f>
        <v/>
      </c>
      <c r="K794" s="25">
        <f>LOWER(Settings!$C$4)&amp;".mit."&amp;$A794&amp;IF($C794="","","."&amp;$C794&amp;"."&amp;$B794)&amp;IF(INDEX(Variables!$D$5:$D$105,MATCH($A794,Variables!$A$5:$A$105,0))="","","."&amp;INDEX(Variables!$D$5:$D$105,MATCH($A794,Variables!$A$5:$A$105,0)))&amp;"."&amp;K$5</f>
        <v/>
      </c>
      <c r="L794" s="41">
        <f>MAX(INDEX(L$232:L$243,$D794)+L785*(1+$E794),0.01)</f>
        <v/>
      </c>
      <c r="M794" s="40">
        <f>MAX(INDEX(M$232:M$243,$D794)+M785*(1+$E794),0.01)</f>
        <v/>
      </c>
      <c r="N794" s="40">
        <f>MAX(INDEX(N$232:N$243,$D794)+N785*(1+$E794),0.01)</f>
        <v/>
      </c>
      <c r="O794" s="40">
        <f>MAX(INDEX(O$232:O$243,$D794)+O785*(1+$E794),0.01)</f>
        <v/>
      </c>
      <c r="P794" s="40">
        <f>MAX(INDEX(P$232:P$243,$D794)+P785*(1+$E794),0.01)</f>
        <v/>
      </c>
      <c r="Q794" s="40">
        <f>MAX(INDEX(Q$232:Q$243,$D794)+Q785*(1+$E794),0.01)</f>
        <v/>
      </c>
      <c r="R794" s="40">
        <f>MAX(INDEX(R$232:R$243,$D794)+R785*(1+$E794),0.01)</f>
        <v/>
      </c>
      <c r="S794" s="40">
        <f>MAX(INDEX(S$232:S$243,$D794)+S785*(1+$E794),0.01)</f>
        <v/>
      </c>
      <c r="T794" s="40">
        <f>MAX(INDEX(T$232:T$243,$D794)+T785*(1+$E794),0.01)</f>
        <v/>
      </c>
      <c r="U794" s="40">
        <f>MAX(INDEX(U$232:U$243,$D794)+U785*(1+$E794),0.01)</f>
        <v/>
      </c>
      <c r="V794" s="40">
        <f>MAX(INDEX(V$232:V$243,$D794)+V785*(1+$E794),0.01)</f>
        <v/>
      </c>
      <c r="W794" s="40">
        <f>MAX(INDEX(W$232:W$243,$D794)+W785*(1+$E794),0.01)</f>
        <v/>
      </c>
      <c r="X794" s="40">
        <f>MAX(INDEX(X$232:X$243,$D794)+X785*(1+$E794),0.01)</f>
        <v/>
      </c>
      <c r="Y794" s="40">
        <f>MAX(INDEX(Y$232:Y$243,$D794)+Y785*(1+$E794),0.01)</f>
        <v/>
      </c>
      <c r="Z794" s="40">
        <f>MAX(INDEX(Z$232:Z$243,$D794)+Z785*(1+$E794),0.01)</f>
        <v/>
      </c>
      <c r="AA794" s="40">
        <f>MAX(INDEX(AA$232:AA$243,$D794)+AA785*(1+$E794),0.01)</f>
        <v/>
      </c>
      <c r="AB794" s="40">
        <f>MAX(INDEX(AB$232:AB$243,$D794)+AB785*(1+$E794),0.01)</f>
        <v/>
      </c>
      <c r="AC794" s="40">
        <f>MAX(INDEX(AC$232:AC$243,$D794)+AC785*(1+$E794),0.01)</f>
        <v/>
      </c>
      <c r="AD794" s="42">
        <f>POSTTAX(INDEX(AD$232:AD$243,$D794),AD785,$E794)</f>
        <v/>
      </c>
      <c r="AE794" s="25">
        <f>LOWER(Settings!$C$4)&amp;".mit."&amp;$A794&amp;IF($C794="","","."&amp;$C794&amp;"."&amp;$B794)&amp;IF(INDEX(Variables!$D$5:$D$105,MATCH($A794,Variables!$A$5:$A$105,0))="","","."&amp;INDEX(Variables!$D$5:$D$105,MATCH($A794,Variables!$A$5:$A$105,0)))&amp;"."&amp;AE$5</f>
        <v/>
      </c>
      <c r="AF794" s="41">
        <f>MAX(INDEX(AF$232:AF$243,$D794)+AF785*(1+$E794),0.01)</f>
        <v/>
      </c>
      <c r="AG794" s="40">
        <f>MAX(INDEX(AG$232:AG$243,$D794)+AG785*(1+$E794),0.01)</f>
        <v/>
      </c>
      <c r="AH794" s="40">
        <f>MAX(INDEX(AH$232:AH$243,$D794)+AH785*(1+$E794),0.01)</f>
        <v/>
      </c>
      <c r="AI794" s="40">
        <f>MAX(INDEX(AI$232:AI$243,$D794)+AI785*(1+$E794),0.01)</f>
        <v/>
      </c>
      <c r="AJ794" s="40">
        <f>MAX(INDEX(AJ$232:AJ$243,$D794)+AJ785*(1+$E794),0.01)</f>
        <v/>
      </c>
      <c r="AK794" s="40">
        <f>MAX(INDEX(AK$232:AK$243,$D794)+AK785*(1+$E794),0.01)</f>
        <v/>
      </c>
      <c r="AL794" s="40">
        <f>MAX(INDEX(AL$232:AL$243,$D794)+AL785*(1+$E794),0.01)</f>
        <v/>
      </c>
      <c r="AM794" s="40">
        <f>MAX(INDEX(AM$232:AM$243,$D794)+AM785*(1+$E794),0.01)</f>
        <v/>
      </c>
      <c r="AN794" s="40">
        <f>MAX(INDEX(AN$232:AN$243,$D794)+AN785*(1+$E794),0.01)</f>
        <v/>
      </c>
      <c r="AO794" s="40">
        <f>MAX(INDEX(AO$232:AO$243,$D794)+AO785*(1+$E794),0.01)</f>
        <v/>
      </c>
      <c r="AP794" s="40">
        <f>MAX(INDEX(AP$232:AP$243,$D794)+AP785*(1+$E794),0.01)</f>
        <v/>
      </c>
      <c r="AQ794" s="40">
        <f>MAX(INDEX(AQ$232:AQ$243,$D794)+AQ785*(1+$E794),0.01)</f>
        <v/>
      </c>
      <c r="AR794" s="40">
        <f>MAX(INDEX(AR$232:AR$243,$D794)+AR785*(1+$E794),0.01)</f>
        <v/>
      </c>
      <c r="AS794" s="40">
        <f>MAX(INDEX(AS$232:AS$243,$D794)+AS785*(1+$E794),0.01)</f>
        <v/>
      </c>
      <c r="AT794" s="40">
        <f>MAX(INDEX(AT$232:AT$243,$D794)+AT785*(1+$E794),0.01)</f>
        <v/>
      </c>
      <c r="AU794" s="40">
        <f>MAX(INDEX(AU$232:AU$243,$D794)+AU785*(1+$E794),0.01)</f>
        <v/>
      </c>
      <c r="AV794" s="40">
        <f>MAX(INDEX(AV$232:AV$243,$D794)+AV785*(1+$E794),0.01)</f>
        <v/>
      </c>
      <c r="AW794" s="40">
        <f>MAX(INDEX(AW$232:AW$243,$D794)+AW785*(1+$E794),0.01)</f>
        <v/>
      </c>
      <c r="AX794" s="42">
        <f>POSTTAX(INDEX(AX$232:AX$243,$D794),AX785,$E794)</f>
        <v/>
      </c>
    </row>
    <row r="795" hidden="1" outlineLevel="2">
      <c r="A795" s="5" t="inlineStr">
        <is>
          <t>atp</t>
        </is>
      </c>
      <c r="B795" s="5" t="inlineStr">
        <is>
          <t>nga</t>
        </is>
      </c>
      <c r="C795" s="5" t="inlineStr">
        <is>
          <t>mch</t>
        </is>
      </c>
      <c r="D795" s="40">
        <f>INDEX(Inputs!$R$5:$R$132,MATCH($B795&amp;"|"&amp;$C795,Inputs!$A$5:$A$132,0))</f>
        <v/>
      </c>
      <c r="E795" s="40">
        <f>INDEX(Inputs!$S$5:$S$132,MATCH($B795&amp;"|"&amp;$C795,Inputs!$A$5:$A$132,0))</f>
        <v/>
      </c>
      <c r="F795" s="39" t="n"/>
      <c r="G795" s="39" t="n"/>
      <c r="H795" s="5">
        <f>INDEX(Variables!$B$5:$B$105,MATCH($A795,Variables!$A$5:$A$105,0))&amp;IF($C795="",""," | "&amp;INDEX(Mapping!$B$5:$B$26,MATCH($C795,Mapping!$A$5:$A$26,0))&amp;" | "&amp;INDEX(Mapping!$B$30:$B$41,MATCH($B795,Mapping!$A$30:$A$41,0)))</f>
        <v/>
      </c>
      <c r="I795" s="5">
        <f>INDEX(Variables!$C$5:$C$105,MATCH($A795,Variables!$A$5:$A$105,0))</f>
        <v/>
      </c>
      <c r="J795" s="5">
        <f>INDEX(Variables!$E$5:$E$105,MATCH($A795,Variables!$A$5:$A$105,0))</f>
        <v/>
      </c>
      <c r="K795" s="25">
        <f>LOWER(Settings!$C$4)&amp;".mit."&amp;$A795&amp;IF($C795="","","."&amp;$C795&amp;"."&amp;$B795)&amp;IF(INDEX(Variables!$D$5:$D$105,MATCH($A795,Variables!$A$5:$A$105,0))="","","."&amp;INDEX(Variables!$D$5:$D$105,MATCH($A795,Variables!$A$5:$A$105,0)))&amp;"."&amp;K$5</f>
        <v/>
      </c>
      <c r="L795" s="41">
        <f>MAX(INDEX(L$232:L$243,$D795)+L786*(1+$E795),0.01)</f>
        <v/>
      </c>
      <c r="M795" s="40">
        <f>MAX(INDEX(M$232:M$243,$D795)+M786*(1+$E795),0.01)</f>
        <v/>
      </c>
      <c r="N795" s="40">
        <f>MAX(INDEX(N$232:N$243,$D795)+N786*(1+$E795),0.01)</f>
        <v/>
      </c>
      <c r="O795" s="40">
        <f>MAX(INDEX(O$232:O$243,$D795)+O786*(1+$E795),0.01)</f>
        <v/>
      </c>
      <c r="P795" s="40">
        <f>MAX(INDEX(P$232:P$243,$D795)+P786*(1+$E795),0.01)</f>
        <v/>
      </c>
      <c r="Q795" s="40">
        <f>MAX(INDEX(Q$232:Q$243,$D795)+Q786*(1+$E795),0.01)</f>
        <v/>
      </c>
      <c r="R795" s="40">
        <f>MAX(INDEX(R$232:R$243,$D795)+R786*(1+$E795),0.01)</f>
        <v/>
      </c>
      <c r="S795" s="40">
        <f>MAX(INDEX(S$232:S$243,$D795)+S786*(1+$E795),0.01)</f>
        <v/>
      </c>
      <c r="T795" s="40">
        <f>MAX(INDEX(T$232:T$243,$D795)+T786*(1+$E795),0.01)</f>
        <v/>
      </c>
      <c r="U795" s="40">
        <f>MAX(INDEX(U$232:U$243,$D795)+U786*(1+$E795),0.01)</f>
        <v/>
      </c>
      <c r="V795" s="40">
        <f>MAX(INDEX(V$232:V$243,$D795)+V786*(1+$E795),0.01)</f>
        <v/>
      </c>
      <c r="W795" s="40">
        <f>MAX(INDEX(W$232:W$243,$D795)+W786*(1+$E795),0.01)</f>
        <v/>
      </c>
      <c r="X795" s="40">
        <f>MAX(INDEX(X$232:X$243,$D795)+X786*(1+$E795),0.01)</f>
        <v/>
      </c>
      <c r="Y795" s="40">
        <f>MAX(INDEX(Y$232:Y$243,$D795)+Y786*(1+$E795),0.01)</f>
        <v/>
      </c>
      <c r="Z795" s="40">
        <f>MAX(INDEX(Z$232:Z$243,$D795)+Z786*(1+$E795),0.01)</f>
        <v/>
      </c>
      <c r="AA795" s="40">
        <f>MAX(INDEX(AA$232:AA$243,$D795)+AA786*(1+$E795),0.01)</f>
        <v/>
      </c>
      <c r="AB795" s="40">
        <f>MAX(INDEX(AB$232:AB$243,$D795)+AB786*(1+$E795),0.01)</f>
        <v/>
      </c>
      <c r="AC795" s="40">
        <f>MAX(INDEX(AC$232:AC$243,$D795)+AC786*(1+$E795),0.01)</f>
        <v/>
      </c>
      <c r="AD795" s="42">
        <f>POSTTAX(INDEX(AD$232:AD$243,$D795),AD786,$E795)</f>
        <v/>
      </c>
      <c r="AE795" s="25">
        <f>LOWER(Settings!$C$4)&amp;".mit."&amp;$A795&amp;IF($C795="","","."&amp;$C795&amp;"."&amp;$B795)&amp;IF(INDEX(Variables!$D$5:$D$105,MATCH($A795,Variables!$A$5:$A$105,0))="","","."&amp;INDEX(Variables!$D$5:$D$105,MATCH($A795,Variables!$A$5:$A$105,0)))&amp;"."&amp;AE$5</f>
        <v/>
      </c>
      <c r="AF795" s="41">
        <f>MAX(INDEX(AF$232:AF$243,$D795)+AF786*(1+$E795),0.01)</f>
        <v/>
      </c>
      <c r="AG795" s="40">
        <f>MAX(INDEX(AG$232:AG$243,$D795)+AG786*(1+$E795),0.01)</f>
        <v/>
      </c>
      <c r="AH795" s="40">
        <f>MAX(INDEX(AH$232:AH$243,$D795)+AH786*(1+$E795),0.01)</f>
        <v/>
      </c>
      <c r="AI795" s="40">
        <f>MAX(INDEX(AI$232:AI$243,$D795)+AI786*(1+$E795),0.01)</f>
        <v/>
      </c>
      <c r="AJ795" s="40">
        <f>MAX(INDEX(AJ$232:AJ$243,$D795)+AJ786*(1+$E795),0.01)</f>
        <v/>
      </c>
      <c r="AK795" s="40">
        <f>MAX(INDEX(AK$232:AK$243,$D795)+AK786*(1+$E795),0.01)</f>
        <v/>
      </c>
      <c r="AL795" s="40">
        <f>MAX(INDEX(AL$232:AL$243,$D795)+AL786*(1+$E795),0.01)</f>
        <v/>
      </c>
      <c r="AM795" s="40">
        <f>MAX(INDEX(AM$232:AM$243,$D795)+AM786*(1+$E795),0.01)</f>
        <v/>
      </c>
      <c r="AN795" s="40">
        <f>MAX(INDEX(AN$232:AN$243,$D795)+AN786*(1+$E795),0.01)</f>
        <v/>
      </c>
      <c r="AO795" s="40">
        <f>MAX(INDEX(AO$232:AO$243,$D795)+AO786*(1+$E795),0.01)</f>
        <v/>
      </c>
      <c r="AP795" s="40">
        <f>MAX(INDEX(AP$232:AP$243,$D795)+AP786*(1+$E795),0.01)</f>
        <v/>
      </c>
      <c r="AQ795" s="40">
        <f>MAX(INDEX(AQ$232:AQ$243,$D795)+AQ786*(1+$E795),0.01)</f>
        <v/>
      </c>
      <c r="AR795" s="40">
        <f>MAX(INDEX(AR$232:AR$243,$D795)+AR786*(1+$E795),0.01)</f>
        <v/>
      </c>
      <c r="AS795" s="40">
        <f>MAX(INDEX(AS$232:AS$243,$D795)+AS786*(1+$E795),0.01)</f>
        <v/>
      </c>
      <c r="AT795" s="40">
        <f>MAX(INDEX(AT$232:AT$243,$D795)+AT786*(1+$E795),0.01)</f>
        <v/>
      </c>
      <c r="AU795" s="40">
        <f>MAX(INDEX(AU$232:AU$243,$D795)+AU786*(1+$E795),0.01)</f>
        <v/>
      </c>
      <c r="AV795" s="40">
        <f>MAX(INDEX(AV$232:AV$243,$D795)+AV786*(1+$E795),0.01)</f>
        <v/>
      </c>
      <c r="AW795" s="40">
        <f>MAX(INDEX(AW$232:AW$243,$D795)+AW786*(1+$E795),0.01)</f>
        <v/>
      </c>
      <c r="AX795" s="42">
        <f>POSTTAX(INDEX(AX$232:AX$243,$D795),AX786,$E795)</f>
        <v/>
      </c>
    </row>
    <row r="796" hidden="1" outlineLevel="2">
      <c r="A796" s="5" t="inlineStr">
        <is>
          <t>atp</t>
        </is>
      </c>
      <c r="B796" s="5" t="inlineStr">
        <is>
          <t>gso</t>
        </is>
      </c>
      <c r="C796" s="5" t="inlineStr">
        <is>
          <t>mch</t>
        </is>
      </c>
      <c r="D796" s="40">
        <f>INDEX(Inputs!$R$5:$R$132,MATCH($B796&amp;"|"&amp;$C796,Inputs!$A$5:$A$132,0))</f>
        <v/>
      </c>
      <c r="E796" s="40">
        <f>INDEX(Inputs!$S$5:$S$132,MATCH($B796&amp;"|"&amp;$C796,Inputs!$A$5:$A$132,0))</f>
        <v/>
      </c>
      <c r="F796" s="39" t="n"/>
      <c r="G796" s="39" t="n"/>
      <c r="H796" s="5">
        <f>INDEX(Variables!$B$5:$B$105,MATCH($A796,Variables!$A$5:$A$105,0))&amp;IF($C796="",""," | "&amp;INDEX(Mapping!$B$5:$B$26,MATCH($C796,Mapping!$A$5:$A$26,0))&amp;" | "&amp;INDEX(Mapping!$B$30:$B$41,MATCH($B796,Mapping!$A$30:$A$41,0)))</f>
        <v/>
      </c>
      <c r="I796" s="5">
        <f>INDEX(Variables!$C$5:$C$105,MATCH($A796,Variables!$A$5:$A$105,0))</f>
        <v/>
      </c>
      <c r="J796" s="5">
        <f>INDEX(Variables!$E$5:$E$105,MATCH($A796,Variables!$A$5:$A$105,0))</f>
        <v/>
      </c>
      <c r="K796" s="25">
        <f>LOWER(Settings!$C$4)&amp;".mit."&amp;$A796&amp;IF($C796="","","."&amp;$C796&amp;"."&amp;$B796)&amp;IF(INDEX(Variables!$D$5:$D$105,MATCH($A796,Variables!$A$5:$A$105,0))="","","."&amp;INDEX(Variables!$D$5:$D$105,MATCH($A796,Variables!$A$5:$A$105,0)))&amp;"."&amp;K$5</f>
        <v/>
      </c>
      <c r="L796" s="41">
        <f>MAX(INDEX(L$232:L$243,$D796)+L787*(1+$E796),0.01)</f>
        <v/>
      </c>
      <c r="M796" s="40">
        <f>MAX(INDEX(M$232:M$243,$D796)+M787*(1+$E796),0.01)</f>
        <v/>
      </c>
      <c r="N796" s="40">
        <f>MAX(INDEX(N$232:N$243,$D796)+N787*(1+$E796),0.01)</f>
        <v/>
      </c>
      <c r="O796" s="40">
        <f>MAX(INDEX(O$232:O$243,$D796)+O787*(1+$E796),0.01)</f>
        <v/>
      </c>
      <c r="P796" s="40">
        <f>MAX(INDEX(P$232:P$243,$D796)+P787*(1+$E796),0.01)</f>
        <v/>
      </c>
      <c r="Q796" s="40">
        <f>MAX(INDEX(Q$232:Q$243,$D796)+Q787*(1+$E796),0.01)</f>
        <v/>
      </c>
      <c r="R796" s="40">
        <f>MAX(INDEX(R$232:R$243,$D796)+R787*(1+$E796),0.01)</f>
        <v/>
      </c>
      <c r="S796" s="40">
        <f>MAX(INDEX(S$232:S$243,$D796)+S787*(1+$E796),0.01)</f>
        <v/>
      </c>
      <c r="T796" s="40">
        <f>MAX(INDEX(T$232:T$243,$D796)+T787*(1+$E796),0.01)</f>
        <v/>
      </c>
      <c r="U796" s="40">
        <f>MAX(INDEX(U$232:U$243,$D796)+U787*(1+$E796),0.01)</f>
        <v/>
      </c>
      <c r="V796" s="40">
        <f>MAX(INDEX(V$232:V$243,$D796)+V787*(1+$E796),0.01)</f>
        <v/>
      </c>
      <c r="W796" s="40">
        <f>MAX(INDEX(W$232:W$243,$D796)+W787*(1+$E796),0.01)</f>
        <v/>
      </c>
      <c r="X796" s="40">
        <f>MAX(INDEX(X$232:X$243,$D796)+X787*(1+$E796),0.01)</f>
        <v/>
      </c>
      <c r="Y796" s="40">
        <f>MAX(INDEX(Y$232:Y$243,$D796)+Y787*(1+$E796),0.01)</f>
        <v/>
      </c>
      <c r="Z796" s="40">
        <f>MAX(INDEX(Z$232:Z$243,$D796)+Z787*(1+$E796),0.01)</f>
        <v/>
      </c>
      <c r="AA796" s="40">
        <f>MAX(INDEX(AA$232:AA$243,$D796)+AA787*(1+$E796),0.01)</f>
        <v/>
      </c>
      <c r="AB796" s="40">
        <f>MAX(INDEX(AB$232:AB$243,$D796)+AB787*(1+$E796),0.01)</f>
        <v/>
      </c>
      <c r="AC796" s="40">
        <f>MAX(INDEX(AC$232:AC$243,$D796)+AC787*(1+$E796),0.01)</f>
        <v/>
      </c>
      <c r="AD796" s="42">
        <f>POSTTAX(INDEX(AD$232:AD$243,$D796),AD787,$E796)</f>
        <v/>
      </c>
      <c r="AE796" s="25">
        <f>LOWER(Settings!$C$4)&amp;".mit."&amp;$A796&amp;IF($C796="","","."&amp;$C796&amp;"."&amp;$B796)&amp;IF(INDEX(Variables!$D$5:$D$105,MATCH($A796,Variables!$A$5:$A$105,0))="","","."&amp;INDEX(Variables!$D$5:$D$105,MATCH($A796,Variables!$A$5:$A$105,0)))&amp;"."&amp;AE$5</f>
        <v/>
      </c>
      <c r="AF796" s="41">
        <f>MAX(INDEX(AF$232:AF$243,$D796)+AF787*(1+$E796),0.01)</f>
        <v/>
      </c>
      <c r="AG796" s="40">
        <f>MAX(INDEX(AG$232:AG$243,$D796)+AG787*(1+$E796),0.01)</f>
        <v/>
      </c>
      <c r="AH796" s="40">
        <f>MAX(INDEX(AH$232:AH$243,$D796)+AH787*(1+$E796),0.01)</f>
        <v/>
      </c>
      <c r="AI796" s="40">
        <f>MAX(INDEX(AI$232:AI$243,$D796)+AI787*(1+$E796),0.01)</f>
        <v/>
      </c>
      <c r="AJ796" s="40">
        <f>MAX(INDEX(AJ$232:AJ$243,$D796)+AJ787*(1+$E796),0.01)</f>
        <v/>
      </c>
      <c r="AK796" s="40">
        <f>MAX(INDEX(AK$232:AK$243,$D796)+AK787*(1+$E796),0.01)</f>
        <v/>
      </c>
      <c r="AL796" s="40">
        <f>MAX(INDEX(AL$232:AL$243,$D796)+AL787*(1+$E796),0.01)</f>
        <v/>
      </c>
      <c r="AM796" s="40">
        <f>MAX(INDEX(AM$232:AM$243,$D796)+AM787*(1+$E796),0.01)</f>
        <v/>
      </c>
      <c r="AN796" s="40">
        <f>MAX(INDEX(AN$232:AN$243,$D796)+AN787*(1+$E796),0.01)</f>
        <v/>
      </c>
      <c r="AO796" s="40">
        <f>MAX(INDEX(AO$232:AO$243,$D796)+AO787*(1+$E796),0.01)</f>
        <v/>
      </c>
      <c r="AP796" s="40">
        <f>MAX(INDEX(AP$232:AP$243,$D796)+AP787*(1+$E796),0.01)</f>
        <v/>
      </c>
      <c r="AQ796" s="40">
        <f>MAX(INDEX(AQ$232:AQ$243,$D796)+AQ787*(1+$E796),0.01)</f>
        <v/>
      </c>
      <c r="AR796" s="40">
        <f>MAX(INDEX(AR$232:AR$243,$D796)+AR787*(1+$E796),0.01)</f>
        <v/>
      </c>
      <c r="AS796" s="40">
        <f>MAX(INDEX(AS$232:AS$243,$D796)+AS787*(1+$E796),0.01)</f>
        <v/>
      </c>
      <c r="AT796" s="40">
        <f>MAX(INDEX(AT$232:AT$243,$D796)+AT787*(1+$E796),0.01)</f>
        <v/>
      </c>
      <c r="AU796" s="40">
        <f>MAX(INDEX(AU$232:AU$243,$D796)+AU787*(1+$E796),0.01)</f>
        <v/>
      </c>
      <c r="AV796" s="40">
        <f>MAX(INDEX(AV$232:AV$243,$D796)+AV787*(1+$E796),0.01)</f>
        <v/>
      </c>
      <c r="AW796" s="40">
        <f>MAX(INDEX(AW$232:AW$243,$D796)+AW787*(1+$E796),0.01)</f>
        <v/>
      </c>
      <c r="AX796" s="42">
        <f>POSTTAX(INDEX(AX$232:AX$243,$D796),AX787,$E796)</f>
        <v/>
      </c>
    </row>
    <row r="797" hidden="1" outlineLevel="2">
      <c r="A797" s="5" t="inlineStr">
        <is>
          <t>atp</t>
        </is>
      </c>
      <c r="B797" s="5" t="inlineStr">
        <is>
          <t>die</t>
        </is>
      </c>
      <c r="C797" s="5" t="inlineStr">
        <is>
          <t>mch</t>
        </is>
      </c>
      <c r="D797" s="40">
        <f>INDEX(Inputs!$R$5:$R$132,MATCH($B797&amp;"|"&amp;$C797,Inputs!$A$5:$A$132,0))</f>
        <v/>
      </c>
      <c r="E797" s="40">
        <f>INDEX(Inputs!$S$5:$S$132,MATCH($B797&amp;"|"&amp;$C797,Inputs!$A$5:$A$132,0))</f>
        <v/>
      </c>
      <c r="F797" s="39" t="n"/>
      <c r="G797" s="39" t="n"/>
      <c r="H797" s="5">
        <f>INDEX(Variables!$B$5:$B$105,MATCH($A797,Variables!$A$5:$A$105,0))&amp;IF($C797="",""," | "&amp;INDEX(Mapping!$B$5:$B$26,MATCH($C797,Mapping!$A$5:$A$26,0))&amp;" | "&amp;INDEX(Mapping!$B$30:$B$41,MATCH($B797,Mapping!$A$30:$A$41,0)))</f>
        <v/>
      </c>
      <c r="I797" s="5">
        <f>INDEX(Variables!$C$5:$C$105,MATCH($A797,Variables!$A$5:$A$105,0))</f>
        <v/>
      </c>
      <c r="J797" s="5">
        <f>INDEX(Variables!$E$5:$E$105,MATCH($A797,Variables!$A$5:$A$105,0))</f>
        <v/>
      </c>
      <c r="K797" s="25">
        <f>LOWER(Settings!$C$4)&amp;".mit."&amp;$A797&amp;IF($C797="","","."&amp;$C797&amp;"."&amp;$B797)&amp;IF(INDEX(Variables!$D$5:$D$105,MATCH($A797,Variables!$A$5:$A$105,0))="","","."&amp;INDEX(Variables!$D$5:$D$105,MATCH($A797,Variables!$A$5:$A$105,0)))&amp;"."&amp;K$5</f>
        <v/>
      </c>
      <c r="L797" s="41">
        <f>MAX(INDEX(L$232:L$243,$D797)+L788*(1+$E797),0.01)</f>
        <v/>
      </c>
      <c r="M797" s="40">
        <f>MAX(INDEX(M$232:M$243,$D797)+M788*(1+$E797),0.01)</f>
        <v/>
      </c>
      <c r="N797" s="40">
        <f>MAX(INDEX(N$232:N$243,$D797)+N788*(1+$E797),0.01)</f>
        <v/>
      </c>
      <c r="O797" s="40">
        <f>MAX(INDEX(O$232:O$243,$D797)+O788*(1+$E797),0.01)</f>
        <v/>
      </c>
      <c r="P797" s="40">
        <f>MAX(INDEX(P$232:P$243,$D797)+P788*(1+$E797),0.01)</f>
        <v/>
      </c>
      <c r="Q797" s="40">
        <f>MAX(INDEX(Q$232:Q$243,$D797)+Q788*(1+$E797),0.01)</f>
        <v/>
      </c>
      <c r="R797" s="40">
        <f>MAX(INDEX(R$232:R$243,$D797)+R788*(1+$E797),0.01)</f>
        <v/>
      </c>
      <c r="S797" s="40">
        <f>MAX(INDEX(S$232:S$243,$D797)+S788*(1+$E797),0.01)</f>
        <v/>
      </c>
      <c r="T797" s="40">
        <f>MAX(INDEX(T$232:T$243,$D797)+T788*(1+$E797),0.01)</f>
        <v/>
      </c>
      <c r="U797" s="40">
        <f>MAX(INDEX(U$232:U$243,$D797)+U788*(1+$E797),0.01)</f>
        <v/>
      </c>
      <c r="V797" s="40">
        <f>MAX(INDEX(V$232:V$243,$D797)+V788*(1+$E797),0.01)</f>
        <v/>
      </c>
      <c r="W797" s="40">
        <f>MAX(INDEX(W$232:W$243,$D797)+W788*(1+$E797),0.01)</f>
        <v/>
      </c>
      <c r="X797" s="40">
        <f>MAX(INDEX(X$232:X$243,$D797)+X788*(1+$E797),0.01)</f>
        <v/>
      </c>
      <c r="Y797" s="40">
        <f>MAX(INDEX(Y$232:Y$243,$D797)+Y788*(1+$E797),0.01)</f>
        <v/>
      </c>
      <c r="Z797" s="40">
        <f>MAX(INDEX(Z$232:Z$243,$D797)+Z788*(1+$E797),0.01)</f>
        <v/>
      </c>
      <c r="AA797" s="40">
        <f>MAX(INDEX(AA$232:AA$243,$D797)+AA788*(1+$E797),0.01)</f>
        <v/>
      </c>
      <c r="AB797" s="40">
        <f>MAX(INDEX(AB$232:AB$243,$D797)+AB788*(1+$E797),0.01)</f>
        <v/>
      </c>
      <c r="AC797" s="40">
        <f>MAX(INDEX(AC$232:AC$243,$D797)+AC788*(1+$E797),0.01)</f>
        <v/>
      </c>
      <c r="AD797" s="42">
        <f>POSTTAX(INDEX(AD$232:AD$243,$D797),AD788,$E797)</f>
        <v/>
      </c>
      <c r="AE797" s="25">
        <f>LOWER(Settings!$C$4)&amp;".mit."&amp;$A797&amp;IF($C797="","","."&amp;$C797&amp;"."&amp;$B797)&amp;IF(INDEX(Variables!$D$5:$D$105,MATCH($A797,Variables!$A$5:$A$105,0))="","","."&amp;INDEX(Variables!$D$5:$D$105,MATCH($A797,Variables!$A$5:$A$105,0)))&amp;"."&amp;AE$5</f>
        <v/>
      </c>
      <c r="AF797" s="41">
        <f>MAX(INDEX(AF$232:AF$243,$D797)+AF788*(1+$E797),0.01)</f>
        <v/>
      </c>
      <c r="AG797" s="40">
        <f>MAX(INDEX(AG$232:AG$243,$D797)+AG788*(1+$E797),0.01)</f>
        <v/>
      </c>
      <c r="AH797" s="40">
        <f>MAX(INDEX(AH$232:AH$243,$D797)+AH788*(1+$E797),0.01)</f>
        <v/>
      </c>
      <c r="AI797" s="40">
        <f>MAX(INDEX(AI$232:AI$243,$D797)+AI788*(1+$E797),0.01)</f>
        <v/>
      </c>
      <c r="AJ797" s="40">
        <f>MAX(INDEX(AJ$232:AJ$243,$D797)+AJ788*(1+$E797),0.01)</f>
        <v/>
      </c>
      <c r="AK797" s="40">
        <f>MAX(INDEX(AK$232:AK$243,$D797)+AK788*(1+$E797),0.01)</f>
        <v/>
      </c>
      <c r="AL797" s="40">
        <f>MAX(INDEX(AL$232:AL$243,$D797)+AL788*(1+$E797),0.01)</f>
        <v/>
      </c>
      <c r="AM797" s="40">
        <f>MAX(INDEX(AM$232:AM$243,$D797)+AM788*(1+$E797),0.01)</f>
        <v/>
      </c>
      <c r="AN797" s="40">
        <f>MAX(INDEX(AN$232:AN$243,$D797)+AN788*(1+$E797),0.01)</f>
        <v/>
      </c>
      <c r="AO797" s="40">
        <f>MAX(INDEX(AO$232:AO$243,$D797)+AO788*(1+$E797),0.01)</f>
        <v/>
      </c>
      <c r="AP797" s="40">
        <f>MAX(INDEX(AP$232:AP$243,$D797)+AP788*(1+$E797),0.01)</f>
        <v/>
      </c>
      <c r="AQ797" s="40">
        <f>MAX(INDEX(AQ$232:AQ$243,$D797)+AQ788*(1+$E797),0.01)</f>
        <v/>
      </c>
      <c r="AR797" s="40">
        <f>MAX(INDEX(AR$232:AR$243,$D797)+AR788*(1+$E797),0.01)</f>
        <v/>
      </c>
      <c r="AS797" s="40">
        <f>MAX(INDEX(AS$232:AS$243,$D797)+AS788*(1+$E797),0.01)</f>
        <v/>
      </c>
      <c r="AT797" s="40">
        <f>MAX(INDEX(AT$232:AT$243,$D797)+AT788*(1+$E797),0.01)</f>
        <v/>
      </c>
      <c r="AU797" s="40">
        <f>MAX(INDEX(AU$232:AU$243,$D797)+AU788*(1+$E797),0.01)</f>
        <v/>
      </c>
      <c r="AV797" s="40">
        <f>MAX(INDEX(AV$232:AV$243,$D797)+AV788*(1+$E797),0.01)</f>
        <v/>
      </c>
      <c r="AW797" s="40">
        <f>MAX(INDEX(AW$232:AW$243,$D797)+AW788*(1+$E797),0.01)</f>
        <v/>
      </c>
      <c r="AX797" s="42">
        <f>POSTTAX(INDEX(AX$232:AX$243,$D797),AX788,$E797)</f>
        <v/>
      </c>
    </row>
    <row r="798" hidden="1" outlineLevel="2">
      <c r="A798" s="5" t="inlineStr">
        <is>
          <t>atp</t>
        </is>
      </c>
      <c r="B798" s="5" t="inlineStr">
        <is>
          <t>lpg</t>
        </is>
      </c>
      <c r="C798" s="5" t="inlineStr">
        <is>
          <t>mch</t>
        </is>
      </c>
      <c r="D798" s="40">
        <f>INDEX(Inputs!$R$5:$R$132,MATCH($B798&amp;"|"&amp;$C798,Inputs!$A$5:$A$132,0))</f>
        <v/>
      </c>
      <c r="E798" s="40">
        <f>INDEX(Inputs!$S$5:$S$132,MATCH($B798&amp;"|"&amp;$C798,Inputs!$A$5:$A$132,0))</f>
        <v/>
      </c>
      <c r="F798" s="39" t="n"/>
      <c r="G798" s="39" t="n"/>
      <c r="H798" s="5">
        <f>INDEX(Variables!$B$5:$B$105,MATCH($A798,Variables!$A$5:$A$105,0))&amp;IF($C798="",""," | "&amp;INDEX(Mapping!$B$5:$B$26,MATCH($C798,Mapping!$A$5:$A$26,0))&amp;" | "&amp;INDEX(Mapping!$B$30:$B$41,MATCH($B798,Mapping!$A$30:$A$41,0)))</f>
        <v/>
      </c>
      <c r="I798" s="5">
        <f>INDEX(Variables!$C$5:$C$105,MATCH($A798,Variables!$A$5:$A$105,0))</f>
        <v/>
      </c>
      <c r="J798" s="5">
        <f>INDEX(Variables!$E$5:$E$105,MATCH($A798,Variables!$A$5:$A$105,0))</f>
        <v/>
      </c>
      <c r="K798" s="25">
        <f>LOWER(Settings!$C$4)&amp;".mit."&amp;$A798&amp;IF($C798="","","."&amp;$C798&amp;"."&amp;$B798)&amp;IF(INDEX(Variables!$D$5:$D$105,MATCH($A798,Variables!$A$5:$A$105,0))="","","."&amp;INDEX(Variables!$D$5:$D$105,MATCH($A798,Variables!$A$5:$A$105,0)))&amp;"."&amp;K$5</f>
        <v/>
      </c>
      <c r="L798" s="41">
        <f>MAX(INDEX(L$232:L$243,$D798)+L789*(1+$E798),0.01)</f>
        <v/>
      </c>
      <c r="M798" s="40">
        <f>MAX(INDEX(M$232:M$243,$D798)+M789*(1+$E798),0.01)</f>
        <v/>
      </c>
      <c r="N798" s="40">
        <f>MAX(INDEX(N$232:N$243,$D798)+N789*(1+$E798),0.01)</f>
        <v/>
      </c>
      <c r="O798" s="40">
        <f>MAX(INDEX(O$232:O$243,$D798)+O789*(1+$E798),0.01)</f>
        <v/>
      </c>
      <c r="P798" s="40">
        <f>MAX(INDEX(P$232:P$243,$D798)+P789*(1+$E798),0.01)</f>
        <v/>
      </c>
      <c r="Q798" s="40">
        <f>MAX(INDEX(Q$232:Q$243,$D798)+Q789*(1+$E798),0.01)</f>
        <v/>
      </c>
      <c r="R798" s="40">
        <f>MAX(INDEX(R$232:R$243,$D798)+R789*(1+$E798),0.01)</f>
        <v/>
      </c>
      <c r="S798" s="40">
        <f>MAX(INDEX(S$232:S$243,$D798)+S789*(1+$E798),0.01)</f>
        <v/>
      </c>
      <c r="T798" s="40">
        <f>MAX(INDEX(T$232:T$243,$D798)+T789*(1+$E798),0.01)</f>
        <v/>
      </c>
      <c r="U798" s="40">
        <f>MAX(INDEX(U$232:U$243,$D798)+U789*(1+$E798),0.01)</f>
        <v/>
      </c>
      <c r="V798" s="40">
        <f>MAX(INDEX(V$232:V$243,$D798)+V789*(1+$E798),0.01)</f>
        <v/>
      </c>
      <c r="W798" s="40">
        <f>MAX(INDEX(W$232:W$243,$D798)+W789*(1+$E798),0.01)</f>
        <v/>
      </c>
      <c r="X798" s="40">
        <f>MAX(INDEX(X$232:X$243,$D798)+X789*(1+$E798),0.01)</f>
        <v/>
      </c>
      <c r="Y798" s="40">
        <f>MAX(INDEX(Y$232:Y$243,$D798)+Y789*(1+$E798),0.01)</f>
        <v/>
      </c>
      <c r="Z798" s="40">
        <f>MAX(INDEX(Z$232:Z$243,$D798)+Z789*(1+$E798),0.01)</f>
        <v/>
      </c>
      <c r="AA798" s="40">
        <f>MAX(INDEX(AA$232:AA$243,$D798)+AA789*(1+$E798),0.01)</f>
        <v/>
      </c>
      <c r="AB798" s="40">
        <f>MAX(INDEX(AB$232:AB$243,$D798)+AB789*(1+$E798),0.01)</f>
        <v/>
      </c>
      <c r="AC798" s="40">
        <f>MAX(INDEX(AC$232:AC$243,$D798)+AC789*(1+$E798),0.01)</f>
        <v/>
      </c>
      <c r="AD798" s="42">
        <f>POSTTAX(INDEX(AD$232:AD$243,$D798),AD789,$E798)</f>
        <v/>
      </c>
      <c r="AE798" s="25">
        <f>LOWER(Settings!$C$4)&amp;".mit."&amp;$A798&amp;IF($C798="","","."&amp;$C798&amp;"."&amp;$B798)&amp;IF(INDEX(Variables!$D$5:$D$105,MATCH($A798,Variables!$A$5:$A$105,0))="","","."&amp;INDEX(Variables!$D$5:$D$105,MATCH($A798,Variables!$A$5:$A$105,0)))&amp;"."&amp;AE$5</f>
        <v/>
      </c>
      <c r="AF798" s="41">
        <f>MAX(INDEX(AF$232:AF$243,$D798)+AF789*(1+$E798),0.01)</f>
        <v/>
      </c>
      <c r="AG798" s="40">
        <f>MAX(INDEX(AG$232:AG$243,$D798)+AG789*(1+$E798),0.01)</f>
        <v/>
      </c>
      <c r="AH798" s="40">
        <f>MAX(INDEX(AH$232:AH$243,$D798)+AH789*(1+$E798),0.01)</f>
        <v/>
      </c>
      <c r="AI798" s="40">
        <f>MAX(INDEX(AI$232:AI$243,$D798)+AI789*(1+$E798),0.01)</f>
        <v/>
      </c>
      <c r="AJ798" s="40">
        <f>MAX(INDEX(AJ$232:AJ$243,$D798)+AJ789*(1+$E798),0.01)</f>
        <v/>
      </c>
      <c r="AK798" s="40">
        <f>MAX(INDEX(AK$232:AK$243,$D798)+AK789*(1+$E798),0.01)</f>
        <v/>
      </c>
      <c r="AL798" s="40">
        <f>MAX(INDEX(AL$232:AL$243,$D798)+AL789*(1+$E798),0.01)</f>
        <v/>
      </c>
      <c r="AM798" s="40">
        <f>MAX(INDEX(AM$232:AM$243,$D798)+AM789*(1+$E798),0.01)</f>
        <v/>
      </c>
      <c r="AN798" s="40">
        <f>MAX(INDEX(AN$232:AN$243,$D798)+AN789*(1+$E798),0.01)</f>
        <v/>
      </c>
      <c r="AO798" s="40">
        <f>MAX(INDEX(AO$232:AO$243,$D798)+AO789*(1+$E798),0.01)</f>
        <v/>
      </c>
      <c r="AP798" s="40">
        <f>MAX(INDEX(AP$232:AP$243,$D798)+AP789*(1+$E798),0.01)</f>
        <v/>
      </c>
      <c r="AQ798" s="40">
        <f>MAX(INDEX(AQ$232:AQ$243,$D798)+AQ789*(1+$E798),0.01)</f>
        <v/>
      </c>
      <c r="AR798" s="40">
        <f>MAX(INDEX(AR$232:AR$243,$D798)+AR789*(1+$E798),0.01)</f>
        <v/>
      </c>
      <c r="AS798" s="40">
        <f>MAX(INDEX(AS$232:AS$243,$D798)+AS789*(1+$E798),0.01)</f>
        <v/>
      </c>
      <c r="AT798" s="40">
        <f>MAX(INDEX(AT$232:AT$243,$D798)+AT789*(1+$E798),0.01)</f>
        <v/>
      </c>
      <c r="AU798" s="40">
        <f>MAX(INDEX(AU$232:AU$243,$D798)+AU789*(1+$E798),0.01)</f>
        <v/>
      </c>
      <c r="AV798" s="40">
        <f>MAX(INDEX(AV$232:AV$243,$D798)+AV789*(1+$E798),0.01)</f>
        <v/>
      </c>
      <c r="AW798" s="40">
        <f>MAX(INDEX(AW$232:AW$243,$D798)+AW789*(1+$E798),0.01)</f>
        <v/>
      </c>
      <c r="AX798" s="42">
        <f>POSTTAX(INDEX(AX$232:AX$243,$D798),AX789,$E798)</f>
        <v/>
      </c>
    </row>
    <row r="799" hidden="1" outlineLevel="2">
      <c r="A799" s="5" t="inlineStr">
        <is>
          <t>atp</t>
        </is>
      </c>
      <c r="B799" s="5" t="inlineStr">
        <is>
          <t>ker</t>
        </is>
      </c>
      <c r="C799" s="5" t="inlineStr">
        <is>
          <t>mch</t>
        </is>
      </c>
      <c r="D799" s="40">
        <f>INDEX(Inputs!$R$5:$R$132,MATCH($B799&amp;"|"&amp;$C799,Inputs!$A$5:$A$132,0))</f>
        <v/>
      </c>
      <c r="E799" s="40">
        <f>INDEX(Inputs!$S$5:$S$132,MATCH($B799&amp;"|"&amp;$C799,Inputs!$A$5:$A$132,0))</f>
        <v/>
      </c>
      <c r="F799" s="39" t="n"/>
      <c r="G799" s="39" t="n"/>
      <c r="H799" s="5">
        <f>INDEX(Variables!$B$5:$B$105,MATCH($A799,Variables!$A$5:$A$105,0))&amp;IF($C799="",""," | "&amp;INDEX(Mapping!$B$5:$B$26,MATCH($C799,Mapping!$A$5:$A$26,0))&amp;" | "&amp;INDEX(Mapping!$B$30:$B$41,MATCH($B799,Mapping!$A$30:$A$41,0)))</f>
        <v/>
      </c>
      <c r="I799" s="5">
        <f>INDEX(Variables!$C$5:$C$105,MATCH($A799,Variables!$A$5:$A$105,0))</f>
        <v/>
      </c>
      <c r="J799" s="5">
        <f>INDEX(Variables!$E$5:$E$105,MATCH($A799,Variables!$A$5:$A$105,0))</f>
        <v/>
      </c>
      <c r="K799" s="25">
        <f>LOWER(Settings!$C$4)&amp;".mit."&amp;$A799&amp;IF($C799="","","."&amp;$C799&amp;"."&amp;$B799)&amp;IF(INDEX(Variables!$D$5:$D$105,MATCH($A799,Variables!$A$5:$A$105,0))="","","."&amp;INDEX(Variables!$D$5:$D$105,MATCH($A799,Variables!$A$5:$A$105,0)))&amp;"."&amp;K$5</f>
        <v/>
      </c>
      <c r="L799" s="41">
        <f>MAX(INDEX(L$232:L$243,$D799)+L790*(1+$E799),0.01)</f>
        <v/>
      </c>
      <c r="M799" s="40">
        <f>MAX(INDEX(M$232:M$243,$D799)+M790*(1+$E799),0.01)</f>
        <v/>
      </c>
      <c r="N799" s="40">
        <f>MAX(INDEX(N$232:N$243,$D799)+N790*(1+$E799),0.01)</f>
        <v/>
      </c>
      <c r="O799" s="40">
        <f>MAX(INDEX(O$232:O$243,$D799)+O790*(1+$E799),0.01)</f>
        <v/>
      </c>
      <c r="P799" s="40">
        <f>MAX(INDEX(P$232:P$243,$D799)+P790*(1+$E799),0.01)</f>
        <v/>
      </c>
      <c r="Q799" s="40">
        <f>MAX(INDEX(Q$232:Q$243,$D799)+Q790*(1+$E799),0.01)</f>
        <v/>
      </c>
      <c r="R799" s="40">
        <f>MAX(INDEX(R$232:R$243,$D799)+R790*(1+$E799),0.01)</f>
        <v/>
      </c>
      <c r="S799" s="40">
        <f>MAX(INDEX(S$232:S$243,$D799)+S790*(1+$E799),0.01)</f>
        <v/>
      </c>
      <c r="T799" s="40">
        <f>MAX(INDEX(T$232:T$243,$D799)+T790*(1+$E799),0.01)</f>
        <v/>
      </c>
      <c r="U799" s="40">
        <f>MAX(INDEX(U$232:U$243,$D799)+U790*(1+$E799),0.01)</f>
        <v/>
      </c>
      <c r="V799" s="40">
        <f>MAX(INDEX(V$232:V$243,$D799)+V790*(1+$E799),0.01)</f>
        <v/>
      </c>
      <c r="W799" s="40">
        <f>MAX(INDEX(W$232:W$243,$D799)+W790*(1+$E799),0.01)</f>
        <v/>
      </c>
      <c r="X799" s="40">
        <f>MAX(INDEX(X$232:X$243,$D799)+X790*(1+$E799),0.01)</f>
        <v/>
      </c>
      <c r="Y799" s="40">
        <f>MAX(INDEX(Y$232:Y$243,$D799)+Y790*(1+$E799),0.01)</f>
        <v/>
      </c>
      <c r="Z799" s="40">
        <f>MAX(INDEX(Z$232:Z$243,$D799)+Z790*(1+$E799),0.01)</f>
        <v/>
      </c>
      <c r="AA799" s="40">
        <f>MAX(INDEX(AA$232:AA$243,$D799)+AA790*(1+$E799),0.01)</f>
        <v/>
      </c>
      <c r="AB799" s="40">
        <f>MAX(INDEX(AB$232:AB$243,$D799)+AB790*(1+$E799),0.01)</f>
        <v/>
      </c>
      <c r="AC799" s="40">
        <f>MAX(INDEX(AC$232:AC$243,$D799)+AC790*(1+$E799),0.01)</f>
        <v/>
      </c>
      <c r="AD799" s="42">
        <f>POSTTAX(INDEX(AD$232:AD$243,$D799),AD790,$E799)</f>
        <v/>
      </c>
      <c r="AE799" s="25">
        <f>LOWER(Settings!$C$4)&amp;".mit."&amp;$A799&amp;IF($C799="","","."&amp;$C799&amp;"."&amp;$B799)&amp;IF(INDEX(Variables!$D$5:$D$105,MATCH($A799,Variables!$A$5:$A$105,0))="","","."&amp;INDEX(Variables!$D$5:$D$105,MATCH($A799,Variables!$A$5:$A$105,0)))&amp;"."&amp;AE$5</f>
        <v/>
      </c>
      <c r="AF799" s="41">
        <f>MAX(INDEX(AF$232:AF$243,$D799)+AF790*(1+$E799),0.01)</f>
        <v/>
      </c>
      <c r="AG799" s="40">
        <f>MAX(INDEX(AG$232:AG$243,$D799)+AG790*(1+$E799),0.01)</f>
        <v/>
      </c>
      <c r="AH799" s="40">
        <f>MAX(INDEX(AH$232:AH$243,$D799)+AH790*(1+$E799),0.01)</f>
        <v/>
      </c>
      <c r="AI799" s="40">
        <f>MAX(INDEX(AI$232:AI$243,$D799)+AI790*(1+$E799),0.01)</f>
        <v/>
      </c>
      <c r="AJ799" s="40">
        <f>MAX(INDEX(AJ$232:AJ$243,$D799)+AJ790*(1+$E799),0.01)</f>
        <v/>
      </c>
      <c r="AK799" s="40">
        <f>MAX(INDEX(AK$232:AK$243,$D799)+AK790*(1+$E799),0.01)</f>
        <v/>
      </c>
      <c r="AL799" s="40">
        <f>MAX(INDEX(AL$232:AL$243,$D799)+AL790*(1+$E799),0.01)</f>
        <v/>
      </c>
      <c r="AM799" s="40">
        <f>MAX(INDEX(AM$232:AM$243,$D799)+AM790*(1+$E799),0.01)</f>
        <v/>
      </c>
      <c r="AN799" s="40">
        <f>MAX(INDEX(AN$232:AN$243,$D799)+AN790*(1+$E799),0.01)</f>
        <v/>
      </c>
      <c r="AO799" s="40">
        <f>MAX(INDEX(AO$232:AO$243,$D799)+AO790*(1+$E799),0.01)</f>
        <v/>
      </c>
      <c r="AP799" s="40">
        <f>MAX(INDEX(AP$232:AP$243,$D799)+AP790*(1+$E799),0.01)</f>
        <v/>
      </c>
      <c r="AQ799" s="40">
        <f>MAX(INDEX(AQ$232:AQ$243,$D799)+AQ790*(1+$E799),0.01)</f>
        <v/>
      </c>
      <c r="AR799" s="40">
        <f>MAX(INDEX(AR$232:AR$243,$D799)+AR790*(1+$E799),0.01)</f>
        <v/>
      </c>
      <c r="AS799" s="40">
        <f>MAX(INDEX(AS$232:AS$243,$D799)+AS790*(1+$E799),0.01)</f>
        <v/>
      </c>
      <c r="AT799" s="40">
        <f>MAX(INDEX(AT$232:AT$243,$D799)+AT790*(1+$E799),0.01)</f>
        <v/>
      </c>
      <c r="AU799" s="40">
        <f>MAX(INDEX(AU$232:AU$243,$D799)+AU790*(1+$E799),0.01)</f>
        <v/>
      </c>
      <c r="AV799" s="40">
        <f>MAX(INDEX(AV$232:AV$243,$D799)+AV790*(1+$E799),0.01)</f>
        <v/>
      </c>
      <c r="AW799" s="40">
        <f>MAX(INDEX(AW$232:AW$243,$D799)+AW790*(1+$E799),0.01)</f>
        <v/>
      </c>
      <c r="AX799" s="42">
        <f>POSTTAX(INDEX(AX$232:AX$243,$D799),AX790,$E799)</f>
        <v/>
      </c>
    </row>
    <row r="800" hidden="1" outlineLevel="2">
      <c r="A800" s="5" t="inlineStr">
        <is>
          <t>atp</t>
        </is>
      </c>
      <c r="B800" s="5" t="inlineStr">
        <is>
          <t>oop</t>
        </is>
      </c>
      <c r="C800" s="5" t="inlineStr">
        <is>
          <t>mch</t>
        </is>
      </c>
      <c r="D800" s="40">
        <f>INDEX(Inputs!$R$5:$R$132,MATCH($B800&amp;"|"&amp;$C800,Inputs!$A$5:$A$132,0))</f>
        <v/>
      </c>
      <c r="E800" s="40">
        <f>INDEX(Inputs!$S$5:$S$132,MATCH($B800&amp;"|"&amp;$C800,Inputs!$A$5:$A$132,0))</f>
        <v/>
      </c>
      <c r="F800" s="39" t="n"/>
      <c r="G800" s="39" t="n"/>
      <c r="H800" s="5">
        <f>INDEX(Variables!$B$5:$B$105,MATCH($A800,Variables!$A$5:$A$105,0))&amp;IF($C800="",""," | "&amp;INDEX(Mapping!$B$5:$B$26,MATCH($C800,Mapping!$A$5:$A$26,0))&amp;" | "&amp;INDEX(Mapping!$B$30:$B$41,MATCH($B800,Mapping!$A$30:$A$41,0)))</f>
        <v/>
      </c>
      <c r="I800" s="5">
        <f>INDEX(Variables!$C$5:$C$105,MATCH($A800,Variables!$A$5:$A$105,0))</f>
        <v/>
      </c>
      <c r="J800" s="5">
        <f>INDEX(Variables!$E$5:$E$105,MATCH($A800,Variables!$A$5:$A$105,0))</f>
        <v/>
      </c>
      <c r="K800" s="25">
        <f>LOWER(Settings!$C$4)&amp;".mit."&amp;$A800&amp;IF($C800="","","."&amp;$C800&amp;"."&amp;$B800)&amp;IF(INDEX(Variables!$D$5:$D$105,MATCH($A800,Variables!$A$5:$A$105,0))="","","."&amp;INDEX(Variables!$D$5:$D$105,MATCH($A800,Variables!$A$5:$A$105,0)))&amp;"."&amp;K$5</f>
        <v/>
      </c>
      <c r="L800" s="41">
        <f>MAX(INDEX(L$232:L$243,$D800)+L791*(1+$E800),0.01)</f>
        <v/>
      </c>
      <c r="M800" s="40">
        <f>MAX(INDEX(M$232:M$243,$D800)+M791*(1+$E800),0.01)</f>
        <v/>
      </c>
      <c r="N800" s="40">
        <f>MAX(INDEX(N$232:N$243,$D800)+N791*(1+$E800),0.01)</f>
        <v/>
      </c>
      <c r="O800" s="40">
        <f>MAX(INDEX(O$232:O$243,$D800)+O791*(1+$E800),0.01)</f>
        <v/>
      </c>
      <c r="P800" s="40">
        <f>MAX(INDEX(P$232:P$243,$D800)+P791*(1+$E800),0.01)</f>
        <v/>
      </c>
      <c r="Q800" s="40">
        <f>MAX(INDEX(Q$232:Q$243,$D800)+Q791*(1+$E800),0.01)</f>
        <v/>
      </c>
      <c r="R800" s="40">
        <f>MAX(INDEX(R$232:R$243,$D800)+R791*(1+$E800),0.01)</f>
        <v/>
      </c>
      <c r="S800" s="40">
        <f>MAX(INDEX(S$232:S$243,$D800)+S791*(1+$E800),0.01)</f>
        <v/>
      </c>
      <c r="T800" s="40">
        <f>MAX(INDEX(T$232:T$243,$D800)+T791*(1+$E800),0.01)</f>
        <v/>
      </c>
      <c r="U800" s="40">
        <f>MAX(INDEX(U$232:U$243,$D800)+U791*(1+$E800),0.01)</f>
        <v/>
      </c>
      <c r="V800" s="40">
        <f>MAX(INDEX(V$232:V$243,$D800)+V791*(1+$E800),0.01)</f>
        <v/>
      </c>
      <c r="W800" s="40">
        <f>MAX(INDEX(W$232:W$243,$D800)+W791*(1+$E800),0.01)</f>
        <v/>
      </c>
      <c r="X800" s="40">
        <f>MAX(INDEX(X$232:X$243,$D800)+X791*(1+$E800),0.01)</f>
        <v/>
      </c>
      <c r="Y800" s="40">
        <f>MAX(INDEX(Y$232:Y$243,$D800)+Y791*(1+$E800),0.01)</f>
        <v/>
      </c>
      <c r="Z800" s="40">
        <f>MAX(INDEX(Z$232:Z$243,$D800)+Z791*(1+$E800),0.01)</f>
        <v/>
      </c>
      <c r="AA800" s="40">
        <f>MAX(INDEX(AA$232:AA$243,$D800)+AA791*(1+$E800),0.01)</f>
        <v/>
      </c>
      <c r="AB800" s="40">
        <f>MAX(INDEX(AB$232:AB$243,$D800)+AB791*(1+$E800),0.01)</f>
        <v/>
      </c>
      <c r="AC800" s="40">
        <f>MAX(INDEX(AC$232:AC$243,$D800)+AC791*(1+$E800),0.01)</f>
        <v/>
      </c>
      <c r="AD800" s="42">
        <f>POSTTAX(INDEX(AD$232:AD$243,$D800),AD791,$E800)</f>
        <v/>
      </c>
      <c r="AE800" s="25">
        <f>LOWER(Settings!$C$4)&amp;".mit."&amp;$A800&amp;IF($C800="","","."&amp;$C800&amp;"."&amp;$B800)&amp;IF(INDEX(Variables!$D$5:$D$105,MATCH($A800,Variables!$A$5:$A$105,0))="","","."&amp;INDEX(Variables!$D$5:$D$105,MATCH($A800,Variables!$A$5:$A$105,0)))&amp;"."&amp;AE$5</f>
        <v/>
      </c>
      <c r="AF800" s="41">
        <f>MAX(INDEX(AF$232:AF$243,$D800)+AF791*(1+$E800),0.01)</f>
        <v/>
      </c>
      <c r="AG800" s="40">
        <f>MAX(INDEX(AG$232:AG$243,$D800)+AG791*(1+$E800),0.01)</f>
        <v/>
      </c>
      <c r="AH800" s="40">
        <f>MAX(INDEX(AH$232:AH$243,$D800)+AH791*(1+$E800),0.01)</f>
        <v/>
      </c>
      <c r="AI800" s="40">
        <f>MAX(INDEX(AI$232:AI$243,$D800)+AI791*(1+$E800),0.01)</f>
        <v/>
      </c>
      <c r="AJ800" s="40">
        <f>MAX(INDEX(AJ$232:AJ$243,$D800)+AJ791*(1+$E800),0.01)</f>
        <v/>
      </c>
      <c r="AK800" s="40">
        <f>MAX(INDEX(AK$232:AK$243,$D800)+AK791*(1+$E800),0.01)</f>
        <v/>
      </c>
      <c r="AL800" s="40">
        <f>MAX(INDEX(AL$232:AL$243,$D800)+AL791*(1+$E800),0.01)</f>
        <v/>
      </c>
      <c r="AM800" s="40">
        <f>MAX(INDEX(AM$232:AM$243,$D800)+AM791*(1+$E800),0.01)</f>
        <v/>
      </c>
      <c r="AN800" s="40">
        <f>MAX(INDEX(AN$232:AN$243,$D800)+AN791*(1+$E800),0.01)</f>
        <v/>
      </c>
      <c r="AO800" s="40">
        <f>MAX(INDEX(AO$232:AO$243,$D800)+AO791*(1+$E800),0.01)</f>
        <v/>
      </c>
      <c r="AP800" s="40">
        <f>MAX(INDEX(AP$232:AP$243,$D800)+AP791*(1+$E800),0.01)</f>
        <v/>
      </c>
      <c r="AQ800" s="40">
        <f>MAX(INDEX(AQ$232:AQ$243,$D800)+AQ791*(1+$E800),0.01)</f>
        <v/>
      </c>
      <c r="AR800" s="40">
        <f>MAX(INDEX(AR$232:AR$243,$D800)+AR791*(1+$E800),0.01)</f>
        <v/>
      </c>
      <c r="AS800" s="40">
        <f>MAX(INDEX(AS$232:AS$243,$D800)+AS791*(1+$E800),0.01)</f>
        <v/>
      </c>
      <c r="AT800" s="40">
        <f>MAX(INDEX(AT$232:AT$243,$D800)+AT791*(1+$E800),0.01)</f>
        <v/>
      </c>
      <c r="AU800" s="40">
        <f>MAX(INDEX(AU$232:AU$243,$D800)+AU791*(1+$E800),0.01)</f>
        <v/>
      </c>
      <c r="AV800" s="40">
        <f>MAX(INDEX(AV$232:AV$243,$D800)+AV791*(1+$E800),0.01)</f>
        <v/>
      </c>
      <c r="AW800" s="40">
        <f>MAX(INDEX(AW$232:AW$243,$D800)+AW791*(1+$E800),0.01)</f>
        <v/>
      </c>
      <c r="AX800" s="42">
        <f>POSTTAX(INDEX(AX$232:AX$243,$D800),AX791,$E800)</f>
        <v/>
      </c>
    </row>
    <row r="801" hidden="1" outlineLevel="2">
      <c r="A801" s="5" t="inlineStr">
        <is>
          <t>atp</t>
        </is>
      </c>
      <c r="B801" s="5" t="inlineStr">
        <is>
          <t>bio</t>
        </is>
      </c>
      <c r="C801" s="5" t="inlineStr">
        <is>
          <t>mch</t>
        </is>
      </c>
      <c r="D801" s="40">
        <f>INDEX(Inputs!$R$5:$R$132,MATCH($B801&amp;"|"&amp;$C801,Inputs!$A$5:$A$132,0))</f>
        <v/>
      </c>
      <c r="E801" s="40">
        <f>INDEX(Inputs!$S$5:$S$132,MATCH($B801&amp;"|"&amp;$C801,Inputs!$A$5:$A$132,0))</f>
        <v/>
      </c>
      <c r="F801" s="39" t="n"/>
      <c r="G801" s="39" t="n"/>
      <c r="H801" s="5">
        <f>INDEX(Variables!$B$5:$B$105,MATCH($A801,Variables!$A$5:$A$105,0))&amp;IF($C801="",""," | "&amp;INDEX(Mapping!$B$5:$B$26,MATCH($C801,Mapping!$A$5:$A$26,0))&amp;" | "&amp;INDEX(Mapping!$B$30:$B$41,MATCH($B801,Mapping!$A$30:$A$41,0)))</f>
        <v/>
      </c>
      <c r="I801" s="5">
        <f>INDEX(Variables!$C$5:$C$105,MATCH($A801,Variables!$A$5:$A$105,0))</f>
        <v/>
      </c>
      <c r="J801" s="5">
        <f>INDEX(Variables!$E$5:$E$105,MATCH($A801,Variables!$A$5:$A$105,0))</f>
        <v/>
      </c>
      <c r="K801" s="25">
        <f>LOWER(Settings!$C$4)&amp;".mit."&amp;$A801&amp;IF($C801="","","."&amp;$C801&amp;"."&amp;$B801)&amp;IF(INDEX(Variables!$D$5:$D$105,MATCH($A801,Variables!$A$5:$A$105,0))="","","."&amp;INDEX(Variables!$D$5:$D$105,MATCH($A801,Variables!$A$5:$A$105,0)))&amp;"."&amp;K$5</f>
        <v/>
      </c>
      <c r="L801" s="41">
        <f>MAX(INDEX(L$232:L$243,$D801)+L792*(1+$E801),0.01)</f>
        <v/>
      </c>
      <c r="M801" s="40">
        <f>MAX(INDEX(M$232:M$243,$D801)+M792*(1+$E801),0.01)</f>
        <v/>
      </c>
      <c r="N801" s="40">
        <f>MAX(INDEX(N$232:N$243,$D801)+N792*(1+$E801),0.01)</f>
        <v/>
      </c>
      <c r="O801" s="40">
        <f>MAX(INDEX(O$232:O$243,$D801)+O792*(1+$E801),0.01)</f>
        <v/>
      </c>
      <c r="P801" s="40">
        <f>MAX(INDEX(P$232:P$243,$D801)+P792*(1+$E801),0.01)</f>
        <v/>
      </c>
      <c r="Q801" s="40">
        <f>MAX(INDEX(Q$232:Q$243,$D801)+Q792*(1+$E801),0.01)</f>
        <v/>
      </c>
      <c r="R801" s="40">
        <f>MAX(INDEX(R$232:R$243,$D801)+R792*(1+$E801),0.01)</f>
        <v/>
      </c>
      <c r="S801" s="40">
        <f>MAX(INDEX(S$232:S$243,$D801)+S792*(1+$E801),0.01)</f>
        <v/>
      </c>
      <c r="T801" s="40">
        <f>MAX(INDEX(T$232:T$243,$D801)+T792*(1+$E801),0.01)</f>
        <v/>
      </c>
      <c r="U801" s="40">
        <f>MAX(INDEX(U$232:U$243,$D801)+U792*(1+$E801),0.01)</f>
        <v/>
      </c>
      <c r="V801" s="40">
        <f>MAX(INDEX(V$232:V$243,$D801)+V792*(1+$E801),0.01)</f>
        <v/>
      </c>
      <c r="W801" s="40">
        <f>MAX(INDEX(W$232:W$243,$D801)+W792*(1+$E801),0.01)</f>
        <v/>
      </c>
      <c r="X801" s="40">
        <f>MAX(INDEX(X$232:X$243,$D801)+X792*(1+$E801),0.01)</f>
        <v/>
      </c>
      <c r="Y801" s="40">
        <f>MAX(INDEX(Y$232:Y$243,$D801)+Y792*(1+$E801),0.01)</f>
        <v/>
      </c>
      <c r="Z801" s="40">
        <f>MAX(INDEX(Z$232:Z$243,$D801)+Z792*(1+$E801),0.01)</f>
        <v/>
      </c>
      <c r="AA801" s="40">
        <f>MAX(INDEX(AA$232:AA$243,$D801)+AA792*(1+$E801),0.01)</f>
        <v/>
      </c>
      <c r="AB801" s="40">
        <f>MAX(INDEX(AB$232:AB$243,$D801)+AB792*(1+$E801),0.01)</f>
        <v/>
      </c>
      <c r="AC801" s="40">
        <f>MAX(INDEX(AC$232:AC$243,$D801)+AC792*(1+$E801),0.01)</f>
        <v/>
      </c>
      <c r="AD801" s="42">
        <f>POSTTAX(INDEX(AD$232:AD$243,$D801),AD792,$E801)</f>
        <v/>
      </c>
      <c r="AE801" s="25">
        <f>LOWER(Settings!$C$4)&amp;".mit."&amp;$A801&amp;IF($C801="","","."&amp;$C801&amp;"."&amp;$B801)&amp;IF(INDEX(Variables!$D$5:$D$105,MATCH($A801,Variables!$A$5:$A$105,0))="","","."&amp;INDEX(Variables!$D$5:$D$105,MATCH($A801,Variables!$A$5:$A$105,0)))&amp;"."&amp;AE$5</f>
        <v/>
      </c>
      <c r="AF801" s="41">
        <f>MAX(INDEX(AF$232:AF$243,$D801)+AF792*(1+$E801),0.01)</f>
        <v/>
      </c>
      <c r="AG801" s="40">
        <f>MAX(INDEX(AG$232:AG$243,$D801)+AG792*(1+$E801),0.01)</f>
        <v/>
      </c>
      <c r="AH801" s="40">
        <f>MAX(INDEX(AH$232:AH$243,$D801)+AH792*(1+$E801),0.01)</f>
        <v/>
      </c>
      <c r="AI801" s="40">
        <f>MAX(INDEX(AI$232:AI$243,$D801)+AI792*(1+$E801),0.01)</f>
        <v/>
      </c>
      <c r="AJ801" s="40">
        <f>MAX(INDEX(AJ$232:AJ$243,$D801)+AJ792*(1+$E801),0.01)</f>
        <v/>
      </c>
      <c r="AK801" s="40">
        <f>MAX(INDEX(AK$232:AK$243,$D801)+AK792*(1+$E801),0.01)</f>
        <v/>
      </c>
      <c r="AL801" s="40">
        <f>MAX(INDEX(AL$232:AL$243,$D801)+AL792*(1+$E801),0.01)</f>
        <v/>
      </c>
      <c r="AM801" s="40">
        <f>MAX(INDEX(AM$232:AM$243,$D801)+AM792*(1+$E801),0.01)</f>
        <v/>
      </c>
      <c r="AN801" s="40">
        <f>MAX(INDEX(AN$232:AN$243,$D801)+AN792*(1+$E801),0.01)</f>
        <v/>
      </c>
      <c r="AO801" s="40">
        <f>MAX(INDEX(AO$232:AO$243,$D801)+AO792*(1+$E801),0.01)</f>
        <v/>
      </c>
      <c r="AP801" s="40">
        <f>MAX(INDEX(AP$232:AP$243,$D801)+AP792*(1+$E801),0.01)</f>
        <v/>
      </c>
      <c r="AQ801" s="40">
        <f>MAX(INDEX(AQ$232:AQ$243,$D801)+AQ792*(1+$E801),0.01)</f>
        <v/>
      </c>
      <c r="AR801" s="40">
        <f>MAX(INDEX(AR$232:AR$243,$D801)+AR792*(1+$E801),0.01)</f>
        <v/>
      </c>
      <c r="AS801" s="40">
        <f>MAX(INDEX(AS$232:AS$243,$D801)+AS792*(1+$E801),0.01)</f>
        <v/>
      </c>
      <c r="AT801" s="40">
        <f>MAX(INDEX(AT$232:AT$243,$D801)+AT792*(1+$E801),0.01)</f>
        <v/>
      </c>
      <c r="AU801" s="40">
        <f>MAX(INDEX(AU$232:AU$243,$D801)+AU792*(1+$E801),0.01)</f>
        <v/>
      </c>
      <c r="AV801" s="40">
        <f>MAX(INDEX(AV$232:AV$243,$D801)+AV792*(1+$E801),0.01)</f>
        <v/>
      </c>
      <c r="AW801" s="40">
        <f>MAX(INDEX(AW$232:AW$243,$D801)+AW792*(1+$E801),0.01)</f>
        <v/>
      </c>
      <c r="AX801" s="42">
        <f>POSTTAX(INDEX(AX$232:AX$243,$D801),AX792,$E801)</f>
        <v/>
      </c>
    </row>
    <row r="802" hidden="1" outlineLevel="2"/>
    <row r="803" hidden="1" outlineLevel="2">
      <c r="A803" s="5" t="inlineStr">
        <is>
          <t>shp</t>
        </is>
      </c>
      <c r="B803" s="5" t="inlineStr">
        <is>
          <t>coa</t>
        </is>
      </c>
      <c r="C803" s="5" t="inlineStr">
        <is>
          <t>mch</t>
        </is>
      </c>
      <c r="D803" s="40">
        <f>INDEX(Inputs!$M$5:$M$132,MATCH($B803&amp;"|"&amp;$C803,Inputs!$A$5:$A$132,0))</f>
        <v/>
      </c>
      <c r="E803" s="40">
        <f>INDEX(Inputs!$T$5:$T$132,MATCH($B803&amp;"|"&amp;$C803,Inputs!$A$5:$A$132,0))</f>
        <v/>
      </c>
      <c r="F803" s="40">
        <f>INDEX(Inputs!$K$5:$K$132,MATCH($B803&amp;"|"&amp;$C803,Inputs!$A$5:$A$132,0))</f>
        <v/>
      </c>
      <c r="G803" s="39" t="n"/>
      <c r="H803" s="5">
        <f>INDEX(Variables!$B$5:$B$105,MATCH($A803,Variables!$A$5:$A$105,0))&amp;IF($C803="",""," | "&amp;INDEX(Mapping!$B$5:$B$26,MATCH($C803,Mapping!$A$5:$A$26,0))&amp;" | "&amp;INDEX(Mapping!$B$30:$B$41,MATCH($B803,Mapping!$A$30:$A$41,0)))</f>
        <v/>
      </c>
      <c r="I803" s="5">
        <f>INDEX(Variables!$C$5:$C$105,MATCH($A803,Variables!$A$5:$A$105,0))</f>
        <v/>
      </c>
      <c r="J803" s="5">
        <f>INDEX(Variables!$E$5:$E$105,MATCH($A803,Variables!$A$5:$A$105,0))</f>
        <v/>
      </c>
      <c r="K803" s="25">
        <f>LOWER(Settings!$C$4)&amp;".mit."&amp;$A803&amp;IF($C803="","","."&amp;$C803&amp;"."&amp;$B803)&amp;IF(INDEX(Variables!$D$5:$D$105,MATCH($A803,Variables!$A$5:$A$105,0))="","","."&amp;INDEX(Variables!$D$5:$D$105,MATCH($A803,Variables!$A$5:$A$105,0)))&amp;"."&amp;K$5</f>
        <v/>
      </c>
      <c r="L803" s="41">
        <f>INDEX(L$175:L$178,$D803)*$E803*INDEX(L$179:L$195,$F803)</f>
        <v/>
      </c>
      <c r="M803" s="40">
        <f>INDEX(M$175:M$178,$D803)*$E803*INDEX(M$179:M$195,$F803)</f>
        <v/>
      </c>
      <c r="N803" s="40">
        <f>INDEX(N$175:N$178,$D803)*$E803*INDEX(N$179:N$195,$F803)</f>
        <v/>
      </c>
      <c r="O803" s="40">
        <f>INDEX(O$175:O$178,$D803)*$E803*INDEX(O$179:O$195,$F803)</f>
        <v/>
      </c>
      <c r="P803" s="40">
        <f>INDEX(P$175:P$178,$D803)*$E803*INDEX(P$179:P$195,$F803)</f>
        <v/>
      </c>
      <c r="Q803" s="40">
        <f>INDEX(Q$175:Q$178,$D803)*$E803*INDEX(Q$179:Q$195,$F803)</f>
        <v/>
      </c>
      <c r="R803" s="40">
        <f>INDEX(R$175:R$178,$D803)*$E803*INDEX(R$179:R$195,$F803)</f>
        <v/>
      </c>
      <c r="S803" s="40">
        <f>INDEX(S$175:S$178,$D803)*$E803*INDEX(S$179:S$195,$F803)</f>
        <v/>
      </c>
      <c r="T803" s="40">
        <f>INDEX(T$175:T$178,$D803)*$E803*INDEX(T$179:T$195,$F803)</f>
        <v/>
      </c>
      <c r="U803" s="40">
        <f>INDEX(U$175:U$178,$D803)*$E803*INDEX(U$179:U$195,$F803)</f>
        <v/>
      </c>
      <c r="V803" s="40">
        <f>INDEX(V$175:V$178,$D803)*$E803*INDEX(V$179:V$195,$F803)</f>
        <v/>
      </c>
      <c r="W803" s="40">
        <f>INDEX(W$175:W$178,$D803)*$E803*INDEX(W$179:W$195,$F803)</f>
        <v/>
      </c>
      <c r="X803" s="40">
        <f>INDEX(X$175:X$178,$D803)*$E803*INDEX(X$179:X$195,$F803)</f>
        <v/>
      </c>
      <c r="Y803" s="40">
        <f>INDEX(Y$175:Y$178,$D803)*$E803*INDEX(Y$179:Y$195,$F803)</f>
        <v/>
      </c>
      <c r="Z803" s="40">
        <f>INDEX(Z$175:Z$178,$D803)*$E803*INDEX(Z$179:Z$195,$F803)</f>
        <v/>
      </c>
      <c r="AA803" s="40">
        <f>INDEX(AA$175:AA$178,$D803)*$E803*INDEX(AA$179:AA$195,$F803)</f>
        <v/>
      </c>
      <c r="AB803" s="40">
        <f>INDEX(AB$175:AB$178,$D803)*$E803*INDEX(AB$179:AB$195,$F803)</f>
        <v/>
      </c>
      <c r="AC803" s="40">
        <f>INDEX(AC$175:AC$178,$D803)*$E803*INDEX(AC$179:AC$195,$F803)</f>
        <v/>
      </c>
      <c r="AD803" s="42">
        <f>SHADOWEFF(INDEX(AD$175:AD$178,$D803),$E803,INDEX(AD$179:AD$195,$F803))</f>
        <v/>
      </c>
      <c r="AE803" s="25">
        <f>LOWER(Settings!$C$4)&amp;".mit."&amp;$A803&amp;IF($C803="","","."&amp;$C803&amp;"."&amp;$B803)&amp;IF(INDEX(Variables!$D$5:$D$105,MATCH($A803,Variables!$A$5:$A$105,0))="","","."&amp;INDEX(Variables!$D$5:$D$105,MATCH($A803,Variables!$A$5:$A$105,0)))&amp;"."&amp;AE$5</f>
        <v/>
      </c>
      <c r="AF803" s="41">
        <f>INDEX(AF$175:AF$178,$D803)*$E803*INDEX(AF$179:AF$195,$F803)</f>
        <v/>
      </c>
      <c r="AG803" s="40">
        <f>INDEX(AG$175:AG$178,$D803)*$E803*INDEX(AG$179:AG$195,$F803)</f>
        <v/>
      </c>
      <c r="AH803" s="40">
        <f>INDEX(AH$175:AH$178,$D803)*$E803*INDEX(AH$179:AH$195,$F803)</f>
        <v/>
      </c>
      <c r="AI803" s="40">
        <f>INDEX(AI$175:AI$178,$D803)*$E803*INDEX(AI$179:AI$195,$F803)</f>
        <v/>
      </c>
      <c r="AJ803" s="40">
        <f>INDEX(AJ$175:AJ$178,$D803)*$E803*INDEX(AJ$179:AJ$195,$F803)</f>
        <v/>
      </c>
      <c r="AK803" s="40">
        <f>INDEX(AK$175:AK$178,$D803)*$E803*INDEX(AK$179:AK$195,$F803)</f>
        <v/>
      </c>
      <c r="AL803" s="40">
        <f>INDEX(AL$175:AL$178,$D803)*$E803*INDEX(AL$179:AL$195,$F803)</f>
        <v/>
      </c>
      <c r="AM803" s="40">
        <f>INDEX(AM$175:AM$178,$D803)*$E803*INDEX(AM$179:AM$195,$F803)</f>
        <v/>
      </c>
      <c r="AN803" s="40">
        <f>INDEX(AN$175:AN$178,$D803)*$E803*INDEX(AN$179:AN$195,$F803)</f>
        <v/>
      </c>
      <c r="AO803" s="40">
        <f>INDEX(AO$175:AO$178,$D803)*$E803*INDEX(AO$179:AO$195,$F803)</f>
        <v/>
      </c>
      <c r="AP803" s="40">
        <f>INDEX(AP$175:AP$178,$D803)*$E803*INDEX(AP$179:AP$195,$F803)</f>
        <v/>
      </c>
      <c r="AQ803" s="40">
        <f>INDEX(AQ$175:AQ$178,$D803)*$E803*INDEX(AQ$179:AQ$195,$F803)</f>
        <v/>
      </c>
      <c r="AR803" s="40">
        <f>INDEX(AR$175:AR$178,$D803)*$E803*INDEX(AR$179:AR$195,$F803)</f>
        <v/>
      </c>
      <c r="AS803" s="40">
        <f>INDEX(AS$175:AS$178,$D803)*$E803*INDEX(AS$179:AS$195,$F803)</f>
        <v/>
      </c>
      <c r="AT803" s="40">
        <f>INDEX(AT$175:AT$178,$D803)*$E803*INDEX(AT$179:AT$195,$F803)</f>
        <v/>
      </c>
      <c r="AU803" s="40">
        <f>INDEX(AU$175:AU$178,$D803)*$E803*INDEX(AU$179:AU$195,$F803)</f>
        <v/>
      </c>
      <c r="AV803" s="40">
        <f>INDEX(AV$175:AV$178,$D803)*$E803*INDEX(AV$179:AV$195,$F803)</f>
        <v/>
      </c>
      <c r="AW803" s="40">
        <f>INDEX(AW$175:AW$178,$D803)*$E803*INDEX(AW$179:AW$195,$F803)</f>
        <v/>
      </c>
      <c r="AX803" s="42">
        <f>SHADOWEFF(INDEX(AX$175:AX$178,$D803),$E803,INDEX(AX$179:AX$195,$F803))</f>
        <v/>
      </c>
    </row>
    <row r="804" hidden="1" outlineLevel="2">
      <c r="A804" s="5" t="inlineStr">
        <is>
          <t>shp</t>
        </is>
      </c>
      <c r="B804" s="5" t="inlineStr">
        <is>
          <t>nga</t>
        </is>
      </c>
      <c r="C804" s="5" t="inlineStr">
        <is>
          <t>mch</t>
        </is>
      </c>
      <c r="D804" s="40">
        <f>INDEX(Inputs!$M$5:$M$132,MATCH($B804&amp;"|"&amp;$C804,Inputs!$A$5:$A$132,0))</f>
        <v/>
      </c>
      <c r="E804" s="40">
        <f>INDEX(Inputs!$T$5:$T$132,MATCH($B804&amp;"|"&amp;$C804,Inputs!$A$5:$A$132,0))</f>
        <v/>
      </c>
      <c r="F804" s="40">
        <f>INDEX(Inputs!$K$5:$K$132,MATCH($B804&amp;"|"&amp;$C804,Inputs!$A$5:$A$132,0))</f>
        <v/>
      </c>
      <c r="G804" s="39" t="n"/>
      <c r="H804" s="5">
        <f>INDEX(Variables!$B$5:$B$105,MATCH($A804,Variables!$A$5:$A$105,0))&amp;IF($C804="",""," | "&amp;INDEX(Mapping!$B$5:$B$26,MATCH($C804,Mapping!$A$5:$A$26,0))&amp;" | "&amp;INDEX(Mapping!$B$30:$B$41,MATCH($B804,Mapping!$A$30:$A$41,0)))</f>
        <v/>
      </c>
      <c r="I804" s="5">
        <f>INDEX(Variables!$C$5:$C$105,MATCH($A804,Variables!$A$5:$A$105,0))</f>
        <v/>
      </c>
      <c r="J804" s="5">
        <f>INDEX(Variables!$E$5:$E$105,MATCH($A804,Variables!$A$5:$A$105,0))</f>
        <v/>
      </c>
      <c r="K804" s="25">
        <f>LOWER(Settings!$C$4)&amp;".mit."&amp;$A804&amp;IF($C804="","","."&amp;$C804&amp;"."&amp;$B804)&amp;IF(INDEX(Variables!$D$5:$D$105,MATCH($A804,Variables!$A$5:$A$105,0))="","","."&amp;INDEX(Variables!$D$5:$D$105,MATCH($A804,Variables!$A$5:$A$105,0)))&amp;"."&amp;K$5</f>
        <v/>
      </c>
      <c r="L804" s="41">
        <f>INDEX(L$175:L$178,$D804)*$E804*INDEX(L$179:L$195,$F804)</f>
        <v/>
      </c>
      <c r="M804" s="40">
        <f>INDEX(M$175:M$178,$D804)*$E804*INDEX(M$179:M$195,$F804)</f>
        <v/>
      </c>
      <c r="N804" s="40">
        <f>INDEX(N$175:N$178,$D804)*$E804*INDEX(N$179:N$195,$F804)</f>
        <v/>
      </c>
      <c r="O804" s="40">
        <f>INDEX(O$175:O$178,$D804)*$E804*INDEX(O$179:O$195,$F804)</f>
        <v/>
      </c>
      <c r="P804" s="40">
        <f>INDEX(P$175:P$178,$D804)*$E804*INDEX(P$179:P$195,$F804)</f>
        <v/>
      </c>
      <c r="Q804" s="40">
        <f>INDEX(Q$175:Q$178,$D804)*$E804*INDEX(Q$179:Q$195,$F804)</f>
        <v/>
      </c>
      <c r="R804" s="40">
        <f>INDEX(R$175:R$178,$D804)*$E804*INDEX(R$179:R$195,$F804)</f>
        <v/>
      </c>
      <c r="S804" s="40">
        <f>INDEX(S$175:S$178,$D804)*$E804*INDEX(S$179:S$195,$F804)</f>
        <v/>
      </c>
      <c r="T804" s="40">
        <f>INDEX(T$175:T$178,$D804)*$E804*INDEX(T$179:T$195,$F804)</f>
        <v/>
      </c>
      <c r="U804" s="40">
        <f>INDEX(U$175:U$178,$D804)*$E804*INDEX(U$179:U$195,$F804)</f>
        <v/>
      </c>
      <c r="V804" s="40">
        <f>INDEX(V$175:V$178,$D804)*$E804*INDEX(V$179:V$195,$F804)</f>
        <v/>
      </c>
      <c r="W804" s="40">
        <f>INDEX(W$175:W$178,$D804)*$E804*INDEX(W$179:W$195,$F804)</f>
        <v/>
      </c>
      <c r="X804" s="40">
        <f>INDEX(X$175:X$178,$D804)*$E804*INDEX(X$179:X$195,$F804)</f>
        <v/>
      </c>
      <c r="Y804" s="40">
        <f>INDEX(Y$175:Y$178,$D804)*$E804*INDEX(Y$179:Y$195,$F804)</f>
        <v/>
      </c>
      <c r="Z804" s="40">
        <f>INDEX(Z$175:Z$178,$D804)*$E804*INDEX(Z$179:Z$195,$F804)</f>
        <v/>
      </c>
      <c r="AA804" s="40">
        <f>INDEX(AA$175:AA$178,$D804)*$E804*INDEX(AA$179:AA$195,$F804)</f>
        <v/>
      </c>
      <c r="AB804" s="40">
        <f>INDEX(AB$175:AB$178,$D804)*$E804*INDEX(AB$179:AB$195,$F804)</f>
        <v/>
      </c>
      <c r="AC804" s="40">
        <f>INDEX(AC$175:AC$178,$D804)*$E804*INDEX(AC$179:AC$195,$F804)</f>
        <v/>
      </c>
      <c r="AD804" s="42">
        <f>SHADOWEFF(INDEX(AD$175:AD$178,$D804),$E804,INDEX(AD$179:AD$195,$F804))</f>
        <v/>
      </c>
      <c r="AE804" s="25">
        <f>LOWER(Settings!$C$4)&amp;".mit."&amp;$A804&amp;IF($C804="","","."&amp;$C804&amp;"."&amp;$B804)&amp;IF(INDEX(Variables!$D$5:$D$105,MATCH($A804,Variables!$A$5:$A$105,0))="","","."&amp;INDEX(Variables!$D$5:$D$105,MATCH($A804,Variables!$A$5:$A$105,0)))&amp;"."&amp;AE$5</f>
        <v/>
      </c>
      <c r="AF804" s="41">
        <f>INDEX(AF$175:AF$178,$D804)*$E804*INDEX(AF$179:AF$195,$F804)</f>
        <v/>
      </c>
      <c r="AG804" s="40">
        <f>INDEX(AG$175:AG$178,$D804)*$E804*INDEX(AG$179:AG$195,$F804)</f>
        <v/>
      </c>
      <c r="AH804" s="40">
        <f>INDEX(AH$175:AH$178,$D804)*$E804*INDEX(AH$179:AH$195,$F804)</f>
        <v/>
      </c>
      <c r="AI804" s="40">
        <f>INDEX(AI$175:AI$178,$D804)*$E804*INDEX(AI$179:AI$195,$F804)</f>
        <v/>
      </c>
      <c r="AJ804" s="40">
        <f>INDEX(AJ$175:AJ$178,$D804)*$E804*INDEX(AJ$179:AJ$195,$F804)</f>
        <v/>
      </c>
      <c r="AK804" s="40">
        <f>INDEX(AK$175:AK$178,$D804)*$E804*INDEX(AK$179:AK$195,$F804)</f>
        <v/>
      </c>
      <c r="AL804" s="40">
        <f>INDEX(AL$175:AL$178,$D804)*$E804*INDEX(AL$179:AL$195,$F804)</f>
        <v/>
      </c>
      <c r="AM804" s="40">
        <f>INDEX(AM$175:AM$178,$D804)*$E804*INDEX(AM$179:AM$195,$F804)</f>
        <v/>
      </c>
      <c r="AN804" s="40">
        <f>INDEX(AN$175:AN$178,$D804)*$E804*INDEX(AN$179:AN$195,$F804)</f>
        <v/>
      </c>
      <c r="AO804" s="40">
        <f>INDEX(AO$175:AO$178,$D804)*$E804*INDEX(AO$179:AO$195,$F804)</f>
        <v/>
      </c>
      <c r="AP804" s="40">
        <f>INDEX(AP$175:AP$178,$D804)*$E804*INDEX(AP$179:AP$195,$F804)</f>
        <v/>
      </c>
      <c r="AQ804" s="40">
        <f>INDEX(AQ$175:AQ$178,$D804)*$E804*INDEX(AQ$179:AQ$195,$F804)</f>
        <v/>
      </c>
      <c r="AR804" s="40">
        <f>INDEX(AR$175:AR$178,$D804)*$E804*INDEX(AR$179:AR$195,$F804)</f>
        <v/>
      </c>
      <c r="AS804" s="40">
        <f>INDEX(AS$175:AS$178,$D804)*$E804*INDEX(AS$179:AS$195,$F804)</f>
        <v/>
      </c>
      <c r="AT804" s="40">
        <f>INDEX(AT$175:AT$178,$D804)*$E804*INDEX(AT$179:AT$195,$F804)</f>
        <v/>
      </c>
      <c r="AU804" s="40">
        <f>INDEX(AU$175:AU$178,$D804)*$E804*INDEX(AU$179:AU$195,$F804)</f>
        <v/>
      </c>
      <c r="AV804" s="40">
        <f>INDEX(AV$175:AV$178,$D804)*$E804*INDEX(AV$179:AV$195,$F804)</f>
        <v/>
      </c>
      <c r="AW804" s="40">
        <f>INDEX(AW$175:AW$178,$D804)*$E804*INDEX(AW$179:AW$195,$F804)</f>
        <v/>
      </c>
      <c r="AX804" s="42">
        <f>SHADOWEFF(INDEX(AX$175:AX$178,$D804),$E804,INDEX(AX$179:AX$195,$F804))</f>
        <v/>
      </c>
    </row>
    <row r="805" hidden="1" outlineLevel="2">
      <c r="A805" s="5" t="inlineStr">
        <is>
          <t>shp</t>
        </is>
      </c>
      <c r="B805" s="5" t="inlineStr">
        <is>
          <t>gso</t>
        </is>
      </c>
      <c r="C805" s="5" t="inlineStr">
        <is>
          <t>mch</t>
        </is>
      </c>
      <c r="D805" s="40">
        <f>INDEX(Inputs!$M$5:$M$132,MATCH($B805&amp;"|"&amp;$C805,Inputs!$A$5:$A$132,0))</f>
        <v/>
      </c>
      <c r="E805" s="40">
        <f>INDEX(Inputs!$T$5:$T$132,MATCH($B805&amp;"|"&amp;$C805,Inputs!$A$5:$A$132,0))</f>
        <v/>
      </c>
      <c r="F805" s="40">
        <f>INDEX(Inputs!$K$5:$K$132,MATCH($B805&amp;"|"&amp;$C805,Inputs!$A$5:$A$132,0))</f>
        <v/>
      </c>
      <c r="G805" s="39" t="n"/>
      <c r="H805" s="5">
        <f>INDEX(Variables!$B$5:$B$105,MATCH($A805,Variables!$A$5:$A$105,0))&amp;IF($C805="",""," | "&amp;INDEX(Mapping!$B$5:$B$26,MATCH($C805,Mapping!$A$5:$A$26,0))&amp;" | "&amp;INDEX(Mapping!$B$30:$B$41,MATCH($B805,Mapping!$A$30:$A$41,0)))</f>
        <v/>
      </c>
      <c r="I805" s="5">
        <f>INDEX(Variables!$C$5:$C$105,MATCH($A805,Variables!$A$5:$A$105,0))</f>
        <v/>
      </c>
      <c r="J805" s="5">
        <f>INDEX(Variables!$E$5:$E$105,MATCH($A805,Variables!$A$5:$A$105,0))</f>
        <v/>
      </c>
      <c r="K805" s="25">
        <f>LOWER(Settings!$C$4)&amp;".mit."&amp;$A805&amp;IF($C805="","","."&amp;$C805&amp;"."&amp;$B805)&amp;IF(INDEX(Variables!$D$5:$D$105,MATCH($A805,Variables!$A$5:$A$105,0))="","","."&amp;INDEX(Variables!$D$5:$D$105,MATCH($A805,Variables!$A$5:$A$105,0)))&amp;"."&amp;K$5</f>
        <v/>
      </c>
      <c r="L805" s="41">
        <f>INDEX(L$175:L$178,$D805)*$E805*INDEX(L$179:L$195,$F805)</f>
        <v/>
      </c>
      <c r="M805" s="40">
        <f>INDEX(M$175:M$178,$D805)*$E805*INDEX(M$179:M$195,$F805)</f>
        <v/>
      </c>
      <c r="N805" s="40">
        <f>INDEX(N$175:N$178,$D805)*$E805*INDEX(N$179:N$195,$F805)</f>
        <v/>
      </c>
      <c r="O805" s="40">
        <f>INDEX(O$175:O$178,$D805)*$E805*INDEX(O$179:O$195,$F805)</f>
        <v/>
      </c>
      <c r="P805" s="40">
        <f>INDEX(P$175:P$178,$D805)*$E805*INDEX(P$179:P$195,$F805)</f>
        <v/>
      </c>
      <c r="Q805" s="40">
        <f>INDEX(Q$175:Q$178,$D805)*$E805*INDEX(Q$179:Q$195,$F805)</f>
        <v/>
      </c>
      <c r="R805" s="40">
        <f>INDEX(R$175:R$178,$D805)*$E805*INDEX(R$179:R$195,$F805)</f>
        <v/>
      </c>
      <c r="S805" s="40">
        <f>INDEX(S$175:S$178,$D805)*$E805*INDEX(S$179:S$195,$F805)</f>
        <v/>
      </c>
      <c r="T805" s="40">
        <f>INDEX(T$175:T$178,$D805)*$E805*INDEX(T$179:T$195,$F805)</f>
        <v/>
      </c>
      <c r="U805" s="40">
        <f>INDEX(U$175:U$178,$D805)*$E805*INDEX(U$179:U$195,$F805)</f>
        <v/>
      </c>
      <c r="V805" s="40">
        <f>INDEX(V$175:V$178,$D805)*$E805*INDEX(V$179:V$195,$F805)</f>
        <v/>
      </c>
      <c r="W805" s="40">
        <f>INDEX(W$175:W$178,$D805)*$E805*INDEX(W$179:W$195,$F805)</f>
        <v/>
      </c>
      <c r="X805" s="40">
        <f>INDEX(X$175:X$178,$D805)*$E805*INDEX(X$179:X$195,$F805)</f>
        <v/>
      </c>
      <c r="Y805" s="40">
        <f>INDEX(Y$175:Y$178,$D805)*$E805*INDEX(Y$179:Y$195,$F805)</f>
        <v/>
      </c>
      <c r="Z805" s="40">
        <f>INDEX(Z$175:Z$178,$D805)*$E805*INDEX(Z$179:Z$195,$F805)</f>
        <v/>
      </c>
      <c r="AA805" s="40">
        <f>INDEX(AA$175:AA$178,$D805)*$E805*INDEX(AA$179:AA$195,$F805)</f>
        <v/>
      </c>
      <c r="AB805" s="40">
        <f>INDEX(AB$175:AB$178,$D805)*$E805*INDEX(AB$179:AB$195,$F805)</f>
        <v/>
      </c>
      <c r="AC805" s="40">
        <f>INDEX(AC$175:AC$178,$D805)*$E805*INDEX(AC$179:AC$195,$F805)</f>
        <v/>
      </c>
      <c r="AD805" s="42">
        <f>SHADOWEFF(INDEX(AD$175:AD$178,$D805),$E805,INDEX(AD$179:AD$195,$F805))</f>
        <v/>
      </c>
      <c r="AE805" s="25">
        <f>LOWER(Settings!$C$4)&amp;".mit."&amp;$A805&amp;IF($C805="","","."&amp;$C805&amp;"."&amp;$B805)&amp;IF(INDEX(Variables!$D$5:$D$105,MATCH($A805,Variables!$A$5:$A$105,0))="","","."&amp;INDEX(Variables!$D$5:$D$105,MATCH($A805,Variables!$A$5:$A$105,0)))&amp;"."&amp;AE$5</f>
        <v/>
      </c>
      <c r="AF805" s="41">
        <f>INDEX(AF$175:AF$178,$D805)*$E805*INDEX(AF$179:AF$195,$F805)</f>
        <v/>
      </c>
      <c r="AG805" s="40">
        <f>INDEX(AG$175:AG$178,$D805)*$E805*INDEX(AG$179:AG$195,$F805)</f>
        <v/>
      </c>
      <c r="AH805" s="40">
        <f>INDEX(AH$175:AH$178,$D805)*$E805*INDEX(AH$179:AH$195,$F805)</f>
        <v/>
      </c>
      <c r="AI805" s="40">
        <f>INDEX(AI$175:AI$178,$D805)*$E805*INDEX(AI$179:AI$195,$F805)</f>
        <v/>
      </c>
      <c r="AJ805" s="40">
        <f>INDEX(AJ$175:AJ$178,$D805)*$E805*INDEX(AJ$179:AJ$195,$F805)</f>
        <v/>
      </c>
      <c r="AK805" s="40">
        <f>INDEX(AK$175:AK$178,$D805)*$E805*INDEX(AK$179:AK$195,$F805)</f>
        <v/>
      </c>
      <c r="AL805" s="40">
        <f>INDEX(AL$175:AL$178,$D805)*$E805*INDEX(AL$179:AL$195,$F805)</f>
        <v/>
      </c>
      <c r="AM805" s="40">
        <f>INDEX(AM$175:AM$178,$D805)*$E805*INDEX(AM$179:AM$195,$F805)</f>
        <v/>
      </c>
      <c r="AN805" s="40">
        <f>INDEX(AN$175:AN$178,$D805)*$E805*INDEX(AN$179:AN$195,$F805)</f>
        <v/>
      </c>
      <c r="AO805" s="40">
        <f>INDEX(AO$175:AO$178,$D805)*$E805*INDEX(AO$179:AO$195,$F805)</f>
        <v/>
      </c>
      <c r="AP805" s="40">
        <f>INDEX(AP$175:AP$178,$D805)*$E805*INDEX(AP$179:AP$195,$F805)</f>
        <v/>
      </c>
      <c r="AQ805" s="40">
        <f>INDEX(AQ$175:AQ$178,$D805)*$E805*INDEX(AQ$179:AQ$195,$F805)</f>
        <v/>
      </c>
      <c r="AR805" s="40">
        <f>INDEX(AR$175:AR$178,$D805)*$E805*INDEX(AR$179:AR$195,$F805)</f>
        <v/>
      </c>
      <c r="AS805" s="40">
        <f>INDEX(AS$175:AS$178,$D805)*$E805*INDEX(AS$179:AS$195,$F805)</f>
        <v/>
      </c>
      <c r="AT805" s="40">
        <f>INDEX(AT$175:AT$178,$D805)*$E805*INDEX(AT$179:AT$195,$F805)</f>
        <v/>
      </c>
      <c r="AU805" s="40">
        <f>INDEX(AU$175:AU$178,$D805)*$E805*INDEX(AU$179:AU$195,$F805)</f>
        <v/>
      </c>
      <c r="AV805" s="40">
        <f>INDEX(AV$175:AV$178,$D805)*$E805*INDEX(AV$179:AV$195,$F805)</f>
        <v/>
      </c>
      <c r="AW805" s="40">
        <f>INDEX(AW$175:AW$178,$D805)*$E805*INDEX(AW$179:AW$195,$F805)</f>
        <v/>
      </c>
      <c r="AX805" s="42">
        <f>SHADOWEFF(INDEX(AX$175:AX$178,$D805),$E805,INDEX(AX$179:AX$195,$F805))</f>
        <v/>
      </c>
    </row>
    <row r="806" hidden="1" outlineLevel="2">
      <c r="A806" s="5" t="inlineStr">
        <is>
          <t>shp</t>
        </is>
      </c>
      <c r="B806" s="5" t="inlineStr">
        <is>
          <t>die</t>
        </is>
      </c>
      <c r="C806" s="5" t="inlineStr">
        <is>
          <t>mch</t>
        </is>
      </c>
      <c r="D806" s="40">
        <f>INDEX(Inputs!$M$5:$M$132,MATCH($B806&amp;"|"&amp;$C806,Inputs!$A$5:$A$132,0))</f>
        <v/>
      </c>
      <c r="E806" s="40">
        <f>INDEX(Inputs!$T$5:$T$132,MATCH($B806&amp;"|"&amp;$C806,Inputs!$A$5:$A$132,0))</f>
        <v/>
      </c>
      <c r="F806" s="40">
        <f>INDEX(Inputs!$K$5:$K$132,MATCH($B806&amp;"|"&amp;$C806,Inputs!$A$5:$A$132,0))</f>
        <v/>
      </c>
      <c r="G806" s="39" t="n"/>
      <c r="H806" s="5">
        <f>INDEX(Variables!$B$5:$B$105,MATCH($A806,Variables!$A$5:$A$105,0))&amp;IF($C806="",""," | "&amp;INDEX(Mapping!$B$5:$B$26,MATCH($C806,Mapping!$A$5:$A$26,0))&amp;" | "&amp;INDEX(Mapping!$B$30:$B$41,MATCH($B806,Mapping!$A$30:$A$41,0)))</f>
        <v/>
      </c>
      <c r="I806" s="5">
        <f>INDEX(Variables!$C$5:$C$105,MATCH($A806,Variables!$A$5:$A$105,0))</f>
        <v/>
      </c>
      <c r="J806" s="5">
        <f>INDEX(Variables!$E$5:$E$105,MATCH($A806,Variables!$A$5:$A$105,0))</f>
        <v/>
      </c>
      <c r="K806" s="25">
        <f>LOWER(Settings!$C$4)&amp;".mit."&amp;$A806&amp;IF($C806="","","."&amp;$C806&amp;"."&amp;$B806)&amp;IF(INDEX(Variables!$D$5:$D$105,MATCH($A806,Variables!$A$5:$A$105,0))="","","."&amp;INDEX(Variables!$D$5:$D$105,MATCH($A806,Variables!$A$5:$A$105,0)))&amp;"."&amp;K$5</f>
        <v/>
      </c>
      <c r="L806" s="41">
        <f>INDEX(L$175:L$178,$D806)*$E806*INDEX(L$179:L$195,$F806)</f>
        <v/>
      </c>
      <c r="M806" s="40">
        <f>INDEX(M$175:M$178,$D806)*$E806*INDEX(M$179:M$195,$F806)</f>
        <v/>
      </c>
      <c r="N806" s="40">
        <f>INDEX(N$175:N$178,$D806)*$E806*INDEX(N$179:N$195,$F806)</f>
        <v/>
      </c>
      <c r="O806" s="40">
        <f>INDEX(O$175:O$178,$D806)*$E806*INDEX(O$179:O$195,$F806)</f>
        <v/>
      </c>
      <c r="P806" s="40">
        <f>INDEX(P$175:P$178,$D806)*$E806*INDEX(P$179:P$195,$F806)</f>
        <v/>
      </c>
      <c r="Q806" s="40">
        <f>INDEX(Q$175:Q$178,$D806)*$E806*INDEX(Q$179:Q$195,$F806)</f>
        <v/>
      </c>
      <c r="R806" s="40">
        <f>INDEX(R$175:R$178,$D806)*$E806*INDEX(R$179:R$195,$F806)</f>
        <v/>
      </c>
      <c r="S806" s="40">
        <f>INDEX(S$175:S$178,$D806)*$E806*INDEX(S$179:S$195,$F806)</f>
        <v/>
      </c>
      <c r="T806" s="40">
        <f>INDEX(T$175:T$178,$D806)*$E806*INDEX(T$179:T$195,$F806)</f>
        <v/>
      </c>
      <c r="U806" s="40">
        <f>INDEX(U$175:U$178,$D806)*$E806*INDEX(U$179:U$195,$F806)</f>
        <v/>
      </c>
      <c r="V806" s="40">
        <f>INDEX(V$175:V$178,$D806)*$E806*INDEX(V$179:V$195,$F806)</f>
        <v/>
      </c>
      <c r="W806" s="40">
        <f>INDEX(W$175:W$178,$D806)*$E806*INDEX(W$179:W$195,$F806)</f>
        <v/>
      </c>
      <c r="X806" s="40">
        <f>INDEX(X$175:X$178,$D806)*$E806*INDEX(X$179:X$195,$F806)</f>
        <v/>
      </c>
      <c r="Y806" s="40">
        <f>INDEX(Y$175:Y$178,$D806)*$E806*INDEX(Y$179:Y$195,$F806)</f>
        <v/>
      </c>
      <c r="Z806" s="40">
        <f>INDEX(Z$175:Z$178,$D806)*$E806*INDEX(Z$179:Z$195,$F806)</f>
        <v/>
      </c>
      <c r="AA806" s="40">
        <f>INDEX(AA$175:AA$178,$D806)*$E806*INDEX(AA$179:AA$195,$F806)</f>
        <v/>
      </c>
      <c r="AB806" s="40">
        <f>INDEX(AB$175:AB$178,$D806)*$E806*INDEX(AB$179:AB$195,$F806)</f>
        <v/>
      </c>
      <c r="AC806" s="40">
        <f>INDEX(AC$175:AC$178,$D806)*$E806*INDEX(AC$179:AC$195,$F806)</f>
        <v/>
      </c>
      <c r="AD806" s="42">
        <f>SHADOWEFF(INDEX(AD$175:AD$178,$D806),$E806,INDEX(AD$179:AD$195,$F806))</f>
        <v/>
      </c>
      <c r="AE806" s="25">
        <f>LOWER(Settings!$C$4)&amp;".mit."&amp;$A806&amp;IF($C806="","","."&amp;$C806&amp;"."&amp;$B806)&amp;IF(INDEX(Variables!$D$5:$D$105,MATCH($A806,Variables!$A$5:$A$105,0))="","","."&amp;INDEX(Variables!$D$5:$D$105,MATCH($A806,Variables!$A$5:$A$105,0)))&amp;"."&amp;AE$5</f>
        <v/>
      </c>
      <c r="AF806" s="41">
        <f>INDEX(AF$175:AF$178,$D806)*$E806*INDEX(AF$179:AF$195,$F806)</f>
        <v/>
      </c>
      <c r="AG806" s="40">
        <f>INDEX(AG$175:AG$178,$D806)*$E806*INDEX(AG$179:AG$195,$F806)</f>
        <v/>
      </c>
      <c r="AH806" s="40">
        <f>INDEX(AH$175:AH$178,$D806)*$E806*INDEX(AH$179:AH$195,$F806)</f>
        <v/>
      </c>
      <c r="AI806" s="40">
        <f>INDEX(AI$175:AI$178,$D806)*$E806*INDEX(AI$179:AI$195,$F806)</f>
        <v/>
      </c>
      <c r="AJ806" s="40">
        <f>INDEX(AJ$175:AJ$178,$D806)*$E806*INDEX(AJ$179:AJ$195,$F806)</f>
        <v/>
      </c>
      <c r="AK806" s="40">
        <f>INDEX(AK$175:AK$178,$D806)*$E806*INDEX(AK$179:AK$195,$F806)</f>
        <v/>
      </c>
      <c r="AL806" s="40">
        <f>INDEX(AL$175:AL$178,$D806)*$E806*INDEX(AL$179:AL$195,$F806)</f>
        <v/>
      </c>
      <c r="AM806" s="40">
        <f>INDEX(AM$175:AM$178,$D806)*$E806*INDEX(AM$179:AM$195,$F806)</f>
        <v/>
      </c>
      <c r="AN806" s="40">
        <f>INDEX(AN$175:AN$178,$D806)*$E806*INDEX(AN$179:AN$195,$F806)</f>
        <v/>
      </c>
      <c r="AO806" s="40">
        <f>INDEX(AO$175:AO$178,$D806)*$E806*INDEX(AO$179:AO$195,$F806)</f>
        <v/>
      </c>
      <c r="AP806" s="40">
        <f>INDEX(AP$175:AP$178,$D806)*$E806*INDEX(AP$179:AP$195,$F806)</f>
        <v/>
      </c>
      <c r="AQ806" s="40">
        <f>INDEX(AQ$175:AQ$178,$D806)*$E806*INDEX(AQ$179:AQ$195,$F806)</f>
        <v/>
      </c>
      <c r="AR806" s="40">
        <f>INDEX(AR$175:AR$178,$D806)*$E806*INDEX(AR$179:AR$195,$F806)</f>
        <v/>
      </c>
      <c r="AS806" s="40">
        <f>INDEX(AS$175:AS$178,$D806)*$E806*INDEX(AS$179:AS$195,$F806)</f>
        <v/>
      </c>
      <c r="AT806" s="40">
        <f>INDEX(AT$175:AT$178,$D806)*$E806*INDEX(AT$179:AT$195,$F806)</f>
        <v/>
      </c>
      <c r="AU806" s="40">
        <f>INDEX(AU$175:AU$178,$D806)*$E806*INDEX(AU$179:AU$195,$F806)</f>
        <v/>
      </c>
      <c r="AV806" s="40">
        <f>INDEX(AV$175:AV$178,$D806)*$E806*INDEX(AV$179:AV$195,$F806)</f>
        <v/>
      </c>
      <c r="AW806" s="40">
        <f>INDEX(AW$175:AW$178,$D806)*$E806*INDEX(AW$179:AW$195,$F806)</f>
        <v/>
      </c>
      <c r="AX806" s="42">
        <f>SHADOWEFF(INDEX(AX$175:AX$178,$D806),$E806,INDEX(AX$179:AX$195,$F806))</f>
        <v/>
      </c>
    </row>
    <row r="807" hidden="1" outlineLevel="2">
      <c r="A807" s="5" t="inlineStr">
        <is>
          <t>shp</t>
        </is>
      </c>
      <c r="B807" s="5" t="inlineStr">
        <is>
          <t>lpg</t>
        </is>
      </c>
      <c r="C807" s="5" t="inlineStr">
        <is>
          <t>mch</t>
        </is>
      </c>
      <c r="D807" s="40">
        <f>INDEX(Inputs!$M$5:$M$132,MATCH($B807&amp;"|"&amp;$C807,Inputs!$A$5:$A$132,0))</f>
        <v/>
      </c>
      <c r="E807" s="40">
        <f>INDEX(Inputs!$T$5:$T$132,MATCH($B807&amp;"|"&amp;$C807,Inputs!$A$5:$A$132,0))</f>
        <v/>
      </c>
      <c r="F807" s="40">
        <f>INDEX(Inputs!$K$5:$K$132,MATCH($B807&amp;"|"&amp;$C807,Inputs!$A$5:$A$132,0))</f>
        <v/>
      </c>
      <c r="G807" s="39" t="n"/>
      <c r="H807" s="5">
        <f>INDEX(Variables!$B$5:$B$105,MATCH($A807,Variables!$A$5:$A$105,0))&amp;IF($C807="",""," | "&amp;INDEX(Mapping!$B$5:$B$26,MATCH($C807,Mapping!$A$5:$A$26,0))&amp;" | "&amp;INDEX(Mapping!$B$30:$B$41,MATCH($B807,Mapping!$A$30:$A$41,0)))</f>
        <v/>
      </c>
      <c r="I807" s="5">
        <f>INDEX(Variables!$C$5:$C$105,MATCH($A807,Variables!$A$5:$A$105,0))</f>
        <v/>
      </c>
      <c r="J807" s="5">
        <f>INDEX(Variables!$E$5:$E$105,MATCH($A807,Variables!$A$5:$A$105,0))</f>
        <v/>
      </c>
      <c r="K807" s="25">
        <f>LOWER(Settings!$C$4)&amp;".mit."&amp;$A807&amp;IF($C807="","","."&amp;$C807&amp;"."&amp;$B807)&amp;IF(INDEX(Variables!$D$5:$D$105,MATCH($A807,Variables!$A$5:$A$105,0))="","","."&amp;INDEX(Variables!$D$5:$D$105,MATCH($A807,Variables!$A$5:$A$105,0)))&amp;"."&amp;K$5</f>
        <v/>
      </c>
      <c r="L807" s="41">
        <f>INDEX(L$175:L$178,$D807)*$E807*INDEX(L$179:L$195,$F807)</f>
        <v/>
      </c>
      <c r="M807" s="40">
        <f>INDEX(M$175:M$178,$D807)*$E807*INDEX(M$179:M$195,$F807)</f>
        <v/>
      </c>
      <c r="N807" s="40">
        <f>INDEX(N$175:N$178,$D807)*$E807*INDEX(N$179:N$195,$F807)</f>
        <v/>
      </c>
      <c r="O807" s="40">
        <f>INDEX(O$175:O$178,$D807)*$E807*INDEX(O$179:O$195,$F807)</f>
        <v/>
      </c>
      <c r="P807" s="40">
        <f>INDEX(P$175:P$178,$D807)*$E807*INDEX(P$179:P$195,$F807)</f>
        <v/>
      </c>
      <c r="Q807" s="40">
        <f>INDEX(Q$175:Q$178,$D807)*$E807*INDEX(Q$179:Q$195,$F807)</f>
        <v/>
      </c>
      <c r="R807" s="40">
        <f>INDEX(R$175:R$178,$D807)*$E807*INDEX(R$179:R$195,$F807)</f>
        <v/>
      </c>
      <c r="S807" s="40">
        <f>INDEX(S$175:S$178,$D807)*$E807*INDEX(S$179:S$195,$F807)</f>
        <v/>
      </c>
      <c r="T807" s="40">
        <f>INDEX(T$175:T$178,$D807)*$E807*INDEX(T$179:T$195,$F807)</f>
        <v/>
      </c>
      <c r="U807" s="40">
        <f>INDEX(U$175:U$178,$D807)*$E807*INDEX(U$179:U$195,$F807)</f>
        <v/>
      </c>
      <c r="V807" s="40">
        <f>INDEX(V$175:V$178,$D807)*$E807*INDEX(V$179:V$195,$F807)</f>
        <v/>
      </c>
      <c r="W807" s="40">
        <f>INDEX(W$175:W$178,$D807)*$E807*INDEX(W$179:W$195,$F807)</f>
        <v/>
      </c>
      <c r="X807" s="40">
        <f>INDEX(X$175:X$178,$D807)*$E807*INDEX(X$179:X$195,$F807)</f>
        <v/>
      </c>
      <c r="Y807" s="40">
        <f>INDEX(Y$175:Y$178,$D807)*$E807*INDEX(Y$179:Y$195,$F807)</f>
        <v/>
      </c>
      <c r="Z807" s="40">
        <f>INDEX(Z$175:Z$178,$D807)*$E807*INDEX(Z$179:Z$195,$F807)</f>
        <v/>
      </c>
      <c r="AA807" s="40">
        <f>INDEX(AA$175:AA$178,$D807)*$E807*INDEX(AA$179:AA$195,$F807)</f>
        <v/>
      </c>
      <c r="AB807" s="40">
        <f>INDEX(AB$175:AB$178,$D807)*$E807*INDEX(AB$179:AB$195,$F807)</f>
        <v/>
      </c>
      <c r="AC807" s="40">
        <f>INDEX(AC$175:AC$178,$D807)*$E807*INDEX(AC$179:AC$195,$F807)</f>
        <v/>
      </c>
      <c r="AD807" s="42">
        <f>SHADOWEFF(INDEX(AD$175:AD$178,$D807),$E807,INDEX(AD$179:AD$195,$F807))</f>
        <v/>
      </c>
      <c r="AE807" s="25">
        <f>LOWER(Settings!$C$4)&amp;".mit."&amp;$A807&amp;IF($C807="","","."&amp;$C807&amp;"."&amp;$B807)&amp;IF(INDEX(Variables!$D$5:$D$105,MATCH($A807,Variables!$A$5:$A$105,0))="","","."&amp;INDEX(Variables!$D$5:$D$105,MATCH($A807,Variables!$A$5:$A$105,0)))&amp;"."&amp;AE$5</f>
        <v/>
      </c>
      <c r="AF807" s="41">
        <f>INDEX(AF$175:AF$178,$D807)*$E807*INDEX(AF$179:AF$195,$F807)</f>
        <v/>
      </c>
      <c r="AG807" s="40">
        <f>INDEX(AG$175:AG$178,$D807)*$E807*INDEX(AG$179:AG$195,$F807)</f>
        <v/>
      </c>
      <c r="AH807" s="40">
        <f>INDEX(AH$175:AH$178,$D807)*$E807*INDEX(AH$179:AH$195,$F807)</f>
        <v/>
      </c>
      <c r="AI807" s="40">
        <f>INDEX(AI$175:AI$178,$D807)*$E807*INDEX(AI$179:AI$195,$F807)</f>
        <v/>
      </c>
      <c r="AJ807" s="40">
        <f>INDEX(AJ$175:AJ$178,$D807)*$E807*INDEX(AJ$179:AJ$195,$F807)</f>
        <v/>
      </c>
      <c r="AK807" s="40">
        <f>INDEX(AK$175:AK$178,$D807)*$E807*INDEX(AK$179:AK$195,$F807)</f>
        <v/>
      </c>
      <c r="AL807" s="40">
        <f>INDEX(AL$175:AL$178,$D807)*$E807*INDEX(AL$179:AL$195,$F807)</f>
        <v/>
      </c>
      <c r="AM807" s="40">
        <f>INDEX(AM$175:AM$178,$D807)*$E807*INDEX(AM$179:AM$195,$F807)</f>
        <v/>
      </c>
      <c r="AN807" s="40">
        <f>INDEX(AN$175:AN$178,$D807)*$E807*INDEX(AN$179:AN$195,$F807)</f>
        <v/>
      </c>
      <c r="AO807" s="40">
        <f>INDEX(AO$175:AO$178,$D807)*$E807*INDEX(AO$179:AO$195,$F807)</f>
        <v/>
      </c>
      <c r="AP807" s="40">
        <f>INDEX(AP$175:AP$178,$D807)*$E807*INDEX(AP$179:AP$195,$F807)</f>
        <v/>
      </c>
      <c r="AQ807" s="40">
        <f>INDEX(AQ$175:AQ$178,$D807)*$E807*INDEX(AQ$179:AQ$195,$F807)</f>
        <v/>
      </c>
      <c r="AR807" s="40">
        <f>INDEX(AR$175:AR$178,$D807)*$E807*INDEX(AR$179:AR$195,$F807)</f>
        <v/>
      </c>
      <c r="AS807" s="40">
        <f>INDEX(AS$175:AS$178,$D807)*$E807*INDEX(AS$179:AS$195,$F807)</f>
        <v/>
      </c>
      <c r="AT807" s="40">
        <f>INDEX(AT$175:AT$178,$D807)*$E807*INDEX(AT$179:AT$195,$F807)</f>
        <v/>
      </c>
      <c r="AU807" s="40">
        <f>INDEX(AU$175:AU$178,$D807)*$E807*INDEX(AU$179:AU$195,$F807)</f>
        <v/>
      </c>
      <c r="AV807" s="40">
        <f>INDEX(AV$175:AV$178,$D807)*$E807*INDEX(AV$179:AV$195,$F807)</f>
        <v/>
      </c>
      <c r="AW807" s="40">
        <f>INDEX(AW$175:AW$178,$D807)*$E807*INDEX(AW$179:AW$195,$F807)</f>
        <v/>
      </c>
      <c r="AX807" s="42">
        <f>SHADOWEFF(INDEX(AX$175:AX$178,$D807),$E807,INDEX(AX$179:AX$195,$F807))</f>
        <v/>
      </c>
    </row>
    <row r="808" hidden="1" outlineLevel="2">
      <c r="A808" s="5" t="inlineStr">
        <is>
          <t>shp</t>
        </is>
      </c>
      <c r="B808" s="5" t="inlineStr">
        <is>
          <t>ker</t>
        </is>
      </c>
      <c r="C808" s="5" t="inlineStr">
        <is>
          <t>mch</t>
        </is>
      </c>
      <c r="D808" s="40">
        <f>INDEX(Inputs!$M$5:$M$132,MATCH($B808&amp;"|"&amp;$C808,Inputs!$A$5:$A$132,0))</f>
        <v/>
      </c>
      <c r="E808" s="40">
        <f>INDEX(Inputs!$T$5:$T$132,MATCH($B808&amp;"|"&amp;$C808,Inputs!$A$5:$A$132,0))</f>
        <v/>
      </c>
      <c r="F808" s="40">
        <f>INDEX(Inputs!$K$5:$K$132,MATCH($B808&amp;"|"&amp;$C808,Inputs!$A$5:$A$132,0))</f>
        <v/>
      </c>
      <c r="G808" s="39" t="n"/>
      <c r="H808" s="5">
        <f>INDEX(Variables!$B$5:$B$105,MATCH($A808,Variables!$A$5:$A$105,0))&amp;IF($C808="",""," | "&amp;INDEX(Mapping!$B$5:$B$26,MATCH($C808,Mapping!$A$5:$A$26,0))&amp;" | "&amp;INDEX(Mapping!$B$30:$B$41,MATCH($B808,Mapping!$A$30:$A$41,0)))</f>
        <v/>
      </c>
      <c r="I808" s="5">
        <f>INDEX(Variables!$C$5:$C$105,MATCH($A808,Variables!$A$5:$A$105,0))</f>
        <v/>
      </c>
      <c r="J808" s="5">
        <f>INDEX(Variables!$E$5:$E$105,MATCH($A808,Variables!$A$5:$A$105,0))</f>
        <v/>
      </c>
      <c r="K808" s="25">
        <f>LOWER(Settings!$C$4)&amp;".mit."&amp;$A808&amp;IF($C808="","","."&amp;$C808&amp;"."&amp;$B808)&amp;IF(INDEX(Variables!$D$5:$D$105,MATCH($A808,Variables!$A$5:$A$105,0))="","","."&amp;INDEX(Variables!$D$5:$D$105,MATCH($A808,Variables!$A$5:$A$105,0)))&amp;"."&amp;K$5</f>
        <v/>
      </c>
      <c r="L808" s="41">
        <f>INDEX(L$175:L$178,$D808)*$E808*INDEX(L$179:L$195,$F808)</f>
        <v/>
      </c>
      <c r="M808" s="40">
        <f>INDEX(M$175:M$178,$D808)*$E808*INDEX(M$179:M$195,$F808)</f>
        <v/>
      </c>
      <c r="N808" s="40">
        <f>INDEX(N$175:N$178,$D808)*$E808*INDEX(N$179:N$195,$F808)</f>
        <v/>
      </c>
      <c r="O808" s="40">
        <f>INDEX(O$175:O$178,$D808)*$E808*INDEX(O$179:O$195,$F808)</f>
        <v/>
      </c>
      <c r="P808" s="40">
        <f>INDEX(P$175:P$178,$D808)*$E808*INDEX(P$179:P$195,$F808)</f>
        <v/>
      </c>
      <c r="Q808" s="40">
        <f>INDEX(Q$175:Q$178,$D808)*$E808*INDEX(Q$179:Q$195,$F808)</f>
        <v/>
      </c>
      <c r="R808" s="40">
        <f>INDEX(R$175:R$178,$D808)*$E808*INDEX(R$179:R$195,$F808)</f>
        <v/>
      </c>
      <c r="S808" s="40">
        <f>INDEX(S$175:S$178,$D808)*$E808*INDEX(S$179:S$195,$F808)</f>
        <v/>
      </c>
      <c r="T808" s="40">
        <f>INDEX(T$175:T$178,$D808)*$E808*INDEX(T$179:T$195,$F808)</f>
        <v/>
      </c>
      <c r="U808" s="40">
        <f>INDEX(U$175:U$178,$D808)*$E808*INDEX(U$179:U$195,$F808)</f>
        <v/>
      </c>
      <c r="V808" s="40">
        <f>INDEX(V$175:V$178,$D808)*$E808*INDEX(V$179:V$195,$F808)</f>
        <v/>
      </c>
      <c r="W808" s="40">
        <f>INDEX(W$175:W$178,$D808)*$E808*INDEX(W$179:W$195,$F808)</f>
        <v/>
      </c>
      <c r="X808" s="40">
        <f>INDEX(X$175:X$178,$D808)*$E808*INDEX(X$179:X$195,$F808)</f>
        <v/>
      </c>
      <c r="Y808" s="40">
        <f>INDEX(Y$175:Y$178,$D808)*$E808*INDEX(Y$179:Y$195,$F808)</f>
        <v/>
      </c>
      <c r="Z808" s="40">
        <f>INDEX(Z$175:Z$178,$D808)*$E808*INDEX(Z$179:Z$195,$F808)</f>
        <v/>
      </c>
      <c r="AA808" s="40">
        <f>INDEX(AA$175:AA$178,$D808)*$E808*INDEX(AA$179:AA$195,$F808)</f>
        <v/>
      </c>
      <c r="AB808" s="40">
        <f>INDEX(AB$175:AB$178,$D808)*$E808*INDEX(AB$179:AB$195,$F808)</f>
        <v/>
      </c>
      <c r="AC808" s="40">
        <f>INDEX(AC$175:AC$178,$D808)*$E808*INDEX(AC$179:AC$195,$F808)</f>
        <v/>
      </c>
      <c r="AD808" s="42">
        <f>SHADOWEFF(INDEX(AD$175:AD$178,$D808),$E808,INDEX(AD$179:AD$195,$F808))</f>
        <v/>
      </c>
      <c r="AE808" s="25">
        <f>LOWER(Settings!$C$4)&amp;".mit."&amp;$A808&amp;IF($C808="","","."&amp;$C808&amp;"."&amp;$B808)&amp;IF(INDEX(Variables!$D$5:$D$105,MATCH($A808,Variables!$A$5:$A$105,0))="","","."&amp;INDEX(Variables!$D$5:$D$105,MATCH($A808,Variables!$A$5:$A$105,0)))&amp;"."&amp;AE$5</f>
        <v/>
      </c>
      <c r="AF808" s="41">
        <f>INDEX(AF$175:AF$178,$D808)*$E808*INDEX(AF$179:AF$195,$F808)</f>
        <v/>
      </c>
      <c r="AG808" s="40">
        <f>INDEX(AG$175:AG$178,$D808)*$E808*INDEX(AG$179:AG$195,$F808)</f>
        <v/>
      </c>
      <c r="AH808" s="40">
        <f>INDEX(AH$175:AH$178,$D808)*$E808*INDEX(AH$179:AH$195,$F808)</f>
        <v/>
      </c>
      <c r="AI808" s="40">
        <f>INDEX(AI$175:AI$178,$D808)*$E808*INDEX(AI$179:AI$195,$F808)</f>
        <v/>
      </c>
      <c r="AJ808" s="40">
        <f>INDEX(AJ$175:AJ$178,$D808)*$E808*INDEX(AJ$179:AJ$195,$F808)</f>
        <v/>
      </c>
      <c r="AK808" s="40">
        <f>INDEX(AK$175:AK$178,$D808)*$E808*INDEX(AK$179:AK$195,$F808)</f>
        <v/>
      </c>
      <c r="AL808" s="40">
        <f>INDEX(AL$175:AL$178,$D808)*$E808*INDEX(AL$179:AL$195,$F808)</f>
        <v/>
      </c>
      <c r="AM808" s="40">
        <f>INDEX(AM$175:AM$178,$D808)*$E808*INDEX(AM$179:AM$195,$F808)</f>
        <v/>
      </c>
      <c r="AN808" s="40">
        <f>INDEX(AN$175:AN$178,$D808)*$E808*INDEX(AN$179:AN$195,$F808)</f>
        <v/>
      </c>
      <c r="AO808" s="40">
        <f>INDEX(AO$175:AO$178,$D808)*$E808*INDEX(AO$179:AO$195,$F808)</f>
        <v/>
      </c>
      <c r="AP808" s="40">
        <f>INDEX(AP$175:AP$178,$D808)*$E808*INDEX(AP$179:AP$195,$F808)</f>
        <v/>
      </c>
      <c r="AQ808" s="40">
        <f>INDEX(AQ$175:AQ$178,$D808)*$E808*INDEX(AQ$179:AQ$195,$F808)</f>
        <v/>
      </c>
      <c r="AR808" s="40">
        <f>INDEX(AR$175:AR$178,$D808)*$E808*INDEX(AR$179:AR$195,$F808)</f>
        <v/>
      </c>
      <c r="AS808" s="40">
        <f>INDEX(AS$175:AS$178,$D808)*$E808*INDEX(AS$179:AS$195,$F808)</f>
        <v/>
      </c>
      <c r="AT808" s="40">
        <f>INDEX(AT$175:AT$178,$D808)*$E808*INDEX(AT$179:AT$195,$F808)</f>
        <v/>
      </c>
      <c r="AU808" s="40">
        <f>INDEX(AU$175:AU$178,$D808)*$E808*INDEX(AU$179:AU$195,$F808)</f>
        <v/>
      </c>
      <c r="AV808" s="40">
        <f>INDEX(AV$175:AV$178,$D808)*$E808*INDEX(AV$179:AV$195,$F808)</f>
        <v/>
      </c>
      <c r="AW808" s="40">
        <f>INDEX(AW$175:AW$178,$D808)*$E808*INDEX(AW$179:AW$195,$F808)</f>
        <v/>
      </c>
      <c r="AX808" s="42">
        <f>SHADOWEFF(INDEX(AX$175:AX$178,$D808),$E808,INDEX(AX$179:AX$195,$F808))</f>
        <v/>
      </c>
    </row>
    <row r="809" hidden="1" outlineLevel="2">
      <c r="A809" s="5" t="inlineStr">
        <is>
          <t>shp</t>
        </is>
      </c>
      <c r="B809" s="5" t="inlineStr">
        <is>
          <t>oop</t>
        </is>
      </c>
      <c r="C809" s="5" t="inlineStr">
        <is>
          <t>mch</t>
        </is>
      </c>
      <c r="D809" s="40">
        <f>INDEX(Inputs!$M$5:$M$132,MATCH($B809&amp;"|"&amp;$C809,Inputs!$A$5:$A$132,0))</f>
        <v/>
      </c>
      <c r="E809" s="40">
        <f>INDEX(Inputs!$T$5:$T$132,MATCH($B809&amp;"|"&amp;$C809,Inputs!$A$5:$A$132,0))</f>
        <v/>
      </c>
      <c r="F809" s="40">
        <f>INDEX(Inputs!$K$5:$K$132,MATCH($B809&amp;"|"&amp;$C809,Inputs!$A$5:$A$132,0))</f>
        <v/>
      </c>
      <c r="G809" s="39" t="n"/>
      <c r="H809" s="5">
        <f>INDEX(Variables!$B$5:$B$105,MATCH($A809,Variables!$A$5:$A$105,0))&amp;IF($C809="",""," | "&amp;INDEX(Mapping!$B$5:$B$26,MATCH($C809,Mapping!$A$5:$A$26,0))&amp;" | "&amp;INDEX(Mapping!$B$30:$B$41,MATCH($B809,Mapping!$A$30:$A$41,0)))</f>
        <v/>
      </c>
      <c r="I809" s="5">
        <f>INDEX(Variables!$C$5:$C$105,MATCH($A809,Variables!$A$5:$A$105,0))</f>
        <v/>
      </c>
      <c r="J809" s="5">
        <f>INDEX(Variables!$E$5:$E$105,MATCH($A809,Variables!$A$5:$A$105,0))</f>
        <v/>
      </c>
      <c r="K809" s="25">
        <f>LOWER(Settings!$C$4)&amp;".mit."&amp;$A809&amp;IF($C809="","","."&amp;$C809&amp;"."&amp;$B809)&amp;IF(INDEX(Variables!$D$5:$D$105,MATCH($A809,Variables!$A$5:$A$105,0))="","","."&amp;INDEX(Variables!$D$5:$D$105,MATCH($A809,Variables!$A$5:$A$105,0)))&amp;"."&amp;K$5</f>
        <v/>
      </c>
      <c r="L809" s="41">
        <f>INDEX(L$175:L$178,$D809)*$E809*INDEX(L$179:L$195,$F809)</f>
        <v/>
      </c>
      <c r="M809" s="40">
        <f>INDEX(M$175:M$178,$D809)*$E809*INDEX(M$179:M$195,$F809)</f>
        <v/>
      </c>
      <c r="N809" s="40">
        <f>INDEX(N$175:N$178,$D809)*$E809*INDEX(N$179:N$195,$F809)</f>
        <v/>
      </c>
      <c r="O809" s="40">
        <f>INDEX(O$175:O$178,$D809)*$E809*INDEX(O$179:O$195,$F809)</f>
        <v/>
      </c>
      <c r="P809" s="40">
        <f>INDEX(P$175:P$178,$D809)*$E809*INDEX(P$179:P$195,$F809)</f>
        <v/>
      </c>
      <c r="Q809" s="40">
        <f>INDEX(Q$175:Q$178,$D809)*$E809*INDEX(Q$179:Q$195,$F809)</f>
        <v/>
      </c>
      <c r="R809" s="40">
        <f>INDEX(R$175:R$178,$D809)*$E809*INDEX(R$179:R$195,$F809)</f>
        <v/>
      </c>
      <c r="S809" s="40">
        <f>INDEX(S$175:S$178,$D809)*$E809*INDEX(S$179:S$195,$F809)</f>
        <v/>
      </c>
      <c r="T809" s="40">
        <f>INDEX(T$175:T$178,$D809)*$E809*INDEX(T$179:T$195,$F809)</f>
        <v/>
      </c>
      <c r="U809" s="40">
        <f>INDEX(U$175:U$178,$D809)*$E809*INDEX(U$179:U$195,$F809)</f>
        <v/>
      </c>
      <c r="V809" s="40">
        <f>INDEX(V$175:V$178,$D809)*$E809*INDEX(V$179:V$195,$F809)</f>
        <v/>
      </c>
      <c r="W809" s="40">
        <f>INDEX(W$175:W$178,$D809)*$E809*INDEX(W$179:W$195,$F809)</f>
        <v/>
      </c>
      <c r="X809" s="40">
        <f>INDEX(X$175:X$178,$D809)*$E809*INDEX(X$179:X$195,$F809)</f>
        <v/>
      </c>
      <c r="Y809" s="40">
        <f>INDEX(Y$175:Y$178,$D809)*$E809*INDEX(Y$179:Y$195,$F809)</f>
        <v/>
      </c>
      <c r="Z809" s="40">
        <f>INDEX(Z$175:Z$178,$D809)*$E809*INDEX(Z$179:Z$195,$F809)</f>
        <v/>
      </c>
      <c r="AA809" s="40">
        <f>INDEX(AA$175:AA$178,$D809)*$E809*INDEX(AA$179:AA$195,$F809)</f>
        <v/>
      </c>
      <c r="AB809" s="40">
        <f>INDEX(AB$175:AB$178,$D809)*$E809*INDEX(AB$179:AB$195,$F809)</f>
        <v/>
      </c>
      <c r="AC809" s="40">
        <f>INDEX(AC$175:AC$178,$D809)*$E809*INDEX(AC$179:AC$195,$F809)</f>
        <v/>
      </c>
      <c r="AD809" s="42">
        <f>SHADOWEFF(INDEX(AD$175:AD$178,$D809),$E809,INDEX(AD$179:AD$195,$F809))</f>
        <v/>
      </c>
      <c r="AE809" s="25">
        <f>LOWER(Settings!$C$4)&amp;".mit."&amp;$A809&amp;IF($C809="","","."&amp;$C809&amp;"."&amp;$B809)&amp;IF(INDEX(Variables!$D$5:$D$105,MATCH($A809,Variables!$A$5:$A$105,0))="","","."&amp;INDEX(Variables!$D$5:$D$105,MATCH($A809,Variables!$A$5:$A$105,0)))&amp;"."&amp;AE$5</f>
        <v/>
      </c>
      <c r="AF809" s="41">
        <f>INDEX(AF$175:AF$178,$D809)*$E809*INDEX(AF$179:AF$195,$F809)</f>
        <v/>
      </c>
      <c r="AG809" s="40">
        <f>INDEX(AG$175:AG$178,$D809)*$E809*INDEX(AG$179:AG$195,$F809)</f>
        <v/>
      </c>
      <c r="AH809" s="40">
        <f>INDEX(AH$175:AH$178,$D809)*$E809*INDEX(AH$179:AH$195,$F809)</f>
        <v/>
      </c>
      <c r="AI809" s="40">
        <f>INDEX(AI$175:AI$178,$D809)*$E809*INDEX(AI$179:AI$195,$F809)</f>
        <v/>
      </c>
      <c r="AJ809" s="40">
        <f>INDEX(AJ$175:AJ$178,$D809)*$E809*INDEX(AJ$179:AJ$195,$F809)</f>
        <v/>
      </c>
      <c r="AK809" s="40">
        <f>INDEX(AK$175:AK$178,$D809)*$E809*INDEX(AK$179:AK$195,$F809)</f>
        <v/>
      </c>
      <c r="AL809" s="40">
        <f>INDEX(AL$175:AL$178,$D809)*$E809*INDEX(AL$179:AL$195,$F809)</f>
        <v/>
      </c>
      <c r="AM809" s="40">
        <f>INDEX(AM$175:AM$178,$D809)*$E809*INDEX(AM$179:AM$195,$F809)</f>
        <v/>
      </c>
      <c r="AN809" s="40">
        <f>INDEX(AN$175:AN$178,$D809)*$E809*INDEX(AN$179:AN$195,$F809)</f>
        <v/>
      </c>
      <c r="AO809" s="40">
        <f>INDEX(AO$175:AO$178,$D809)*$E809*INDEX(AO$179:AO$195,$F809)</f>
        <v/>
      </c>
      <c r="AP809" s="40">
        <f>INDEX(AP$175:AP$178,$D809)*$E809*INDEX(AP$179:AP$195,$F809)</f>
        <v/>
      </c>
      <c r="AQ809" s="40">
        <f>INDEX(AQ$175:AQ$178,$D809)*$E809*INDEX(AQ$179:AQ$195,$F809)</f>
        <v/>
      </c>
      <c r="AR809" s="40">
        <f>INDEX(AR$175:AR$178,$D809)*$E809*INDEX(AR$179:AR$195,$F809)</f>
        <v/>
      </c>
      <c r="AS809" s="40">
        <f>INDEX(AS$175:AS$178,$D809)*$E809*INDEX(AS$179:AS$195,$F809)</f>
        <v/>
      </c>
      <c r="AT809" s="40">
        <f>INDEX(AT$175:AT$178,$D809)*$E809*INDEX(AT$179:AT$195,$F809)</f>
        <v/>
      </c>
      <c r="AU809" s="40">
        <f>INDEX(AU$175:AU$178,$D809)*$E809*INDEX(AU$179:AU$195,$F809)</f>
        <v/>
      </c>
      <c r="AV809" s="40">
        <f>INDEX(AV$175:AV$178,$D809)*$E809*INDEX(AV$179:AV$195,$F809)</f>
        <v/>
      </c>
      <c r="AW809" s="40">
        <f>INDEX(AW$175:AW$178,$D809)*$E809*INDEX(AW$179:AW$195,$F809)</f>
        <v/>
      </c>
      <c r="AX809" s="42">
        <f>SHADOWEFF(INDEX(AX$175:AX$178,$D809),$E809,INDEX(AX$179:AX$195,$F809))</f>
        <v/>
      </c>
    </row>
    <row r="810" hidden="1" outlineLevel="2">
      <c r="A810" s="5" t="inlineStr">
        <is>
          <t>shp</t>
        </is>
      </c>
      <c r="B810" s="5" t="inlineStr">
        <is>
          <t>bio</t>
        </is>
      </c>
      <c r="C810" s="5" t="inlineStr">
        <is>
          <t>mch</t>
        </is>
      </c>
      <c r="D810" s="40">
        <f>INDEX(Inputs!$M$5:$M$132,MATCH($B810&amp;"|"&amp;$C810,Inputs!$A$5:$A$132,0))</f>
        <v/>
      </c>
      <c r="E810" s="40">
        <f>INDEX(Inputs!$T$5:$T$132,MATCH($B810&amp;"|"&amp;$C810,Inputs!$A$5:$A$132,0))</f>
        <v/>
      </c>
      <c r="F810" s="40">
        <f>INDEX(Inputs!$K$5:$K$132,MATCH($B810&amp;"|"&amp;$C810,Inputs!$A$5:$A$132,0))</f>
        <v/>
      </c>
      <c r="G810" s="39" t="n"/>
      <c r="H810" s="5">
        <f>INDEX(Variables!$B$5:$B$105,MATCH($A810,Variables!$A$5:$A$105,0))&amp;IF($C810="",""," | "&amp;INDEX(Mapping!$B$5:$B$26,MATCH($C810,Mapping!$A$5:$A$26,0))&amp;" | "&amp;INDEX(Mapping!$B$30:$B$41,MATCH($B810,Mapping!$A$30:$A$41,0)))</f>
        <v/>
      </c>
      <c r="I810" s="5">
        <f>INDEX(Variables!$C$5:$C$105,MATCH($A810,Variables!$A$5:$A$105,0))</f>
        <v/>
      </c>
      <c r="J810" s="5">
        <f>INDEX(Variables!$E$5:$E$105,MATCH($A810,Variables!$A$5:$A$105,0))</f>
        <v/>
      </c>
      <c r="K810" s="25">
        <f>LOWER(Settings!$C$4)&amp;".mit."&amp;$A810&amp;IF($C810="","","."&amp;$C810&amp;"."&amp;$B810)&amp;IF(INDEX(Variables!$D$5:$D$105,MATCH($A810,Variables!$A$5:$A$105,0))="","","."&amp;INDEX(Variables!$D$5:$D$105,MATCH($A810,Variables!$A$5:$A$105,0)))&amp;"."&amp;K$5</f>
        <v/>
      </c>
      <c r="L810" s="41">
        <f>INDEX(L$175:L$178,$D810)*$E810*INDEX(L$179:L$195,$F810)</f>
        <v/>
      </c>
      <c r="M810" s="40">
        <f>INDEX(M$175:M$178,$D810)*$E810*INDEX(M$179:M$195,$F810)</f>
        <v/>
      </c>
      <c r="N810" s="40">
        <f>INDEX(N$175:N$178,$D810)*$E810*INDEX(N$179:N$195,$F810)</f>
        <v/>
      </c>
      <c r="O810" s="40">
        <f>INDEX(O$175:O$178,$D810)*$E810*INDEX(O$179:O$195,$F810)</f>
        <v/>
      </c>
      <c r="P810" s="40">
        <f>INDEX(P$175:P$178,$D810)*$E810*INDEX(P$179:P$195,$F810)</f>
        <v/>
      </c>
      <c r="Q810" s="40">
        <f>INDEX(Q$175:Q$178,$D810)*$E810*INDEX(Q$179:Q$195,$F810)</f>
        <v/>
      </c>
      <c r="R810" s="40">
        <f>INDEX(R$175:R$178,$D810)*$E810*INDEX(R$179:R$195,$F810)</f>
        <v/>
      </c>
      <c r="S810" s="40">
        <f>INDEX(S$175:S$178,$D810)*$E810*INDEX(S$179:S$195,$F810)</f>
        <v/>
      </c>
      <c r="T810" s="40">
        <f>INDEX(T$175:T$178,$D810)*$E810*INDEX(T$179:T$195,$F810)</f>
        <v/>
      </c>
      <c r="U810" s="40">
        <f>INDEX(U$175:U$178,$D810)*$E810*INDEX(U$179:U$195,$F810)</f>
        <v/>
      </c>
      <c r="V810" s="40">
        <f>INDEX(V$175:V$178,$D810)*$E810*INDEX(V$179:V$195,$F810)</f>
        <v/>
      </c>
      <c r="W810" s="40">
        <f>INDEX(W$175:W$178,$D810)*$E810*INDEX(W$179:W$195,$F810)</f>
        <v/>
      </c>
      <c r="X810" s="40">
        <f>INDEX(X$175:X$178,$D810)*$E810*INDEX(X$179:X$195,$F810)</f>
        <v/>
      </c>
      <c r="Y810" s="40">
        <f>INDEX(Y$175:Y$178,$D810)*$E810*INDEX(Y$179:Y$195,$F810)</f>
        <v/>
      </c>
      <c r="Z810" s="40">
        <f>INDEX(Z$175:Z$178,$D810)*$E810*INDEX(Z$179:Z$195,$F810)</f>
        <v/>
      </c>
      <c r="AA810" s="40">
        <f>INDEX(AA$175:AA$178,$D810)*$E810*INDEX(AA$179:AA$195,$F810)</f>
        <v/>
      </c>
      <c r="AB810" s="40">
        <f>INDEX(AB$175:AB$178,$D810)*$E810*INDEX(AB$179:AB$195,$F810)</f>
        <v/>
      </c>
      <c r="AC810" s="40">
        <f>INDEX(AC$175:AC$178,$D810)*$E810*INDEX(AC$179:AC$195,$F810)</f>
        <v/>
      </c>
      <c r="AD810" s="42">
        <f>SHADOWEFF(INDEX(AD$175:AD$178,$D810),$E810,INDEX(AD$179:AD$195,$F810))</f>
        <v/>
      </c>
      <c r="AE810" s="25">
        <f>LOWER(Settings!$C$4)&amp;".mit."&amp;$A810&amp;IF($C810="","","."&amp;$C810&amp;"."&amp;$B810)&amp;IF(INDEX(Variables!$D$5:$D$105,MATCH($A810,Variables!$A$5:$A$105,0))="","","."&amp;INDEX(Variables!$D$5:$D$105,MATCH($A810,Variables!$A$5:$A$105,0)))&amp;"."&amp;AE$5</f>
        <v/>
      </c>
      <c r="AF810" s="41">
        <f>INDEX(AF$175:AF$178,$D810)*$E810*INDEX(AF$179:AF$195,$F810)</f>
        <v/>
      </c>
      <c r="AG810" s="40">
        <f>INDEX(AG$175:AG$178,$D810)*$E810*INDEX(AG$179:AG$195,$F810)</f>
        <v/>
      </c>
      <c r="AH810" s="40">
        <f>INDEX(AH$175:AH$178,$D810)*$E810*INDEX(AH$179:AH$195,$F810)</f>
        <v/>
      </c>
      <c r="AI810" s="40">
        <f>INDEX(AI$175:AI$178,$D810)*$E810*INDEX(AI$179:AI$195,$F810)</f>
        <v/>
      </c>
      <c r="AJ810" s="40">
        <f>INDEX(AJ$175:AJ$178,$D810)*$E810*INDEX(AJ$179:AJ$195,$F810)</f>
        <v/>
      </c>
      <c r="AK810" s="40">
        <f>INDEX(AK$175:AK$178,$D810)*$E810*INDEX(AK$179:AK$195,$F810)</f>
        <v/>
      </c>
      <c r="AL810" s="40">
        <f>INDEX(AL$175:AL$178,$D810)*$E810*INDEX(AL$179:AL$195,$F810)</f>
        <v/>
      </c>
      <c r="AM810" s="40">
        <f>INDEX(AM$175:AM$178,$D810)*$E810*INDEX(AM$179:AM$195,$F810)</f>
        <v/>
      </c>
      <c r="AN810" s="40">
        <f>INDEX(AN$175:AN$178,$D810)*$E810*INDEX(AN$179:AN$195,$F810)</f>
        <v/>
      </c>
      <c r="AO810" s="40">
        <f>INDEX(AO$175:AO$178,$D810)*$E810*INDEX(AO$179:AO$195,$F810)</f>
        <v/>
      </c>
      <c r="AP810" s="40">
        <f>INDEX(AP$175:AP$178,$D810)*$E810*INDEX(AP$179:AP$195,$F810)</f>
        <v/>
      </c>
      <c r="AQ810" s="40">
        <f>INDEX(AQ$175:AQ$178,$D810)*$E810*INDEX(AQ$179:AQ$195,$F810)</f>
        <v/>
      </c>
      <c r="AR810" s="40">
        <f>INDEX(AR$175:AR$178,$D810)*$E810*INDEX(AR$179:AR$195,$F810)</f>
        <v/>
      </c>
      <c r="AS810" s="40">
        <f>INDEX(AS$175:AS$178,$D810)*$E810*INDEX(AS$179:AS$195,$F810)</f>
        <v/>
      </c>
      <c r="AT810" s="40">
        <f>INDEX(AT$175:AT$178,$D810)*$E810*INDEX(AT$179:AT$195,$F810)</f>
        <v/>
      </c>
      <c r="AU810" s="40">
        <f>INDEX(AU$175:AU$178,$D810)*$E810*INDEX(AU$179:AU$195,$F810)</f>
        <v/>
      </c>
      <c r="AV810" s="40">
        <f>INDEX(AV$175:AV$178,$D810)*$E810*INDEX(AV$179:AV$195,$F810)</f>
        <v/>
      </c>
      <c r="AW810" s="40">
        <f>INDEX(AW$175:AW$178,$D810)*$E810*INDEX(AW$179:AW$195,$F810)</f>
        <v/>
      </c>
      <c r="AX810" s="42">
        <f>SHADOWEFF(INDEX(AX$175:AX$178,$D810),$E810,INDEX(AX$179:AX$195,$F810))</f>
        <v/>
      </c>
    </row>
    <row r="811" hidden="1" outlineLevel="2"/>
    <row r="812" hidden="1" outlineLevel="2">
      <c r="A812" s="5" t="inlineStr">
        <is>
          <t>ener</t>
        </is>
      </c>
      <c r="B812" s="5" t="inlineStr">
        <is>
          <t>coa</t>
        </is>
      </c>
      <c r="C812" s="5" t="inlineStr">
        <is>
          <t>mch</t>
        </is>
      </c>
      <c r="D812" s="40">
        <f>INDEX(Inputs!$N$5:$N$132,MATCH($B812&amp;"|"&amp;$C812,Inputs!$A$5:$A$132,0))</f>
        <v/>
      </c>
      <c r="E812" s="40">
        <f>INDEX(Inputs!$O$5:$O$132,MATCH($B812&amp;"|"&amp;$C812,Inputs!$A$5:$A$132,0))</f>
        <v/>
      </c>
      <c r="F812" s="40">
        <f>INDEX(Inputs!$P$5:$P$132,MATCH($B812&amp;"|"&amp;$C812,Inputs!$A$5:$A$132,0))</f>
        <v/>
      </c>
      <c r="G812" s="40">
        <f>INDEX(Inputs!$Q$5:$Q$132,MATCH($B812&amp;"|"&amp;$C812,Inputs!$A$5:$A$132,0))</f>
        <v/>
      </c>
      <c r="H812" s="5">
        <f>INDEX(Variables!$B$5:$B$105,MATCH($A812,Variables!$A$5:$A$105,0))&amp;IF($C812="",""," | "&amp;INDEX(Mapping!$B$5:$B$26,MATCH($C812,Mapping!$A$5:$A$26,0))&amp;" | "&amp;INDEX(Mapping!$B$30:$B$41,MATCH($B812,Mapping!$A$30:$A$41,0)))</f>
        <v/>
      </c>
      <c r="I812" s="5">
        <f>INDEX(Variables!$C$5:$C$105,MATCH($A812,Variables!$A$5:$A$105,0))</f>
        <v/>
      </c>
      <c r="J812" s="5">
        <f>INDEX(Variables!$E$5:$E$105,MATCH($A812,Variables!$A$5:$A$105,0))</f>
        <v/>
      </c>
      <c r="K812" s="25">
        <f>LOWER(Settings!$C$4)&amp;".mit."&amp;$A812&amp;IF($C812="","","."&amp;$C812&amp;"."&amp;$B812)&amp;IF(INDEX(Variables!$D$5:$D$105,MATCH($A812,Variables!$A$5:$A$105,0))="","","."&amp;INDEX(Variables!$D$5:$D$105,MATCH($A812,Variables!$A$5:$A$105,0)))&amp;"."&amp;K$5</f>
        <v/>
      </c>
      <c r="L812" s="46">
        <f>INDEX(Inputs!$U$5:$U$132,MATCH($B812&amp;"|"&amp;$C812,Inputs!$A$5:$A$132,0))</f>
        <v/>
      </c>
      <c r="M812" s="47">
        <f>L812*(1/(1+$G812))^(1+$E812)*(1+M$7)^$D812*(M794/L794)^$E812*((M794+M803)/(L794+L803))^($F812*(1+$E812))</f>
        <v/>
      </c>
      <c r="N812" s="47">
        <f>M812*(1/(1+$G812))^(1+$E812)*(1+N$7)^$D812*(N794/M794)^$E812*((N794+N803)/(M794+M803))^($F812*(1+$E812))</f>
        <v/>
      </c>
      <c r="O812" s="47">
        <f>N812*(1/(1+$G812))^(1+$E812)*(1+O$7)^$D812*(O794/N794)^$E812*((O794+O803)/(N794+N803))^($F812*(1+$E812))</f>
        <v/>
      </c>
      <c r="P812" s="47">
        <f>O812*(1/(1+$G812))^(1+$E812)*(1+P$7)^$D812*(P794/O794)^$E812*((P794+P803)/(O794+O803))^($F812*(1+$E812))</f>
        <v/>
      </c>
      <c r="Q812" s="47">
        <f>P812*(1/(1+$G812))^(1+$E812)*(1+Q$7)^$D812*(Q794/P794)^$E812*((Q794+Q803)/(P794+P803))^($F812*(1+$E812))</f>
        <v/>
      </c>
      <c r="R812" s="47">
        <f>Q812*(1/(1+$G812))^(1+$E812)*(1+R$7)^$D812*(R794/Q794)^$E812*((R794+R803)/(Q794+Q803))^($F812*(1+$E812))</f>
        <v/>
      </c>
      <c r="S812" s="47">
        <f>R812*(1/(1+$G812))^(1+$E812)*(1+S$7)^$D812*(S794/R794)^$E812*((S794+S803)/(R794+R803))^($F812*(1+$E812))</f>
        <v/>
      </c>
      <c r="T812" s="47">
        <f>S812*(1/(1+$G812))^(1+$E812)*(1+T$7)^$D812*(T794/S794)^$E812*((T794+T803)/(S794+S803))^($F812*(1+$E812))</f>
        <v/>
      </c>
      <c r="U812" s="47">
        <f>T812*(1/(1+$G812))^(1+$E812)*(1+U$7)^$D812*(U794/T794)^$E812*((U794+U803)/(T794+T803))^($F812*(1+$E812))</f>
        <v/>
      </c>
      <c r="V812" s="47">
        <f>U812*(1/(1+$G812))^(1+$E812)*(1+V$7)^$D812*(V794/U794)^$E812*((V794+V803)/(U794+U803))^($F812*(1+$E812))</f>
        <v/>
      </c>
      <c r="W812" s="47">
        <f>V812*(1/(1+$G812))^(1+$E812)*(1+W$7)^$D812*(W794/V794)^$E812*((W794+W803)/(V794+V803))^($F812*(1+$E812))</f>
        <v/>
      </c>
      <c r="X812" s="47">
        <f>W812*(1/(1+$G812))^(1+$E812)*(1+X$7)^$D812*(X794/W794)^$E812*((X794+X803)/(W794+W803))^($F812*(1+$E812))</f>
        <v/>
      </c>
      <c r="Y812" s="47">
        <f>X812*(1/(1+$G812))^(1+$E812)*(1+Y$7)^$D812*(Y794/X794)^$E812*((Y794+Y803)/(X794+X803))^($F812*(1+$E812))</f>
        <v/>
      </c>
      <c r="Z812" s="47">
        <f>Y812*(1/(1+$G812))^(1+$E812)*(1+Z$7)^$D812*(Z794/Y794)^$E812*((Z794+Z803)/(Y794+Y803))^($F812*(1+$E812))</f>
        <v/>
      </c>
      <c r="AA812" s="47">
        <f>Z812*(1/(1+$G812))^(1+$E812)*(1+AA$7)^$D812*(AA794/Z794)^$E812*((AA794+AA803)/(Z794+Z803))^($F812*(1+$E812))</f>
        <v/>
      </c>
      <c r="AB812" s="47">
        <f>AA812*(1/(1+$G812))^(1+$E812)*(1+AB$7)^$D812*(AB794/AA794)^$E812*((AB794+AB803)/(AA794+AA803))^($F812*(1+$E812))</f>
        <v/>
      </c>
      <c r="AC812" s="47">
        <f>AB812*(1/(1+$G812))^(1+$E812)*(1+AC$7)^$D812*(AC794/AB794)^$E812*((AC794+AC803)/(AB794+AB803))^($F812*(1+$E812))</f>
        <v/>
      </c>
      <c r="AD812" s="48">
        <f>FUELUSE(AC812,AD794,AC794,AD803,AC803,AD$7,$D812,$E812,$F812,$G812)</f>
        <v/>
      </c>
      <c r="AE812" s="25">
        <f>LOWER(Settings!$C$4)&amp;".mit."&amp;$A812&amp;IF($C812="","","."&amp;$C812&amp;"."&amp;$B812)&amp;IF(INDEX(Variables!$D$5:$D$105,MATCH($A812,Variables!$A$5:$A$105,0))="","","."&amp;INDEX(Variables!$D$5:$D$105,MATCH($A812,Variables!$A$5:$A$105,0)))&amp;"."&amp;AE$5</f>
        <v/>
      </c>
      <c r="AF812" s="46">
        <f>INDEX(Inputs!$U$5:$U$132,MATCH($B812&amp;"|"&amp;$C812,Inputs!$A$5:$A$132,0))</f>
        <v/>
      </c>
      <c r="AG812" s="47">
        <f>AF812*(1/(1+$G812))^(1+$E812)*(1+AG$7)^$D812*(AG794/AF794)^$E812*((AG794+AG803)/(AF794+AF803))^($F812*(1+$E812))</f>
        <v/>
      </c>
      <c r="AH812" s="47">
        <f>AG812*(1/(1+$G812))^(1+$E812)*(1+AH$7)^$D812*(AH794/AG794)^$E812*((AH794+AH803)/(AG794+AG803))^($F812*(1+$E812))</f>
        <v/>
      </c>
      <c r="AI812" s="47">
        <f>AH812*(1/(1+$G812))^(1+$E812)*(1+AI$7)^$D812*(AI794/AH794)^$E812*((AI794+AI803)/(AH794+AH803))^($F812*(1+$E812))</f>
        <v/>
      </c>
      <c r="AJ812" s="47">
        <f>AI812*(1/(1+$G812))^(1+$E812)*(1+AJ$7)^$D812*(AJ794/AI794)^$E812*((AJ794+AJ803)/(AI794+AI803))^($F812*(1+$E812))</f>
        <v/>
      </c>
      <c r="AK812" s="47">
        <f>AJ812*(1/(1+$G812))^(1+$E812)*(1+AK$7)^$D812*(AK794/AJ794)^$E812*((AK794+AK803)/(AJ794+AJ803))^($F812*(1+$E812))</f>
        <v/>
      </c>
      <c r="AL812" s="47">
        <f>AK812*(1/(1+$G812))^(1+$E812)*(1+AL$7)^$D812*(AL794/AK794)^$E812*((AL794+AL803)/(AK794+AK803))^($F812*(1+$E812))</f>
        <v/>
      </c>
      <c r="AM812" s="47">
        <f>AL812*(1/(1+$G812))^(1+$E812)*(1+AM$7)^$D812*(AM794/AL794)^$E812*((AM794+AM803)/(AL794+AL803))^($F812*(1+$E812))</f>
        <v/>
      </c>
      <c r="AN812" s="47">
        <f>AM812*(1/(1+$G812))^(1+$E812)*(1+AN$7)^$D812*(AN794/AM794)^$E812*((AN794+AN803)/(AM794+AM803))^($F812*(1+$E812))</f>
        <v/>
      </c>
      <c r="AO812" s="47">
        <f>AN812*(1/(1+$G812))^(1+$E812)*(1+AO$7)^$D812*(AO794/AN794)^$E812*((AO794+AO803)/(AN794+AN803))^($F812*(1+$E812))</f>
        <v/>
      </c>
      <c r="AP812" s="47">
        <f>AO812*(1/(1+$G812))^(1+$E812)*(1+AP$7)^$D812*(AP794/AO794)^$E812*((AP794+AP803)/(AO794+AO803))^($F812*(1+$E812))</f>
        <v/>
      </c>
      <c r="AQ812" s="47">
        <f>AP812*(1/(1+$G812))^(1+$E812)*(1+AQ$7)^$D812*(AQ794/AP794)^$E812*((AQ794+AQ803)/(AP794+AP803))^($F812*(1+$E812))</f>
        <v/>
      </c>
      <c r="AR812" s="47">
        <f>AQ812*(1/(1+$G812))^(1+$E812)*(1+AR$7)^$D812*(AR794/AQ794)^$E812*((AR794+AR803)/(AQ794+AQ803))^($F812*(1+$E812))</f>
        <v/>
      </c>
      <c r="AS812" s="47">
        <f>AR812*(1/(1+$G812))^(1+$E812)*(1+AS$7)^$D812*(AS794/AR794)^$E812*((AS794+AS803)/(AR794+AR803))^($F812*(1+$E812))</f>
        <v/>
      </c>
      <c r="AT812" s="47">
        <f>AS812*(1/(1+$G812))^(1+$E812)*(1+AT$7)^$D812*(AT794/AS794)^$E812*((AT794+AT803)/(AS794+AS803))^($F812*(1+$E812))</f>
        <v/>
      </c>
      <c r="AU812" s="47">
        <f>AT812*(1/(1+$G812))^(1+$E812)*(1+AU$7)^$D812*(AU794/AT794)^$E812*((AU794+AU803)/(AT794+AT803))^($F812*(1+$E812))</f>
        <v/>
      </c>
      <c r="AV812" s="47">
        <f>AU812*(1/(1+$G812))^(1+$E812)*(1+AV$7)^$D812*(AV794/AU794)^$E812*((AV794+AV803)/(AU794+AU803))^($F812*(1+$E812))</f>
        <v/>
      </c>
      <c r="AW812" s="47">
        <f>AV812*(1/(1+$G812))^(1+$E812)*(1+AW$7)^$D812*(AW794/AV794)^$E812*((AW794+AW803)/(AV794+AV803))^($F812*(1+$E812))</f>
        <v/>
      </c>
      <c r="AX812" s="48">
        <f>FUELUSE(AW812,AX794,AW794,AX803,AW803,AX$7,$D812,$E812,$F812,$G812)</f>
        <v/>
      </c>
    </row>
    <row r="813" hidden="1" outlineLevel="2">
      <c r="A813" s="5" t="inlineStr">
        <is>
          <t>ener</t>
        </is>
      </c>
      <c r="B813" s="5" t="inlineStr">
        <is>
          <t>nga</t>
        </is>
      </c>
      <c r="C813" s="5" t="inlineStr">
        <is>
          <t>mch</t>
        </is>
      </c>
      <c r="D813" s="40">
        <f>INDEX(Inputs!$N$5:$N$132,MATCH($B813&amp;"|"&amp;$C813,Inputs!$A$5:$A$132,0))</f>
        <v/>
      </c>
      <c r="E813" s="40">
        <f>INDEX(Inputs!$O$5:$O$132,MATCH($B813&amp;"|"&amp;$C813,Inputs!$A$5:$A$132,0))</f>
        <v/>
      </c>
      <c r="F813" s="40">
        <f>INDEX(Inputs!$P$5:$P$132,MATCH($B813&amp;"|"&amp;$C813,Inputs!$A$5:$A$132,0))</f>
        <v/>
      </c>
      <c r="G813" s="40">
        <f>INDEX(Inputs!$Q$5:$Q$132,MATCH($B813&amp;"|"&amp;$C813,Inputs!$A$5:$A$132,0))</f>
        <v/>
      </c>
      <c r="H813" s="5">
        <f>INDEX(Variables!$B$5:$B$105,MATCH($A813,Variables!$A$5:$A$105,0))&amp;IF($C813="",""," | "&amp;INDEX(Mapping!$B$5:$B$26,MATCH($C813,Mapping!$A$5:$A$26,0))&amp;" | "&amp;INDEX(Mapping!$B$30:$B$41,MATCH($B813,Mapping!$A$30:$A$41,0)))</f>
        <v/>
      </c>
      <c r="I813" s="5">
        <f>INDEX(Variables!$C$5:$C$105,MATCH($A813,Variables!$A$5:$A$105,0))</f>
        <v/>
      </c>
      <c r="J813" s="5">
        <f>INDEX(Variables!$E$5:$E$105,MATCH($A813,Variables!$A$5:$A$105,0))</f>
        <v/>
      </c>
      <c r="K813" s="25">
        <f>LOWER(Settings!$C$4)&amp;".mit."&amp;$A813&amp;IF($C813="","","."&amp;$C813&amp;"."&amp;$B813)&amp;IF(INDEX(Variables!$D$5:$D$105,MATCH($A813,Variables!$A$5:$A$105,0))="","","."&amp;INDEX(Variables!$D$5:$D$105,MATCH($A813,Variables!$A$5:$A$105,0)))&amp;"."&amp;K$5</f>
        <v/>
      </c>
      <c r="L813" s="46">
        <f>INDEX(Inputs!$U$5:$U$132,MATCH($B813&amp;"|"&amp;$C813,Inputs!$A$5:$A$132,0))</f>
        <v/>
      </c>
      <c r="M813" s="47">
        <f>L813*(1/(1+$G813))^(1+$E813)*(1+M$7)^$D813*(M795/L795)^$E813*((M795+M804)/(L795+L804))^($F813*(1+$E813))</f>
        <v/>
      </c>
      <c r="N813" s="47">
        <f>M813*(1/(1+$G813))^(1+$E813)*(1+N$7)^$D813*(N795/M795)^$E813*((N795+N804)/(M795+M804))^($F813*(1+$E813))</f>
        <v/>
      </c>
      <c r="O813" s="47">
        <f>N813*(1/(1+$G813))^(1+$E813)*(1+O$7)^$D813*(O795/N795)^$E813*((O795+O804)/(N795+N804))^($F813*(1+$E813))</f>
        <v/>
      </c>
      <c r="P813" s="47">
        <f>O813*(1/(1+$G813))^(1+$E813)*(1+P$7)^$D813*(P795/O795)^$E813*((P795+P804)/(O795+O804))^($F813*(1+$E813))</f>
        <v/>
      </c>
      <c r="Q813" s="47">
        <f>P813*(1/(1+$G813))^(1+$E813)*(1+Q$7)^$D813*(Q795/P795)^$E813*((Q795+Q804)/(P795+P804))^($F813*(1+$E813))</f>
        <v/>
      </c>
      <c r="R813" s="47">
        <f>Q813*(1/(1+$G813))^(1+$E813)*(1+R$7)^$D813*(R795/Q795)^$E813*((R795+R804)/(Q795+Q804))^($F813*(1+$E813))</f>
        <v/>
      </c>
      <c r="S813" s="47">
        <f>R813*(1/(1+$G813))^(1+$E813)*(1+S$7)^$D813*(S795/R795)^$E813*((S795+S804)/(R795+R804))^($F813*(1+$E813))</f>
        <v/>
      </c>
      <c r="T813" s="47">
        <f>S813*(1/(1+$G813))^(1+$E813)*(1+T$7)^$D813*(T795/S795)^$E813*((T795+T804)/(S795+S804))^($F813*(1+$E813))</f>
        <v/>
      </c>
      <c r="U813" s="47">
        <f>T813*(1/(1+$G813))^(1+$E813)*(1+U$7)^$D813*(U795/T795)^$E813*((U795+U804)/(T795+T804))^($F813*(1+$E813))</f>
        <v/>
      </c>
      <c r="V813" s="47">
        <f>U813*(1/(1+$G813))^(1+$E813)*(1+V$7)^$D813*(V795/U795)^$E813*((V795+V804)/(U795+U804))^($F813*(1+$E813))</f>
        <v/>
      </c>
      <c r="W813" s="47">
        <f>V813*(1/(1+$G813))^(1+$E813)*(1+W$7)^$D813*(W795/V795)^$E813*((W795+W804)/(V795+V804))^($F813*(1+$E813))</f>
        <v/>
      </c>
      <c r="X813" s="47">
        <f>W813*(1/(1+$G813))^(1+$E813)*(1+X$7)^$D813*(X795/W795)^$E813*((X795+X804)/(W795+W804))^($F813*(1+$E813))</f>
        <v/>
      </c>
      <c r="Y813" s="47">
        <f>X813*(1/(1+$G813))^(1+$E813)*(1+Y$7)^$D813*(Y795/X795)^$E813*((Y795+Y804)/(X795+X804))^($F813*(1+$E813))</f>
        <v/>
      </c>
      <c r="Z813" s="47">
        <f>Y813*(1/(1+$G813))^(1+$E813)*(1+Z$7)^$D813*(Z795/Y795)^$E813*((Z795+Z804)/(Y795+Y804))^($F813*(1+$E813))</f>
        <v/>
      </c>
      <c r="AA813" s="47">
        <f>Z813*(1/(1+$G813))^(1+$E813)*(1+AA$7)^$D813*(AA795/Z795)^$E813*((AA795+AA804)/(Z795+Z804))^($F813*(1+$E813))</f>
        <v/>
      </c>
      <c r="AB813" s="47">
        <f>AA813*(1/(1+$G813))^(1+$E813)*(1+AB$7)^$D813*(AB795/AA795)^$E813*((AB795+AB804)/(AA795+AA804))^($F813*(1+$E813))</f>
        <v/>
      </c>
      <c r="AC813" s="47">
        <f>AB813*(1/(1+$G813))^(1+$E813)*(1+AC$7)^$D813*(AC795/AB795)^$E813*((AC795+AC804)/(AB795+AB804))^($F813*(1+$E813))</f>
        <v/>
      </c>
      <c r="AD813" s="48">
        <f>FUELUSE(AC813,AD795,AC795,AD804,AC804,AD$7,$D813,$E813,$F813,$G813)</f>
        <v/>
      </c>
      <c r="AE813" s="25">
        <f>LOWER(Settings!$C$4)&amp;".mit."&amp;$A813&amp;IF($C813="","","."&amp;$C813&amp;"."&amp;$B813)&amp;IF(INDEX(Variables!$D$5:$D$105,MATCH($A813,Variables!$A$5:$A$105,0))="","","."&amp;INDEX(Variables!$D$5:$D$105,MATCH($A813,Variables!$A$5:$A$105,0)))&amp;"."&amp;AE$5</f>
        <v/>
      </c>
      <c r="AF813" s="46">
        <f>INDEX(Inputs!$U$5:$U$132,MATCH($B813&amp;"|"&amp;$C813,Inputs!$A$5:$A$132,0))</f>
        <v/>
      </c>
      <c r="AG813" s="47">
        <f>AF813*(1/(1+$G813))^(1+$E813)*(1+AG$7)^$D813*(AG795/AF795)^$E813*((AG795+AG804)/(AF795+AF804))^($F813*(1+$E813))</f>
        <v/>
      </c>
      <c r="AH813" s="47">
        <f>AG813*(1/(1+$G813))^(1+$E813)*(1+AH$7)^$D813*(AH795/AG795)^$E813*((AH795+AH804)/(AG795+AG804))^($F813*(1+$E813))</f>
        <v/>
      </c>
      <c r="AI813" s="47">
        <f>AH813*(1/(1+$G813))^(1+$E813)*(1+AI$7)^$D813*(AI795/AH795)^$E813*((AI795+AI804)/(AH795+AH804))^($F813*(1+$E813))</f>
        <v/>
      </c>
      <c r="AJ813" s="47">
        <f>AI813*(1/(1+$G813))^(1+$E813)*(1+AJ$7)^$D813*(AJ795/AI795)^$E813*((AJ795+AJ804)/(AI795+AI804))^($F813*(1+$E813))</f>
        <v/>
      </c>
      <c r="AK813" s="47">
        <f>AJ813*(1/(1+$G813))^(1+$E813)*(1+AK$7)^$D813*(AK795/AJ795)^$E813*((AK795+AK804)/(AJ795+AJ804))^($F813*(1+$E813))</f>
        <v/>
      </c>
      <c r="AL813" s="47">
        <f>AK813*(1/(1+$G813))^(1+$E813)*(1+AL$7)^$D813*(AL795/AK795)^$E813*((AL795+AL804)/(AK795+AK804))^($F813*(1+$E813))</f>
        <v/>
      </c>
      <c r="AM813" s="47">
        <f>AL813*(1/(1+$G813))^(1+$E813)*(1+AM$7)^$D813*(AM795/AL795)^$E813*((AM795+AM804)/(AL795+AL804))^($F813*(1+$E813))</f>
        <v/>
      </c>
      <c r="AN813" s="47">
        <f>AM813*(1/(1+$G813))^(1+$E813)*(1+AN$7)^$D813*(AN795/AM795)^$E813*((AN795+AN804)/(AM795+AM804))^($F813*(1+$E813))</f>
        <v/>
      </c>
      <c r="AO813" s="47">
        <f>AN813*(1/(1+$G813))^(1+$E813)*(1+AO$7)^$D813*(AO795/AN795)^$E813*((AO795+AO804)/(AN795+AN804))^($F813*(1+$E813))</f>
        <v/>
      </c>
      <c r="AP813" s="47">
        <f>AO813*(1/(1+$G813))^(1+$E813)*(1+AP$7)^$D813*(AP795/AO795)^$E813*((AP795+AP804)/(AO795+AO804))^($F813*(1+$E813))</f>
        <v/>
      </c>
      <c r="AQ813" s="47">
        <f>AP813*(1/(1+$G813))^(1+$E813)*(1+AQ$7)^$D813*(AQ795/AP795)^$E813*((AQ795+AQ804)/(AP795+AP804))^($F813*(1+$E813))</f>
        <v/>
      </c>
      <c r="AR813" s="47">
        <f>AQ813*(1/(1+$G813))^(1+$E813)*(1+AR$7)^$D813*(AR795/AQ795)^$E813*((AR795+AR804)/(AQ795+AQ804))^($F813*(1+$E813))</f>
        <v/>
      </c>
      <c r="AS813" s="47">
        <f>AR813*(1/(1+$G813))^(1+$E813)*(1+AS$7)^$D813*(AS795/AR795)^$E813*((AS795+AS804)/(AR795+AR804))^($F813*(1+$E813))</f>
        <v/>
      </c>
      <c r="AT813" s="47">
        <f>AS813*(1/(1+$G813))^(1+$E813)*(1+AT$7)^$D813*(AT795/AS795)^$E813*((AT795+AT804)/(AS795+AS804))^($F813*(1+$E813))</f>
        <v/>
      </c>
      <c r="AU813" s="47">
        <f>AT813*(1/(1+$G813))^(1+$E813)*(1+AU$7)^$D813*(AU795/AT795)^$E813*((AU795+AU804)/(AT795+AT804))^($F813*(1+$E813))</f>
        <v/>
      </c>
      <c r="AV813" s="47">
        <f>AU813*(1/(1+$G813))^(1+$E813)*(1+AV$7)^$D813*(AV795/AU795)^$E813*((AV795+AV804)/(AU795+AU804))^($F813*(1+$E813))</f>
        <v/>
      </c>
      <c r="AW813" s="47">
        <f>AV813*(1/(1+$G813))^(1+$E813)*(1+AW$7)^$D813*(AW795/AV795)^$E813*((AW795+AW804)/(AV795+AV804))^($F813*(1+$E813))</f>
        <v/>
      </c>
      <c r="AX813" s="48">
        <f>FUELUSE(AW813,AX795,AW795,AX804,AW804,AX$7,$D813,$E813,$F813,$G813)</f>
        <v/>
      </c>
    </row>
    <row r="814" hidden="1" outlineLevel="2">
      <c r="A814" s="5" t="inlineStr">
        <is>
          <t>ener</t>
        </is>
      </c>
      <c r="B814" s="5" t="inlineStr">
        <is>
          <t>gso</t>
        </is>
      </c>
      <c r="C814" s="5" t="inlineStr">
        <is>
          <t>mch</t>
        </is>
      </c>
      <c r="D814" s="40">
        <f>INDEX(Inputs!$N$5:$N$132,MATCH($B814&amp;"|"&amp;$C814,Inputs!$A$5:$A$132,0))</f>
        <v/>
      </c>
      <c r="E814" s="40">
        <f>INDEX(Inputs!$O$5:$O$132,MATCH($B814&amp;"|"&amp;$C814,Inputs!$A$5:$A$132,0))</f>
        <v/>
      </c>
      <c r="F814" s="40">
        <f>INDEX(Inputs!$P$5:$P$132,MATCH($B814&amp;"|"&amp;$C814,Inputs!$A$5:$A$132,0))</f>
        <v/>
      </c>
      <c r="G814" s="40">
        <f>INDEX(Inputs!$Q$5:$Q$132,MATCH($B814&amp;"|"&amp;$C814,Inputs!$A$5:$A$132,0))</f>
        <v/>
      </c>
      <c r="H814" s="5">
        <f>INDEX(Variables!$B$5:$B$105,MATCH($A814,Variables!$A$5:$A$105,0))&amp;IF($C814="",""," | "&amp;INDEX(Mapping!$B$5:$B$26,MATCH($C814,Mapping!$A$5:$A$26,0))&amp;" | "&amp;INDEX(Mapping!$B$30:$B$41,MATCH($B814,Mapping!$A$30:$A$41,0)))</f>
        <v/>
      </c>
      <c r="I814" s="5">
        <f>INDEX(Variables!$C$5:$C$105,MATCH($A814,Variables!$A$5:$A$105,0))</f>
        <v/>
      </c>
      <c r="J814" s="5">
        <f>INDEX(Variables!$E$5:$E$105,MATCH($A814,Variables!$A$5:$A$105,0))</f>
        <v/>
      </c>
      <c r="K814" s="25">
        <f>LOWER(Settings!$C$4)&amp;".mit."&amp;$A814&amp;IF($C814="","","."&amp;$C814&amp;"."&amp;$B814)&amp;IF(INDEX(Variables!$D$5:$D$105,MATCH($A814,Variables!$A$5:$A$105,0))="","","."&amp;INDEX(Variables!$D$5:$D$105,MATCH($A814,Variables!$A$5:$A$105,0)))&amp;"."&amp;K$5</f>
        <v/>
      </c>
      <c r="L814" s="46">
        <f>INDEX(Inputs!$U$5:$U$132,MATCH($B814&amp;"|"&amp;$C814,Inputs!$A$5:$A$132,0))</f>
        <v/>
      </c>
      <c r="M814" s="47">
        <f>L814*(1/(1+$G814))^(1+$E814)*(1+M$7)^$D814*(M796/L796)^$E814*((M796+M805)/(L796+L805))^($F814*(1+$E814))</f>
        <v/>
      </c>
      <c r="N814" s="47">
        <f>M814*(1/(1+$G814))^(1+$E814)*(1+N$7)^$D814*(N796/M796)^$E814*((N796+N805)/(M796+M805))^($F814*(1+$E814))</f>
        <v/>
      </c>
      <c r="O814" s="47">
        <f>N814*(1/(1+$G814))^(1+$E814)*(1+O$7)^$D814*(O796/N796)^$E814*((O796+O805)/(N796+N805))^($F814*(1+$E814))</f>
        <v/>
      </c>
      <c r="P814" s="47">
        <f>O814*(1/(1+$G814))^(1+$E814)*(1+P$7)^$D814*(P796/O796)^$E814*((P796+P805)/(O796+O805))^($F814*(1+$E814))</f>
        <v/>
      </c>
      <c r="Q814" s="47">
        <f>P814*(1/(1+$G814))^(1+$E814)*(1+Q$7)^$D814*(Q796/P796)^$E814*((Q796+Q805)/(P796+P805))^($F814*(1+$E814))</f>
        <v/>
      </c>
      <c r="R814" s="47">
        <f>Q814*(1/(1+$G814))^(1+$E814)*(1+R$7)^$D814*(R796/Q796)^$E814*((R796+R805)/(Q796+Q805))^($F814*(1+$E814))</f>
        <v/>
      </c>
      <c r="S814" s="47">
        <f>R814*(1/(1+$G814))^(1+$E814)*(1+S$7)^$D814*(S796/R796)^$E814*((S796+S805)/(R796+R805))^($F814*(1+$E814))</f>
        <v/>
      </c>
      <c r="T814" s="47">
        <f>S814*(1/(1+$G814))^(1+$E814)*(1+T$7)^$D814*(T796/S796)^$E814*((T796+T805)/(S796+S805))^($F814*(1+$E814))</f>
        <v/>
      </c>
      <c r="U814" s="47">
        <f>T814*(1/(1+$G814))^(1+$E814)*(1+U$7)^$D814*(U796/T796)^$E814*((U796+U805)/(T796+T805))^($F814*(1+$E814))</f>
        <v/>
      </c>
      <c r="V814" s="47">
        <f>U814*(1/(1+$G814))^(1+$E814)*(1+V$7)^$D814*(V796/U796)^$E814*((V796+V805)/(U796+U805))^($F814*(1+$E814))</f>
        <v/>
      </c>
      <c r="W814" s="47">
        <f>V814*(1/(1+$G814))^(1+$E814)*(1+W$7)^$D814*(W796/V796)^$E814*((W796+W805)/(V796+V805))^($F814*(1+$E814))</f>
        <v/>
      </c>
      <c r="X814" s="47">
        <f>W814*(1/(1+$G814))^(1+$E814)*(1+X$7)^$D814*(X796/W796)^$E814*((X796+X805)/(W796+W805))^($F814*(1+$E814))</f>
        <v/>
      </c>
      <c r="Y814" s="47">
        <f>X814*(1/(1+$G814))^(1+$E814)*(1+Y$7)^$D814*(Y796/X796)^$E814*((Y796+Y805)/(X796+X805))^($F814*(1+$E814))</f>
        <v/>
      </c>
      <c r="Z814" s="47">
        <f>Y814*(1/(1+$G814))^(1+$E814)*(1+Z$7)^$D814*(Z796/Y796)^$E814*((Z796+Z805)/(Y796+Y805))^($F814*(1+$E814))</f>
        <v/>
      </c>
      <c r="AA814" s="47">
        <f>Z814*(1/(1+$G814))^(1+$E814)*(1+AA$7)^$D814*(AA796/Z796)^$E814*((AA796+AA805)/(Z796+Z805))^($F814*(1+$E814))</f>
        <v/>
      </c>
      <c r="AB814" s="47">
        <f>AA814*(1/(1+$G814))^(1+$E814)*(1+AB$7)^$D814*(AB796/AA796)^$E814*((AB796+AB805)/(AA796+AA805))^($F814*(1+$E814))</f>
        <v/>
      </c>
      <c r="AC814" s="47">
        <f>AB814*(1/(1+$G814))^(1+$E814)*(1+AC$7)^$D814*(AC796/AB796)^$E814*((AC796+AC805)/(AB796+AB805))^($F814*(1+$E814))</f>
        <v/>
      </c>
      <c r="AD814" s="48">
        <f>FUELUSE(AC814,AD796,AC796,AD805,AC805,AD$7,$D814,$E814,$F814,$G814)</f>
        <v/>
      </c>
      <c r="AE814" s="25">
        <f>LOWER(Settings!$C$4)&amp;".mit."&amp;$A814&amp;IF($C814="","","."&amp;$C814&amp;"."&amp;$B814)&amp;IF(INDEX(Variables!$D$5:$D$105,MATCH($A814,Variables!$A$5:$A$105,0))="","","."&amp;INDEX(Variables!$D$5:$D$105,MATCH($A814,Variables!$A$5:$A$105,0)))&amp;"."&amp;AE$5</f>
        <v/>
      </c>
      <c r="AF814" s="46">
        <f>INDEX(Inputs!$U$5:$U$132,MATCH($B814&amp;"|"&amp;$C814,Inputs!$A$5:$A$132,0))</f>
        <v/>
      </c>
      <c r="AG814" s="47">
        <f>AF814*(1/(1+$G814))^(1+$E814)*(1+AG$7)^$D814*(AG796/AF796)^$E814*((AG796+AG805)/(AF796+AF805))^($F814*(1+$E814))</f>
        <v/>
      </c>
      <c r="AH814" s="47">
        <f>AG814*(1/(1+$G814))^(1+$E814)*(1+AH$7)^$D814*(AH796/AG796)^$E814*((AH796+AH805)/(AG796+AG805))^($F814*(1+$E814))</f>
        <v/>
      </c>
      <c r="AI814" s="47">
        <f>AH814*(1/(1+$G814))^(1+$E814)*(1+AI$7)^$D814*(AI796/AH796)^$E814*((AI796+AI805)/(AH796+AH805))^($F814*(1+$E814))</f>
        <v/>
      </c>
      <c r="AJ814" s="47">
        <f>AI814*(1/(1+$G814))^(1+$E814)*(1+AJ$7)^$D814*(AJ796/AI796)^$E814*((AJ796+AJ805)/(AI796+AI805))^($F814*(1+$E814))</f>
        <v/>
      </c>
      <c r="AK814" s="47">
        <f>AJ814*(1/(1+$G814))^(1+$E814)*(1+AK$7)^$D814*(AK796/AJ796)^$E814*((AK796+AK805)/(AJ796+AJ805))^($F814*(1+$E814))</f>
        <v/>
      </c>
      <c r="AL814" s="47">
        <f>AK814*(1/(1+$G814))^(1+$E814)*(1+AL$7)^$D814*(AL796/AK796)^$E814*((AL796+AL805)/(AK796+AK805))^($F814*(1+$E814))</f>
        <v/>
      </c>
      <c r="AM814" s="47">
        <f>AL814*(1/(1+$G814))^(1+$E814)*(1+AM$7)^$D814*(AM796/AL796)^$E814*((AM796+AM805)/(AL796+AL805))^($F814*(1+$E814))</f>
        <v/>
      </c>
      <c r="AN814" s="47">
        <f>AM814*(1/(1+$G814))^(1+$E814)*(1+AN$7)^$D814*(AN796/AM796)^$E814*((AN796+AN805)/(AM796+AM805))^($F814*(1+$E814))</f>
        <v/>
      </c>
      <c r="AO814" s="47">
        <f>AN814*(1/(1+$G814))^(1+$E814)*(1+AO$7)^$D814*(AO796/AN796)^$E814*((AO796+AO805)/(AN796+AN805))^($F814*(1+$E814))</f>
        <v/>
      </c>
      <c r="AP814" s="47">
        <f>AO814*(1/(1+$G814))^(1+$E814)*(1+AP$7)^$D814*(AP796/AO796)^$E814*((AP796+AP805)/(AO796+AO805))^($F814*(1+$E814))</f>
        <v/>
      </c>
      <c r="AQ814" s="47">
        <f>AP814*(1/(1+$G814))^(1+$E814)*(1+AQ$7)^$D814*(AQ796/AP796)^$E814*((AQ796+AQ805)/(AP796+AP805))^($F814*(1+$E814))</f>
        <v/>
      </c>
      <c r="AR814" s="47">
        <f>AQ814*(1/(1+$G814))^(1+$E814)*(1+AR$7)^$D814*(AR796/AQ796)^$E814*((AR796+AR805)/(AQ796+AQ805))^($F814*(1+$E814))</f>
        <v/>
      </c>
      <c r="AS814" s="47">
        <f>AR814*(1/(1+$G814))^(1+$E814)*(1+AS$7)^$D814*(AS796/AR796)^$E814*((AS796+AS805)/(AR796+AR805))^($F814*(1+$E814))</f>
        <v/>
      </c>
      <c r="AT814" s="47">
        <f>AS814*(1/(1+$G814))^(1+$E814)*(1+AT$7)^$D814*(AT796/AS796)^$E814*((AT796+AT805)/(AS796+AS805))^($F814*(1+$E814))</f>
        <v/>
      </c>
      <c r="AU814" s="47">
        <f>AT814*(1/(1+$G814))^(1+$E814)*(1+AU$7)^$D814*(AU796/AT796)^$E814*((AU796+AU805)/(AT796+AT805))^($F814*(1+$E814))</f>
        <v/>
      </c>
      <c r="AV814" s="47">
        <f>AU814*(1/(1+$G814))^(1+$E814)*(1+AV$7)^$D814*(AV796/AU796)^$E814*((AV796+AV805)/(AU796+AU805))^($F814*(1+$E814))</f>
        <v/>
      </c>
      <c r="AW814" s="47">
        <f>AV814*(1/(1+$G814))^(1+$E814)*(1+AW$7)^$D814*(AW796/AV796)^$E814*((AW796+AW805)/(AV796+AV805))^($F814*(1+$E814))</f>
        <v/>
      </c>
      <c r="AX814" s="48">
        <f>FUELUSE(AW814,AX796,AW796,AX805,AW805,AX$7,$D814,$E814,$F814,$G814)</f>
        <v/>
      </c>
    </row>
    <row r="815" hidden="1" outlineLevel="2">
      <c r="A815" s="5" t="inlineStr">
        <is>
          <t>ener</t>
        </is>
      </c>
      <c r="B815" s="5" t="inlineStr">
        <is>
          <t>die</t>
        </is>
      </c>
      <c r="C815" s="5" t="inlineStr">
        <is>
          <t>mch</t>
        </is>
      </c>
      <c r="D815" s="40">
        <f>INDEX(Inputs!$N$5:$N$132,MATCH($B815&amp;"|"&amp;$C815,Inputs!$A$5:$A$132,0))</f>
        <v/>
      </c>
      <c r="E815" s="40">
        <f>INDEX(Inputs!$O$5:$O$132,MATCH($B815&amp;"|"&amp;$C815,Inputs!$A$5:$A$132,0))</f>
        <v/>
      </c>
      <c r="F815" s="40">
        <f>INDEX(Inputs!$P$5:$P$132,MATCH($B815&amp;"|"&amp;$C815,Inputs!$A$5:$A$132,0))</f>
        <v/>
      </c>
      <c r="G815" s="40">
        <f>INDEX(Inputs!$Q$5:$Q$132,MATCH($B815&amp;"|"&amp;$C815,Inputs!$A$5:$A$132,0))</f>
        <v/>
      </c>
      <c r="H815" s="5">
        <f>INDEX(Variables!$B$5:$B$105,MATCH($A815,Variables!$A$5:$A$105,0))&amp;IF($C815="",""," | "&amp;INDEX(Mapping!$B$5:$B$26,MATCH($C815,Mapping!$A$5:$A$26,0))&amp;" | "&amp;INDEX(Mapping!$B$30:$B$41,MATCH($B815,Mapping!$A$30:$A$41,0)))</f>
        <v/>
      </c>
      <c r="I815" s="5">
        <f>INDEX(Variables!$C$5:$C$105,MATCH($A815,Variables!$A$5:$A$105,0))</f>
        <v/>
      </c>
      <c r="J815" s="5">
        <f>INDEX(Variables!$E$5:$E$105,MATCH($A815,Variables!$A$5:$A$105,0))</f>
        <v/>
      </c>
      <c r="K815" s="25">
        <f>LOWER(Settings!$C$4)&amp;".mit."&amp;$A815&amp;IF($C815="","","."&amp;$C815&amp;"."&amp;$B815)&amp;IF(INDEX(Variables!$D$5:$D$105,MATCH($A815,Variables!$A$5:$A$105,0))="","","."&amp;INDEX(Variables!$D$5:$D$105,MATCH($A815,Variables!$A$5:$A$105,0)))&amp;"."&amp;K$5</f>
        <v/>
      </c>
      <c r="L815" s="46">
        <f>INDEX(Inputs!$U$5:$U$132,MATCH($B815&amp;"|"&amp;$C815,Inputs!$A$5:$A$132,0))</f>
        <v/>
      </c>
      <c r="M815" s="47">
        <f>L815*(1/(1+$G815))^(1+$E815)*(1+M$7)^$D815*(M797/L797)^$E815*((M797+M806)/(L797+L806))^($F815*(1+$E815))</f>
        <v/>
      </c>
      <c r="N815" s="47">
        <f>M815*(1/(1+$G815))^(1+$E815)*(1+N$7)^$D815*(N797/M797)^$E815*((N797+N806)/(M797+M806))^($F815*(1+$E815))</f>
        <v/>
      </c>
      <c r="O815" s="47">
        <f>N815*(1/(1+$G815))^(1+$E815)*(1+O$7)^$D815*(O797/N797)^$E815*((O797+O806)/(N797+N806))^($F815*(1+$E815))</f>
        <v/>
      </c>
      <c r="P815" s="47">
        <f>O815*(1/(1+$G815))^(1+$E815)*(1+P$7)^$D815*(P797/O797)^$E815*((P797+P806)/(O797+O806))^($F815*(1+$E815))</f>
        <v/>
      </c>
      <c r="Q815" s="47">
        <f>P815*(1/(1+$G815))^(1+$E815)*(1+Q$7)^$D815*(Q797/P797)^$E815*((Q797+Q806)/(P797+P806))^($F815*(1+$E815))</f>
        <v/>
      </c>
      <c r="R815" s="47">
        <f>Q815*(1/(1+$G815))^(1+$E815)*(1+R$7)^$D815*(R797/Q797)^$E815*((R797+R806)/(Q797+Q806))^($F815*(1+$E815))</f>
        <v/>
      </c>
      <c r="S815" s="47">
        <f>R815*(1/(1+$G815))^(1+$E815)*(1+S$7)^$D815*(S797/R797)^$E815*((S797+S806)/(R797+R806))^($F815*(1+$E815))</f>
        <v/>
      </c>
      <c r="T815" s="47">
        <f>S815*(1/(1+$G815))^(1+$E815)*(1+T$7)^$D815*(T797/S797)^$E815*((T797+T806)/(S797+S806))^($F815*(1+$E815))</f>
        <v/>
      </c>
      <c r="U815" s="47">
        <f>T815*(1/(1+$G815))^(1+$E815)*(1+U$7)^$D815*(U797/T797)^$E815*((U797+U806)/(T797+T806))^($F815*(1+$E815))</f>
        <v/>
      </c>
      <c r="V815" s="47">
        <f>U815*(1/(1+$G815))^(1+$E815)*(1+V$7)^$D815*(V797/U797)^$E815*((V797+V806)/(U797+U806))^($F815*(1+$E815))</f>
        <v/>
      </c>
      <c r="W815" s="47">
        <f>V815*(1/(1+$G815))^(1+$E815)*(1+W$7)^$D815*(W797/V797)^$E815*((W797+W806)/(V797+V806))^($F815*(1+$E815))</f>
        <v/>
      </c>
      <c r="X815" s="47">
        <f>W815*(1/(1+$G815))^(1+$E815)*(1+X$7)^$D815*(X797/W797)^$E815*((X797+X806)/(W797+W806))^($F815*(1+$E815))</f>
        <v/>
      </c>
      <c r="Y815" s="47">
        <f>X815*(1/(1+$G815))^(1+$E815)*(1+Y$7)^$D815*(Y797/X797)^$E815*((Y797+Y806)/(X797+X806))^($F815*(1+$E815))</f>
        <v/>
      </c>
      <c r="Z815" s="47">
        <f>Y815*(1/(1+$G815))^(1+$E815)*(1+Z$7)^$D815*(Z797/Y797)^$E815*((Z797+Z806)/(Y797+Y806))^($F815*(1+$E815))</f>
        <v/>
      </c>
      <c r="AA815" s="47">
        <f>Z815*(1/(1+$G815))^(1+$E815)*(1+AA$7)^$D815*(AA797/Z797)^$E815*((AA797+AA806)/(Z797+Z806))^($F815*(1+$E815))</f>
        <v/>
      </c>
      <c r="AB815" s="47">
        <f>AA815*(1/(1+$G815))^(1+$E815)*(1+AB$7)^$D815*(AB797/AA797)^$E815*((AB797+AB806)/(AA797+AA806))^($F815*(1+$E815))</f>
        <v/>
      </c>
      <c r="AC815" s="47">
        <f>AB815*(1/(1+$G815))^(1+$E815)*(1+AC$7)^$D815*(AC797/AB797)^$E815*((AC797+AC806)/(AB797+AB806))^($F815*(1+$E815))</f>
        <v/>
      </c>
      <c r="AD815" s="48">
        <f>FUELUSE(AC815,AD797,AC797,AD806,AC806,AD$7,$D815,$E815,$F815,$G815)</f>
        <v/>
      </c>
      <c r="AE815" s="25">
        <f>LOWER(Settings!$C$4)&amp;".mit."&amp;$A815&amp;IF($C815="","","."&amp;$C815&amp;"."&amp;$B815)&amp;IF(INDEX(Variables!$D$5:$D$105,MATCH($A815,Variables!$A$5:$A$105,0))="","","."&amp;INDEX(Variables!$D$5:$D$105,MATCH($A815,Variables!$A$5:$A$105,0)))&amp;"."&amp;AE$5</f>
        <v/>
      </c>
      <c r="AF815" s="46">
        <f>INDEX(Inputs!$U$5:$U$132,MATCH($B815&amp;"|"&amp;$C815,Inputs!$A$5:$A$132,0))</f>
        <v/>
      </c>
      <c r="AG815" s="47">
        <f>AF815*(1/(1+$G815))^(1+$E815)*(1+AG$7)^$D815*(AG797/AF797)^$E815*((AG797+AG806)/(AF797+AF806))^($F815*(1+$E815))</f>
        <v/>
      </c>
      <c r="AH815" s="47">
        <f>AG815*(1/(1+$G815))^(1+$E815)*(1+AH$7)^$D815*(AH797/AG797)^$E815*((AH797+AH806)/(AG797+AG806))^($F815*(1+$E815))</f>
        <v/>
      </c>
      <c r="AI815" s="47">
        <f>AH815*(1/(1+$G815))^(1+$E815)*(1+AI$7)^$D815*(AI797/AH797)^$E815*((AI797+AI806)/(AH797+AH806))^($F815*(1+$E815))</f>
        <v/>
      </c>
      <c r="AJ815" s="47">
        <f>AI815*(1/(1+$G815))^(1+$E815)*(1+AJ$7)^$D815*(AJ797/AI797)^$E815*((AJ797+AJ806)/(AI797+AI806))^($F815*(1+$E815))</f>
        <v/>
      </c>
      <c r="AK815" s="47">
        <f>AJ815*(1/(1+$G815))^(1+$E815)*(1+AK$7)^$D815*(AK797/AJ797)^$E815*((AK797+AK806)/(AJ797+AJ806))^($F815*(1+$E815))</f>
        <v/>
      </c>
      <c r="AL815" s="47">
        <f>AK815*(1/(1+$G815))^(1+$E815)*(1+AL$7)^$D815*(AL797/AK797)^$E815*((AL797+AL806)/(AK797+AK806))^($F815*(1+$E815))</f>
        <v/>
      </c>
      <c r="AM815" s="47">
        <f>AL815*(1/(1+$G815))^(1+$E815)*(1+AM$7)^$D815*(AM797/AL797)^$E815*((AM797+AM806)/(AL797+AL806))^($F815*(1+$E815))</f>
        <v/>
      </c>
      <c r="AN815" s="47">
        <f>AM815*(1/(1+$G815))^(1+$E815)*(1+AN$7)^$D815*(AN797/AM797)^$E815*((AN797+AN806)/(AM797+AM806))^($F815*(1+$E815))</f>
        <v/>
      </c>
      <c r="AO815" s="47">
        <f>AN815*(1/(1+$G815))^(1+$E815)*(1+AO$7)^$D815*(AO797/AN797)^$E815*((AO797+AO806)/(AN797+AN806))^($F815*(1+$E815))</f>
        <v/>
      </c>
      <c r="AP815" s="47">
        <f>AO815*(1/(1+$G815))^(1+$E815)*(1+AP$7)^$D815*(AP797/AO797)^$E815*((AP797+AP806)/(AO797+AO806))^($F815*(1+$E815))</f>
        <v/>
      </c>
      <c r="AQ815" s="47">
        <f>AP815*(1/(1+$G815))^(1+$E815)*(1+AQ$7)^$D815*(AQ797/AP797)^$E815*((AQ797+AQ806)/(AP797+AP806))^($F815*(1+$E815))</f>
        <v/>
      </c>
      <c r="AR815" s="47">
        <f>AQ815*(1/(1+$G815))^(1+$E815)*(1+AR$7)^$D815*(AR797/AQ797)^$E815*((AR797+AR806)/(AQ797+AQ806))^($F815*(1+$E815))</f>
        <v/>
      </c>
      <c r="AS815" s="47">
        <f>AR815*(1/(1+$G815))^(1+$E815)*(1+AS$7)^$D815*(AS797/AR797)^$E815*((AS797+AS806)/(AR797+AR806))^($F815*(1+$E815))</f>
        <v/>
      </c>
      <c r="AT815" s="47">
        <f>AS815*(1/(1+$G815))^(1+$E815)*(1+AT$7)^$D815*(AT797/AS797)^$E815*((AT797+AT806)/(AS797+AS806))^($F815*(1+$E815))</f>
        <v/>
      </c>
      <c r="AU815" s="47">
        <f>AT815*(1/(1+$G815))^(1+$E815)*(1+AU$7)^$D815*(AU797/AT797)^$E815*((AU797+AU806)/(AT797+AT806))^($F815*(1+$E815))</f>
        <v/>
      </c>
      <c r="AV815" s="47">
        <f>AU815*(1/(1+$G815))^(1+$E815)*(1+AV$7)^$D815*(AV797/AU797)^$E815*((AV797+AV806)/(AU797+AU806))^($F815*(1+$E815))</f>
        <v/>
      </c>
      <c r="AW815" s="47">
        <f>AV815*(1/(1+$G815))^(1+$E815)*(1+AW$7)^$D815*(AW797/AV797)^$E815*((AW797+AW806)/(AV797+AV806))^($F815*(1+$E815))</f>
        <v/>
      </c>
      <c r="AX815" s="48">
        <f>FUELUSE(AW815,AX797,AW797,AX806,AW806,AX$7,$D815,$E815,$F815,$G815)</f>
        <v/>
      </c>
    </row>
    <row r="816" hidden="1" outlineLevel="2">
      <c r="A816" s="5" t="inlineStr">
        <is>
          <t>ener</t>
        </is>
      </c>
      <c r="B816" s="5" t="inlineStr">
        <is>
          <t>lpg</t>
        </is>
      </c>
      <c r="C816" s="5" t="inlineStr">
        <is>
          <t>mch</t>
        </is>
      </c>
      <c r="D816" s="40">
        <f>INDEX(Inputs!$N$5:$N$132,MATCH($B816&amp;"|"&amp;$C816,Inputs!$A$5:$A$132,0))</f>
        <v/>
      </c>
      <c r="E816" s="40">
        <f>INDEX(Inputs!$O$5:$O$132,MATCH($B816&amp;"|"&amp;$C816,Inputs!$A$5:$A$132,0))</f>
        <v/>
      </c>
      <c r="F816" s="40">
        <f>INDEX(Inputs!$P$5:$P$132,MATCH($B816&amp;"|"&amp;$C816,Inputs!$A$5:$A$132,0))</f>
        <v/>
      </c>
      <c r="G816" s="40">
        <f>INDEX(Inputs!$Q$5:$Q$132,MATCH($B816&amp;"|"&amp;$C816,Inputs!$A$5:$A$132,0))</f>
        <v/>
      </c>
      <c r="H816" s="5">
        <f>INDEX(Variables!$B$5:$B$105,MATCH($A816,Variables!$A$5:$A$105,0))&amp;IF($C816="",""," | "&amp;INDEX(Mapping!$B$5:$B$26,MATCH($C816,Mapping!$A$5:$A$26,0))&amp;" | "&amp;INDEX(Mapping!$B$30:$B$41,MATCH($B816,Mapping!$A$30:$A$41,0)))</f>
        <v/>
      </c>
      <c r="I816" s="5">
        <f>INDEX(Variables!$C$5:$C$105,MATCH($A816,Variables!$A$5:$A$105,0))</f>
        <v/>
      </c>
      <c r="J816" s="5">
        <f>INDEX(Variables!$E$5:$E$105,MATCH($A816,Variables!$A$5:$A$105,0))</f>
        <v/>
      </c>
      <c r="K816" s="25">
        <f>LOWER(Settings!$C$4)&amp;".mit."&amp;$A816&amp;IF($C816="","","."&amp;$C816&amp;"."&amp;$B816)&amp;IF(INDEX(Variables!$D$5:$D$105,MATCH($A816,Variables!$A$5:$A$105,0))="","","."&amp;INDEX(Variables!$D$5:$D$105,MATCH($A816,Variables!$A$5:$A$105,0)))&amp;"."&amp;K$5</f>
        <v/>
      </c>
      <c r="L816" s="46">
        <f>INDEX(Inputs!$U$5:$U$132,MATCH($B816&amp;"|"&amp;$C816,Inputs!$A$5:$A$132,0))</f>
        <v/>
      </c>
      <c r="M816" s="47">
        <f>L816*(1/(1+$G816))^(1+$E816)*(1+M$7)^$D816*(M798/L798)^$E816*((M798+M807)/(L798+L807))^($F816*(1+$E816))</f>
        <v/>
      </c>
      <c r="N816" s="47">
        <f>M816*(1/(1+$G816))^(1+$E816)*(1+N$7)^$D816*(N798/M798)^$E816*((N798+N807)/(M798+M807))^($F816*(1+$E816))</f>
        <v/>
      </c>
      <c r="O816" s="47">
        <f>N816*(1/(1+$G816))^(1+$E816)*(1+O$7)^$D816*(O798/N798)^$E816*((O798+O807)/(N798+N807))^($F816*(1+$E816))</f>
        <v/>
      </c>
      <c r="P816" s="47">
        <f>O816*(1/(1+$G816))^(1+$E816)*(1+P$7)^$D816*(P798/O798)^$E816*((P798+P807)/(O798+O807))^($F816*(1+$E816))</f>
        <v/>
      </c>
      <c r="Q816" s="47">
        <f>P816*(1/(1+$G816))^(1+$E816)*(1+Q$7)^$D816*(Q798/P798)^$E816*((Q798+Q807)/(P798+P807))^($F816*(1+$E816))</f>
        <v/>
      </c>
      <c r="R816" s="47">
        <f>Q816*(1/(1+$G816))^(1+$E816)*(1+R$7)^$D816*(R798/Q798)^$E816*((R798+R807)/(Q798+Q807))^($F816*(1+$E816))</f>
        <v/>
      </c>
      <c r="S816" s="47">
        <f>R816*(1/(1+$G816))^(1+$E816)*(1+S$7)^$D816*(S798/R798)^$E816*((S798+S807)/(R798+R807))^($F816*(1+$E816))</f>
        <v/>
      </c>
      <c r="T816" s="47">
        <f>S816*(1/(1+$G816))^(1+$E816)*(1+T$7)^$D816*(T798/S798)^$E816*((T798+T807)/(S798+S807))^($F816*(1+$E816))</f>
        <v/>
      </c>
      <c r="U816" s="47">
        <f>T816*(1/(1+$G816))^(1+$E816)*(1+U$7)^$D816*(U798/T798)^$E816*((U798+U807)/(T798+T807))^($F816*(1+$E816))</f>
        <v/>
      </c>
      <c r="V816" s="47">
        <f>U816*(1/(1+$G816))^(1+$E816)*(1+V$7)^$D816*(V798/U798)^$E816*((V798+V807)/(U798+U807))^($F816*(1+$E816))</f>
        <v/>
      </c>
      <c r="W816" s="47">
        <f>V816*(1/(1+$G816))^(1+$E816)*(1+W$7)^$D816*(W798/V798)^$E816*((W798+W807)/(V798+V807))^($F816*(1+$E816))</f>
        <v/>
      </c>
      <c r="X816" s="47">
        <f>W816*(1/(1+$G816))^(1+$E816)*(1+X$7)^$D816*(X798/W798)^$E816*((X798+X807)/(W798+W807))^($F816*(1+$E816))</f>
        <v/>
      </c>
      <c r="Y816" s="47">
        <f>X816*(1/(1+$G816))^(1+$E816)*(1+Y$7)^$D816*(Y798/X798)^$E816*((Y798+Y807)/(X798+X807))^($F816*(1+$E816))</f>
        <v/>
      </c>
      <c r="Z816" s="47">
        <f>Y816*(1/(1+$G816))^(1+$E816)*(1+Z$7)^$D816*(Z798/Y798)^$E816*((Z798+Z807)/(Y798+Y807))^($F816*(1+$E816))</f>
        <v/>
      </c>
      <c r="AA816" s="47">
        <f>Z816*(1/(1+$G816))^(1+$E816)*(1+AA$7)^$D816*(AA798/Z798)^$E816*((AA798+AA807)/(Z798+Z807))^($F816*(1+$E816))</f>
        <v/>
      </c>
      <c r="AB816" s="47">
        <f>AA816*(1/(1+$G816))^(1+$E816)*(1+AB$7)^$D816*(AB798/AA798)^$E816*((AB798+AB807)/(AA798+AA807))^($F816*(1+$E816))</f>
        <v/>
      </c>
      <c r="AC816" s="47">
        <f>AB816*(1/(1+$G816))^(1+$E816)*(1+AC$7)^$D816*(AC798/AB798)^$E816*((AC798+AC807)/(AB798+AB807))^($F816*(1+$E816))</f>
        <v/>
      </c>
      <c r="AD816" s="48">
        <f>FUELUSE(AC816,AD798,AC798,AD807,AC807,AD$7,$D816,$E816,$F816,$G816)</f>
        <v/>
      </c>
      <c r="AE816" s="25">
        <f>LOWER(Settings!$C$4)&amp;".mit."&amp;$A816&amp;IF($C816="","","."&amp;$C816&amp;"."&amp;$B816)&amp;IF(INDEX(Variables!$D$5:$D$105,MATCH($A816,Variables!$A$5:$A$105,0))="","","."&amp;INDEX(Variables!$D$5:$D$105,MATCH($A816,Variables!$A$5:$A$105,0)))&amp;"."&amp;AE$5</f>
        <v/>
      </c>
      <c r="AF816" s="46">
        <f>INDEX(Inputs!$U$5:$U$132,MATCH($B816&amp;"|"&amp;$C816,Inputs!$A$5:$A$132,0))</f>
        <v/>
      </c>
      <c r="AG816" s="47">
        <f>AF816*(1/(1+$G816))^(1+$E816)*(1+AG$7)^$D816*(AG798/AF798)^$E816*((AG798+AG807)/(AF798+AF807))^($F816*(1+$E816))</f>
        <v/>
      </c>
      <c r="AH816" s="47">
        <f>AG816*(1/(1+$G816))^(1+$E816)*(1+AH$7)^$D816*(AH798/AG798)^$E816*((AH798+AH807)/(AG798+AG807))^($F816*(1+$E816))</f>
        <v/>
      </c>
      <c r="AI816" s="47">
        <f>AH816*(1/(1+$G816))^(1+$E816)*(1+AI$7)^$D816*(AI798/AH798)^$E816*((AI798+AI807)/(AH798+AH807))^($F816*(1+$E816))</f>
        <v/>
      </c>
      <c r="AJ816" s="47">
        <f>AI816*(1/(1+$G816))^(1+$E816)*(1+AJ$7)^$D816*(AJ798/AI798)^$E816*((AJ798+AJ807)/(AI798+AI807))^($F816*(1+$E816))</f>
        <v/>
      </c>
      <c r="AK816" s="47">
        <f>AJ816*(1/(1+$G816))^(1+$E816)*(1+AK$7)^$D816*(AK798/AJ798)^$E816*((AK798+AK807)/(AJ798+AJ807))^($F816*(1+$E816))</f>
        <v/>
      </c>
      <c r="AL816" s="47">
        <f>AK816*(1/(1+$G816))^(1+$E816)*(1+AL$7)^$D816*(AL798/AK798)^$E816*((AL798+AL807)/(AK798+AK807))^($F816*(1+$E816))</f>
        <v/>
      </c>
      <c r="AM816" s="47">
        <f>AL816*(1/(1+$G816))^(1+$E816)*(1+AM$7)^$D816*(AM798/AL798)^$E816*((AM798+AM807)/(AL798+AL807))^($F816*(1+$E816))</f>
        <v/>
      </c>
      <c r="AN816" s="47">
        <f>AM816*(1/(1+$G816))^(1+$E816)*(1+AN$7)^$D816*(AN798/AM798)^$E816*((AN798+AN807)/(AM798+AM807))^($F816*(1+$E816))</f>
        <v/>
      </c>
      <c r="AO816" s="47">
        <f>AN816*(1/(1+$G816))^(1+$E816)*(1+AO$7)^$D816*(AO798/AN798)^$E816*((AO798+AO807)/(AN798+AN807))^($F816*(1+$E816))</f>
        <v/>
      </c>
      <c r="AP816" s="47">
        <f>AO816*(1/(1+$G816))^(1+$E816)*(1+AP$7)^$D816*(AP798/AO798)^$E816*((AP798+AP807)/(AO798+AO807))^($F816*(1+$E816))</f>
        <v/>
      </c>
      <c r="AQ816" s="47">
        <f>AP816*(1/(1+$G816))^(1+$E816)*(1+AQ$7)^$D816*(AQ798/AP798)^$E816*((AQ798+AQ807)/(AP798+AP807))^($F816*(1+$E816))</f>
        <v/>
      </c>
      <c r="AR816" s="47">
        <f>AQ816*(1/(1+$G816))^(1+$E816)*(1+AR$7)^$D816*(AR798/AQ798)^$E816*((AR798+AR807)/(AQ798+AQ807))^($F816*(1+$E816))</f>
        <v/>
      </c>
      <c r="AS816" s="47">
        <f>AR816*(1/(1+$G816))^(1+$E816)*(1+AS$7)^$D816*(AS798/AR798)^$E816*((AS798+AS807)/(AR798+AR807))^($F816*(1+$E816))</f>
        <v/>
      </c>
      <c r="AT816" s="47">
        <f>AS816*(1/(1+$G816))^(1+$E816)*(1+AT$7)^$D816*(AT798/AS798)^$E816*((AT798+AT807)/(AS798+AS807))^($F816*(1+$E816))</f>
        <v/>
      </c>
      <c r="AU816" s="47">
        <f>AT816*(1/(1+$G816))^(1+$E816)*(1+AU$7)^$D816*(AU798/AT798)^$E816*((AU798+AU807)/(AT798+AT807))^($F816*(1+$E816))</f>
        <v/>
      </c>
      <c r="AV816" s="47">
        <f>AU816*(1/(1+$G816))^(1+$E816)*(1+AV$7)^$D816*(AV798/AU798)^$E816*((AV798+AV807)/(AU798+AU807))^($F816*(1+$E816))</f>
        <v/>
      </c>
      <c r="AW816" s="47">
        <f>AV816*(1/(1+$G816))^(1+$E816)*(1+AW$7)^$D816*(AW798/AV798)^$E816*((AW798+AW807)/(AV798+AV807))^($F816*(1+$E816))</f>
        <v/>
      </c>
      <c r="AX816" s="48">
        <f>FUELUSE(AW816,AX798,AW798,AX807,AW807,AX$7,$D816,$E816,$F816,$G816)</f>
        <v/>
      </c>
    </row>
    <row r="817" hidden="1" outlineLevel="2">
      <c r="A817" s="5" t="inlineStr">
        <is>
          <t>ener</t>
        </is>
      </c>
      <c r="B817" s="5" t="inlineStr">
        <is>
          <t>ker</t>
        </is>
      </c>
      <c r="C817" s="5" t="inlineStr">
        <is>
          <t>mch</t>
        </is>
      </c>
      <c r="D817" s="40">
        <f>INDEX(Inputs!$N$5:$N$132,MATCH($B817&amp;"|"&amp;$C817,Inputs!$A$5:$A$132,0))</f>
        <v/>
      </c>
      <c r="E817" s="40">
        <f>INDEX(Inputs!$O$5:$O$132,MATCH($B817&amp;"|"&amp;$C817,Inputs!$A$5:$A$132,0))</f>
        <v/>
      </c>
      <c r="F817" s="40">
        <f>INDEX(Inputs!$P$5:$P$132,MATCH($B817&amp;"|"&amp;$C817,Inputs!$A$5:$A$132,0))</f>
        <v/>
      </c>
      <c r="G817" s="40">
        <f>INDEX(Inputs!$Q$5:$Q$132,MATCH($B817&amp;"|"&amp;$C817,Inputs!$A$5:$A$132,0))</f>
        <v/>
      </c>
      <c r="H817" s="5">
        <f>INDEX(Variables!$B$5:$B$105,MATCH($A817,Variables!$A$5:$A$105,0))&amp;IF($C817="",""," | "&amp;INDEX(Mapping!$B$5:$B$26,MATCH($C817,Mapping!$A$5:$A$26,0))&amp;" | "&amp;INDEX(Mapping!$B$30:$B$41,MATCH($B817,Mapping!$A$30:$A$41,0)))</f>
        <v/>
      </c>
      <c r="I817" s="5">
        <f>INDEX(Variables!$C$5:$C$105,MATCH($A817,Variables!$A$5:$A$105,0))</f>
        <v/>
      </c>
      <c r="J817" s="5">
        <f>INDEX(Variables!$E$5:$E$105,MATCH($A817,Variables!$A$5:$A$105,0))</f>
        <v/>
      </c>
      <c r="K817" s="25">
        <f>LOWER(Settings!$C$4)&amp;".mit."&amp;$A817&amp;IF($C817="","","."&amp;$C817&amp;"."&amp;$B817)&amp;IF(INDEX(Variables!$D$5:$D$105,MATCH($A817,Variables!$A$5:$A$105,0))="","","."&amp;INDEX(Variables!$D$5:$D$105,MATCH($A817,Variables!$A$5:$A$105,0)))&amp;"."&amp;K$5</f>
        <v/>
      </c>
      <c r="L817" s="46">
        <f>INDEX(Inputs!$U$5:$U$132,MATCH($B817&amp;"|"&amp;$C817,Inputs!$A$5:$A$132,0))</f>
        <v/>
      </c>
      <c r="M817" s="47">
        <f>L817*(1/(1+$G817))^(1+$E817)*(1+M$7)^$D817*(M799/L799)^$E817*((M799+M808)/(L799+L808))^($F817*(1+$E817))</f>
        <v/>
      </c>
      <c r="N817" s="47">
        <f>M817*(1/(1+$G817))^(1+$E817)*(1+N$7)^$D817*(N799/M799)^$E817*((N799+N808)/(M799+M808))^($F817*(1+$E817))</f>
        <v/>
      </c>
      <c r="O817" s="47">
        <f>N817*(1/(1+$G817))^(1+$E817)*(1+O$7)^$D817*(O799/N799)^$E817*((O799+O808)/(N799+N808))^($F817*(1+$E817))</f>
        <v/>
      </c>
      <c r="P817" s="47">
        <f>O817*(1/(1+$G817))^(1+$E817)*(1+P$7)^$D817*(P799/O799)^$E817*((P799+P808)/(O799+O808))^($F817*(1+$E817))</f>
        <v/>
      </c>
      <c r="Q817" s="47">
        <f>P817*(1/(1+$G817))^(1+$E817)*(1+Q$7)^$D817*(Q799/P799)^$E817*((Q799+Q808)/(P799+P808))^($F817*(1+$E817))</f>
        <v/>
      </c>
      <c r="R817" s="47">
        <f>Q817*(1/(1+$G817))^(1+$E817)*(1+R$7)^$D817*(R799/Q799)^$E817*((R799+R808)/(Q799+Q808))^($F817*(1+$E817))</f>
        <v/>
      </c>
      <c r="S817" s="47">
        <f>R817*(1/(1+$G817))^(1+$E817)*(1+S$7)^$D817*(S799/R799)^$E817*((S799+S808)/(R799+R808))^($F817*(1+$E817))</f>
        <v/>
      </c>
      <c r="T817" s="47">
        <f>S817*(1/(1+$G817))^(1+$E817)*(1+T$7)^$D817*(T799/S799)^$E817*((T799+T808)/(S799+S808))^($F817*(1+$E817))</f>
        <v/>
      </c>
      <c r="U817" s="47">
        <f>T817*(1/(1+$G817))^(1+$E817)*(1+U$7)^$D817*(U799/T799)^$E817*((U799+U808)/(T799+T808))^($F817*(1+$E817))</f>
        <v/>
      </c>
      <c r="V817" s="47">
        <f>U817*(1/(1+$G817))^(1+$E817)*(1+V$7)^$D817*(V799/U799)^$E817*((V799+V808)/(U799+U808))^($F817*(1+$E817))</f>
        <v/>
      </c>
      <c r="W817" s="47">
        <f>V817*(1/(1+$G817))^(1+$E817)*(1+W$7)^$D817*(W799/V799)^$E817*((W799+W808)/(V799+V808))^($F817*(1+$E817))</f>
        <v/>
      </c>
      <c r="X817" s="47">
        <f>W817*(1/(1+$G817))^(1+$E817)*(1+X$7)^$D817*(X799/W799)^$E817*((X799+X808)/(W799+W808))^($F817*(1+$E817))</f>
        <v/>
      </c>
      <c r="Y817" s="47">
        <f>X817*(1/(1+$G817))^(1+$E817)*(1+Y$7)^$D817*(Y799/X799)^$E817*((Y799+Y808)/(X799+X808))^($F817*(1+$E817))</f>
        <v/>
      </c>
      <c r="Z817" s="47">
        <f>Y817*(1/(1+$G817))^(1+$E817)*(1+Z$7)^$D817*(Z799/Y799)^$E817*((Z799+Z808)/(Y799+Y808))^($F817*(1+$E817))</f>
        <v/>
      </c>
      <c r="AA817" s="47">
        <f>Z817*(1/(1+$G817))^(1+$E817)*(1+AA$7)^$D817*(AA799/Z799)^$E817*((AA799+AA808)/(Z799+Z808))^($F817*(1+$E817))</f>
        <v/>
      </c>
      <c r="AB817" s="47">
        <f>AA817*(1/(1+$G817))^(1+$E817)*(1+AB$7)^$D817*(AB799/AA799)^$E817*((AB799+AB808)/(AA799+AA808))^($F817*(1+$E817))</f>
        <v/>
      </c>
      <c r="AC817" s="47">
        <f>AB817*(1/(1+$G817))^(1+$E817)*(1+AC$7)^$D817*(AC799/AB799)^$E817*((AC799+AC808)/(AB799+AB808))^($F817*(1+$E817))</f>
        <v/>
      </c>
      <c r="AD817" s="48">
        <f>FUELUSE(AC817,AD799,AC799,AD808,AC808,AD$7,$D817,$E817,$F817,$G817)</f>
        <v/>
      </c>
      <c r="AE817" s="25">
        <f>LOWER(Settings!$C$4)&amp;".mit."&amp;$A817&amp;IF($C817="","","."&amp;$C817&amp;"."&amp;$B817)&amp;IF(INDEX(Variables!$D$5:$D$105,MATCH($A817,Variables!$A$5:$A$105,0))="","","."&amp;INDEX(Variables!$D$5:$D$105,MATCH($A817,Variables!$A$5:$A$105,0)))&amp;"."&amp;AE$5</f>
        <v/>
      </c>
      <c r="AF817" s="46">
        <f>INDEX(Inputs!$U$5:$U$132,MATCH($B817&amp;"|"&amp;$C817,Inputs!$A$5:$A$132,0))</f>
        <v/>
      </c>
      <c r="AG817" s="47">
        <f>AF817*(1/(1+$G817))^(1+$E817)*(1+AG$7)^$D817*(AG799/AF799)^$E817*((AG799+AG808)/(AF799+AF808))^($F817*(1+$E817))</f>
        <v/>
      </c>
      <c r="AH817" s="47">
        <f>AG817*(1/(1+$G817))^(1+$E817)*(1+AH$7)^$D817*(AH799/AG799)^$E817*((AH799+AH808)/(AG799+AG808))^($F817*(1+$E817))</f>
        <v/>
      </c>
      <c r="AI817" s="47">
        <f>AH817*(1/(1+$G817))^(1+$E817)*(1+AI$7)^$D817*(AI799/AH799)^$E817*((AI799+AI808)/(AH799+AH808))^($F817*(1+$E817))</f>
        <v/>
      </c>
      <c r="AJ817" s="47">
        <f>AI817*(1/(1+$G817))^(1+$E817)*(1+AJ$7)^$D817*(AJ799/AI799)^$E817*((AJ799+AJ808)/(AI799+AI808))^($F817*(1+$E817))</f>
        <v/>
      </c>
      <c r="AK817" s="47">
        <f>AJ817*(1/(1+$G817))^(1+$E817)*(1+AK$7)^$D817*(AK799/AJ799)^$E817*((AK799+AK808)/(AJ799+AJ808))^($F817*(1+$E817))</f>
        <v/>
      </c>
      <c r="AL817" s="47">
        <f>AK817*(1/(1+$G817))^(1+$E817)*(1+AL$7)^$D817*(AL799/AK799)^$E817*((AL799+AL808)/(AK799+AK808))^($F817*(1+$E817))</f>
        <v/>
      </c>
      <c r="AM817" s="47">
        <f>AL817*(1/(1+$G817))^(1+$E817)*(1+AM$7)^$D817*(AM799/AL799)^$E817*((AM799+AM808)/(AL799+AL808))^($F817*(1+$E817))</f>
        <v/>
      </c>
      <c r="AN817" s="47">
        <f>AM817*(1/(1+$G817))^(1+$E817)*(1+AN$7)^$D817*(AN799/AM799)^$E817*((AN799+AN808)/(AM799+AM808))^($F817*(1+$E817))</f>
        <v/>
      </c>
      <c r="AO817" s="47">
        <f>AN817*(1/(1+$G817))^(1+$E817)*(1+AO$7)^$D817*(AO799/AN799)^$E817*((AO799+AO808)/(AN799+AN808))^($F817*(1+$E817))</f>
        <v/>
      </c>
      <c r="AP817" s="47">
        <f>AO817*(1/(1+$G817))^(1+$E817)*(1+AP$7)^$D817*(AP799/AO799)^$E817*((AP799+AP808)/(AO799+AO808))^($F817*(1+$E817))</f>
        <v/>
      </c>
      <c r="AQ817" s="47">
        <f>AP817*(1/(1+$G817))^(1+$E817)*(1+AQ$7)^$D817*(AQ799/AP799)^$E817*((AQ799+AQ808)/(AP799+AP808))^($F817*(1+$E817))</f>
        <v/>
      </c>
      <c r="AR817" s="47">
        <f>AQ817*(1/(1+$G817))^(1+$E817)*(1+AR$7)^$D817*(AR799/AQ799)^$E817*((AR799+AR808)/(AQ799+AQ808))^($F817*(1+$E817))</f>
        <v/>
      </c>
      <c r="AS817" s="47">
        <f>AR817*(1/(1+$G817))^(1+$E817)*(1+AS$7)^$D817*(AS799/AR799)^$E817*((AS799+AS808)/(AR799+AR808))^($F817*(1+$E817))</f>
        <v/>
      </c>
      <c r="AT817" s="47">
        <f>AS817*(1/(1+$G817))^(1+$E817)*(1+AT$7)^$D817*(AT799/AS799)^$E817*((AT799+AT808)/(AS799+AS808))^($F817*(1+$E817))</f>
        <v/>
      </c>
      <c r="AU817" s="47">
        <f>AT817*(1/(1+$G817))^(1+$E817)*(1+AU$7)^$D817*(AU799/AT799)^$E817*((AU799+AU808)/(AT799+AT808))^($F817*(1+$E817))</f>
        <v/>
      </c>
      <c r="AV817" s="47">
        <f>AU817*(1/(1+$G817))^(1+$E817)*(1+AV$7)^$D817*(AV799/AU799)^$E817*((AV799+AV808)/(AU799+AU808))^($F817*(1+$E817))</f>
        <v/>
      </c>
      <c r="AW817" s="47">
        <f>AV817*(1/(1+$G817))^(1+$E817)*(1+AW$7)^$D817*(AW799/AV799)^$E817*((AW799+AW808)/(AV799+AV808))^($F817*(1+$E817))</f>
        <v/>
      </c>
      <c r="AX817" s="48">
        <f>FUELUSE(AW817,AX799,AW799,AX808,AW808,AX$7,$D817,$E817,$F817,$G817)</f>
        <v/>
      </c>
    </row>
    <row r="818" hidden="1" outlineLevel="2">
      <c r="A818" s="5" t="inlineStr">
        <is>
          <t>ener</t>
        </is>
      </c>
      <c r="B818" s="5" t="inlineStr">
        <is>
          <t>oop</t>
        </is>
      </c>
      <c r="C818" s="5" t="inlineStr">
        <is>
          <t>mch</t>
        </is>
      </c>
      <c r="D818" s="40">
        <f>INDEX(Inputs!$N$5:$N$132,MATCH($B818&amp;"|"&amp;$C818,Inputs!$A$5:$A$132,0))</f>
        <v/>
      </c>
      <c r="E818" s="40">
        <f>INDEX(Inputs!$O$5:$O$132,MATCH($B818&amp;"|"&amp;$C818,Inputs!$A$5:$A$132,0))</f>
        <v/>
      </c>
      <c r="F818" s="40">
        <f>INDEX(Inputs!$P$5:$P$132,MATCH($B818&amp;"|"&amp;$C818,Inputs!$A$5:$A$132,0))</f>
        <v/>
      </c>
      <c r="G818" s="40">
        <f>INDEX(Inputs!$Q$5:$Q$132,MATCH($B818&amp;"|"&amp;$C818,Inputs!$A$5:$A$132,0))</f>
        <v/>
      </c>
      <c r="H818" s="5">
        <f>INDEX(Variables!$B$5:$B$105,MATCH($A818,Variables!$A$5:$A$105,0))&amp;IF($C818="",""," | "&amp;INDEX(Mapping!$B$5:$B$26,MATCH($C818,Mapping!$A$5:$A$26,0))&amp;" | "&amp;INDEX(Mapping!$B$30:$B$41,MATCH($B818,Mapping!$A$30:$A$41,0)))</f>
        <v/>
      </c>
      <c r="I818" s="5">
        <f>INDEX(Variables!$C$5:$C$105,MATCH($A818,Variables!$A$5:$A$105,0))</f>
        <v/>
      </c>
      <c r="J818" s="5">
        <f>INDEX(Variables!$E$5:$E$105,MATCH($A818,Variables!$A$5:$A$105,0))</f>
        <v/>
      </c>
      <c r="K818" s="25">
        <f>LOWER(Settings!$C$4)&amp;".mit."&amp;$A818&amp;IF($C818="","","."&amp;$C818&amp;"."&amp;$B818)&amp;IF(INDEX(Variables!$D$5:$D$105,MATCH($A818,Variables!$A$5:$A$105,0))="","","."&amp;INDEX(Variables!$D$5:$D$105,MATCH($A818,Variables!$A$5:$A$105,0)))&amp;"."&amp;K$5</f>
        <v/>
      </c>
      <c r="L818" s="46">
        <f>INDEX(Inputs!$U$5:$U$132,MATCH($B818&amp;"|"&amp;$C818,Inputs!$A$5:$A$132,0))</f>
        <v/>
      </c>
      <c r="M818" s="47">
        <f>L818*(1/(1+$G818))^(1+$E818)*(1+M$7)^$D818*(M800/L800)^$E818*((M800+M809)/(L800+L809))^($F818*(1+$E818))</f>
        <v/>
      </c>
      <c r="N818" s="47">
        <f>M818*(1/(1+$G818))^(1+$E818)*(1+N$7)^$D818*(N800/M800)^$E818*((N800+N809)/(M800+M809))^($F818*(1+$E818))</f>
        <v/>
      </c>
      <c r="O818" s="47">
        <f>N818*(1/(1+$G818))^(1+$E818)*(1+O$7)^$D818*(O800/N800)^$E818*((O800+O809)/(N800+N809))^($F818*(1+$E818))</f>
        <v/>
      </c>
      <c r="P818" s="47">
        <f>O818*(1/(1+$G818))^(1+$E818)*(1+P$7)^$D818*(P800/O800)^$E818*((P800+P809)/(O800+O809))^($F818*(1+$E818))</f>
        <v/>
      </c>
      <c r="Q818" s="47">
        <f>P818*(1/(1+$G818))^(1+$E818)*(1+Q$7)^$D818*(Q800/P800)^$E818*((Q800+Q809)/(P800+P809))^($F818*(1+$E818))</f>
        <v/>
      </c>
      <c r="R818" s="47">
        <f>Q818*(1/(1+$G818))^(1+$E818)*(1+R$7)^$D818*(R800/Q800)^$E818*((R800+R809)/(Q800+Q809))^($F818*(1+$E818))</f>
        <v/>
      </c>
      <c r="S818" s="47">
        <f>R818*(1/(1+$G818))^(1+$E818)*(1+S$7)^$D818*(S800/R800)^$E818*((S800+S809)/(R800+R809))^($F818*(1+$E818))</f>
        <v/>
      </c>
      <c r="T818" s="47">
        <f>S818*(1/(1+$G818))^(1+$E818)*(1+T$7)^$D818*(T800/S800)^$E818*((T800+T809)/(S800+S809))^($F818*(1+$E818))</f>
        <v/>
      </c>
      <c r="U818" s="47">
        <f>T818*(1/(1+$G818))^(1+$E818)*(1+U$7)^$D818*(U800/T800)^$E818*((U800+U809)/(T800+T809))^($F818*(1+$E818))</f>
        <v/>
      </c>
      <c r="V818" s="47">
        <f>U818*(1/(1+$G818))^(1+$E818)*(1+V$7)^$D818*(V800/U800)^$E818*((V800+V809)/(U800+U809))^($F818*(1+$E818))</f>
        <v/>
      </c>
      <c r="W818" s="47">
        <f>V818*(1/(1+$G818))^(1+$E818)*(1+W$7)^$D818*(W800/V800)^$E818*((W800+W809)/(V800+V809))^($F818*(1+$E818))</f>
        <v/>
      </c>
      <c r="X818" s="47">
        <f>W818*(1/(1+$G818))^(1+$E818)*(1+X$7)^$D818*(X800/W800)^$E818*((X800+X809)/(W800+W809))^($F818*(1+$E818))</f>
        <v/>
      </c>
      <c r="Y818" s="47">
        <f>X818*(1/(1+$G818))^(1+$E818)*(1+Y$7)^$D818*(Y800/X800)^$E818*((Y800+Y809)/(X800+X809))^($F818*(1+$E818))</f>
        <v/>
      </c>
      <c r="Z818" s="47">
        <f>Y818*(1/(1+$G818))^(1+$E818)*(1+Z$7)^$D818*(Z800/Y800)^$E818*((Z800+Z809)/(Y800+Y809))^($F818*(1+$E818))</f>
        <v/>
      </c>
      <c r="AA818" s="47">
        <f>Z818*(1/(1+$G818))^(1+$E818)*(1+AA$7)^$D818*(AA800/Z800)^$E818*((AA800+AA809)/(Z800+Z809))^($F818*(1+$E818))</f>
        <v/>
      </c>
      <c r="AB818" s="47">
        <f>AA818*(1/(1+$G818))^(1+$E818)*(1+AB$7)^$D818*(AB800/AA800)^$E818*((AB800+AB809)/(AA800+AA809))^($F818*(1+$E818))</f>
        <v/>
      </c>
      <c r="AC818" s="47">
        <f>AB818*(1/(1+$G818))^(1+$E818)*(1+AC$7)^$D818*(AC800/AB800)^$E818*((AC800+AC809)/(AB800+AB809))^($F818*(1+$E818))</f>
        <v/>
      </c>
      <c r="AD818" s="48">
        <f>FUELUSE(AC818,AD800,AC800,AD809,AC809,AD$7,$D818,$E818,$F818,$G818)</f>
        <v/>
      </c>
      <c r="AE818" s="25">
        <f>LOWER(Settings!$C$4)&amp;".mit."&amp;$A818&amp;IF($C818="","","."&amp;$C818&amp;"."&amp;$B818)&amp;IF(INDEX(Variables!$D$5:$D$105,MATCH($A818,Variables!$A$5:$A$105,0))="","","."&amp;INDEX(Variables!$D$5:$D$105,MATCH($A818,Variables!$A$5:$A$105,0)))&amp;"."&amp;AE$5</f>
        <v/>
      </c>
      <c r="AF818" s="46">
        <f>INDEX(Inputs!$U$5:$U$132,MATCH($B818&amp;"|"&amp;$C818,Inputs!$A$5:$A$132,0))</f>
        <v/>
      </c>
      <c r="AG818" s="47">
        <f>AF818*(1/(1+$G818))^(1+$E818)*(1+AG$7)^$D818*(AG800/AF800)^$E818*((AG800+AG809)/(AF800+AF809))^($F818*(1+$E818))</f>
        <v/>
      </c>
      <c r="AH818" s="47">
        <f>AG818*(1/(1+$G818))^(1+$E818)*(1+AH$7)^$D818*(AH800/AG800)^$E818*((AH800+AH809)/(AG800+AG809))^($F818*(1+$E818))</f>
        <v/>
      </c>
      <c r="AI818" s="47">
        <f>AH818*(1/(1+$G818))^(1+$E818)*(1+AI$7)^$D818*(AI800/AH800)^$E818*((AI800+AI809)/(AH800+AH809))^($F818*(1+$E818))</f>
        <v/>
      </c>
      <c r="AJ818" s="47">
        <f>AI818*(1/(1+$G818))^(1+$E818)*(1+AJ$7)^$D818*(AJ800/AI800)^$E818*((AJ800+AJ809)/(AI800+AI809))^($F818*(1+$E818))</f>
        <v/>
      </c>
      <c r="AK818" s="47">
        <f>AJ818*(1/(1+$G818))^(1+$E818)*(1+AK$7)^$D818*(AK800/AJ800)^$E818*((AK800+AK809)/(AJ800+AJ809))^($F818*(1+$E818))</f>
        <v/>
      </c>
      <c r="AL818" s="47">
        <f>AK818*(1/(1+$G818))^(1+$E818)*(1+AL$7)^$D818*(AL800/AK800)^$E818*((AL800+AL809)/(AK800+AK809))^($F818*(1+$E818))</f>
        <v/>
      </c>
      <c r="AM818" s="47">
        <f>AL818*(1/(1+$G818))^(1+$E818)*(1+AM$7)^$D818*(AM800/AL800)^$E818*((AM800+AM809)/(AL800+AL809))^($F818*(1+$E818))</f>
        <v/>
      </c>
      <c r="AN818" s="47">
        <f>AM818*(1/(1+$G818))^(1+$E818)*(1+AN$7)^$D818*(AN800/AM800)^$E818*((AN800+AN809)/(AM800+AM809))^($F818*(1+$E818))</f>
        <v/>
      </c>
      <c r="AO818" s="47">
        <f>AN818*(1/(1+$G818))^(1+$E818)*(1+AO$7)^$D818*(AO800/AN800)^$E818*((AO800+AO809)/(AN800+AN809))^($F818*(1+$E818))</f>
        <v/>
      </c>
      <c r="AP818" s="47">
        <f>AO818*(1/(1+$G818))^(1+$E818)*(1+AP$7)^$D818*(AP800/AO800)^$E818*((AP800+AP809)/(AO800+AO809))^($F818*(1+$E818))</f>
        <v/>
      </c>
      <c r="AQ818" s="47">
        <f>AP818*(1/(1+$G818))^(1+$E818)*(1+AQ$7)^$D818*(AQ800/AP800)^$E818*((AQ800+AQ809)/(AP800+AP809))^($F818*(1+$E818))</f>
        <v/>
      </c>
      <c r="AR818" s="47">
        <f>AQ818*(1/(1+$G818))^(1+$E818)*(1+AR$7)^$D818*(AR800/AQ800)^$E818*((AR800+AR809)/(AQ800+AQ809))^($F818*(1+$E818))</f>
        <v/>
      </c>
      <c r="AS818" s="47">
        <f>AR818*(1/(1+$G818))^(1+$E818)*(1+AS$7)^$D818*(AS800/AR800)^$E818*((AS800+AS809)/(AR800+AR809))^($F818*(1+$E818))</f>
        <v/>
      </c>
      <c r="AT818" s="47">
        <f>AS818*(1/(1+$G818))^(1+$E818)*(1+AT$7)^$D818*(AT800/AS800)^$E818*((AT800+AT809)/(AS800+AS809))^($F818*(1+$E818))</f>
        <v/>
      </c>
      <c r="AU818" s="47">
        <f>AT818*(1/(1+$G818))^(1+$E818)*(1+AU$7)^$D818*(AU800/AT800)^$E818*((AU800+AU809)/(AT800+AT809))^($F818*(1+$E818))</f>
        <v/>
      </c>
      <c r="AV818" s="47">
        <f>AU818*(1/(1+$G818))^(1+$E818)*(1+AV$7)^$D818*(AV800/AU800)^$E818*((AV800+AV809)/(AU800+AU809))^($F818*(1+$E818))</f>
        <v/>
      </c>
      <c r="AW818" s="47">
        <f>AV818*(1/(1+$G818))^(1+$E818)*(1+AW$7)^$D818*(AW800/AV800)^$E818*((AW800+AW809)/(AV800+AV809))^($F818*(1+$E818))</f>
        <v/>
      </c>
      <c r="AX818" s="48">
        <f>FUELUSE(AW818,AX800,AW800,AX809,AW809,AX$7,$D818,$E818,$F818,$G818)</f>
        <v/>
      </c>
    </row>
    <row r="819" hidden="1" outlineLevel="2">
      <c r="A819" s="5" t="inlineStr">
        <is>
          <t>ener</t>
        </is>
      </c>
      <c r="B819" s="5" t="inlineStr">
        <is>
          <t>bio</t>
        </is>
      </c>
      <c r="C819" s="5" t="inlineStr">
        <is>
          <t>mch</t>
        </is>
      </c>
      <c r="D819" s="40">
        <f>INDEX(Inputs!$N$5:$N$132,MATCH($B819&amp;"|"&amp;$C819,Inputs!$A$5:$A$132,0))</f>
        <v/>
      </c>
      <c r="E819" s="40">
        <f>INDEX(Inputs!$O$5:$O$132,MATCH($B819&amp;"|"&amp;$C819,Inputs!$A$5:$A$132,0))</f>
        <v/>
      </c>
      <c r="F819" s="40">
        <f>INDEX(Inputs!$P$5:$P$132,MATCH($B819&amp;"|"&amp;$C819,Inputs!$A$5:$A$132,0))</f>
        <v/>
      </c>
      <c r="G819" s="40">
        <f>INDEX(Inputs!$Q$5:$Q$132,MATCH($B819&amp;"|"&amp;$C819,Inputs!$A$5:$A$132,0))</f>
        <v/>
      </c>
      <c r="H819" s="5">
        <f>INDEX(Variables!$B$5:$B$105,MATCH($A819,Variables!$A$5:$A$105,0))&amp;IF($C819="",""," | "&amp;INDEX(Mapping!$B$5:$B$26,MATCH($C819,Mapping!$A$5:$A$26,0))&amp;" | "&amp;INDEX(Mapping!$B$30:$B$41,MATCH($B819,Mapping!$A$30:$A$41,0)))</f>
        <v/>
      </c>
      <c r="I819" s="5">
        <f>INDEX(Variables!$C$5:$C$105,MATCH($A819,Variables!$A$5:$A$105,0))</f>
        <v/>
      </c>
      <c r="J819" s="5">
        <f>INDEX(Variables!$E$5:$E$105,MATCH($A819,Variables!$A$5:$A$105,0))</f>
        <v/>
      </c>
      <c r="K819" s="25">
        <f>LOWER(Settings!$C$4)&amp;".mit."&amp;$A819&amp;IF($C819="","","."&amp;$C819&amp;"."&amp;$B819)&amp;IF(INDEX(Variables!$D$5:$D$105,MATCH($A819,Variables!$A$5:$A$105,0))="","","."&amp;INDEX(Variables!$D$5:$D$105,MATCH($A819,Variables!$A$5:$A$105,0)))&amp;"."&amp;K$5</f>
        <v/>
      </c>
      <c r="L819" s="46">
        <f>INDEX(Inputs!$U$5:$U$132,MATCH($B819&amp;"|"&amp;$C819,Inputs!$A$5:$A$132,0))</f>
        <v/>
      </c>
      <c r="M819" s="47">
        <f>L819*(1/(1+$G819))^(1+$E819)*(1+M$7)^$D819*(M801/L801)^$E819*((M801+M810)/(L801+L810))^($F819*(1+$E819))</f>
        <v/>
      </c>
      <c r="N819" s="47">
        <f>M819*(1/(1+$G819))^(1+$E819)*(1+N$7)^$D819*(N801/M801)^$E819*((N801+N810)/(M801+M810))^($F819*(1+$E819))</f>
        <v/>
      </c>
      <c r="O819" s="47">
        <f>N819*(1/(1+$G819))^(1+$E819)*(1+O$7)^$D819*(O801/N801)^$E819*((O801+O810)/(N801+N810))^($F819*(1+$E819))</f>
        <v/>
      </c>
      <c r="P819" s="47">
        <f>O819*(1/(1+$G819))^(1+$E819)*(1+P$7)^$D819*(P801/O801)^$E819*((P801+P810)/(O801+O810))^($F819*(1+$E819))</f>
        <v/>
      </c>
      <c r="Q819" s="47">
        <f>P819*(1/(1+$G819))^(1+$E819)*(1+Q$7)^$D819*(Q801/P801)^$E819*((Q801+Q810)/(P801+P810))^($F819*(1+$E819))</f>
        <v/>
      </c>
      <c r="R819" s="47">
        <f>Q819*(1/(1+$G819))^(1+$E819)*(1+R$7)^$D819*(R801/Q801)^$E819*((R801+R810)/(Q801+Q810))^($F819*(1+$E819))</f>
        <v/>
      </c>
      <c r="S819" s="47">
        <f>R819*(1/(1+$G819))^(1+$E819)*(1+S$7)^$D819*(S801/R801)^$E819*((S801+S810)/(R801+R810))^($F819*(1+$E819))</f>
        <v/>
      </c>
      <c r="T819" s="47">
        <f>S819*(1/(1+$G819))^(1+$E819)*(1+T$7)^$D819*(T801/S801)^$E819*((T801+T810)/(S801+S810))^($F819*(1+$E819))</f>
        <v/>
      </c>
      <c r="U819" s="47">
        <f>T819*(1/(1+$G819))^(1+$E819)*(1+U$7)^$D819*(U801/T801)^$E819*((U801+U810)/(T801+T810))^($F819*(1+$E819))</f>
        <v/>
      </c>
      <c r="V819" s="47">
        <f>U819*(1/(1+$G819))^(1+$E819)*(1+V$7)^$D819*(V801/U801)^$E819*((V801+V810)/(U801+U810))^($F819*(1+$E819))</f>
        <v/>
      </c>
      <c r="W819" s="47">
        <f>V819*(1/(1+$G819))^(1+$E819)*(1+W$7)^$D819*(W801/V801)^$E819*((W801+W810)/(V801+V810))^($F819*(1+$E819))</f>
        <v/>
      </c>
      <c r="X819" s="47">
        <f>W819*(1/(1+$G819))^(1+$E819)*(1+X$7)^$D819*(X801/W801)^$E819*((X801+X810)/(W801+W810))^($F819*(1+$E819))</f>
        <v/>
      </c>
      <c r="Y819" s="47">
        <f>X819*(1/(1+$G819))^(1+$E819)*(1+Y$7)^$D819*(Y801/X801)^$E819*((Y801+Y810)/(X801+X810))^($F819*(1+$E819))</f>
        <v/>
      </c>
      <c r="Z819" s="47">
        <f>Y819*(1/(1+$G819))^(1+$E819)*(1+Z$7)^$D819*(Z801/Y801)^$E819*((Z801+Z810)/(Y801+Y810))^($F819*(1+$E819))</f>
        <v/>
      </c>
      <c r="AA819" s="47">
        <f>Z819*(1/(1+$G819))^(1+$E819)*(1+AA$7)^$D819*(AA801/Z801)^$E819*((AA801+AA810)/(Z801+Z810))^($F819*(1+$E819))</f>
        <v/>
      </c>
      <c r="AB819" s="47">
        <f>AA819*(1/(1+$G819))^(1+$E819)*(1+AB$7)^$D819*(AB801/AA801)^$E819*((AB801+AB810)/(AA801+AA810))^($F819*(1+$E819))</f>
        <v/>
      </c>
      <c r="AC819" s="47">
        <f>AB819*(1/(1+$G819))^(1+$E819)*(1+AC$7)^$D819*(AC801/AB801)^$E819*((AC801+AC810)/(AB801+AB810))^($F819*(1+$E819))</f>
        <v/>
      </c>
      <c r="AD819" s="48">
        <f>FUELUSE(AC819,AD801,AC801,AD810,AC810,AD$7,$D819,$E819,$F819,$G819)</f>
        <v/>
      </c>
      <c r="AE819" s="25">
        <f>LOWER(Settings!$C$4)&amp;".mit."&amp;$A819&amp;IF($C819="","","."&amp;$C819&amp;"."&amp;$B819)&amp;IF(INDEX(Variables!$D$5:$D$105,MATCH($A819,Variables!$A$5:$A$105,0))="","","."&amp;INDEX(Variables!$D$5:$D$105,MATCH($A819,Variables!$A$5:$A$105,0)))&amp;"."&amp;AE$5</f>
        <v/>
      </c>
      <c r="AF819" s="46">
        <f>INDEX(Inputs!$U$5:$U$132,MATCH($B819&amp;"|"&amp;$C819,Inputs!$A$5:$A$132,0))</f>
        <v/>
      </c>
      <c r="AG819" s="47">
        <f>AF819*(1/(1+$G819))^(1+$E819)*(1+AG$7)^$D819*(AG801/AF801)^$E819*((AG801+AG810)/(AF801+AF810))^($F819*(1+$E819))</f>
        <v/>
      </c>
      <c r="AH819" s="47">
        <f>AG819*(1/(1+$G819))^(1+$E819)*(1+AH$7)^$D819*(AH801/AG801)^$E819*((AH801+AH810)/(AG801+AG810))^($F819*(1+$E819))</f>
        <v/>
      </c>
      <c r="AI819" s="47">
        <f>AH819*(1/(1+$G819))^(1+$E819)*(1+AI$7)^$D819*(AI801/AH801)^$E819*((AI801+AI810)/(AH801+AH810))^($F819*(1+$E819))</f>
        <v/>
      </c>
      <c r="AJ819" s="47">
        <f>AI819*(1/(1+$G819))^(1+$E819)*(1+AJ$7)^$D819*(AJ801/AI801)^$E819*((AJ801+AJ810)/(AI801+AI810))^($F819*(1+$E819))</f>
        <v/>
      </c>
      <c r="AK819" s="47">
        <f>AJ819*(1/(1+$G819))^(1+$E819)*(1+AK$7)^$D819*(AK801/AJ801)^$E819*((AK801+AK810)/(AJ801+AJ810))^($F819*(1+$E819))</f>
        <v/>
      </c>
      <c r="AL819" s="47">
        <f>AK819*(1/(1+$G819))^(1+$E819)*(1+AL$7)^$D819*(AL801/AK801)^$E819*((AL801+AL810)/(AK801+AK810))^($F819*(1+$E819))</f>
        <v/>
      </c>
      <c r="AM819" s="47">
        <f>AL819*(1/(1+$G819))^(1+$E819)*(1+AM$7)^$D819*(AM801/AL801)^$E819*((AM801+AM810)/(AL801+AL810))^($F819*(1+$E819))</f>
        <v/>
      </c>
      <c r="AN819" s="47">
        <f>AM819*(1/(1+$G819))^(1+$E819)*(1+AN$7)^$D819*(AN801/AM801)^$E819*((AN801+AN810)/(AM801+AM810))^($F819*(1+$E819))</f>
        <v/>
      </c>
      <c r="AO819" s="47">
        <f>AN819*(1/(1+$G819))^(1+$E819)*(1+AO$7)^$D819*(AO801/AN801)^$E819*((AO801+AO810)/(AN801+AN810))^($F819*(1+$E819))</f>
        <v/>
      </c>
      <c r="AP819" s="47">
        <f>AO819*(1/(1+$G819))^(1+$E819)*(1+AP$7)^$D819*(AP801/AO801)^$E819*((AP801+AP810)/(AO801+AO810))^($F819*(1+$E819))</f>
        <v/>
      </c>
      <c r="AQ819" s="47">
        <f>AP819*(1/(1+$G819))^(1+$E819)*(1+AQ$7)^$D819*(AQ801/AP801)^$E819*((AQ801+AQ810)/(AP801+AP810))^($F819*(1+$E819))</f>
        <v/>
      </c>
      <c r="AR819" s="47">
        <f>AQ819*(1/(1+$G819))^(1+$E819)*(1+AR$7)^$D819*(AR801/AQ801)^$E819*((AR801+AR810)/(AQ801+AQ810))^($F819*(1+$E819))</f>
        <v/>
      </c>
      <c r="AS819" s="47">
        <f>AR819*(1/(1+$G819))^(1+$E819)*(1+AS$7)^$D819*(AS801/AR801)^$E819*((AS801+AS810)/(AR801+AR810))^($F819*(1+$E819))</f>
        <v/>
      </c>
      <c r="AT819" s="47">
        <f>AS819*(1/(1+$G819))^(1+$E819)*(1+AT$7)^$D819*(AT801/AS801)^$E819*((AT801+AT810)/(AS801+AS810))^($F819*(1+$E819))</f>
        <v/>
      </c>
      <c r="AU819" s="47">
        <f>AT819*(1/(1+$G819))^(1+$E819)*(1+AU$7)^$D819*(AU801/AT801)^$E819*((AU801+AU810)/(AT801+AT810))^($F819*(1+$E819))</f>
        <v/>
      </c>
      <c r="AV819" s="47">
        <f>AU819*(1/(1+$G819))^(1+$E819)*(1+AV$7)^$D819*(AV801/AU801)^$E819*((AV801+AV810)/(AU801+AU810))^($F819*(1+$E819))</f>
        <v/>
      </c>
      <c r="AW819" s="47">
        <f>AV819*(1/(1+$G819))^(1+$E819)*(1+AW$7)^$D819*(AW801/AV801)^$E819*((AW801+AW810)/(AV801+AV810))^($F819*(1+$E819))</f>
        <v/>
      </c>
      <c r="AX819" s="48">
        <f>FUELUSE(AW819,AX801,AW801,AX810,AW810,AX$7,$D819,$E819,$F819,$G819)</f>
        <v/>
      </c>
    </row>
    <row r="820" hidden="1" outlineLevel="2"/>
    <row r="821" outlineLevel="1" collapsed="1">
      <c r="A821" s="9" t="inlineStr">
        <is>
          <t>ener</t>
        </is>
      </c>
      <c r="B821" s="9" t="inlineStr">
        <is>
          <t>all</t>
        </is>
      </c>
      <c r="C821" s="9" t="inlineStr">
        <is>
          <t>irn</t>
        </is>
      </c>
      <c r="H821" s="9">
        <f>INDEX(Variables!$B$5:$B$105,MATCH($A821,Variables!$A$5:$A$105,0))&amp;IF($C821="",""," | "&amp;INDEX(Mapping!$B$5:$B$26,MATCH($C821,Mapping!$A$5:$A$26,0))&amp;" | "&amp;INDEX(Mapping!$B$30:$B$41,MATCH($B821,Mapping!$A$30:$A$41,0)))</f>
        <v/>
      </c>
      <c r="I821" s="9">
        <f>INDEX(Variables!$C$5:$C$105,MATCH($A821,Variables!$A$5:$A$105,0))</f>
        <v/>
      </c>
      <c r="J821" s="9">
        <f>INDEX(Variables!$E$5:$E$105,MATCH($A821,Variables!$A$5:$A$105,0))</f>
        <v/>
      </c>
      <c r="K821" s="30">
        <f>LOWER(Settings!$C$4)&amp;".mit."&amp;$A821&amp;IF($C821="","","."&amp;$C821&amp;"."&amp;$B821)&amp;IF(INDEX(Variables!$D$5:$D$105,MATCH($A821,Variables!$A$5:$A$105,0))="","","."&amp;INDEX(Variables!$D$5:$D$105,MATCH($A821,Variables!$A$5:$A$105,0)))&amp;"."&amp;K$5</f>
        <v/>
      </c>
      <c r="L821" s="44">
        <f>SUM(L876:L883)</f>
        <v/>
      </c>
      <c r="M821" s="45">
        <f>SUM(M876:M883)</f>
        <v/>
      </c>
      <c r="N821" s="45">
        <f>SUM(N876:N883)</f>
        <v/>
      </c>
      <c r="O821" s="45">
        <f>SUM(O876:O883)</f>
        <v/>
      </c>
      <c r="P821" s="45">
        <f>SUM(P876:P883)</f>
        <v/>
      </c>
      <c r="Q821" s="45">
        <f>SUM(Q876:Q883)</f>
        <v/>
      </c>
      <c r="R821" s="45">
        <f>SUM(R876:R883)</f>
        <v/>
      </c>
      <c r="S821" s="45">
        <f>SUM(S876:S883)</f>
        <v/>
      </c>
      <c r="T821" s="45">
        <f>SUM(T876:T883)</f>
        <v/>
      </c>
      <c r="U821" s="45">
        <f>SUM(U876:U883)</f>
        <v/>
      </c>
      <c r="V821" s="45">
        <f>SUM(V876:V883)</f>
        <v/>
      </c>
      <c r="W821" s="45">
        <f>SUM(W876:W883)</f>
        <v/>
      </c>
      <c r="X821" s="45">
        <f>SUM(X876:X883)</f>
        <v/>
      </c>
      <c r="Y821" s="45">
        <f>SUM(Y876:Y883)</f>
        <v/>
      </c>
      <c r="Z821" s="45">
        <f>SUM(Z876:Z883)</f>
        <v/>
      </c>
      <c r="AA821" s="45">
        <f>SUM(AA876:AA883)</f>
        <v/>
      </c>
      <c r="AB821" s="45">
        <f>SUM(AB876:AB883)</f>
        <v/>
      </c>
      <c r="AC821" s="45">
        <f>SUM(AC876:AC883)</f>
        <v/>
      </c>
      <c r="AD821" s="45">
        <f>SUM(AD876:AD883)</f>
        <v/>
      </c>
      <c r="AE821" s="30">
        <f>LOWER(Settings!$C$4)&amp;".mit."&amp;$A821&amp;IF($C821="","","."&amp;$C821&amp;"."&amp;$B821)&amp;IF(INDEX(Variables!$D$5:$D$105,MATCH($A821,Variables!$A$5:$A$105,0))="","","."&amp;INDEX(Variables!$D$5:$D$105,MATCH($A821,Variables!$A$5:$A$105,0)))&amp;"."&amp;AE$5</f>
        <v/>
      </c>
      <c r="AF821" s="44">
        <f>SUM(AF876:AF883)</f>
        <v/>
      </c>
      <c r="AG821" s="45">
        <f>SUM(AG876:AG883)</f>
        <v/>
      </c>
      <c r="AH821" s="45">
        <f>SUM(AH876:AH883)</f>
        <v/>
      </c>
      <c r="AI821" s="45">
        <f>SUM(AI876:AI883)</f>
        <v/>
      </c>
      <c r="AJ821" s="45">
        <f>SUM(AJ876:AJ883)</f>
        <v/>
      </c>
      <c r="AK821" s="45">
        <f>SUM(AK876:AK883)</f>
        <v/>
      </c>
      <c r="AL821" s="45">
        <f>SUM(AL876:AL883)</f>
        <v/>
      </c>
      <c r="AM821" s="45">
        <f>SUM(AM876:AM883)</f>
        <v/>
      </c>
      <c r="AN821" s="45">
        <f>SUM(AN876:AN883)</f>
        <v/>
      </c>
      <c r="AO821" s="45">
        <f>SUM(AO876:AO883)</f>
        <v/>
      </c>
      <c r="AP821" s="45">
        <f>SUM(AP876:AP883)</f>
        <v/>
      </c>
      <c r="AQ821" s="45">
        <f>SUM(AQ876:AQ883)</f>
        <v/>
      </c>
      <c r="AR821" s="45">
        <f>SUM(AR876:AR883)</f>
        <v/>
      </c>
      <c r="AS821" s="45">
        <f>SUM(AS876:AS883)</f>
        <v/>
      </c>
      <c r="AT821" s="45">
        <f>SUM(AT876:AT883)</f>
        <v/>
      </c>
      <c r="AU821" s="45">
        <f>SUM(AU876:AU883)</f>
        <v/>
      </c>
      <c r="AV821" s="45">
        <f>SUM(AV876:AV883)</f>
        <v/>
      </c>
      <c r="AW821" s="45">
        <f>SUM(AW876:AW883)</f>
        <v/>
      </c>
      <c r="AX821" s="45">
        <f>SUM(AX876:AX883)</f>
        <v/>
      </c>
    </row>
    <row r="822" hidden="1" outlineLevel="2">
      <c r="A822" s="5" t="inlineStr">
        <is>
          <t>ctxnew</t>
        </is>
      </c>
      <c r="B822" s="5" t="inlineStr">
        <is>
          <t>coa</t>
        </is>
      </c>
      <c r="C822" s="5" t="inlineStr">
        <is>
          <t>irn</t>
        </is>
      </c>
      <c r="D822" s="40">
        <f>INDEX(Inputs!$T$5:$T$132,MATCH($B822&amp;"|"&amp;$C822,Inputs!$A$5:$A$132,0))</f>
        <v/>
      </c>
      <c r="E822" s="40">
        <f>INDEX(Inputs!$J$5:$J$132,MATCH($B822&amp;"|"&amp;$C822,Inputs!$A$5:$A$132,0))</f>
        <v/>
      </c>
      <c r="F822" s="40">
        <f>INDEX(Inputs!$K$5:$K$132,MATCH($B822&amp;"|"&amp;$C822,Inputs!$A$5:$A$132,0))</f>
        <v/>
      </c>
      <c r="G822" s="39" t="n"/>
      <c r="H822" s="5">
        <f>INDEX(Variables!$B$5:$B$105,MATCH($A822,Variables!$A$5:$A$105,0))&amp;IF($C822="",""," | "&amp;INDEX(Mapping!$B$5:$B$26,MATCH($C822,Mapping!$A$5:$A$26,0))&amp;" | "&amp;INDEX(Mapping!$B$30:$B$41,MATCH($B822,Mapping!$A$30:$A$41,0)))</f>
        <v/>
      </c>
      <c r="I822" s="5">
        <f>INDEX(Variables!$C$5:$C$105,MATCH($A822,Variables!$A$5:$A$105,0))</f>
        <v/>
      </c>
      <c r="J822" s="5">
        <f>INDEX(Variables!$E$5:$E$105,MATCH($A822,Variables!$A$5:$A$105,0))</f>
        <v/>
      </c>
      <c r="K822" s="25">
        <f>LOWER(Settings!$C$4)&amp;".mit."&amp;$A822&amp;IF($C822="","","."&amp;$C822&amp;"."&amp;$B822)&amp;IF(INDEX(Variables!$D$5:$D$105,MATCH($A822,Variables!$A$5:$A$105,0))="","","."&amp;INDEX(Variables!$D$5:$D$105,MATCH($A822,Variables!$A$5:$A$105,0)))&amp;"."&amp;K$5</f>
        <v/>
      </c>
      <c r="L822" s="41">
        <f>L$12*$D822*INDEX(L$21:L$28,$E822)*INDEX(L$30:L$46,$F822)*(1-INDEX(L$117:L$133,$F822))</f>
        <v/>
      </c>
      <c r="M822" s="40">
        <f>M$12*$D822*INDEX(M$21:M$28,$E822)*INDEX(M$30:M$46,$F822)*(1-INDEX(M$117:M$133,$F822))</f>
        <v/>
      </c>
      <c r="N822" s="40">
        <f>N$12*$D822*INDEX(N$21:N$28,$E822)*INDEX(N$30:N$46,$F822)*(1-INDEX(N$117:N$133,$F822))</f>
        <v/>
      </c>
      <c r="O822" s="40">
        <f>O$12*$D822*INDEX(O$21:O$28,$E822)*INDEX(O$30:O$46,$F822)*(1-INDEX(O$117:O$133,$F822))</f>
        <v/>
      </c>
      <c r="P822" s="40">
        <f>P$12*$D822*INDEX(P$21:P$28,$E822)*INDEX(P$30:P$46,$F822)*(1-INDEX(P$117:P$133,$F822))</f>
        <v/>
      </c>
      <c r="Q822" s="40">
        <f>Q$12*$D822*INDEX(Q$21:Q$28,$E822)*INDEX(Q$30:Q$46,$F822)*(1-INDEX(Q$117:Q$133,$F822))</f>
        <v/>
      </c>
      <c r="R822" s="40">
        <f>R$12*$D822*INDEX(R$21:R$28,$E822)*INDEX(R$30:R$46,$F822)*(1-INDEX(R$117:R$133,$F822))</f>
        <v/>
      </c>
      <c r="S822" s="40">
        <f>S$12*$D822*INDEX(S$21:S$28,$E822)*INDEX(S$30:S$46,$F822)*(1-INDEX(S$117:S$133,$F822))</f>
        <v/>
      </c>
      <c r="T822" s="40">
        <f>T$12*$D822*INDEX(T$21:T$28,$E822)*INDEX(T$30:T$46,$F822)*(1-INDEX(T$117:T$133,$F822))</f>
        <v/>
      </c>
      <c r="U822" s="40">
        <f>U$12*$D822*INDEX(U$21:U$28,$E822)*INDEX(U$30:U$46,$F822)*(1-INDEX(U$117:U$133,$F822))</f>
        <v/>
      </c>
      <c r="V822" s="40">
        <f>V$12*$D822*INDEX(V$21:V$28,$E822)*INDEX(V$30:V$46,$F822)*(1-INDEX(V$117:V$133,$F822))</f>
        <v/>
      </c>
      <c r="W822" s="40">
        <f>W$12*$D822*INDEX(W$21:W$28,$E822)*INDEX(W$30:W$46,$F822)*(1-INDEX(W$117:W$133,$F822))</f>
        <v/>
      </c>
      <c r="X822" s="40">
        <f>X$12*$D822*INDEX(X$21:X$28,$E822)*INDEX(X$30:X$46,$F822)*(1-INDEX(X$117:X$133,$F822))</f>
        <v/>
      </c>
      <c r="Y822" s="40">
        <f>Y$12*$D822*INDEX(Y$21:Y$28,$E822)*INDEX(Y$30:Y$46,$F822)*(1-INDEX(Y$117:Y$133,$F822))</f>
        <v/>
      </c>
      <c r="Z822" s="40">
        <f>Z$12*$D822*INDEX(Z$21:Z$28,$E822)*INDEX(Z$30:Z$46,$F822)*(1-INDEX(Z$117:Z$133,$F822))</f>
        <v/>
      </c>
      <c r="AA822" s="40">
        <f>AA$12*$D822*INDEX(AA$21:AA$28,$E822)*INDEX(AA$30:AA$46,$F822)*(1-INDEX(AA$117:AA$133,$F822))</f>
        <v/>
      </c>
      <c r="AB822" s="40">
        <f>AB$12*$D822*INDEX(AB$21:AB$28,$E822)*INDEX(AB$30:AB$46,$F822)*(1-INDEX(AB$117:AB$133,$F822))</f>
        <v/>
      </c>
      <c r="AC822" s="40">
        <f>AC$12*$D822*INDEX(AC$21:AC$28,$E822)*INDEX(AC$30:AC$46,$F822)*(1-INDEX(AC$117:AC$133,$F822))</f>
        <v/>
      </c>
      <c r="AD822" s="42">
        <f>CARBONTAX(AD$12,$D822,INDEX(AD$21:AD$28,$E822),INDEX(AD$30:AD$46,$F822),INDEX(AD$117:AD$133,$F822))</f>
        <v/>
      </c>
      <c r="AE822" s="25">
        <f>LOWER(Settings!$C$4)&amp;".mit."&amp;$A822&amp;IF($C822="","","."&amp;$C822&amp;"."&amp;$B822)&amp;IF(INDEX(Variables!$D$5:$D$105,MATCH($A822,Variables!$A$5:$A$105,0))="","","."&amp;INDEX(Variables!$D$5:$D$105,MATCH($A822,Variables!$A$5:$A$105,0)))&amp;"."&amp;AE$5</f>
        <v/>
      </c>
      <c r="AF822" s="41">
        <f>AF$12*$D822*INDEX(AF$21:AF$28,$E822)*INDEX(AF$30:AF$46,$F822)*(1-INDEX(AF$117:AF$133,$F822))</f>
        <v/>
      </c>
      <c r="AG822" s="40">
        <f>AG$12*$D822*INDEX(AG$21:AG$28,$E822)*INDEX(AG$30:AG$46,$F822)*(1-INDEX(AG$117:AG$133,$F822))</f>
        <v/>
      </c>
      <c r="AH822" s="40">
        <f>AH$12*$D822*INDEX(AH$21:AH$28,$E822)*INDEX(AH$30:AH$46,$F822)*(1-INDEX(AH$117:AH$133,$F822))</f>
        <v/>
      </c>
      <c r="AI822" s="40">
        <f>AI$12*$D822*INDEX(AI$21:AI$28,$E822)*INDEX(AI$30:AI$46,$F822)*(1-INDEX(AI$117:AI$133,$F822))</f>
        <v/>
      </c>
      <c r="AJ822" s="40">
        <f>AJ$12*$D822*INDEX(AJ$21:AJ$28,$E822)*INDEX(AJ$30:AJ$46,$F822)*(1-INDEX(AJ$117:AJ$133,$F822))</f>
        <v/>
      </c>
      <c r="AK822" s="40">
        <f>AK$12*$D822*INDEX(AK$21:AK$28,$E822)*INDEX(AK$30:AK$46,$F822)*(1-INDEX(AK$117:AK$133,$F822))</f>
        <v/>
      </c>
      <c r="AL822" s="40">
        <f>AL$12*$D822*INDEX(AL$21:AL$28,$E822)*INDEX(AL$30:AL$46,$F822)*(1-INDEX(AL$117:AL$133,$F822))</f>
        <v/>
      </c>
      <c r="AM822" s="40">
        <f>AM$12*$D822*INDEX(AM$21:AM$28,$E822)*INDEX(AM$30:AM$46,$F822)*(1-INDEX(AM$117:AM$133,$F822))</f>
        <v/>
      </c>
      <c r="AN822" s="40">
        <f>AN$12*$D822*INDEX(AN$21:AN$28,$E822)*INDEX(AN$30:AN$46,$F822)*(1-INDEX(AN$117:AN$133,$F822))</f>
        <v/>
      </c>
      <c r="AO822" s="40">
        <f>AO$12*$D822*INDEX(AO$21:AO$28,$E822)*INDEX(AO$30:AO$46,$F822)*(1-INDEX(AO$117:AO$133,$F822))</f>
        <v/>
      </c>
      <c r="AP822" s="40">
        <f>AP$12*$D822*INDEX(AP$21:AP$28,$E822)*INDEX(AP$30:AP$46,$F822)*(1-INDEX(AP$117:AP$133,$F822))</f>
        <v/>
      </c>
      <c r="AQ822" s="40">
        <f>AQ$12*$D822*INDEX(AQ$21:AQ$28,$E822)*INDEX(AQ$30:AQ$46,$F822)*(1-INDEX(AQ$117:AQ$133,$F822))</f>
        <v/>
      </c>
      <c r="AR822" s="40">
        <f>AR$12*$D822*INDEX(AR$21:AR$28,$E822)*INDEX(AR$30:AR$46,$F822)*(1-INDEX(AR$117:AR$133,$F822))</f>
        <v/>
      </c>
      <c r="AS822" s="40">
        <f>AS$12*$D822*INDEX(AS$21:AS$28,$E822)*INDEX(AS$30:AS$46,$F822)*(1-INDEX(AS$117:AS$133,$F822))</f>
        <v/>
      </c>
      <c r="AT822" s="40">
        <f>AT$12*$D822*INDEX(AT$21:AT$28,$E822)*INDEX(AT$30:AT$46,$F822)*(1-INDEX(AT$117:AT$133,$F822))</f>
        <v/>
      </c>
      <c r="AU822" s="40">
        <f>AU$12*$D822*INDEX(AU$21:AU$28,$E822)*INDEX(AU$30:AU$46,$F822)*(1-INDEX(AU$117:AU$133,$F822))</f>
        <v/>
      </c>
      <c r="AV822" s="40">
        <f>AV$12*$D822*INDEX(AV$21:AV$28,$E822)*INDEX(AV$30:AV$46,$F822)*(1-INDEX(AV$117:AV$133,$F822))</f>
        <v/>
      </c>
      <c r="AW822" s="40">
        <f>AW$12*$D822*INDEX(AW$21:AW$28,$E822)*INDEX(AW$30:AW$46,$F822)*(1-INDEX(AW$117:AW$133,$F822))</f>
        <v/>
      </c>
      <c r="AX822" s="42">
        <f>CARBONTAX(AX$12,$D822,INDEX(AX$21:AX$28,$E822),INDEX(AX$30:AX$46,$F822),INDEX(AX$117:AX$133,$F822))</f>
        <v/>
      </c>
    </row>
    <row r="823" hidden="1" outlineLevel="2">
      <c r="A823" s="5" t="inlineStr">
        <is>
          <t>ctxnew</t>
        </is>
      </c>
      <c r="B823" s="5" t="inlineStr">
        <is>
          <t>nga</t>
        </is>
      </c>
      <c r="C823" s="5" t="inlineStr">
        <is>
          <t>irn</t>
        </is>
      </c>
      <c r="D823" s="40">
        <f>INDEX(Inputs!$T$5:$T$132,MATCH($B823&amp;"|"&amp;$C823,Inputs!$A$5:$A$132,0))</f>
        <v/>
      </c>
      <c r="E823" s="40">
        <f>INDEX(Inputs!$J$5:$J$132,MATCH($B823&amp;"|"&amp;$C823,Inputs!$A$5:$A$132,0))</f>
        <v/>
      </c>
      <c r="F823" s="40">
        <f>INDEX(Inputs!$K$5:$K$132,MATCH($B823&amp;"|"&amp;$C823,Inputs!$A$5:$A$132,0))</f>
        <v/>
      </c>
      <c r="G823" s="39" t="n"/>
      <c r="H823" s="5">
        <f>INDEX(Variables!$B$5:$B$105,MATCH($A823,Variables!$A$5:$A$105,0))&amp;IF($C823="",""," | "&amp;INDEX(Mapping!$B$5:$B$26,MATCH($C823,Mapping!$A$5:$A$26,0))&amp;" | "&amp;INDEX(Mapping!$B$30:$B$41,MATCH($B823,Mapping!$A$30:$A$41,0)))</f>
        <v/>
      </c>
      <c r="I823" s="5">
        <f>INDEX(Variables!$C$5:$C$105,MATCH($A823,Variables!$A$5:$A$105,0))</f>
        <v/>
      </c>
      <c r="J823" s="5">
        <f>INDEX(Variables!$E$5:$E$105,MATCH($A823,Variables!$A$5:$A$105,0))</f>
        <v/>
      </c>
      <c r="K823" s="25">
        <f>LOWER(Settings!$C$4)&amp;".mit."&amp;$A823&amp;IF($C823="","","."&amp;$C823&amp;"."&amp;$B823)&amp;IF(INDEX(Variables!$D$5:$D$105,MATCH($A823,Variables!$A$5:$A$105,0))="","","."&amp;INDEX(Variables!$D$5:$D$105,MATCH($A823,Variables!$A$5:$A$105,0)))&amp;"."&amp;K$5</f>
        <v/>
      </c>
      <c r="L823" s="41">
        <f>L$12*$D823*INDEX(L$21:L$28,$E823)*INDEX(L$30:L$46,$F823)*(1-INDEX(L$117:L$133,$F823))</f>
        <v/>
      </c>
      <c r="M823" s="40">
        <f>M$12*$D823*INDEX(M$21:M$28,$E823)*INDEX(M$30:M$46,$F823)*(1-INDEX(M$117:M$133,$F823))</f>
        <v/>
      </c>
      <c r="N823" s="40">
        <f>N$12*$D823*INDEX(N$21:N$28,$E823)*INDEX(N$30:N$46,$F823)*(1-INDEX(N$117:N$133,$F823))</f>
        <v/>
      </c>
      <c r="O823" s="40">
        <f>O$12*$D823*INDEX(O$21:O$28,$E823)*INDEX(O$30:O$46,$F823)*(1-INDEX(O$117:O$133,$F823))</f>
        <v/>
      </c>
      <c r="P823" s="40">
        <f>P$12*$D823*INDEX(P$21:P$28,$E823)*INDEX(P$30:P$46,$F823)*(1-INDEX(P$117:P$133,$F823))</f>
        <v/>
      </c>
      <c r="Q823" s="40">
        <f>Q$12*$D823*INDEX(Q$21:Q$28,$E823)*INDEX(Q$30:Q$46,$F823)*(1-INDEX(Q$117:Q$133,$F823))</f>
        <v/>
      </c>
      <c r="R823" s="40">
        <f>R$12*$D823*INDEX(R$21:R$28,$E823)*INDEX(R$30:R$46,$F823)*(1-INDEX(R$117:R$133,$F823))</f>
        <v/>
      </c>
      <c r="S823" s="40">
        <f>S$12*$D823*INDEX(S$21:S$28,$E823)*INDEX(S$30:S$46,$F823)*(1-INDEX(S$117:S$133,$F823))</f>
        <v/>
      </c>
      <c r="T823" s="40">
        <f>T$12*$D823*INDEX(T$21:T$28,$E823)*INDEX(T$30:T$46,$F823)*(1-INDEX(T$117:T$133,$F823))</f>
        <v/>
      </c>
      <c r="U823" s="40">
        <f>U$12*$D823*INDEX(U$21:U$28,$E823)*INDEX(U$30:U$46,$F823)*(1-INDEX(U$117:U$133,$F823))</f>
        <v/>
      </c>
      <c r="V823" s="40">
        <f>V$12*$D823*INDEX(V$21:V$28,$E823)*INDEX(V$30:V$46,$F823)*(1-INDEX(V$117:V$133,$F823))</f>
        <v/>
      </c>
      <c r="W823" s="40">
        <f>W$12*$D823*INDEX(W$21:W$28,$E823)*INDEX(W$30:W$46,$F823)*(1-INDEX(W$117:W$133,$F823))</f>
        <v/>
      </c>
      <c r="X823" s="40">
        <f>X$12*$D823*INDEX(X$21:X$28,$E823)*INDEX(X$30:X$46,$F823)*(1-INDEX(X$117:X$133,$F823))</f>
        <v/>
      </c>
      <c r="Y823" s="40">
        <f>Y$12*$D823*INDEX(Y$21:Y$28,$E823)*INDEX(Y$30:Y$46,$F823)*(1-INDEX(Y$117:Y$133,$F823))</f>
        <v/>
      </c>
      <c r="Z823" s="40">
        <f>Z$12*$D823*INDEX(Z$21:Z$28,$E823)*INDEX(Z$30:Z$46,$F823)*(1-INDEX(Z$117:Z$133,$F823))</f>
        <v/>
      </c>
      <c r="AA823" s="40">
        <f>AA$12*$D823*INDEX(AA$21:AA$28,$E823)*INDEX(AA$30:AA$46,$F823)*(1-INDEX(AA$117:AA$133,$F823))</f>
        <v/>
      </c>
      <c r="AB823" s="40">
        <f>AB$12*$D823*INDEX(AB$21:AB$28,$E823)*INDEX(AB$30:AB$46,$F823)*(1-INDEX(AB$117:AB$133,$F823))</f>
        <v/>
      </c>
      <c r="AC823" s="40">
        <f>AC$12*$D823*INDEX(AC$21:AC$28,$E823)*INDEX(AC$30:AC$46,$F823)*(1-INDEX(AC$117:AC$133,$F823))</f>
        <v/>
      </c>
      <c r="AD823" s="42">
        <f>CARBONTAX(AD$12,$D823,INDEX(AD$21:AD$28,$E823),INDEX(AD$30:AD$46,$F823),INDEX(AD$117:AD$133,$F823))</f>
        <v/>
      </c>
      <c r="AE823" s="25">
        <f>LOWER(Settings!$C$4)&amp;".mit."&amp;$A823&amp;IF($C823="","","."&amp;$C823&amp;"."&amp;$B823)&amp;IF(INDEX(Variables!$D$5:$D$105,MATCH($A823,Variables!$A$5:$A$105,0))="","","."&amp;INDEX(Variables!$D$5:$D$105,MATCH($A823,Variables!$A$5:$A$105,0)))&amp;"."&amp;AE$5</f>
        <v/>
      </c>
      <c r="AF823" s="41">
        <f>AF$12*$D823*INDEX(AF$21:AF$28,$E823)*INDEX(AF$30:AF$46,$F823)*(1-INDEX(AF$117:AF$133,$F823))</f>
        <v/>
      </c>
      <c r="AG823" s="40">
        <f>AG$12*$D823*INDEX(AG$21:AG$28,$E823)*INDEX(AG$30:AG$46,$F823)*(1-INDEX(AG$117:AG$133,$F823))</f>
        <v/>
      </c>
      <c r="AH823" s="40">
        <f>AH$12*$D823*INDEX(AH$21:AH$28,$E823)*INDEX(AH$30:AH$46,$F823)*(1-INDEX(AH$117:AH$133,$F823))</f>
        <v/>
      </c>
      <c r="AI823" s="40">
        <f>AI$12*$D823*INDEX(AI$21:AI$28,$E823)*INDEX(AI$30:AI$46,$F823)*(1-INDEX(AI$117:AI$133,$F823))</f>
        <v/>
      </c>
      <c r="AJ823" s="40">
        <f>AJ$12*$D823*INDEX(AJ$21:AJ$28,$E823)*INDEX(AJ$30:AJ$46,$F823)*(1-INDEX(AJ$117:AJ$133,$F823))</f>
        <v/>
      </c>
      <c r="AK823" s="40">
        <f>AK$12*$D823*INDEX(AK$21:AK$28,$E823)*INDEX(AK$30:AK$46,$F823)*(1-INDEX(AK$117:AK$133,$F823))</f>
        <v/>
      </c>
      <c r="AL823" s="40">
        <f>AL$12*$D823*INDEX(AL$21:AL$28,$E823)*INDEX(AL$30:AL$46,$F823)*(1-INDEX(AL$117:AL$133,$F823))</f>
        <v/>
      </c>
      <c r="AM823" s="40">
        <f>AM$12*$D823*INDEX(AM$21:AM$28,$E823)*INDEX(AM$30:AM$46,$F823)*(1-INDEX(AM$117:AM$133,$F823))</f>
        <v/>
      </c>
      <c r="AN823" s="40">
        <f>AN$12*$D823*INDEX(AN$21:AN$28,$E823)*INDEX(AN$30:AN$46,$F823)*(1-INDEX(AN$117:AN$133,$F823))</f>
        <v/>
      </c>
      <c r="AO823" s="40">
        <f>AO$12*$D823*INDEX(AO$21:AO$28,$E823)*INDEX(AO$30:AO$46,$F823)*(1-INDEX(AO$117:AO$133,$F823))</f>
        <v/>
      </c>
      <c r="AP823" s="40">
        <f>AP$12*$D823*INDEX(AP$21:AP$28,$E823)*INDEX(AP$30:AP$46,$F823)*(1-INDEX(AP$117:AP$133,$F823))</f>
        <v/>
      </c>
      <c r="AQ823" s="40">
        <f>AQ$12*$D823*INDEX(AQ$21:AQ$28,$E823)*INDEX(AQ$30:AQ$46,$F823)*(1-INDEX(AQ$117:AQ$133,$F823))</f>
        <v/>
      </c>
      <c r="AR823" s="40">
        <f>AR$12*$D823*INDEX(AR$21:AR$28,$E823)*INDEX(AR$30:AR$46,$F823)*(1-INDEX(AR$117:AR$133,$F823))</f>
        <v/>
      </c>
      <c r="AS823" s="40">
        <f>AS$12*$D823*INDEX(AS$21:AS$28,$E823)*INDEX(AS$30:AS$46,$F823)*(1-INDEX(AS$117:AS$133,$F823))</f>
        <v/>
      </c>
      <c r="AT823" s="40">
        <f>AT$12*$D823*INDEX(AT$21:AT$28,$E823)*INDEX(AT$30:AT$46,$F823)*(1-INDEX(AT$117:AT$133,$F823))</f>
        <v/>
      </c>
      <c r="AU823" s="40">
        <f>AU$12*$D823*INDEX(AU$21:AU$28,$E823)*INDEX(AU$30:AU$46,$F823)*(1-INDEX(AU$117:AU$133,$F823))</f>
        <v/>
      </c>
      <c r="AV823" s="40">
        <f>AV$12*$D823*INDEX(AV$21:AV$28,$E823)*INDEX(AV$30:AV$46,$F823)*(1-INDEX(AV$117:AV$133,$F823))</f>
        <v/>
      </c>
      <c r="AW823" s="40">
        <f>AW$12*$D823*INDEX(AW$21:AW$28,$E823)*INDEX(AW$30:AW$46,$F823)*(1-INDEX(AW$117:AW$133,$F823))</f>
        <v/>
      </c>
      <c r="AX823" s="42">
        <f>CARBONTAX(AX$12,$D823,INDEX(AX$21:AX$28,$E823),INDEX(AX$30:AX$46,$F823),INDEX(AX$117:AX$133,$F823))</f>
        <v/>
      </c>
    </row>
    <row r="824" hidden="1" outlineLevel="2">
      <c r="A824" s="5" t="inlineStr">
        <is>
          <t>ctxnew</t>
        </is>
      </c>
      <c r="B824" s="5" t="inlineStr">
        <is>
          <t>gso</t>
        </is>
      </c>
      <c r="C824" s="5" t="inlineStr">
        <is>
          <t>irn</t>
        </is>
      </c>
      <c r="D824" s="40">
        <f>INDEX(Inputs!$T$5:$T$132,MATCH($B824&amp;"|"&amp;$C824,Inputs!$A$5:$A$132,0))</f>
        <v/>
      </c>
      <c r="E824" s="40">
        <f>INDEX(Inputs!$J$5:$J$132,MATCH($B824&amp;"|"&amp;$C824,Inputs!$A$5:$A$132,0))</f>
        <v/>
      </c>
      <c r="F824" s="40">
        <f>INDEX(Inputs!$K$5:$K$132,MATCH($B824&amp;"|"&amp;$C824,Inputs!$A$5:$A$132,0))</f>
        <v/>
      </c>
      <c r="G824" s="39" t="n"/>
      <c r="H824" s="5">
        <f>INDEX(Variables!$B$5:$B$105,MATCH($A824,Variables!$A$5:$A$105,0))&amp;IF($C824="",""," | "&amp;INDEX(Mapping!$B$5:$B$26,MATCH($C824,Mapping!$A$5:$A$26,0))&amp;" | "&amp;INDEX(Mapping!$B$30:$B$41,MATCH($B824,Mapping!$A$30:$A$41,0)))</f>
        <v/>
      </c>
      <c r="I824" s="5">
        <f>INDEX(Variables!$C$5:$C$105,MATCH($A824,Variables!$A$5:$A$105,0))</f>
        <v/>
      </c>
      <c r="J824" s="5">
        <f>INDEX(Variables!$E$5:$E$105,MATCH($A824,Variables!$A$5:$A$105,0))</f>
        <v/>
      </c>
      <c r="K824" s="25">
        <f>LOWER(Settings!$C$4)&amp;".mit."&amp;$A824&amp;IF($C824="","","."&amp;$C824&amp;"."&amp;$B824)&amp;IF(INDEX(Variables!$D$5:$D$105,MATCH($A824,Variables!$A$5:$A$105,0))="","","."&amp;INDEX(Variables!$D$5:$D$105,MATCH($A824,Variables!$A$5:$A$105,0)))&amp;"."&amp;K$5</f>
        <v/>
      </c>
      <c r="L824" s="41">
        <f>L$12*$D824*INDEX(L$21:L$28,$E824)*INDEX(L$30:L$46,$F824)*(1-INDEX(L$117:L$133,$F824))</f>
        <v/>
      </c>
      <c r="M824" s="40">
        <f>M$12*$D824*INDEX(M$21:M$28,$E824)*INDEX(M$30:M$46,$F824)*(1-INDEX(M$117:M$133,$F824))</f>
        <v/>
      </c>
      <c r="N824" s="40">
        <f>N$12*$D824*INDEX(N$21:N$28,$E824)*INDEX(N$30:N$46,$F824)*(1-INDEX(N$117:N$133,$F824))</f>
        <v/>
      </c>
      <c r="O824" s="40">
        <f>O$12*$D824*INDEX(O$21:O$28,$E824)*INDEX(O$30:O$46,$F824)*(1-INDEX(O$117:O$133,$F824))</f>
        <v/>
      </c>
      <c r="P824" s="40">
        <f>P$12*$D824*INDEX(P$21:P$28,$E824)*INDEX(P$30:P$46,$F824)*(1-INDEX(P$117:P$133,$F824))</f>
        <v/>
      </c>
      <c r="Q824" s="40">
        <f>Q$12*$D824*INDEX(Q$21:Q$28,$E824)*INDEX(Q$30:Q$46,$F824)*(1-INDEX(Q$117:Q$133,$F824))</f>
        <v/>
      </c>
      <c r="R824" s="40">
        <f>R$12*$D824*INDEX(R$21:R$28,$E824)*INDEX(R$30:R$46,$F824)*(1-INDEX(R$117:R$133,$F824))</f>
        <v/>
      </c>
      <c r="S824" s="40">
        <f>S$12*$D824*INDEX(S$21:S$28,$E824)*INDEX(S$30:S$46,$F824)*(1-INDEX(S$117:S$133,$F824))</f>
        <v/>
      </c>
      <c r="T824" s="40">
        <f>T$12*$D824*INDEX(T$21:T$28,$E824)*INDEX(T$30:T$46,$F824)*(1-INDEX(T$117:T$133,$F824))</f>
        <v/>
      </c>
      <c r="U824" s="40">
        <f>U$12*$D824*INDEX(U$21:U$28,$E824)*INDEX(U$30:U$46,$F824)*(1-INDEX(U$117:U$133,$F824))</f>
        <v/>
      </c>
      <c r="V824" s="40">
        <f>V$12*$D824*INDEX(V$21:V$28,$E824)*INDEX(V$30:V$46,$F824)*(1-INDEX(V$117:V$133,$F824))</f>
        <v/>
      </c>
      <c r="W824" s="40">
        <f>W$12*$D824*INDEX(W$21:W$28,$E824)*INDEX(W$30:W$46,$F824)*(1-INDEX(W$117:W$133,$F824))</f>
        <v/>
      </c>
      <c r="X824" s="40">
        <f>X$12*$D824*INDEX(X$21:X$28,$E824)*INDEX(X$30:X$46,$F824)*(1-INDEX(X$117:X$133,$F824))</f>
        <v/>
      </c>
      <c r="Y824" s="40">
        <f>Y$12*$D824*INDEX(Y$21:Y$28,$E824)*INDEX(Y$30:Y$46,$F824)*(1-INDEX(Y$117:Y$133,$F824))</f>
        <v/>
      </c>
      <c r="Z824" s="40">
        <f>Z$12*$D824*INDEX(Z$21:Z$28,$E824)*INDEX(Z$30:Z$46,$F824)*(1-INDEX(Z$117:Z$133,$F824))</f>
        <v/>
      </c>
      <c r="AA824" s="40">
        <f>AA$12*$D824*INDEX(AA$21:AA$28,$E824)*INDEX(AA$30:AA$46,$F824)*(1-INDEX(AA$117:AA$133,$F824))</f>
        <v/>
      </c>
      <c r="AB824" s="40">
        <f>AB$12*$D824*INDEX(AB$21:AB$28,$E824)*INDEX(AB$30:AB$46,$F824)*(1-INDEX(AB$117:AB$133,$F824))</f>
        <v/>
      </c>
      <c r="AC824" s="40">
        <f>AC$12*$D824*INDEX(AC$21:AC$28,$E824)*INDEX(AC$30:AC$46,$F824)*(1-INDEX(AC$117:AC$133,$F824))</f>
        <v/>
      </c>
      <c r="AD824" s="42">
        <f>CARBONTAX(AD$12,$D824,INDEX(AD$21:AD$28,$E824),INDEX(AD$30:AD$46,$F824),INDEX(AD$117:AD$133,$F824))</f>
        <v/>
      </c>
      <c r="AE824" s="25">
        <f>LOWER(Settings!$C$4)&amp;".mit."&amp;$A824&amp;IF($C824="","","."&amp;$C824&amp;"."&amp;$B824)&amp;IF(INDEX(Variables!$D$5:$D$105,MATCH($A824,Variables!$A$5:$A$105,0))="","","."&amp;INDEX(Variables!$D$5:$D$105,MATCH($A824,Variables!$A$5:$A$105,0)))&amp;"."&amp;AE$5</f>
        <v/>
      </c>
      <c r="AF824" s="41">
        <f>AF$12*$D824*INDEX(AF$21:AF$28,$E824)*INDEX(AF$30:AF$46,$F824)*(1-INDEX(AF$117:AF$133,$F824))</f>
        <v/>
      </c>
      <c r="AG824" s="40">
        <f>AG$12*$D824*INDEX(AG$21:AG$28,$E824)*INDEX(AG$30:AG$46,$F824)*(1-INDEX(AG$117:AG$133,$F824))</f>
        <v/>
      </c>
      <c r="AH824" s="40">
        <f>AH$12*$D824*INDEX(AH$21:AH$28,$E824)*INDEX(AH$30:AH$46,$F824)*(1-INDEX(AH$117:AH$133,$F824))</f>
        <v/>
      </c>
      <c r="AI824" s="40">
        <f>AI$12*$D824*INDEX(AI$21:AI$28,$E824)*INDEX(AI$30:AI$46,$F824)*(1-INDEX(AI$117:AI$133,$F824))</f>
        <v/>
      </c>
      <c r="AJ824" s="40">
        <f>AJ$12*$D824*INDEX(AJ$21:AJ$28,$E824)*INDEX(AJ$30:AJ$46,$F824)*(1-INDEX(AJ$117:AJ$133,$F824))</f>
        <v/>
      </c>
      <c r="AK824" s="40">
        <f>AK$12*$D824*INDEX(AK$21:AK$28,$E824)*INDEX(AK$30:AK$46,$F824)*(1-INDEX(AK$117:AK$133,$F824))</f>
        <v/>
      </c>
      <c r="AL824" s="40">
        <f>AL$12*$D824*INDEX(AL$21:AL$28,$E824)*INDEX(AL$30:AL$46,$F824)*(1-INDEX(AL$117:AL$133,$F824))</f>
        <v/>
      </c>
      <c r="AM824" s="40">
        <f>AM$12*$D824*INDEX(AM$21:AM$28,$E824)*INDEX(AM$30:AM$46,$F824)*(1-INDEX(AM$117:AM$133,$F824))</f>
        <v/>
      </c>
      <c r="AN824" s="40">
        <f>AN$12*$D824*INDEX(AN$21:AN$28,$E824)*INDEX(AN$30:AN$46,$F824)*(1-INDEX(AN$117:AN$133,$F824))</f>
        <v/>
      </c>
      <c r="AO824" s="40">
        <f>AO$12*$D824*INDEX(AO$21:AO$28,$E824)*INDEX(AO$30:AO$46,$F824)*(1-INDEX(AO$117:AO$133,$F824))</f>
        <v/>
      </c>
      <c r="AP824" s="40">
        <f>AP$12*$D824*INDEX(AP$21:AP$28,$E824)*INDEX(AP$30:AP$46,$F824)*(1-INDEX(AP$117:AP$133,$F824))</f>
        <v/>
      </c>
      <c r="AQ824" s="40">
        <f>AQ$12*$D824*INDEX(AQ$21:AQ$28,$E824)*INDEX(AQ$30:AQ$46,$F824)*(1-INDEX(AQ$117:AQ$133,$F824))</f>
        <v/>
      </c>
      <c r="AR824" s="40">
        <f>AR$12*$D824*INDEX(AR$21:AR$28,$E824)*INDEX(AR$30:AR$46,$F824)*(1-INDEX(AR$117:AR$133,$F824))</f>
        <v/>
      </c>
      <c r="AS824" s="40">
        <f>AS$12*$D824*INDEX(AS$21:AS$28,$E824)*INDEX(AS$30:AS$46,$F824)*(1-INDEX(AS$117:AS$133,$F824))</f>
        <v/>
      </c>
      <c r="AT824" s="40">
        <f>AT$12*$D824*INDEX(AT$21:AT$28,$E824)*INDEX(AT$30:AT$46,$F824)*(1-INDEX(AT$117:AT$133,$F824))</f>
        <v/>
      </c>
      <c r="AU824" s="40">
        <f>AU$12*$D824*INDEX(AU$21:AU$28,$E824)*INDEX(AU$30:AU$46,$F824)*(1-INDEX(AU$117:AU$133,$F824))</f>
        <v/>
      </c>
      <c r="AV824" s="40">
        <f>AV$12*$D824*INDEX(AV$21:AV$28,$E824)*INDEX(AV$30:AV$46,$F824)*(1-INDEX(AV$117:AV$133,$F824))</f>
        <v/>
      </c>
      <c r="AW824" s="40">
        <f>AW$12*$D824*INDEX(AW$21:AW$28,$E824)*INDEX(AW$30:AW$46,$F824)*(1-INDEX(AW$117:AW$133,$F824))</f>
        <v/>
      </c>
      <c r="AX824" s="42">
        <f>CARBONTAX(AX$12,$D824,INDEX(AX$21:AX$28,$E824),INDEX(AX$30:AX$46,$F824),INDEX(AX$117:AX$133,$F824))</f>
        <v/>
      </c>
    </row>
    <row r="825" hidden="1" outlineLevel="2">
      <c r="A825" s="5" t="inlineStr">
        <is>
          <t>ctxnew</t>
        </is>
      </c>
      <c r="B825" s="5" t="inlineStr">
        <is>
          <t>die</t>
        </is>
      </c>
      <c r="C825" s="5" t="inlineStr">
        <is>
          <t>irn</t>
        </is>
      </c>
      <c r="D825" s="40">
        <f>INDEX(Inputs!$T$5:$T$132,MATCH($B825&amp;"|"&amp;$C825,Inputs!$A$5:$A$132,0))</f>
        <v/>
      </c>
      <c r="E825" s="40">
        <f>INDEX(Inputs!$J$5:$J$132,MATCH($B825&amp;"|"&amp;$C825,Inputs!$A$5:$A$132,0))</f>
        <v/>
      </c>
      <c r="F825" s="40">
        <f>INDEX(Inputs!$K$5:$K$132,MATCH($B825&amp;"|"&amp;$C825,Inputs!$A$5:$A$132,0))</f>
        <v/>
      </c>
      <c r="G825" s="39" t="n"/>
      <c r="H825" s="5">
        <f>INDEX(Variables!$B$5:$B$105,MATCH($A825,Variables!$A$5:$A$105,0))&amp;IF($C825="",""," | "&amp;INDEX(Mapping!$B$5:$B$26,MATCH($C825,Mapping!$A$5:$A$26,0))&amp;" | "&amp;INDEX(Mapping!$B$30:$B$41,MATCH($B825,Mapping!$A$30:$A$41,0)))</f>
        <v/>
      </c>
      <c r="I825" s="5">
        <f>INDEX(Variables!$C$5:$C$105,MATCH($A825,Variables!$A$5:$A$105,0))</f>
        <v/>
      </c>
      <c r="J825" s="5">
        <f>INDEX(Variables!$E$5:$E$105,MATCH($A825,Variables!$A$5:$A$105,0))</f>
        <v/>
      </c>
      <c r="K825" s="25">
        <f>LOWER(Settings!$C$4)&amp;".mit."&amp;$A825&amp;IF($C825="","","."&amp;$C825&amp;"."&amp;$B825)&amp;IF(INDEX(Variables!$D$5:$D$105,MATCH($A825,Variables!$A$5:$A$105,0))="","","."&amp;INDEX(Variables!$D$5:$D$105,MATCH($A825,Variables!$A$5:$A$105,0)))&amp;"."&amp;K$5</f>
        <v/>
      </c>
      <c r="L825" s="41">
        <f>L$12*$D825*INDEX(L$21:L$28,$E825)*INDEX(L$30:L$46,$F825)*(1-INDEX(L$117:L$133,$F825))</f>
        <v/>
      </c>
      <c r="M825" s="40">
        <f>M$12*$D825*INDEX(M$21:M$28,$E825)*INDEX(M$30:M$46,$F825)*(1-INDEX(M$117:M$133,$F825))</f>
        <v/>
      </c>
      <c r="N825" s="40">
        <f>N$12*$D825*INDEX(N$21:N$28,$E825)*INDEX(N$30:N$46,$F825)*(1-INDEX(N$117:N$133,$F825))</f>
        <v/>
      </c>
      <c r="O825" s="40">
        <f>O$12*$D825*INDEX(O$21:O$28,$E825)*INDEX(O$30:O$46,$F825)*(1-INDEX(O$117:O$133,$F825))</f>
        <v/>
      </c>
      <c r="P825" s="40">
        <f>P$12*$D825*INDEX(P$21:P$28,$E825)*INDEX(P$30:P$46,$F825)*(1-INDEX(P$117:P$133,$F825))</f>
        <v/>
      </c>
      <c r="Q825" s="40">
        <f>Q$12*$D825*INDEX(Q$21:Q$28,$E825)*INDEX(Q$30:Q$46,$F825)*(1-INDEX(Q$117:Q$133,$F825))</f>
        <v/>
      </c>
      <c r="R825" s="40">
        <f>R$12*$D825*INDEX(R$21:R$28,$E825)*INDEX(R$30:R$46,$F825)*(1-INDEX(R$117:R$133,$F825))</f>
        <v/>
      </c>
      <c r="S825" s="40">
        <f>S$12*$D825*INDEX(S$21:S$28,$E825)*INDEX(S$30:S$46,$F825)*(1-INDEX(S$117:S$133,$F825))</f>
        <v/>
      </c>
      <c r="T825" s="40">
        <f>T$12*$D825*INDEX(T$21:T$28,$E825)*INDEX(T$30:T$46,$F825)*(1-INDEX(T$117:T$133,$F825))</f>
        <v/>
      </c>
      <c r="U825" s="40">
        <f>U$12*$D825*INDEX(U$21:U$28,$E825)*INDEX(U$30:U$46,$F825)*(1-INDEX(U$117:U$133,$F825))</f>
        <v/>
      </c>
      <c r="V825" s="40">
        <f>V$12*$D825*INDEX(V$21:V$28,$E825)*INDEX(V$30:V$46,$F825)*(1-INDEX(V$117:V$133,$F825))</f>
        <v/>
      </c>
      <c r="W825" s="40">
        <f>W$12*$D825*INDEX(W$21:W$28,$E825)*INDEX(W$30:W$46,$F825)*(1-INDEX(W$117:W$133,$F825))</f>
        <v/>
      </c>
      <c r="X825" s="40">
        <f>X$12*$D825*INDEX(X$21:X$28,$E825)*INDEX(X$30:X$46,$F825)*(1-INDEX(X$117:X$133,$F825))</f>
        <v/>
      </c>
      <c r="Y825" s="40">
        <f>Y$12*$D825*INDEX(Y$21:Y$28,$E825)*INDEX(Y$30:Y$46,$F825)*(1-INDEX(Y$117:Y$133,$F825))</f>
        <v/>
      </c>
      <c r="Z825" s="40">
        <f>Z$12*$D825*INDEX(Z$21:Z$28,$E825)*INDEX(Z$30:Z$46,$F825)*(1-INDEX(Z$117:Z$133,$F825))</f>
        <v/>
      </c>
      <c r="AA825" s="40">
        <f>AA$12*$D825*INDEX(AA$21:AA$28,$E825)*INDEX(AA$30:AA$46,$F825)*(1-INDEX(AA$117:AA$133,$F825))</f>
        <v/>
      </c>
      <c r="AB825" s="40">
        <f>AB$12*$D825*INDEX(AB$21:AB$28,$E825)*INDEX(AB$30:AB$46,$F825)*(1-INDEX(AB$117:AB$133,$F825))</f>
        <v/>
      </c>
      <c r="AC825" s="40">
        <f>AC$12*$D825*INDEX(AC$21:AC$28,$E825)*INDEX(AC$30:AC$46,$F825)*(1-INDEX(AC$117:AC$133,$F825))</f>
        <v/>
      </c>
      <c r="AD825" s="42">
        <f>CARBONTAX(AD$12,$D825,INDEX(AD$21:AD$28,$E825),INDEX(AD$30:AD$46,$F825),INDEX(AD$117:AD$133,$F825))</f>
        <v/>
      </c>
      <c r="AE825" s="25">
        <f>LOWER(Settings!$C$4)&amp;".mit."&amp;$A825&amp;IF($C825="","","."&amp;$C825&amp;"."&amp;$B825)&amp;IF(INDEX(Variables!$D$5:$D$105,MATCH($A825,Variables!$A$5:$A$105,0))="","","."&amp;INDEX(Variables!$D$5:$D$105,MATCH($A825,Variables!$A$5:$A$105,0)))&amp;"."&amp;AE$5</f>
        <v/>
      </c>
      <c r="AF825" s="41">
        <f>AF$12*$D825*INDEX(AF$21:AF$28,$E825)*INDEX(AF$30:AF$46,$F825)*(1-INDEX(AF$117:AF$133,$F825))</f>
        <v/>
      </c>
      <c r="AG825" s="40">
        <f>AG$12*$D825*INDEX(AG$21:AG$28,$E825)*INDEX(AG$30:AG$46,$F825)*(1-INDEX(AG$117:AG$133,$F825))</f>
        <v/>
      </c>
      <c r="AH825" s="40">
        <f>AH$12*$D825*INDEX(AH$21:AH$28,$E825)*INDEX(AH$30:AH$46,$F825)*(1-INDEX(AH$117:AH$133,$F825))</f>
        <v/>
      </c>
      <c r="AI825" s="40">
        <f>AI$12*$D825*INDEX(AI$21:AI$28,$E825)*INDEX(AI$30:AI$46,$F825)*(1-INDEX(AI$117:AI$133,$F825))</f>
        <v/>
      </c>
      <c r="AJ825" s="40">
        <f>AJ$12*$D825*INDEX(AJ$21:AJ$28,$E825)*INDEX(AJ$30:AJ$46,$F825)*(1-INDEX(AJ$117:AJ$133,$F825))</f>
        <v/>
      </c>
      <c r="AK825" s="40">
        <f>AK$12*$D825*INDEX(AK$21:AK$28,$E825)*INDEX(AK$30:AK$46,$F825)*(1-INDEX(AK$117:AK$133,$F825))</f>
        <v/>
      </c>
      <c r="AL825" s="40">
        <f>AL$12*$D825*INDEX(AL$21:AL$28,$E825)*INDEX(AL$30:AL$46,$F825)*(1-INDEX(AL$117:AL$133,$F825))</f>
        <v/>
      </c>
      <c r="AM825" s="40">
        <f>AM$12*$D825*INDEX(AM$21:AM$28,$E825)*INDEX(AM$30:AM$46,$F825)*(1-INDEX(AM$117:AM$133,$F825))</f>
        <v/>
      </c>
      <c r="AN825" s="40">
        <f>AN$12*$D825*INDEX(AN$21:AN$28,$E825)*INDEX(AN$30:AN$46,$F825)*(1-INDEX(AN$117:AN$133,$F825))</f>
        <v/>
      </c>
      <c r="AO825" s="40">
        <f>AO$12*$D825*INDEX(AO$21:AO$28,$E825)*INDEX(AO$30:AO$46,$F825)*(1-INDEX(AO$117:AO$133,$F825))</f>
        <v/>
      </c>
      <c r="AP825" s="40">
        <f>AP$12*$D825*INDEX(AP$21:AP$28,$E825)*INDEX(AP$30:AP$46,$F825)*(1-INDEX(AP$117:AP$133,$F825))</f>
        <v/>
      </c>
      <c r="AQ825" s="40">
        <f>AQ$12*$D825*INDEX(AQ$21:AQ$28,$E825)*INDEX(AQ$30:AQ$46,$F825)*(1-INDEX(AQ$117:AQ$133,$F825))</f>
        <v/>
      </c>
      <c r="AR825" s="40">
        <f>AR$12*$D825*INDEX(AR$21:AR$28,$E825)*INDEX(AR$30:AR$46,$F825)*(1-INDEX(AR$117:AR$133,$F825))</f>
        <v/>
      </c>
      <c r="AS825" s="40">
        <f>AS$12*$D825*INDEX(AS$21:AS$28,$E825)*INDEX(AS$30:AS$46,$F825)*(1-INDEX(AS$117:AS$133,$F825))</f>
        <v/>
      </c>
      <c r="AT825" s="40">
        <f>AT$12*$D825*INDEX(AT$21:AT$28,$E825)*INDEX(AT$30:AT$46,$F825)*(1-INDEX(AT$117:AT$133,$F825))</f>
        <v/>
      </c>
      <c r="AU825" s="40">
        <f>AU$12*$D825*INDEX(AU$21:AU$28,$E825)*INDEX(AU$30:AU$46,$F825)*(1-INDEX(AU$117:AU$133,$F825))</f>
        <v/>
      </c>
      <c r="AV825" s="40">
        <f>AV$12*$D825*INDEX(AV$21:AV$28,$E825)*INDEX(AV$30:AV$46,$F825)*(1-INDEX(AV$117:AV$133,$F825))</f>
        <v/>
      </c>
      <c r="AW825" s="40">
        <f>AW$12*$D825*INDEX(AW$21:AW$28,$E825)*INDEX(AW$30:AW$46,$F825)*(1-INDEX(AW$117:AW$133,$F825))</f>
        <v/>
      </c>
      <c r="AX825" s="42">
        <f>CARBONTAX(AX$12,$D825,INDEX(AX$21:AX$28,$E825),INDEX(AX$30:AX$46,$F825),INDEX(AX$117:AX$133,$F825))</f>
        <v/>
      </c>
    </row>
    <row r="826" hidden="1" outlineLevel="2">
      <c r="A826" s="5" t="inlineStr">
        <is>
          <t>ctxnew</t>
        </is>
      </c>
      <c r="B826" s="5" t="inlineStr">
        <is>
          <t>lpg</t>
        </is>
      </c>
      <c r="C826" s="5" t="inlineStr">
        <is>
          <t>irn</t>
        </is>
      </c>
      <c r="D826" s="40">
        <f>INDEX(Inputs!$T$5:$T$132,MATCH($B826&amp;"|"&amp;$C826,Inputs!$A$5:$A$132,0))</f>
        <v/>
      </c>
      <c r="E826" s="40">
        <f>INDEX(Inputs!$J$5:$J$132,MATCH($B826&amp;"|"&amp;$C826,Inputs!$A$5:$A$132,0))</f>
        <v/>
      </c>
      <c r="F826" s="40">
        <f>INDEX(Inputs!$K$5:$K$132,MATCH($B826&amp;"|"&amp;$C826,Inputs!$A$5:$A$132,0))</f>
        <v/>
      </c>
      <c r="G826" s="39" t="n"/>
      <c r="H826" s="5">
        <f>INDEX(Variables!$B$5:$B$105,MATCH($A826,Variables!$A$5:$A$105,0))&amp;IF($C826="",""," | "&amp;INDEX(Mapping!$B$5:$B$26,MATCH($C826,Mapping!$A$5:$A$26,0))&amp;" | "&amp;INDEX(Mapping!$B$30:$B$41,MATCH($B826,Mapping!$A$30:$A$41,0)))</f>
        <v/>
      </c>
      <c r="I826" s="5">
        <f>INDEX(Variables!$C$5:$C$105,MATCH($A826,Variables!$A$5:$A$105,0))</f>
        <v/>
      </c>
      <c r="J826" s="5">
        <f>INDEX(Variables!$E$5:$E$105,MATCH($A826,Variables!$A$5:$A$105,0))</f>
        <v/>
      </c>
      <c r="K826" s="25">
        <f>LOWER(Settings!$C$4)&amp;".mit."&amp;$A826&amp;IF($C826="","","."&amp;$C826&amp;"."&amp;$B826)&amp;IF(INDEX(Variables!$D$5:$D$105,MATCH($A826,Variables!$A$5:$A$105,0))="","","."&amp;INDEX(Variables!$D$5:$D$105,MATCH($A826,Variables!$A$5:$A$105,0)))&amp;"."&amp;K$5</f>
        <v/>
      </c>
      <c r="L826" s="41">
        <f>L$12*$D826*INDEX(L$21:L$28,$E826)*INDEX(L$30:L$46,$F826)*(1-INDEX(L$117:L$133,$F826))</f>
        <v/>
      </c>
      <c r="M826" s="40">
        <f>M$12*$D826*INDEX(M$21:M$28,$E826)*INDEX(M$30:M$46,$F826)*(1-INDEX(M$117:M$133,$F826))</f>
        <v/>
      </c>
      <c r="N826" s="40">
        <f>N$12*$D826*INDEX(N$21:N$28,$E826)*INDEX(N$30:N$46,$F826)*(1-INDEX(N$117:N$133,$F826))</f>
        <v/>
      </c>
      <c r="O826" s="40">
        <f>O$12*$D826*INDEX(O$21:O$28,$E826)*INDEX(O$30:O$46,$F826)*(1-INDEX(O$117:O$133,$F826))</f>
        <v/>
      </c>
      <c r="P826" s="40">
        <f>P$12*$D826*INDEX(P$21:P$28,$E826)*INDEX(P$30:P$46,$F826)*(1-INDEX(P$117:P$133,$F826))</f>
        <v/>
      </c>
      <c r="Q826" s="40">
        <f>Q$12*$D826*INDEX(Q$21:Q$28,$E826)*INDEX(Q$30:Q$46,$F826)*(1-INDEX(Q$117:Q$133,$F826))</f>
        <v/>
      </c>
      <c r="R826" s="40">
        <f>R$12*$D826*INDEX(R$21:R$28,$E826)*INDEX(R$30:R$46,$F826)*(1-INDEX(R$117:R$133,$F826))</f>
        <v/>
      </c>
      <c r="S826" s="40">
        <f>S$12*$D826*INDEX(S$21:S$28,$E826)*INDEX(S$30:S$46,$F826)*(1-INDEX(S$117:S$133,$F826))</f>
        <v/>
      </c>
      <c r="T826" s="40">
        <f>T$12*$D826*INDEX(T$21:T$28,$E826)*INDEX(T$30:T$46,$F826)*(1-INDEX(T$117:T$133,$F826))</f>
        <v/>
      </c>
      <c r="U826" s="40">
        <f>U$12*$D826*INDEX(U$21:U$28,$E826)*INDEX(U$30:U$46,$F826)*(1-INDEX(U$117:U$133,$F826))</f>
        <v/>
      </c>
      <c r="V826" s="40">
        <f>V$12*$D826*INDEX(V$21:V$28,$E826)*INDEX(V$30:V$46,$F826)*(1-INDEX(V$117:V$133,$F826))</f>
        <v/>
      </c>
      <c r="W826" s="40">
        <f>W$12*$D826*INDEX(W$21:W$28,$E826)*INDEX(W$30:W$46,$F826)*(1-INDEX(W$117:W$133,$F826))</f>
        <v/>
      </c>
      <c r="X826" s="40">
        <f>X$12*$D826*INDEX(X$21:X$28,$E826)*INDEX(X$30:X$46,$F826)*(1-INDEX(X$117:X$133,$F826))</f>
        <v/>
      </c>
      <c r="Y826" s="40">
        <f>Y$12*$D826*INDEX(Y$21:Y$28,$E826)*INDEX(Y$30:Y$46,$F826)*(1-INDEX(Y$117:Y$133,$F826))</f>
        <v/>
      </c>
      <c r="Z826" s="40">
        <f>Z$12*$D826*INDEX(Z$21:Z$28,$E826)*INDEX(Z$30:Z$46,$F826)*(1-INDEX(Z$117:Z$133,$F826))</f>
        <v/>
      </c>
      <c r="AA826" s="40">
        <f>AA$12*$D826*INDEX(AA$21:AA$28,$E826)*INDEX(AA$30:AA$46,$F826)*(1-INDEX(AA$117:AA$133,$F826))</f>
        <v/>
      </c>
      <c r="AB826" s="40">
        <f>AB$12*$D826*INDEX(AB$21:AB$28,$E826)*INDEX(AB$30:AB$46,$F826)*(1-INDEX(AB$117:AB$133,$F826))</f>
        <v/>
      </c>
      <c r="AC826" s="40">
        <f>AC$12*$D826*INDEX(AC$21:AC$28,$E826)*INDEX(AC$30:AC$46,$F826)*(1-INDEX(AC$117:AC$133,$F826))</f>
        <v/>
      </c>
      <c r="AD826" s="42">
        <f>CARBONTAX(AD$12,$D826,INDEX(AD$21:AD$28,$E826),INDEX(AD$30:AD$46,$F826),INDEX(AD$117:AD$133,$F826))</f>
        <v/>
      </c>
      <c r="AE826" s="25">
        <f>LOWER(Settings!$C$4)&amp;".mit."&amp;$A826&amp;IF($C826="","","."&amp;$C826&amp;"."&amp;$B826)&amp;IF(INDEX(Variables!$D$5:$D$105,MATCH($A826,Variables!$A$5:$A$105,0))="","","."&amp;INDEX(Variables!$D$5:$D$105,MATCH($A826,Variables!$A$5:$A$105,0)))&amp;"."&amp;AE$5</f>
        <v/>
      </c>
      <c r="AF826" s="41">
        <f>AF$12*$D826*INDEX(AF$21:AF$28,$E826)*INDEX(AF$30:AF$46,$F826)*(1-INDEX(AF$117:AF$133,$F826))</f>
        <v/>
      </c>
      <c r="AG826" s="40">
        <f>AG$12*$D826*INDEX(AG$21:AG$28,$E826)*INDEX(AG$30:AG$46,$F826)*(1-INDEX(AG$117:AG$133,$F826))</f>
        <v/>
      </c>
      <c r="AH826" s="40">
        <f>AH$12*$D826*INDEX(AH$21:AH$28,$E826)*INDEX(AH$30:AH$46,$F826)*(1-INDEX(AH$117:AH$133,$F826))</f>
        <v/>
      </c>
      <c r="AI826" s="40">
        <f>AI$12*$D826*INDEX(AI$21:AI$28,$E826)*INDEX(AI$30:AI$46,$F826)*(1-INDEX(AI$117:AI$133,$F826))</f>
        <v/>
      </c>
      <c r="AJ826" s="40">
        <f>AJ$12*$D826*INDEX(AJ$21:AJ$28,$E826)*INDEX(AJ$30:AJ$46,$F826)*(1-INDEX(AJ$117:AJ$133,$F826))</f>
        <v/>
      </c>
      <c r="AK826" s="40">
        <f>AK$12*$D826*INDEX(AK$21:AK$28,$E826)*INDEX(AK$30:AK$46,$F826)*(1-INDEX(AK$117:AK$133,$F826))</f>
        <v/>
      </c>
      <c r="AL826" s="40">
        <f>AL$12*$D826*INDEX(AL$21:AL$28,$E826)*INDEX(AL$30:AL$46,$F826)*(1-INDEX(AL$117:AL$133,$F826))</f>
        <v/>
      </c>
      <c r="AM826" s="40">
        <f>AM$12*$D826*INDEX(AM$21:AM$28,$E826)*INDEX(AM$30:AM$46,$F826)*(1-INDEX(AM$117:AM$133,$F826))</f>
        <v/>
      </c>
      <c r="AN826" s="40">
        <f>AN$12*$D826*INDEX(AN$21:AN$28,$E826)*INDEX(AN$30:AN$46,$F826)*(1-INDEX(AN$117:AN$133,$F826))</f>
        <v/>
      </c>
      <c r="AO826" s="40">
        <f>AO$12*$D826*INDEX(AO$21:AO$28,$E826)*INDEX(AO$30:AO$46,$F826)*(1-INDEX(AO$117:AO$133,$F826))</f>
        <v/>
      </c>
      <c r="AP826" s="40">
        <f>AP$12*$D826*INDEX(AP$21:AP$28,$E826)*INDEX(AP$30:AP$46,$F826)*(1-INDEX(AP$117:AP$133,$F826))</f>
        <v/>
      </c>
      <c r="AQ826" s="40">
        <f>AQ$12*$D826*INDEX(AQ$21:AQ$28,$E826)*INDEX(AQ$30:AQ$46,$F826)*(1-INDEX(AQ$117:AQ$133,$F826))</f>
        <v/>
      </c>
      <c r="AR826" s="40">
        <f>AR$12*$D826*INDEX(AR$21:AR$28,$E826)*INDEX(AR$30:AR$46,$F826)*(1-INDEX(AR$117:AR$133,$F826))</f>
        <v/>
      </c>
      <c r="AS826" s="40">
        <f>AS$12*$D826*INDEX(AS$21:AS$28,$E826)*INDEX(AS$30:AS$46,$F826)*(1-INDEX(AS$117:AS$133,$F826))</f>
        <v/>
      </c>
      <c r="AT826" s="40">
        <f>AT$12*$D826*INDEX(AT$21:AT$28,$E826)*INDEX(AT$30:AT$46,$F826)*(1-INDEX(AT$117:AT$133,$F826))</f>
        <v/>
      </c>
      <c r="AU826" s="40">
        <f>AU$12*$D826*INDEX(AU$21:AU$28,$E826)*INDEX(AU$30:AU$46,$F826)*(1-INDEX(AU$117:AU$133,$F826))</f>
        <v/>
      </c>
      <c r="AV826" s="40">
        <f>AV$12*$D826*INDEX(AV$21:AV$28,$E826)*INDEX(AV$30:AV$46,$F826)*(1-INDEX(AV$117:AV$133,$F826))</f>
        <v/>
      </c>
      <c r="AW826" s="40">
        <f>AW$12*$D826*INDEX(AW$21:AW$28,$E826)*INDEX(AW$30:AW$46,$F826)*(1-INDEX(AW$117:AW$133,$F826))</f>
        <v/>
      </c>
      <c r="AX826" s="42">
        <f>CARBONTAX(AX$12,$D826,INDEX(AX$21:AX$28,$E826),INDEX(AX$30:AX$46,$F826),INDEX(AX$117:AX$133,$F826))</f>
        <v/>
      </c>
    </row>
    <row r="827" hidden="1" outlineLevel="2">
      <c r="A827" s="5" t="inlineStr">
        <is>
          <t>ctxnew</t>
        </is>
      </c>
      <c r="B827" s="5" t="inlineStr">
        <is>
          <t>ker</t>
        </is>
      </c>
      <c r="C827" s="5" t="inlineStr">
        <is>
          <t>irn</t>
        </is>
      </c>
      <c r="D827" s="40">
        <f>INDEX(Inputs!$T$5:$T$132,MATCH($B827&amp;"|"&amp;$C827,Inputs!$A$5:$A$132,0))</f>
        <v/>
      </c>
      <c r="E827" s="40">
        <f>INDEX(Inputs!$J$5:$J$132,MATCH($B827&amp;"|"&amp;$C827,Inputs!$A$5:$A$132,0))</f>
        <v/>
      </c>
      <c r="F827" s="40">
        <f>INDEX(Inputs!$K$5:$K$132,MATCH($B827&amp;"|"&amp;$C827,Inputs!$A$5:$A$132,0))</f>
        <v/>
      </c>
      <c r="G827" s="39" t="n"/>
      <c r="H827" s="5">
        <f>INDEX(Variables!$B$5:$B$105,MATCH($A827,Variables!$A$5:$A$105,0))&amp;IF($C827="",""," | "&amp;INDEX(Mapping!$B$5:$B$26,MATCH($C827,Mapping!$A$5:$A$26,0))&amp;" | "&amp;INDEX(Mapping!$B$30:$B$41,MATCH($B827,Mapping!$A$30:$A$41,0)))</f>
        <v/>
      </c>
      <c r="I827" s="5">
        <f>INDEX(Variables!$C$5:$C$105,MATCH($A827,Variables!$A$5:$A$105,0))</f>
        <v/>
      </c>
      <c r="J827" s="5">
        <f>INDEX(Variables!$E$5:$E$105,MATCH($A827,Variables!$A$5:$A$105,0))</f>
        <v/>
      </c>
      <c r="K827" s="25">
        <f>LOWER(Settings!$C$4)&amp;".mit."&amp;$A827&amp;IF($C827="","","."&amp;$C827&amp;"."&amp;$B827)&amp;IF(INDEX(Variables!$D$5:$D$105,MATCH($A827,Variables!$A$5:$A$105,0))="","","."&amp;INDEX(Variables!$D$5:$D$105,MATCH($A827,Variables!$A$5:$A$105,0)))&amp;"."&amp;K$5</f>
        <v/>
      </c>
      <c r="L827" s="41">
        <f>L$12*$D827*INDEX(L$21:L$28,$E827)*INDEX(L$30:L$46,$F827)*(1-INDEX(L$117:L$133,$F827))</f>
        <v/>
      </c>
      <c r="M827" s="40">
        <f>M$12*$D827*INDEX(M$21:M$28,$E827)*INDEX(M$30:M$46,$F827)*(1-INDEX(M$117:M$133,$F827))</f>
        <v/>
      </c>
      <c r="N827" s="40">
        <f>N$12*$D827*INDEX(N$21:N$28,$E827)*INDEX(N$30:N$46,$F827)*(1-INDEX(N$117:N$133,$F827))</f>
        <v/>
      </c>
      <c r="O827" s="40">
        <f>O$12*$D827*INDEX(O$21:O$28,$E827)*INDEX(O$30:O$46,$F827)*(1-INDEX(O$117:O$133,$F827))</f>
        <v/>
      </c>
      <c r="P827" s="40">
        <f>P$12*$D827*INDEX(P$21:P$28,$E827)*INDEX(P$30:P$46,$F827)*(1-INDEX(P$117:P$133,$F827))</f>
        <v/>
      </c>
      <c r="Q827" s="40">
        <f>Q$12*$D827*INDEX(Q$21:Q$28,$E827)*INDEX(Q$30:Q$46,$F827)*(1-INDEX(Q$117:Q$133,$F827))</f>
        <v/>
      </c>
      <c r="R827" s="40">
        <f>R$12*$D827*INDEX(R$21:R$28,$E827)*INDEX(R$30:R$46,$F827)*(1-INDEX(R$117:R$133,$F827))</f>
        <v/>
      </c>
      <c r="S827" s="40">
        <f>S$12*$D827*INDEX(S$21:S$28,$E827)*INDEX(S$30:S$46,$F827)*(1-INDEX(S$117:S$133,$F827))</f>
        <v/>
      </c>
      <c r="T827" s="40">
        <f>T$12*$D827*INDEX(T$21:T$28,$E827)*INDEX(T$30:T$46,$F827)*(1-INDEX(T$117:T$133,$F827))</f>
        <v/>
      </c>
      <c r="U827" s="40">
        <f>U$12*$D827*INDEX(U$21:U$28,$E827)*INDEX(U$30:U$46,$F827)*(1-INDEX(U$117:U$133,$F827))</f>
        <v/>
      </c>
      <c r="V827" s="40">
        <f>V$12*$D827*INDEX(V$21:V$28,$E827)*INDEX(V$30:V$46,$F827)*(1-INDEX(V$117:V$133,$F827))</f>
        <v/>
      </c>
      <c r="W827" s="40">
        <f>W$12*$D827*INDEX(W$21:W$28,$E827)*INDEX(W$30:W$46,$F827)*(1-INDEX(W$117:W$133,$F827))</f>
        <v/>
      </c>
      <c r="X827" s="40">
        <f>X$12*$D827*INDEX(X$21:X$28,$E827)*INDEX(X$30:X$46,$F827)*(1-INDEX(X$117:X$133,$F827))</f>
        <v/>
      </c>
      <c r="Y827" s="40">
        <f>Y$12*$D827*INDEX(Y$21:Y$28,$E827)*INDEX(Y$30:Y$46,$F827)*(1-INDEX(Y$117:Y$133,$F827))</f>
        <v/>
      </c>
      <c r="Z827" s="40">
        <f>Z$12*$D827*INDEX(Z$21:Z$28,$E827)*INDEX(Z$30:Z$46,$F827)*(1-INDEX(Z$117:Z$133,$F827))</f>
        <v/>
      </c>
      <c r="AA827" s="40">
        <f>AA$12*$D827*INDEX(AA$21:AA$28,$E827)*INDEX(AA$30:AA$46,$F827)*(1-INDEX(AA$117:AA$133,$F827))</f>
        <v/>
      </c>
      <c r="AB827" s="40">
        <f>AB$12*$D827*INDEX(AB$21:AB$28,$E827)*INDEX(AB$30:AB$46,$F827)*(1-INDEX(AB$117:AB$133,$F827))</f>
        <v/>
      </c>
      <c r="AC827" s="40">
        <f>AC$12*$D827*INDEX(AC$21:AC$28,$E827)*INDEX(AC$30:AC$46,$F827)*(1-INDEX(AC$117:AC$133,$F827))</f>
        <v/>
      </c>
      <c r="AD827" s="42">
        <f>CARBONTAX(AD$12,$D827,INDEX(AD$21:AD$28,$E827),INDEX(AD$30:AD$46,$F827),INDEX(AD$117:AD$133,$F827))</f>
        <v/>
      </c>
      <c r="AE827" s="25">
        <f>LOWER(Settings!$C$4)&amp;".mit."&amp;$A827&amp;IF($C827="","","."&amp;$C827&amp;"."&amp;$B827)&amp;IF(INDEX(Variables!$D$5:$D$105,MATCH($A827,Variables!$A$5:$A$105,0))="","","."&amp;INDEX(Variables!$D$5:$D$105,MATCH($A827,Variables!$A$5:$A$105,0)))&amp;"."&amp;AE$5</f>
        <v/>
      </c>
      <c r="AF827" s="41">
        <f>AF$12*$D827*INDEX(AF$21:AF$28,$E827)*INDEX(AF$30:AF$46,$F827)*(1-INDEX(AF$117:AF$133,$F827))</f>
        <v/>
      </c>
      <c r="AG827" s="40">
        <f>AG$12*$D827*INDEX(AG$21:AG$28,$E827)*INDEX(AG$30:AG$46,$F827)*(1-INDEX(AG$117:AG$133,$F827))</f>
        <v/>
      </c>
      <c r="AH827" s="40">
        <f>AH$12*$D827*INDEX(AH$21:AH$28,$E827)*INDEX(AH$30:AH$46,$F827)*(1-INDEX(AH$117:AH$133,$F827))</f>
        <v/>
      </c>
      <c r="AI827" s="40">
        <f>AI$12*$D827*INDEX(AI$21:AI$28,$E827)*INDEX(AI$30:AI$46,$F827)*(1-INDEX(AI$117:AI$133,$F827))</f>
        <v/>
      </c>
      <c r="AJ827" s="40">
        <f>AJ$12*$D827*INDEX(AJ$21:AJ$28,$E827)*INDEX(AJ$30:AJ$46,$F827)*(1-INDEX(AJ$117:AJ$133,$F827))</f>
        <v/>
      </c>
      <c r="AK827" s="40">
        <f>AK$12*$D827*INDEX(AK$21:AK$28,$E827)*INDEX(AK$30:AK$46,$F827)*(1-INDEX(AK$117:AK$133,$F827))</f>
        <v/>
      </c>
      <c r="AL827" s="40">
        <f>AL$12*$D827*INDEX(AL$21:AL$28,$E827)*INDEX(AL$30:AL$46,$F827)*(1-INDEX(AL$117:AL$133,$F827))</f>
        <v/>
      </c>
      <c r="AM827" s="40">
        <f>AM$12*$D827*INDEX(AM$21:AM$28,$E827)*INDEX(AM$30:AM$46,$F827)*(1-INDEX(AM$117:AM$133,$F827))</f>
        <v/>
      </c>
      <c r="AN827" s="40">
        <f>AN$12*$D827*INDEX(AN$21:AN$28,$E827)*INDEX(AN$30:AN$46,$F827)*(1-INDEX(AN$117:AN$133,$F827))</f>
        <v/>
      </c>
      <c r="AO827" s="40">
        <f>AO$12*$D827*INDEX(AO$21:AO$28,$E827)*INDEX(AO$30:AO$46,$F827)*(1-INDEX(AO$117:AO$133,$F827))</f>
        <v/>
      </c>
      <c r="AP827" s="40">
        <f>AP$12*$D827*INDEX(AP$21:AP$28,$E827)*INDEX(AP$30:AP$46,$F827)*(1-INDEX(AP$117:AP$133,$F827))</f>
        <v/>
      </c>
      <c r="AQ827" s="40">
        <f>AQ$12*$D827*INDEX(AQ$21:AQ$28,$E827)*INDEX(AQ$30:AQ$46,$F827)*(1-INDEX(AQ$117:AQ$133,$F827))</f>
        <v/>
      </c>
      <c r="AR827" s="40">
        <f>AR$12*$D827*INDEX(AR$21:AR$28,$E827)*INDEX(AR$30:AR$46,$F827)*(1-INDEX(AR$117:AR$133,$F827))</f>
        <v/>
      </c>
      <c r="AS827" s="40">
        <f>AS$12*$D827*INDEX(AS$21:AS$28,$E827)*INDEX(AS$30:AS$46,$F827)*(1-INDEX(AS$117:AS$133,$F827))</f>
        <v/>
      </c>
      <c r="AT827" s="40">
        <f>AT$12*$D827*INDEX(AT$21:AT$28,$E827)*INDEX(AT$30:AT$46,$F827)*(1-INDEX(AT$117:AT$133,$F827))</f>
        <v/>
      </c>
      <c r="AU827" s="40">
        <f>AU$12*$D827*INDEX(AU$21:AU$28,$E827)*INDEX(AU$30:AU$46,$F827)*(1-INDEX(AU$117:AU$133,$F827))</f>
        <v/>
      </c>
      <c r="AV827" s="40">
        <f>AV$12*$D827*INDEX(AV$21:AV$28,$E827)*INDEX(AV$30:AV$46,$F827)*(1-INDEX(AV$117:AV$133,$F827))</f>
        <v/>
      </c>
      <c r="AW827" s="40">
        <f>AW$12*$D827*INDEX(AW$21:AW$28,$E827)*INDEX(AW$30:AW$46,$F827)*(1-INDEX(AW$117:AW$133,$F827))</f>
        <v/>
      </c>
      <c r="AX827" s="42">
        <f>CARBONTAX(AX$12,$D827,INDEX(AX$21:AX$28,$E827),INDEX(AX$30:AX$46,$F827),INDEX(AX$117:AX$133,$F827))</f>
        <v/>
      </c>
    </row>
    <row r="828" hidden="1" outlineLevel="2">
      <c r="A828" s="5" t="inlineStr">
        <is>
          <t>ctxnew</t>
        </is>
      </c>
      <c r="B828" s="5" t="inlineStr">
        <is>
          <t>oop</t>
        </is>
      </c>
      <c r="C828" s="5" t="inlineStr">
        <is>
          <t>irn</t>
        </is>
      </c>
      <c r="D828" s="40">
        <f>INDEX(Inputs!$T$5:$T$132,MATCH($B828&amp;"|"&amp;$C828,Inputs!$A$5:$A$132,0))</f>
        <v/>
      </c>
      <c r="E828" s="40">
        <f>INDEX(Inputs!$J$5:$J$132,MATCH($B828&amp;"|"&amp;$C828,Inputs!$A$5:$A$132,0))</f>
        <v/>
      </c>
      <c r="F828" s="40">
        <f>INDEX(Inputs!$K$5:$K$132,MATCH($B828&amp;"|"&amp;$C828,Inputs!$A$5:$A$132,0))</f>
        <v/>
      </c>
      <c r="G828" s="39" t="n"/>
      <c r="H828" s="5">
        <f>INDEX(Variables!$B$5:$B$105,MATCH($A828,Variables!$A$5:$A$105,0))&amp;IF($C828="",""," | "&amp;INDEX(Mapping!$B$5:$B$26,MATCH($C828,Mapping!$A$5:$A$26,0))&amp;" | "&amp;INDEX(Mapping!$B$30:$B$41,MATCH($B828,Mapping!$A$30:$A$41,0)))</f>
        <v/>
      </c>
      <c r="I828" s="5">
        <f>INDEX(Variables!$C$5:$C$105,MATCH($A828,Variables!$A$5:$A$105,0))</f>
        <v/>
      </c>
      <c r="J828" s="5">
        <f>INDEX(Variables!$E$5:$E$105,MATCH($A828,Variables!$A$5:$A$105,0))</f>
        <v/>
      </c>
      <c r="K828" s="25">
        <f>LOWER(Settings!$C$4)&amp;".mit."&amp;$A828&amp;IF($C828="","","."&amp;$C828&amp;"."&amp;$B828)&amp;IF(INDEX(Variables!$D$5:$D$105,MATCH($A828,Variables!$A$5:$A$105,0))="","","."&amp;INDEX(Variables!$D$5:$D$105,MATCH($A828,Variables!$A$5:$A$105,0)))&amp;"."&amp;K$5</f>
        <v/>
      </c>
      <c r="L828" s="41">
        <f>L$12*$D828*INDEX(L$21:L$28,$E828)*INDEX(L$30:L$46,$F828)*(1-INDEX(L$117:L$133,$F828))</f>
        <v/>
      </c>
      <c r="M828" s="40">
        <f>M$12*$D828*INDEX(M$21:M$28,$E828)*INDEX(M$30:M$46,$F828)*(1-INDEX(M$117:M$133,$F828))</f>
        <v/>
      </c>
      <c r="N828" s="40">
        <f>N$12*$D828*INDEX(N$21:N$28,$E828)*INDEX(N$30:N$46,$F828)*(1-INDEX(N$117:N$133,$F828))</f>
        <v/>
      </c>
      <c r="O828" s="40">
        <f>O$12*$D828*INDEX(O$21:O$28,$E828)*INDEX(O$30:O$46,$F828)*(1-INDEX(O$117:O$133,$F828))</f>
        <v/>
      </c>
      <c r="P828" s="40">
        <f>P$12*$D828*INDEX(P$21:P$28,$E828)*INDEX(P$30:P$46,$F828)*(1-INDEX(P$117:P$133,$F828))</f>
        <v/>
      </c>
      <c r="Q828" s="40">
        <f>Q$12*$D828*INDEX(Q$21:Q$28,$E828)*INDEX(Q$30:Q$46,$F828)*(1-INDEX(Q$117:Q$133,$F828))</f>
        <v/>
      </c>
      <c r="R828" s="40">
        <f>R$12*$D828*INDEX(R$21:R$28,$E828)*INDEX(R$30:R$46,$F828)*(1-INDEX(R$117:R$133,$F828))</f>
        <v/>
      </c>
      <c r="S828" s="40">
        <f>S$12*$D828*INDEX(S$21:S$28,$E828)*INDEX(S$30:S$46,$F828)*(1-INDEX(S$117:S$133,$F828))</f>
        <v/>
      </c>
      <c r="T828" s="40">
        <f>T$12*$D828*INDEX(T$21:T$28,$E828)*INDEX(T$30:T$46,$F828)*(1-INDEX(T$117:T$133,$F828))</f>
        <v/>
      </c>
      <c r="U828" s="40">
        <f>U$12*$D828*INDEX(U$21:U$28,$E828)*INDEX(U$30:U$46,$F828)*(1-INDEX(U$117:U$133,$F828))</f>
        <v/>
      </c>
      <c r="V828" s="40">
        <f>V$12*$D828*INDEX(V$21:V$28,$E828)*INDEX(V$30:V$46,$F828)*(1-INDEX(V$117:V$133,$F828))</f>
        <v/>
      </c>
      <c r="W828" s="40">
        <f>W$12*$D828*INDEX(W$21:W$28,$E828)*INDEX(W$30:W$46,$F828)*(1-INDEX(W$117:W$133,$F828))</f>
        <v/>
      </c>
      <c r="X828" s="40">
        <f>X$12*$D828*INDEX(X$21:X$28,$E828)*INDEX(X$30:X$46,$F828)*(1-INDEX(X$117:X$133,$F828))</f>
        <v/>
      </c>
      <c r="Y828" s="40">
        <f>Y$12*$D828*INDEX(Y$21:Y$28,$E828)*INDEX(Y$30:Y$46,$F828)*(1-INDEX(Y$117:Y$133,$F828))</f>
        <v/>
      </c>
      <c r="Z828" s="40">
        <f>Z$12*$D828*INDEX(Z$21:Z$28,$E828)*INDEX(Z$30:Z$46,$F828)*(1-INDEX(Z$117:Z$133,$F828))</f>
        <v/>
      </c>
      <c r="AA828" s="40">
        <f>AA$12*$D828*INDEX(AA$21:AA$28,$E828)*INDEX(AA$30:AA$46,$F828)*(1-INDEX(AA$117:AA$133,$F828))</f>
        <v/>
      </c>
      <c r="AB828" s="40">
        <f>AB$12*$D828*INDEX(AB$21:AB$28,$E828)*INDEX(AB$30:AB$46,$F828)*(1-INDEX(AB$117:AB$133,$F828))</f>
        <v/>
      </c>
      <c r="AC828" s="40">
        <f>AC$12*$D828*INDEX(AC$21:AC$28,$E828)*INDEX(AC$30:AC$46,$F828)*(1-INDEX(AC$117:AC$133,$F828))</f>
        <v/>
      </c>
      <c r="AD828" s="42">
        <f>CARBONTAX(AD$12,$D828,INDEX(AD$21:AD$28,$E828),INDEX(AD$30:AD$46,$F828),INDEX(AD$117:AD$133,$F828))</f>
        <v/>
      </c>
      <c r="AE828" s="25">
        <f>LOWER(Settings!$C$4)&amp;".mit."&amp;$A828&amp;IF($C828="","","."&amp;$C828&amp;"."&amp;$B828)&amp;IF(INDEX(Variables!$D$5:$D$105,MATCH($A828,Variables!$A$5:$A$105,0))="","","."&amp;INDEX(Variables!$D$5:$D$105,MATCH($A828,Variables!$A$5:$A$105,0)))&amp;"."&amp;AE$5</f>
        <v/>
      </c>
      <c r="AF828" s="41">
        <f>AF$12*$D828*INDEX(AF$21:AF$28,$E828)*INDEX(AF$30:AF$46,$F828)*(1-INDEX(AF$117:AF$133,$F828))</f>
        <v/>
      </c>
      <c r="AG828" s="40">
        <f>AG$12*$D828*INDEX(AG$21:AG$28,$E828)*INDEX(AG$30:AG$46,$F828)*(1-INDEX(AG$117:AG$133,$F828))</f>
        <v/>
      </c>
      <c r="AH828" s="40">
        <f>AH$12*$D828*INDEX(AH$21:AH$28,$E828)*INDEX(AH$30:AH$46,$F828)*(1-INDEX(AH$117:AH$133,$F828))</f>
        <v/>
      </c>
      <c r="AI828" s="40">
        <f>AI$12*$D828*INDEX(AI$21:AI$28,$E828)*INDEX(AI$30:AI$46,$F828)*(1-INDEX(AI$117:AI$133,$F828))</f>
        <v/>
      </c>
      <c r="AJ828" s="40">
        <f>AJ$12*$D828*INDEX(AJ$21:AJ$28,$E828)*INDEX(AJ$30:AJ$46,$F828)*(1-INDEX(AJ$117:AJ$133,$F828))</f>
        <v/>
      </c>
      <c r="AK828" s="40">
        <f>AK$12*$D828*INDEX(AK$21:AK$28,$E828)*INDEX(AK$30:AK$46,$F828)*(1-INDEX(AK$117:AK$133,$F828))</f>
        <v/>
      </c>
      <c r="AL828" s="40">
        <f>AL$12*$D828*INDEX(AL$21:AL$28,$E828)*INDEX(AL$30:AL$46,$F828)*(1-INDEX(AL$117:AL$133,$F828))</f>
        <v/>
      </c>
      <c r="AM828" s="40">
        <f>AM$12*$D828*INDEX(AM$21:AM$28,$E828)*INDEX(AM$30:AM$46,$F828)*(1-INDEX(AM$117:AM$133,$F828))</f>
        <v/>
      </c>
      <c r="AN828" s="40">
        <f>AN$12*$D828*INDEX(AN$21:AN$28,$E828)*INDEX(AN$30:AN$46,$F828)*(1-INDEX(AN$117:AN$133,$F828))</f>
        <v/>
      </c>
      <c r="AO828" s="40">
        <f>AO$12*$D828*INDEX(AO$21:AO$28,$E828)*INDEX(AO$30:AO$46,$F828)*(1-INDEX(AO$117:AO$133,$F828))</f>
        <v/>
      </c>
      <c r="AP828" s="40">
        <f>AP$12*$D828*INDEX(AP$21:AP$28,$E828)*INDEX(AP$30:AP$46,$F828)*(1-INDEX(AP$117:AP$133,$F828))</f>
        <v/>
      </c>
      <c r="AQ828" s="40">
        <f>AQ$12*$D828*INDEX(AQ$21:AQ$28,$E828)*INDEX(AQ$30:AQ$46,$F828)*(1-INDEX(AQ$117:AQ$133,$F828))</f>
        <v/>
      </c>
      <c r="AR828" s="40">
        <f>AR$12*$D828*INDEX(AR$21:AR$28,$E828)*INDEX(AR$30:AR$46,$F828)*(1-INDEX(AR$117:AR$133,$F828))</f>
        <v/>
      </c>
      <c r="AS828" s="40">
        <f>AS$12*$D828*INDEX(AS$21:AS$28,$E828)*INDEX(AS$30:AS$46,$F828)*(1-INDEX(AS$117:AS$133,$F828))</f>
        <v/>
      </c>
      <c r="AT828" s="40">
        <f>AT$12*$D828*INDEX(AT$21:AT$28,$E828)*INDEX(AT$30:AT$46,$F828)*(1-INDEX(AT$117:AT$133,$F828))</f>
        <v/>
      </c>
      <c r="AU828" s="40">
        <f>AU$12*$D828*INDEX(AU$21:AU$28,$E828)*INDEX(AU$30:AU$46,$F828)*(1-INDEX(AU$117:AU$133,$F828))</f>
        <v/>
      </c>
      <c r="AV828" s="40">
        <f>AV$12*$D828*INDEX(AV$21:AV$28,$E828)*INDEX(AV$30:AV$46,$F828)*(1-INDEX(AV$117:AV$133,$F828))</f>
        <v/>
      </c>
      <c r="AW828" s="40">
        <f>AW$12*$D828*INDEX(AW$21:AW$28,$E828)*INDEX(AW$30:AW$46,$F828)*(1-INDEX(AW$117:AW$133,$F828))</f>
        <v/>
      </c>
      <c r="AX828" s="42">
        <f>CARBONTAX(AX$12,$D828,INDEX(AX$21:AX$28,$E828),INDEX(AX$30:AX$46,$F828),INDEX(AX$117:AX$133,$F828))</f>
        <v/>
      </c>
    </row>
    <row r="829" hidden="1" outlineLevel="2">
      <c r="A829" s="5" t="inlineStr">
        <is>
          <t>ctxnew</t>
        </is>
      </c>
      <c r="B829" s="5" t="inlineStr">
        <is>
          <t>bio</t>
        </is>
      </c>
      <c r="C829" s="5" t="inlineStr">
        <is>
          <t>irn</t>
        </is>
      </c>
      <c r="D829" s="40">
        <f>INDEX(Inputs!$T$5:$T$132,MATCH($B829&amp;"|"&amp;$C829,Inputs!$A$5:$A$132,0))</f>
        <v/>
      </c>
      <c r="E829" s="40">
        <f>INDEX(Inputs!$J$5:$J$132,MATCH($B829&amp;"|"&amp;$C829,Inputs!$A$5:$A$132,0))</f>
        <v/>
      </c>
      <c r="F829" s="40">
        <f>INDEX(Inputs!$K$5:$K$132,MATCH($B829&amp;"|"&amp;$C829,Inputs!$A$5:$A$132,0))</f>
        <v/>
      </c>
      <c r="G829" s="39" t="n"/>
      <c r="H829" s="5">
        <f>INDEX(Variables!$B$5:$B$105,MATCH($A829,Variables!$A$5:$A$105,0))&amp;IF($C829="",""," | "&amp;INDEX(Mapping!$B$5:$B$26,MATCH($C829,Mapping!$A$5:$A$26,0))&amp;" | "&amp;INDEX(Mapping!$B$30:$B$41,MATCH($B829,Mapping!$A$30:$A$41,0)))</f>
        <v/>
      </c>
      <c r="I829" s="5">
        <f>INDEX(Variables!$C$5:$C$105,MATCH($A829,Variables!$A$5:$A$105,0))</f>
        <v/>
      </c>
      <c r="J829" s="5">
        <f>INDEX(Variables!$E$5:$E$105,MATCH($A829,Variables!$A$5:$A$105,0))</f>
        <v/>
      </c>
      <c r="K829" s="25">
        <f>LOWER(Settings!$C$4)&amp;".mit."&amp;$A829&amp;IF($C829="","","."&amp;$C829&amp;"."&amp;$B829)&amp;IF(INDEX(Variables!$D$5:$D$105,MATCH($A829,Variables!$A$5:$A$105,0))="","","."&amp;INDEX(Variables!$D$5:$D$105,MATCH($A829,Variables!$A$5:$A$105,0)))&amp;"."&amp;K$5</f>
        <v/>
      </c>
      <c r="L829" s="41">
        <f>L$12*$D829*INDEX(L$21:L$28,$E829)*INDEX(L$30:L$46,$F829)*(1-INDEX(L$117:L$133,$F829))</f>
        <v/>
      </c>
      <c r="M829" s="40">
        <f>M$12*$D829*INDEX(M$21:M$28,$E829)*INDEX(M$30:M$46,$F829)*(1-INDEX(M$117:M$133,$F829))</f>
        <v/>
      </c>
      <c r="N829" s="40">
        <f>N$12*$D829*INDEX(N$21:N$28,$E829)*INDEX(N$30:N$46,$F829)*(1-INDEX(N$117:N$133,$F829))</f>
        <v/>
      </c>
      <c r="O829" s="40">
        <f>O$12*$D829*INDEX(O$21:O$28,$E829)*INDEX(O$30:O$46,$F829)*(1-INDEX(O$117:O$133,$F829))</f>
        <v/>
      </c>
      <c r="P829" s="40">
        <f>P$12*$D829*INDEX(P$21:P$28,$E829)*INDEX(P$30:P$46,$F829)*(1-INDEX(P$117:P$133,$F829))</f>
        <v/>
      </c>
      <c r="Q829" s="40">
        <f>Q$12*$D829*INDEX(Q$21:Q$28,$E829)*INDEX(Q$30:Q$46,$F829)*(1-INDEX(Q$117:Q$133,$F829))</f>
        <v/>
      </c>
      <c r="R829" s="40">
        <f>R$12*$D829*INDEX(R$21:R$28,$E829)*INDEX(R$30:R$46,$F829)*(1-INDEX(R$117:R$133,$F829))</f>
        <v/>
      </c>
      <c r="S829" s="40">
        <f>S$12*$D829*INDEX(S$21:S$28,$E829)*INDEX(S$30:S$46,$F829)*(1-INDEX(S$117:S$133,$F829))</f>
        <v/>
      </c>
      <c r="T829" s="40">
        <f>T$12*$D829*INDEX(T$21:T$28,$E829)*INDEX(T$30:T$46,$F829)*(1-INDEX(T$117:T$133,$F829))</f>
        <v/>
      </c>
      <c r="U829" s="40">
        <f>U$12*$D829*INDEX(U$21:U$28,$E829)*INDEX(U$30:U$46,$F829)*(1-INDEX(U$117:U$133,$F829))</f>
        <v/>
      </c>
      <c r="V829" s="40">
        <f>V$12*$D829*INDEX(V$21:V$28,$E829)*INDEX(V$30:V$46,$F829)*(1-INDEX(V$117:V$133,$F829))</f>
        <v/>
      </c>
      <c r="W829" s="40">
        <f>W$12*$D829*INDEX(W$21:W$28,$E829)*INDEX(W$30:W$46,$F829)*(1-INDEX(W$117:W$133,$F829))</f>
        <v/>
      </c>
      <c r="X829" s="40">
        <f>X$12*$D829*INDEX(X$21:X$28,$E829)*INDEX(X$30:X$46,$F829)*(1-INDEX(X$117:X$133,$F829))</f>
        <v/>
      </c>
      <c r="Y829" s="40">
        <f>Y$12*$D829*INDEX(Y$21:Y$28,$E829)*INDEX(Y$30:Y$46,$F829)*(1-INDEX(Y$117:Y$133,$F829))</f>
        <v/>
      </c>
      <c r="Z829" s="40">
        <f>Z$12*$D829*INDEX(Z$21:Z$28,$E829)*INDEX(Z$30:Z$46,$F829)*(1-INDEX(Z$117:Z$133,$F829))</f>
        <v/>
      </c>
      <c r="AA829" s="40">
        <f>AA$12*$D829*INDEX(AA$21:AA$28,$E829)*INDEX(AA$30:AA$46,$F829)*(1-INDEX(AA$117:AA$133,$F829))</f>
        <v/>
      </c>
      <c r="AB829" s="40">
        <f>AB$12*$D829*INDEX(AB$21:AB$28,$E829)*INDEX(AB$30:AB$46,$F829)*(1-INDEX(AB$117:AB$133,$F829))</f>
        <v/>
      </c>
      <c r="AC829" s="40">
        <f>AC$12*$D829*INDEX(AC$21:AC$28,$E829)*INDEX(AC$30:AC$46,$F829)*(1-INDEX(AC$117:AC$133,$F829))</f>
        <v/>
      </c>
      <c r="AD829" s="42">
        <f>CARBONTAX(AD$12,$D829,INDEX(AD$21:AD$28,$E829),INDEX(AD$30:AD$46,$F829),INDEX(AD$117:AD$133,$F829))</f>
        <v/>
      </c>
      <c r="AE829" s="25">
        <f>LOWER(Settings!$C$4)&amp;".mit."&amp;$A829&amp;IF($C829="","","."&amp;$C829&amp;"."&amp;$B829)&amp;IF(INDEX(Variables!$D$5:$D$105,MATCH($A829,Variables!$A$5:$A$105,0))="","","."&amp;INDEX(Variables!$D$5:$D$105,MATCH($A829,Variables!$A$5:$A$105,0)))&amp;"."&amp;AE$5</f>
        <v/>
      </c>
      <c r="AF829" s="41">
        <f>AF$12*$D829*INDEX(AF$21:AF$28,$E829)*INDEX(AF$30:AF$46,$F829)*(1-INDEX(AF$117:AF$133,$F829))</f>
        <v/>
      </c>
      <c r="AG829" s="40">
        <f>AG$12*$D829*INDEX(AG$21:AG$28,$E829)*INDEX(AG$30:AG$46,$F829)*(1-INDEX(AG$117:AG$133,$F829))</f>
        <v/>
      </c>
      <c r="AH829" s="40">
        <f>AH$12*$D829*INDEX(AH$21:AH$28,$E829)*INDEX(AH$30:AH$46,$F829)*(1-INDEX(AH$117:AH$133,$F829))</f>
        <v/>
      </c>
      <c r="AI829" s="40">
        <f>AI$12*$D829*INDEX(AI$21:AI$28,$E829)*INDEX(AI$30:AI$46,$F829)*(1-INDEX(AI$117:AI$133,$F829))</f>
        <v/>
      </c>
      <c r="AJ829" s="40">
        <f>AJ$12*$D829*INDEX(AJ$21:AJ$28,$E829)*INDEX(AJ$30:AJ$46,$F829)*(1-INDEX(AJ$117:AJ$133,$F829))</f>
        <v/>
      </c>
      <c r="AK829" s="40">
        <f>AK$12*$D829*INDEX(AK$21:AK$28,$E829)*INDEX(AK$30:AK$46,$F829)*(1-INDEX(AK$117:AK$133,$F829))</f>
        <v/>
      </c>
      <c r="AL829" s="40">
        <f>AL$12*$D829*INDEX(AL$21:AL$28,$E829)*INDEX(AL$30:AL$46,$F829)*(1-INDEX(AL$117:AL$133,$F829))</f>
        <v/>
      </c>
      <c r="AM829" s="40">
        <f>AM$12*$D829*INDEX(AM$21:AM$28,$E829)*INDEX(AM$30:AM$46,$F829)*(1-INDEX(AM$117:AM$133,$F829))</f>
        <v/>
      </c>
      <c r="AN829" s="40">
        <f>AN$12*$D829*INDEX(AN$21:AN$28,$E829)*INDEX(AN$30:AN$46,$F829)*(1-INDEX(AN$117:AN$133,$F829))</f>
        <v/>
      </c>
      <c r="AO829" s="40">
        <f>AO$12*$D829*INDEX(AO$21:AO$28,$E829)*INDEX(AO$30:AO$46,$F829)*(1-INDEX(AO$117:AO$133,$F829))</f>
        <v/>
      </c>
      <c r="AP829" s="40">
        <f>AP$12*$D829*INDEX(AP$21:AP$28,$E829)*INDEX(AP$30:AP$46,$F829)*(1-INDEX(AP$117:AP$133,$F829))</f>
        <v/>
      </c>
      <c r="AQ829" s="40">
        <f>AQ$12*$D829*INDEX(AQ$21:AQ$28,$E829)*INDEX(AQ$30:AQ$46,$F829)*(1-INDEX(AQ$117:AQ$133,$F829))</f>
        <v/>
      </c>
      <c r="AR829" s="40">
        <f>AR$12*$D829*INDEX(AR$21:AR$28,$E829)*INDEX(AR$30:AR$46,$F829)*(1-INDEX(AR$117:AR$133,$F829))</f>
        <v/>
      </c>
      <c r="AS829" s="40">
        <f>AS$12*$D829*INDEX(AS$21:AS$28,$E829)*INDEX(AS$30:AS$46,$F829)*(1-INDEX(AS$117:AS$133,$F829))</f>
        <v/>
      </c>
      <c r="AT829" s="40">
        <f>AT$12*$D829*INDEX(AT$21:AT$28,$E829)*INDEX(AT$30:AT$46,$F829)*(1-INDEX(AT$117:AT$133,$F829))</f>
        <v/>
      </c>
      <c r="AU829" s="40">
        <f>AU$12*$D829*INDEX(AU$21:AU$28,$E829)*INDEX(AU$30:AU$46,$F829)*(1-INDEX(AU$117:AU$133,$F829))</f>
        <v/>
      </c>
      <c r="AV829" s="40">
        <f>AV$12*$D829*INDEX(AV$21:AV$28,$E829)*INDEX(AV$30:AV$46,$F829)*(1-INDEX(AV$117:AV$133,$F829))</f>
        <v/>
      </c>
      <c r="AW829" s="40">
        <f>AW$12*$D829*INDEX(AW$21:AW$28,$E829)*INDEX(AW$30:AW$46,$F829)*(1-INDEX(AW$117:AW$133,$F829))</f>
        <v/>
      </c>
      <c r="AX829" s="42">
        <f>CARBONTAX(AX$12,$D829,INDEX(AX$21:AX$28,$E829),INDEX(AX$30:AX$46,$F829),INDEX(AX$117:AX$133,$F829))</f>
        <v/>
      </c>
    </row>
    <row r="830" hidden="1" outlineLevel="2"/>
    <row r="831" hidden="1" outlineLevel="2">
      <c r="A831" s="5" t="inlineStr">
        <is>
          <t>ets</t>
        </is>
      </c>
      <c r="B831" s="5" t="inlineStr">
        <is>
          <t>coa</t>
        </is>
      </c>
      <c r="C831" s="5" t="inlineStr">
        <is>
          <t>irn</t>
        </is>
      </c>
      <c r="D831" s="40">
        <f>INDEX(Inputs!$T$5:$T$132,MATCH($B831&amp;"|"&amp;$C831,Inputs!$A$5:$A$132,0))</f>
        <v/>
      </c>
      <c r="E831" s="40">
        <f>INDEX(Inputs!$K$5:$K$132,MATCH($B831&amp;"|"&amp;$C831,Inputs!$A$5:$A$132,0))</f>
        <v/>
      </c>
      <c r="F831" s="39" t="n"/>
      <c r="G831" s="39" t="n"/>
      <c r="H831" s="5">
        <f>INDEX(Variables!$B$5:$B$105,MATCH($A831,Variables!$A$5:$A$105,0))&amp;IF($C831="",""," | "&amp;INDEX(Mapping!$B$5:$B$26,MATCH($C831,Mapping!$A$5:$A$26,0))&amp;" | "&amp;INDEX(Mapping!$B$30:$B$41,MATCH($B831,Mapping!$A$30:$A$41,0)))</f>
        <v/>
      </c>
      <c r="I831" s="5">
        <f>INDEX(Variables!$C$5:$C$105,MATCH($A831,Variables!$A$5:$A$105,0))</f>
        <v/>
      </c>
      <c r="J831" s="5">
        <f>INDEX(Variables!$E$5:$E$105,MATCH($A831,Variables!$A$5:$A$105,0))</f>
        <v/>
      </c>
      <c r="K831" s="25">
        <f>LOWER(Settings!$C$4)&amp;".mit."&amp;$A831&amp;IF($C831="","","."&amp;$C831&amp;"."&amp;$B831)&amp;IF(INDEX(Variables!$D$5:$D$105,MATCH($A831,Variables!$A$5:$A$105,0))="","","."&amp;INDEX(Variables!$D$5:$D$105,MATCH($A831,Variables!$A$5:$A$105,0)))&amp;"."&amp;K$5</f>
        <v/>
      </c>
      <c r="L831" s="41">
        <f>L$134*$D831*INDEX(L$117:L$133,$E831)</f>
        <v/>
      </c>
      <c r="M831" s="40">
        <f>M$134*$D831*INDEX(M$117:M$133,$E831)</f>
        <v/>
      </c>
      <c r="N831" s="40">
        <f>N$134*$D831*INDEX(N$117:N$133,$E831)</f>
        <v/>
      </c>
      <c r="O831" s="40">
        <f>O$134*$D831*INDEX(O$117:O$133,$E831)</f>
        <v/>
      </c>
      <c r="P831" s="40">
        <f>P$134*$D831*INDEX(P$117:P$133,$E831)</f>
        <v/>
      </c>
      <c r="Q831" s="40">
        <f>Q$134*$D831*INDEX(Q$117:Q$133,$E831)</f>
        <v/>
      </c>
      <c r="R831" s="40">
        <f>R$134*$D831*INDEX(R$117:R$133,$E831)</f>
        <v/>
      </c>
      <c r="S831" s="40">
        <f>S$134*$D831*INDEX(S$117:S$133,$E831)</f>
        <v/>
      </c>
      <c r="T831" s="40">
        <f>T$134*$D831*INDEX(T$117:T$133,$E831)</f>
        <v/>
      </c>
      <c r="U831" s="40">
        <f>U$134*$D831*INDEX(U$117:U$133,$E831)</f>
        <v/>
      </c>
      <c r="V831" s="40">
        <f>V$134*$D831*INDEX(V$117:V$133,$E831)</f>
        <v/>
      </c>
      <c r="W831" s="40">
        <f>W$134*$D831*INDEX(W$117:W$133,$E831)</f>
        <v/>
      </c>
      <c r="X831" s="40">
        <f>X$134*$D831*INDEX(X$117:X$133,$E831)</f>
        <v/>
      </c>
      <c r="Y831" s="40">
        <f>Y$134*$D831*INDEX(Y$117:Y$133,$E831)</f>
        <v/>
      </c>
      <c r="Z831" s="40">
        <f>Z$134*$D831*INDEX(Z$117:Z$133,$E831)</f>
        <v/>
      </c>
      <c r="AA831" s="40">
        <f>AA$134*$D831*INDEX(AA$117:AA$133,$E831)</f>
        <v/>
      </c>
      <c r="AB831" s="40">
        <f>AB$134*$D831*INDEX(AB$117:AB$133,$E831)</f>
        <v/>
      </c>
      <c r="AC831" s="40">
        <f>AC$134*$D831*INDEX(AC$117:AC$133,$E831)</f>
        <v/>
      </c>
      <c r="AD831" s="42">
        <f>ETSCOST(AD$134,$D831,INDEX(AD$117:AD$133,$E831))</f>
        <v/>
      </c>
      <c r="AE831" s="25">
        <f>LOWER(Settings!$C$4)&amp;".mit."&amp;$A831&amp;IF($C831="","","."&amp;$C831&amp;"."&amp;$B831)&amp;IF(INDEX(Variables!$D$5:$D$105,MATCH($A831,Variables!$A$5:$A$105,0))="","","."&amp;INDEX(Variables!$D$5:$D$105,MATCH($A831,Variables!$A$5:$A$105,0)))&amp;"."&amp;AE$5</f>
        <v/>
      </c>
      <c r="AF831" s="41">
        <f>AF$134*$D831*INDEX(AF$117:AF$133,$E831)</f>
        <v/>
      </c>
      <c r="AG831" s="40">
        <f>AG$134*$D831*INDEX(AG$117:AG$133,$E831)</f>
        <v/>
      </c>
      <c r="AH831" s="40">
        <f>AH$134*$D831*INDEX(AH$117:AH$133,$E831)</f>
        <v/>
      </c>
      <c r="AI831" s="40">
        <f>AI$134*$D831*INDEX(AI$117:AI$133,$E831)</f>
        <v/>
      </c>
      <c r="AJ831" s="40">
        <f>AJ$134*$D831*INDEX(AJ$117:AJ$133,$E831)</f>
        <v/>
      </c>
      <c r="AK831" s="40">
        <f>AK$134*$D831*INDEX(AK$117:AK$133,$E831)</f>
        <v/>
      </c>
      <c r="AL831" s="40">
        <f>AL$134*$D831*INDEX(AL$117:AL$133,$E831)</f>
        <v/>
      </c>
      <c r="AM831" s="40">
        <f>AM$134*$D831*INDEX(AM$117:AM$133,$E831)</f>
        <v/>
      </c>
      <c r="AN831" s="40">
        <f>AN$134*$D831*INDEX(AN$117:AN$133,$E831)</f>
        <v/>
      </c>
      <c r="AO831" s="40">
        <f>AO$134*$D831*INDEX(AO$117:AO$133,$E831)</f>
        <v/>
      </c>
      <c r="AP831" s="40">
        <f>AP$134*$D831*INDEX(AP$117:AP$133,$E831)</f>
        <v/>
      </c>
      <c r="AQ831" s="40">
        <f>AQ$134*$D831*INDEX(AQ$117:AQ$133,$E831)</f>
        <v/>
      </c>
      <c r="AR831" s="40">
        <f>AR$134*$D831*INDEX(AR$117:AR$133,$E831)</f>
        <v/>
      </c>
      <c r="AS831" s="40">
        <f>AS$134*$D831*INDEX(AS$117:AS$133,$E831)</f>
        <v/>
      </c>
      <c r="AT831" s="40">
        <f>AT$134*$D831*INDEX(AT$117:AT$133,$E831)</f>
        <v/>
      </c>
      <c r="AU831" s="40">
        <f>AU$134*$D831*INDEX(AU$117:AU$133,$E831)</f>
        <v/>
      </c>
      <c r="AV831" s="40">
        <f>AV$134*$D831*INDEX(AV$117:AV$133,$E831)</f>
        <v/>
      </c>
      <c r="AW831" s="40">
        <f>AW$134*$D831*INDEX(AW$117:AW$133,$E831)</f>
        <v/>
      </c>
      <c r="AX831" s="42">
        <f>ETSCOST(AX$134,$D831,INDEX(AX$117:AX$133,$E831))</f>
        <v/>
      </c>
    </row>
    <row r="832" hidden="1" outlineLevel="2">
      <c r="A832" s="5" t="inlineStr">
        <is>
          <t>ets</t>
        </is>
      </c>
      <c r="B832" s="5" t="inlineStr">
        <is>
          <t>nga</t>
        </is>
      </c>
      <c r="C832" s="5" t="inlineStr">
        <is>
          <t>irn</t>
        </is>
      </c>
      <c r="D832" s="40">
        <f>INDEX(Inputs!$T$5:$T$132,MATCH($B832&amp;"|"&amp;$C832,Inputs!$A$5:$A$132,0))</f>
        <v/>
      </c>
      <c r="E832" s="40">
        <f>INDEX(Inputs!$K$5:$K$132,MATCH($B832&amp;"|"&amp;$C832,Inputs!$A$5:$A$132,0))</f>
        <v/>
      </c>
      <c r="F832" s="39" t="n"/>
      <c r="G832" s="39" t="n"/>
      <c r="H832" s="5">
        <f>INDEX(Variables!$B$5:$B$105,MATCH($A832,Variables!$A$5:$A$105,0))&amp;IF($C832="",""," | "&amp;INDEX(Mapping!$B$5:$B$26,MATCH($C832,Mapping!$A$5:$A$26,0))&amp;" | "&amp;INDEX(Mapping!$B$30:$B$41,MATCH($B832,Mapping!$A$30:$A$41,0)))</f>
        <v/>
      </c>
      <c r="I832" s="5">
        <f>INDEX(Variables!$C$5:$C$105,MATCH($A832,Variables!$A$5:$A$105,0))</f>
        <v/>
      </c>
      <c r="J832" s="5">
        <f>INDEX(Variables!$E$5:$E$105,MATCH($A832,Variables!$A$5:$A$105,0))</f>
        <v/>
      </c>
      <c r="K832" s="25">
        <f>LOWER(Settings!$C$4)&amp;".mit."&amp;$A832&amp;IF($C832="","","."&amp;$C832&amp;"."&amp;$B832)&amp;IF(INDEX(Variables!$D$5:$D$105,MATCH($A832,Variables!$A$5:$A$105,0))="","","."&amp;INDEX(Variables!$D$5:$D$105,MATCH($A832,Variables!$A$5:$A$105,0)))&amp;"."&amp;K$5</f>
        <v/>
      </c>
      <c r="L832" s="41">
        <f>L$134*$D832*INDEX(L$117:L$133,$E832)</f>
        <v/>
      </c>
      <c r="M832" s="40">
        <f>M$134*$D832*INDEX(M$117:M$133,$E832)</f>
        <v/>
      </c>
      <c r="N832" s="40">
        <f>N$134*$D832*INDEX(N$117:N$133,$E832)</f>
        <v/>
      </c>
      <c r="O832" s="40">
        <f>O$134*$D832*INDEX(O$117:O$133,$E832)</f>
        <v/>
      </c>
      <c r="P832" s="40">
        <f>P$134*$D832*INDEX(P$117:P$133,$E832)</f>
        <v/>
      </c>
      <c r="Q832" s="40">
        <f>Q$134*$D832*INDEX(Q$117:Q$133,$E832)</f>
        <v/>
      </c>
      <c r="R832" s="40">
        <f>R$134*$D832*INDEX(R$117:R$133,$E832)</f>
        <v/>
      </c>
      <c r="S832" s="40">
        <f>S$134*$D832*INDEX(S$117:S$133,$E832)</f>
        <v/>
      </c>
      <c r="T832" s="40">
        <f>T$134*$D832*INDEX(T$117:T$133,$E832)</f>
        <v/>
      </c>
      <c r="U832" s="40">
        <f>U$134*$D832*INDEX(U$117:U$133,$E832)</f>
        <v/>
      </c>
      <c r="V832" s="40">
        <f>V$134*$D832*INDEX(V$117:V$133,$E832)</f>
        <v/>
      </c>
      <c r="W832" s="40">
        <f>W$134*$D832*INDEX(W$117:W$133,$E832)</f>
        <v/>
      </c>
      <c r="X832" s="40">
        <f>X$134*$D832*INDEX(X$117:X$133,$E832)</f>
        <v/>
      </c>
      <c r="Y832" s="40">
        <f>Y$134*$D832*INDEX(Y$117:Y$133,$E832)</f>
        <v/>
      </c>
      <c r="Z832" s="40">
        <f>Z$134*$D832*INDEX(Z$117:Z$133,$E832)</f>
        <v/>
      </c>
      <c r="AA832" s="40">
        <f>AA$134*$D832*INDEX(AA$117:AA$133,$E832)</f>
        <v/>
      </c>
      <c r="AB832" s="40">
        <f>AB$134*$D832*INDEX(AB$117:AB$133,$E832)</f>
        <v/>
      </c>
      <c r="AC832" s="40">
        <f>AC$134*$D832*INDEX(AC$117:AC$133,$E832)</f>
        <v/>
      </c>
      <c r="AD832" s="42">
        <f>ETSCOST(AD$134,$D832,INDEX(AD$117:AD$133,$E832))</f>
        <v/>
      </c>
      <c r="AE832" s="25">
        <f>LOWER(Settings!$C$4)&amp;".mit."&amp;$A832&amp;IF($C832="","","."&amp;$C832&amp;"."&amp;$B832)&amp;IF(INDEX(Variables!$D$5:$D$105,MATCH($A832,Variables!$A$5:$A$105,0))="","","."&amp;INDEX(Variables!$D$5:$D$105,MATCH($A832,Variables!$A$5:$A$105,0)))&amp;"."&amp;AE$5</f>
        <v/>
      </c>
      <c r="AF832" s="41">
        <f>AF$134*$D832*INDEX(AF$117:AF$133,$E832)</f>
        <v/>
      </c>
      <c r="AG832" s="40">
        <f>AG$134*$D832*INDEX(AG$117:AG$133,$E832)</f>
        <v/>
      </c>
      <c r="AH832" s="40">
        <f>AH$134*$D832*INDEX(AH$117:AH$133,$E832)</f>
        <v/>
      </c>
      <c r="AI832" s="40">
        <f>AI$134*$D832*INDEX(AI$117:AI$133,$E832)</f>
        <v/>
      </c>
      <c r="AJ832" s="40">
        <f>AJ$134*$D832*INDEX(AJ$117:AJ$133,$E832)</f>
        <v/>
      </c>
      <c r="AK832" s="40">
        <f>AK$134*$D832*INDEX(AK$117:AK$133,$E832)</f>
        <v/>
      </c>
      <c r="AL832" s="40">
        <f>AL$134*$D832*INDEX(AL$117:AL$133,$E832)</f>
        <v/>
      </c>
      <c r="AM832" s="40">
        <f>AM$134*$D832*INDEX(AM$117:AM$133,$E832)</f>
        <v/>
      </c>
      <c r="AN832" s="40">
        <f>AN$134*$D832*INDEX(AN$117:AN$133,$E832)</f>
        <v/>
      </c>
      <c r="AO832" s="40">
        <f>AO$134*$D832*INDEX(AO$117:AO$133,$E832)</f>
        <v/>
      </c>
      <c r="AP832" s="40">
        <f>AP$134*$D832*INDEX(AP$117:AP$133,$E832)</f>
        <v/>
      </c>
      <c r="AQ832" s="40">
        <f>AQ$134*$D832*INDEX(AQ$117:AQ$133,$E832)</f>
        <v/>
      </c>
      <c r="AR832" s="40">
        <f>AR$134*$D832*INDEX(AR$117:AR$133,$E832)</f>
        <v/>
      </c>
      <c r="AS832" s="40">
        <f>AS$134*$D832*INDEX(AS$117:AS$133,$E832)</f>
        <v/>
      </c>
      <c r="AT832" s="40">
        <f>AT$134*$D832*INDEX(AT$117:AT$133,$E832)</f>
        <v/>
      </c>
      <c r="AU832" s="40">
        <f>AU$134*$D832*INDEX(AU$117:AU$133,$E832)</f>
        <v/>
      </c>
      <c r="AV832" s="40">
        <f>AV$134*$D832*INDEX(AV$117:AV$133,$E832)</f>
        <v/>
      </c>
      <c r="AW832" s="40">
        <f>AW$134*$D832*INDEX(AW$117:AW$133,$E832)</f>
        <v/>
      </c>
      <c r="AX832" s="42">
        <f>ETSCOST(AX$134,$D832,INDEX(AX$117:AX$133,$E832))</f>
        <v/>
      </c>
    </row>
    <row r="833" hidden="1" outlineLevel="2">
      <c r="A833" s="5" t="inlineStr">
        <is>
          <t>ets</t>
        </is>
      </c>
      <c r="B833" s="5" t="inlineStr">
        <is>
          <t>gso</t>
        </is>
      </c>
      <c r="C833" s="5" t="inlineStr">
        <is>
          <t>irn</t>
        </is>
      </c>
      <c r="D833" s="40">
        <f>INDEX(Inputs!$T$5:$T$132,MATCH($B833&amp;"|"&amp;$C833,Inputs!$A$5:$A$132,0))</f>
        <v/>
      </c>
      <c r="E833" s="40">
        <f>INDEX(Inputs!$K$5:$K$132,MATCH($B833&amp;"|"&amp;$C833,Inputs!$A$5:$A$132,0))</f>
        <v/>
      </c>
      <c r="F833" s="39" t="n"/>
      <c r="G833" s="39" t="n"/>
      <c r="H833" s="5">
        <f>INDEX(Variables!$B$5:$B$105,MATCH($A833,Variables!$A$5:$A$105,0))&amp;IF($C833="",""," | "&amp;INDEX(Mapping!$B$5:$B$26,MATCH($C833,Mapping!$A$5:$A$26,0))&amp;" | "&amp;INDEX(Mapping!$B$30:$B$41,MATCH($B833,Mapping!$A$30:$A$41,0)))</f>
        <v/>
      </c>
      <c r="I833" s="5">
        <f>INDEX(Variables!$C$5:$C$105,MATCH($A833,Variables!$A$5:$A$105,0))</f>
        <v/>
      </c>
      <c r="J833" s="5">
        <f>INDEX(Variables!$E$5:$E$105,MATCH($A833,Variables!$A$5:$A$105,0))</f>
        <v/>
      </c>
      <c r="K833" s="25">
        <f>LOWER(Settings!$C$4)&amp;".mit."&amp;$A833&amp;IF($C833="","","."&amp;$C833&amp;"."&amp;$B833)&amp;IF(INDEX(Variables!$D$5:$D$105,MATCH($A833,Variables!$A$5:$A$105,0))="","","."&amp;INDEX(Variables!$D$5:$D$105,MATCH($A833,Variables!$A$5:$A$105,0)))&amp;"."&amp;K$5</f>
        <v/>
      </c>
      <c r="L833" s="41">
        <f>L$134*$D833*INDEX(L$117:L$133,$E833)</f>
        <v/>
      </c>
      <c r="M833" s="40">
        <f>M$134*$D833*INDEX(M$117:M$133,$E833)</f>
        <v/>
      </c>
      <c r="N833" s="40">
        <f>N$134*$D833*INDEX(N$117:N$133,$E833)</f>
        <v/>
      </c>
      <c r="O833" s="40">
        <f>O$134*$D833*INDEX(O$117:O$133,$E833)</f>
        <v/>
      </c>
      <c r="P833" s="40">
        <f>P$134*$D833*INDEX(P$117:P$133,$E833)</f>
        <v/>
      </c>
      <c r="Q833" s="40">
        <f>Q$134*$D833*INDEX(Q$117:Q$133,$E833)</f>
        <v/>
      </c>
      <c r="R833" s="40">
        <f>R$134*$D833*INDEX(R$117:R$133,$E833)</f>
        <v/>
      </c>
      <c r="S833" s="40">
        <f>S$134*$D833*INDEX(S$117:S$133,$E833)</f>
        <v/>
      </c>
      <c r="T833" s="40">
        <f>T$134*$D833*INDEX(T$117:T$133,$E833)</f>
        <v/>
      </c>
      <c r="U833" s="40">
        <f>U$134*$D833*INDEX(U$117:U$133,$E833)</f>
        <v/>
      </c>
      <c r="V833" s="40">
        <f>V$134*$D833*INDEX(V$117:V$133,$E833)</f>
        <v/>
      </c>
      <c r="W833" s="40">
        <f>W$134*$D833*INDEX(W$117:W$133,$E833)</f>
        <v/>
      </c>
      <c r="X833" s="40">
        <f>X$134*$D833*INDEX(X$117:X$133,$E833)</f>
        <v/>
      </c>
      <c r="Y833" s="40">
        <f>Y$134*$D833*INDEX(Y$117:Y$133,$E833)</f>
        <v/>
      </c>
      <c r="Z833" s="40">
        <f>Z$134*$D833*INDEX(Z$117:Z$133,$E833)</f>
        <v/>
      </c>
      <c r="AA833" s="40">
        <f>AA$134*$D833*INDEX(AA$117:AA$133,$E833)</f>
        <v/>
      </c>
      <c r="AB833" s="40">
        <f>AB$134*$D833*INDEX(AB$117:AB$133,$E833)</f>
        <v/>
      </c>
      <c r="AC833" s="40">
        <f>AC$134*$D833*INDEX(AC$117:AC$133,$E833)</f>
        <v/>
      </c>
      <c r="AD833" s="42">
        <f>ETSCOST(AD$134,$D833,INDEX(AD$117:AD$133,$E833))</f>
        <v/>
      </c>
      <c r="AE833" s="25">
        <f>LOWER(Settings!$C$4)&amp;".mit."&amp;$A833&amp;IF($C833="","","."&amp;$C833&amp;"."&amp;$B833)&amp;IF(INDEX(Variables!$D$5:$D$105,MATCH($A833,Variables!$A$5:$A$105,0))="","","."&amp;INDEX(Variables!$D$5:$D$105,MATCH($A833,Variables!$A$5:$A$105,0)))&amp;"."&amp;AE$5</f>
        <v/>
      </c>
      <c r="AF833" s="41">
        <f>AF$134*$D833*INDEX(AF$117:AF$133,$E833)</f>
        <v/>
      </c>
      <c r="AG833" s="40">
        <f>AG$134*$D833*INDEX(AG$117:AG$133,$E833)</f>
        <v/>
      </c>
      <c r="AH833" s="40">
        <f>AH$134*$D833*INDEX(AH$117:AH$133,$E833)</f>
        <v/>
      </c>
      <c r="AI833" s="40">
        <f>AI$134*$D833*INDEX(AI$117:AI$133,$E833)</f>
        <v/>
      </c>
      <c r="AJ833" s="40">
        <f>AJ$134*$D833*INDEX(AJ$117:AJ$133,$E833)</f>
        <v/>
      </c>
      <c r="AK833" s="40">
        <f>AK$134*$D833*INDEX(AK$117:AK$133,$E833)</f>
        <v/>
      </c>
      <c r="AL833" s="40">
        <f>AL$134*$D833*INDEX(AL$117:AL$133,$E833)</f>
        <v/>
      </c>
      <c r="AM833" s="40">
        <f>AM$134*$D833*INDEX(AM$117:AM$133,$E833)</f>
        <v/>
      </c>
      <c r="AN833" s="40">
        <f>AN$134*$D833*INDEX(AN$117:AN$133,$E833)</f>
        <v/>
      </c>
      <c r="AO833" s="40">
        <f>AO$134*$D833*INDEX(AO$117:AO$133,$E833)</f>
        <v/>
      </c>
      <c r="AP833" s="40">
        <f>AP$134*$D833*INDEX(AP$117:AP$133,$E833)</f>
        <v/>
      </c>
      <c r="AQ833" s="40">
        <f>AQ$134*$D833*INDEX(AQ$117:AQ$133,$E833)</f>
        <v/>
      </c>
      <c r="AR833" s="40">
        <f>AR$134*$D833*INDEX(AR$117:AR$133,$E833)</f>
        <v/>
      </c>
      <c r="AS833" s="40">
        <f>AS$134*$D833*INDEX(AS$117:AS$133,$E833)</f>
        <v/>
      </c>
      <c r="AT833" s="40">
        <f>AT$134*$D833*INDEX(AT$117:AT$133,$E833)</f>
        <v/>
      </c>
      <c r="AU833" s="40">
        <f>AU$134*$D833*INDEX(AU$117:AU$133,$E833)</f>
        <v/>
      </c>
      <c r="AV833" s="40">
        <f>AV$134*$D833*INDEX(AV$117:AV$133,$E833)</f>
        <v/>
      </c>
      <c r="AW833" s="40">
        <f>AW$134*$D833*INDEX(AW$117:AW$133,$E833)</f>
        <v/>
      </c>
      <c r="AX833" s="42">
        <f>ETSCOST(AX$134,$D833,INDEX(AX$117:AX$133,$E833))</f>
        <v/>
      </c>
    </row>
    <row r="834" hidden="1" outlineLevel="2">
      <c r="A834" s="5" t="inlineStr">
        <is>
          <t>ets</t>
        </is>
      </c>
      <c r="B834" s="5" t="inlineStr">
        <is>
          <t>die</t>
        </is>
      </c>
      <c r="C834" s="5" t="inlineStr">
        <is>
          <t>irn</t>
        </is>
      </c>
      <c r="D834" s="40">
        <f>INDEX(Inputs!$T$5:$T$132,MATCH($B834&amp;"|"&amp;$C834,Inputs!$A$5:$A$132,0))</f>
        <v/>
      </c>
      <c r="E834" s="40">
        <f>INDEX(Inputs!$K$5:$K$132,MATCH($B834&amp;"|"&amp;$C834,Inputs!$A$5:$A$132,0))</f>
        <v/>
      </c>
      <c r="F834" s="39" t="n"/>
      <c r="G834" s="39" t="n"/>
      <c r="H834" s="5">
        <f>INDEX(Variables!$B$5:$B$105,MATCH($A834,Variables!$A$5:$A$105,0))&amp;IF($C834="",""," | "&amp;INDEX(Mapping!$B$5:$B$26,MATCH($C834,Mapping!$A$5:$A$26,0))&amp;" | "&amp;INDEX(Mapping!$B$30:$B$41,MATCH($B834,Mapping!$A$30:$A$41,0)))</f>
        <v/>
      </c>
      <c r="I834" s="5">
        <f>INDEX(Variables!$C$5:$C$105,MATCH($A834,Variables!$A$5:$A$105,0))</f>
        <v/>
      </c>
      <c r="J834" s="5">
        <f>INDEX(Variables!$E$5:$E$105,MATCH($A834,Variables!$A$5:$A$105,0))</f>
        <v/>
      </c>
      <c r="K834" s="25">
        <f>LOWER(Settings!$C$4)&amp;".mit."&amp;$A834&amp;IF($C834="","","."&amp;$C834&amp;"."&amp;$B834)&amp;IF(INDEX(Variables!$D$5:$D$105,MATCH($A834,Variables!$A$5:$A$105,0))="","","."&amp;INDEX(Variables!$D$5:$D$105,MATCH($A834,Variables!$A$5:$A$105,0)))&amp;"."&amp;K$5</f>
        <v/>
      </c>
      <c r="L834" s="41">
        <f>L$134*$D834*INDEX(L$117:L$133,$E834)</f>
        <v/>
      </c>
      <c r="M834" s="40">
        <f>M$134*$D834*INDEX(M$117:M$133,$E834)</f>
        <v/>
      </c>
      <c r="N834" s="40">
        <f>N$134*$D834*INDEX(N$117:N$133,$E834)</f>
        <v/>
      </c>
      <c r="O834" s="40">
        <f>O$134*$D834*INDEX(O$117:O$133,$E834)</f>
        <v/>
      </c>
      <c r="P834" s="40">
        <f>P$134*$D834*INDEX(P$117:P$133,$E834)</f>
        <v/>
      </c>
      <c r="Q834" s="40">
        <f>Q$134*$D834*INDEX(Q$117:Q$133,$E834)</f>
        <v/>
      </c>
      <c r="R834" s="40">
        <f>R$134*$D834*INDEX(R$117:R$133,$E834)</f>
        <v/>
      </c>
      <c r="S834" s="40">
        <f>S$134*$D834*INDEX(S$117:S$133,$E834)</f>
        <v/>
      </c>
      <c r="T834" s="40">
        <f>T$134*$D834*INDEX(T$117:T$133,$E834)</f>
        <v/>
      </c>
      <c r="U834" s="40">
        <f>U$134*$D834*INDEX(U$117:U$133,$E834)</f>
        <v/>
      </c>
      <c r="V834" s="40">
        <f>V$134*$D834*INDEX(V$117:V$133,$E834)</f>
        <v/>
      </c>
      <c r="W834" s="40">
        <f>W$134*$D834*INDEX(W$117:W$133,$E834)</f>
        <v/>
      </c>
      <c r="X834" s="40">
        <f>X$134*$D834*INDEX(X$117:X$133,$E834)</f>
        <v/>
      </c>
      <c r="Y834" s="40">
        <f>Y$134*$D834*INDEX(Y$117:Y$133,$E834)</f>
        <v/>
      </c>
      <c r="Z834" s="40">
        <f>Z$134*$D834*INDEX(Z$117:Z$133,$E834)</f>
        <v/>
      </c>
      <c r="AA834" s="40">
        <f>AA$134*$D834*INDEX(AA$117:AA$133,$E834)</f>
        <v/>
      </c>
      <c r="AB834" s="40">
        <f>AB$134*$D834*INDEX(AB$117:AB$133,$E834)</f>
        <v/>
      </c>
      <c r="AC834" s="40">
        <f>AC$134*$D834*INDEX(AC$117:AC$133,$E834)</f>
        <v/>
      </c>
      <c r="AD834" s="42">
        <f>ETSCOST(AD$134,$D834,INDEX(AD$117:AD$133,$E834))</f>
        <v/>
      </c>
      <c r="AE834" s="25">
        <f>LOWER(Settings!$C$4)&amp;".mit."&amp;$A834&amp;IF($C834="","","."&amp;$C834&amp;"."&amp;$B834)&amp;IF(INDEX(Variables!$D$5:$D$105,MATCH($A834,Variables!$A$5:$A$105,0))="","","."&amp;INDEX(Variables!$D$5:$D$105,MATCH($A834,Variables!$A$5:$A$105,0)))&amp;"."&amp;AE$5</f>
        <v/>
      </c>
      <c r="AF834" s="41">
        <f>AF$134*$D834*INDEX(AF$117:AF$133,$E834)</f>
        <v/>
      </c>
      <c r="AG834" s="40">
        <f>AG$134*$D834*INDEX(AG$117:AG$133,$E834)</f>
        <v/>
      </c>
      <c r="AH834" s="40">
        <f>AH$134*$D834*INDEX(AH$117:AH$133,$E834)</f>
        <v/>
      </c>
      <c r="AI834" s="40">
        <f>AI$134*$D834*INDEX(AI$117:AI$133,$E834)</f>
        <v/>
      </c>
      <c r="AJ834" s="40">
        <f>AJ$134*$D834*INDEX(AJ$117:AJ$133,$E834)</f>
        <v/>
      </c>
      <c r="AK834" s="40">
        <f>AK$134*$D834*INDEX(AK$117:AK$133,$E834)</f>
        <v/>
      </c>
      <c r="AL834" s="40">
        <f>AL$134*$D834*INDEX(AL$117:AL$133,$E834)</f>
        <v/>
      </c>
      <c r="AM834" s="40">
        <f>AM$134*$D834*INDEX(AM$117:AM$133,$E834)</f>
        <v/>
      </c>
      <c r="AN834" s="40">
        <f>AN$134*$D834*INDEX(AN$117:AN$133,$E834)</f>
        <v/>
      </c>
      <c r="AO834" s="40">
        <f>AO$134*$D834*INDEX(AO$117:AO$133,$E834)</f>
        <v/>
      </c>
      <c r="AP834" s="40">
        <f>AP$134*$D834*INDEX(AP$117:AP$133,$E834)</f>
        <v/>
      </c>
      <c r="AQ834" s="40">
        <f>AQ$134*$D834*INDEX(AQ$117:AQ$133,$E834)</f>
        <v/>
      </c>
      <c r="AR834" s="40">
        <f>AR$134*$D834*INDEX(AR$117:AR$133,$E834)</f>
        <v/>
      </c>
      <c r="AS834" s="40">
        <f>AS$134*$D834*INDEX(AS$117:AS$133,$E834)</f>
        <v/>
      </c>
      <c r="AT834" s="40">
        <f>AT$134*$D834*INDEX(AT$117:AT$133,$E834)</f>
        <v/>
      </c>
      <c r="AU834" s="40">
        <f>AU$134*$D834*INDEX(AU$117:AU$133,$E834)</f>
        <v/>
      </c>
      <c r="AV834" s="40">
        <f>AV$134*$D834*INDEX(AV$117:AV$133,$E834)</f>
        <v/>
      </c>
      <c r="AW834" s="40">
        <f>AW$134*$D834*INDEX(AW$117:AW$133,$E834)</f>
        <v/>
      </c>
      <c r="AX834" s="42">
        <f>ETSCOST(AX$134,$D834,INDEX(AX$117:AX$133,$E834))</f>
        <v/>
      </c>
    </row>
    <row r="835" hidden="1" outlineLevel="2">
      <c r="A835" s="5" t="inlineStr">
        <is>
          <t>ets</t>
        </is>
      </c>
      <c r="B835" s="5" t="inlineStr">
        <is>
          <t>lpg</t>
        </is>
      </c>
      <c r="C835" s="5" t="inlineStr">
        <is>
          <t>irn</t>
        </is>
      </c>
      <c r="D835" s="40">
        <f>INDEX(Inputs!$T$5:$T$132,MATCH($B835&amp;"|"&amp;$C835,Inputs!$A$5:$A$132,0))</f>
        <v/>
      </c>
      <c r="E835" s="40">
        <f>INDEX(Inputs!$K$5:$K$132,MATCH($B835&amp;"|"&amp;$C835,Inputs!$A$5:$A$132,0))</f>
        <v/>
      </c>
      <c r="F835" s="39" t="n"/>
      <c r="G835" s="39" t="n"/>
      <c r="H835" s="5">
        <f>INDEX(Variables!$B$5:$B$105,MATCH($A835,Variables!$A$5:$A$105,0))&amp;IF($C835="",""," | "&amp;INDEX(Mapping!$B$5:$B$26,MATCH($C835,Mapping!$A$5:$A$26,0))&amp;" | "&amp;INDEX(Mapping!$B$30:$B$41,MATCH($B835,Mapping!$A$30:$A$41,0)))</f>
        <v/>
      </c>
      <c r="I835" s="5">
        <f>INDEX(Variables!$C$5:$C$105,MATCH($A835,Variables!$A$5:$A$105,0))</f>
        <v/>
      </c>
      <c r="J835" s="5">
        <f>INDEX(Variables!$E$5:$E$105,MATCH($A835,Variables!$A$5:$A$105,0))</f>
        <v/>
      </c>
      <c r="K835" s="25">
        <f>LOWER(Settings!$C$4)&amp;".mit."&amp;$A835&amp;IF($C835="","","."&amp;$C835&amp;"."&amp;$B835)&amp;IF(INDEX(Variables!$D$5:$D$105,MATCH($A835,Variables!$A$5:$A$105,0))="","","."&amp;INDEX(Variables!$D$5:$D$105,MATCH($A835,Variables!$A$5:$A$105,0)))&amp;"."&amp;K$5</f>
        <v/>
      </c>
      <c r="L835" s="41">
        <f>L$134*$D835*INDEX(L$117:L$133,$E835)</f>
        <v/>
      </c>
      <c r="M835" s="40">
        <f>M$134*$D835*INDEX(M$117:M$133,$E835)</f>
        <v/>
      </c>
      <c r="N835" s="40">
        <f>N$134*$D835*INDEX(N$117:N$133,$E835)</f>
        <v/>
      </c>
      <c r="O835" s="40">
        <f>O$134*$D835*INDEX(O$117:O$133,$E835)</f>
        <v/>
      </c>
      <c r="P835" s="40">
        <f>P$134*$D835*INDEX(P$117:P$133,$E835)</f>
        <v/>
      </c>
      <c r="Q835" s="40">
        <f>Q$134*$D835*INDEX(Q$117:Q$133,$E835)</f>
        <v/>
      </c>
      <c r="R835" s="40">
        <f>R$134*$D835*INDEX(R$117:R$133,$E835)</f>
        <v/>
      </c>
      <c r="S835" s="40">
        <f>S$134*$D835*INDEX(S$117:S$133,$E835)</f>
        <v/>
      </c>
      <c r="T835" s="40">
        <f>T$134*$D835*INDEX(T$117:T$133,$E835)</f>
        <v/>
      </c>
      <c r="U835" s="40">
        <f>U$134*$D835*INDEX(U$117:U$133,$E835)</f>
        <v/>
      </c>
      <c r="V835" s="40">
        <f>V$134*$D835*INDEX(V$117:V$133,$E835)</f>
        <v/>
      </c>
      <c r="W835" s="40">
        <f>W$134*$D835*INDEX(W$117:W$133,$E835)</f>
        <v/>
      </c>
      <c r="X835" s="40">
        <f>X$134*$D835*INDEX(X$117:X$133,$E835)</f>
        <v/>
      </c>
      <c r="Y835" s="40">
        <f>Y$134*$D835*INDEX(Y$117:Y$133,$E835)</f>
        <v/>
      </c>
      <c r="Z835" s="40">
        <f>Z$134*$D835*INDEX(Z$117:Z$133,$E835)</f>
        <v/>
      </c>
      <c r="AA835" s="40">
        <f>AA$134*$D835*INDEX(AA$117:AA$133,$E835)</f>
        <v/>
      </c>
      <c r="AB835" s="40">
        <f>AB$134*$D835*INDEX(AB$117:AB$133,$E835)</f>
        <v/>
      </c>
      <c r="AC835" s="40">
        <f>AC$134*$D835*INDEX(AC$117:AC$133,$E835)</f>
        <v/>
      </c>
      <c r="AD835" s="42">
        <f>ETSCOST(AD$134,$D835,INDEX(AD$117:AD$133,$E835))</f>
        <v/>
      </c>
      <c r="AE835" s="25">
        <f>LOWER(Settings!$C$4)&amp;".mit."&amp;$A835&amp;IF($C835="","","."&amp;$C835&amp;"."&amp;$B835)&amp;IF(INDEX(Variables!$D$5:$D$105,MATCH($A835,Variables!$A$5:$A$105,0))="","","."&amp;INDEX(Variables!$D$5:$D$105,MATCH($A835,Variables!$A$5:$A$105,0)))&amp;"."&amp;AE$5</f>
        <v/>
      </c>
      <c r="AF835" s="41">
        <f>AF$134*$D835*INDEX(AF$117:AF$133,$E835)</f>
        <v/>
      </c>
      <c r="AG835" s="40">
        <f>AG$134*$D835*INDEX(AG$117:AG$133,$E835)</f>
        <v/>
      </c>
      <c r="AH835" s="40">
        <f>AH$134*$D835*INDEX(AH$117:AH$133,$E835)</f>
        <v/>
      </c>
      <c r="AI835" s="40">
        <f>AI$134*$D835*INDEX(AI$117:AI$133,$E835)</f>
        <v/>
      </c>
      <c r="AJ835" s="40">
        <f>AJ$134*$D835*INDEX(AJ$117:AJ$133,$E835)</f>
        <v/>
      </c>
      <c r="AK835" s="40">
        <f>AK$134*$D835*INDEX(AK$117:AK$133,$E835)</f>
        <v/>
      </c>
      <c r="AL835" s="40">
        <f>AL$134*$D835*INDEX(AL$117:AL$133,$E835)</f>
        <v/>
      </c>
      <c r="AM835" s="40">
        <f>AM$134*$D835*INDEX(AM$117:AM$133,$E835)</f>
        <v/>
      </c>
      <c r="AN835" s="40">
        <f>AN$134*$D835*INDEX(AN$117:AN$133,$E835)</f>
        <v/>
      </c>
      <c r="AO835" s="40">
        <f>AO$134*$D835*INDEX(AO$117:AO$133,$E835)</f>
        <v/>
      </c>
      <c r="AP835" s="40">
        <f>AP$134*$D835*INDEX(AP$117:AP$133,$E835)</f>
        <v/>
      </c>
      <c r="AQ835" s="40">
        <f>AQ$134*$D835*INDEX(AQ$117:AQ$133,$E835)</f>
        <v/>
      </c>
      <c r="AR835" s="40">
        <f>AR$134*$D835*INDEX(AR$117:AR$133,$E835)</f>
        <v/>
      </c>
      <c r="AS835" s="40">
        <f>AS$134*$D835*INDEX(AS$117:AS$133,$E835)</f>
        <v/>
      </c>
      <c r="AT835" s="40">
        <f>AT$134*$D835*INDEX(AT$117:AT$133,$E835)</f>
        <v/>
      </c>
      <c r="AU835" s="40">
        <f>AU$134*$D835*INDEX(AU$117:AU$133,$E835)</f>
        <v/>
      </c>
      <c r="AV835" s="40">
        <f>AV$134*$D835*INDEX(AV$117:AV$133,$E835)</f>
        <v/>
      </c>
      <c r="AW835" s="40">
        <f>AW$134*$D835*INDEX(AW$117:AW$133,$E835)</f>
        <v/>
      </c>
      <c r="AX835" s="42">
        <f>ETSCOST(AX$134,$D835,INDEX(AX$117:AX$133,$E835))</f>
        <v/>
      </c>
    </row>
    <row r="836" hidden="1" outlineLevel="2">
      <c r="A836" s="5" t="inlineStr">
        <is>
          <t>ets</t>
        </is>
      </c>
      <c r="B836" s="5" t="inlineStr">
        <is>
          <t>ker</t>
        </is>
      </c>
      <c r="C836" s="5" t="inlineStr">
        <is>
          <t>irn</t>
        </is>
      </c>
      <c r="D836" s="40">
        <f>INDEX(Inputs!$T$5:$T$132,MATCH($B836&amp;"|"&amp;$C836,Inputs!$A$5:$A$132,0))</f>
        <v/>
      </c>
      <c r="E836" s="40">
        <f>INDEX(Inputs!$K$5:$K$132,MATCH($B836&amp;"|"&amp;$C836,Inputs!$A$5:$A$132,0))</f>
        <v/>
      </c>
      <c r="F836" s="39" t="n"/>
      <c r="G836" s="39" t="n"/>
      <c r="H836" s="5">
        <f>INDEX(Variables!$B$5:$B$105,MATCH($A836,Variables!$A$5:$A$105,0))&amp;IF($C836="",""," | "&amp;INDEX(Mapping!$B$5:$B$26,MATCH($C836,Mapping!$A$5:$A$26,0))&amp;" | "&amp;INDEX(Mapping!$B$30:$B$41,MATCH($B836,Mapping!$A$30:$A$41,0)))</f>
        <v/>
      </c>
      <c r="I836" s="5">
        <f>INDEX(Variables!$C$5:$C$105,MATCH($A836,Variables!$A$5:$A$105,0))</f>
        <v/>
      </c>
      <c r="J836" s="5">
        <f>INDEX(Variables!$E$5:$E$105,MATCH($A836,Variables!$A$5:$A$105,0))</f>
        <v/>
      </c>
      <c r="K836" s="25">
        <f>LOWER(Settings!$C$4)&amp;".mit."&amp;$A836&amp;IF($C836="","","."&amp;$C836&amp;"."&amp;$B836)&amp;IF(INDEX(Variables!$D$5:$D$105,MATCH($A836,Variables!$A$5:$A$105,0))="","","."&amp;INDEX(Variables!$D$5:$D$105,MATCH($A836,Variables!$A$5:$A$105,0)))&amp;"."&amp;K$5</f>
        <v/>
      </c>
      <c r="L836" s="41">
        <f>L$134*$D836*INDEX(L$117:L$133,$E836)</f>
        <v/>
      </c>
      <c r="M836" s="40">
        <f>M$134*$D836*INDEX(M$117:M$133,$E836)</f>
        <v/>
      </c>
      <c r="N836" s="40">
        <f>N$134*$D836*INDEX(N$117:N$133,$E836)</f>
        <v/>
      </c>
      <c r="O836" s="40">
        <f>O$134*$D836*INDEX(O$117:O$133,$E836)</f>
        <v/>
      </c>
      <c r="P836" s="40">
        <f>P$134*$D836*INDEX(P$117:P$133,$E836)</f>
        <v/>
      </c>
      <c r="Q836" s="40">
        <f>Q$134*$D836*INDEX(Q$117:Q$133,$E836)</f>
        <v/>
      </c>
      <c r="R836" s="40">
        <f>R$134*$D836*INDEX(R$117:R$133,$E836)</f>
        <v/>
      </c>
      <c r="S836" s="40">
        <f>S$134*$D836*INDEX(S$117:S$133,$E836)</f>
        <v/>
      </c>
      <c r="T836" s="40">
        <f>T$134*$D836*INDEX(T$117:T$133,$E836)</f>
        <v/>
      </c>
      <c r="U836" s="40">
        <f>U$134*$D836*INDEX(U$117:U$133,$E836)</f>
        <v/>
      </c>
      <c r="V836" s="40">
        <f>V$134*$D836*INDEX(V$117:V$133,$E836)</f>
        <v/>
      </c>
      <c r="W836" s="40">
        <f>W$134*$D836*INDEX(W$117:W$133,$E836)</f>
        <v/>
      </c>
      <c r="X836" s="40">
        <f>X$134*$D836*INDEX(X$117:X$133,$E836)</f>
        <v/>
      </c>
      <c r="Y836" s="40">
        <f>Y$134*$D836*INDEX(Y$117:Y$133,$E836)</f>
        <v/>
      </c>
      <c r="Z836" s="40">
        <f>Z$134*$D836*INDEX(Z$117:Z$133,$E836)</f>
        <v/>
      </c>
      <c r="AA836" s="40">
        <f>AA$134*$D836*INDEX(AA$117:AA$133,$E836)</f>
        <v/>
      </c>
      <c r="AB836" s="40">
        <f>AB$134*$D836*INDEX(AB$117:AB$133,$E836)</f>
        <v/>
      </c>
      <c r="AC836" s="40">
        <f>AC$134*$D836*INDEX(AC$117:AC$133,$E836)</f>
        <v/>
      </c>
      <c r="AD836" s="42">
        <f>ETSCOST(AD$134,$D836,INDEX(AD$117:AD$133,$E836))</f>
        <v/>
      </c>
      <c r="AE836" s="25">
        <f>LOWER(Settings!$C$4)&amp;".mit."&amp;$A836&amp;IF($C836="","","."&amp;$C836&amp;"."&amp;$B836)&amp;IF(INDEX(Variables!$D$5:$D$105,MATCH($A836,Variables!$A$5:$A$105,0))="","","."&amp;INDEX(Variables!$D$5:$D$105,MATCH($A836,Variables!$A$5:$A$105,0)))&amp;"."&amp;AE$5</f>
        <v/>
      </c>
      <c r="AF836" s="41">
        <f>AF$134*$D836*INDEX(AF$117:AF$133,$E836)</f>
        <v/>
      </c>
      <c r="AG836" s="40">
        <f>AG$134*$D836*INDEX(AG$117:AG$133,$E836)</f>
        <v/>
      </c>
      <c r="AH836" s="40">
        <f>AH$134*$D836*INDEX(AH$117:AH$133,$E836)</f>
        <v/>
      </c>
      <c r="AI836" s="40">
        <f>AI$134*$D836*INDEX(AI$117:AI$133,$E836)</f>
        <v/>
      </c>
      <c r="AJ836" s="40">
        <f>AJ$134*$D836*INDEX(AJ$117:AJ$133,$E836)</f>
        <v/>
      </c>
      <c r="AK836" s="40">
        <f>AK$134*$D836*INDEX(AK$117:AK$133,$E836)</f>
        <v/>
      </c>
      <c r="AL836" s="40">
        <f>AL$134*$D836*INDEX(AL$117:AL$133,$E836)</f>
        <v/>
      </c>
      <c r="AM836" s="40">
        <f>AM$134*$D836*INDEX(AM$117:AM$133,$E836)</f>
        <v/>
      </c>
      <c r="AN836" s="40">
        <f>AN$134*$D836*INDEX(AN$117:AN$133,$E836)</f>
        <v/>
      </c>
      <c r="AO836" s="40">
        <f>AO$134*$D836*INDEX(AO$117:AO$133,$E836)</f>
        <v/>
      </c>
      <c r="AP836" s="40">
        <f>AP$134*$D836*INDEX(AP$117:AP$133,$E836)</f>
        <v/>
      </c>
      <c r="AQ836" s="40">
        <f>AQ$134*$D836*INDEX(AQ$117:AQ$133,$E836)</f>
        <v/>
      </c>
      <c r="AR836" s="40">
        <f>AR$134*$D836*INDEX(AR$117:AR$133,$E836)</f>
        <v/>
      </c>
      <c r="AS836" s="40">
        <f>AS$134*$D836*INDEX(AS$117:AS$133,$E836)</f>
        <v/>
      </c>
      <c r="AT836" s="40">
        <f>AT$134*$D836*INDEX(AT$117:AT$133,$E836)</f>
        <v/>
      </c>
      <c r="AU836" s="40">
        <f>AU$134*$D836*INDEX(AU$117:AU$133,$E836)</f>
        <v/>
      </c>
      <c r="AV836" s="40">
        <f>AV$134*$D836*INDEX(AV$117:AV$133,$E836)</f>
        <v/>
      </c>
      <c r="AW836" s="40">
        <f>AW$134*$D836*INDEX(AW$117:AW$133,$E836)</f>
        <v/>
      </c>
      <c r="AX836" s="42">
        <f>ETSCOST(AX$134,$D836,INDEX(AX$117:AX$133,$E836))</f>
        <v/>
      </c>
    </row>
    <row r="837" hidden="1" outlineLevel="2">
      <c r="A837" s="5" t="inlineStr">
        <is>
          <t>ets</t>
        </is>
      </c>
      <c r="B837" s="5" t="inlineStr">
        <is>
          <t>oop</t>
        </is>
      </c>
      <c r="C837" s="5" t="inlineStr">
        <is>
          <t>irn</t>
        </is>
      </c>
      <c r="D837" s="40">
        <f>INDEX(Inputs!$T$5:$T$132,MATCH($B837&amp;"|"&amp;$C837,Inputs!$A$5:$A$132,0))</f>
        <v/>
      </c>
      <c r="E837" s="40">
        <f>INDEX(Inputs!$K$5:$K$132,MATCH($B837&amp;"|"&amp;$C837,Inputs!$A$5:$A$132,0))</f>
        <v/>
      </c>
      <c r="F837" s="39" t="n"/>
      <c r="G837" s="39" t="n"/>
      <c r="H837" s="5">
        <f>INDEX(Variables!$B$5:$B$105,MATCH($A837,Variables!$A$5:$A$105,0))&amp;IF($C837="",""," | "&amp;INDEX(Mapping!$B$5:$B$26,MATCH($C837,Mapping!$A$5:$A$26,0))&amp;" | "&amp;INDEX(Mapping!$B$30:$B$41,MATCH($B837,Mapping!$A$30:$A$41,0)))</f>
        <v/>
      </c>
      <c r="I837" s="5">
        <f>INDEX(Variables!$C$5:$C$105,MATCH($A837,Variables!$A$5:$A$105,0))</f>
        <v/>
      </c>
      <c r="J837" s="5">
        <f>INDEX(Variables!$E$5:$E$105,MATCH($A837,Variables!$A$5:$A$105,0))</f>
        <v/>
      </c>
      <c r="K837" s="25">
        <f>LOWER(Settings!$C$4)&amp;".mit."&amp;$A837&amp;IF($C837="","","."&amp;$C837&amp;"."&amp;$B837)&amp;IF(INDEX(Variables!$D$5:$D$105,MATCH($A837,Variables!$A$5:$A$105,0))="","","."&amp;INDEX(Variables!$D$5:$D$105,MATCH($A837,Variables!$A$5:$A$105,0)))&amp;"."&amp;K$5</f>
        <v/>
      </c>
      <c r="L837" s="41">
        <f>L$134*$D837*INDEX(L$117:L$133,$E837)</f>
        <v/>
      </c>
      <c r="M837" s="40">
        <f>M$134*$D837*INDEX(M$117:M$133,$E837)</f>
        <v/>
      </c>
      <c r="N837" s="40">
        <f>N$134*$D837*INDEX(N$117:N$133,$E837)</f>
        <v/>
      </c>
      <c r="O837" s="40">
        <f>O$134*$D837*INDEX(O$117:O$133,$E837)</f>
        <v/>
      </c>
      <c r="P837" s="40">
        <f>P$134*$D837*INDEX(P$117:P$133,$E837)</f>
        <v/>
      </c>
      <c r="Q837" s="40">
        <f>Q$134*$D837*INDEX(Q$117:Q$133,$E837)</f>
        <v/>
      </c>
      <c r="R837" s="40">
        <f>R$134*$D837*INDEX(R$117:R$133,$E837)</f>
        <v/>
      </c>
      <c r="S837" s="40">
        <f>S$134*$D837*INDEX(S$117:S$133,$E837)</f>
        <v/>
      </c>
      <c r="T837" s="40">
        <f>T$134*$D837*INDEX(T$117:T$133,$E837)</f>
        <v/>
      </c>
      <c r="U837" s="40">
        <f>U$134*$D837*INDEX(U$117:U$133,$E837)</f>
        <v/>
      </c>
      <c r="V837" s="40">
        <f>V$134*$D837*INDEX(V$117:V$133,$E837)</f>
        <v/>
      </c>
      <c r="W837" s="40">
        <f>W$134*$D837*INDEX(W$117:W$133,$E837)</f>
        <v/>
      </c>
      <c r="X837" s="40">
        <f>X$134*$D837*INDEX(X$117:X$133,$E837)</f>
        <v/>
      </c>
      <c r="Y837" s="40">
        <f>Y$134*$D837*INDEX(Y$117:Y$133,$E837)</f>
        <v/>
      </c>
      <c r="Z837" s="40">
        <f>Z$134*$D837*INDEX(Z$117:Z$133,$E837)</f>
        <v/>
      </c>
      <c r="AA837" s="40">
        <f>AA$134*$D837*INDEX(AA$117:AA$133,$E837)</f>
        <v/>
      </c>
      <c r="AB837" s="40">
        <f>AB$134*$D837*INDEX(AB$117:AB$133,$E837)</f>
        <v/>
      </c>
      <c r="AC837" s="40">
        <f>AC$134*$D837*INDEX(AC$117:AC$133,$E837)</f>
        <v/>
      </c>
      <c r="AD837" s="42">
        <f>ETSCOST(AD$134,$D837,INDEX(AD$117:AD$133,$E837))</f>
        <v/>
      </c>
      <c r="AE837" s="25">
        <f>LOWER(Settings!$C$4)&amp;".mit."&amp;$A837&amp;IF($C837="","","."&amp;$C837&amp;"."&amp;$B837)&amp;IF(INDEX(Variables!$D$5:$D$105,MATCH($A837,Variables!$A$5:$A$105,0))="","","."&amp;INDEX(Variables!$D$5:$D$105,MATCH($A837,Variables!$A$5:$A$105,0)))&amp;"."&amp;AE$5</f>
        <v/>
      </c>
      <c r="AF837" s="41">
        <f>AF$134*$D837*INDEX(AF$117:AF$133,$E837)</f>
        <v/>
      </c>
      <c r="AG837" s="40">
        <f>AG$134*$D837*INDEX(AG$117:AG$133,$E837)</f>
        <v/>
      </c>
      <c r="AH837" s="40">
        <f>AH$134*$D837*INDEX(AH$117:AH$133,$E837)</f>
        <v/>
      </c>
      <c r="AI837" s="40">
        <f>AI$134*$D837*INDEX(AI$117:AI$133,$E837)</f>
        <v/>
      </c>
      <c r="AJ837" s="40">
        <f>AJ$134*$D837*INDEX(AJ$117:AJ$133,$E837)</f>
        <v/>
      </c>
      <c r="AK837" s="40">
        <f>AK$134*$D837*INDEX(AK$117:AK$133,$E837)</f>
        <v/>
      </c>
      <c r="AL837" s="40">
        <f>AL$134*$D837*INDEX(AL$117:AL$133,$E837)</f>
        <v/>
      </c>
      <c r="AM837" s="40">
        <f>AM$134*$D837*INDEX(AM$117:AM$133,$E837)</f>
        <v/>
      </c>
      <c r="AN837" s="40">
        <f>AN$134*$D837*INDEX(AN$117:AN$133,$E837)</f>
        <v/>
      </c>
      <c r="AO837" s="40">
        <f>AO$134*$D837*INDEX(AO$117:AO$133,$E837)</f>
        <v/>
      </c>
      <c r="AP837" s="40">
        <f>AP$134*$D837*INDEX(AP$117:AP$133,$E837)</f>
        <v/>
      </c>
      <c r="AQ837" s="40">
        <f>AQ$134*$D837*INDEX(AQ$117:AQ$133,$E837)</f>
        <v/>
      </c>
      <c r="AR837" s="40">
        <f>AR$134*$D837*INDEX(AR$117:AR$133,$E837)</f>
        <v/>
      </c>
      <c r="AS837" s="40">
        <f>AS$134*$D837*INDEX(AS$117:AS$133,$E837)</f>
        <v/>
      </c>
      <c r="AT837" s="40">
        <f>AT$134*$D837*INDEX(AT$117:AT$133,$E837)</f>
        <v/>
      </c>
      <c r="AU837" s="40">
        <f>AU$134*$D837*INDEX(AU$117:AU$133,$E837)</f>
        <v/>
      </c>
      <c r="AV837" s="40">
        <f>AV$134*$D837*INDEX(AV$117:AV$133,$E837)</f>
        <v/>
      </c>
      <c r="AW837" s="40">
        <f>AW$134*$D837*INDEX(AW$117:AW$133,$E837)</f>
        <v/>
      </c>
      <c r="AX837" s="42">
        <f>ETSCOST(AX$134,$D837,INDEX(AX$117:AX$133,$E837))</f>
        <v/>
      </c>
    </row>
    <row r="838" hidden="1" outlineLevel="2">
      <c r="A838" s="5" t="inlineStr">
        <is>
          <t>ets</t>
        </is>
      </c>
      <c r="B838" s="5" t="inlineStr">
        <is>
          <t>bio</t>
        </is>
      </c>
      <c r="C838" s="5" t="inlineStr">
        <is>
          <t>irn</t>
        </is>
      </c>
      <c r="D838" s="40">
        <f>INDEX(Inputs!$T$5:$T$132,MATCH($B838&amp;"|"&amp;$C838,Inputs!$A$5:$A$132,0))</f>
        <v/>
      </c>
      <c r="E838" s="40">
        <f>INDEX(Inputs!$K$5:$K$132,MATCH($B838&amp;"|"&amp;$C838,Inputs!$A$5:$A$132,0))</f>
        <v/>
      </c>
      <c r="F838" s="39" t="n"/>
      <c r="G838" s="39" t="n"/>
      <c r="H838" s="5">
        <f>INDEX(Variables!$B$5:$B$105,MATCH($A838,Variables!$A$5:$A$105,0))&amp;IF($C838="",""," | "&amp;INDEX(Mapping!$B$5:$B$26,MATCH($C838,Mapping!$A$5:$A$26,0))&amp;" | "&amp;INDEX(Mapping!$B$30:$B$41,MATCH($B838,Mapping!$A$30:$A$41,0)))</f>
        <v/>
      </c>
      <c r="I838" s="5">
        <f>INDEX(Variables!$C$5:$C$105,MATCH($A838,Variables!$A$5:$A$105,0))</f>
        <v/>
      </c>
      <c r="J838" s="5">
        <f>INDEX(Variables!$E$5:$E$105,MATCH($A838,Variables!$A$5:$A$105,0))</f>
        <v/>
      </c>
      <c r="K838" s="25">
        <f>LOWER(Settings!$C$4)&amp;".mit."&amp;$A838&amp;IF($C838="","","."&amp;$C838&amp;"."&amp;$B838)&amp;IF(INDEX(Variables!$D$5:$D$105,MATCH($A838,Variables!$A$5:$A$105,0))="","","."&amp;INDEX(Variables!$D$5:$D$105,MATCH($A838,Variables!$A$5:$A$105,0)))&amp;"."&amp;K$5</f>
        <v/>
      </c>
      <c r="L838" s="41">
        <f>L$134*$D838*INDEX(L$117:L$133,$E838)</f>
        <v/>
      </c>
      <c r="M838" s="40">
        <f>M$134*$D838*INDEX(M$117:M$133,$E838)</f>
        <v/>
      </c>
      <c r="N838" s="40">
        <f>N$134*$D838*INDEX(N$117:N$133,$E838)</f>
        <v/>
      </c>
      <c r="O838" s="40">
        <f>O$134*$D838*INDEX(O$117:O$133,$E838)</f>
        <v/>
      </c>
      <c r="P838" s="40">
        <f>P$134*$D838*INDEX(P$117:P$133,$E838)</f>
        <v/>
      </c>
      <c r="Q838" s="40">
        <f>Q$134*$D838*INDEX(Q$117:Q$133,$E838)</f>
        <v/>
      </c>
      <c r="R838" s="40">
        <f>R$134*$D838*INDEX(R$117:R$133,$E838)</f>
        <v/>
      </c>
      <c r="S838" s="40">
        <f>S$134*$D838*INDEX(S$117:S$133,$E838)</f>
        <v/>
      </c>
      <c r="T838" s="40">
        <f>T$134*$D838*INDEX(T$117:T$133,$E838)</f>
        <v/>
      </c>
      <c r="U838" s="40">
        <f>U$134*$D838*INDEX(U$117:U$133,$E838)</f>
        <v/>
      </c>
      <c r="V838" s="40">
        <f>V$134*$D838*INDEX(V$117:V$133,$E838)</f>
        <v/>
      </c>
      <c r="W838" s="40">
        <f>W$134*$D838*INDEX(W$117:W$133,$E838)</f>
        <v/>
      </c>
      <c r="X838" s="40">
        <f>X$134*$D838*INDEX(X$117:X$133,$E838)</f>
        <v/>
      </c>
      <c r="Y838" s="40">
        <f>Y$134*$D838*INDEX(Y$117:Y$133,$E838)</f>
        <v/>
      </c>
      <c r="Z838" s="40">
        <f>Z$134*$D838*INDEX(Z$117:Z$133,$E838)</f>
        <v/>
      </c>
      <c r="AA838" s="40">
        <f>AA$134*$D838*INDEX(AA$117:AA$133,$E838)</f>
        <v/>
      </c>
      <c r="AB838" s="40">
        <f>AB$134*$D838*INDEX(AB$117:AB$133,$E838)</f>
        <v/>
      </c>
      <c r="AC838" s="40">
        <f>AC$134*$D838*INDEX(AC$117:AC$133,$E838)</f>
        <v/>
      </c>
      <c r="AD838" s="42">
        <f>ETSCOST(AD$134,$D838,INDEX(AD$117:AD$133,$E838))</f>
        <v/>
      </c>
      <c r="AE838" s="25">
        <f>LOWER(Settings!$C$4)&amp;".mit."&amp;$A838&amp;IF($C838="","","."&amp;$C838&amp;"."&amp;$B838)&amp;IF(INDEX(Variables!$D$5:$D$105,MATCH($A838,Variables!$A$5:$A$105,0))="","","."&amp;INDEX(Variables!$D$5:$D$105,MATCH($A838,Variables!$A$5:$A$105,0)))&amp;"."&amp;AE$5</f>
        <v/>
      </c>
      <c r="AF838" s="41">
        <f>AF$134*$D838*INDEX(AF$117:AF$133,$E838)</f>
        <v/>
      </c>
      <c r="AG838" s="40">
        <f>AG$134*$D838*INDEX(AG$117:AG$133,$E838)</f>
        <v/>
      </c>
      <c r="AH838" s="40">
        <f>AH$134*$D838*INDEX(AH$117:AH$133,$E838)</f>
        <v/>
      </c>
      <c r="AI838" s="40">
        <f>AI$134*$D838*INDEX(AI$117:AI$133,$E838)</f>
        <v/>
      </c>
      <c r="AJ838" s="40">
        <f>AJ$134*$D838*INDEX(AJ$117:AJ$133,$E838)</f>
        <v/>
      </c>
      <c r="AK838" s="40">
        <f>AK$134*$D838*INDEX(AK$117:AK$133,$E838)</f>
        <v/>
      </c>
      <c r="AL838" s="40">
        <f>AL$134*$D838*INDEX(AL$117:AL$133,$E838)</f>
        <v/>
      </c>
      <c r="AM838" s="40">
        <f>AM$134*$D838*INDEX(AM$117:AM$133,$E838)</f>
        <v/>
      </c>
      <c r="AN838" s="40">
        <f>AN$134*$D838*INDEX(AN$117:AN$133,$E838)</f>
        <v/>
      </c>
      <c r="AO838" s="40">
        <f>AO$134*$D838*INDEX(AO$117:AO$133,$E838)</f>
        <v/>
      </c>
      <c r="AP838" s="40">
        <f>AP$134*$D838*INDEX(AP$117:AP$133,$E838)</f>
        <v/>
      </c>
      <c r="AQ838" s="40">
        <f>AQ$134*$D838*INDEX(AQ$117:AQ$133,$E838)</f>
        <v/>
      </c>
      <c r="AR838" s="40">
        <f>AR$134*$D838*INDEX(AR$117:AR$133,$E838)</f>
        <v/>
      </c>
      <c r="AS838" s="40">
        <f>AS$134*$D838*INDEX(AS$117:AS$133,$E838)</f>
        <v/>
      </c>
      <c r="AT838" s="40">
        <f>AT$134*$D838*INDEX(AT$117:AT$133,$E838)</f>
        <v/>
      </c>
      <c r="AU838" s="40">
        <f>AU$134*$D838*INDEX(AU$117:AU$133,$E838)</f>
        <v/>
      </c>
      <c r="AV838" s="40">
        <f>AV$134*$D838*INDEX(AV$117:AV$133,$E838)</f>
        <v/>
      </c>
      <c r="AW838" s="40">
        <f>AW$134*$D838*INDEX(AW$117:AW$133,$E838)</f>
        <v/>
      </c>
      <c r="AX838" s="42">
        <f>ETSCOST(AX$134,$D838,INDEX(AX$117:AX$133,$E838))</f>
        <v/>
      </c>
    </row>
    <row r="839" hidden="1" outlineLevel="2"/>
    <row r="840" hidden="1" outlineLevel="2">
      <c r="A840" s="5" t="inlineStr">
        <is>
          <t>ntx</t>
        </is>
      </c>
      <c r="B840" s="5" t="inlineStr">
        <is>
          <t>coa</t>
        </is>
      </c>
      <c r="C840" s="5" t="inlineStr">
        <is>
          <t>irn</t>
        </is>
      </c>
      <c r="D840" s="40">
        <f>INDEX(Inputs!$L$5:$L$132,MATCH($B840&amp;"|"&amp;$C840,Inputs!$A$5:$A$132,0))</f>
        <v/>
      </c>
      <c r="E840" s="40">
        <f>INDEX(Inputs!$I$5:$I$132,MATCH($B840&amp;"|"&amp;$C840,Inputs!$A$5:$A$132,0))</f>
        <v/>
      </c>
      <c r="F840" s="39" t="n"/>
      <c r="G840" s="39" t="n"/>
      <c r="H840" s="5">
        <f>INDEX(Variables!$B$5:$B$105,MATCH($A840,Variables!$A$5:$A$105,0))&amp;IF($C840="",""," | "&amp;INDEX(Mapping!$B$5:$B$26,MATCH($C840,Mapping!$A$5:$A$26,0))&amp;" | "&amp;INDEX(Mapping!$B$30:$B$41,MATCH($B840,Mapping!$A$30:$A$41,0)))</f>
        <v/>
      </c>
      <c r="I840" s="5">
        <f>INDEX(Variables!$C$5:$C$105,MATCH($A840,Variables!$A$5:$A$105,0))</f>
        <v/>
      </c>
      <c r="J840" s="5">
        <f>INDEX(Variables!$E$5:$E$105,MATCH($A840,Variables!$A$5:$A$105,0))</f>
        <v/>
      </c>
      <c r="K840" s="25">
        <f>LOWER(Settings!$C$4)&amp;".mit."&amp;$A840&amp;IF($C840="","","."&amp;$C840&amp;"."&amp;$B840)&amp;IF(INDEX(Variables!$D$5:$D$105,MATCH($A840,Variables!$A$5:$A$105,0))="","","."&amp;INDEX(Variables!$D$5:$D$105,MATCH($A840,Variables!$A$5:$A$105,0)))&amp;"."&amp;K$5</f>
        <v/>
      </c>
      <c r="L840" s="41">
        <f>INDEX(L$78:L$91,$D840)/$E840</f>
        <v/>
      </c>
      <c r="M840" s="40">
        <f>INDEX(M$78:M$91,$D840)/$E840</f>
        <v/>
      </c>
      <c r="N840" s="40">
        <f>INDEX(N$78:N$91,$D840)/$E840</f>
        <v/>
      </c>
      <c r="O840" s="40">
        <f>INDEX(O$78:O$91,$D840)/$E840</f>
        <v/>
      </c>
      <c r="P840" s="40">
        <f>INDEX(P$78:P$91,$D840)/$E840</f>
        <v/>
      </c>
      <c r="Q840" s="40">
        <f>INDEX(Q$78:Q$91,$D840)/$E840</f>
        <v/>
      </c>
      <c r="R840" s="40">
        <f>INDEX(R$78:R$91,$D840)/$E840</f>
        <v/>
      </c>
      <c r="S840" s="40">
        <f>INDEX(S$78:S$91,$D840)/$E840</f>
        <v/>
      </c>
      <c r="T840" s="40">
        <f>INDEX(T$78:T$91,$D840)/$E840</f>
        <v/>
      </c>
      <c r="U840" s="40">
        <f>INDEX(U$78:U$91,$D840)/$E840</f>
        <v/>
      </c>
      <c r="V840" s="40">
        <f>INDEX(V$78:V$91,$D840)/$E840</f>
        <v/>
      </c>
      <c r="W840" s="40">
        <f>INDEX(W$78:W$91,$D840)/$E840</f>
        <v/>
      </c>
      <c r="X840" s="40">
        <f>INDEX(X$78:X$91,$D840)/$E840</f>
        <v/>
      </c>
      <c r="Y840" s="40">
        <f>INDEX(Y$78:Y$91,$D840)/$E840</f>
        <v/>
      </c>
      <c r="Z840" s="40">
        <f>INDEX(Z$78:Z$91,$D840)/$E840</f>
        <v/>
      </c>
      <c r="AA840" s="40">
        <f>INDEX(AA$78:AA$91,$D840)/$E840</f>
        <v/>
      </c>
      <c r="AB840" s="40">
        <f>INDEX(AB$78:AB$91,$D840)/$E840</f>
        <v/>
      </c>
      <c r="AC840" s="40">
        <f>INDEX(AC$78:AC$91,$D840)/$E840</f>
        <v/>
      </c>
      <c r="AD840" s="42">
        <f>NEWEXCISE(INDEX(AD$78:AD$91,$D840),$E840)</f>
        <v/>
      </c>
      <c r="AE840" s="25">
        <f>LOWER(Settings!$C$4)&amp;".mit."&amp;$A840&amp;IF($C840="","","."&amp;$C840&amp;"."&amp;$B840)&amp;IF(INDEX(Variables!$D$5:$D$105,MATCH($A840,Variables!$A$5:$A$105,0))="","","."&amp;INDEX(Variables!$D$5:$D$105,MATCH($A840,Variables!$A$5:$A$105,0)))&amp;"."&amp;AE$5</f>
        <v/>
      </c>
      <c r="AF840" s="41">
        <f>INDEX(AF$78:AF$91,$D840)/$E840</f>
        <v/>
      </c>
      <c r="AG840" s="40">
        <f>INDEX(AG$78:AG$91,$D840)/$E840</f>
        <v/>
      </c>
      <c r="AH840" s="40">
        <f>INDEX(AH$78:AH$91,$D840)/$E840</f>
        <v/>
      </c>
      <c r="AI840" s="40">
        <f>INDEX(AI$78:AI$91,$D840)/$E840</f>
        <v/>
      </c>
      <c r="AJ840" s="40">
        <f>INDEX(AJ$78:AJ$91,$D840)/$E840</f>
        <v/>
      </c>
      <c r="AK840" s="40">
        <f>INDEX(AK$78:AK$91,$D840)/$E840</f>
        <v/>
      </c>
      <c r="AL840" s="40">
        <f>INDEX(AL$78:AL$91,$D840)/$E840</f>
        <v/>
      </c>
      <c r="AM840" s="40">
        <f>INDEX(AM$78:AM$91,$D840)/$E840</f>
        <v/>
      </c>
      <c r="AN840" s="40">
        <f>INDEX(AN$78:AN$91,$D840)/$E840</f>
        <v/>
      </c>
      <c r="AO840" s="40">
        <f>INDEX(AO$78:AO$91,$D840)/$E840</f>
        <v/>
      </c>
      <c r="AP840" s="40">
        <f>INDEX(AP$78:AP$91,$D840)/$E840</f>
        <v/>
      </c>
      <c r="AQ840" s="40">
        <f>INDEX(AQ$78:AQ$91,$D840)/$E840</f>
        <v/>
      </c>
      <c r="AR840" s="40">
        <f>INDEX(AR$78:AR$91,$D840)/$E840</f>
        <v/>
      </c>
      <c r="AS840" s="40">
        <f>INDEX(AS$78:AS$91,$D840)/$E840</f>
        <v/>
      </c>
      <c r="AT840" s="40">
        <f>INDEX(AT$78:AT$91,$D840)/$E840</f>
        <v/>
      </c>
      <c r="AU840" s="40">
        <f>INDEX(AU$78:AU$91,$D840)/$E840</f>
        <v/>
      </c>
      <c r="AV840" s="40">
        <f>INDEX(AV$78:AV$91,$D840)/$E840</f>
        <v/>
      </c>
      <c r="AW840" s="40">
        <f>INDEX(AW$78:AW$91,$D840)/$E840</f>
        <v/>
      </c>
      <c r="AX840" s="42">
        <f>NEWEXCISE(INDEX(AX$78:AX$91,$D840),$E840)</f>
        <v/>
      </c>
    </row>
    <row r="841" hidden="1" outlineLevel="2">
      <c r="A841" s="5" t="inlineStr">
        <is>
          <t>ntx</t>
        </is>
      </c>
      <c r="B841" s="5" t="inlineStr">
        <is>
          <t>nga</t>
        </is>
      </c>
      <c r="C841" s="5" t="inlineStr">
        <is>
          <t>irn</t>
        </is>
      </c>
      <c r="D841" s="40">
        <f>INDEX(Inputs!$L$5:$L$132,MATCH($B841&amp;"|"&amp;$C841,Inputs!$A$5:$A$132,0))</f>
        <v/>
      </c>
      <c r="E841" s="40">
        <f>INDEX(Inputs!$I$5:$I$132,MATCH($B841&amp;"|"&amp;$C841,Inputs!$A$5:$A$132,0))</f>
        <v/>
      </c>
      <c r="F841" s="39" t="n"/>
      <c r="G841" s="39" t="n"/>
      <c r="H841" s="5">
        <f>INDEX(Variables!$B$5:$B$105,MATCH($A841,Variables!$A$5:$A$105,0))&amp;IF($C841="",""," | "&amp;INDEX(Mapping!$B$5:$B$26,MATCH($C841,Mapping!$A$5:$A$26,0))&amp;" | "&amp;INDEX(Mapping!$B$30:$B$41,MATCH($B841,Mapping!$A$30:$A$41,0)))</f>
        <v/>
      </c>
      <c r="I841" s="5">
        <f>INDEX(Variables!$C$5:$C$105,MATCH($A841,Variables!$A$5:$A$105,0))</f>
        <v/>
      </c>
      <c r="J841" s="5">
        <f>INDEX(Variables!$E$5:$E$105,MATCH($A841,Variables!$A$5:$A$105,0))</f>
        <v/>
      </c>
      <c r="K841" s="25">
        <f>LOWER(Settings!$C$4)&amp;".mit."&amp;$A841&amp;IF($C841="","","."&amp;$C841&amp;"."&amp;$B841)&amp;IF(INDEX(Variables!$D$5:$D$105,MATCH($A841,Variables!$A$5:$A$105,0))="","","."&amp;INDEX(Variables!$D$5:$D$105,MATCH($A841,Variables!$A$5:$A$105,0)))&amp;"."&amp;K$5</f>
        <v/>
      </c>
      <c r="L841" s="41">
        <f>INDEX(L$78:L$91,$D841)/$E841</f>
        <v/>
      </c>
      <c r="M841" s="40">
        <f>INDEX(M$78:M$91,$D841)/$E841</f>
        <v/>
      </c>
      <c r="N841" s="40">
        <f>INDEX(N$78:N$91,$D841)/$E841</f>
        <v/>
      </c>
      <c r="O841" s="40">
        <f>INDEX(O$78:O$91,$D841)/$E841</f>
        <v/>
      </c>
      <c r="P841" s="40">
        <f>INDEX(P$78:P$91,$D841)/$E841</f>
        <v/>
      </c>
      <c r="Q841" s="40">
        <f>INDEX(Q$78:Q$91,$D841)/$E841</f>
        <v/>
      </c>
      <c r="R841" s="40">
        <f>INDEX(R$78:R$91,$D841)/$E841</f>
        <v/>
      </c>
      <c r="S841" s="40">
        <f>INDEX(S$78:S$91,$D841)/$E841</f>
        <v/>
      </c>
      <c r="T841" s="40">
        <f>INDEX(T$78:T$91,$D841)/$E841</f>
        <v/>
      </c>
      <c r="U841" s="40">
        <f>INDEX(U$78:U$91,$D841)/$E841</f>
        <v/>
      </c>
      <c r="V841" s="40">
        <f>INDEX(V$78:V$91,$D841)/$E841</f>
        <v/>
      </c>
      <c r="W841" s="40">
        <f>INDEX(W$78:W$91,$D841)/$E841</f>
        <v/>
      </c>
      <c r="X841" s="40">
        <f>INDEX(X$78:X$91,$D841)/$E841</f>
        <v/>
      </c>
      <c r="Y841" s="40">
        <f>INDEX(Y$78:Y$91,$D841)/$E841</f>
        <v/>
      </c>
      <c r="Z841" s="40">
        <f>INDEX(Z$78:Z$91,$D841)/$E841</f>
        <v/>
      </c>
      <c r="AA841" s="40">
        <f>INDEX(AA$78:AA$91,$D841)/$E841</f>
        <v/>
      </c>
      <c r="AB841" s="40">
        <f>INDEX(AB$78:AB$91,$D841)/$E841</f>
        <v/>
      </c>
      <c r="AC841" s="40">
        <f>INDEX(AC$78:AC$91,$D841)/$E841</f>
        <v/>
      </c>
      <c r="AD841" s="42">
        <f>NEWEXCISE(INDEX(AD$78:AD$91,$D841),$E841)</f>
        <v/>
      </c>
      <c r="AE841" s="25">
        <f>LOWER(Settings!$C$4)&amp;".mit."&amp;$A841&amp;IF($C841="","","."&amp;$C841&amp;"."&amp;$B841)&amp;IF(INDEX(Variables!$D$5:$D$105,MATCH($A841,Variables!$A$5:$A$105,0))="","","."&amp;INDEX(Variables!$D$5:$D$105,MATCH($A841,Variables!$A$5:$A$105,0)))&amp;"."&amp;AE$5</f>
        <v/>
      </c>
      <c r="AF841" s="41">
        <f>INDEX(AF$78:AF$91,$D841)/$E841</f>
        <v/>
      </c>
      <c r="AG841" s="40">
        <f>INDEX(AG$78:AG$91,$D841)/$E841</f>
        <v/>
      </c>
      <c r="AH841" s="40">
        <f>INDEX(AH$78:AH$91,$D841)/$E841</f>
        <v/>
      </c>
      <c r="AI841" s="40">
        <f>INDEX(AI$78:AI$91,$D841)/$E841</f>
        <v/>
      </c>
      <c r="AJ841" s="40">
        <f>INDEX(AJ$78:AJ$91,$D841)/$E841</f>
        <v/>
      </c>
      <c r="AK841" s="40">
        <f>INDEX(AK$78:AK$91,$D841)/$E841</f>
        <v/>
      </c>
      <c r="AL841" s="40">
        <f>INDEX(AL$78:AL$91,$D841)/$E841</f>
        <v/>
      </c>
      <c r="AM841" s="40">
        <f>INDEX(AM$78:AM$91,$D841)/$E841</f>
        <v/>
      </c>
      <c r="AN841" s="40">
        <f>INDEX(AN$78:AN$91,$D841)/$E841</f>
        <v/>
      </c>
      <c r="AO841" s="40">
        <f>INDEX(AO$78:AO$91,$D841)/$E841</f>
        <v/>
      </c>
      <c r="AP841" s="40">
        <f>INDEX(AP$78:AP$91,$D841)/$E841</f>
        <v/>
      </c>
      <c r="AQ841" s="40">
        <f>INDEX(AQ$78:AQ$91,$D841)/$E841</f>
        <v/>
      </c>
      <c r="AR841" s="40">
        <f>INDEX(AR$78:AR$91,$D841)/$E841</f>
        <v/>
      </c>
      <c r="AS841" s="40">
        <f>INDEX(AS$78:AS$91,$D841)/$E841</f>
        <v/>
      </c>
      <c r="AT841" s="40">
        <f>INDEX(AT$78:AT$91,$D841)/$E841</f>
        <v/>
      </c>
      <c r="AU841" s="40">
        <f>INDEX(AU$78:AU$91,$D841)/$E841</f>
        <v/>
      </c>
      <c r="AV841" s="40">
        <f>INDEX(AV$78:AV$91,$D841)/$E841</f>
        <v/>
      </c>
      <c r="AW841" s="40">
        <f>INDEX(AW$78:AW$91,$D841)/$E841</f>
        <v/>
      </c>
      <c r="AX841" s="42">
        <f>NEWEXCISE(INDEX(AX$78:AX$91,$D841),$E841)</f>
        <v/>
      </c>
    </row>
    <row r="842" hidden="1" outlineLevel="2">
      <c r="A842" s="5" t="inlineStr">
        <is>
          <t>ntx</t>
        </is>
      </c>
      <c r="B842" s="5" t="inlineStr">
        <is>
          <t>gso</t>
        </is>
      </c>
      <c r="C842" s="5" t="inlineStr">
        <is>
          <t>irn</t>
        </is>
      </c>
      <c r="D842" s="40">
        <f>INDEX(Inputs!$L$5:$L$132,MATCH($B842&amp;"|"&amp;$C842,Inputs!$A$5:$A$132,0))</f>
        <v/>
      </c>
      <c r="E842" s="40">
        <f>INDEX(Inputs!$I$5:$I$132,MATCH($B842&amp;"|"&amp;$C842,Inputs!$A$5:$A$132,0))</f>
        <v/>
      </c>
      <c r="F842" s="39" t="n"/>
      <c r="G842" s="39" t="n"/>
      <c r="H842" s="5">
        <f>INDEX(Variables!$B$5:$B$105,MATCH($A842,Variables!$A$5:$A$105,0))&amp;IF($C842="",""," | "&amp;INDEX(Mapping!$B$5:$B$26,MATCH($C842,Mapping!$A$5:$A$26,0))&amp;" | "&amp;INDEX(Mapping!$B$30:$B$41,MATCH($B842,Mapping!$A$30:$A$41,0)))</f>
        <v/>
      </c>
      <c r="I842" s="5">
        <f>INDEX(Variables!$C$5:$C$105,MATCH($A842,Variables!$A$5:$A$105,0))</f>
        <v/>
      </c>
      <c r="J842" s="5">
        <f>INDEX(Variables!$E$5:$E$105,MATCH($A842,Variables!$A$5:$A$105,0))</f>
        <v/>
      </c>
      <c r="K842" s="25">
        <f>LOWER(Settings!$C$4)&amp;".mit."&amp;$A842&amp;IF($C842="","","."&amp;$C842&amp;"."&amp;$B842)&amp;IF(INDEX(Variables!$D$5:$D$105,MATCH($A842,Variables!$A$5:$A$105,0))="","","."&amp;INDEX(Variables!$D$5:$D$105,MATCH($A842,Variables!$A$5:$A$105,0)))&amp;"."&amp;K$5</f>
        <v/>
      </c>
      <c r="L842" s="41">
        <f>INDEX(L$78:L$91,$D842)/$E842</f>
        <v/>
      </c>
      <c r="M842" s="40">
        <f>INDEX(M$78:M$91,$D842)/$E842</f>
        <v/>
      </c>
      <c r="N842" s="40">
        <f>INDEX(N$78:N$91,$D842)/$E842</f>
        <v/>
      </c>
      <c r="O842" s="40">
        <f>INDEX(O$78:O$91,$D842)/$E842</f>
        <v/>
      </c>
      <c r="P842" s="40">
        <f>INDEX(P$78:P$91,$D842)/$E842</f>
        <v/>
      </c>
      <c r="Q842" s="40">
        <f>INDEX(Q$78:Q$91,$D842)/$E842</f>
        <v/>
      </c>
      <c r="R842" s="40">
        <f>INDEX(R$78:R$91,$D842)/$E842</f>
        <v/>
      </c>
      <c r="S842" s="40">
        <f>INDEX(S$78:S$91,$D842)/$E842</f>
        <v/>
      </c>
      <c r="T842" s="40">
        <f>INDEX(T$78:T$91,$D842)/$E842</f>
        <v/>
      </c>
      <c r="U842" s="40">
        <f>INDEX(U$78:U$91,$D842)/$E842</f>
        <v/>
      </c>
      <c r="V842" s="40">
        <f>INDEX(V$78:V$91,$D842)/$E842</f>
        <v/>
      </c>
      <c r="W842" s="40">
        <f>INDEX(W$78:W$91,$D842)/$E842</f>
        <v/>
      </c>
      <c r="X842" s="40">
        <f>INDEX(X$78:X$91,$D842)/$E842</f>
        <v/>
      </c>
      <c r="Y842" s="40">
        <f>INDEX(Y$78:Y$91,$D842)/$E842</f>
        <v/>
      </c>
      <c r="Z842" s="40">
        <f>INDEX(Z$78:Z$91,$D842)/$E842</f>
        <v/>
      </c>
      <c r="AA842" s="40">
        <f>INDEX(AA$78:AA$91,$D842)/$E842</f>
        <v/>
      </c>
      <c r="AB842" s="40">
        <f>INDEX(AB$78:AB$91,$D842)/$E842</f>
        <v/>
      </c>
      <c r="AC842" s="40">
        <f>INDEX(AC$78:AC$91,$D842)/$E842</f>
        <v/>
      </c>
      <c r="AD842" s="42">
        <f>NEWEXCISE(INDEX(AD$78:AD$91,$D842),$E842)</f>
        <v/>
      </c>
      <c r="AE842" s="25">
        <f>LOWER(Settings!$C$4)&amp;".mit."&amp;$A842&amp;IF($C842="","","."&amp;$C842&amp;"."&amp;$B842)&amp;IF(INDEX(Variables!$D$5:$D$105,MATCH($A842,Variables!$A$5:$A$105,0))="","","."&amp;INDEX(Variables!$D$5:$D$105,MATCH($A842,Variables!$A$5:$A$105,0)))&amp;"."&amp;AE$5</f>
        <v/>
      </c>
      <c r="AF842" s="41">
        <f>INDEX(AF$78:AF$91,$D842)/$E842</f>
        <v/>
      </c>
      <c r="AG842" s="40">
        <f>INDEX(AG$78:AG$91,$D842)/$E842</f>
        <v/>
      </c>
      <c r="AH842" s="40">
        <f>INDEX(AH$78:AH$91,$D842)/$E842</f>
        <v/>
      </c>
      <c r="AI842" s="40">
        <f>INDEX(AI$78:AI$91,$D842)/$E842</f>
        <v/>
      </c>
      <c r="AJ842" s="40">
        <f>INDEX(AJ$78:AJ$91,$D842)/$E842</f>
        <v/>
      </c>
      <c r="AK842" s="40">
        <f>INDEX(AK$78:AK$91,$D842)/$E842</f>
        <v/>
      </c>
      <c r="AL842" s="40">
        <f>INDEX(AL$78:AL$91,$D842)/$E842</f>
        <v/>
      </c>
      <c r="AM842" s="40">
        <f>INDEX(AM$78:AM$91,$D842)/$E842</f>
        <v/>
      </c>
      <c r="AN842" s="40">
        <f>INDEX(AN$78:AN$91,$D842)/$E842</f>
        <v/>
      </c>
      <c r="AO842" s="40">
        <f>INDEX(AO$78:AO$91,$D842)/$E842</f>
        <v/>
      </c>
      <c r="AP842" s="40">
        <f>INDEX(AP$78:AP$91,$D842)/$E842</f>
        <v/>
      </c>
      <c r="AQ842" s="40">
        <f>INDEX(AQ$78:AQ$91,$D842)/$E842</f>
        <v/>
      </c>
      <c r="AR842" s="40">
        <f>INDEX(AR$78:AR$91,$D842)/$E842</f>
        <v/>
      </c>
      <c r="AS842" s="40">
        <f>INDEX(AS$78:AS$91,$D842)/$E842</f>
        <v/>
      </c>
      <c r="AT842" s="40">
        <f>INDEX(AT$78:AT$91,$D842)/$E842</f>
        <v/>
      </c>
      <c r="AU842" s="40">
        <f>INDEX(AU$78:AU$91,$D842)/$E842</f>
        <v/>
      </c>
      <c r="AV842" s="40">
        <f>INDEX(AV$78:AV$91,$D842)/$E842</f>
        <v/>
      </c>
      <c r="AW842" s="40">
        <f>INDEX(AW$78:AW$91,$D842)/$E842</f>
        <v/>
      </c>
      <c r="AX842" s="42">
        <f>NEWEXCISE(INDEX(AX$78:AX$91,$D842),$E842)</f>
        <v/>
      </c>
    </row>
    <row r="843" hidden="1" outlineLevel="2">
      <c r="A843" s="5" t="inlineStr">
        <is>
          <t>ntx</t>
        </is>
      </c>
      <c r="B843" s="5" t="inlineStr">
        <is>
          <t>die</t>
        </is>
      </c>
      <c r="C843" s="5" t="inlineStr">
        <is>
          <t>irn</t>
        </is>
      </c>
      <c r="D843" s="40">
        <f>INDEX(Inputs!$L$5:$L$132,MATCH($B843&amp;"|"&amp;$C843,Inputs!$A$5:$A$132,0))</f>
        <v/>
      </c>
      <c r="E843" s="40">
        <f>INDEX(Inputs!$I$5:$I$132,MATCH($B843&amp;"|"&amp;$C843,Inputs!$A$5:$A$132,0))</f>
        <v/>
      </c>
      <c r="F843" s="39" t="n"/>
      <c r="G843" s="39" t="n"/>
      <c r="H843" s="5">
        <f>INDEX(Variables!$B$5:$B$105,MATCH($A843,Variables!$A$5:$A$105,0))&amp;IF($C843="",""," | "&amp;INDEX(Mapping!$B$5:$B$26,MATCH($C843,Mapping!$A$5:$A$26,0))&amp;" | "&amp;INDEX(Mapping!$B$30:$B$41,MATCH($B843,Mapping!$A$30:$A$41,0)))</f>
        <v/>
      </c>
      <c r="I843" s="5">
        <f>INDEX(Variables!$C$5:$C$105,MATCH($A843,Variables!$A$5:$A$105,0))</f>
        <v/>
      </c>
      <c r="J843" s="5">
        <f>INDEX(Variables!$E$5:$E$105,MATCH($A843,Variables!$A$5:$A$105,0))</f>
        <v/>
      </c>
      <c r="K843" s="25">
        <f>LOWER(Settings!$C$4)&amp;".mit."&amp;$A843&amp;IF($C843="","","."&amp;$C843&amp;"."&amp;$B843)&amp;IF(INDEX(Variables!$D$5:$D$105,MATCH($A843,Variables!$A$5:$A$105,0))="","","."&amp;INDEX(Variables!$D$5:$D$105,MATCH($A843,Variables!$A$5:$A$105,0)))&amp;"."&amp;K$5</f>
        <v/>
      </c>
      <c r="L843" s="41">
        <f>INDEX(L$78:L$91,$D843)/$E843</f>
        <v/>
      </c>
      <c r="M843" s="40">
        <f>INDEX(M$78:M$91,$D843)/$E843</f>
        <v/>
      </c>
      <c r="N843" s="40">
        <f>INDEX(N$78:N$91,$D843)/$E843</f>
        <v/>
      </c>
      <c r="O843" s="40">
        <f>INDEX(O$78:O$91,$D843)/$E843</f>
        <v/>
      </c>
      <c r="P843" s="40">
        <f>INDEX(P$78:P$91,$D843)/$E843</f>
        <v/>
      </c>
      <c r="Q843" s="40">
        <f>INDEX(Q$78:Q$91,$D843)/$E843</f>
        <v/>
      </c>
      <c r="R843" s="40">
        <f>INDEX(R$78:R$91,$D843)/$E843</f>
        <v/>
      </c>
      <c r="S843" s="40">
        <f>INDEX(S$78:S$91,$D843)/$E843</f>
        <v/>
      </c>
      <c r="T843" s="40">
        <f>INDEX(T$78:T$91,$D843)/$E843</f>
        <v/>
      </c>
      <c r="U843" s="40">
        <f>INDEX(U$78:U$91,$D843)/$E843</f>
        <v/>
      </c>
      <c r="V843" s="40">
        <f>INDEX(V$78:V$91,$D843)/$E843</f>
        <v/>
      </c>
      <c r="W843" s="40">
        <f>INDEX(W$78:W$91,$D843)/$E843</f>
        <v/>
      </c>
      <c r="X843" s="40">
        <f>INDEX(X$78:X$91,$D843)/$E843</f>
        <v/>
      </c>
      <c r="Y843" s="40">
        <f>INDEX(Y$78:Y$91,$D843)/$E843</f>
        <v/>
      </c>
      <c r="Z843" s="40">
        <f>INDEX(Z$78:Z$91,$D843)/$E843</f>
        <v/>
      </c>
      <c r="AA843" s="40">
        <f>INDEX(AA$78:AA$91,$D843)/$E843</f>
        <v/>
      </c>
      <c r="AB843" s="40">
        <f>INDEX(AB$78:AB$91,$D843)/$E843</f>
        <v/>
      </c>
      <c r="AC843" s="40">
        <f>INDEX(AC$78:AC$91,$D843)/$E843</f>
        <v/>
      </c>
      <c r="AD843" s="42">
        <f>NEWEXCISE(INDEX(AD$78:AD$91,$D843),$E843)</f>
        <v/>
      </c>
      <c r="AE843" s="25">
        <f>LOWER(Settings!$C$4)&amp;".mit."&amp;$A843&amp;IF($C843="","","."&amp;$C843&amp;"."&amp;$B843)&amp;IF(INDEX(Variables!$D$5:$D$105,MATCH($A843,Variables!$A$5:$A$105,0))="","","."&amp;INDEX(Variables!$D$5:$D$105,MATCH($A843,Variables!$A$5:$A$105,0)))&amp;"."&amp;AE$5</f>
        <v/>
      </c>
      <c r="AF843" s="41">
        <f>INDEX(AF$78:AF$91,$D843)/$E843</f>
        <v/>
      </c>
      <c r="AG843" s="40">
        <f>INDEX(AG$78:AG$91,$D843)/$E843</f>
        <v/>
      </c>
      <c r="AH843" s="40">
        <f>INDEX(AH$78:AH$91,$D843)/$E843</f>
        <v/>
      </c>
      <c r="AI843" s="40">
        <f>INDEX(AI$78:AI$91,$D843)/$E843</f>
        <v/>
      </c>
      <c r="AJ843" s="40">
        <f>INDEX(AJ$78:AJ$91,$D843)/$E843</f>
        <v/>
      </c>
      <c r="AK843" s="40">
        <f>INDEX(AK$78:AK$91,$D843)/$E843</f>
        <v/>
      </c>
      <c r="AL843" s="40">
        <f>INDEX(AL$78:AL$91,$D843)/$E843</f>
        <v/>
      </c>
      <c r="AM843" s="40">
        <f>INDEX(AM$78:AM$91,$D843)/$E843</f>
        <v/>
      </c>
      <c r="AN843" s="40">
        <f>INDEX(AN$78:AN$91,$D843)/$E843</f>
        <v/>
      </c>
      <c r="AO843" s="40">
        <f>INDEX(AO$78:AO$91,$D843)/$E843</f>
        <v/>
      </c>
      <c r="AP843" s="40">
        <f>INDEX(AP$78:AP$91,$D843)/$E843</f>
        <v/>
      </c>
      <c r="AQ843" s="40">
        <f>INDEX(AQ$78:AQ$91,$D843)/$E843</f>
        <v/>
      </c>
      <c r="AR843" s="40">
        <f>INDEX(AR$78:AR$91,$D843)/$E843</f>
        <v/>
      </c>
      <c r="AS843" s="40">
        <f>INDEX(AS$78:AS$91,$D843)/$E843</f>
        <v/>
      </c>
      <c r="AT843" s="40">
        <f>INDEX(AT$78:AT$91,$D843)/$E843</f>
        <v/>
      </c>
      <c r="AU843" s="40">
        <f>INDEX(AU$78:AU$91,$D843)/$E843</f>
        <v/>
      </c>
      <c r="AV843" s="40">
        <f>INDEX(AV$78:AV$91,$D843)/$E843</f>
        <v/>
      </c>
      <c r="AW843" s="40">
        <f>INDEX(AW$78:AW$91,$D843)/$E843</f>
        <v/>
      </c>
      <c r="AX843" s="42">
        <f>NEWEXCISE(INDEX(AX$78:AX$91,$D843),$E843)</f>
        <v/>
      </c>
    </row>
    <row r="844" hidden="1" outlineLevel="2">
      <c r="A844" s="5" t="inlineStr">
        <is>
          <t>ntx</t>
        </is>
      </c>
      <c r="B844" s="5" t="inlineStr">
        <is>
          <t>lpg</t>
        </is>
      </c>
      <c r="C844" s="5" t="inlineStr">
        <is>
          <t>irn</t>
        </is>
      </c>
      <c r="D844" s="40">
        <f>INDEX(Inputs!$L$5:$L$132,MATCH($B844&amp;"|"&amp;$C844,Inputs!$A$5:$A$132,0))</f>
        <v/>
      </c>
      <c r="E844" s="40">
        <f>INDEX(Inputs!$I$5:$I$132,MATCH($B844&amp;"|"&amp;$C844,Inputs!$A$5:$A$132,0))</f>
        <v/>
      </c>
      <c r="F844" s="39" t="n"/>
      <c r="G844" s="39" t="n"/>
      <c r="H844" s="5">
        <f>INDEX(Variables!$B$5:$B$105,MATCH($A844,Variables!$A$5:$A$105,0))&amp;IF($C844="",""," | "&amp;INDEX(Mapping!$B$5:$B$26,MATCH($C844,Mapping!$A$5:$A$26,0))&amp;" | "&amp;INDEX(Mapping!$B$30:$B$41,MATCH($B844,Mapping!$A$30:$A$41,0)))</f>
        <v/>
      </c>
      <c r="I844" s="5">
        <f>INDEX(Variables!$C$5:$C$105,MATCH($A844,Variables!$A$5:$A$105,0))</f>
        <v/>
      </c>
      <c r="J844" s="5">
        <f>INDEX(Variables!$E$5:$E$105,MATCH($A844,Variables!$A$5:$A$105,0))</f>
        <v/>
      </c>
      <c r="K844" s="25">
        <f>LOWER(Settings!$C$4)&amp;".mit."&amp;$A844&amp;IF($C844="","","."&amp;$C844&amp;"."&amp;$B844)&amp;IF(INDEX(Variables!$D$5:$D$105,MATCH($A844,Variables!$A$5:$A$105,0))="","","."&amp;INDEX(Variables!$D$5:$D$105,MATCH($A844,Variables!$A$5:$A$105,0)))&amp;"."&amp;K$5</f>
        <v/>
      </c>
      <c r="L844" s="41">
        <f>INDEX(L$78:L$91,$D844)/$E844</f>
        <v/>
      </c>
      <c r="M844" s="40">
        <f>INDEX(M$78:M$91,$D844)/$E844</f>
        <v/>
      </c>
      <c r="N844" s="40">
        <f>INDEX(N$78:N$91,$D844)/$E844</f>
        <v/>
      </c>
      <c r="O844" s="40">
        <f>INDEX(O$78:O$91,$D844)/$E844</f>
        <v/>
      </c>
      <c r="P844" s="40">
        <f>INDEX(P$78:P$91,$D844)/$E844</f>
        <v/>
      </c>
      <c r="Q844" s="40">
        <f>INDEX(Q$78:Q$91,$D844)/$E844</f>
        <v/>
      </c>
      <c r="R844" s="40">
        <f>INDEX(R$78:R$91,$D844)/$E844</f>
        <v/>
      </c>
      <c r="S844" s="40">
        <f>INDEX(S$78:S$91,$D844)/$E844</f>
        <v/>
      </c>
      <c r="T844" s="40">
        <f>INDEX(T$78:T$91,$D844)/$E844</f>
        <v/>
      </c>
      <c r="U844" s="40">
        <f>INDEX(U$78:U$91,$D844)/$E844</f>
        <v/>
      </c>
      <c r="V844" s="40">
        <f>INDEX(V$78:V$91,$D844)/$E844</f>
        <v/>
      </c>
      <c r="W844" s="40">
        <f>INDEX(W$78:W$91,$D844)/$E844</f>
        <v/>
      </c>
      <c r="X844" s="40">
        <f>INDEX(X$78:X$91,$D844)/$E844</f>
        <v/>
      </c>
      <c r="Y844" s="40">
        <f>INDEX(Y$78:Y$91,$D844)/$E844</f>
        <v/>
      </c>
      <c r="Z844" s="40">
        <f>INDEX(Z$78:Z$91,$D844)/$E844</f>
        <v/>
      </c>
      <c r="AA844" s="40">
        <f>INDEX(AA$78:AA$91,$D844)/$E844</f>
        <v/>
      </c>
      <c r="AB844" s="40">
        <f>INDEX(AB$78:AB$91,$D844)/$E844</f>
        <v/>
      </c>
      <c r="AC844" s="40">
        <f>INDEX(AC$78:AC$91,$D844)/$E844</f>
        <v/>
      </c>
      <c r="AD844" s="42">
        <f>NEWEXCISE(INDEX(AD$78:AD$91,$D844),$E844)</f>
        <v/>
      </c>
      <c r="AE844" s="25">
        <f>LOWER(Settings!$C$4)&amp;".mit."&amp;$A844&amp;IF($C844="","","."&amp;$C844&amp;"."&amp;$B844)&amp;IF(INDEX(Variables!$D$5:$D$105,MATCH($A844,Variables!$A$5:$A$105,0))="","","."&amp;INDEX(Variables!$D$5:$D$105,MATCH($A844,Variables!$A$5:$A$105,0)))&amp;"."&amp;AE$5</f>
        <v/>
      </c>
      <c r="AF844" s="41">
        <f>INDEX(AF$78:AF$91,$D844)/$E844</f>
        <v/>
      </c>
      <c r="AG844" s="40">
        <f>INDEX(AG$78:AG$91,$D844)/$E844</f>
        <v/>
      </c>
      <c r="AH844" s="40">
        <f>INDEX(AH$78:AH$91,$D844)/$E844</f>
        <v/>
      </c>
      <c r="AI844" s="40">
        <f>INDEX(AI$78:AI$91,$D844)/$E844</f>
        <v/>
      </c>
      <c r="AJ844" s="40">
        <f>INDEX(AJ$78:AJ$91,$D844)/$E844</f>
        <v/>
      </c>
      <c r="AK844" s="40">
        <f>INDEX(AK$78:AK$91,$D844)/$E844</f>
        <v/>
      </c>
      <c r="AL844" s="40">
        <f>INDEX(AL$78:AL$91,$D844)/$E844</f>
        <v/>
      </c>
      <c r="AM844" s="40">
        <f>INDEX(AM$78:AM$91,$D844)/$E844</f>
        <v/>
      </c>
      <c r="AN844" s="40">
        <f>INDEX(AN$78:AN$91,$D844)/$E844</f>
        <v/>
      </c>
      <c r="AO844" s="40">
        <f>INDEX(AO$78:AO$91,$D844)/$E844</f>
        <v/>
      </c>
      <c r="AP844" s="40">
        <f>INDEX(AP$78:AP$91,$D844)/$E844</f>
        <v/>
      </c>
      <c r="AQ844" s="40">
        <f>INDEX(AQ$78:AQ$91,$D844)/$E844</f>
        <v/>
      </c>
      <c r="AR844" s="40">
        <f>INDEX(AR$78:AR$91,$D844)/$E844</f>
        <v/>
      </c>
      <c r="AS844" s="40">
        <f>INDEX(AS$78:AS$91,$D844)/$E844</f>
        <v/>
      </c>
      <c r="AT844" s="40">
        <f>INDEX(AT$78:AT$91,$D844)/$E844</f>
        <v/>
      </c>
      <c r="AU844" s="40">
        <f>INDEX(AU$78:AU$91,$D844)/$E844</f>
        <v/>
      </c>
      <c r="AV844" s="40">
        <f>INDEX(AV$78:AV$91,$D844)/$E844</f>
        <v/>
      </c>
      <c r="AW844" s="40">
        <f>INDEX(AW$78:AW$91,$D844)/$E844</f>
        <v/>
      </c>
      <c r="AX844" s="42">
        <f>NEWEXCISE(INDEX(AX$78:AX$91,$D844),$E844)</f>
        <v/>
      </c>
    </row>
    <row r="845" hidden="1" outlineLevel="2">
      <c r="A845" s="5" t="inlineStr">
        <is>
          <t>ntx</t>
        </is>
      </c>
      <c r="B845" s="5" t="inlineStr">
        <is>
          <t>ker</t>
        </is>
      </c>
      <c r="C845" s="5" t="inlineStr">
        <is>
          <t>irn</t>
        </is>
      </c>
      <c r="D845" s="40">
        <f>INDEX(Inputs!$L$5:$L$132,MATCH($B845&amp;"|"&amp;$C845,Inputs!$A$5:$A$132,0))</f>
        <v/>
      </c>
      <c r="E845" s="40">
        <f>INDEX(Inputs!$I$5:$I$132,MATCH($B845&amp;"|"&amp;$C845,Inputs!$A$5:$A$132,0))</f>
        <v/>
      </c>
      <c r="F845" s="39" t="n"/>
      <c r="G845" s="39" t="n"/>
      <c r="H845" s="5">
        <f>INDEX(Variables!$B$5:$B$105,MATCH($A845,Variables!$A$5:$A$105,0))&amp;IF($C845="",""," | "&amp;INDEX(Mapping!$B$5:$B$26,MATCH($C845,Mapping!$A$5:$A$26,0))&amp;" | "&amp;INDEX(Mapping!$B$30:$B$41,MATCH($B845,Mapping!$A$30:$A$41,0)))</f>
        <v/>
      </c>
      <c r="I845" s="5">
        <f>INDEX(Variables!$C$5:$C$105,MATCH($A845,Variables!$A$5:$A$105,0))</f>
        <v/>
      </c>
      <c r="J845" s="5">
        <f>INDEX(Variables!$E$5:$E$105,MATCH($A845,Variables!$A$5:$A$105,0))</f>
        <v/>
      </c>
      <c r="K845" s="25">
        <f>LOWER(Settings!$C$4)&amp;".mit."&amp;$A845&amp;IF($C845="","","."&amp;$C845&amp;"."&amp;$B845)&amp;IF(INDEX(Variables!$D$5:$D$105,MATCH($A845,Variables!$A$5:$A$105,0))="","","."&amp;INDEX(Variables!$D$5:$D$105,MATCH($A845,Variables!$A$5:$A$105,0)))&amp;"."&amp;K$5</f>
        <v/>
      </c>
      <c r="L845" s="41">
        <f>INDEX(L$78:L$91,$D845)/$E845</f>
        <v/>
      </c>
      <c r="M845" s="40">
        <f>INDEX(M$78:M$91,$D845)/$E845</f>
        <v/>
      </c>
      <c r="N845" s="40">
        <f>INDEX(N$78:N$91,$D845)/$E845</f>
        <v/>
      </c>
      <c r="O845" s="40">
        <f>INDEX(O$78:O$91,$D845)/$E845</f>
        <v/>
      </c>
      <c r="P845" s="40">
        <f>INDEX(P$78:P$91,$D845)/$E845</f>
        <v/>
      </c>
      <c r="Q845" s="40">
        <f>INDEX(Q$78:Q$91,$D845)/$E845</f>
        <v/>
      </c>
      <c r="R845" s="40">
        <f>INDEX(R$78:R$91,$D845)/$E845</f>
        <v/>
      </c>
      <c r="S845" s="40">
        <f>INDEX(S$78:S$91,$D845)/$E845</f>
        <v/>
      </c>
      <c r="T845" s="40">
        <f>INDEX(T$78:T$91,$D845)/$E845</f>
        <v/>
      </c>
      <c r="U845" s="40">
        <f>INDEX(U$78:U$91,$D845)/$E845</f>
        <v/>
      </c>
      <c r="V845" s="40">
        <f>INDEX(V$78:V$91,$D845)/$E845</f>
        <v/>
      </c>
      <c r="W845" s="40">
        <f>INDEX(W$78:W$91,$D845)/$E845</f>
        <v/>
      </c>
      <c r="X845" s="40">
        <f>INDEX(X$78:X$91,$D845)/$E845</f>
        <v/>
      </c>
      <c r="Y845" s="40">
        <f>INDEX(Y$78:Y$91,$D845)/$E845</f>
        <v/>
      </c>
      <c r="Z845" s="40">
        <f>INDEX(Z$78:Z$91,$D845)/$E845</f>
        <v/>
      </c>
      <c r="AA845" s="40">
        <f>INDEX(AA$78:AA$91,$D845)/$E845</f>
        <v/>
      </c>
      <c r="AB845" s="40">
        <f>INDEX(AB$78:AB$91,$D845)/$E845</f>
        <v/>
      </c>
      <c r="AC845" s="40">
        <f>INDEX(AC$78:AC$91,$D845)/$E845</f>
        <v/>
      </c>
      <c r="AD845" s="42">
        <f>NEWEXCISE(INDEX(AD$78:AD$91,$D845),$E845)</f>
        <v/>
      </c>
      <c r="AE845" s="25">
        <f>LOWER(Settings!$C$4)&amp;".mit."&amp;$A845&amp;IF($C845="","","."&amp;$C845&amp;"."&amp;$B845)&amp;IF(INDEX(Variables!$D$5:$D$105,MATCH($A845,Variables!$A$5:$A$105,0))="","","."&amp;INDEX(Variables!$D$5:$D$105,MATCH($A845,Variables!$A$5:$A$105,0)))&amp;"."&amp;AE$5</f>
        <v/>
      </c>
      <c r="AF845" s="41">
        <f>INDEX(AF$78:AF$91,$D845)/$E845</f>
        <v/>
      </c>
      <c r="AG845" s="40">
        <f>INDEX(AG$78:AG$91,$D845)/$E845</f>
        <v/>
      </c>
      <c r="AH845" s="40">
        <f>INDEX(AH$78:AH$91,$D845)/$E845</f>
        <v/>
      </c>
      <c r="AI845" s="40">
        <f>INDEX(AI$78:AI$91,$D845)/$E845</f>
        <v/>
      </c>
      <c r="AJ845" s="40">
        <f>INDEX(AJ$78:AJ$91,$D845)/$E845</f>
        <v/>
      </c>
      <c r="AK845" s="40">
        <f>INDEX(AK$78:AK$91,$D845)/$E845</f>
        <v/>
      </c>
      <c r="AL845" s="40">
        <f>INDEX(AL$78:AL$91,$D845)/$E845</f>
        <v/>
      </c>
      <c r="AM845" s="40">
        <f>INDEX(AM$78:AM$91,$D845)/$E845</f>
        <v/>
      </c>
      <c r="AN845" s="40">
        <f>INDEX(AN$78:AN$91,$D845)/$E845</f>
        <v/>
      </c>
      <c r="AO845" s="40">
        <f>INDEX(AO$78:AO$91,$D845)/$E845</f>
        <v/>
      </c>
      <c r="AP845" s="40">
        <f>INDEX(AP$78:AP$91,$D845)/$E845</f>
        <v/>
      </c>
      <c r="AQ845" s="40">
        <f>INDEX(AQ$78:AQ$91,$D845)/$E845</f>
        <v/>
      </c>
      <c r="AR845" s="40">
        <f>INDEX(AR$78:AR$91,$D845)/$E845</f>
        <v/>
      </c>
      <c r="AS845" s="40">
        <f>INDEX(AS$78:AS$91,$D845)/$E845</f>
        <v/>
      </c>
      <c r="AT845" s="40">
        <f>INDEX(AT$78:AT$91,$D845)/$E845</f>
        <v/>
      </c>
      <c r="AU845" s="40">
        <f>INDEX(AU$78:AU$91,$D845)/$E845</f>
        <v/>
      </c>
      <c r="AV845" s="40">
        <f>INDEX(AV$78:AV$91,$D845)/$E845</f>
        <v/>
      </c>
      <c r="AW845" s="40">
        <f>INDEX(AW$78:AW$91,$D845)/$E845</f>
        <v/>
      </c>
      <c r="AX845" s="42">
        <f>NEWEXCISE(INDEX(AX$78:AX$91,$D845),$E845)</f>
        <v/>
      </c>
    </row>
    <row r="846" hidden="1" outlineLevel="2">
      <c r="A846" s="5" t="inlineStr">
        <is>
          <t>ntx</t>
        </is>
      </c>
      <c r="B846" s="5" t="inlineStr">
        <is>
          <t>oop</t>
        </is>
      </c>
      <c r="C846" s="5" t="inlineStr">
        <is>
          <t>irn</t>
        </is>
      </c>
      <c r="D846" s="40">
        <f>INDEX(Inputs!$L$5:$L$132,MATCH($B846&amp;"|"&amp;$C846,Inputs!$A$5:$A$132,0))</f>
        <v/>
      </c>
      <c r="E846" s="40">
        <f>INDEX(Inputs!$I$5:$I$132,MATCH($B846&amp;"|"&amp;$C846,Inputs!$A$5:$A$132,0))</f>
        <v/>
      </c>
      <c r="F846" s="39" t="n"/>
      <c r="G846" s="39" t="n"/>
      <c r="H846" s="5">
        <f>INDEX(Variables!$B$5:$B$105,MATCH($A846,Variables!$A$5:$A$105,0))&amp;IF($C846="",""," | "&amp;INDEX(Mapping!$B$5:$B$26,MATCH($C846,Mapping!$A$5:$A$26,0))&amp;" | "&amp;INDEX(Mapping!$B$30:$B$41,MATCH($B846,Mapping!$A$30:$A$41,0)))</f>
        <v/>
      </c>
      <c r="I846" s="5">
        <f>INDEX(Variables!$C$5:$C$105,MATCH($A846,Variables!$A$5:$A$105,0))</f>
        <v/>
      </c>
      <c r="J846" s="5">
        <f>INDEX(Variables!$E$5:$E$105,MATCH($A846,Variables!$A$5:$A$105,0))</f>
        <v/>
      </c>
      <c r="K846" s="25">
        <f>LOWER(Settings!$C$4)&amp;".mit."&amp;$A846&amp;IF($C846="","","."&amp;$C846&amp;"."&amp;$B846)&amp;IF(INDEX(Variables!$D$5:$D$105,MATCH($A846,Variables!$A$5:$A$105,0))="","","."&amp;INDEX(Variables!$D$5:$D$105,MATCH($A846,Variables!$A$5:$A$105,0)))&amp;"."&amp;K$5</f>
        <v/>
      </c>
      <c r="L846" s="41">
        <f>INDEX(L$78:L$91,$D846)/$E846</f>
        <v/>
      </c>
      <c r="M846" s="40">
        <f>INDEX(M$78:M$91,$D846)/$E846</f>
        <v/>
      </c>
      <c r="N846" s="40">
        <f>INDEX(N$78:N$91,$D846)/$E846</f>
        <v/>
      </c>
      <c r="O846" s="40">
        <f>INDEX(O$78:O$91,$D846)/$E846</f>
        <v/>
      </c>
      <c r="P846" s="40">
        <f>INDEX(P$78:P$91,$D846)/$E846</f>
        <v/>
      </c>
      <c r="Q846" s="40">
        <f>INDEX(Q$78:Q$91,$D846)/$E846</f>
        <v/>
      </c>
      <c r="R846" s="40">
        <f>INDEX(R$78:R$91,$D846)/$E846</f>
        <v/>
      </c>
      <c r="S846" s="40">
        <f>INDEX(S$78:S$91,$D846)/$E846</f>
        <v/>
      </c>
      <c r="T846" s="40">
        <f>INDEX(T$78:T$91,$D846)/$E846</f>
        <v/>
      </c>
      <c r="U846" s="40">
        <f>INDEX(U$78:U$91,$D846)/$E846</f>
        <v/>
      </c>
      <c r="V846" s="40">
        <f>INDEX(V$78:V$91,$D846)/$E846</f>
        <v/>
      </c>
      <c r="W846" s="40">
        <f>INDEX(W$78:W$91,$D846)/$E846</f>
        <v/>
      </c>
      <c r="X846" s="40">
        <f>INDEX(X$78:X$91,$D846)/$E846</f>
        <v/>
      </c>
      <c r="Y846" s="40">
        <f>INDEX(Y$78:Y$91,$D846)/$E846</f>
        <v/>
      </c>
      <c r="Z846" s="40">
        <f>INDEX(Z$78:Z$91,$D846)/$E846</f>
        <v/>
      </c>
      <c r="AA846" s="40">
        <f>INDEX(AA$78:AA$91,$D846)/$E846</f>
        <v/>
      </c>
      <c r="AB846" s="40">
        <f>INDEX(AB$78:AB$91,$D846)/$E846</f>
        <v/>
      </c>
      <c r="AC846" s="40">
        <f>INDEX(AC$78:AC$91,$D846)/$E846</f>
        <v/>
      </c>
      <c r="AD846" s="42">
        <f>NEWEXCISE(INDEX(AD$78:AD$91,$D846),$E846)</f>
        <v/>
      </c>
      <c r="AE846" s="25">
        <f>LOWER(Settings!$C$4)&amp;".mit."&amp;$A846&amp;IF($C846="","","."&amp;$C846&amp;"."&amp;$B846)&amp;IF(INDEX(Variables!$D$5:$D$105,MATCH($A846,Variables!$A$5:$A$105,0))="","","."&amp;INDEX(Variables!$D$5:$D$105,MATCH($A846,Variables!$A$5:$A$105,0)))&amp;"."&amp;AE$5</f>
        <v/>
      </c>
      <c r="AF846" s="41">
        <f>INDEX(AF$78:AF$91,$D846)/$E846</f>
        <v/>
      </c>
      <c r="AG846" s="40">
        <f>INDEX(AG$78:AG$91,$D846)/$E846</f>
        <v/>
      </c>
      <c r="AH846" s="40">
        <f>INDEX(AH$78:AH$91,$D846)/$E846</f>
        <v/>
      </c>
      <c r="AI846" s="40">
        <f>INDEX(AI$78:AI$91,$D846)/$E846</f>
        <v/>
      </c>
      <c r="AJ846" s="40">
        <f>INDEX(AJ$78:AJ$91,$D846)/$E846</f>
        <v/>
      </c>
      <c r="AK846" s="40">
        <f>INDEX(AK$78:AK$91,$D846)/$E846</f>
        <v/>
      </c>
      <c r="AL846" s="40">
        <f>INDEX(AL$78:AL$91,$D846)/$E846</f>
        <v/>
      </c>
      <c r="AM846" s="40">
        <f>INDEX(AM$78:AM$91,$D846)/$E846</f>
        <v/>
      </c>
      <c r="AN846" s="40">
        <f>INDEX(AN$78:AN$91,$D846)/$E846</f>
        <v/>
      </c>
      <c r="AO846" s="40">
        <f>INDEX(AO$78:AO$91,$D846)/$E846</f>
        <v/>
      </c>
      <c r="AP846" s="40">
        <f>INDEX(AP$78:AP$91,$D846)/$E846</f>
        <v/>
      </c>
      <c r="AQ846" s="40">
        <f>INDEX(AQ$78:AQ$91,$D846)/$E846</f>
        <v/>
      </c>
      <c r="AR846" s="40">
        <f>INDEX(AR$78:AR$91,$D846)/$E846</f>
        <v/>
      </c>
      <c r="AS846" s="40">
        <f>INDEX(AS$78:AS$91,$D846)/$E846</f>
        <v/>
      </c>
      <c r="AT846" s="40">
        <f>INDEX(AT$78:AT$91,$D846)/$E846</f>
        <v/>
      </c>
      <c r="AU846" s="40">
        <f>INDEX(AU$78:AU$91,$D846)/$E846</f>
        <v/>
      </c>
      <c r="AV846" s="40">
        <f>INDEX(AV$78:AV$91,$D846)/$E846</f>
        <v/>
      </c>
      <c r="AW846" s="40">
        <f>INDEX(AW$78:AW$91,$D846)/$E846</f>
        <v/>
      </c>
      <c r="AX846" s="42">
        <f>NEWEXCISE(INDEX(AX$78:AX$91,$D846),$E846)</f>
        <v/>
      </c>
    </row>
    <row r="847" hidden="1" outlineLevel="2">
      <c r="A847" s="5" t="inlineStr">
        <is>
          <t>ntx</t>
        </is>
      </c>
      <c r="B847" s="5" t="inlineStr">
        <is>
          <t>bio</t>
        </is>
      </c>
      <c r="C847" s="5" t="inlineStr">
        <is>
          <t>irn</t>
        </is>
      </c>
      <c r="D847" s="40">
        <f>INDEX(Inputs!$L$5:$L$132,MATCH($B847&amp;"|"&amp;$C847,Inputs!$A$5:$A$132,0))</f>
        <v/>
      </c>
      <c r="E847" s="40">
        <f>INDEX(Inputs!$I$5:$I$132,MATCH($B847&amp;"|"&amp;$C847,Inputs!$A$5:$A$132,0))</f>
        <v/>
      </c>
      <c r="F847" s="39" t="n"/>
      <c r="G847" s="39" t="n"/>
      <c r="H847" s="5">
        <f>INDEX(Variables!$B$5:$B$105,MATCH($A847,Variables!$A$5:$A$105,0))&amp;IF($C847="",""," | "&amp;INDEX(Mapping!$B$5:$B$26,MATCH($C847,Mapping!$A$5:$A$26,0))&amp;" | "&amp;INDEX(Mapping!$B$30:$B$41,MATCH($B847,Mapping!$A$30:$A$41,0)))</f>
        <v/>
      </c>
      <c r="I847" s="5">
        <f>INDEX(Variables!$C$5:$C$105,MATCH($A847,Variables!$A$5:$A$105,0))</f>
        <v/>
      </c>
      <c r="J847" s="5">
        <f>INDEX(Variables!$E$5:$E$105,MATCH($A847,Variables!$A$5:$A$105,0))</f>
        <v/>
      </c>
      <c r="K847" s="25">
        <f>LOWER(Settings!$C$4)&amp;".mit."&amp;$A847&amp;IF($C847="","","."&amp;$C847&amp;"."&amp;$B847)&amp;IF(INDEX(Variables!$D$5:$D$105,MATCH($A847,Variables!$A$5:$A$105,0))="","","."&amp;INDEX(Variables!$D$5:$D$105,MATCH($A847,Variables!$A$5:$A$105,0)))&amp;"."&amp;K$5</f>
        <v/>
      </c>
      <c r="L847" s="41">
        <f>INDEX(L$78:L$91,$D847)/$E847</f>
        <v/>
      </c>
      <c r="M847" s="40">
        <f>INDEX(M$78:M$91,$D847)/$E847</f>
        <v/>
      </c>
      <c r="N847" s="40">
        <f>INDEX(N$78:N$91,$D847)/$E847</f>
        <v/>
      </c>
      <c r="O847" s="40">
        <f>INDEX(O$78:O$91,$D847)/$E847</f>
        <v/>
      </c>
      <c r="P847" s="40">
        <f>INDEX(P$78:P$91,$D847)/$E847</f>
        <v/>
      </c>
      <c r="Q847" s="40">
        <f>INDEX(Q$78:Q$91,$D847)/$E847</f>
        <v/>
      </c>
      <c r="R847" s="40">
        <f>INDEX(R$78:R$91,$D847)/$E847</f>
        <v/>
      </c>
      <c r="S847" s="40">
        <f>INDEX(S$78:S$91,$D847)/$E847</f>
        <v/>
      </c>
      <c r="T847" s="40">
        <f>INDEX(T$78:T$91,$D847)/$E847</f>
        <v/>
      </c>
      <c r="U847" s="40">
        <f>INDEX(U$78:U$91,$D847)/$E847</f>
        <v/>
      </c>
      <c r="V847" s="40">
        <f>INDEX(V$78:V$91,$D847)/$E847</f>
        <v/>
      </c>
      <c r="W847" s="40">
        <f>INDEX(W$78:W$91,$D847)/$E847</f>
        <v/>
      </c>
      <c r="X847" s="40">
        <f>INDEX(X$78:X$91,$D847)/$E847</f>
        <v/>
      </c>
      <c r="Y847" s="40">
        <f>INDEX(Y$78:Y$91,$D847)/$E847</f>
        <v/>
      </c>
      <c r="Z847" s="40">
        <f>INDEX(Z$78:Z$91,$D847)/$E847</f>
        <v/>
      </c>
      <c r="AA847" s="40">
        <f>INDEX(AA$78:AA$91,$D847)/$E847</f>
        <v/>
      </c>
      <c r="AB847" s="40">
        <f>INDEX(AB$78:AB$91,$D847)/$E847</f>
        <v/>
      </c>
      <c r="AC847" s="40">
        <f>INDEX(AC$78:AC$91,$D847)/$E847</f>
        <v/>
      </c>
      <c r="AD847" s="42">
        <f>NEWEXCISE(INDEX(AD$78:AD$91,$D847),$E847)</f>
        <v/>
      </c>
      <c r="AE847" s="25">
        <f>LOWER(Settings!$C$4)&amp;".mit."&amp;$A847&amp;IF($C847="","","."&amp;$C847&amp;"."&amp;$B847)&amp;IF(INDEX(Variables!$D$5:$D$105,MATCH($A847,Variables!$A$5:$A$105,0))="","","."&amp;INDEX(Variables!$D$5:$D$105,MATCH($A847,Variables!$A$5:$A$105,0)))&amp;"."&amp;AE$5</f>
        <v/>
      </c>
      <c r="AF847" s="41">
        <f>INDEX(AF$78:AF$91,$D847)/$E847</f>
        <v/>
      </c>
      <c r="AG847" s="40">
        <f>INDEX(AG$78:AG$91,$D847)/$E847</f>
        <v/>
      </c>
      <c r="AH847" s="40">
        <f>INDEX(AH$78:AH$91,$D847)/$E847</f>
        <v/>
      </c>
      <c r="AI847" s="40">
        <f>INDEX(AI$78:AI$91,$D847)/$E847</f>
        <v/>
      </c>
      <c r="AJ847" s="40">
        <f>INDEX(AJ$78:AJ$91,$D847)/$E847</f>
        <v/>
      </c>
      <c r="AK847" s="40">
        <f>INDEX(AK$78:AK$91,$D847)/$E847</f>
        <v/>
      </c>
      <c r="AL847" s="40">
        <f>INDEX(AL$78:AL$91,$D847)/$E847</f>
        <v/>
      </c>
      <c r="AM847" s="40">
        <f>INDEX(AM$78:AM$91,$D847)/$E847</f>
        <v/>
      </c>
      <c r="AN847" s="40">
        <f>INDEX(AN$78:AN$91,$D847)/$E847</f>
        <v/>
      </c>
      <c r="AO847" s="40">
        <f>INDEX(AO$78:AO$91,$D847)/$E847</f>
        <v/>
      </c>
      <c r="AP847" s="40">
        <f>INDEX(AP$78:AP$91,$D847)/$E847</f>
        <v/>
      </c>
      <c r="AQ847" s="40">
        <f>INDEX(AQ$78:AQ$91,$D847)/$E847</f>
        <v/>
      </c>
      <c r="AR847" s="40">
        <f>INDEX(AR$78:AR$91,$D847)/$E847</f>
        <v/>
      </c>
      <c r="AS847" s="40">
        <f>INDEX(AS$78:AS$91,$D847)/$E847</f>
        <v/>
      </c>
      <c r="AT847" s="40">
        <f>INDEX(AT$78:AT$91,$D847)/$E847</f>
        <v/>
      </c>
      <c r="AU847" s="40">
        <f>INDEX(AU$78:AU$91,$D847)/$E847</f>
        <v/>
      </c>
      <c r="AV847" s="40">
        <f>INDEX(AV$78:AV$91,$D847)/$E847</f>
        <v/>
      </c>
      <c r="AW847" s="40">
        <f>INDEX(AW$78:AW$91,$D847)/$E847</f>
        <v/>
      </c>
      <c r="AX847" s="42">
        <f>NEWEXCISE(INDEX(AX$78:AX$91,$D847),$E847)</f>
        <v/>
      </c>
    </row>
    <row r="848" hidden="1" outlineLevel="2"/>
    <row r="849" hidden="1" outlineLevel="2">
      <c r="A849" s="5" t="inlineStr">
        <is>
          <t>nce</t>
        </is>
      </c>
      <c r="B849" s="5" t="inlineStr">
        <is>
          <t>coa</t>
        </is>
      </c>
      <c r="C849" s="5" t="inlineStr">
        <is>
          <t>irn</t>
        </is>
      </c>
      <c r="D849" s="39" t="n"/>
      <c r="E849" s="39" t="n"/>
      <c r="F849" s="39" t="n"/>
      <c r="G849" s="39" t="n"/>
      <c r="H849" s="5">
        <f>INDEX(Variables!$B$5:$B$105,MATCH($A849,Variables!$A$5:$A$105,0))&amp;IF($C849="",""," | "&amp;INDEX(Mapping!$B$5:$B$26,MATCH($C849,Mapping!$A$5:$A$26,0))&amp;" | "&amp;INDEX(Mapping!$B$30:$B$41,MATCH($B849,Mapping!$A$30:$A$41,0)))</f>
        <v/>
      </c>
      <c r="I849" s="5">
        <f>INDEX(Variables!$C$5:$C$105,MATCH($A849,Variables!$A$5:$A$105,0))</f>
        <v/>
      </c>
      <c r="J849" s="5">
        <f>INDEX(Variables!$E$5:$E$105,MATCH($A849,Variables!$A$5:$A$105,0))</f>
        <v/>
      </c>
      <c r="K849" s="25">
        <f>LOWER(Settings!$C$4)&amp;".mit."&amp;$A849&amp;IF($C849="","","."&amp;$C849&amp;"."&amp;$B849)&amp;IF(INDEX(Variables!$D$5:$D$105,MATCH($A849,Variables!$A$5:$A$105,0))="","","."&amp;INDEX(Variables!$D$5:$D$105,MATCH($A849,Variables!$A$5:$A$105,0)))&amp;"."&amp;K$5</f>
        <v/>
      </c>
      <c r="L849" s="41">
        <f>L822+L831+L840</f>
        <v/>
      </c>
      <c r="M849" s="40">
        <f>M822+M831+M840</f>
        <v/>
      </c>
      <c r="N849" s="40">
        <f>N822+N831+N840</f>
        <v/>
      </c>
      <c r="O849" s="40">
        <f>O822+O831+O840</f>
        <v/>
      </c>
      <c r="P849" s="40">
        <f>P822+P831+P840</f>
        <v/>
      </c>
      <c r="Q849" s="40">
        <f>Q822+Q831+Q840</f>
        <v/>
      </c>
      <c r="R849" s="40">
        <f>R822+R831+R840</f>
        <v/>
      </c>
      <c r="S849" s="40">
        <f>S822+S831+S840</f>
        <v/>
      </c>
      <c r="T849" s="40">
        <f>T822+T831+T840</f>
        <v/>
      </c>
      <c r="U849" s="40">
        <f>U822+U831+U840</f>
        <v/>
      </c>
      <c r="V849" s="40">
        <f>V822+V831+V840</f>
        <v/>
      </c>
      <c r="W849" s="40">
        <f>W822+W831+W840</f>
        <v/>
      </c>
      <c r="X849" s="40">
        <f>X822+X831+X840</f>
        <v/>
      </c>
      <c r="Y849" s="40">
        <f>Y822+Y831+Y840</f>
        <v/>
      </c>
      <c r="Z849" s="40">
        <f>Z822+Z831+Z840</f>
        <v/>
      </c>
      <c r="AA849" s="40">
        <f>AA822+AA831+AA840</f>
        <v/>
      </c>
      <c r="AB849" s="40">
        <f>AB822+AB831+AB840</f>
        <v/>
      </c>
      <c r="AC849" s="40">
        <f>AC822+AC831+AC840</f>
        <v/>
      </c>
      <c r="AD849" s="42">
        <f>NEWPOLICY(AD822,AD831,AD840)</f>
        <v/>
      </c>
      <c r="AE849" s="25">
        <f>LOWER(Settings!$C$4)&amp;".mit."&amp;$A849&amp;IF($C849="","","."&amp;$C849&amp;"."&amp;$B849)&amp;IF(INDEX(Variables!$D$5:$D$105,MATCH($A849,Variables!$A$5:$A$105,0))="","","."&amp;INDEX(Variables!$D$5:$D$105,MATCH($A849,Variables!$A$5:$A$105,0)))&amp;"."&amp;AE$5</f>
        <v/>
      </c>
      <c r="AF849" s="41">
        <f>AF822+AF831+AF840</f>
        <v/>
      </c>
      <c r="AG849" s="40">
        <f>AG822+AG831+AG840</f>
        <v/>
      </c>
      <c r="AH849" s="40">
        <f>AH822+AH831+AH840</f>
        <v/>
      </c>
      <c r="AI849" s="40">
        <f>AI822+AI831+AI840</f>
        <v/>
      </c>
      <c r="AJ849" s="40">
        <f>AJ822+AJ831+AJ840</f>
        <v/>
      </c>
      <c r="AK849" s="40">
        <f>AK822+AK831+AK840</f>
        <v/>
      </c>
      <c r="AL849" s="40">
        <f>AL822+AL831+AL840</f>
        <v/>
      </c>
      <c r="AM849" s="40">
        <f>AM822+AM831+AM840</f>
        <v/>
      </c>
      <c r="AN849" s="40">
        <f>AN822+AN831+AN840</f>
        <v/>
      </c>
      <c r="AO849" s="40">
        <f>AO822+AO831+AO840</f>
        <v/>
      </c>
      <c r="AP849" s="40">
        <f>AP822+AP831+AP840</f>
        <v/>
      </c>
      <c r="AQ849" s="40">
        <f>AQ822+AQ831+AQ840</f>
        <v/>
      </c>
      <c r="AR849" s="40">
        <f>AR822+AR831+AR840</f>
        <v/>
      </c>
      <c r="AS849" s="40">
        <f>AS822+AS831+AS840</f>
        <v/>
      </c>
      <c r="AT849" s="40">
        <f>AT822+AT831+AT840</f>
        <v/>
      </c>
      <c r="AU849" s="40">
        <f>AU822+AU831+AU840</f>
        <v/>
      </c>
      <c r="AV849" s="40">
        <f>AV822+AV831+AV840</f>
        <v/>
      </c>
      <c r="AW849" s="40">
        <f>AW822+AW831+AW840</f>
        <v/>
      </c>
      <c r="AX849" s="42">
        <f>NEWPOLICY(AX822,AX831,AX840)</f>
        <v/>
      </c>
    </row>
    <row r="850" hidden="1" outlineLevel="2">
      <c r="A850" s="5" t="inlineStr">
        <is>
          <t>nce</t>
        </is>
      </c>
      <c r="B850" s="5" t="inlineStr">
        <is>
          <t>nga</t>
        </is>
      </c>
      <c r="C850" s="5" t="inlineStr">
        <is>
          <t>irn</t>
        </is>
      </c>
      <c r="D850" s="39" t="n"/>
      <c r="E850" s="39" t="n"/>
      <c r="F850" s="39" t="n"/>
      <c r="G850" s="39" t="n"/>
      <c r="H850" s="5">
        <f>INDEX(Variables!$B$5:$B$105,MATCH($A850,Variables!$A$5:$A$105,0))&amp;IF($C850="",""," | "&amp;INDEX(Mapping!$B$5:$B$26,MATCH($C850,Mapping!$A$5:$A$26,0))&amp;" | "&amp;INDEX(Mapping!$B$30:$B$41,MATCH($B850,Mapping!$A$30:$A$41,0)))</f>
        <v/>
      </c>
      <c r="I850" s="5">
        <f>INDEX(Variables!$C$5:$C$105,MATCH($A850,Variables!$A$5:$A$105,0))</f>
        <v/>
      </c>
      <c r="J850" s="5">
        <f>INDEX(Variables!$E$5:$E$105,MATCH($A850,Variables!$A$5:$A$105,0))</f>
        <v/>
      </c>
      <c r="K850" s="25">
        <f>LOWER(Settings!$C$4)&amp;".mit."&amp;$A850&amp;IF($C850="","","."&amp;$C850&amp;"."&amp;$B850)&amp;IF(INDEX(Variables!$D$5:$D$105,MATCH($A850,Variables!$A$5:$A$105,0))="","","."&amp;INDEX(Variables!$D$5:$D$105,MATCH($A850,Variables!$A$5:$A$105,0)))&amp;"."&amp;K$5</f>
        <v/>
      </c>
      <c r="L850" s="41">
        <f>L823+L832+L841</f>
        <v/>
      </c>
      <c r="M850" s="40">
        <f>M823+M832+M841</f>
        <v/>
      </c>
      <c r="N850" s="40">
        <f>N823+N832+N841</f>
        <v/>
      </c>
      <c r="O850" s="40">
        <f>O823+O832+O841</f>
        <v/>
      </c>
      <c r="P850" s="40">
        <f>P823+P832+P841</f>
        <v/>
      </c>
      <c r="Q850" s="40">
        <f>Q823+Q832+Q841</f>
        <v/>
      </c>
      <c r="R850" s="40">
        <f>R823+R832+R841</f>
        <v/>
      </c>
      <c r="S850" s="40">
        <f>S823+S832+S841</f>
        <v/>
      </c>
      <c r="T850" s="40">
        <f>T823+T832+T841</f>
        <v/>
      </c>
      <c r="U850" s="40">
        <f>U823+U832+U841</f>
        <v/>
      </c>
      <c r="V850" s="40">
        <f>V823+V832+V841</f>
        <v/>
      </c>
      <c r="W850" s="40">
        <f>W823+W832+W841</f>
        <v/>
      </c>
      <c r="X850" s="40">
        <f>X823+X832+X841</f>
        <v/>
      </c>
      <c r="Y850" s="40">
        <f>Y823+Y832+Y841</f>
        <v/>
      </c>
      <c r="Z850" s="40">
        <f>Z823+Z832+Z841</f>
        <v/>
      </c>
      <c r="AA850" s="40">
        <f>AA823+AA832+AA841</f>
        <v/>
      </c>
      <c r="AB850" s="40">
        <f>AB823+AB832+AB841</f>
        <v/>
      </c>
      <c r="AC850" s="40">
        <f>AC823+AC832+AC841</f>
        <v/>
      </c>
      <c r="AD850" s="42">
        <f>NEWPOLICY(AD823,AD832,AD841)</f>
        <v/>
      </c>
      <c r="AE850" s="25">
        <f>LOWER(Settings!$C$4)&amp;".mit."&amp;$A850&amp;IF($C850="","","."&amp;$C850&amp;"."&amp;$B850)&amp;IF(INDEX(Variables!$D$5:$D$105,MATCH($A850,Variables!$A$5:$A$105,0))="","","."&amp;INDEX(Variables!$D$5:$D$105,MATCH($A850,Variables!$A$5:$A$105,0)))&amp;"."&amp;AE$5</f>
        <v/>
      </c>
      <c r="AF850" s="41">
        <f>AF823+AF832+AF841</f>
        <v/>
      </c>
      <c r="AG850" s="40">
        <f>AG823+AG832+AG841</f>
        <v/>
      </c>
      <c r="AH850" s="40">
        <f>AH823+AH832+AH841</f>
        <v/>
      </c>
      <c r="AI850" s="40">
        <f>AI823+AI832+AI841</f>
        <v/>
      </c>
      <c r="AJ850" s="40">
        <f>AJ823+AJ832+AJ841</f>
        <v/>
      </c>
      <c r="AK850" s="40">
        <f>AK823+AK832+AK841</f>
        <v/>
      </c>
      <c r="AL850" s="40">
        <f>AL823+AL832+AL841</f>
        <v/>
      </c>
      <c r="AM850" s="40">
        <f>AM823+AM832+AM841</f>
        <v/>
      </c>
      <c r="AN850" s="40">
        <f>AN823+AN832+AN841</f>
        <v/>
      </c>
      <c r="AO850" s="40">
        <f>AO823+AO832+AO841</f>
        <v/>
      </c>
      <c r="AP850" s="40">
        <f>AP823+AP832+AP841</f>
        <v/>
      </c>
      <c r="AQ850" s="40">
        <f>AQ823+AQ832+AQ841</f>
        <v/>
      </c>
      <c r="AR850" s="40">
        <f>AR823+AR832+AR841</f>
        <v/>
      </c>
      <c r="AS850" s="40">
        <f>AS823+AS832+AS841</f>
        <v/>
      </c>
      <c r="AT850" s="40">
        <f>AT823+AT832+AT841</f>
        <v/>
      </c>
      <c r="AU850" s="40">
        <f>AU823+AU832+AU841</f>
        <v/>
      </c>
      <c r="AV850" s="40">
        <f>AV823+AV832+AV841</f>
        <v/>
      </c>
      <c r="AW850" s="40">
        <f>AW823+AW832+AW841</f>
        <v/>
      </c>
      <c r="AX850" s="42">
        <f>NEWPOLICY(AX823,AX832,AX841)</f>
        <v/>
      </c>
    </row>
    <row r="851" hidden="1" outlineLevel="2">
      <c r="A851" s="5" t="inlineStr">
        <is>
          <t>nce</t>
        </is>
      </c>
      <c r="B851" s="5" t="inlineStr">
        <is>
          <t>gso</t>
        </is>
      </c>
      <c r="C851" s="5" t="inlineStr">
        <is>
          <t>irn</t>
        </is>
      </c>
      <c r="D851" s="39" t="n"/>
      <c r="E851" s="39" t="n"/>
      <c r="F851" s="39" t="n"/>
      <c r="G851" s="39" t="n"/>
      <c r="H851" s="5">
        <f>INDEX(Variables!$B$5:$B$105,MATCH($A851,Variables!$A$5:$A$105,0))&amp;IF($C851="",""," | "&amp;INDEX(Mapping!$B$5:$B$26,MATCH($C851,Mapping!$A$5:$A$26,0))&amp;" | "&amp;INDEX(Mapping!$B$30:$B$41,MATCH($B851,Mapping!$A$30:$A$41,0)))</f>
        <v/>
      </c>
      <c r="I851" s="5">
        <f>INDEX(Variables!$C$5:$C$105,MATCH($A851,Variables!$A$5:$A$105,0))</f>
        <v/>
      </c>
      <c r="J851" s="5">
        <f>INDEX(Variables!$E$5:$E$105,MATCH($A851,Variables!$A$5:$A$105,0))</f>
        <v/>
      </c>
      <c r="K851" s="25">
        <f>LOWER(Settings!$C$4)&amp;".mit."&amp;$A851&amp;IF($C851="","","."&amp;$C851&amp;"."&amp;$B851)&amp;IF(INDEX(Variables!$D$5:$D$105,MATCH($A851,Variables!$A$5:$A$105,0))="","","."&amp;INDEX(Variables!$D$5:$D$105,MATCH($A851,Variables!$A$5:$A$105,0)))&amp;"."&amp;K$5</f>
        <v/>
      </c>
      <c r="L851" s="41">
        <f>L824+L833+L842</f>
        <v/>
      </c>
      <c r="M851" s="40">
        <f>M824+M833+M842</f>
        <v/>
      </c>
      <c r="N851" s="40">
        <f>N824+N833+N842</f>
        <v/>
      </c>
      <c r="O851" s="40">
        <f>O824+O833+O842</f>
        <v/>
      </c>
      <c r="P851" s="40">
        <f>P824+P833+P842</f>
        <v/>
      </c>
      <c r="Q851" s="40">
        <f>Q824+Q833+Q842</f>
        <v/>
      </c>
      <c r="R851" s="40">
        <f>R824+R833+R842</f>
        <v/>
      </c>
      <c r="S851" s="40">
        <f>S824+S833+S842</f>
        <v/>
      </c>
      <c r="T851" s="40">
        <f>T824+T833+T842</f>
        <v/>
      </c>
      <c r="U851" s="40">
        <f>U824+U833+U842</f>
        <v/>
      </c>
      <c r="V851" s="40">
        <f>V824+V833+V842</f>
        <v/>
      </c>
      <c r="W851" s="40">
        <f>W824+W833+W842</f>
        <v/>
      </c>
      <c r="X851" s="40">
        <f>X824+X833+X842</f>
        <v/>
      </c>
      <c r="Y851" s="40">
        <f>Y824+Y833+Y842</f>
        <v/>
      </c>
      <c r="Z851" s="40">
        <f>Z824+Z833+Z842</f>
        <v/>
      </c>
      <c r="AA851" s="40">
        <f>AA824+AA833+AA842</f>
        <v/>
      </c>
      <c r="AB851" s="40">
        <f>AB824+AB833+AB842</f>
        <v/>
      </c>
      <c r="AC851" s="40">
        <f>AC824+AC833+AC842</f>
        <v/>
      </c>
      <c r="AD851" s="42">
        <f>NEWPOLICY(AD824,AD833,AD842)</f>
        <v/>
      </c>
      <c r="AE851" s="25">
        <f>LOWER(Settings!$C$4)&amp;".mit."&amp;$A851&amp;IF($C851="","","."&amp;$C851&amp;"."&amp;$B851)&amp;IF(INDEX(Variables!$D$5:$D$105,MATCH($A851,Variables!$A$5:$A$105,0))="","","."&amp;INDEX(Variables!$D$5:$D$105,MATCH($A851,Variables!$A$5:$A$105,0)))&amp;"."&amp;AE$5</f>
        <v/>
      </c>
      <c r="AF851" s="41">
        <f>AF824+AF833+AF842</f>
        <v/>
      </c>
      <c r="AG851" s="40">
        <f>AG824+AG833+AG842</f>
        <v/>
      </c>
      <c r="AH851" s="40">
        <f>AH824+AH833+AH842</f>
        <v/>
      </c>
      <c r="AI851" s="40">
        <f>AI824+AI833+AI842</f>
        <v/>
      </c>
      <c r="AJ851" s="40">
        <f>AJ824+AJ833+AJ842</f>
        <v/>
      </c>
      <c r="AK851" s="40">
        <f>AK824+AK833+AK842</f>
        <v/>
      </c>
      <c r="AL851" s="40">
        <f>AL824+AL833+AL842</f>
        <v/>
      </c>
      <c r="AM851" s="40">
        <f>AM824+AM833+AM842</f>
        <v/>
      </c>
      <c r="AN851" s="40">
        <f>AN824+AN833+AN842</f>
        <v/>
      </c>
      <c r="AO851" s="40">
        <f>AO824+AO833+AO842</f>
        <v/>
      </c>
      <c r="AP851" s="40">
        <f>AP824+AP833+AP842</f>
        <v/>
      </c>
      <c r="AQ851" s="40">
        <f>AQ824+AQ833+AQ842</f>
        <v/>
      </c>
      <c r="AR851" s="40">
        <f>AR824+AR833+AR842</f>
        <v/>
      </c>
      <c r="AS851" s="40">
        <f>AS824+AS833+AS842</f>
        <v/>
      </c>
      <c r="AT851" s="40">
        <f>AT824+AT833+AT842</f>
        <v/>
      </c>
      <c r="AU851" s="40">
        <f>AU824+AU833+AU842</f>
        <v/>
      </c>
      <c r="AV851" s="40">
        <f>AV824+AV833+AV842</f>
        <v/>
      </c>
      <c r="AW851" s="40">
        <f>AW824+AW833+AW842</f>
        <v/>
      </c>
      <c r="AX851" s="42">
        <f>NEWPOLICY(AX824,AX833,AX842)</f>
        <v/>
      </c>
    </row>
    <row r="852" hidden="1" outlineLevel="2">
      <c r="A852" s="5" t="inlineStr">
        <is>
          <t>nce</t>
        </is>
      </c>
      <c r="B852" s="5" t="inlineStr">
        <is>
          <t>die</t>
        </is>
      </c>
      <c r="C852" s="5" t="inlineStr">
        <is>
          <t>irn</t>
        </is>
      </c>
      <c r="D852" s="39" t="n"/>
      <c r="E852" s="39" t="n"/>
      <c r="F852" s="39" t="n"/>
      <c r="G852" s="39" t="n"/>
      <c r="H852" s="5">
        <f>INDEX(Variables!$B$5:$B$105,MATCH($A852,Variables!$A$5:$A$105,0))&amp;IF($C852="",""," | "&amp;INDEX(Mapping!$B$5:$B$26,MATCH($C852,Mapping!$A$5:$A$26,0))&amp;" | "&amp;INDEX(Mapping!$B$30:$B$41,MATCH($B852,Mapping!$A$30:$A$41,0)))</f>
        <v/>
      </c>
      <c r="I852" s="5">
        <f>INDEX(Variables!$C$5:$C$105,MATCH($A852,Variables!$A$5:$A$105,0))</f>
        <v/>
      </c>
      <c r="J852" s="5">
        <f>INDEX(Variables!$E$5:$E$105,MATCH($A852,Variables!$A$5:$A$105,0))</f>
        <v/>
      </c>
      <c r="K852" s="25">
        <f>LOWER(Settings!$C$4)&amp;".mit."&amp;$A852&amp;IF($C852="","","."&amp;$C852&amp;"."&amp;$B852)&amp;IF(INDEX(Variables!$D$5:$D$105,MATCH($A852,Variables!$A$5:$A$105,0))="","","."&amp;INDEX(Variables!$D$5:$D$105,MATCH($A852,Variables!$A$5:$A$105,0)))&amp;"."&amp;K$5</f>
        <v/>
      </c>
      <c r="L852" s="41">
        <f>L825+L834+L843</f>
        <v/>
      </c>
      <c r="M852" s="40">
        <f>M825+M834+M843</f>
        <v/>
      </c>
      <c r="N852" s="40">
        <f>N825+N834+N843</f>
        <v/>
      </c>
      <c r="O852" s="40">
        <f>O825+O834+O843</f>
        <v/>
      </c>
      <c r="P852" s="40">
        <f>P825+P834+P843</f>
        <v/>
      </c>
      <c r="Q852" s="40">
        <f>Q825+Q834+Q843</f>
        <v/>
      </c>
      <c r="R852" s="40">
        <f>R825+R834+R843</f>
        <v/>
      </c>
      <c r="S852" s="40">
        <f>S825+S834+S843</f>
        <v/>
      </c>
      <c r="T852" s="40">
        <f>T825+T834+T843</f>
        <v/>
      </c>
      <c r="U852" s="40">
        <f>U825+U834+U843</f>
        <v/>
      </c>
      <c r="V852" s="40">
        <f>V825+V834+V843</f>
        <v/>
      </c>
      <c r="W852" s="40">
        <f>W825+W834+W843</f>
        <v/>
      </c>
      <c r="X852" s="40">
        <f>X825+X834+X843</f>
        <v/>
      </c>
      <c r="Y852" s="40">
        <f>Y825+Y834+Y843</f>
        <v/>
      </c>
      <c r="Z852" s="40">
        <f>Z825+Z834+Z843</f>
        <v/>
      </c>
      <c r="AA852" s="40">
        <f>AA825+AA834+AA843</f>
        <v/>
      </c>
      <c r="AB852" s="40">
        <f>AB825+AB834+AB843</f>
        <v/>
      </c>
      <c r="AC852" s="40">
        <f>AC825+AC834+AC843</f>
        <v/>
      </c>
      <c r="AD852" s="42">
        <f>NEWPOLICY(AD825,AD834,AD843)</f>
        <v/>
      </c>
      <c r="AE852" s="25">
        <f>LOWER(Settings!$C$4)&amp;".mit."&amp;$A852&amp;IF($C852="","","."&amp;$C852&amp;"."&amp;$B852)&amp;IF(INDEX(Variables!$D$5:$D$105,MATCH($A852,Variables!$A$5:$A$105,0))="","","."&amp;INDEX(Variables!$D$5:$D$105,MATCH($A852,Variables!$A$5:$A$105,0)))&amp;"."&amp;AE$5</f>
        <v/>
      </c>
      <c r="AF852" s="41">
        <f>AF825+AF834+AF843</f>
        <v/>
      </c>
      <c r="AG852" s="40">
        <f>AG825+AG834+AG843</f>
        <v/>
      </c>
      <c r="AH852" s="40">
        <f>AH825+AH834+AH843</f>
        <v/>
      </c>
      <c r="AI852" s="40">
        <f>AI825+AI834+AI843</f>
        <v/>
      </c>
      <c r="AJ852" s="40">
        <f>AJ825+AJ834+AJ843</f>
        <v/>
      </c>
      <c r="AK852" s="40">
        <f>AK825+AK834+AK843</f>
        <v/>
      </c>
      <c r="AL852" s="40">
        <f>AL825+AL834+AL843</f>
        <v/>
      </c>
      <c r="AM852" s="40">
        <f>AM825+AM834+AM843</f>
        <v/>
      </c>
      <c r="AN852" s="40">
        <f>AN825+AN834+AN843</f>
        <v/>
      </c>
      <c r="AO852" s="40">
        <f>AO825+AO834+AO843</f>
        <v/>
      </c>
      <c r="AP852" s="40">
        <f>AP825+AP834+AP843</f>
        <v/>
      </c>
      <c r="AQ852" s="40">
        <f>AQ825+AQ834+AQ843</f>
        <v/>
      </c>
      <c r="AR852" s="40">
        <f>AR825+AR834+AR843</f>
        <v/>
      </c>
      <c r="AS852" s="40">
        <f>AS825+AS834+AS843</f>
        <v/>
      </c>
      <c r="AT852" s="40">
        <f>AT825+AT834+AT843</f>
        <v/>
      </c>
      <c r="AU852" s="40">
        <f>AU825+AU834+AU843</f>
        <v/>
      </c>
      <c r="AV852" s="40">
        <f>AV825+AV834+AV843</f>
        <v/>
      </c>
      <c r="AW852" s="40">
        <f>AW825+AW834+AW843</f>
        <v/>
      </c>
      <c r="AX852" s="42">
        <f>NEWPOLICY(AX825,AX834,AX843)</f>
        <v/>
      </c>
    </row>
    <row r="853" hidden="1" outlineLevel="2">
      <c r="A853" s="5" t="inlineStr">
        <is>
          <t>nce</t>
        </is>
      </c>
      <c r="B853" s="5" t="inlineStr">
        <is>
          <t>lpg</t>
        </is>
      </c>
      <c r="C853" s="5" t="inlineStr">
        <is>
          <t>irn</t>
        </is>
      </c>
      <c r="D853" s="39" t="n"/>
      <c r="E853" s="39" t="n"/>
      <c r="F853" s="39" t="n"/>
      <c r="G853" s="39" t="n"/>
      <c r="H853" s="5">
        <f>INDEX(Variables!$B$5:$B$105,MATCH($A853,Variables!$A$5:$A$105,0))&amp;IF($C853="",""," | "&amp;INDEX(Mapping!$B$5:$B$26,MATCH($C853,Mapping!$A$5:$A$26,0))&amp;" | "&amp;INDEX(Mapping!$B$30:$B$41,MATCH($B853,Mapping!$A$30:$A$41,0)))</f>
        <v/>
      </c>
      <c r="I853" s="5">
        <f>INDEX(Variables!$C$5:$C$105,MATCH($A853,Variables!$A$5:$A$105,0))</f>
        <v/>
      </c>
      <c r="J853" s="5">
        <f>INDEX(Variables!$E$5:$E$105,MATCH($A853,Variables!$A$5:$A$105,0))</f>
        <v/>
      </c>
      <c r="K853" s="25">
        <f>LOWER(Settings!$C$4)&amp;".mit."&amp;$A853&amp;IF($C853="","","."&amp;$C853&amp;"."&amp;$B853)&amp;IF(INDEX(Variables!$D$5:$D$105,MATCH($A853,Variables!$A$5:$A$105,0))="","","."&amp;INDEX(Variables!$D$5:$D$105,MATCH($A853,Variables!$A$5:$A$105,0)))&amp;"."&amp;K$5</f>
        <v/>
      </c>
      <c r="L853" s="41">
        <f>L826+L835+L844</f>
        <v/>
      </c>
      <c r="M853" s="40">
        <f>M826+M835+M844</f>
        <v/>
      </c>
      <c r="N853" s="40">
        <f>N826+N835+N844</f>
        <v/>
      </c>
      <c r="O853" s="40">
        <f>O826+O835+O844</f>
        <v/>
      </c>
      <c r="P853" s="40">
        <f>P826+P835+P844</f>
        <v/>
      </c>
      <c r="Q853" s="40">
        <f>Q826+Q835+Q844</f>
        <v/>
      </c>
      <c r="R853" s="40">
        <f>R826+R835+R844</f>
        <v/>
      </c>
      <c r="S853" s="40">
        <f>S826+S835+S844</f>
        <v/>
      </c>
      <c r="T853" s="40">
        <f>T826+T835+T844</f>
        <v/>
      </c>
      <c r="U853" s="40">
        <f>U826+U835+U844</f>
        <v/>
      </c>
      <c r="V853" s="40">
        <f>V826+V835+V844</f>
        <v/>
      </c>
      <c r="W853" s="40">
        <f>W826+W835+W844</f>
        <v/>
      </c>
      <c r="X853" s="40">
        <f>X826+X835+X844</f>
        <v/>
      </c>
      <c r="Y853" s="40">
        <f>Y826+Y835+Y844</f>
        <v/>
      </c>
      <c r="Z853" s="40">
        <f>Z826+Z835+Z844</f>
        <v/>
      </c>
      <c r="AA853" s="40">
        <f>AA826+AA835+AA844</f>
        <v/>
      </c>
      <c r="AB853" s="40">
        <f>AB826+AB835+AB844</f>
        <v/>
      </c>
      <c r="AC853" s="40">
        <f>AC826+AC835+AC844</f>
        <v/>
      </c>
      <c r="AD853" s="42">
        <f>NEWPOLICY(AD826,AD835,AD844)</f>
        <v/>
      </c>
      <c r="AE853" s="25">
        <f>LOWER(Settings!$C$4)&amp;".mit."&amp;$A853&amp;IF($C853="","","."&amp;$C853&amp;"."&amp;$B853)&amp;IF(INDEX(Variables!$D$5:$D$105,MATCH($A853,Variables!$A$5:$A$105,0))="","","."&amp;INDEX(Variables!$D$5:$D$105,MATCH($A853,Variables!$A$5:$A$105,0)))&amp;"."&amp;AE$5</f>
        <v/>
      </c>
      <c r="AF853" s="41">
        <f>AF826+AF835+AF844</f>
        <v/>
      </c>
      <c r="AG853" s="40">
        <f>AG826+AG835+AG844</f>
        <v/>
      </c>
      <c r="AH853" s="40">
        <f>AH826+AH835+AH844</f>
        <v/>
      </c>
      <c r="AI853" s="40">
        <f>AI826+AI835+AI844</f>
        <v/>
      </c>
      <c r="AJ853" s="40">
        <f>AJ826+AJ835+AJ844</f>
        <v/>
      </c>
      <c r="AK853" s="40">
        <f>AK826+AK835+AK844</f>
        <v/>
      </c>
      <c r="AL853" s="40">
        <f>AL826+AL835+AL844</f>
        <v/>
      </c>
      <c r="AM853" s="40">
        <f>AM826+AM835+AM844</f>
        <v/>
      </c>
      <c r="AN853" s="40">
        <f>AN826+AN835+AN844</f>
        <v/>
      </c>
      <c r="AO853" s="40">
        <f>AO826+AO835+AO844</f>
        <v/>
      </c>
      <c r="AP853" s="40">
        <f>AP826+AP835+AP844</f>
        <v/>
      </c>
      <c r="AQ853" s="40">
        <f>AQ826+AQ835+AQ844</f>
        <v/>
      </c>
      <c r="AR853" s="40">
        <f>AR826+AR835+AR844</f>
        <v/>
      </c>
      <c r="AS853" s="40">
        <f>AS826+AS835+AS844</f>
        <v/>
      </c>
      <c r="AT853" s="40">
        <f>AT826+AT835+AT844</f>
        <v/>
      </c>
      <c r="AU853" s="40">
        <f>AU826+AU835+AU844</f>
        <v/>
      </c>
      <c r="AV853" s="40">
        <f>AV826+AV835+AV844</f>
        <v/>
      </c>
      <c r="AW853" s="40">
        <f>AW826+AW835+AW844</f>
        <v/>
      </c>
      <c r="AX853" s="42">
        <f>NEWPOLICY(AX826,AX835,AX844)</f>
        <v/>
      </c>
    </row>
    <row r="854" hidden="1" outlineLevel="2">
      <c r="A854" s="5" t="inlineStr">
        <is>
          <t>nce</t>
        </is>
      </c>
      <c r="B854" s="5" t="inlineStr">
        <is>
          <t>ker</t>
        </is>
      </c>
      <c r="C854" s="5" t="inlineStr">
        <is>
          <t>irn</t>
        </is>
      </c>
      <c r="D854" s="39" t="n"/>
      <c r="E854" s="39" t="n"/>
      <c r="F854" s="39" t="n"/>
      <c r="G854" s="39" t="n"/>
      <c r="H854" s="5">
        <f>INDEX(Variables!$B$5:$B$105,MATCH($A854,Variables!$A$5:$A$105,0))&amp;IF($C854="",""," | "&amp;INDEX(Mapping!$B$5:$B$26,MATCH($C854,Mapping!$A$5:$A$26,0))&amp;" | "&amp;INDEX(Mapping!$B$30:$B$41,MATCH($B854,Mapping!$A$30:$A$41,0)))</f>
        <v/>
      </c>
      <c r="I854" s="5">
        <f>INDEX(Variables!$C$5:$C$105,MATCH($A854,Variables!$A$5:$A$105,0))</f>
        <v/>
      </c>
      <c r="J854" s="5">
        <f>INDEX(Variables!$E$5:$E$105,MATCH($A854,Variables!$A$5:$A$105,0))</f>
        <v/>
      </c>
      <c r="K854" s="25">
        <f>LOWER(Settings!$C$4)&amp;".mit."&amp;$A854&amp;IF($C854="","","."&amp;$C854&amp;"."&amp;$B854)&amp;IF(INDEX(Variables!$D$5:$D$105,MATCH($A854,Variables!$A$5:$A$105,0))="","","."&amp;INDEX(Variables!$D$5:$D$105,MATCH($A854,Variables!$A$5:$A$105,0)))&amp;"."&amp;K$5</f>
        <v/>
      </c>
      <c r="L854" s="41">
        <f>L827+L836+L845</f>
        <v/>
      </c>
      <c r="M854" s="40">
        <f>M827+M836+M845</f>
        <v/>
      </c>
      <c r="N854" s="40">
        <f>N827+N836+N845</f>
        <v/>
      </c>
      <c r="O854" s="40">
        <f>O827+O836+O845</f>
        <v/>
      </c>
      <c r="P854" s="40">
        <f>P827+P836+P845</f>
        <v/>
      </c>
      <c r="Q854" s="40">
        <f>Q827+Q836+Q845</f>
        <v/>
      </c>
      <c r="R854" s="40">
        <f>R827+R836+R845</f>
        <v/>
      </c>
      <c r="S854" s="40">
        <f>S827+S836+S845</f>
        <v/>
      </c>
      <c r="T854" s="40">
        <f>T827+T836+T845</f>
        <v/>
      </c>
      <c r="U854" s="40">
        <f>U827+U836+U845</f>
        <v/>
      </c>
      <c r="V854" s="40">
        <f>V827+V836+V845</f>
        <v/>
      </c>
      <c r="W854" s="40">
        <f>W827+W836+W845</f>
        <v/>
      </c>
      <c r="X854" s="40">
        <f>X827+X836+X845</f>
        <v/>
      </c>
      <c r="Y854" s="40">
        <f>Y827+Y836+Y845</f>
        <v/>
      </c>
      <c r="Z854" s="40">
        <f>Z827+Z836+Z845</f>
        <v/>
      </c>
      <c r="AA854" s="40">
        <f>AA827+AA836+AA845</f>
        <v/>
      </c>
      <c r="AB854" s="40">
        <f>AB827+AB836+AB845</f>
        <v/>
      </c>
      <c r="AC854" s="40">
        <f>AC827+AC836+AC845</f>
        <v/>
      </c>
      <c r="AD854" s="42">
        <f>NEWPOLICY(AD827,AD836,AD845)</f>
        <v/>
      </c>
      <c r="AE854" s="25">
        <f>LOWER(Settings!$C$4)&amp;".mit."&amp;$A854&amp;IF($C854="","","."&amp;$C854&amp;"."&amp;$B854)&amp;IF(INDEX(Variables!$D$5:$D$105,MATCH($A854,Variables!$A$5:$A$105,0))="","","."&amp;INDEX(Variables!$D$5:$D$105,MATCH($A854,Variables!$A$5:$A$105,0)))&amp;"."&amp;AE$5</f>
        <v/>
      </c>
      <c r="AF854" s="41">
        <f>AF827+AF836+AF845</f>
        <v/>
      </c>
      <c r="AG854" s="40">
        <f>AG827+AG836+AG845</f>
        <v/>
      </c>
      <c r="AH854" s="40">
        <f>AH827+AH836+AH845</f>
        <v/>
      </c>
      <c r="AI854" s="40">
        <f>AI827+AI836+AI845</f>
        <v/>
      </c>
      <c r="AJ854" s="40">
        <f>AJ827+AJ836+AJ845</f>
        <v/>
      </c>
      <c r="AK854" s="40">
        <f>AK827+AK836+AK845</f>
        <v/>
      </c>
      <c r="AL854" s="40">
        <f>AL827+AL836+AL845</f>
        <v/>
      </c>
      <c r="AM854" s="40">
        <f>AM827+AM836+AM845</f>
        <v/>
      </c>
      <c r="AN854" s="40">
        <f>AN827+AN836+AN845</f>
        <v/>
      </c>
      <c r="AO854" s="40">
        <f>AO827+AO836+AO845</f>
        <v/>
      </c>
      <c r="AP854" s="40">
        <f>AP827+AP836+AP845</f>
        <v/>
      </c>
      <c r="AQ854" s="40">
        <f>AQ827+AQ836+AQ845</f>
        <v/>
      </c>
      <c r="AR854" s="40">
        <f>AR827+AR836+AR845</f>
        <v/>
      </c>
      <c r="AS854" s="40">
        <f>AS827+AS836+AS845</f>
        <v/>
      </c>
      <c r="AT854" s="40">
        <f>AT827+AT836+AT845</f>
        <v/>
      </c>
      <c r="AU854" s="40">
        <f>AU827+AU836+AU845</f>
        <v/>
      </c>
      <c r="AV854" s="40">
        <f>AV827+AV836+AV845</f>
        <v/>
      </c>
      <c r="AW854" s="40">
        <f>AW827+AW836+AW845</f>
        <v/>
      </c>
      <c r="AX854" s="42">
        <f>NEWPOLICY(AX827,AX836,AX845)</f>
        <v/>
      </c>
    </row>
    <row r="855" hidden="1" outlineLevel="2">
      <c r="A855" s="5" t="inlineStr">
        <is>
          <t>nce</t>
        </is>
      </c>
      <c r="B855" s="5" t="inlineStr">
        <is>
          <t>oop</t>
        </is>
      </c>
      <c r="C855" s="5" t="inlineStr">
        <is>
          <t>irn</t>
        </is>
      </c>
      <c r="D855" s="39" t="n"/>
      <c r="E855" s="39" t="n"/>
      <c r="F855" s="39" t="n"/>
      <c r="G855" s="39" t="n"/>
      <c r="H855" s="5">
        <f>INDEX(Variables!$B$5:$B$105,MATCH($A855,Variables!$A$5:$A$105,0))&amp;IF($C855="",""," | "&amp;INDEX(Mapping!$B$5:$B$26,MATCH($C855,Mapping!$A$5:$A$26,0))&amp;" | "&amp;INDEX(Mapping!$B$30:$B$41,MATCH($B855,Mapping!$A$30:$A$41,0)))</f>
        <v/>
      </c>
      <c r="I855" s="5">
        <f>INDEX(Variables!$C$5:$C$105,MATCH($A855,Variables!$A$5:$A$105,0))</f>
        <v/>
      </c>
      <c r="J855" s="5">
        <f>INDEX(Variables!$E$5:$E$105,MATCH($A855,Variables!$A$5:$A$105,0))</f>
        <v/>
      </c>
      <c r="K855" s="25">
        <f>LOWER(Settings!$C$4)&amp;".mit."&amp;$A855&amp;IF($C855="","","."&amp;$C855&amp;"."&amp;$B855)&amp;IF(INDEX(Variables!$D$5:$D$105,MATCH($A855,Variables!$A$5:$A$105,0))="","","."&amp;INDEX(Variables!$D$5:$D$105,MATCH($A855,Variables!$A$5:$A$105,0)))&amp;"."&amp;K$5</f>
        <v/>
      </c>
      <c r="L855" s="41">
        <f>L828+L837+L846</f>
        <v/>
      </c>
      <c r="M855" s="40">
        <f>M828+M837+M846</f>
        <v/>
      </c>
      <c r="N855" s="40">
        <f>N828+N837+N846</f>
        <v/>
      </c>
      <c r="O855" s="40">
        <f>O828+O837+O846</f>
        <v/>
      </c>
      <c r="P855" s="40">
        <f>P828+P837+P846</f>
        <v/>
      </c>
      <c r="Q855" s="40">
        <f>Q828+Q837+Q846</f>
        <v/>
      </c>
      <c r="R855" s="40">
        <f>R828+R837+R846</f>
        <v/>
      </c>
      <c r="S855" s="40">
        <f>S828+S837+S846</f>
        <v/>
      </c>
      <c r="T855" s="40">
        <f>T828+T837+T846</f>
        <v/>
      </c>
      <c r="U855" s="40">
        <f>U828+U837+U846</f>
        <v/>
      </c>
      <c r="V855" s="40">
        <f>V828+V837+V846</f>
        <v/>
      </c>
      <c r="W855" s="40">
        <f>W828+W837+W846</f>
        <v/>
      </c>
      <c r="X855" s="40">
        <f>X828+X837+X846</f>
        <v/>
      </c>
      <c r="Y855" s="40">
        <f>Y828+Y837+Y846</f>
        <v/>
      </c>
      <c r="Z855" s="40">
        <f>Z828+Z837+Z846</f>
        <v/>
      </c>
      <c r="AA855" s="40">
        <f>AA828+AA837+AA846</f>
        <v/>
      </c>
      <c r="AB855" s="40">
        <f>AB828+AB837+AB846</f>
        <v/>
      </c>
      <c r="AC855" s="40">
        <f>AC828+AC837+AC846</f>
        <v/>
      </c>
      <c r="AD855" s="42">
        <f>NEWPOLICY(AD828,AD837,AD846)</f>
        <v/>
      </c>
      <c r="AE855" s="25">
        <f>LOWER(Settings!$C$4)&amp;".mit."&amp;$A855&amp;IF($C855="","","."&amp;$C855&amp;"."&amp;$B855)&amp;IF(INDEX(Variables!$D$5:$D$105,MATCH($A855,Variables!$A$5:$A$105,0))="","","."&amp;INDEX(Variables!$D$5:$D$105,MATCH($A855,Variables!$A$5:$A$105,0)))&amp;"."&amp;AE$5</f>
        <v/>
      </c>
      <c r="AF855" s="41">
        <f>AF828+AF837+AF846</f>
        <v/>
      </c>
      <c r="AG855" s="40">
        <f>AG828+AG837+AG846</f>
        <v/>
      </c>
      <c r="AH855" s="40">
        <f>AH828+AH837+AH846</f>
        <v/>
      </c>
      <c r="AI855" s="40">
        <f>AI828+AI837+AI846</f>
        <v/>
      </c>
      <c r="AJ855" s="40">
        <f>AJ828+AJ837+AJ846</f>
        <v/>
      </c>
      <c r="AK855" s="40">
        <f>AK828+AK837+AK846</f>
        <v/>
      </c>
      <c r="AL855" s="40">
        <f>AL828+AL837+AL846</f>
        <v/>
      </c>
      <c r="AM855" s="40">
        <f>AM828+AM837+AM846</f>
        <v/>
      </c>
      <c r="AN855" s="40">
        <f>AN828+AN837+AN846</f>
        <v/>
      </c>
      <c r="AO855" s="40">
        <f>AO828+AO837+AO846</f>
        <v/>
      </c>
      <c r="AP855" s="40">
        <f>AP828+AP837+AP846</f>
        <v/>
      </c>
      <c r="AQ855" s="40">
        <f>AQ828+AQ837+AQ846</f>
        <v/>
      </c>
      <c r="AR855" s="40">
        <f>AR828+AR837+AR846</f>
        <v/>
      </c>
      <c r="AS855" s="40">
        <f>AS828+AS837+AS846</f>
        <v/>
      </c>
      <c r="AT855" s="40">
        <f>AT828+AT837+AT846</f>
        <v/>
      </c>
      <c r="AU855" s="40">
        <f>AU828+AU837+AU846</f>
        <v/>
      </c>
      <c r="AV855" s="40">
        <f>AV828+AV837+AV846</f>
        <v/>
      </c>
      <c r="AW855" s="40">
        <f>AW828+AW837+AW846</f>
        <v/>
      </c>
      <c r="AX855" s="42">
        <f>NEWPOLICY(AX828,AX837,AX846)</f>
        <v/>
      </c>
    </row>
    <row r="856" hidden="1" outlineLevel="2">
      <c r="A856" s="5" t="inlineStr">
        <is>
          <t>nce</t>
        </is>
      </c>
      <c r="B856" s="5" t="inlineStr">
        <is>
          <t>bio</t>
        </is>
      </c>
      <c r="C856" s="5" t="inlineStr">
        <is>
          <t>irn</t>
        </is>
      </c>
      <c r="D856" s="39" t="n"/>
      <c r="E856" s="39" t="n"/>
      <c r="F856" s="39" t="n"/>
      <c r="G856" s="39" t="n"/>
      <c r="H856" s="5">
        <f>INDEX(Variables!$B$5:$B$105,MATCH($A856,Variables!$A$5:$A$105,0))&amp;IF($C856="",""," | "&amp;INDEX(Mapping!$B$5:$B$26,MATCH($C856,Mapping!$A$5:$A$26,0))&amp;" | "&amp;INDEX(Mapping!$B$30:$B$41,MATCH($B856,Mapping!$A$30:$A$41,0)))</f>
        <v/>
      </c>
      <c r="I856" s="5">
        <f>INDEX(Variables!$C$5:$C$105,MATCH($A856,Variables!$A$5:$A$105,0))</f>
        <v/>
      </c>
      <c r="J856" s="5">
        <f>INDEX(Variables!$E$5:$E$105,MATCH($A856,Variables!$A$5:$A$105,0))</f>
        <v/>
      </c>
      <c r="K856" s="25">
        <f>LOWER(Settings!$C$4)&amp;".mit."&amp;$A856&amp;IF($C856="","","."&amp;$C856&amp;"."&amp;$B856)&amp;IF(INDEX(Variables!$D$5:$D$105,MATCH($A856,Variables!$A$5:$A$105,0))="","","."&amp;INDEX(Variables!$D$5:$D$105,MATCH($A856,Variables!$A$5:$A$105,0)))&amp;"."&amp;K$5</f>
        <v/>
      </c>
      <c r="L856" s="41">
        <f>L829+L838+L847</f>
        <v/>
      </c>
      <c r="M856" s="40">
        <f>M829+M838+M847</f>
        <v/>
      </c>
      <c r="N856" s="40">
        <f>N829+N838+N847</f>
        <v/>
      </c>
      <c r="O856" s="40">
        <f>O829+O838+O847</f>
        <v/>
      </c>
      <c r="P856" s="40">
        <f>P829+P838+P847</f>
        <v/>
      </c>
      <c r="Q856" s="40">
        <f>Q829+Q838+Q847</f>
        <v/>
      </c>
      <c r="R856" s="40">
        <f>R829+R838+R847</f>
        <v/>
      </c>
      <c r="S856" s="40">
        <f>S829+S838+S847</f>
        <v/>
      </c>
      <c r="T856" s="40">
        <f>T829+T838+T847</f>
        <v/>
      </c>
      <c r="U856" s="40">
        <f>U829+U838+U847</f>
        <v/>
      </c>
      <c r="V856" s="40">
        <f>V829+V838+V847</f>
        <v/>
      </c>
      <c r="W856" s="40">
        <f>W829+W838+W847</f>
        <v/>
      </c>
      <c r="X856" s="40">
        <f>X829+X838+X847</f>
        <v/>
      </c>
      <c r="Y856" s="40">
        <f>Y829+Y838+Y847</f>
        <v/>
      </c>
      <c r="Z856" s="40">
        <f>Z829+Z838+Z847</f>
        <v/>
      </c>
      <c r="AA856" s="40">
        <f>AA829+AA838+AA847</f>
        <v/>
      </c>
      <c r="AB856" s="40">
        <f>AB829+AB838+AB847</f>
        <v/>
      </c>
      <c r="AC856" s="40">
        <f>AC829+AC838+AC847</f>
        <v/>
      </c>
      <c r="AD856" s="42">
        <f>NEWPOLICY(AD829,AD838,AD847)</f>
        <v/>
      </c>
      <c r="AE856" s="25">
        <f>LOWER(Settings!$C$4)&amp;".mit."&amp;$A856&amp;IF($C856="","","."&amp;$C856&amp;"."&amp;$B856)&amp;IF(INDEX(Variables!$D$5:$D$105,MATCH($A856,Variables!$A$5:$A$105,0))="","","."&amp;INDEX(Variables!$D$5:$D$105,MATCH($A856,Variables!$A$5:$A$105,0)))&amp;"."&amp;AE$5</f>
        <v/>
      </c>
      <c r="AF856" s="41">
        <f>AF829+AF838+AF847</f>
        <v/>
      </c>
      <c r="AG856" s="40">
        <f>AG829+AG838+AG847</f>
        <v/>
      </c>
      <c r="AH856" s="40">
        <f>AH829+AH838+AH847</f>
        <v/>
      </c>
      <c r="AI856" s="40">
        <f>AI829+AI838+AI847</f>
        <v/>
      </c>
      <c r="AJ856" s="40">
        <f>AJ829+AJ838+AJ847</f>
        <v/>
      </c>
      <c r="AK856" s="40">
        <f>AK829+AK838+AK847</f>
        <v/>
      </c>
      <c r="AL856" s="40">
        <f>AL829+AL838+AL847</f>
        <v/>
      </c>
      <c r="AM856" s="40">
        <f>AM829+AM838+AM847</f>
        <v/>
      </c>
      <c r="AN856" s="40">
        <f>AN829+AN838+AN847</f>
        <v/>
      </c>
      <c r="AO856" s="40">
        <f>AO829+AO838+AO847</f>
        <v/>
      </c>
      <c r="AP856" s="40">
        <f>AP829+AP838+AP847</f>
        <v/>
      </c>
      <c r="AQ856" s="40">
        <f>AQ829+AQ838+AQ847</f>
        <v/>
      </c>
      <c r="AR856" s="40">
        <f>AR829+AR838+AR847</f>
        <v/>
      </c>
      <c r="AS856" s="40">
        <f>AS829+AS838+AS847</f>
        <v/>
      </c>
      <c r="AT856" s="40">
        <f>AT829+AT838+AT847</f>
        <v/>
      </c>
      <c r="AU856" s="40">
        <f>AU829+AU838+AU847</f>
        <v/>
      </c>
      <c r="AV856" s="40">
        <f>AV829+AV838+AV847</f>
        <v/>
      </c>
      <c r="AW856" s="40">
        <f>AW829+AW838+AW847</f>
        <v/>
      </c>
      <c r="AX856" s="42">
        <f>NEWPOLICY(AX829,AX838,AX847)</f>
        <v/>
      </c>
    </row>
    <row r="857" hidden="1" outlineLevel="2"/>
    <row r="858" hidden="1" outlineLevel="2">
      <c r="A858" s="5" t="inlineStr">
        <is>
          <t>atp</t>
        </is>
      </c>
      <c r="B858" s="5" t="inlineStr">
        <is>
          <t>coa</t>
        </is>
      </c>
      <c r="C858" s="5" t="inlineStr">
        <is>
          <t>irn</t>
        </is>
      </c>
      <c r="D858" s="40">
        <f>INDEX(Inputs!$R$5:$R$132,MATCH($B858&amp;"|"&amp;$C858,Inputs!$A$5:$A$132,0))</f>
        <v/>
      </c>
      <c r="E858" s="40">
        <f>INDEX(Inputs!$S$5:$S$132,MATCH($B858&amp;"|"&amp;$C858,Inputs!$A$5:$A$132,0))</f>
        <v/>
      </c>
      <c r="F858" s="39" t="n"/>
      <c r="G858" s="39" t="n"/>
      <c r="H858" s="5">
        <f>INDEX(Variables!$B$5:$B$105,MATCH($A858,Variables!$A$5:$A$105,0))&amp;IF($C858="",""," | "&amp;INDEX(Mapping!$B$5:$B$26,MATCH($C858,Mapping!$A$5:$A$26,0))&amp;" | "&amp;INDEX(Mapping!$B$30:$B$41,MATCH($B858,Mapping!$A$30:$A$41,0)))</f>
        <v/>
      </c>
      <c r="I858" s="5">
        <f>INDEX(Variables!$C$5:$C$105,MATCH($A858,Variables!$A$5:$A$105,0))</f>
        <v/>
      </c>
      <c r="J858" s="5">
        <f>INDEX(Variables!$E$5:$E$105,MATCH($A858,Variables!$A$5:$A$105,0))</f>
        <v/>
      </c>
      <c r="K858" s="25">
        <f>LOWER(Settings!$C$4)&amp;".mit."&amp;$A858&amp;IF($C858="","","."&amp;$C858&amp;"."&amp;$B858)&amp;IF(INDEX(Variables!$D$5:$D$105,MATCH($A858,Variables!$A$5:$A$105,0))="","","."&amp;INDEX(Variables!$D$5:$D$105,MATCH($A858,Variables!$A$5:$A$105,0)))&amp;"."&amp;K$5</f>
        <v/>
      </c>
      <c r="L858" s="41">
        <f>MAX(INDEX(L$232:L$243,$D858)+L849*(1+$E858),0.01)</f>
        <v/>
      </c>
      <c r="M858" s="40">
        <f>MAX(INDEX(M$232:M$243,$D858)+M849*(1+$E858),0.01)</f>
        <v/>
      </c>
      <c r="N858" s="40">
        <f>MAX(INDEX(N$232:N$243,$D858)+N849*(1+$E858),0.01)</f>
        <v/>
      </c>
      <c r="O858" s="40">
        <f>MAX(INDEX(O$232:O$243,$D858)+O849*(1+$E858),0.01)</f>
        <v/>
      </c>
      <c r="P858" s="40">
        <f>MAX(INDEX(P$232:P$243,$D858)+P849*(1+$E858),0.01)</f>
        <v/>
      </c>
      <c r="Q858" s="40">
        <f>MAX(INDEX(Q$232:Q$243,$D858)+Q849*(1+$E858),0.01)</f>
        <v/>
      </c>
      <c r="R858" s="40">
        <f>MAX(INDEX(R$232:R$243,$D858)+R849*(1+$E858),0.01)</f>
        <v/>
      </c>
      <c r="S858" s="40">
        <f>MAX(INDEX(S$232:S$243,$D858)+S849*(1+$E858),0.01)</f>
        <v/>
      </c>
      <c r="T858" s="40">
        <f>MAX(INDEX(T$232:T$243,$D858)+T849*(1+$E858),0.01)</f>
        <v/>
      </c>
      <c r="U858" s="40">
        <f>MAX(INDEX(U$232:U$243,$D858)+U849*(1+$E858),0.01)</f>
        <v/>
      </c>
      <c r="V858" s="40">
        <f>MAX(INDEX(V$232:V$243,$D858)+V849*(1+$E858),0.01)</f>
        <v/>
      </c>
      <c r="W858" s="40">
        <f>MAX(INDEX(W$232:W$243,$D858)+W849*(1+$E858),0.01)</f>
        <v/>
      </c>
      <c r="X858" s="40">
        <f>MAX(INDEX(X$232:X$243,$D858)+X849*(1+$E858),0.01)</f>
        <v/>
      </c>
      <c r="Y858" s="40">
        <f>MAX(INDEX(Y$232:Y$243,$D858)+Y849*(1+$E858),0.01)</f>
        <v/>
      </c>
      <c r="Z858" s="40">
        <f>MAX(INDEX(Z$232:Z$243,$D858)+Z849*(1+$E858),0.01)</f>
        <v/>
      </c>
      <c r="AA858" s="40">
        <f>MAX(INDEX(AA$232:AA$243,$D858)+AA849*(1+$E858),0.01)</f>
        <v/>
      </c>
      <c r="AB858" s="40">
        <f>MAX(INDEX(AB$232:AB$243,$D858)+AB849*(1+$E858),0.01)</f>
        <v/>
      </c>
      <c r="AC858" s="40">
        <f>MAX(INDEX(AC$232:AC$243,$D858)+AC849*(1+$E858),0.01)</f>
        <v/>
      </c>
      <c r="AD858" s="42">
        <f>POSTTAX(INDEX(AD$232:AD$243,$D858),AD849,$E858)</f>
        <v/>
      </c>
      <c r="AE858" s="25">
        <f>LOWER(Settings!$C$4)&amp;".mit."&amp;$A858&amp;IF($C858="","","."&amp;$C858&amp;"."&amp;$B858)&amp;IF(INDEX(Variables!$D$5:$D$105,MATCH($A858,Variables!$A$5:$A$105,0))="","","."&amp;INDEX(Variables!$D$5:$D$105,MATCH($A858,Variables!$A$5:$A$105,0)))&amp;"."&amp;AE$5</f>
        <v/>
      </c>
      <c r="AF858" s="41">
        <f>MAX(INDEX(AF$232:AF$243,$D858)+AF849*(1+$E858),0.01)</f>
        <v/>
      </c>
      <c r="AG858" s="40">
        <f>MAX(INDEX(AG$232:AG$243,$D858)+AG849*(1+$E858),0.01)</f>
        <v/>
      </c>
      <c r="AH858" s="40">
        <f>MAX(INDEX(AH$232:AH$243,$D858)+AH849*(1+$E858),0.01)</f>
        <v/>
      </c>
      <c r="AI858" s="40">
        <f>MAX(INDEX(AI$232:AI$243,$D858)+AI849*(1+$E858),0.01)</f>
        <v/>
      </c>
      <c r="AJ858" s="40">
        <f>MAX(INDEX(AJ$232:AJ$243,$D858)+AJ849*(1+$E858),0.01)</f>
        <v/>
      </c>
      <c r="AK858" s="40">
        <f>MAX(INDEX(AK$232:AK$243,$D858)+AK849*(1+$E858),0.01)</f>
        <v/>
      </c>
      <c r="AL858" s="40">
        <f>MAX(INDEX(AL$232:AL$243,$D858)+AL849*(1+$E858),0.01)</f>
        <v/>
      </c>
      <c r="AM858" s="40">
        <f>MAX(INDEX(AM$232:AM$243,$D858)+AM849*(1+$E858),0.01)</f>
        <v/>
      </c>
      <c r="AN858" s="40">
        <f>MAX(INDEX(AN$232:AN$243,$D858)+AN849*(1+$E858),0.01)</f>
        <v/>
      </c>
      <c r="AO858" s="40">
        <f>MAX(INDEX(AO$232:AO$243,$D858)+AO849*(1+$E858),0.01)</f>
        <v/>
      </c>
      <c r="AP858" s="40">
        <f>MAX(INDEX(AP$232:AP$243,$D858)+AP849*(1+$E858),0.01)</f>
        <v/>
      </c>
      <c r="AQ858" s="40">
        <f>MAX(INDEX(AQ$232:AQ$243,$D858)+AQ849*(1+$E858),0.01)</f>
        <v/>
      </c>
      <c r="AR858" s="40">
        <f>MAX(INDEX(AR$232:AR$243,$D858)+AR849*(1+$E858),0.01)</f>
        <v/>
      </c>
      <c r="AS858" s="40">
        <f>MAX(INDEX(AS$232:AS$243,$D858)+AS849*(1+$E858),0.01)</f>
        <v/>
      </c>
      <c r="AT858" s="40">
        <f>MAX(INDEX(AT$232:AT$243,$D858)+AT849*(1+$E858),0.01)</f>
        <v/>
      </c>
      <c r="AU858" s="40">
        <f>MAX(INDEX(AU$232:AU$243,$D858)+AU849*(1+$E858),0.01)</f>
        <v/>
      </c>
      <c r="AV858" s="40">
        <f>MAX(INDEX(AV$232:AV$243,$D858)+AV849*(1+$E858),0.01)</f>
        <v/>
      </c>
      <c r="AW858" s="40">
        <f>MAX(INDEX(AW$232:AW$243,$D858)+AW849*(1+$E858),0.01)</f>
        <v/>
      </c>
      <c r="AX858" s="42">
        <f>POSTTAX(INDEX(AX$232:AX$243,$D858),AX849,$E858)</f>
        <v/>
      </c>
    </row>
    <row r="859" hidden="1" outlineLevel="2">
      <c r="A859" s="5" t="inlineStr">
        <is>
          <t>atp</t>
        </is>
      </c>
      <c r="B859" s="5" t="inlineStr">
        <is>
          <t>nga</t>
        </is>
      </c>
      <c r="C859" s="5" t="inlineStr">
        <is>
          <t>irn</t>
        </is>
      </c>
      <c r="D859" s="40">
        <f>INDEX(Inputs!$R$5:$R$132,MATCH($B859&amp;"|"&amp;$C859,Inputs!$A$5:$A$132,0))</f>
        <v/>
      </c>
      <c r="E859" s="40">
        <f>INDEX(Inputs!$S$5:$S$132,MATCH($B859&amp;"|"&amp;$C859,Inputs!$A$5:$A$132,0))</f>
        <v/>
      </c>
      <c r="F859" s="39" t="n"/>
      <c r="G859" s="39" t="n"/>
      <c r="H859" s="5">
        <f>INDEX(Variables!$B$5:$B$105,MATCH($A859,Variables!$A$5:$A$105,0))&amp;IF($C859="",""," | "&amp;INDEX(Mapping!$B$5:$B$26,MATCH($C859,Mapping!$A$5:$A$26,0))&amp;" | "&amp;INDEX(Mapping!$B$30:$B$41,MATCH($B859,Mapping!$A$30:$A$41,0)))</f>
        <v/>
      </c>
      <c r="I859" s="5">
        <f>INDEX(Variables!$C$5:$C$105,MATCH($A859,Variables!$A$5:$A$105,0))</f>
        <v/>
      </c>
      <c r="J859" s="5">
        <f>INDEX(Variables!$E$5:$E$105,MATCH($A859,Variables!$A$5:$A$105,0))</f>
        <v/>
      </c>
      <c r="K859" s="25">
        <f>LOWER(Settings!$C$4)&amp;".mit."&amp;$A859&amp;IF($C859="","","."&amp;$C859&amp;"."&amp;$B859)&amp;IF(INDEX(Variables!$D$5:$D$105,MATCH($A859,Variables!$A$5:$A$105,0))="","","."&amp;INDEX(Variables!$D$5:$D$105,MATCH($A859,Variables!$A$5:$A$105,0)))&amp;"."&amp;K$5</f>
        <v/>
      </c>
      <c r="L859" s="41">
        <f>MAX(INDEX(L$232:L$243,$D859)+L850*(1+$E859),0.01)</f>
        <v/>
      </c>
      <c r="M859" s="40">
        <f>MAX(INDEX(M$232:M$243,$D859)+M850*(1+$E859),0.01)</f>
        <v/>
      </c>
      <c r="N859" s="40">
        <f>MAX(INDEX(N$232:N$243,$D859)+N850*(1+$E859),0.01)</f>
        <v/>
      </c>
      <c r="O859" s="40">
        <f>MAX(INDEX(O$232:O$243,$D859)+O850*(1+$E859),0.01)</f>
        <v/>
      </c>
      <c r="P859" s="40">
        <f>MAX(INDEX(P$232:P$243,$D859)+P850*(1+$E859),0.01)</f>
        <v/>
      </c>
      <c r="Q859" s="40">
        <f>MAX(INDEX(Q$232:Q$243,$D859)+Q850*(1+$E859),0.01)</f>
        <v/>
      </c>
      <c r="R859" s="40">
        <f>MAX(INDEX(R$232:R$243,$D859)+R850*(1+$E859),0.01)</f>
        <v/>
      </c>
      <c r="S859" s="40">
        <f>MAX(INDEX(S$232:S$243,$D859)+S850*(1+$E859),0.01)</f>
        <v/>
      </c>
      <c r="T859" s="40">
        <f>MAX(INDEX(T$232:T$243,$D859)+T850*(1+$E859),0.01)</f>
        <v/>
      </c>
      <c r="U859" s="40">
        <f>MAX(INDEX(U$232:U$243,$D859)+U850*(1+$E859),0.01)</f>
        <v/>
      </c>
      <c r="V859" s="40">
        <f>MAX(INDEX(V$232:V$243,$D859)+V850*(1+$E859),0.01)</f>
        <v/>
      </c>
      <c r="W859" s="40">
        <f>MAX(INDEX(W$232:W$243,$D859)+W850*(1+$E859),0.01)</f>
        <v/>
      </c>
      <c r="X859" s="40">
        <f>MAX(INDEX(X$232:X$243,$D859)+X850*(1+$E859),0.01)</f>
        <v/>
      </c>
      <c r="Y859" s="40">
        <f>MAX(INDEX(Y$232:Y$243,$D859)+Y850*(1+$E859),0.01)</f>
        <v/>
      </c>
      <c r="Z859" s="40">
        <f>MAX(INDEX(Z$232:Z$243,$D859)+Z850*(1+$E859),0.01)</f>
        <v/>
      </c>
      <c r="AA859" s="40">
        <f>MAX(INDEX(AA$232:AA$243,$D859)+AA850*(1+$E859),0.01)</f>
        <v/>
      </c>
      <c r="AB859" s="40">
        <f>MAX(INDEX(AB$232:AB$243,$D859)+AB850*(1+$E859),0.01)</f>
        <v/>
      </c>
      <c r="AC859" s="40">
        <f>MAX(INDEX(AC$232:AC$243,$D859)+AC850*(1+$E859),0.01)</f>
        <v/>
      </c>
      <c r="AD859" s="42">
        <f>POSTTAX(INDEX(AD$232:AD$243,$D859),AD850,$E859)</f>
        <v/>
      </c>
      <c r="AE859" s="25">
        <f>LOWER(Settings!$C$4)&amp;".mit."&amp;$A859&amp;IF($C859="","","."&amp;$C859&amp;"."&amp;$B859)&amp;IF(INDEX(Variables!$D$5:$D$105,MATCH($A859,Variables!$A$5:$A$105,0))="","","."&amp;INDEX(Variables!$D$5:$D$105,MATCH($A859,Variables!$A$5:$A$105,0)))&amp;"."&amp;AE$5</f>
        <v/>
      </c>
      <c r="AF859" s="41">
        <f>MAX(INDEX(AF$232:AF$243,$D859)+AF850*(1+$E859),0.01)</f>
        <v/>
      </c>
      <c r="AG859" s="40">
        <f>MAX(INDEX(AG$232:AG$243,$D859)+AG850*(1+$E859),0.01)</f>
        <v/>
      </c>
      <c r="AH859" s="40">
        <f>MAX(INDEX(AH$232:AH$243,$D859)+AH850*(1+$E859),0.01)</f>
        <v/>
      </c>
      <c r="AI859" s="40">
        <f>MAX(INDEX(AI$232:AI$243,$D859)+AI850*(1+$E859),0.01)</f>
        <v/>
      </c>
      <c r="AJ859" s="40">
        <f>MAX(INDEX(AJ$232:AJ$243,$D859)+AJ850*(1+$E859),0.01)</f>
        <v/>
      </c>
      <c r="AK859" s="40">
        <f>MAX(INDEX(AK$232:AK$243,$D859)+AK850*(1+$E859),0.01)</f>
        <v/>
      </c>
      <c r="AL859" s="40">
        <f>MAX(INDEX(AL$232:AL$243,$D859)+AL850*(1+$E859),0.01)</f>
        <v/>
      </c>
      <c r="AM859" s="40">
        <f>MAX(INDEX(AM$232:AM$243,$D859)+AM850*(1+$E859),0.01)</f>
        <v/>
      </c>
      <c r="AN859" s="40">
        <f>MAX(INDEX(AN$232:AN$243,$D859)+AN850*(1+$E859),0.01)</f>
        <v/>
      </c>
      <c r="AO859" s="40">
        <f>MAX(INDEX(AO$232:AO$243,$D859)+AO850*(1+$E859),0.01)</f>
        <v/>
      </c>
      <c r="AP859" s="40">
        <f>MAX(INDEX(AP$232:AP$243,$D859)+AP850*(1+$E859),0.01)</f>
        <v/>
      </c>
      <c r="AQ859" s="40">
        <f>MAX(INDEX(AQ$232:AQ$243,$D859)+AQ850*(1+$E859),0.01)</f>
        <v/>
      </c>
      <c r="AR859" s="40">
        <f>MAX(INDEX(AR$232:AR$243,$D859)+AR850*(1+$E859),0.01)</f>
        <v/>
      </c>
      <c r="AS859" s="40">
        <f>MAX(INDEX(AS$232:AS$243,$D859)+AS850*(1+$E859),0.01)</f>
        <v/>
      </c>
      <c r="AT859" s="40">
        <f>MAX(INDEX(AT$232:AT$243,$D859)+AT850*(1+$E859),0.01)</f>
        <v/>
      </c>
      <c r="AU859" s="40">
        <f>MAX(INDEX(AU$232:AU$243,$D859)+AU850*(1+$E859),0.01)</f>
        <v/>
      </c>
      <c r="AV859" s="40">
        <f>MAX(INDEX(AV$232:AV$243,$D859)+AV850*(1+$E859),0.01)</f>
        <v/>
      </c>
      <c r="AW859" s="40">
        <f>MAX(INDEX(AW$232:AW$243,$D859)+AW850*(1+$E859),0.01)</f>
        <v/>
      </c>
      <c r="AX859" s="42">
        <f>POSTTAX(INDEX(AX$232:AX$243,$D859),AX850,$E859)</f>
        <v/>
      </c>
    </row>
    <row r="860" hidden="1" outlineLevel="2">
      <c r="A860" s="5" t="inlineStr">
        <is>
          <t>atp</t>
        </is>
      </c>
      <c r="B860" s="5" t="inlineStr">
        <is>
          <t>gso</t>
        </is>
      </c>
      <c r="C860" s="5" t="inlineStr">
        <is>
          <t>irn</t>
        </is>
      </c>
      <c r="D860" s="40">
        <f>INDEX(Inputs!$R$5:$R$132,MATCH($B860&amp;"|"&amp;$C860,Inputs!$A$5:$A$132,0))</f>
        <v/>
      </c>
      <c r="E860" s="40">
        <f>INDEX(Inputs!$S$5:$S$132,MATCH($B860&amp;"|"&amp;$C860,Inputs!$A$5:$A$132,0))</f>
        <v/>
      </c>
      <c r="F860" s="39" t="n"/>
      <c r="G860" s="39" t="n"/>
      <c r="H860" s="5">
        <f>INDEX(Variables!$B$5:$B$105,MATCH($A860,Variables!$A$5:$A$105,0))&amp;IF($C860="",""," | "&amp;INDEX(Mapping!$B$5:$B$26,MATCH($C860,Mapping!$A$5:$A$26,0))&amp;" | "&amp;INDEX(Mapping!$B$30:$B$41,MATCH($B860,Mapping!$A$30:$A$41,0)))</f>
        <v/>
      </c>
      <c r="I860" s="5">
        <f>INDEX(Variables!$C$5:$C$105,MATCH($A860,Variables!$A$5:$A$105,0))</f>
        <v/>
      </c>
      <c r="J860" s="5">
        <f>INDEX(Variables!$E$5:$E$105,MATCH($A860,Variables!$A$5:$A$105,0))</f>
        <v/>
      </c>
      <c r="K860" s="25">
        <f>LOWER(Settings!$C$4)&amp;".mit."&amp;$A860&amp;IF($C860="","","."&amp;$C860&amp;"."&amp;$B860)&amp;IF(INDEX(Variables!$D$5:$D$105,MATCH($A860,Variables!$A$5:$A$105,0))="","","."&amp;INDEX(Variables!$D$5:$D$105,MATCH($A860,Variables!$A$5:$A$105,0)))&amp;"."&amp;K$5</f>
        <v/>
      </c>
      <c r="L860" s="41">
        <f>MAX(INDEX(L$232:L$243,$D860)+L851*(1+$E860),0.01)</f>
        <v/>
      </c>
      <c r="M860" s="40">
        <f>MAX(INDEX(M$232:M$243,$D860)+M851*(1+$E860),0.01)</f>
        <v/>
      </c>
      <c r="N860" s="40">
        <f>MAX(INDEX(N$232:N$243,$D860)+N851*(1+$E860),0.01)</f>
        <v/>
      </c>
      <c r="O860" s="40">
        <f>MAX(INDEX(O$232:O$243,$D860)+O851*(1+$E860),0.01)</f>
        <v/>
      </c>
      <c r="P860" s="40">
        <f>MAX(INDEX(P$232:P$243,$D860)+P851*(1+$E860),0.01)</f>
        <v/>
      </c>
      <c r="Q860" s="40">
        <f>MAX(INDEX(Q$232:Q$243,$D860)+Q851*(1+$E860),0.01)</f>
        <v/>
      </c>
      <c r="R860" s="40">
        <f>MAX(INDEX(R$232:R$243,$D860)+R851*(1+$E860),0.01)</f>
        <v/>
      </c>
      <c r="S860" s="40">
        <f>MAX(INDEX(S$232:S$243,$D860)+S851*(1+$E860),0.01)</f>
        <v/>
      </c>
      <c r="T860" s="40">
        <f>MAX(INDEX(T$232:T$243,$D860)+T851*(1+$E860),0.01)</f>
        <v/>
      </c>
      <c r="U860" s="40">
        <f>MAX(INDEX(U$232:U$243,$D860)+U851*(1+$E860),0.01)</f>
        <v/>
      </c>
      <c r="V860" s="40">
        <f>MAX(INDEX(V$232:V$243,$D860)+V851*(1+$E860),0.01)</f>
        <v/>
      </c>
      <c r="W860" s="40">
        <f>MAX(INDEX(W$232:W$243,$D860)+W851*(1+$E860),0.01)</f>
        <v/>
      </c>
      <c r="X860" s="40">
        <f>MAX(INDEX(X$232:X$243,$D860)+X851*(1+$E860),0.01)</f>
        <v/>
      </c>
      <c r="Y860" s="40">
        <f>MAX(INDEX(Y$232:Y$243,$D860)+Y851*(1+$E860),0.01)</f>
        <v/>
      </c>
      <c r="Z860" s="40">
        <f>MAX(INDEX(Z$232:Z$243,$D860)+Z851*(1+$E860),0.01)</f>
        <v/>
      </c>
      <c r="AA860" s="40">
        <f>MAX(INDEX(AA$232:AA$243,$D860)+AA851*(1+$E860),0.01)</f>
        <v/>
      </c>
      <c r="AB860" s="40">
        <f>MAX(INDEX(AB$232:AB$243,$D860)+AB851*(1+$E860),0.01)</f>
        <v/>
      </c>
      <c r="AC860" s="40">
        <f>MAX(INDEX(AC$232:AC$243,$D860)+AC851*(1+$E860),0.01)</f>
        <v/>
      </c>
      <c r="AD860" s="42">
        <f>POSTTAX(INDEX(AD$232:AD$243,$D860),AD851,$E860)</f>
        <v/>
      </c>
      <c r="AE860" s="25">
        <f>LOWER(Settings!$C$4)&amp;".mit."&amp;$A860&amp;IF($C860="","","."&amp;$C860&amp;"."&amp;$B860)&amp;IF(INDEX(Variables!$D$5:$D$105,MATCH($A860,Variables!$A$5:$A$105,0))="","","."&amp;INDEX(Variables!$D$5:$D$105,MATCH($A860,Variables!$A$5:$A$105,0)))&amp;"."&amp;AE$5</f>
        <v/>
      </c>
      <c r="AF860" s="41">
        <f>MAX(INDEX(AF$232:AF$243,$D860)+AF851*(1+$E860),0.01)</f>
        <v/>
      </c>
      <c r="AG860" s="40">
        <f>MAX(INDEX(AG$232:AG$243,$D860)+AG851*(1+$E860),0.01)</f>
        <v/>
      </c>
      <c r="AH860" s="40">
        <f>MAX(INDEX(AH$232:AH$243,$D860)+AH851*(1+$E860),0.01)</f>
        <v/>
      </c>
      <c r="AI860" s="40">
        <f>MAX(INDEX(AI$232:AI$243,$D860)+AI851*(1+$E860),0.01)</f>
        <v/>
      </c>
      <c r="AJ860" s="40">
        <f>MAX(INDEX(AJ$232:AJ$243,$D860)+AJ851*(1+$E860),0.01)</f>
        <v/>
      </c>
      <c r="AK860" s="40">
        <f>MAX(INDEX(AK$232:AK$243,$D860)+AK851*(1+$E860),0.01)</f>
        <v/>
      </c>
      <c r="AL860" s="40">
        <f>MAX(INDEX(AL$232:AL$243,$D860)+AL851*(1+$E860),0.01)</f>
        <v/>
      </c>
      <c r="AM860" s="40">
        <f>MAX(INDEX(AM$232:AM$243,$D860)+AM851*(1+$E860),0.01)</f>
        <v/>
      </c>
      <c r="AN860" s="40">
        <f>MAX(INDEX(AN$232:AN$243,$D860)+AN851*(1+$E860),0.01)</f>
        <v/>
      </c>
      <c r="AO860" s="40">
        <f>MAX(INDEX(AO$232:AO$243,$D860)+AO851*(1+$E860),0.01)</f>
        <v/>
      </c>
      <c r="AP860" s="40">
        <f>MAX(INDEX(AP$232:AP$243,$D860)+AP851*(1+$E860),0.01)</f>
        <v/>
      </c>
      <c r="AQ860" s="40">
        <f>MAX(INDEX(AQ$232:AQ$243,$D860)+AQ851*(1+$E860),0.01)</f>
        <v/>
      </c>
      <c r="AR860" s="40">
        <f>MAX(INDEX(AR$232:AR$243,$D860)+AR851*(1+$E860),0.01)</f>
        <v/>
      </c>
      <c r="AS860" s="40">
        <f>MAX(INDEX(AS$232:AS$243,$D860)+AS851*(1+$E860),0.01)</f>
        <v/>
      </c>
      <c r="AT860" s="40">
        <f>MAX(INDEX(AT$232:AT$243,$D860)+AT851*(1+$E860),0.01)</f>
        <v/>
      </c>
      <c r="AU860" s="40">
        <f>MAX(INDEX(AU$232:AU$243,$D860)+AU851*(1+$E860),0.01)</f>
        <v/>
      </c>
      <c r="AV860" s="40">
        <f>MAX(INDEX(AV$232:AV$243,$D860)+AV851*(1+$E860),0.01)</f>
        <v/>
      </c>
      <c r="AW860" s="40">
        <f>MAX(INDEX(AW$232:AW$243,$D860)+AW851*(1+$E860),0.01)</f>
        <v/>
      </c>
      <c r="AX860" s="42">
        <f>POSTTAX(INDEX(AX$232:AX$243,$D860),AX851,$E860)</f>
        <v/>
      </c>
    </row>
    <row r="861" hidden="1" outlineLevel="2">
      <c r="A861" s="5" t="inlineStr">
        <is>
          <t>atp</t>
        </is>
      </c>
      <c r="B861" s="5" t="inlineStr">
        <is>
          <t>die</t>
        </is>
      </c>
      <c r="C861" s="5" t="inlineStr">
        <is>
          <t>irn</t>
        </is>
      </c>
      <c r="D861" s="40">
        <f>INDEX(Inputs!$R$5:$R$132,MATCH($B861&amp;"|"&amp;$C861,Inputs!$A$5:$A$132,0))</f>
        <v/>
      </c>
      <c r="E861" s="40">
        <f>INDEX(Inputs!$S$5:$S$132,MATCH($B861&amp;"|"&amp;$C861,Inputs!$A$5:$A$132,0))</f>
        <v/>
      </c>
      <c r="F861" s="39" t="n"/>
      <c r="G861" s="39" t="n"/>
      <c r="H861" s="5">
        <f>INDEX(Variables!$B$5:$B$105,MATCH($A861,Variables!$A$5:$A$105,0))&amp;IF($C861="",""," | "&amp;INDEX(Mapping!$B$5:$B$26,MATCH($C861,Mapping!$A$5:$A$26,0))&amp;" | "&amp;INDEX(Mapping!$B$30:$B$41,MATCH($B861,Mapping!$A$30:$A$41,0)))</f>
        <v/>
      </c>
      <c r="I861" s="5">
        <f>INDEX(Variables!$C$5:$C$105,MATCH($A861,Variables!$A$5:$A$105,0))</f>
        <v/>
      </c>
      <c r="J861" s="5">
        <f>INDEX(Variables!$E$5:$E$105,MATCH($A861,Variables!$A$5:$A$105,0))</f>
        <v/>
      </c>
      <c r="K861" s="25">
        <f>LOWER(Settings!$C$4)&amp;".mit."&amp;$A861&amp;IF($C861="","","."&amp;$C861&amp;"."&amp;$B861)&amp;IF(INDEX(Variables!$D$5:$D$105,MATCH($A861,Variables!$A$5:$A$105,0))="","","."&amp;INDEX(Variables!$D$5:$D$105,MATCH($A861,Variables!$A$5:$A$105,0)))&amp;"."&amp;K$5</f>
        <v/>
      </c>
      <c r="L861" s="41">
        <f>MAX(INDEX(L$232:L$243,$D861)+L852*(1+$E861),0.01)</f>
        <v/>
      </c>
      <c r="M861" s="40">
        <f>MAX(INDEX(M$232:M$243,$D861)+M852*(1+$E861),0.01)</f>
        <v/>
      </c>
      <c r="N861" s="40">
        <f>MAX(INDEX(N$232:N$243,$D861)+N852*(1+$E861),0.01)</f>
        <v/>
      </c>
      <c r="O861" s="40">
        <f>MAX(INDEX(O$232:O$243,$D861)+O852*(1+$E861),0.01)</f>
        <v/>
      </c>
      <c r="P861" s="40">
        <f>MAX(INDEX(P$232:P$243,$D861)+P852*(1+$E861),0.01)</f>
        <v/>
      </c>
      <c r="Q861" s="40">
        <f>MAX(INDEX(Q$232:Q$243,$D861)+Q852*(1+$E861),0.01)</f>
        <v/>
      </c>
      <c r="R861" s="40">
        <f>MAX(INDEX(R$232:R$243,$D861)+R852*(1+$E861),0.01)</f>
        <v/>
      </c>
      <c r="S861" s="40">
        <f>MAX(INDEX(S$232:S$243,$D861)+S852*(1+$E861),0.01)</f>
        <v/>
      </c>
      <c r="T861" s="40">
        <f>MAX(INDEX(T$232:T$243,$D861)+T852*(1+$E861),0.01)</f>
        <v/>
      </c>
      <c r="U861" s="40">
        <f>MAX(INDEX(U$232:U$243,$D861)+U852*(1+$E861),0.01)</f>
        <v/>
      </c>
      <c r="V861" s="40">
        <f>MAX(INDEX(V$232:V$243,$D861)+V852*(1+$E861),0.01)</f>
        <v/>
      </c>
      <c r="W861" s="40">
        <f>MAX(INDEX(W$232:W$243,$D861)+W852*(1+$E861),0.01)</f>
        <v/>
      </c>
      <c r="X861" s="40">
        <f>MAX(INDEX(X$232:X$243,$D861)+X852*(1+$E861),0.01)</f>
        <v/>
      </c>
      <c r="Y861" s="40">
        <f>MAX(INDEX(Y$232:Y$243,$D861)+Y852*(1+$E861),0.01)</f>
        <v/>
      </c>
      <c r="Z861" s="40">
        <f>MAX(INDEX(Z$232:Z$243,$D861)+Z852*(1+$E861),0.01)</f>
        <v/>
      </c>
      <c r="AA861" s="40">
        <f>MAX(INDEX(AA$232:AA$243,$D861)+AA852*(1+$E861),0.01)</f>
        <v/>
      </c>
      <c r="AB861" s="40">
        <f>MAX(INDEX(AB$232:AB$243,$D861)+AB852*(1+$E861),0.01)</f>
        <v/>
      </c>
      <c r="AC861" s="40">
        <f>MAX(INDEX(AC$232:AC$243,$D861)+AC852*(1+$E861),0.01)</f>
        <v/>
      </c>
      <c r="AD861" s="42">
        <f>POSTTAX(INDEX(AD$232:AD$243,$D861),AD852,$E861)</f>
        <v/>
      </c>
      <c r="AE861" s="25">
        <f>LOWER(Settings!$C$4)&amp;".mit."&amp;$A861&amp;IF($C861="","","."&amp;$C861&amp;"."&amp;$B861)&amp;IF(INDEX(Variables!$D$5:$D$105,MATCH($A861,Variables!$A$5:$A$105,0))="","","."&amp;INDEX(Variables!$D$5:$D$105,MATCH($A861,Variables!$A$5:$A$105,0)))&amp;"."&amp;AE$5</f>
        <v/>
      </c>
      <c r="AF861" s="41">
        <f>MAX(INDEX(AF$232:AF$243,$D861)+AF852*(1+$E861),0.01)</f>
        <v/>
      </c>
      <c r="AG861" s="40">
        <f>MAX(INDEX(AG$232:AG$243,$D861)+AG852*(1+$E861),0.01)</f>
        <v/>
      </c>
      <c r="AH861" s="40">
        <f>MAX(INDEX(AH$232:AH$243,$D861)+AH852*(1+$E861),0.01)</f>
        <v/>
      </c>
      <c r="AI861" s="40">
        <f>MAX(INDEX(AI$232:AI$243,$D861)+AI852*(1+$E861),0.01)</f>
        <v/>
      </c>
      <c r="AJ861" s="40">
        <f>MAX(INDEX(AJ$232:AJ$243,$D861)+AJ852*(1+$E861),0.01)</f>
        <v/>
      </c>
      <c r="AK861" s="40">
        <f>MAX(INDEX(AK$232:AK$243,$D861)+AK852*(1+$E861),0.01)</f>
        <v/>
      </c>
      <c r="AL861" s="40">
        <f>MAX(INDEX(AL$232:AL$243,$D861)+AL852*(1+$E861),0.01)</f>
        <v/>
      </c>
      <c r="AM861" s="40">
        <f>MAX(INDEX(AM$232:AM$243,$D861)+AM852*(1+$E861),0.01)</f>
        <v/>
      </c>
      <c r="AN861" s="40">
        <f>MAX(INDEX(AN$232:AN$243,$D861)+AN852*(1+$E861),0.01)</f>
        <v/>
      </c>
      <c r="AO861" s="40">
        <f>MAX(INDEX(AO$232:AO$243,$D861)+AO852*(1+$E861),0.01)</f>
        <v/>
      </c>
      <c r="AP861" s="40">
        <f>MAX(INDEX(AP$232:AP$243,$D861)+AP852*(1+$E861),0.01)</f>
        <v/>
      </c>
      <c r="AQ861" s="40">
        <f>MAX(INDEX(AQ$232:AQ$243,$D861)+AQ852*(1+$E861),0.01)</f>
        <v/>
      </c>
      <c r="AR861" s="40">
        <f>MAX(INDEX(AR$232:AR$243,$D861)+AR852*(1+$E861),0.01)</f>
        <v/>
      </c>
      <c r="AS861" s="40">
        <f>MAX(INDEX(AS$232:AS$243,$D861)+AS852*(1+$E861),0.01)</f>
        <v/>
      </c>
      <c r="AT861" s="40">
        <f>MAX(INDEX(AT$232:AT$243,$D861)+AT852*(1+$E861),0.01)</f>
        <v/>
      </c>
      <c r="AU861" s="40">
        <f>MAX(INDEX(AU$232:AU$243,$D861)+AU852*(1+$E861),0.01)</f>
        <v/>
      </c>
      <c r="AV861" s="40">
        <f>MAX(INDEX(AV$232:AV$243,$D861)+AV852*(1+$E861),0.01)</f>
        <v/>
      </c>
      <c r="AW861" s="40">
        <f>MAX(INDEX(AW$232:AW$243,$D861)+AW852*(1+$E861),0.01)</f>
        <v/>
      </c>
      <c r="AX861" s="42">
        <f>POSTTAX(INDEX(AX$232:AX$243,$D861),AX852,$E861)</f>
        <v/>
      </c>
    </row>
    <row r="862" hidden="1" outlineLevel="2">
      <c r="A862" s="5" t="inlineStr">
        <is>
          <t>atp</t>
        </is>
      </c>
      <c r="B862" s="5" t="inlineStr">
        <is>
          <t>lpg</t>
        </is>
      </c>
      <c r="C862" s="5" t="inlineStr">
        <is>
          <t>irn</t>
        </is>
      </c>
      <c r="D862" s="40">
        <f>INDEX(Inputs!$R$5:$R$132,MATCH($B862&amp;"|"&amp;$C862,Inputs!$A$5:$A$132,0))</f>
        <v/>
      </c>
      <c r="E862" s="40">
        <f>INDEX(Inputs!$S$5:$S$132,MATCH($B862&amp;"|"&amp;$C862,Inputs!$A$5:$A$132,0))</f>
        <v/>
      </c>
      <c r="F862" s="39" t="n"/>
      <c r="G862" s="39" t="n"/>
      <c r="H862" s="5">
        <f>INDEX(Variables!$B$5:$B$105,MATCH($A862,Variables!$A$5:$A$105,0))&amp;IF($C862="",""," | "&amp;INDEX(Mapping!$B$5:$B$26,MATCH($C862,Mapping!$A$5:$A$26,0))&amp;" | "&amp;INDEX(Mapping!$B$30:$B$41,MATCH($B862,Mapping!$A$30:$A$41,0)))</f>
        <v/>
      </c>
      <c r="I862" s="5">
        <f>INDEX(Variables!$C$5:$C$105,MATCH($A862,Variables!$A$5:$A$105,0))</f>
        <v/>
      </c>
      <c r="J862" s="5">
        <f>INDEX(Variables!$E$5:$E$105,MATCH($A862,Variables!$A$5:$A$105,0))</f>
        <v/>
      </c>
      <c r="K862" s="25">
        <f>LOWER(Settings!$C$4)&amp;".mit."&amp;$A862&amp;IF($C862="","","."&amp;$C862&amp;"."&amp;$B862)&amp;IF(INDEX(Variables!$D$5:$D$105,MATCH($A862,Variables!$A$5:$A$105,0))="","","."&amp;INDEX(Variables!$D$5:$D$105,MATCH($A862,Variables!$A$5:$A$105,0)))&amp;"."&amp;K$5</f>
        <v/>
      </c>
      <c r="L862" s="41">
        <f>MAX(INDEX(L$232:L$243,$D862)+L853*(1+$E862),0.01)</f>
        <v/>
      </c>
      <c r="M862" s="40">
        <f>MAX(INDEX(M$232:M$243,$D862)+M853*(1+$E862),0.01)</f>
        <v/>
      </c>
      <c r="N862" s="40">
        <f>MAX(INDEX(N$232:N$243,$D862)+N853*(1+$E862),0.01)</f>
        <v/>
      </c>
      <c r="O862" s="40">
        <f>MAX(INDEX(O$232:O$243,$D862)+O853*(1+$E862),0.01)</f>
        <v/>
      </c>
      <c r="P862" s="40">
        <f>MAX(INDEX(P$232:P$243,$D862)+P853*(1+$E862),0.01)</f>
        <v/>
      </c>
      <c r="Q862" s="40">
        <f>MAX(INDEX(Q$232:Q$243,$D862)+Q853*(1+$E862),0.01)</f>
        <v/>
      </c>
      <c r="R862" s="40">
        <f>MAX(INDEX(R$232:R$243,$D862)+R853*(1+$E862),0.01)</f>
        <v/>
      </c>
      <c r="S862" s="40">
        <f>MAX(INDEX(S$232:S$243,$D862)+S853*(1+$E862),0.01)</f>
        <v/>
      </c>
      <c r="T862" s="40">
        <f>MAX(INDEX(T$232:T$243,$D862)+T853*(1+$E862),0.01)</f>
        <v/>
      </c>
      <c r="U862" s="40">
        <f>MAX(INDEX(U$232:U$243,$D862)+U853*(1+$E862),0.01)</f>
        <v/>
      </c>
      <c r="V862" s="40">
        <f>MAX(INDEX(V$232:V$243,$D862)+V853*(1+$E862),0.01)</f>
        <v/>
      </c>
      <c r="W862" s="40">
        <f>MAX(INDEX(W$232:W$243,$D862)+W853*(1+$E862),0.01)</f>
        <v/>
      </c>
      <c r="X862" s="40">
        <f>MAX(INDEX(X$232:X$243,$D862)+X853*(1+$E862),0.01)</f>
        <v/>
      </c>
      <c r="Y862" s="40">
        <f>MAX(INDEX(Y$232:Y$243,$D862)+Y853*(1+$E862),0.01)</f>
        <v/>
      </c>
      <c r="Z862" s="40">
        <f>MAX(INDEX(Z$232:Z$243,$D862)+Z853*(1+$E862),0.01)</f>
        <v/>
      </c>
      <c r="AA862" s="40">
        <f>MAX(INDEX(AA$232:AA$243,$D862)+AA853*(1+$E862),0.01)</f>
        <v/>
      </c>
      <c r="AB862" s="40">
        <f>MAX(INDEX(AB$232:AB$243,$D862)+AB853*(1+$E862),0.01)</f>
        <v/>
      </c>
      <c r="AC862" s="40">
        <f>MAX(INDEX(AC$232:AC$243,$D862)+AC853*(1+$E862),0.01)</f>
        <v/>
      </c>
      <c r="AD862" s="42">
        <f>POSTTAX(INDEX(AD$232:AD$243,$D862),AD853,$E862)</f>
        <v/>
      </c>
      <c r="AE862" s="25">
        <f>LOWER(Settings!$C$4)&amp;".mit."&amp;$A862&amp;IF($C862="","","."&amp;$C862&amp;"."&amp;$B862)&amp;IF(INDEX(Variables!$D$5:$D$105,MATCH($A862,Variables!$A$5:$A$105,0))="","","."&amp;INDEX(Variables!$D$5:$D$105,MATCH($A862,Variables!$A$5:$A$105,0)))&amp;"."&amp;AE$5</f>
        <v/>
      </c>
      <c r="AF862" s="41">
        <f>MAX(INDEX(AF$232:AF$243,$D862)+AF853*(1+$E862),0.01)</f>
        <v/>
      </c>
      <c r="AG862" s="40">
        <f>MAX(INDEX(AG$232:AG$243,$D862)+AG853*(1+$E862),0.01)</f>
        <v/>
      </c>
      <c r="AH862" s="40">
        <f>MAX(INDEX(AH$232:AH$243,$D862)+AH853*(1+$E862),0.01)</f>
        <v/>
      </c>
      <c r="AI862" s="40">
        <f>MAX(INDEX(AI$232:AI$243,$D862)+AI853*(1+$E862),0.01)</f>
        <v/>
      </c>
      <c r="AJ862" s="40">
        <f>MAX(INDEX(AJ$232:AJ$243,$D862)+AJ853*(1+$E862),0.01)</f>
        <v/>
      </c>
      <c r="AK862" s="40">
        <f>MAX(INDEX(AK$232:AK$243,$D862)+AK853*(1+$E862),0.01)</f>
        <v/>
      </c>
      <c r="AL862" s="40">
        <f>MAX(INDEX(AL$232:AL$243,$D862)+AL853*(1+$E862),0.01)</f>
        <v/>
      </c>
      <c r="AM862" s="40">
        <f>MAX(INDEX(AM$232:AM$243,$D862)+AM853*(1+$E862),0.01)</f>
        <v/>
      </c>
      <c r="AN862" s="40">
        <f>MAX(INDEX(AN$232:AN$243,$D862)+AN853*(1+$E862),0.01)</f>
        <v/>
      </c>
      <c r="AO862" s="40">
        <f>MAX(INDEX(AO$232:AO$243,$D862)+AO853*(1+$E862),0.01)</f>
        <v/>
      </c>
      <c r="AP862" s="40">
        <f>MAX(INDEX(AP$232:AP$243,$D862)+AP853*(1+$E862),0.01)</f>
        <v/>
      </c>
      <c r="AQ862" s="40">
        <f>MAX(INDEX(AQ$232:AQ$243,$D862)+AQ853*(1+$E862),0.01)</f>
        <v/>
      </c>
      <c r="AR862" s="40">
        <f>MAX(INDEX(AR$232:AR$243,$D862)+AR853*(1+$E862),0.01)</f>
        <v/>
      </c>
      <c r="AS862" s="40">
        <f>MAX(INDEX(AS$232:AS$243,$D862)+AS853*(1+$E862),0.01)</f>
        <v/>
      </c>
      <c r="AT862" s="40">
        <f>MAX(INDEX(AT$232:AT$243,$D862)+AT853*(1+$E862),0.01)</f>
        <v/>
      </c>
      <c r="AU862" s="40">
        <f>MAX(INDEX(AU$232:AU$243,$D862)+AU853*(1+$E862),0.01)</f>
        <v/>
      </c>
      <c r="AV862" s="40">
        <f>MAX(INDEX(AV$232:AV$243,$D862)+AV853*(1+$E862),0.01)</f>
        <v/>
      </c>
      <c r="AW862" s="40">
        <f>MAX(INDEX(AW$232:AW$243,$D862)+AW853*(1+$E862),0.01)</f>
        <v/>
      </c>
      <c r="AX862" s="42">
        <f>POSTTAX(INDEX(AX$232:AX$243,$D862),AX853,$E862)</f>
        <v/>
      </c>
    </row>
    <row r="863" hidden="1" outlineLevel="2">
      <c r="A863" s="5" t="inlineStr">
        <is>
          <t>atp</t>
        </is>
      </c>
      <c r="B863" s="5" t="inlineStr">
        <is>
          <t>ker</t>
        </is>
      </c>
      <c r="C863" s="5" t="inlineStr">
        <is>
          <t>irn</t>
        </is>
      </c>
      <c r="D863" s="40">
        <f>INDEX(Inputs!$R$5:$R$132,MATCH($B863&amp;"|"&amp;$C863,Inputs!$A$5:$A$132,0))</f>
        <v/>
      </c>
      <c r="E863" s="40">
        <f>INDEX(Inputs!$S$5:$S$132,MATCH($B863&amp;"|"&amp;$C863,Inputs!$A$5:$A$132,0))</f>
        <v/>
      </c>
      <c r="F863" s="39" t="n"/>
      <c r="G863" s="39" t="n"/>
      <c r="H863" s="5">
        <f>INDEX(Variables!$B$5:$B$105,MATCH($A863,Variables!$A$5:$A$105,0))&amp;IF($C863="",""," | "&amp;INDEX(Mapping!$B$5:$B$26,MATCH($C863,Mapping!$A$5:$A$26,0))&amp;" | "&amp;INDEX(Mapping!$B$30:$B$41,MATCH($B863,Mapping!$A$30:$A$41,0)))</f>
        <v/>
      </c>
      <c r="I863" s="5">
        <f>INDEX(Variables!$C$5:$C$105,MATCH($A863,Variables!$A$5:$A$105,0))</f>
        <v/>
      </c>
      <c r="J863" s="5">
        <f>INDEX(Variables!$E$5:$E$105,MATCH($A863,Variables!$A$5:$A$105,0))</f>
        <v/>
      </c>
      <c r="K863" s="25">
        <f>LOWER(Settings!$C$4)&amp;".mit."&amp;$A863&amp;IF($C863="","","."&amp;$C863&amp;"."&amp;$B863)&amp;IF(INDEX(Variables!$D$5:$D$105,MATCH($A863,Variables!$A$5:$A$105,0))="","","."&amp;INDEX(Variables!$D$5:$D$105,MATCH($A863,Variables!$A$5:$A$105,0)))&amp;"."&amp;K$5</f>
        <v/>
      </c>
      <c r="L863" s="41">
        <f>MAX(INDEX(L$232:L$243,$D863)+L854*(1+$E863),0.01)</f>
        <v/>
      </c>
      <c r="M863" s="40">
        <f>MAX(INDEX(M$232:M$243,$D863)+M854*(1+$E863),0.01)</f>
        <v/>
      </c>
      <c r="N863" s="40">
        <f>MAX(INDEX(N$232:N$243,$D863)+N854*(1+$E863),0.01)</f>
        <v/>
      </c>
      <c r="O863" s="40">
        <f>MAX(INDEX(O$232:O$243,$D863)+O854*(1+$E863),0.01)</f>
        <v/>
      </c>
      <c r="P863" s="40">
        <f>MAX(INDEX(P$232:P$243,$D863)+P854*(1+$E863),0.01)</f>
        <v/>
      </c>
      <c r="Q863" s="40">
        <f>MAX(INDEX(Q$232:Q$243,$D863)+Q854*(1+$E863),0.01)</f>
        <v/>
      </c>
      <c r="R863" s="40">
        <f>MAX(INDEX(R$232:R$243,$D863)+R854*(1+$E863),0.01)</f>
        <v/>
      </c>
      <c r="S863" s="40">
        <f>MAX(INDEX(S$232:S$243,$D863)+S854*(1+$E863),0.01)</f>
        <v/>
      </c>
      <c r="T863" s="40">
        <f>MAX(INDEX(T$232:T$243,$D863)+T854*(1+$E863),0.01)</f>
        <v/>
      </c>
      <c r="U863" s="40">
        <f>MAX(INDEX(U$232:U$243,$D863)+U854*(1+$E863),0.01)</f>
        <v/>
      </c>
      <c r="V863" s="40">
        <f>MAX(INDEX(V$232:V$243,$D863)+V854*(1+$E863),0.01)</f>
        <v/>
      </c>
      <c r="W863" s="40">
        <f>MAX(INDEX(W$232:W$243,$D863)+W854*(1+$E863),0.01)</f>
        <v/>
      </c>
      <c r="X863" s="40">
        <f>MAX(INDEX(X$232:X$243,$D863)+X854*(1+$E863),0.01)</f>
        <v/>
      </c>
      <c r="Y863" s="40">
        <f>MAX(INDEX(Y$232:Y$243,$D863)+Y854*(1+$E863),0.01)</f>
        <v/>
      </c>
      <c r="Z863" s="40">
        <f>MAX(INDEX(Z$232:Z$243,$D863)+Z854*(1+$E863),0.01)</f>
        <v/>
      </c>
      <c r="AA863" s="40">
        <f>MAX(INDEX(AA$232:AA$243,$D863)+AA854*(1+$E863),0.01)</f>
        <v/>
      </c>
      <c r="AB863" s="40">
        <f>MAX(INDEX(AB$232:AB$243,$D863)+AB854*(1+$E863),0.01)</f>
        <v/>
      </c>
      <c r="AC863" s="40">
        <f>MAX(INDEX(AC$232:AC$243,$D863)+AC854*(1+$E863),0.01)</f>
        <v/>
      </c>
      <c r="AD863" s="42">
        <f>POSTTAX(INDEX(AD$232:AD$243,$D863),AD854,$E863)</f>
        <v/>
      </c>
      <c r="AE863" s="25">
        <f>LOWER(Settings!$C$4)&amp;".mit."&amp;$A863&amp;IF($C863="","","."&amp;$C863&amp;"."&amp;$B863)&amp;IF(INDEX(Variables!$D$5:$D$105,MATCH($A863,Variables!$A$5:$A$105,0))="","","."&amp;INDEX(Variables!$D$5:$D$105,MATCH($A863,Variables!$A$5:$A$105,0)))&amp;"."&amp;AE$5</f>
        <v/>
      </c>
      <c r="AF863" s="41">
        <f>MAX(INDEX(AF$232:AF$243,$D863)+AF854*(1+$E863),0.01)</f>
        <v/>
      </c>
      <c r="AG863" s="40">
        <f>MAX(INDEX(AG$232:AG$243,$D863)+AG854*(1+$E863),0.01)</f>
        <v/>
      </c>
      <c r="AH863" s="40">
        <f>MAX(INDEX(AH$232:AH$243,$D863)+AH854*(1+$E863),0.01)</f>
        <v/>
      </c>
      <c r="AI863" s="40">
        <f>MAX(INDEX(AI$232:AI$243,$D863)+AI854*(1+$E863),0.01)</f>
        <v/>
      </c>
      <c r="AJ863" s="40">
        <f>MAX(INDEX(AJ$232:AJ$243,$D863)+AJ854*(1+$E863),0.01)</f>
        <v/>
      </c>
      <c r="AK863" s="40">
        <f>MAX(INDEX(AK$232:AK$243,$D863)+AK854*(1+$E863),0.01)</f>
        <v/>
      </c>
      <c r="AL863" s="40">
        <f>MAX(INDEX(AL$232:AL$243,$D863)+AL854*(1+$E863),0.01)</f>
        <v/>
      </c>
      <c r="AM863" s="40">
        <f>MAX(INDEX(AM$232:AM$243,$D863)+AM854*(1+$E863),0.01)</f>
        <v/>
      </c>
      <c r="AN863" s="40">
        <f>MAX(INDEX(AN$232:AN$243,$D863)+AN854*(1+$E863),0.01)</f>
        <v/>
      </c>
      <c r="AO863" s="40">
        <f>MAX(INDEX(AO$232:AO$243,$D863)+AO854*(1+$E863),0.01)</f>
        <v/>
      </c>
      <c r="AP863" s="40">
        <f>MAX(INDEX(AP$232:AP$243,$D863)+AP854*(1+$E863),0.01)</f>
        <v/>
      </c>
      <c r="AQ863" s="40">
        <f>MAX(INDEX(AQ$232:AQ$243,$D863)+AQ854*(1+$E863),0.01)</f>
        <v/>
      </c>
      <c r="AR863" s="40">
        <f>MAX(INDEX(AR$232:AR$243,$D863)+AR854*(1+$E863),0.01)</f>
        <v/>
      </c>
      <c r="AS863" s="40">
        <f>MAX(INDEX(AS$232:AS$243,$D863)+AS854*(1+$E863),0.01)</f>
        <v/>
      </c>
      <c r="AT863" s="40">
        <f>MAX(INDEX(AT$232:AT$243,$D863)+AT854*(1+$E863),0.01)</f>
        <v/>
      </c>
      <c r="AU863" s="40">
        <f>MAX(INDEX(AU$232:AU$243,$D863)+AU854*(1+$E863),0.01)</f>
        <v/>
      </c>
      <c r="AV863" s="40">
        <f>MAX(INDEX(AV$232:AV$243,$D863)+AV854*(1+$E863),0.01)</f>
        <v/>
      </c>
      <c r="AW863" s="40">
        <f>MAX(INDEX(AW$232:AW$243,$D863)+AW854*(1+$E863),0.01)</f>
        <v/>
      </c>
      <c r="AX863" s="42">
        <f>POSTTAX(INDEX(AX$232:AX$243,$D863),AX854,$E863)</f>
        <v/>
      </c>
    </row>
    <row r="864" hidden="1" outlineLevel="2">
      <c r="A864" s="5" t="inlineStr">
        <is>
          <t>atp</t>
        </is>
      </c>
      <c r="B864" s="5" t="inlineStr">
        <is>
          <t>oop</t>
        </is>
      </c>
      <c r="C864" s="5" t="inlineStr">
        <is>
          <t>irn</t>
        </is>
      </c>
      <c r="D864" s="40">
        <f>INDEX(Inputs!$R$5:$R$132,MATCH($B864&amp;"|"&amp;$C864,Inputs!$A$5:$A$132,0))</f>
        <v/>
      </c>
      <c r="E864" s="40">
        <f>INDEX(Inputs!$S$5:$S$132,MATCH($B864&amp;"|"&amp;$C864,Inputs!$A$5:$A$132,0))</f>
        <v/>
      </c>
      <c r="F864" s="39" t="n"/>
      <c r="G864" s="39" t="n"/>
      <c r="H864" s="5">
        <f>INDEX(Variables!$B$5:$B$105,MATCH($A864,Variables!$A$5:$A$105,0))&amp;IF($C864="",""," | "&amp;INDEX(Mapping!$B$5:$B$26,MATCH($C864,Mapping!$A$5:$A$26,0))&amp;" | "&amp;INDEX(Mapping!$B$30:$B$41,MATCH($B864,Mapping!$A$30:$A$41,0)))</f>
        <v/>
      </c>
      <c r="I864" s="5">
        <f>INDEX(Variables!$C$5:$C$105,MATCH($A864,Variables!$A$5:$A$105,0))</f>
        <v/>
      </c>
      <c r="J864" s="5">
        <f>INDEX(Variables!$E$5:$E$105,MATCH($A864,Variables!$A$5:$A$105,0))</f>
        <v/>
      </c>
      <c r="K864" s="25">
        <f>LOWER(Settings!$C$4)&amp;".mit."&amp;$A864&amp;IF($C864="","","."&amp;$C864&amp;"."&amp;$B864)&amp;IF(INDEX(Variables!$D$5:$D$105,MATCH($A864,Variables!$A$5:$A$105,0))="","","."&amp;INDEX(Variables!$D$5:$D$105,MATCH($A864,Variables!$A$5:$A$105,0)))&amp;"."&amp;K$5</f>
        <v/>
      </c>
      <c r="L864" s="41">
        <f>MAX(INDEX(L$232:L$243,$D864)+L855*(1+$E864),0.01)</f>
        <v/>
      </c>
      <c r="M864" s="40">
        <f>MAX(INDEX(M$232:M$243,$D864)+M855*(1+$E864),0.01)</f>
        <v/>
      </c>
      <c r="N864" s="40">
        <f>MAX(INDEX(N$232:N$243,$D864)+N855*(1+$E864),0.01)</f>
        <v/>
      </c>
      <c r="O864" s="40">
        <f>MAX(INDEX(O$232:O$243,$D864)+O855*(1+$E864),0.01)</f>
        <v/>
      </c>
      <c r="P864" s="40">
        <f>MAX(INDEX(P$232:P$243,$D864)+P855*(1+$E864),0.01)</f>
        <v/>
      </c>
      <c r="Q864" s="40">
        <f>MAX(INDEX(Q$232:Q$243,$D864)+Q855*(1+$E864),0.01)</f>
        <v/>
      </c>
      <c r="R864" s="40">
        <f>MAX(INDEX(R$232:R$243,$D864)+R855*(1+$E864),0.01)</f>
        <v/>
      </c>
      <c r="S864" s="40">
        <f>MAX(INDEX(S$232:S$243,$D864)+S855*(1+$E864),0.01)</f>
        <v/>
      </c>
      <c r="T864" s="40">
        <f>MAX(INDEX(T$232:T$243,$D864)+T855*(1+$E864),0.01)</f>
        <v/>
      </c>
      <c r="U864" s="40">
        <f>MAX(INDEX(U$232:U$243,$D864)+U855*(1+$E864),0.01)</f>
        <v/>
      </c>
      <c r="V864" s="40">
        <f>MAX(INDEX(V$232:V$243,$D864)+V855*(1+$E864),0.01)</f>
        <v/>
      </c>
      <c r="W864" s="40">
        <f>MAX(INDEX(W$232:W$243,$D864)+W855*(1+$E864),0.01)</f>
        <v/>
      </c>
      <c r="X864" s="40">
        <f>MAX(INDEX(X$232:X$243,$D864)+X855*(1+$E864),0.01)</f>
        <v/>
      </c>
      <c r="Y864" s="40">
        <f>MAX(INDEX(Y$232:Y$243,$D864)+Y855*(1+$E864),0.01)</f>
        <v/>
      </c>
      <c r="Z864" s="40">
        <f>MAX(INDEX(Z$232:Z$243,$D864)+Z855*(1+$E864),0.01)</f>
        <v/>
      </c>
      <c r="AA864" s="40">
        <f>MAX(INDEX(AA$232:AA$243,$D864)+AA855*(1+$E864),0.01)</f>
        <v/>
      </c>
      <c r="AB864" s="40">
        <f>MAX(INDEX(AB$232:AB$243,$D864)+AB855*(1+$E864),0.01)</f>
        <v/>
      </c>
      <c r="AC864" s="40">
        <f>MAX(INDEX(AC$232:AC$243,$D864)+AC855*(1+$E864),0.01)</f>
        <v/>
      </c>
      <c r="AD864" s="42">
        <f>POSTTAX(INDEX(AD$232:AD$243,$D864),AD855,$E864)</f>
        <v/>
      </c>
      <c r="AE864" s="25">
        <f>LOWER(Settings!$C$4)&amp;".mit."&amp;$A864&amp;IF($C864="","","."&amp;$C864&amp;"."&amp;$B864)&amp;IF(INDEX(Variables!$D$5:$D$105,MATCH($A864,Variables!$A$5:$A$105,0))="","","."&amp;INDEX(Variables!$D$5:$D$105,MATCH($A864,Variables!$A$5:$A$105,0)))&amp;"."&amp;AE$5</f>
        <v/>
      </c>
      <c r="AF864" s="41">
        <f>MAX(INDEX(AF$232:AF$243,$D864)+AF855*(1+$E864),0.01)</f>
        <v/>
      </c>
      <c r="AG864" s="40">
        <f>MAX(INDEX(AG$232:AG$243,$D864)+AG855*(1+$E864),0.01)</f>
        <v/>
      </c>
      <c r="AH864" s="40">
        <f>MAX(INDEX(AH$232:AH$243,$D864)+AH855*(1+$E864),0.01)</f>
        <v/>
      </c>
      <c r="AI864" s="40">
        <f>MAX(INDEX(AI$232:AI$243,$D864)+AI855*(1+$E864),0.01)</f>
        <v/>
      </c>
      <c r="AJ864" s="40">
        <f>MAX(INDEX(AJ$232:AJ$243,$D864)+AJ855*(1+$E864),0.01)</f>
        <v/>
      </c>
      <c r="AK864" s="40">
        <f>MAX(INDEX(AK$232:AK$243,$D864)+AK855*(1+$E864),0.01)</f>
        <v/>
      </c>
      <c r="AL864" s="40">
        <f>MAX(INDEX(AL$232:AL$243,$D864)+AL855*(1+$E864),0.01)</f>
        <v/>
      </c>
      <c r="AM864" s="40">
        <f>MAX(INDEX(AM$232:AM$243,$D864)+AM855*(1+$E864),0.01)</f>
        <v/>
      </c>
      <c r="AN864" s="40">
        <f>MAX(INDEX(AN$232:AN$243,$D864)+AN855*(1+$E864),0.01)</f>
        <v/>
      </c>
      <c r="AO864" s="40">
        <f>MAX(INDEX(AO$232:AO$243,$D864)+AO855*(1+$E864),0.01)</f>
        <v/>
      </c>
      <c r="AP864" s="40">
        <f>MAX(INDEX(AP$232:AP$243,$D864)+AP855*(1+$E864),0.01)</f>
        <v/>
      </c>
      <c r="AQ864" s="40">
        <f>MAX(INDEX(AQ$232:AQ$243,$D864)+AQ855*(1+$E864),0.01)</f>
        <v/>
      </c>
      <c r="AR864" s="40">
        <f>MAX(INDEX(AR$232:AR$243,$D864)+AR855*(1+$E864),0.01)</f>
        <v/>
      </c>
      <c r="AS864" s="40">
        <f>MAX(INDEX(AS$232:AS$243,$D864)+AS855*(1+$E864),0.01)</f>
        <v/>
      </c>
      <c r="AT864" s="40">
        <f>MAX(INDEX(AT$232:AT$243,$D864)+AT855*(1+$E864),0.01)</f>
        <v/>
      </c>
      <c r="AU864" s="40">
        <f>MAX(INDEX(AU$232:AU$243,$D864)+AU855*(1+$E864),0.01)</f>
        <v/>
      </c>
      <c r="AV864" s="40">
        <f>MAX(INDEX(AV$232:AV$243,$D864)+AV855*(1+$E864),0.01)</f>
        <v/>
      </c>
      <c r="AW864" s="40">
        <f>MAX(INDEX(AW$232:AW$243,$D864)+AW855*(1+$E864),0.01)</f>
        <v/>
      </c>
      <c r="AX864" s="42">
        <f>POSTTAX(INDEX(AX$232:AX$243,$D864),AX855,$E864)</f>
        <v/>
      </c>
    </row>
    <row r="865" hidden="1" outlineLevel="2">
      <c r="A865" s="5" t="inlineStr">
        <is>
          <t>atp</t>
        </is>
      </c>
      <c r="B865" s="5" t="inlineStr">
        <is>
          <t>bio</t>
        </is>
      </c>
      <c r="C865" s="5" t="inlineStr">
        <is>
          <t>irn</t>
        </is>
      </c>
      <c r="D865" s="40">
        <f>INDEX(Inputs!$R$5:$R$132,MATCH($B865&amp;"|"&amp;$C865,Inputs!$A$5:$A$132,0))</f>
        <v/>
      </c>
      <c r="E865" s="40">
        <f>INDEX(Inputs!$S$5:$S$132,MATCH($B865&amp;"|"&amp;$C865,Inputs!$A$5:$A$132,0))</f>
        <v/>
      </c>
      <c r="F865" s="39" t="n"/>
      <c r="G865" s="39" t="n"/>
      <c r="H865" s="5">
        <f>INDEX(Variables!$B$5:$B$105,MATCH($A865,Variables!$A$5:$A$105,0))&amp;IF($C865="",""," | "&amp;INDEX(Mapping!$B$5:$B$26,MATCH($C865,Mapping!$A$5:$A$26,0))&amp;" | "&amp;INDEX(Mapping!$B$30:$B$41,MATCH($B865,Mapping!$A$30:$A$41,0)))</f>
        <v/>
      </c>
      <c r="I865" s="5">
        <f>INDEX(Variables!$C$5:$C$105,MATCH($A865,Variables!$A$5:$A$105,0))</f>
        <v/>
      </c>
      <c r="J865" s="5">
        <f>INDEX(Variables!$E$5:$E$105,MATCH($A865,Variables!$A$5:$A$105,0))</f>
        <v/>
      </c>
      <c r="K865" s="25">
        <f>LOWER(Settings!$C$4)&amp;".mit."&amp;$A865&amp;IF($C865="","","."&amp;$C865&amp;"."&amp;$B865)&amp;IF(INDEX(Variables!$D$5:$D$105,MATCH($A865,Variables!$A$5:$A$105,0))="","","."&amp;INDEX(Variables!$D$5:$D$105,MATCH($A865,Variables!$A$5:$A$105,0)))&amp;"."&amp;K$5</f>
        <v/>
      </c>
      <c r="L865" s="41">
        <f>MAX(INDEX(L$232:L$243,$D865)+L856*(1+$E865),0.01)</f>
        <v/>
      </c>
      <c r="M865" s="40">
        <f>MAX(INDEX(M$232:M$243,$D865)+M856*(1+$E865),0.01)</f>
        <v/>
      </c>
      <c r="N865" s="40">
        <f>MAX(INDEX(N$232:N$243,$D865)+N856*(1+$E865),0.01)</f>
        <v/>
      </c>
      <c r="O865" s="40">
        <f>MAX(INDEX(O$232:O$243,$D865)+O856*(1+$E865),0.01)</f>
        <v/>
      </c>
      <c r="P865" s="40">
        <f>MAX(INDEX(P$232:P$243,$D865)+P856*(1+$E865),0.01)</f>
        <v/>
      </c>
      <c r="Q865" s="40">
        <f>MAX(INDEX(Q$232:Q$243,$D865)+Q856*(1+$E865),0.01)</f>
        <v/>
      </c>
      <c r="R865" s="40">
        <f>MAX(INDEX(R$232:R$243,$D865)+R856*(1+$E865),0.01)</f>
        <v/>
      </c>
      <c r="S865" s="40">
        <f>MAX(INDEX(S$232:S$243,$D865)+S856*(1+$E865),0.01)</f>
        <v/>
      </c>
      <c r="T865" s="40">
        <f>MAX(INDEX(T$232:T$243,$D865)+T856*(1+$E865),0.01)</f>
        <v/>
      </c>
      <c r="U865" s="40">
        <f>MAX(INDEX(U$232:U$243,$D865)+U856*(1+$E865),0.01)</f>
        <v/>
      </c>
      <c r="V865" s="40">
        <f>MAX(INDEX(V$232:V$243,$D865)+V856*(1+$E865),0.01)</f>
        <v/>
      </c>
      <c r="W865" s="40">
        <f>MAX(INDEX(W$232:W$243,$D865)+W856*(1+$E865),0.01)</f>
        <v/>
      </c>
      <c r="X865" s="40">
        <f>MAX(INDEX(X$232:X$243,$D865)+X856*(1+$E865),0.01)</f>
        <v/>
      </c>
      <c r="Y865" s="40">
        <f>MAX(INDEX(Y$232:Y$243,$D865)+Y856*(1+$E865),0.01)</f>
        <v/>
      </c>
      <c r="Z865" s="40">
        <f>MAX(INDEX(Z$232:Z$243,$D865)+Z856*(1+$E865),0.01)</f>
        <v/>
      </c>
      <c r="AA865" s="40">
        <f>MAX(INDEX(AA$232:AA$243,$D865)+AA856*(1+$E865),0.01)</f>
        <v/>
      </c>
      <c r="AB865" s="40">
        <f>MAX(INDEX(AB$232:AB$243,$D865)+AB856*(1+$E865),0.01)</f>
        <v/>
      </c>
      <c r="AC865" s="40">
        <f>MAX(INDEX(AC$232:AC$243,$D865)+AC856*(1+$E865),0.01)</f>
        <v/>
      </c>
      <c r="AD865" s="42">
        <f>POSTTAX(INDEX(AD$232:AD$243,$D865),AD856,$E865)</f>
        <v/>
      </c>
      <c r="AE865" s="25">
        <f>LOWER(Settings!$C$4)&amp;".mit."&amp;$A865&amp;IF($C865="","","."&amp;$C865&amp;"."&amp;$B865)&amp;IF(INDEX(Variables!$D$5:$D$105,MATCH($A865,Variables!$A$5:$A$105,0))="","","."&amp;INDEX(Variables!$D$5:$D$105,MATCH($A865,Variables!$A$5:$A$105,0)))&amp;"."&amp;AE$5</f>
        <v/>
      </c>
      <c r="AF865" s="41">
        <f>MAX(INDEX(AF$232:AF$243,$D865)+AF856*(1+$E865),0.01)</f>
        <v/>
      </c>
      <c r="AG865" s="40">
        <f>MAX(INDEX(AG$232:AG$243,$D865)+AG856*(1+$E865),0.01)</f>
        <v/>
      </c>
      <c r="AH865" s="40">
        <f>MAX(INDEX(AH$232:AH$243,$D865)+AH856*(1+$E865),0.01)</f>
        <v/>
      </c>
      <c r="AI865" s="40">
        <f>MAX(INDEX(AI$232:AI$243,$D865)+AI856*(1+$E865),0.01)</f>
        <v/>
      </c>
      <c r="AJ865" s="40">
        <f>MAX(INDEX(AJ$232:AJ$243,$D865)+AJ856*(1+$E865),0.01)</f>
        <v/>
      </c>
      <c r="AK865" s="40">
        <f>MAX(INDEX(AK$232:AK$243,$D865)+AK856*(1+$E865),0.01)</f>
        <v/>
      </c>
      <c r="AL865" s="40">
        <f>MAX(INDEX(AL$232:AL$243,$D865)+AL856*(1+$E865),0.01)</f>
        <v/>
      </c>
      <c r="AM865" s="40">
        <f>MAX(INDEX(AM$232:AM$243,$D865)+AM856*(1+$E865),0.01)</f>
        <v/>
      </c>
      <c r="AN865" s="40">
        <f>MAX(INDEX(AN$232:AN$243,$D865)+AN856*(1+$E865),0.01)</f>
        <v/>
      </c>
      <c r="AO865" s="40">
        <f>MAX(INDEX(AO$232:AO$243,$D865)+AO856*(1+$E865),0.01)</f>
        <v/>
      </c>
      <c r="AP865" s="40">
        <f>MAX(INDEX(AP$232:AP$243,$D865)+AP856*(1+$E865),0.01)</f>
        <v/>
      </c>
      <c r="AQ865" s="40">
        <f>MAX(INDEX(AQ$232:AQ$243,$D865)+AQ856*(1+$E865),0.01)</f>
        <v/>
      </c>
      <c r="AR865" s="40">
        <f>MAX(INDEX(AR$232:AR$243,$D865)+AR856*(1+$E865),0.01)</f>
        <v/>
      </c>
      <c r="AS865" s="40">
        <f>MAX(INDEX(AS$232:AS$243,$D865)+AS856*(1+$E865),0.01)</f>
        <v/>
      </c>
      <c r="AT865" s="40">
        <f>MAX(INDEX(AT$232:AT$243,$D865)+AT856*(1+$E865),0.01)</f>
        <v/>
      </c>
      <c r="AU865" s="40">
        <f>MAX(INDEX(AU$232:AU$243,$D865)+AU856*(1+$E865),0.01)</f>
        <v/>
      </c>
      <c r="AV865" s="40">
        <f>MAX(INDEX(AV$232:AV$243,$D865)+AV856*(1+$E865),0.01)</f>
        <v/>
      </c>
      <c r="AW865" s="40">
        <f>MAX(INDEX(AW$232:AW$243,$D865)+AW856*(1+$E865),0.01)</f>
        <v/>
      </c>
      <c r="AX865" s="42">
        <f>POSTTAX(INDEX(AX$232:AX$243,$D865),AX856,$E865)</f>
        <v/>
      </c>
    </row>
    <row r="866" hidden="1" outlineLevel="2"/>
    <row r="867" hidden="1" outlineLevel="2">
      <c r="A867" s="5" t="inlineStr">
        <is>
          <t>shp</t>
        </is>
      </c>
      <c r="B867" s="5" t="inlineStr">
        <is>
          <t>coa</t>
        </is>
      </c>
      <c r="C867" s="5" t="inlineStr">
        <is>
          <t>irn</t>
        </is>
      </c>
      <c r="D867" s="40">
        <f>INDEX(Inputs!$M$5:$M$132,MATCH($B867&amp;"|"&amp;$C867,Inputs!$A$5:$A$132,0))</f>
        <v/>
      </c>
      <c r="E867" s="40">
        <f>INDEX(Inputs!$T$5:$T$132,MATCH($B867&amp;"|"&amp;$C867,Inputs!$A$5:$A$132,0))</f>
        <v/>
      </c>
      <c r="F867" s="40">
        <f>INDEX(Inputs!$K$5:$K$132,MATCH($B867&amp;"|"&amp;$C867,Inputs!$A$5:$A$132,0))</f>
        <v/>
      </c>
      <c r="G867" s="39" t="n"/>
      <c r="H867" s="5">
        <f>INDEX(Variables!$B$5:$B$105,MATCH($A867,Variables!$A$5:$A$105,0))&amp;IF($C867="",""," | "&amp;INDEX(Mapping!$B$5:$B$26,MATCH($C867,Mapping!$A$5:$A$26,0))&amp;" | "&amp;INDEX(Mapping!$B$30:$B$41,MATCH($B867,Mapping!$A$30:$A$41,0)))</f>
        <v/>
      </c>
      <c r="I867" s="5">
        <f>INDEX(Variables!$C$5:$C$105,MATCH($A867,Variables!$A$5:$A$105,0))</f>
        <v/>
      </c>
      <c r="J867" s="5">
        <f>INDEX(Variables!$E$5:$E$105,MATCH($A867,Variables!$A$5:$A$105,0))</f>
        <v/>
      </c>
      <c r="K867" s="25">
        <f>LOWER(Settings!$C$4)&amp;".mit."&amp;$A867&amp;IF($C867="","","."&amp;$C867&amp;"."&amp;$B867)&amp;IF(INDEX(Variables!$D$5:$D$105,MATCH($A867,Variables!$A$5:$A$105,0))="","","."&amp;INDEX(Variables!$D$5:$D$105,MATCH($A867,Variables!$A$5:$A$105,0)))&amp;"."&amp;K$5</f>
        <v/>
      </c>
      <c r="L867" s="41">
        <f>INDEX(L$175:L$178,$D867)*$E867*INDEX(L$179:L$195,$F867)</f>
        <v/>
      </c>
      <c r="M867" s="40">
        <f>INDEX(M$175:M$178,$D867)*$E867*INDEX(M$179:M$195,$F867)</f>
        <v/>
      </c>
      <c r="N867" s="40">
        <f>INDEX(N$175:N$178,$D867)*$E867*INDEX(N$179:N$195,$F867)</f>
        <v/>
      </c>
      <c r="O867" s="40">
        <f>INDEX(O$175:O$178,$D867)*$E867*INDEX(O$179:O$195,$F867)</f>
        <v/>
      </c>
      <c r="P867" s="40">
        <f>INDEX(P$175:P$178,$D867)*$E867*INDEX(P$179:P$195,$F867)</f>
        <v/>
      </c>
      <c r="Q867" s="40">
        <f>INDEX(Q$175:Q$178,$D867)*$E867*INDEX(Q$179:Q$195,$F867)</f>
        <v/>
      </c>
      <c r="R867" s="40">
        <f>INDEX(R$175:R$178,$D867)*$E867*INDEX(R$179:R$195,$F867)</f>
        <v/>
      </c>
      <c r="S867" s="40">
        <f>INDEX(S$175:S$178,$D867)*$E867*INDEX(S$179:S$195,$F867)</f>
        <v/>
      </c>
      <c r="T867" s="40">
        <f>INDEX(T$175:T$178,$D867)*$E867*INDEX(T$179:T$195,$F867)</f>
        <v/>
      </c>
      <c r="U867" s="40">
        <f>INDEX(U$175:U$178,$D867)*$E867*INDEX(U$179:U$195,$F867)</f>
        <v/>
      </c>
      <c r="V867" s="40">
        <f>INDEX(V$175:V$178,$D867)*$E867*INDEX(V$179:V$195,$F867)</f>
        <v/>
      </c>
      <c r="W867" s="40">
        <f>INDEX(W$175:W$178,$D867)*$E867*INDEX(W$179:W$195,$F867)</f>
        <v/>
      </c>
      <c r="X867" s="40">
        <f>INDEX(X$175:X$178,$D867)*$E867*INDEX(X$179:X$195,$F867)</f>
        <v/>
      </c>
      <c r="Y867" s="40">
        <f>INDEX(Y$175:Y$178,$D867)*$E867*INDEX(Y$179:Y$195,$F867)</f>
        <v/>
      </c>
      <c r="Z867" s="40">
        <f>INDEX(Z$175:Z$178,$D867)*$E867*INDEX(Z$179:Z$195,$F867)</f>
        <v/>
      </c>
      <c r="AA867" s="40">
        <f>INDEX(AA$175:AA$178,$D867)*$E867*INDEX(AA$179:AA$195,$F867)</f>
        <v/>
      </c>
      <c r="AB867" s="40">
        <f>INDEX(AB$175:AB$178,$D867)*$E867*INDEX(AB$179:AB$195,$F867)</f>
        <v/>
      </c>
      <c r="AC867" s="40">
        <f>INDEX(AC$175:AC$178,$D867)*$E867*INDEX(AC$179:AC$195,$F867)</f>
        <v/>
      </c>
      <c r="AD867" s="42">
        <f>SHADOWEFF(INDEX(AD$175:AD$178,$D867),$E867,INDEX(AD$179:AD$195,$F867))</f>
        <v/>
      </c>
      <c r="AE867" s="25">
        <f>LOWER(Settings!$C$4)&amp;".mit."&amp;$A867&amp;IF($C867="","","."&amp;$C867&amp;"."&amp;$B867)&amp;IF(INDEX(Variables!$D$5:$D$105,MATCH($A867,Variables!$A$5:$A$105,0))="","","."&amp;INDEX(Variables!$D$5:$D$105,MATCH($A867,Variables!$A$5:$A$105,0)))&amp;"."&amp;AE$5</f>
        <v/>
      </c>
      <c r="AF867" s="41">
        <f>INDEX(AF$175:AF$178,$D867)*$E867*INDEX(AF$179:AF$195,$F867)</f>
        <v/>
      </c>
      <c r="AG867" s="40">
        <f>INDEX(AG$175:AG$178,$D867)*$E867*INDEX(AG$179:AG$195,$F867)</f>
        <v/>
      </c>
      <c r="AH867" s="40">
        <f>INDEX(AH$175:AH$178,$D867)*$E867*INDEX(AH$179:AH$195,$F867)</f>
        <v/>
      </c>
      <c r="AI867" s="40">
        <f>INDEX(AI$175:AI$178,$D867)*$E867*INDEX(AI$179:AI$195,$F867)</f>
        <v/>
      </c>
      <c r="AJ867" s="40">
        <f>INDEX(AJ$175:AJ$178,$D867)*$E867*INDEX(AJ$179:AJ$195,$F867)</f>
        <v/>
      </c>
      <c r="AK867" s="40">
        <f>INDEX(AK$175:AK$178,$D867)*$E867*INDEX(AK$179:AK$195,$F867)</f>
        <v/>
      </c>
      <c r="AL867" s="40">
        <f>INDEX(AL$175:AL$178,$D867)*$E867*INDEX(AL$179:AL$195,$F867)</f>
        <v/>
      </c>
      <c r="AM867" s="40">
        <f>INDEX(AM$175:AM$178,$D867)*$E867*INDEX(AM$179:AM$195,$F867)</f>
        <v/>
      </c>
      <c r="AN867" s="40">
        <f>INDEX(AN$175:AN$178,$D867)*$E867*INDEX(AN$179:AN$195,$F867)</f>
        <v/>
      </c>
      <c r="AO867" s="40">
        <f>INDEX(AO$175:AO$178,$D867)*$E867*INDEX(AO$179:AO$195,$F867)</f>
        <v/>
      </c>
      <c r="AP867" s="40">
        <f>INDEX(AP$175:AP$178,$D867)*$E867*INDEX(AP$179:AP$195,$F867)</f>
        <v/>
      </c>
      <c r="AQ867" s="40">
        <f>INDEX(AQ$175:AQ$178,$D867)*$E867*INDEX(AQ$179:AQ$195,$F867)</f>
        <v/>
      </c>
      <c r="AR867" s="40">
        <f>INDEX(AR$175:AR$178,$D867)*$E867*INDEX(AR$179:AR$195,$F867)</f>
        <v/>
      </c>
      <c r="AS867" s="40">
        <f>INDEX(AS$175:AS$178,$D867)*$E867*INDEX(AS$179:AS$195,$F867)</f>
        <v/>
      </c>
      <c r="AT867" s="40">
        <f>INDEX(AT$175:AT$178,$D867)*$E867*INDEX(AT$179:AT$195,$F867)</f>
        <v/>
      </c>
      <c r="AU867" s="40">
        <f>INDEX(AU$175:AU$178,$D867)*$E867*INDEX(AU$179:AU$195,$F867)</f>
        <v/>
      </c>
      <c r="AV867" s="40">
        <f>INDEX(AV$175:AV$178,$D867)*$E867*INDEX(AV$179:AV$195,$F867)</f>
        <v/>
      </c>
      <c r="AW867" s="40">
        <f>INDEX(AW$175:AW$178,$D867)*$E867*INDEX(AW$179:AW$195,$F867)</f>
        <v/>
      </c>
      <c r="AX867" s="42">
        <f>SHADOWEFF(INDEX(AX$175:AX$178,$D867),$E867,INDEX(AX$179:AX$195,$F867))</f>
        <v/>
      </c>
    </row>
    <row r="868" hidden="1" outlineLevel="2">
      <c r="A868" s="5" t="inlineStr">
        <is>
          <t>shp</t>
        </is>
      </c>
      <c r="B868" s="5" t="inlineStr">
        <is>
          <t>nga</t>
        </is>
      </c>
      <c r="C868" s="5" t="inlineStr">
        <is>
          <t>irn</t>
        </is>
      </c>
      <c r="D868" s="40">
        <f>INDEX(Inputs!$M$5:$M$132,MATCH($B868&amp;"|"&amp;$C868,Inputs!$A$5:$A$132,0))</f>
        <v/>
      </c>
      <c r="E868" s="40">
        <f>INDEX(Inputs!$T$5:$T$132,MATCH($B868&amp;"|"&amp;$C868,Inputs!$A$5:$A$132,0))</f>
        <v/>
      </c>
      <c r="F868" s="40">
        <f>INDEX(Inputs!$K$5:$K$132,MATCH($B868&amp;"|"&amp;$C868,Inputs!$A$5:$A$132,0))</f>
        <v/>
      </c>
      <c r="G868" s="39" t="n"/>
      <c r="H868" s="5">
        <f>INDEX(Variables!$B$5:$B$105,MATCH($A868,Variables!$A$5:$A$105,0))&amp;IF($C868="",""," | "&amp;INDEX(Mapping!$B$5:$B$26,MATCH($C868,Mapping!$A$5:$A$26,0))&amp;" | "&amp;INDEX(Mapping!$B$30:$B$41,MATCH($B868,Mapping!$A$30:$A$41,0)))</f>
        <v/>
      </c>
      <c r="I868" s="5">
        <f>INDEX(Variables!$C$5:$C$105,MATCH($A868,Variables!$A$5:$A$105,0))</f>
        <v/>
      </c>
      <c r="J868" s="5">
        <f>INDEX(Variables!$E$5:$E$105,MATCH($A868,Variables!$A$5:$A$105,0))</f>
        <v/>
      </c>
      <c r="K868" s="25">
        <f>LOWER(Settings!$C$4)&amp;".mit."&amp;$A868&amp;IF($C868="","","."&amp;$C868&amp;"."&amp;$B868)&amp;IF(INDEX(Variables!$D$5:$D$105,MATCH($A868,Variables!$A$5:$A$105,0))="","","."&amp;INDEX(Variables!$D$5:$D$105,MATCH($A868,Variables!$A$5:$A$105,0)))&amp;"."&amp;K$5</f>
        <v/>
      </c>
      <c r="L868" s="41">
        <f>INDEX(L$175:L$178,$D868)*$E868*INDEX(L$179:L$195,$F868)</f>
        <v/>
      </c>
      <c r="M868" s="40">
        <f>INDEX(M$175:M$178,$D868)*$E868*INDEX(M$179:M$195,$F868)</f>
        <v/>
      </c>
      <c r="N868" s="40">
        <f>INDEX(N$175:N$178,$D868)*$E868*INDEX(N$179:N$195,$F868)</f>
        <v/>
      </c>
      <c r="O868" s="40">
        <f>INDEX(O$175:O$178,$D868)*$E868*INDEX(O$179:O$195,$F868)</f>
        <v/>
      </c>
      <c r="P868" s="40">
        <f>INDEX(P$175:P$178,$D868)*$E868*INDEX(P$179:P$195,$F868)</f>
        <v/>
      </c>
      <c r="Q868" s="40">
        <f>INDEX(Q$175:Q$178,$D868)*$E868*INDEX(Q$179:Q$195,$F868)</f>
        <v/>
      </c>
      <c r="R868" s="40">
        <f>INDEX(R$175:R$178,$D868)*$E868*INDEX(R$179:R$195,$F868)</f>
        <v/>
      </c>
      <c r="S868" s="40">
        <f>INDEX(S$175:S$178,$D868)*$E868*INDEX(S$179:S$195,$F868)</f>
        <v/>
      </c>
      <c r="T868" s="40">
        <f>INDEX(T$175:T$178,$D868)*$E868*INDEX(T$179:T$195,$F868)</f>
        <v/>
      </c>
      <c r="U868" s="40">
        <f>INDEX(U$175:U$178,$D868)*$E868*INDEX(U$179:U$195,$F868)</f>
        <v/>
      </c>
      <c r="V868" s="40">
        <f>INDEX(V$175:V$178,$D868)*$E868*INDEX(V$179:V$195,$F868)</f>
        <v/>
      </c>
      <c r="W868" s="40">
        <f>INDEX(W$175:W$178,$D868)*$E868*INDEX(W$179:W$195,$F868)</f>
        <v/>
      </c>
      <c r="X868" s="40">
        <f>INDEX(X$175:X$178,$D868)*$E868*INDEX(X$179:X$195,$F868)</f>
        <v/>
      </c>
      <c r="Y868" s="40">
        <f>INDEX(Y$175:Y$178,$D868)*$E868*INDEX(Y$179:Y$195,$F868)</f>
        <v/>
      </c>
      <c r="Z868" s="40">
        <f>INDEX(Z$175:Z$178,$D868)*$E868*INDEX(Z$179:Z$195,$F868)</f>
        <v/>
      </c>
      <c r="AA868" s="40">
        <f>INDEX(AA$175:AA$178,$D868)*$E868*INDEX(AA$179:AA$195,$F868)</f>
        <v/>
      </c>
      <c r="AB868" s="40">
        <f>INDEX(AB$175:AB$178,$D868)*$E868*INDEX(AB$179:AB$195,$F868)</f>
        <v/>
      </c>
      <c r="AC868" s="40">
        <f>INDEX(AC$175:AC$178,$D868)*$E868*INDEX(AC$179:AC$195,$F868)</f>
        <v/>
      </c>
      <c r="AD868" s="42">
        <f>SHADOWEFF(INDEX(AD$175:AD$178,$D868),$E868,INDEX(AD$179:AD$195,$F868))</f>
        <v/>
      </c>
      <c r="AE868" s="25">
        <f>LOWER(Settings!$C$4)&amp;".mit."&amp;$A868&amp;IF($C868="","","."&amp;$C868&amp;"."&amp;$B868)&amp;IF(INDEX(Variables!$D$5:$D$105,MATCH($A868,Variables!$A$5:$A$105,0))="","","."&amp;INDEX(Variables!$D$5:$D$105,MATCH($A868,Variables!$A$5:$A$105,0)))&amp;"."&amp;AE$5</f>
        <v/>
      </c>
      <c r="AF868" s="41">
        <f>INDEX(AF$175:AF$178,$D868)*$E868*INDEX(AF$179:AF$195,$F868)</f>
        <v/>
      </c>
      <c r="AG868" s="40">
        <f>INDEX(AG$175:AG$178,$D868)*$E868*INDEX(AG$179:AG$195,$F868)</f>
        <v/>
      </c>
      <c r="AH868" s="40">
        <f>INDEX(AH$175:AH$178,$D868)*$E868*INDEX(AH$179:AH$195,$F868)</f>
        <v/>
      </c>
      <c r="AI868" s="40">
        <f>INDEX(AI$175:AI$178,$D868)*$E868*INDEX(AI$179:AI$195,$F868)</f>
        <v/>
      </c>
      <c r="AJ868" s="40">
        <f>INDEX(AJ$175:AJ$178,$D868)*$E868*INDEX(AJ$179:AJ$195,$F868)</f>
        <v/>
      </c>
      <c r="AK868" s="40">
        <f>INDEX(AK$175:AK$178,$D868)*$E868*INDEX(AK$179:AK$195,$F868)</f>
        <v/>
      </c>
      <c r="AL868" s="40">
        <f>INDEX(AL$175:AL$178,$D868)*$E868*INDEX(AL$179:AL$195,$F868)</f>
        <v/>
      </c>
      <c r="AM868" s="40">
        <f>INDEX(AM$175:AM$178,$D868)*$E868*INDEX(AM$179:AM$195,$F868)</f>
        <v/>
      </c>
      <c r="AN868" s="40">
        <f>INDEX(AN$175:AN$178,$D868)*$E868*INDEX(AN$179:AN$195,$F868)</f>
        <v/>
      </c>
      <c r="AO868" s="40">
        <f>INDEX(AO$175:AO$178,$D868)*$E868*INDEX(AO$179:AO$195,$F868)</f>
        <v/>
      </c>
      <c r="AP868" s="40">
        <f>INDEX(AP$175:AP$178,$D868)*$E868*INDEX(AP$179:AP$195,$F868)</f>
        <v/>
      </c>
      <c r="AQ868" s="40">
        <f>INDEX(AQ$175:AQ$178,$D868)*$E868*INDEX(AQ$179:AQ$195,$F868)</f>
        <v/>
      </c>
      <c r="AR868" s="40">
        <f>INDEX(AR$175:AR$178,$D868)*$E868*INDEX(AR$179:AR$195,$F868)</f>
        <v/>
      </c>
      <c r="AS868" s="40">
        <f>INDEX(AS$175:AS$178,$D868)*$E868*INDEX(AS$179:AS$195,$F868)</f>
        <v/>
      </c>
      <c r="AT868" s="40">
        <f>INDEX(AT$175:AT$178,$D868)*$E868*INDEX(AT$179:AT$195,$F868)</f>
        <v/>
      </c>
      <c r="AU868" s="40">
        <f>INDEX(AU$175:AU$178,$D868)*$E868*INDEX(AU$179:AU$195,$F868)</f>
        <v/>
      </c>
      <c r="AV868" s="40">
        <f>INDEX(AV$175:AV$178,$D868)*$E868*INDEX(AV$179:AV$195,$F868)</f>
        <v/>
      </c>
      <c r="AW868" s="40">
        <f>INDEX(AW$175:AW$178,$D868)*$E868*INDEX(AW$179:AW$195,$F868)</f>
        <v/>
      </c>
      <c r="AX868" s="42">
        <f>SHADOWEFF(INDEX(AX$175:AX$178,$D868),$E868,INDEX(AX$179:AX$195,$F868))</f>
        <v/>
      </c>
    </row>
    <row r="869" hidden="1" outlineLevel="2">
      <c r="A869" s="5" t="inlineStr">
        <is>
          <t>shp</t>
        </is>
      </c>
      <c r="B869" s="5" t="inlineStr">
        <is>
          <t>gso</t>
        </is>
      </c>
      <c r="C869" s="5" t="inlineStr">
        <is>
          <t>irn</t>
        </is>
      </c>
      <c r="D869" s="40">
        <f>INDEX(Inputs!$M$5:$M$132,MATCH($B869&amp;"|"&amp;$C869,Inputs!$A$5:$A$132,0))</f>
        <v/>
      </c>
      <c r="E869" s="40">
        <f>INDEX(Inputs!$T$5:$T$132,MATCH($B869&amp;"|"&amp;$C869,Inputs!$A$5:$A$132,0))</f>
        <v/>
      </c>
      <c r="F869" s="40">
        <f>INDEX(Inputs!$K$5:$K$132,MATCH($B869&amp;"|"&amp;$C869,Inputs!$A$5:$A$132,0))</f>
        <v/>
      </c>
      <c r="G869" s="39" t="n"/>
      <c r="H869" s="5">
        <f>INDEX(Variables!$B$5:$B$105,MATCH($A869,Variables!$A$5:$A$105,0))&amp;IF($C869="",""," | "&amp;INDEX(Mapping!$B$5:$B$26,MATCH($C869,Mapping!$A$5:$A$26,0))&amp;" | "&amp;INDEX(Mapping!$B$30:$B$41,MATCH($B869,Mapping!$A$30:$A$41,0)))</f>
        <v/>
      </c>
      <c r="I869" s="5">
        <f>INDEX(Variables!$C$5:$C$105,MATCH($A869,Variables!$A$5:$A$105,0))</f>
        <v/>
      </c>
      <c r="J869" s="5">
        <f>INDEX(Variables!$E$5:$E$105,MATCH($A869,Variables!$A$5:$A$105,0))</f>
        <v/>
      </c>
      <c r="K869" s="25">
        <f>LOWER(Settings!$C$4)&amp;".mit."&amp;$A869&amp;IF($C869="","","."&amp;$C869&amp;"."&amp;$B869)&amp;IF(INDEX(Variables!$D$5:$D$105,MATCH($A869,Variables!$A$5:$A$105,0))="","","."&amp;INDEX(Variables!$D$5:$D$105,MATCH($A869,Variables!$A$5:$A$105,0)))&amp;"."&amp;K$5</f>
        <v/>
      </c>
      <c r="L869" s="41">
        <f>INDEX(L$175:L$178,$D869)*$E869*INDEX(L$179:L$195,$F869)</f>
        <v/>
      </c>
      <c r="M869" s="40">
        <f>INDEX(M$175:M$178,$D869)*$E869*INDEX(M$179:M$195,$F869)</f>
        <v/>
      </c>
      <c r="N869" s="40">
        <f>INDEX(N$175:N$178,$D869)*$E869*INDEX(N$179:N$195,$F869)</f>
        <v/>
      </c>
      <c r="O869" s="40">
        <f>INDEX(O$175:O$178,$D869)*$E869*INDEX(O$179:O$195,$F869)</f>
        <v/>
      </c>
      <c r="P869" s="40">
        <f>INDEX(P$175:P$178,$D869)*$E869*INDEX(P$179:P$195,$F869)</f>
        <v/>
      </c>
      <c r="Q869" s="40">
        <f>INDEX(Q$175:Q$178,$D869)*$E869*INDEX(Q$179:Q$195,$F869)</f>
        <v/>
      </c>
      <c r="R869" s="40">
        <f>INDEX(R$175:R$178,$D869)*$E869*INDEX(R$179:R$195,$F869)</f>
        <v/>
      </c>
      <c r="S869" s="40">
        <f>INDEX(S$175:S$178,$D869)*$E869*INDEX(S$179:S$195,$F869)</f>
        <v/>
      </c>
      <c r="T869" s="40">
        <f>INDEX(T$175:T$178,$D869)*$E869*INDEX(T$179:T$195,$F869)</f>
        <v/>
      </c>
      <c r="U869" s="40">
        <f>INDEX(U$175:U$178,$D869)*$E869*INDEX(U$179:U$195,$F869)</f>
        <v/>
      </c>
      <c r="V869" s="40">
        <f>INDEX(V$175:V$178,$D869)*$E869*INDEX(V$179:V$195,$F869)</f>
        <v/>
      </c>
      <c r="W869" s="40">
        <f>INDEX(W$175:W$178,$D869)*$E869*INDEX(W$179:W$195,$F869)</f>
        <v/>
      </c>
      <c r="X869" s="40">
        <f>INDEX(X$175:X$178,$D869)*$E869*INDEX(X$179:X$195,$F869)</f>
        <v/>
      </c>
      <c r="Y869" s="40">
        <f>INDEX(Y$175:Y$178,$D869)*$E869*INDEX(Y$179:Y$195,$F869)</f>
        <v/>
      </c>
      <c r="Z869" s="40">
        <f>INDEX(Z$175:Z$178,$D869)*$E869*INDEX(Z$179:Z$195,$F869)</f>
        <v/>
      </c>
      <c r="AA869" s="40">
        <f>INDEX(AA$175:AA$178,$D869)*$E869*INDEX(AA$179:AA$195,$F869)</f>
        <v/>
      </c>
      <c r="AB869" s="40">
        <f>INDEX(AB$175:AB$178,$D869)*$E869*INDEX(AB$179:AB$195,$F869)</f>
        <v/>
      </c>
      <c r="AC869" s="40">
        <f>INDEX(AC$175:AC$178,$D869)*$E869*INDEX(AC$179:AC$195,$F869)</f>
        <v/>
      </c>
      <c r="AD869" s="42">
        <f>SHADOWEFF(INDEX(AD$175:AD$178,$D869),$E869,INDEX(AD$179:AD$195,$F869))</f>
        <v/>
      </c>
      <c r="AE869" s="25">
        <f>LOWER(Settings!$C$4)&amp;".mit."&amp;$A869&amp;IF($C869="","","."&amp;$C869&amp;"."&amp;$B869)&amp;IF(INDEX(Variables!$D$5:$D$105,MATCH($A869,Variables!$A$5:$A$105,0))="","","."&amp;INDEX(Variables!$D$5:$D$105,MATCH($A869,Variables!$A$5:$A$105,0)))&amp;"."&amp;AE$5</f>
        <v/>
      </c>
      <c r="AF869" s="41">
        <f>INDEX(AF$175:AF$178,$D869)*$E869*INDEX(AF$179:AF$195,$F869)</f>
        <v/>
      </c>
      <c r="AG869" s="40">
        <f>INDEX(AG$175:AG$178,$D869)*$E869*INDEX(AG$179:AG$195,$F869)</f>
        <v/>
      </c>
      <c r="AH869" s="40">
        <f>INDEX(AH$175:AH$178,$D869)*$E869*INDEX(AH$179:AH$195,$F869)</f>
        <v/>
      </c>
      <c r="AI869" s="40">
        <f>INDEX(AI$175:AI$178,$D869)*$E869*INDEX(AI$179:AI$195,$F869)</f>
        <v/>
      </c>
      <c r="AJ869" s="40">
        <f>INDEX(AJ$175:AJ$178,$D869)*$E869*INDEX(AJ$179:AJ$195,$F869)</f>
        <v/>
      </c>
      <c r="AK869" s="40">
        <f>INDEX(AK$175:AK$178,$D869)*$E869*INDEX(AK$179:AK$195,$F869)</f>
        <v/>
      </c>
      <c r="AL869" s="40">
        <f>INDEX(AL$175:AL$178,$D869)*$E869*INDEX(AL$179:AL$195,$F869)</f>
        <v/>
      </c>
      <c r="AM869" s="40">
        <f>INDEX(AM$175:AM$178,$D869)*$E869*INDEX(AM$179:AM$195,$F869)</f>
        <v/>
      </c>
      <c r="AN869" s="40">
        <f>INDEX(AN$175:AN$178,$D869)*$E869*INDEX(AN$179:AN$195,$F869)</f>
        <v/>
      </c>
      <c r="AO869" s="40">
        <f>INDEX(AO$175:AO$178,$D869)*$E869*INDEX(AO$179:AO$195,$F869)</f>
        <v/>
      </c>
      <c r="AP869" s="40">
        <f>INDEX(AP$175:AP$178,$D869)*$E869*INDEX(AP$179:AP$195,$F869)</f>
        <v/>
      </c>
      <c r="AQ869" s="40">
        <f>INDEX(AQ$175:AQ$178,$D869)*$E869*INDEX(AQ$179:AQ$195,$F869)</f>
        <v/>
      </c>
      <c r="AR869" s="40">
        <f>INDEX(AR$175:AR$178,$D869)*$E869*INDEX(AR$179:AR$195,$F869)</f>
        <v/>
      </c>
      <c r="AS869" s="40">
        <f>INDEX(AS$175:AS$178,$D869)*$E869*INDEX(AS$179:AS$195,$F869)</f>
        <v/>
      </c>
      <c r="AT869" s="40">
        <f>INDEX(AT$175:AT$178,$D869)*$E869*INDEX(AT$179:AT$195,$F869)</f>
        <v/>
      </c>
      <c r="AU869" s="40">
        <f>INDEX(AU$175:AU$178,$D869)*$E869*INDEX(AU$179:AU$195,$F869)</f>
        <v/>
      </c>
      <c r="AV869" s="40">
        <f>INDEX(AV$175:AV$178,$D869)*$E869*INDEX(AV$179:AV$195,$F869)</f>
        <v/>
      </c>
      <c r="AW869" s="40">
        <f>INDEX(AW$175:AW$178,$D869)*$E869*INDEX(AW$179:AW$195,$F869)</f>
        <v/>
      </c>
      <c r="AX869" s="42">
        <f>SHADOWEFF(INDEX(AX$175:AX$178,$D869),$E869,INDEX(AX$179:AX$195,$F869))</f>
        <v/>
      </c>
    </row>
    <row r="870" hidden="1" outlineLevel="2">
      <c r="A870" s="5" t="inlineStr">
        <is>
          <t>shp</t>
        </is>
      </c>
      <c r="B870" s="5" t="inlineStr">
        <is>
          <t>die</t>
        </is>
      </c>
      <c r="C870" s="5" t="inlineStr">
        <is>
          <t>irn</t>
        </is>
      </c>
      <c r="D870" s="40">
        <f>INDEX(Inputs!$M$5:$M$132,MATCH($B870&amp;"|"&amp;$C870,Inputs!$A$5:$A$132,0))</f>
        <v/>
      </c>
      <c r="E870" s="40">
        <f>INDEX(Inputs!$T$5:$T$132,MATCH($B870&amp;"|"&amp;$C870,Inputs!$A$5:$A$132,0))</f>
        <v/>
      </c>
      <c r="F870" s="40">
        <f>INDEX(Inputs!$K$5:$K$132,MATCH($B870&amp;"|"&amp;$C870,Inputs!$A$5:$A$132,0))</f>
        <v/>
      </c>
      <c r="G870" s="39" t="n"/>
      <c r="H870" s="5">
        <f>INDEX(Variables!$B$5:$B$105,MATCH($A870,Variables!$A$5:$A$105,0))&amp;IF($C870="",""," | "&amp;INDEX(Mapping!$B$5:$B$26,MATCH($C870,Mapping!$A$5:$A$26,0))&amp;" | "&amp;INDEX(Mapping!$B$30:$B$41,MATCH($B870,Mapping!$A$30:$A$41,0)))</f>
        <v/>
      </c>
      <c r="I870" s="5">
        <f>INDEX(Variables!$C$5:$C$105,MATCH($A870,Variables!$A$5:$A$105,0))</f>
        <v/>
      </c>
      <c r="J870" s="5">
        <f>INDEX(Variables!$E$5:$E$105,MATCH($A870,Variables!$A$5:$A$105,0))</f>
        <v/>
      </c>
      <c r="K870" s="25">
        <f>LOWER(Settings!$C$4)&amp;".mit."&amp;$A870&amp;IF($C870="","","."&amp;$C870&amp;"."&amp;$B870)&amp;IF(INDEX(Variables!$D$5:$D$105,MATCH($A870,Variables!$A$5:$A$105,0))="","","."&amp;INDEX(Variables!$D$5:$D$105,MATCH($A870,Variables!$A$5:$A$105,0)))&amp;"."&amp;K$5</f>
        <v/>
      </c>
      <c r="L870" s="41">
        <f>INDEX(L$175:L$178,$D870)*$E870*INDEX(L$179:L$195,$F870)</f>
        <v/>
      </c>
      <c r="M870" s="40">
        <f>INDEX(M$175:M$178,$D870)*$E870*INDEX(M$179:M$195,$F870)</f>
        <v/>
      </c>
      <c r="N870" s="40">
        <f>INDEX(N$175:N$178,$D870)*$E870*INDEX(N$179:N$195,$F870)</f>
        <v/>
      </c>
      <c r="O870" s="40">
        <f>INDEX(O$175:O$178,$D870)*$E870*INDEX(O$179:O$195,$F870)</f>
        <v/>
      </c>
      <c r="P870" s="40">
        <f>INDEX(P$175:P$178,$D870)*$E870*INDEX(P$179:P$195,$F870)</f>
        <v/>
      </c>
      <c r="Q870" s="40">
        <f>INDEX(Q$175:Q$178,$D870)*$E870*INDEX(Q$179:Q$195,$F870)</f>
        <v/>
      </c>
      <c r="R870" s="40">
        <f>INDEX(R$175:R$178,$D870)*$E870*INDEX(R$179:R$195,$F870)</f>
        <v/>
      </c>
      <c r="S870" s="40">
        <f>INDEX(S$175:S$178,$D870)*$E870*INDEX(S$179:S$195,$F870)</f>
        <v/>
      </c>
      <c r="T870" s="40">
        <f>INDEX(T$175:T$178,$D870)*$E870*INDEX(T$179:T$195,$F870)</f>
        <v/>
      </c>
      <c r="U870" s="40">
        <f>INDEX(U$175:U$178,$D870)*$E870*INDEX(U$179:U$195,$F870)</f>
        <v/>
      </c>
      <c r="V870" s="40">
        <f>INDEX(V$175:V$178,$D870)*$E870*INDEX(V$179:V$195,$F870)</f>
        <v/>
      </c>
      <c r="W870" s="40">
        <f>INDEX(W$175:W$178,$D870)*$E870*INDEX(W$179:W$195,$F870)</f>
        <v/>
      </c>
      <c r="X870" s="40">
        <f>INDEX(X$175:X$178,$D870)*$E870*INDEX(X$179:X$195,$F870)</f>
        <v/>
      </c>
      <c r="Y870" s="40">
        <f>INDEX(Y$175:Y$178,$D870)*$E870*INDEX(Y$179:Y$195,$F870)</f>
        <v/>
      </c>
      <c r="Z870" s="40">
        <f>INDEX(Z$175:Z$178,$D870)*$E870*INDEX(Z$179:Z$195,$F870)</f>
        <v/>
      </c>
      <c r="AA870" s="40">
        <f>INDEX(AA$175:AA$178,$D870)*$E870*INDEX(AA$179:AA$195,$F870)</f>
        <v/>
      </c>
      <c r="AB870" s="40">
        <f>INDEX(AB$175:AB$178,$D870)*$E870*INDEX(AB$179:AB$195,$F870)</f>
        <v/>
      </c>
      <c r="AC870" s="40">
        <f>INDEX(AC$175:AC$178,$D870)*$E870*INDEX(AC$179:AC$195,$F870)</f>
        <v/>
      </c>
      <c r="AD870" s="42">
        <f>SHADOWEFF(INDEX(AD$175:AD$178,$D870),$E870,INDEX(AD$179:AD$195,$F870))</f>
        <v/>
      </c>
      <c r="AE870" s="25">
        <f>LOWER(Settings!$C$4)&amp;".mit."&amp;$A870&amp;IF($C870="","","."&amp;$C870&amp;"."&amp;$B870)&amp;IF(INDEX(Variables!$D$5:$D$105,MATCH($A870,Variables!$A$5:$A$105,0))="","","."&amp;INDEX(Variables!$D$5:$D$105,MATCH($A870,Variables!$A$5:$A$105,0)))&amp;"."&amp;AE$5</f>
        <v/>
      </c>
      <c r="AF870" s="41">
        <f>INDEX(AF$175:AF$178,$D870)*$E870*INDEX(AF$179:AF$195,$F870)</f>
        <v/>
      </c>
      <c r="AG870" s="40">
        <f>INDEX(AG$175:AG$178,$D870)*$E870*INDEX(AG$179:AG$195,$F870)</f>
        <v/>
      </c>
      <c r="AH870" s="40">
        <f>INDEX(AH$175:AH$178,$D870)*$E870*INDEX(AH$179:AH$195,$F870)</f>
        <v/>
      </c>
      <c r="AI870" s="40">
        <f>INDEX(AI$175:AI$178,$D870)*$E870*INDEX(AI$179:AI$195,$F870)</f>
        <v/>
      </c>
      <c r="AJ870" s="40">
        <f>INDEX(AJ$175:AJ$178,$D870)*$E870*INDEX(AJ$179:AJ$195,$F870)</f>
        <v/>
      </c>
      <c r="AK870" s="40">
        <f>INDEX(AK$175:AK$178,$D870)*$E870*INDEX(AK$179:AK$195,$F870)</f>
        <v/>
      </c>
      <c r="AL870" s="40">
        <f>INDEX(AL$175:AL$178,$D870)*$E870*INDEX(AL$179:AL$195,$F870)</f>
        <v/>
      </c>
      <c r="AM870" s="40">
        <f>INDEX(AM$175:AM$178,$D870)*$E870*INDEX(AM$179:AM$195,$F870)</f>
        <v/>
      </c>
      <c r="AN870" s="40">
        <f>INDEX(AN$175:AN$178,$D870)*$E870*INDEX(AN$179:AN$195,$F870)</f>
        <v/>
      </c>
      <c r="AO870" s="40">
        <f>INDEX(AO$175:AO$178,$D870)*$E870*INDEX(AO$179:AO$195,$F870)</f>
        <v/>
      </c>
      <c r="AP870" s="40">
        <f>INDEX(AP$175:AP$178,$D870)*$E870*INDEX(AP$179:AP$195,$F870)</f>
        <v/>
      </c>
      <c r="AQ870" s="40">
        <f>INDEX(AQ$175:AQ$178,$D870)*$E870*INDEX(AQ$179:AQ$195,$F870)</f>
        <v/>
      </c>
      <c r="AR870" s="40">
        <f>INDEX(AR$175:AR$178,$D870)*$E870*INDEX(AR$179:AR$195,$F870)</f>
        <v/>
      </c>
      <c r="AS870" s="40">
        <f>INDEX(AS$175:AS$178,$D870)*$E870*INDEX(AS$179:AS$195,$F870)</f>
        <v/>
      </c>
      <c r="AT870" s="40">
        <f>INDEX(AT$175:AT$178,$D870)*$E870*INDEX(AT$179:AT$195,$F870)</f>
        <v/>
      </c>
      <c r="AU870" s="40">
        <f>INDEX(AU$175:AU$178,$D870)*$E870*INDEX(AU$179:AU$195,$F870)</f>
        <v/>
      </c>
      <c r="AV870" s="40">
        <f>INDEX(AV$175:AV$178,$D870)*$E870*INDEX(AV$179:AV$195,$F870)</f>
        <v/>
      </c>
      <c r="AW870" s="40">
        <f>INDEX(AW$175:AW$178,$D870)*$E870*INDEX(AW$179:AW$195,$F870)</f>
        <v/>
      </c>
      <c r="AX870" s="42">
        <f>SHADOWEFF(INDEX(AX$175:AX$178,$D870),$E870,INDEX(AX$179:AX$195,$F870))</f>
        <v/>
      </c>
    </row>
    <row r="871" hidden="1" outlineLevel="2">
      <c r="A871" s="5" t="inlineStr">
        <is>
          <t>shp</t>
        </is>
      </c>
      <c r="B871" s="5" t="inlineStr">
        <is>
          <t>lpg</t>
        </is>
      </c>
      <c r="C871" s="5" t="inlineStr">
        <is>
          <t>irn</t>
        </is>
      </c>
      <c r="D871" s="40">
        <f>INDEX(Inputs!$M$5:$M$132,MATCH($B871&amp;"|"&amp;$C871,Inputs!$A$5:$A$132,0))</f>
        <v/>
      </c>
      <c r="E871" s="40">
        <f>INDEX(Inputs!$T$5:$T$132,MATCH($B871&amp;"|"&amp;$C871,Inputs!$A$5:$A$132,0))</f>
        <v/>
      </c>
      <c r="F871" s="40">
        <f>INDEX(Inputs!$K$5:$K$132,MATCH($B871&amp;"|"&amp;$C871,Inputs!$A$5:$A$132,0))</f>
        <v/>
      </c>
      <c r="G871" s="39" t="n"/>
      <c r="H871" s="5">
        <f>INDEX(Variables!$B$5:$B$105,MATCH($A871,Variables!$A$5:$A$105,0))&amp;IF($C871="",""," | "&amp;INDEX(Mapping!$B$5:$B$26,MATCH($C871,Mapping!$A$5:$A$26,0))&amp;" | "&amp;INDEX(Mapping!$B$30:$B$41,MATCH($B871,Mapping!$A$30:$A$41,0)))</f>
        <v/>
      </c>
      <c r="I871" s="5">
        <f>INDEX(Variables!$C$5:$C$105,MATCH($A871,Variables!$A$5:$A$105,0))</f>
        <v/>
      </c>
      <c r="J871" s="5">
        <f>INDEX(Variables!$E$5:$E$105,MATCH($A871,Variables!$A$5:$A$105,0))</f>
        <v/>
      </c>
      <c r="K871" s="25">
        <f>LOWER(Settings!$C$4)&amp;".mit."&amp;$A871&amp;IF($C871="","","."&amp;$C871&amp;"."&amp;$B871)&amp;IF(INDEX(Variables!$D$5:$D$105,MATCH($A871,Variables!$A$5:$A$105,0))="","","."&amp;INDEX(Variables!$D$5:$D$105,MATCH($A871,Variables!$A$5:$A$105,0)))&amp;"."&amp;K$5</f>
        <v/>
      </c>
      <c r="L871" s="41">
        <f>INDEX(L$175:L$178,$D871)*$E871*INDEX(L$179:L$195,$F871)</f>
        <v/>
      </c>
      <c r="M871" s="40">
        <f>INDEX(M$175:M$178,$D871)*$E871*INDEX(M$179:M$195,$F871)</f>
        <v/>
      </c>
      <c r="N871" s="40">
        <f>INDEX(N$175:N$178,$D871)*$E871*INDEX(N$179:N$195,$F871)</f>
        <v/>
      </c>
      <c r="O871" s="40">
        <f>INDEX(O$175:O$178,$D871)*$E871*INDEX(O$179:O$195,$F871)</f>
        <v/>
      </c>
      <c r="P871" s="40">
        <f>INDEX(P$175:P$178,$D871)*$E871*INDEX(P$179:P$195,$F871)</f>
        <v/>
      </c>
      <c r="Q871" s="40">
        <f>INDEX(Q$175:Q$178,$D871)*$E871*INDEX(Q$179:Q$195,$F871)</f>
        <v/>
      </c>
      <c r="R871" s="40">
        <f>INDEX(R$175:R$178,$D871)*$E871*INDEX(R$179:R$195,$F871)</f>
        <v/>
      </c>
      <c r="S871" s="40">
        <f>INDEX(S$175:S$178,$D871)*$E871*INDEX(S$179:S$195,$F871)</f>
        <v/>
      </c>
      <c r="T871" s="40">
        <f>INDEX(T$175:T$178,$D871)*$E871*INDEX(T$179:T$195,$F871)</f>
        <v/>
      </c>
      <c r="U871" s="40">
        <f>INDEX(U$175:U$178,$D871)*$E871*INDEX(U$179:U$195,$F871)</f>
        <v/>
      </c>
      <c r="V871" s="40">
        <f>INDEX(V$175:V$178,$D871)*$E871*INDEX(V$179:V$195,$F871)</f>
        <v/>
      </c>
      <c r="W871" s="40">
        <f>INDEX(W$175:W$178,$D871)*$E871*INDEX(W$179:W$195,$F871)</f>
        <v/>
      </c>
      <c r="X871" s="40">
        <f>INDEX(X$175:X$178,$D871)*$E871*INDEX(X$179:X$195,$F871)</f>
        <v/>
      </c>
      <c r="Y871" s="40">
        <f>INDEX(Y$175:Y$178,$D871)*$E871*INDEX(Y$179:Y$195,$F871)</f>
        <v/>
      </c>
      <c r="Z871" s="40">
        <f>INDEX(Z$175:Z$178,$D871)*$E871*INDEX(Z$179:Z$195,$F871)</f>
        <v/>
      </c>
      <c r="AA871" s="40">
        <f>INDEX(AA$175:AA$178,$D871)*$E871*INDEX(AA$179:AA$195,$F871)</f>
        <v/>
      </c>
      <c r="AB871" s="40">
        <f>INDEX(AB$175:AB$178,$D871)*$E871*INDEX(AB$179:AB$195,$F871)</f>
        <v/>
      </c>
      <c r="AC871" s="40">
        <f>INDEX(AC$175:AC$178,$D871)*$E871*INDEX(AC$179:AC$195,$F871)</f>
        <v/>
      </c>
      <c r="AD871" s="42">
        <f>SHADOWEFF(INDEX(AD$175:AD$178,$D871),$E871,INDEX(AD$179:AD$195,$F871))</f>
        <v/>
      </c>
      <c r="AE871" s="25">
        <f>LOWER(Settings!$C$4)&amp;".mit."&amp;$A871&amp;IF($C871="","","."&amp;$C871&amp;"."&amp;$B871)&amp;IF(INDEX(Variables!$D$5:$D$105,MATCH($A871,Variables!$A$5:$A$105,0))="","","."&amp;INDEX(Variables!$D$5:$D$105,MATCH($A871,Variables!$A$5:$A$105,0)))&amp;"."&amp;AE$5</f>
        <v/>
      </c>
      <c r="AF871" s="41">
        <f>INDEX(AF$175:AF$178,$D871)*$E871*INDEX(AF$179:AF$195,$F871)</f>
        <v/>
      </c>
      <c r="AG871" s="40">
        <f>INDEX(AG$175:AG$178,$D871)*$E871*INDEX(AG$179:AG$195,$F871)</f>
        <v/>
      </c>
      <c r="AH871" s="40">
        <f>INDEX(AH$175:AH$178,$D871)*$E871*INDEX(AH$179:AH$195,$F871)</f>
        <v/>
      </c>
      <c r="AI871" s="40">
        <f>INDEX(AI$175:AI$178,$D871)*$E871*INDEX(AI$179:AI$195,$F871)</f>
        <v/>
      </c>
      <c r="AJ871" s="40">
        <f>INDEX(AJ$175:AJ$178,$D871)*$E871*INDEX(AJ$179:AJ$195,$F871)</f>
        <v/>
      </c>
      <c r="AK871" s="40">
        <f>INDEX(AK$175:AK$178,$D871)*$E871*INDEX(AK$179:AK$195,$F871)</f>
        <v/>
      </c>
      <c r="AL871" s="40">
        <f>INDEX(AL$175:AL$178,$D871)*$E871*INDEX(AL$179:AL$195,$F871)</f>
        <v/>
      </c>
      <c r="AM871" s="40">
        <f>INDEX(AM$175:AM$178,$D871)*$E871*INDEX(AM$179:AM$195,$F871)</f>
        <v/>
      </c>
      <c r="AN871" s="40">
        <f>INDEX(AN$175:AN$178,$D871)*$E871*INDEX(AN$179:AN$195,$F871)</f>
        <v/>
      </c>
      <c r="AO871" s="40">
        <f>INDEX(AO$175:AO$178,$D871)*$E871*INDEX(AO$179:AO$195,$F871)</f>
        <v/>
      </c>
      <c r="AP871" s="40">
        <f>INDEX(AP$175:AP$178,$D871)*$E871*INDEX(AP$179:AP$195,$F871)</f>
        <v/>
      </c>
      <c r="AQ871" s="40">
        <f>INDEX(AQ$175:AQ$178,$D871)*$E871*INDEX(AQ$179:AQ$195,$F871)</f>
        <v/>
      </c>
      <c r="AR871" s="40">
        <f>INDEX(AR$175:AR$178,$D871)*$E871*INDEX(AR$179:AR$195,$F871)</f>
        <v/>
      </c>
      <c r="AS871" s="40">
        <f>INDEX(AS$175:AS$178,$D871)*$E871*INDEX(AS$179:AS$195,$F871)</f>
        <v/>
      </c>
      <c r="AT871" s="40">
        <f>INDEX(AT$175:AT$178,$D871)*$E871*INDEX(AT$179:AT$195,$F871)</f>
        <v/>
      </c>
      <c r="AU871" s="40">
        <f>INDEX(AU$175:AU$178,$D871)*$E871*INDEX(AU$179:AU$195,$F871)</f>
        <v/>
      </c>
      <c r="AV871" s="40">
        <f>INDEX(AV$175:AV$178,$D871)*$E871*INDEX(AV$179:AV$195,$F871)</f>
        <v/>
      </c>
      <c r="AW871" s="40">
        <f>INDEX(AW$175:AW$178,$D871)*$E871*INDEX(AW$179:AW$195,$F871)</f>
        <v/>
      </c>
      <c r="AX871" s="42">
        <f>SHADOWEFF(INDEX(AX$175:AX$178,$D871),$E871,INDEX(AX$179:AX$195,$F871))</f>
        <v/>
      </c>
    </row>
    <row r="872" hidden="1" outlineLevel="2">
      <c r="A872" s="5" t="inlineStr">
        <is>
          <t>shp</t>
        </is>
      </c>
      <c r="B872" s="5" t="inlineStr">
        <is>
          <t>ker</t>
        </is>
      </c>
      <c r="C872" s="5" t="inlineStr">
        <is>
          <t>irn</t>
        </is>
      </c>
      <c r="D872" s="40">
        <f>INDEX(Inputs!$M$5:$M$132,MATCH($B872&amp;"|"&amp;$C872,Inputs!$A$5:$A$132,0))</f>
        <v/>
      </c>
      <c r="E872" s="40">
        <f>INDEX(Inputs!$T$5:$T$132,MATCH($B872&amp;"|"&amp;$C872,Inputs!$A$5:$A$132,0))</f>
        <v/>
      </c>
      <c r="F872" s="40">
        <f>INDEX(Inputs!$K$5:$K$132,MATCH($B872&amp;"|"&amp;$C872,Inputs!$A$5:$A$132,0))</f>
        <v/>
      </c>
      <c r="G872" s="39" t="n"/>
      <c r="H872" s="5">
        <f>INDEX(Variables!$B$5:$B$105,MATCH($A872,Variables!$A$5:$A$105,0))&amp;IF($C872="",""," | "&amp;INDEX(Mapping!$B$5:$B$26,MATCH($C872,Mapping!$A$5:$A$26,0))&amp;" | "&amp;INDEX(Mapping!$B$30:$B$41,MATCH($B872,Mapping!$A$30:$A$41,0)))</f>
        <v/>
      </c>
      <c r="I872" s="5">
        <f>INDEX(Variables!$C$5:$C$105,MATCH($A872,Variables!$A$5:$A$105,0))</f>
        <v/>
      </c>
      <c r="J872" s="5">
        <f>INDEX(Variables!$E$5:$E$105,MATCH($A872,Variables!$A$5:$A$105,0))</f>
        <v/>
      </c>
      <c r="K872" s="25">
        <f>LOWER(Settings!$C$4)&amp;".mit."&amp;$A872&amp;IF($C872="","","."&amp;$C872&amp;"."&amp;$B872)&amp;IF(INDEX(Variables!$D$5:$D$105,MATCH($A872,Variables!$A$5:$A$105,0))="","","."&amp;INDEX(Variables!$D$5:$D$105,MATCH($A872,Variables!$A$5:$A$105,0)))&amp;"."&amp;K$5</f>
        <v/>
      </c>
      <c r="L872" s="41">
        <f>INDEX(L$175:L$178,$D872)*$E872*INDEX(L$179:L$195,$F872)</f>
        <v/>
      </c>
      <c r="M872" s="40">
        <f>INDEX(M$175:M$178,$D872)*$E872*INDEX(M$179:M$195,$F872)</f>
        <v/>
      </c>
      <c r="N872" s="40">
        <f>INDEX(N$175:N$178,$D872)*$E872*INDEX(N$179:N$195,$F872)</f>
        <v/>
      </c>
      <c r="O872" s="40">
        <f>INDEX(O$175:O$178,$D872)*$E872*INDEX(O$179:O$195,$F872)</f>
        <v/>
      </c>
      <c r="P872" s="40">
        <f>INDEX(P$175:P$178,$D872)*$E872*INDEX(P$179:P$195,$F872)</f>
        <v/>
      </c>
      <c r="Q872" s="40">
        <f>INDEX(Q$175:Q$178,$D872)*$E872*INDEX(Q$179:Q$195,$F872)</f>
        <v/>
      </c>
      <c r="R872" s="40">
        <f>INDEX(R$175:R$178,$D872)*$E872*INDEX(R$179:R$195,$F872)</f>
        <v/>
      </c>
      <c r="S872" s="40">
        <f>INDEX(S$175:S$178,$D872)*$E872*INDEX(S$179:S$195,$F872)</f>
        <v/>
      </c>
      <c r="T872" s="40">
        <f>INDEX(T$175:T$178,$D872)*$E872*INDEX(T$179:T$195,$F872)</f>
        <v/>
      </c>
      <c r="U872" s="40">
        <f>INDEX(U$175:U$178,$D872)*$E872*INDEX(U$179:U$195,$F872)</f>
        <v/>
      </c>
      <c r="V872" s="40">
        <f>INDEX(V$175:V$178,$D872)*$E872*INDEX(V$179:V$195,$F872)</f>
        <v/>
      </c>
      <c r="W872" s="40">
        <f>INDEX(W$175:W$178,$D872)*$E872*INDEX(W$179:W$195,$F872)</f>
        <v/>
      </c>
      <c r="X872" s="40">
        <f>INDEX(X$175:X$178,$D872)*$E872*INDEX(X$179:X$195,$F872)</f>
        <v/>
      </c>
      <c r="Y872" s="40">
        <f>INDEX(Y$175:Y$178,$D872)*$E872*INDEX(Y$179:Y$195,$F872)</f>
        <v/>
      </c>
      <c r="Z872" s="40">
        <f>INDEX(Z$175:Z$178,$D872)*$E872*INDEX(Z$179:Z$195,$F872)</f>
        <v/>
      </c>
      <c r="AA872" s="40">
        <f>INDEX(AA$175:AA$178,$D872)*$E872*INDEX(AA$179:AA$195,$F872)</f>
        <v/>
      </c>
      <c r="AB872" s="40">
        <f>INDEX(AB$175:AB$178,$D872)*$E872*INDEX(AB$179:AB$195,$F872)</f>
        <v/>
      </c>
      <c r="AC872" s="40">
        <f>INDEX(AC$175:AC$178,$D872)*$E872*INDEX(AC$179:AC$195,$F872)</f>
        <v/>
      </c>
      <c r="AD872" s="42">
        <f>SHADOWEFF(INDEX(AD$175:AD$178,$D872),$E872,INDEX(AD$179:AD$195,$F872))</f>
        <v/>
      </c>
      <c r="AE872" s="25">
        <f>LOWER(Settings!$C$4)&amp;".mit."&amp;$A872&amp;IF($C872="","","."&amp;$C872&amp;"."&amp;$B872)&amp;IF(INDEX(Variables!$D$5:$D$105,MATCH($A872,Variables!$A$5:$A$105,0))="","","."&amp;INDEX(Variables!$D$5:$D$105,MATCH($A872,Variables!$A$5:$A$105,0)))&amp;"."&amp;AE$5</f>
        <v/>
      </c>
      <c r="AF872" s="41">
        <f>INDEX(AF$175:AF$178,$D872)*$E872*INDEX(AF$179:AF$195,$F872)</f>
        <v/>
      </c>
      <c r="AG872" s="40">
        <f>INDEX(AG$175:AG$178,$D872)*$E872*INDEX(AG$179:AG$195,$F872)</f>
        <v/>
      </c>
      <c r="AH872" s="40">
        <f>INDEX(AH$175:AH$178,$D872)*$E872*INDEX(AH$179:AH$195,$F872)</f>
        <v/>
      </c>
      <c r="AI872" s="40">
        <f>INDEX(AI$175:AI$178,$D872)*$E872*INDEX(AI$179:AI$195,$F872)</f>
        <v/>
      </c>
      <c r="AJ872" s="40">
        <f>INDEX(AJ$175:AJ$178,$D872)*$E872*INDEX(AJ$179:AJ$195,$F872)</f>
        <v/>
      </c>
      <c r="AK872" s="40">
        <f>INDEX(AK$175:AK$178,$D872)*$E872*INDEX(AK$179:AK$195,$F872)</f>
        <v/>
      </c>
      <c r="AL872" s="40">
        <f>INDEX(AL$175:AL$178,$D872)*$E872*INDEX(AL$179:AL$195,$F872)</f>
        <v/>
      </c>
      <c r="AM872" s="40">
        <f>INDEX(AM$175:AM$178,$D872)*$E872*INDEX(AM$179:AM$195,$F872)</f>
        <v/>
      </c>
      <c r="AN872" s="40">
        <f>INDEX(AN$175:AN$178,$D872)*$E872*INDEX(AN$179:AN$195,$F872)</f>
        <v/>
      </c>
      <c r="AO872" s="40">
        <f>INDEX(AO$175:AO$178,$D872)*$E872*INDEX(AO$179:AO$195,$F872)</f>
        <v/>
      </c>
      <c r="AP872" s="40">
        <f>INDEX(AP$175:AP$178,$D872)*$E872*INDEX(AP$179:AP$195,$F872)</f>
        <v/>
      </c>
      <c r="AQ872" s="40">
        <f>INDEX(AQ$175:AQ$178,$D872)*$E872*INDEX(AQ$179:AQ$195,$F872)</f>
        <v/>
      </c>
      <c r="AR872" s="40">
        <f>INDEX(AR$175:AR$178,$D872)*$E872*INDEX(AR$179:AR$195,$F872)</f>
        <v/>
      </c>
      <c r="AS872" s="40">
        <f>INDEX(AS$175:AS$178,$D872)*$E872*INDEX(AS$179:AS$195,$F872)</f>
        <v/>
      </c>
      <c r="AT872" s="40">
        <f>INDEX(AT$175:AT$178,$D872)*$E872*INDEX(AT$179:AT$195,$F872)</f>
        <v/>
      </c>
      <c r="AU872" s="40">
        <f>INDEX(AU$175:AU$178,$D872)*$E872*INDEX(AU$179:AU$195,$F872)</f>
        <v/>
      </c>
      <c r="AV872" s="40">
        <f>INDEX(AV$175:AV$178,$D872)*$E872*INDEX(AV$179:AV$195,$F872)</f>
        <v/>
      </c>
      <c r="AW872" s="40">
        <f>INDEX(AW$175:AW$178,$D872)*$E872*INDEX(AW$179:AW$195,$F872)</f>
        <v/>
      </c>
      <c r="AX872" s="42">
        <f>SHADOWEFF(INDEX(AX$175:AX$178,$D872),$E872,INDEX(AX$179:AX$195,$F872))</f>
        <v/>
      </c>
    </row>
    <row r="873" hidden="1" outlineLevel="2">
      <c r="A873" s="5" t="inlineStr">
        <is>
          <t>shp</t>
        </is>
      </c>
      <c r="B873" s="5" t="inlineStr">
        <is>
          <t>oop</t>
        </is>
      </c>
      <c r="C873" s="5" t="inlineStr">
        <is>
          <t>irn</t>
        </is>
      </c>
      <c r="D873" s="40">
        <f>INDEX(Inputs!$M$5:$M$132,MATCH($B873&amp;"|"&amp;$C873,Inputs!$A$5:$A$132,0))</f>
        <v/>
      </c>
      <c r="E873" s="40">
        <f>INDEX(Inputs!$T$5:$T$132,MATCH($B873&amp;"|"&amp;$C873,Inputs!$A$5:$A$132,0))</f>
        <v/>
      </c>
      <c r="F873" s="40">
        <f>INDEX(Inputs!$K$5:$K$132,MATCH($B873&amp;"|"&amp;$C873,Inputs!$A$5:$A$132,0))</f>
        <v/>
      </c>
      <c r="G873" s="39" t="n"/>
      <c r="H873" s="5">
        <f>INDEX(Variables!$B$5:$B$105,MATCH($A873,Variables!$A$5:$A$105,0))&amp;IF($C873="",""," | "&amp;INDEX(Mapping!$B$5:$B$26,MATCH($C873,Mapping!$A$5:$A$26,0))&amp;" | "&amp;INDEX(Mapping!$B$30:$B$41,MATCH($B873,Mapping!$A$30:$A$41,0)))</f>
        <v/>
      </c>
      <c r="I873" s="5">
        <f>INDEX(Variables!$C$5:$C$105,MATCH($A873,Variables!$A$5:$A$105,0))</f>
        <v/>
      </c>
      <c r="J873" s="5">
        <f>INDEX(Variables!$E$5:$E$105,MATCH($A873,Variables!$A$5:$A$105,0))</f>
        <v/>
      </c>
      <c r="K873" s="25">
        <f>LOWER(Settings!$C$4)&amp;".mit."&amp;$A873&amp;IF($C873="","","."&amp;$C873&amp;"."&amp;$B873)&amp;IF(INDEX(Variables!$D$5:$D$105,MATCH($A873,Variables!$A$5:$A$105,0))="","","."&amp;INDEX(Variables!$D$5:$D$105,MATCH($A873,Variables!$A$5:$A$105,0)))&amp;"."&amp;K$5</f>
        <v/>
      </c>
      <c r="L873" s="41">
        <f>INDEX(L$175:L$178,$D873)*$E873*INDEX(L$179:L$195,$F873)</f>
        <v/>
      </c>
      <c r="M873" s="40">
        <f>INDEX(M$175:M$178,$D873)*$E873*INDEX(M$179:M$195,$F873)</f>
        <v/>
      </c>
      <c r="N873" s="40">
        <f>INDEX(N$175:N$178,$D873)*$E873*INDEX(N$179:N$195,$F873)</f>
        <v/>
      </c>
      <c r="O873" s="40">
        <f>INDEX(O$175:O$178,$D873)*$E873*INDEX(O$179:O$195,$F873)</f>
        <v/>
      </c>
      <c r="P873" s="40">
        <f>INDEX(P$175:P$178,$D873)*$E873*INDEX(P$179:P$195,$F873)</f>
        <v/>
      </c>
      <c r="Q873" s="40">
        <f>INDEX(Q$175:Q$178,$D873)*$E873*INDEX(Q$179:Q$195,$F873)</f>
        <v/>
      </c>
      <c r="R873" s="40">
        <f>INDEX(R$175:R$178,$D873)*$E873*INDEX(R$179:R$195,$F873)</f>
        <v/>
      </c>
      <c r="S873" s="40">
        <f>INDEX(S$175:S$178,$D873)*$E873*INDEX(S$179:S$195,$F873)</f>
        <v/>
      </c>
      <c r="T873" s="40">
        <f>INDEX(T$175:T$178,$D873)*$E873*INDEX(T$179:T$195,$F873)</f>
        <v/>
      </c>
      <c r="U873" s="40">
        <f>INDEX(U$175:U$178,$D873)*$E873*INDEX(U$179:U$195,$F873)</f>
        <v/>
      </c>
      <c r="V873" s="40">
        <f>INDEX(V$175:V$178,$D873)*$E873*INDEX(V$179:V$195,$F873)</f>
        <v/>
      </c>
      <c r="W873" s="40">
        <f>INDEX(W$175:W$178,$D873)*$E873*INDEX(W$179:W$195,$F873)</f>
        <v/>
      </c>
      <c r="X873" s="40">
        <f>INDEX(X$175:X$178,$D873)*$E873*INDEX(X$179:X$195,$F873)</f>
        <v/>
      </c>
      <c r="Y873" s="40">
        <f>INDEX(Y$175:Y$178,$D873)*$E873*INDEX(Y$179:Y$195,$F873)</f>
        <v/>
      </c>
      <c r="Z873" s="40">
        <f>INDEX(Z$175:Z$178,$D873)*$E873*INDEX(Z$179:Z$195,$F873)</f>
        <v/>
      </c>
      <c r="AA873" s="40">
        <f>INDEX(AA$175:AA$178,$D873)*$E873*INDEX(AA$179:AA$195,$F873)</f>
        <v/>
      </c>
      <c r="AB873" s="40">
        <f>INDEX(AB$175:AB$178,$D873)*$E873*INDEX(AB$179:AB$195,$F873)</f>
        <v/>
      </c>
      <c r="AC873" s="40">
        <f>INDEX(AC$175:AC$178,$D873)*$E873*INDEX(AC$179:AC$195,$F873)</f>
        <v/>
      </c>
      <c r="AD873" s="42">
        <f>SHADOWEFF(INDEX(AD$175:AD$178,$D873),$E873,INDEX(AD$179:AD$195,$F873))</f>
        <v/>
      </c>
      <c r="AE873" s="25">
        <f>LOWER(Settings!$C$4)&amp;".mit."&amp;$A873&amp;IF($C873="","","."&amp;$C873&amp;"."&amp;$B873)&amp;IF(INDEX(Variables!$D$5:$D$105,MATCH($A873,Variables!$A$5:$A$105,0))="","","."&amp;INDEX(Variables!$D$5:$D$105,MATCH($A873,Variables!$A$5:$A$105,0)))&amp;"."&amp;AE$5</f>
        <v/>
      </c>
      <c r="AF873" s="41">
        <f>INDEX(AF$175:AF$178,$D873)*$E873*INDEX(AF$179:AF$195,$F873)</f>
        <v/>
      </c>
      <c r="AG873" s="40">
        <f>INDEX(AG$175:AG$178,$D873)*$E873*INDEX(AG$179:AG$195,$F873)</f>
        <v/>
      </c>
      <c r="AH873" s="40">
        <f>INDEX(AH$175:AH$178,$D873)*$E873*INDEX(AH$179:AH$195,$F873)</f>
        <v/>
      </c>
      <c r="AI873" s="40">
        <f>INDEX(AI$175:AI$178,$D873)*$E873*INDEX(AI$179:AI$195,$F873)</f>
        <v/>
      </c>
      <c r="AJ873" s="40">
        <f>INDEX(AJ$175:AJ$178,$D873)*$E873*INDEX(AJ$179:AJ$195,$F873)</f>
        <v/>
      </c>
      <c r="AK873" s="40">
        <f>INDEX(AK$175:AK$178,$D873)*$E873*INDEX(AK$179:AK$195,$F873)</f>
        <v/>
      </c>
      <c r="AL873" s="40">
        <f>INDEX(AL$175:AL$178,$D873)*$E873*INDEX(AL$179:AL$195,$F873)</f>
        <v/>
      </c>
      <c r="AM873" s="40">
        <f>INDEX(AM$175:AM$178,$D873)*$E873*INDEX(AM$179:AM$195,$F873)</f>
        <v/>
      </c>
      <c r="AN873" s="40">
        <f>INDEX(AN$175:AN$178,$D873)*$E873*INDEX(AN$179:AN$195,$F873)</f>
        <v/>
      </c>
      <c r="AO873" s="40">
        <f>INDEX(AO$175:AO$178,$D873)*$E873*INDEX(AO$179:AO$195,$F873)</f>
        <v/>
      </c>
      <c r="AP873" s="40">
        <f>INDEX(AP$175:AP$178,$D873)*$E873*INDEX(AP$179:AP$195,$F873)</f>
        <v/>
      </c>
      <c r="AQ873" s="40">
        <f>INDEX(AQ$175:AQ$178,$D873)*$E873*INDEX(AQ$179:AQ$195,$F873)</f>
        <v/>
      </c>
      <c r="AR873" s="40">
        <f>INDEX(AR$175:AR$178,$D873)*$E873*INDEX(AR$179:AR$195,$F873)</f>
        <v/>
      </c>
      <c r="AS873" s="40">
        <f>INDEX(AS$175:AS$178,$D873)*$E873*INDEX(AS$179:AS$195,$F873)</f>
        <v/>
      </c>
      <c r="AT873" s="40">
        <f>INDEX(AT$175:AT$178,$D873)*$E873*INDEX(AT$179:AT$195,$F873)</f>
        <v/>
      </c>
      <c r="AU873" s="40">
        <f>INDEX(AU$175:AU$178,$D873)*$E873*INDEX(AU$179:AU$195,$F873)</f>
        <v/>
      </c>
      <c r="AV873" s="40">
        <f>INDEX(AV$175:AV$178,$D873)*$E873*INDEX(AV$179:AV$195,$F873)</f>
        <v/>
      </c>
      <c r="AW873" s="40">
        <f>INDEX(AW$175:AW$178,$D873)*$E873*INDEX(AW$179:AW$195,$F873)</f>
        <v/>
      </c>
      <c r="AX873" s="42">
        <f>SHADOWEFF(INDEX(AX$175:AX$178,$D873),$E873,INDEX(AX$179:AX$195,$F873))</f>
        <v/>
      </c>
    </row>
    <row r="874" hidden="1" outlineLevel="2">
      <c r="A874" s="5" t="inlineStr">
        <is>
          <t>shp</t>
        </is>
      </c>
      <c r="B874" s="5" t="inlineStr">
        <is>
          <t>bio</t>
        </is>
      </c>
      <c r="C874" s="5" t="inlineStr">
        <is>
          <t>irn</t>
        </is>
      </c>
      <c r="D874" s="40">
        <f>INDEX(Inputs!$M$5:$M$132,MATCH($B874&amp;"|"&amp;$C874,Inputs!$A$5:$A$132,0))</f>
        <v/>
      </c>
      <c r="E874" s="40">
        <f>INDEX(Inputs!$T$5:$T$132,MATCH($B874&amp;"|"&amp;$C874,Inputs!$A$5:$A$132,0))</f>
        <v/>
      </c>
      <c r="F874" s="40">
        <f>INDEX(Inputs!$K$5:$K$132,MATCH($B874&amp;"|"&amp;$C874,Inputs!$A$5:$A$132,0))</f>
        <v/>
      </c>
      <c r="G874" s="39" t="n"/>
      <c r="H874" s="5">
        <f>INDEX(Variables!$B$5:$B$105,MATCH($A874,Variables!$A$5:$A$105,0))&amp;IF($C874="",""," | "&amp;INDEX(Mapping!$B$5:$B$26,MATCH($C874,Mapping!$A$5:$A$26,0))&amp;" | "&amp;INDEX(Mapping!$B$30:$B$41,MATCH($B874,Mapping!$A$30:$A$41,0)))</f>
        <v/>
      </c>
      <c r="I874" s="5">
        <f>INDEX(Variables!$C$5:$C$105,MATCH($A874,Variables!$A$5:$A$105,0))</f>
        <v/>
      </c>
      <c r="J874" s="5">
        <f>INDEX(Variables!$E$5:$E$105,MATCH($A874,Variables!$A$5:$A$105,0))</f>
        <v/>
      </c>
      <c r="K874" s="25">
        <f>LOWER(Settings!$C$4)&amp;".mit."&amp;$A874&amp;IF($C874="","","."&amp;$C874&amp;"."&amp;$B874)&amp;IF(INDEX(Variables!$D$5:$D$105,MATCH($A874,Variables!$A$5:$A$105,0))="","","."&amp;INDEX(Variables!$D$5:$D$105,MATCH($A874,Variables!$A$5:$A$105,0)))&amp;"."&amp;K$5</f>
        <v/>
      </c>
      <c r="L874" s="41">
        <f>INDEX(L$175:L$178,$D874)*$E874*INDEX(L$179:L$195,$F874)</f>
        <v/>
      </c>
      <c r="M874" s="40">
        <f>INDEX(M$175:M$178,$D874)*$E874*INDEX(M$179:M$195,$F874)</f>
        <v/>
      </c>
      <c r="N874" s="40">
        <f>INDEX(N$175:N$178,$D874)*$E874*INDEX(N$179:N$195,$F874)</f>
        <v/>
      </c>
      <c r="O874" s="40">
        <f>INDEX(O$175:O$178,$D874)*$E874*INDEX(O$179:O$195,$F874)</f>
        <v/>
      </c>
      <c r="P874" s="40">
        <f>INDEX(P$175:P$178,$D874)*$E874*INDEX(P$179:P$195,$F874)</f>
        <v/>
      </c>
      <c r="Q874" s="40">
        <f>INDEX(Q$175:Q$178,$D874)*$E874*INDEX(Q$179:Q$195,$F874)</f>
        <v/>
      </c>
      <c r="R874" s="40">
        <f>INDEX(R$175:R$178,$D874)*$E874*INDEX(R$179:R$195,$F874)</f>
        <v/>
      </c>
      <c r="S874" s="40">
        <f>INDEX(S$175:S$178,$D874)*$E874*INDEX(S$179:S$195,$F874)</f>
        <v/>
      </c>
      <c r="T874" s="40">
        <f>INDEX(T$175:T$178,$D874)*$E874*INDEX(T$179:T$195,$F874)</f>
        <v/>
      </c>
      <c r="U874" s="40">
        <f>INDEX(U$175:U$178,$D874)*$E874*INDEX(U$179:U$195,$F874)</f>
        <v/>
      </c>
      <c r="V874" s="40">
        <f>INDEX(V$175:V$178,$D874)*$E874*INDEX(V$179:V$195,$F874)</f>
        <v/>
      </c>
      <c r="W874" s="40">
        <f>INDEX(W$175:W$178,$D874)*$E874*INDEX(W$179:W$195,$F874)</f>
        <v/>
      </c>
      <c r="X874" s="40">
        <f>INDEX(X$175:X$178,$D874)*$E874*INDEX(X$179:X$195,$F874)</f>
        <v/>
      </c>
      <c r="Y874" s="40">
        <f>INDEX(Y$175:Y$178,$D874)*$E874*INDEX(Y$179:Y$195,$F874)</f>
        <v/>
      </c>
      <c r="Z874" s="40">
        <f>INDEX(Z$175:Z$178,$D874)*$E874*INDEX(Z$179:Z$195,$F874)</f>
        <v/>
      </c>
      <c r="AA874" s="40">
        <f>INDEX(AA$175:AA$178,$D874)*$E874*INDEX(AA$179:AA$195,$F874)</f>
        <v/>
      </c>
      <c r="AB874" s="40">
        <f>INDEX(AB$175:AB$178,$D874)*$E874*INDEX(AB$179:AB$195,$F874)</f>
        <v/>
      </c>
      <c r="AC874" s="40">
        <f>INDEX(AC$175:AC$178,$D874)*$E874*INDEX(AC$179:AC$195,$F874)</f>
        <v/>
      </c>
      <c r="AD874" s="42">
        <f>SHADOWEFF(INDEX(AD$175:AD$178,$D874),$E874,INDEX(AD$179:AD$195,$F874))</f>
        <v/>
      </c>
      <c r="AE874" s="25">
        <f>LOWER(Settings!$C$4)&amp;".mit."&amp;$A874&amp;IF($C874="","","."&amp;$C874&amp;"."&amp;$B874)&amp;IF(INDEX(Variables!$D$5:$D$105,MATCH($A874,Variables!$A$5:$A$105,0))="","","."&amp;INDEX(Variables!$D$5:$D$105,MATCH($A874,Variables!$A$5:$A$105,0)))&amp;"."&amp;AE$5</f>
        <v/>
      </c>
      <c r="AF874" s="41">
        <f>INDEX(AF$175:AF$178,$D874)*$E874*INDEX(AF$179:AF$195,$F874)</f>
        <v/>
      </c>
      <c r="AG874" s="40">
        <f>INDEX(AG$175:AG$178,$D874)*$E874*INDEX(AG$179:AG$195,$F874)</f>
        <v/>
      </c>
      <c r="AH874" s="40">
        <f>INDEX(AH$175:AH$178,$D874)*$E874*INDEX(AH$179:AH$195,$F874)</f>
        <v/>
      </c>
      <c r="AI874" s="40">
        <f>INDEX(AI$175:AI$178,$D874)*$E874*INDEX(AI$179:AI$195,$F874)</f>
        <v/>
      </c>
      <c r="AJ874" s="40">
        <f>INDEX(AJ$175:AJ$178,$D874)*$E874*INDEX(AJ$179:AJ$195,$F874)</f>
        <v/>
      </c>
      <c r="AK874" s="40">
        <f>INDEX(AK$175:AK$178,$D874)*$E874*INDEX(AK$179:AK$195,$F874)</f>
        <v/>
      </c>
      <c r="AL874" s="40">
        <f>INDEX(AL$175:AL$178,$D874)*$E874*INDEX(AL$179:AL$195,$F874)</f>
        <v/>
      </c>
      <c r="AM874" s="40">
        <f>INDEX(AM$175:AM$178,$D874)*$E874*INDEX(AM$179:AM$195,$F874)</f>
        <v/>
      </c>
      <c r="AN874" s="40">
        <f>INDEX(AN$175:AN$178,$D874)*$E874*INDEX(AN$179:AN$195,$F874)</f>
        <v/>
      </c>
      <c r="AO874" s="40">
        <f>INDEX(AO$175:AO$178,$D874)*$E874*INDEX(AO$179:AO$195,$F874)</f>
        <v/>
      </c>
      <c r="AP874" s="40">
        <f>INDEX(AP$175:AP$178,$D874)*$E874*INDEX(AP$179:AP$195,$F874)</f>
        <v/>
      </c>
      <c r="AQ874" s="40">
        <f>INDEX(AQ$175:AQ$178,$D874)*$E874*INDEX(AQ$179:AQ$195,$F874)</f>
        <v/>
      </c>
      <c r="AR874" s="40">
        <f>INDEX(AR$175:AR$178,$D874)*$E874*INDEX(AR$179:AR$195,$F874)</f>
        <v/>
      </c>
      <c r="AS874" s="40">
        <f>INDEX(AS$175:AS$178,$D874)*$E874*INDEX(AS$179:AS$195,$F874)</f>
        <v/>
      </c>
      <c r="AT874" s="40">
        <f>INDEX(AT$175:AT$178,$D874)*$E874*INDEX(AT$179:AT$195,$F874)</f>
        <v/>
      </c>
      <c r="AU874" s="40">
        <f>INDEX(AU$175:AU$178,$D874)*$E874*INDEX(AU$179:AU$195,$F874)</f>
        <v/>
      </c>
      <c r="AV874" s="40">
        <f>INDEX(AV$175:AV$178,$D874)*$E874*INDEX(AV$179:AV$195,$F874)</f>
        <v/>
      </c>
      <c r="AW874" s="40">
        <f>INDEX(AW$175:AW$178,$D874)*$E874*INDEX(AW$179:AW$195,$F874)</f>
        <v/>
      </c>
      <c r="AX874" s="42">
        <f>SHADOWEFF(INDEX(AX$175:AX$178,$D874),$E874,INDEX(AX$179:AX$195,$F874))</f>
        <v/>
      </c>
    </row>
    <row r="875" hidden="1" outlineLevel="2"/>
    <row r="876" hidden="1" outlineLevel="2">
      <c r="A876" s="5" t="inlineStr">
        <is>
          <t>ener</t>
        </is>
      </c>
      <c r="B876" s="5" t="inlineStr">
        <is>
          <t>coa</t>
        </is>
      </c>
      <c r="C876" s="5" t="inlineStr">
        <is>
          <t>irn</t>
        </is>
      </c>
      <c r="D876" s="40">
        <f>INDEX(Inputs!$N$5:$N$132,MATCH($B876&amp;"|"&amp;$C876,Inputs!$A$5:$A$132,0))</f>
        <v/>
      </c>
      <c r="E876" s="40">
        <f>INDEX(Inputs!$O$5:$O$132,MATCH($B876&amp;"|"&amp;$C876,Inputs!$A$5:$A$132,0))</f>
        <v/>
      </c>
      <c r="F876" s="40">
        <f>INDEX(Inputs!$P$5:$P$132,MATCH($B876&amp;"|"&amp;$C876,Inputs!$A$5:$A$132,0))</f>
        <v/>
      </c>
      <c r="G876" s="40">
        <f>INDEX(Inputs!$Q$5:$Q$132,MATCH($B876&amp;"|"&amp;$C876,Inputs!$A$5:$A$132,0))</f>
        <v/>
      </c>
      <c r="H876" s="5">
        <f>INDEX(Variables!$B$5:$B$105,MATCH($A876,Variables!$A$5:$A$105,0))&amp;IF($C876="",""," | "&amp;INDEX(Mapping!$B$5:$B$26,MATCH($C876,Mapping!$A$5:$A$26,0))&amp;" | "&amp;INDEX(Mapping!$B$30:$B$41,MATCH($B876,Mapping!$A$30:$A$41,0)))</f>
        <v/>
      </c>
      <c r="I876" s="5">
        <f>INDEX(Variables!$C$5:$C$105,MATCH($A876,Variables!$A$5:$A$105,0))</f>
        <v/>
      </c>
      <c r="J876" s="5">
        <f>INDEX(Variables!$E$5:$E$105,MATCH($A876,Variables!$A$5:$A$105,0))</f>
        <v/>
      </c>
      <c r="K876" s="25">
        <f>LOWER(Settings!$C$4)&amp;".mit."&amp;$A876&amp;IF($C876="","","."&amp;$C876&amp;"."&amp;$B876)&amp;IF(INDEX(Variables!$D$5:$D$105,MATCH($A876,Variables!$A$5:$A$105,0))="","","."&amp;INDEX(Variables!$D$5:$D$105,MATCH($A876,Variables!$A$5:$A$105,0)))&amp;"."&amp;K$5</f>
        <v/>
      </c>
      <c r="L876" s="46">
        <f>INDEX(Inputs!$U$5:$U$132,MATCH($B876&amp;"|"&amp;$C876,Inputs!$A$5:$A$132,0))</f>
        <v/>
      </c>
      <c r="M876" s="47">
        <f>L876*(1/(1+$G876))^(1+$E876)*(1+M$7)^$D876*(M858/L858)^$E876*((M858+M867)/(L858+L867))^($F876*(1+$E876))</f>
        <v/>
      </c>
      <c r="N876" s="47">
        <f>M876*(1/(1+$G876))^(1+$E876)*(1+N$7)^$D876*(N858/M858)^$E876*((N858+N867)/(M858+M867))^($F876*(1+$E876))</f>
        <v/>
      </c>
      <c r="O876" s="47">
        <f>N876*(1/(1+$G876))^(1+$E876)*(1+O$7)^$D876*(O858/N858)^$E876*((O858+O867)/(N858+N867))^($F876*(1+$E876))</f>
        <v/>
      </c>
      <c r="P876" s="47">
        <f>O876*(1/(1+$G876))^(1+$E876)*(1+P$7)^$D876*(P858/O858)^$E876*((P858+P867)/(O858+O867))^($F876*(1+$E876))</f>
        <v/>
      </c>
      <c r="Q876" s="47">
        <f>P876*(1/(1+$G876))^(1+$E876)*(1+Q$7)^$D876*(Q858/P858)^$E876*((Q858+Q867)/(P858+P867))^($F876*(1+$E876))</f>
        <v/>
      </c>
      <c r="R876" s="47">
        <f>Q876*(1/(1+$G876))^(1+$E876)*(1+R$7)^$D876*(R858/Q858)^$E876*((R858+R867)/(Q858+Q867))^($F876*(1+$E876))</f>
        <v/>
      </c>
      <c r="S876" s="47">
        <f>R876*(1/(1+$G876))^(1+$E876)*(1+S$7)^$D876*(S858/R858)^$E876*((S858+S867)/(R858+R867))^($F876*(1+$E876))</f>
        <v/>
      </c>
      <c r="T876" s="47">
        <f>S876*(1/(1+$G876))^(1+$E876)*(1+T$7)^$D876*(T858/S858)^$E876*((T858+T867)/(S858+S867))^($F876*(1+$E876))</f>
        <v/>
      </c>
      <c r="U876" s="47">
        <f>T876*(1/(1+$G876))^(1+$E876)*(1+U$7)^$D876*(U858/T858)^$E876*((U858+U867)/(T858+T867))^($F876*(1+$E876))</f>
        <v/>
      </c>
      <c r="V876" s="47">
        <f>U876*(1/(1+$G876))^(1+$E876)*(1+V$7)^$D876*(V858/U858)^$E876*((V858+V867)/(U858+U867))^($F876*(1+$E876))</f>
        <v/>
      </c>
      <c r="W876" s="47">
        <f>V876*(1/(1+$G876))^(1+$E876)*(1+W$7)^$D876*(W858/V858)^$E876*((W858+W867)/(V858+V867))^($F876*(1+$E876))</f>
        <v/>
      </c>
      <c r="X876" s="47">
        <f>W876*(1/(1+$G876))^(1+$E876)*(1+X$7)^$D876*(X858/W858)^$E876*((X858+X867)/(W858+W867))^($F876*(1+$E876))</f>
        <v/>
      </c>
      <c r="Y876" s="47">
        <f>X876*(1/(1+$G876))^(1+$E876)*(1+Y$7)^$D876*(Y858/X858)^$E876*((Y858+Y867)/(X858+X867))^($F876*(1+$E876))</f>
        <v/>
      </c>
      <c r="Z876" s="47">
        <f>Y876*(1/(1+$G876))^(1+$E876)*(1+Z$7)^$D876*(Z858/Y858)^$E876*((Z858+Z867)/(Y858+Y867))^($F876*(1+$E876))</f>
        <v/>
      </c>
      <c r="AA876" s="47">
        <f>Z876*(1/(1+$G876))^(1+$E876)*(1+AA$7)^$D876*(AA858/Z858)^$E876*((AA858+AA867)/(Z858+Z867))^($F876*(1+$E876))</f>
        <v/>
      </c>
      <c r="AB876" s="47">
        <f>AA876*(1/(1+$G876))^(1+$E876)*(1+AB$7)^$D876*(AB858/AA858)^$E876*((AB858+AB867)/(AA858+AA867))^($F876*(1+$E876))</f>
        <v/>
      </c>
      <c r="AC876" s="47">
        <f>AB876*(1/(1+$G876))^(1+$E876)*(1+AC$7)^$D876*(AC858/AB858)^$E876*((AC858+AC867)/(AB858+AB867))^($F876*(1+$E876))</f>
        <v/>
      </c>
      <c r="AD876" s="48">
        <f>FUELUSE(AC876,AD858,AC858,AD867,AC867,AD$7,$D876,$E876,$F876,$G876)</f>
        <v/>
      </c>
      <c r="AE876" s="25">
        <f>LOWER(Settings!$C$4)&amp;".mit."&amp;$A876&amp;IF($C876="","","."&amp;$C876&amp;"."&amp;$B876)&amp;IF(INDEX(Variables!$D$5:$D$105,MATCH($A876,Variables!$A$5:$A$105,0))="","","."&amp;INDEX(Variables!$D$5:$D$105,MATCH($A876,Variables!$A$5:$A$105,0)))&amp;"."&amp;AE$5</f>
        <v/>
      </c>
      <c r="AF876" s="46">
        <f>INDEX(Inputs!$U$5:$U$132,MATCH($B876&amp;"|"&amp;$C876,Inputs!$A$5:$A$132,0))</f>
        <v/>
      </c>
      <c r="AG876" s="47">
        <f>AF876*(1/(1+$G876))^(1+$E876)*(1+AG$7)^$D876*(AG858/AF858)^$E876*((AG858+AG867)/(AF858+AF867))^($F876*(1+$E876))</f>
        <v/>
      </c>
      <c r="AH876" s="47">
        <f>AG876*(1/(1+$G876))^(1+$E876)*(1+AH$7)^$D876*(AH858/AG858)^$E876*((AH858+AH867)/(AG858+AG867))^($F876*(1+$E876))</f>
        <v/>
      </c>
      <c r="AI876" s="47">
        <f>AH876*(1/(1+$G876))^(1+$E876)*(1+AI$7)^$D876*(AI858/AH858)^$E876*((AI858+AI867)/(AH858+AH867))^($F876*(1+$E876))</f>
        <v/>
      </c>
      <c r="AJ876" s="47">
        <f>AI876*(1/(1+$G876))^(1+$E876)*(1+AJ$7)^$D876*(AJ858/AI858)^$E876*((AJ858+AJ867)/(AI858+AI867))^($F876*(1+$E876))</f>
        <v/>
      </c>
      <c r="AK876" s="47">
        <f>AJ876*(1/(1+$G876))^(1+$E876)*(1+AK$7)^$D876*(AK858/AJ858)^$E876*((AK858+AK867)/(AJ858+AJ867))^($F876*(1+$E876))</f>
        <v/>
      </c>
      <c r="AL876" s="47">
        <f>AK876*(1/(1+$G876))^(1+$E876)*(1+AL$7)^$D876*(AL858/AK858)^$E876*((AL858+AL867)/(AK858+AK867))^($F876*(1+$E876))</f>
        <v/>
      </c>
      <c r="AM876" s="47">
        <f>AL876*(1/(1+$G876))^(1+$E876)*(1+AM$7)^$D876*(AM858/AL858)^$E876*((AM858+AM867)/(AL858+AL867))^($F876*(1+$E876))</f>
        <v/>
      </c>
      <c r="AN876" s="47">
        <f>AM876*(1/(1+$G876))^(1+$E876)*(1+AN$7)^$D876*(AN858/AM858)^$E876*((AN858+AN867)/(AM858+AM867))^($F876*(1+$E876))</f>
        <v/>
      </c>
      <c r="AO876" s="47">
        <f>AN876*(1/(1+$G876))^(1+$E876)*(1+AO$7)^$D876*(AO858/AN858)^$E876*((AO858+AO867)/(AN858+AN867))^($F876*(1+$E876))</f>
        <v/>
      </c>
      <c r="AP876" s="47">
        <f>AO876*(1/(1+$G876))^(1+$E876)*(1+AP$7)^$D876*(AP858/AO858)^$E876*((AP858+AP867)/(AO858+AO867))^($F876*(1+$E876))</f>
        <v/>
      </c>
      <c r="AQ876" s="47">
        <f>AP876*(1/(1+$G876))^(1+$E876)*(1+AQ$7)^$D876*(AQ858/AP858)^$E876*((AQ858+AQ867)/(AP858+AP867))^($F876*(1+$E876))</f>
        <v/>
      </c>
      <c r="AR876" s="47">
        <f>AQ876*(1/(1+$G876))^(1+$E876)*(1+AR$7)^$D876*(AR858/AQ858)^$E876*((AR858+AR867)/(AQ858+AQ867))^($F876*(1+$E876))</f>
        <v/>
      </c>
      <c r="AS876" s="47">
        <f>AR876*(1/(1+$G876))^(1+$E876)*(1+AS$7)^$D876*(AS858/AR858)^$E876*((AS858+AS867)/(AR858+AR867))^($F876*(1+$E876))</f>
        <v/>
      </c>
      <c r="AT876" s="47">
        <f>AS876*(1/(1+$G876))^(1+$E876)*(1+AT$7)^$D876*(AT858/AS858)^$E876*((AT858+AT867)/(AS858+AS867))^($F876*(1+$E876))</f>
        <v/>
      </c>
      <c r="AU876" s="47">
        <f>AT876*(1/(1+$G876))^(1+$E876)*(1+AU$7)^$D876*(AU858/AT858)^$E876*((AU858+AU867)/(AT858+AT867))^($F876*(1+$E876))</f>
        <v/>
      </c>
      <c r="AV876" s="47">
        <f>AU876*(1/(1+$G876))^(1+$E876)*(1+AV$7)^$D876*(AV858/AU858)^$E876*((AV858+AV867)/(AU858+AU867))^($F876*(1+$E876))</f>
        <v/>
      </c>
      <c r="AW876" s="47">
        <f>AV876*(1/(1+$G876))^(1+$E876)*(1+AW$7)^$D876*(AW858/AV858)^$E876*((AW858+AW867)/(AV858+AV867))^($F876*(1+$E876))</f>
        <v/>
      </c>
      <c r="AX876" s="48">
        <f>FUELUSE(AW876,AX858,AW858,AX867,AW867,AX$7,$D876,$E876,$F876,$G876)</f>
        <v/>
      </c>
    </row>
    <row r="877" hidden="1" outlineLevel="2">
      <c r="A877" s="5" t="inlineStr">
        <is>
          <t>ener</t>
        </is>
      </c>
      <c r="B877" s="5" t="inlineStr">
        <is>
          <t>nga</t>
        </is>
      </c>
      <c r="C877" s="5" t="inlineStr">
        <is>
          <t>irn</t>
        </is>
      </c>
      <c r="D877" s="40">
        <f>INDEX(Inputs!$N$5:$N$132,MATCH($B877&amp;"|"&amp;$C877,Inputs!$A$5:$A$132,0))</f>
        <v/>
      </c>
      <c r="E877" s="40">
        <f>INDEX(Inputs!$O$5:$O$132,MATCH($B877&amp;"|"&amp;$C877,Inputs!$A$5:$A$132,0))</f>
        <v/>
      </c>
      <c r="F877" s="40">
        <f>INDEX(Inputs!$P$5:$P$132,MATCH($B877&amp;"|"&amp;$C877,Inputs!$A$5:$A$132,0))</f>
        <v/>
      </c>
      <c r="G877" s="40">
        <f>INDEX(Inputs!$Q$5:$Q$132,MATCH($B877&amp;"|"&amp;$C877,Inputs!$A$5:$A$132,0))</f>
        <v/>
      </c>
      <c r="H877" s="5">
        <f>INDEX(Variables!$B$5:$B$105,MATCH($A877,Variables!$A$5:$A$105,0))&amp;IF($C877="",""," | "&amp;INDEX(Mapping!$B$5:$B$26,MATCH($C877,Mapping!$A$5:$A$26,0))&amp;" | "&amp;INDEX(Mapping!$B$30:$B$41,MATCH($B877,Mapping!$A$30:$A$41,0)))</f>
        <v/>
      </c>
      <c r="I877" s="5">
        <f>INDEX(Variables!$C$5:$C$105,MATCH($A877,Variables!$A$5:$A$105,0))</f>
        <v/>
      </c>
      <c r="J877" s="5">
        <f>INDEX(Variables!$E$5:$E$105,MATCH($A877,Variables!$A$5:$A$105,0))</f>
        <v/>
      </c>
      <c r="K877" s="25">
        <f>LOWER(Settings!$C$4)&amp;".mit."&amp;$A877&amp;IF($C877="","","."&amp;$C877&amp;"."&amp;$B877)&amp;IF(INDEX(Variables!$D$5:$D$105,MATCH($A877,Variables!$A$5:$A$105,0))="","","."&amp;INDEX(Variables!$D$5:$D$105,MATCH($A877,Variables!$A$5:$A$105,0)))&amp;"."&amp;K$5</f>
        <v/>
      </c>
      <c r="L877" s="46">
        <f>INDEX(Inputs!$U$5:$U$132,MATCH($B877&amp;"|"&amp;$C877,Inputs!$A$5:$A$132,0))</f>
        <v/>
      </c>
      <c r="M877" s="47">
        <f>L877*(1/(1+$G877))^(1+$E877)*(1+M$7)^$D877*(M859/L859)^$E877*((M859+M868)/(L859+L868))^($F877*(1+$E877))</f>
        <v/>
      </c>
      <c r="N877" s="47">
        <f>M877*(1/(1+$G877))^(1+$E877)*(1+N$7)^$D877*(N859/M859)^$E877*((N859+N868)/(M859+M868))^($F877*(1+$E877))</f>
        <v/>
      </c>
      <c r="O877" s="47">
        <f>N877*(1/(1+$G877))^(1+$E877)*(1+O$7)^$D877*(O859/N859)^$E877*((O859+O868)/(N859+N868))^($F877*(1+$E877))</f>
        <v/>
      </c>
      <c r="P877" s="47">
        <f>O877*(1/(1+$G877))^(1+$E877)*(1+P$7)^$D877*(P859/O859)^$E877*((P859+P868)/(O859+O868))^($F877*(1+$E877))</f>
        <v/>
      </c>
      <c r="Q877" s="47">
        <f>P877*(1/(1+$G877))^(1+$E877)*(1+Q$7)^$D877*(Q859/P859)^$E877*((Q859+Q868)/(P859+P868))^($F877*(1+$E877))</f>
        <v/>
      </c>
      <c r="R877" s="47">
        <f>Q877*(1/(1+$G877))^(1+$E877)*(1+R$7)^$D877*(R859/Q859)^$E877*((R859+R868)/(Q859+Q868))^($F877*(1+$E877))</f>
        <v/>
      </c>
      <c r="S877" s="47">
        <f>R877*(1/(1+$G877))^(1+$E877)*(1+S$7)^$D877*(S859/R859)^$E877*((S859+S868)/(R859+R868))^($F877*(1+$E877))</f>
        <v/>
      </c>
      <c r="T877" s="47">
        <f>S877*(1/(1+$G877))^(1+$E877)*(1+T$7)^$D877*(T859/S859)^$E877*((T859+T868)/(S859+S868))^($F877*(1+$E877))</f>
        <v/>
      </c>
      <c r="U877" s="47">
        <f>T877*(1/(1+$G877))^(1+$E877)*(1+U$7)^$D877*(U859/T859)^$E877*((U859+U868)/(T859+T868))^($F877*(1+$E877))</f>
        <v/>
      </c>
      <c r="V877" s="47">
        <f>U877*(1/(1+$G877))^(1+$E877)*(1+V$7)^$D877*(V859/U859)^$E877*((V859+V868)/(U859+U868))^($F877*(1+$E877))</f>
        <v/>
      </c>
      <c r="W877" s="47">
        <f>V877*(1/(1+$G877))^(1+$E877)*(1+W$7)^$D877*(W859/V859)^$E877*((W859+W868)/(V859+V868))^($F877*(1+$E877))</f>
        <v/>
      </c>
      <c r="X877" s="47">
        <f>W877*(1/(1+$G877))^(1+$E877)*(1+X$7)^$D877*(X859/W859)^$E877*((X859+X868)/(W859+W868))^($F877*(1+$E877))</f>
        <v/>
      </c>
      <c r="Y877" s="47">
        <f>X877*(1/(1+$G877))^(1+$E877)*(1+Y$7)^$D877*(Y859/X859)^$E877*((Y859+Y868)/(X859+X868))^($F877*(1+$E877))</f>
        <v/>
      </c>
      <c r="Z877" s="47">
        <f>Y877*(1/(1+$G877))^(1+$E877)*(1+Z$7)^$D877*(Z859/Y859)^$E877*((Z859+Z868)/(Y859+Y868))^($F877*(1+$E877))</f>
        <v/>
      </c>
      <c r="AA877" s="47">
        <f>Z877*(1/(1+$G877))^(1+$E877)*(1+AA$7)^$D877*(AA859/Z859)^$E877*((AA859+AA868)/(Z859+Z868))^($F877*(1+$E877))</f>
        <v/>
      </c>
      <c r="AB877" s="47">
        <f>AA877*(1/(1+$G877))^(1+$E877)*(1+AB$7)^$D877*(AB859/AA859)^$E877*((AB859+AB868)/(AA859+AA868))^($F877*(1+$E877))</f>
        <v/>
      </c>
      <c r="AC877" s="47">
        <f>AB877*(1/(1+$G877))^(1+$E877)*(1+AC$7)^$D877*(AC859/AB859)^$E877*((AC859+AC868)/(AB859+AB868))^($F877*(1+$E877))</f>
        <v/>
      </c>
      <c r="AD877" s="48">
        <f>FUELUSE(AC877,AD859,AC859,AD868,AC868,AD$7,$D877,$E877,$F877,$G877)</f>
        <v/>
      </c>
      <c r="AE877" s="25">
        <f>LOWER(Settings!$C$4)&amp;".mit."&amp;$A877&amp;IF($C877="","","."&amp;$C877&amp;"."&amp;$B877)&amp;IF(INDEX(Variables!$D$5:$D$105,MATCH($A877,Variables!$A$5:$A$105,0))="","","."&amp;INDEX(Variables!$D$5:$D$105,MATCH($A877,Variables!$A$5:$A$105,0)))&amp;"."&amp;AE$5</f>
        <v/>
      </c>
      <c r="AF877" s="46">
        <f>INDEX(Inputs!$U$5:$U$132,MATCH($B877&amp;"|"&amp;$C877,Inputs!$A$5:$A$132,0))</f>
        <v/>
      </c>
      <c r="AG877" s="47">
        <f>AF877*(1/(1+$G877))^(1+$E877)*(1+AG$7)^$D877*(AG859/AF859)^$E877*((AG859+AG868)/(AF859+AF868))^($F877*(1+$E877))</f>
        <v/>
      </c>
      <c r="AH877" s="47">
        <f>AG877*(1/(1+$G877))^(1+$E877)*(1+AH$7)^$D877*(AH859/AG859)^$E877*((AH859+AH868)/(AG859+AG868))^($F877*(1+$E877))</f>
        <v/>
      </c>
      <c r="AI877" s="47">
        <f>AH877*(1/(1+$G877))^(1+$E877)*(1+AI$7)^$D877*(AI859/AH859)^$E877*((AI859+AI868)/(AH859+AH868))^($F877*(1+$E877))</f>
        <v/>
      </c>
      <c r="AJ877" s="47">
        <f>AI877*(1/(1+$G877))^(1+$E877)*(1+AJ$7)^$D877*(AJ859/AI859)^$E877*((AJ859+AJ868)/(AI859+AI868))^($F877*(1+$E877))</f>
        <v/>
      </c>
      <c r="AK877" s="47">
        <f>AJ877*(1/(1+$G877))^(1+$E877)*(1+AK$7)^$D877*(AK859/AJ859)^$E877*((AK859+AK868)/(AJ859+AJ868))^($F877*(1+$E877))</f>
        <v/>
      </c>
      <c r="AL877" s="47">
        <f>AK877*(1/(1+$G877))^(1+$E877)*(1+AL$7)^$D877*(AL859/AK859)^$E877*((AL859+AL868)/(AK859+AK868))^($F877*(1+$E877))</f>
        <v/>
      </c>
      <c r="AM877" s="47">
        <f>AL877*(1/(1+$G877))^(1+$E877)*(1+AM$7)^$D877*(AM859/AL859)^$E877*((AM859+AM868)/(AL859+AL868))^($F877*(1+$E877))</f>
        <v/>
      </c>
      <c r="AN877" s="47">
        <f>AM877*(1/(1+$G877))^(1+$E877)*(1+AN$7)^$D877*(AN859/AM859)^$E877*((AN859+AN868)/(AM859+AM868))^($F877*(1+$E877))</f>
        <v/>
      </c>
      <c r="AO877" s="47">
        <f>AN877*(1/(1+$G877))^(1+$E877)*(1+AO$7)^$D877*(AO859/AN859)^$E877*((AO859+AO868)/(AN859+AN868))^($F877*(1+$E877))</f>
        <v/>
      </c>
      <c r="AP877" s="47">
        <f>AO877*(1/(1+$G877))^(1+$E877)*(1+AP$7)^$D877*(AP859/AO859)^$E877*((AP859+AP868)/(AO859+AO868))^($F877*(1+$E877))</f>
        <v/>
      </c>
      <c r="AQ877" s="47">
        <f>AP877*(1/(1+$G877))^(1+$E877)*(1+AQ$7)^$D877*(AQ859/AP859)^$E877*((AQ859+AQ868)/(AP859+AP868))^($F877*(1+$E877))</f>
        <v/>
      </c>
      <c r="AR877" s="47">
        <f>AQ877*(1/(1+$G877))^(1+$E877)*(1+AR$7)^$D877*(AR859/AQ859)^$E877*((AR859+AR868)/(AQ859+AQ868))^($F877*(1+$E877))</f>
        <v/>
      </c>
      <c r="AS877" s="47">
        <f>AR877*(1/(1+$G877))^(1+$E877)*(1+AS$7)^$D877*(AS859/AR859)^$E877*((AS859+AS868)/(AR859+AR868))^($F877*(1+$E877))</f>
        <v/>
      </c>
      <c r="AT877" s="47">
        <f>AS877*(1/(1+$G877))^(1+$E877)*(1+AT$7)^$D877*(AT859/AS859)^$E877*((AT859+AT868)/(AS859+AS868))^($F877*(1+$E877))</f>
        <v/>
      </c>
      <c r="AU877" s="47">
        <f>AT877*(1/(1+$G877))^(1+$E877)*(1+AU$7)^$D877*(AU859/AT859)^$E877*((AU859+AU868)/(AT859+AT868))^($F877*(1+$E877))</f>
        <v/>
      </c>
      <c r="AV877" s="47">
        <f>AU877*(1/(1+$G877))^(1+$E877)*(1+AV$7)^$D877*(AV859/AU859)^$E877*((AV859+AV868)/(AU859+AU868))^($F877*(1+$E877))</f>
        <v/>
      </c>
      <c r="AW877" s="47">
        <f>AV877*(1/(1+$G877))^(1+$E877)*(1+AW$7)^$D877*(AW859/AV859)^$E877*((AW859+AW868)/(AV859+AV868))^($F877*(1+$E877))</f>
        <v/>
      </c>
      <c r="AX877" s="48">
        <f>FUELUSE(AW877,AX859,AW859,AX868,AW868,AX$7,$D877,$E877,$F877,$G877)</f>
        <v/>
      </c>
    </row>
    <row r="878" hidden="1" outlineLevel="2">
      <c r="A878" s="5" t="inlineStr">
        <is>
          <t>ener</t>
        </is>
      </c>
      <c r="B878" s="5" t="inlineStr">
        <is>
          <t>gso</t>
        </is>
      </c>
      <c r="C878" s="5" t="inlineStr">
        <is>
          <t>irn</t>
        </is>
      </c>
      <c r="D878" s="40">
        <f>INDEX(Inputs!$N$5:$N$132,MATCH($B878&amp;"|"&amp;$C878,Inputs!$A$5:$A$132,0))</f>
        <v/>
      </c>
      <c r="E878" s="40">
        <f>INDEX(Inputs!$O$5:$O$132,MATCH($B878&amp;"|"&amp;$C878,Inputs!$A$5:$A$132,0))</f>
        <v/>
      </c>
      <c r="F878" s="40">
        <f>INDEX(Inputs!$P$5:$P$132,MATCH($B878&amp;"|"&amp;$C878,Inputs!$A$5:$A$132,0))</f>
        <v/>
      </c>
      <c r="G878" s="40">
        <f>INDEX(Inputs!$Q$5:$Q$132,MATCH($B878&amp;"|"&amp;$C878,Inputs!$A$5:$A$132,0))</f>
        <v/>
      </c>
      <c r="H878" s="5">
        <f>INDEX(Variables!$B$5:$B$105,MATCH($A878,Variables!$A$5:$A$105,0))&amp;IF($C878="",""," | "&amp;INDEX(Mapping!$B$5:$B$26,MATCH($C878,Mapping!$A$5:$A$26,0))&amp;" | "&amp;INDEX(Mapping!$B$30:$B$41,MATCH($B878,Mapping!$A$30:$A$41,0)))</f>
        <v/>
      </c>
      <c r="I878" s="5">
        <f>INDEX(Variables!$C$5:$C$105,MATCH($A878,Variables!$A$5:$A$105,0))</f>
        <v/>
      </c>
      <c r="J878" s="5">
        <f>INDEX(Variables!$E$5:$E$105,MATCH($A878,Variables!$A$5:$A$105,0))</f>
        <v/>
      </c>
      <c r="K878" s="25">
        <f>LOWER(Settings!$C$4)&amp;".mit."&amp;$A878&amp;IF($C878="","","."&amp;$C878&amp;"."&amp;$B878)&amp;IF(INDEX(Variables!$D$5:$D$105,MATCH($A878,Variables!$A$5:$A$105,0))="","","."&amp;INDEX(Variables!$D$5:$D$105,MATCH($A878,Variables!$A$5:$A$105,0)))&amp;"."&amp;K$5</f>
        <v/>
      </c>
      <c r="L878" s="46">
        <f>INDEX(Inputs!$U$5:$U$132,MATCH($B878&amp;"|"&amp;$C878,Inputs!$A$5:$A$132,0))</f>
        <v/>
      </c>
      <c r="M878" s="47">
        <f>L878*(1/(1+$G878))^(1+$E878)*(1+M$7)^$D878*(M860/L860)^$E878*((M860+M869)/(L860+L869))^($F878*(1+$E878))</f>
        <v/>
      </c>
      <c r="N878" s="47">
        <f>M878*(1/(1+$G878))^(1+$E878)*(1+N$7)^$D878*(N860/M860)^$E878*((N860+N869)/(M860+M869))^($F878*(1+$E878))</f>
        <v/>
      </c>
      <c r="O878" s="47">
        <f>N878*(1/(1+$G878))^(1+$E878)*(1+O$7)^$D878*(O860/N860)^$E878*((O860+O869)/(N860+N869))^($F878*(1+$E878))</f>
        <v/>
      </c>
      <c r="P878" s="47">
        <f>O878*(1/(1+$G878))^(1+$E878)*(1+P$7)^$D878*(P860/O860)^$E878*((P860+P869)/(O860+O869))^($F878*(1+$E878))</f>
        <v/>
      </c>
      <c r="Q878" s="47">
        <f>P878*(1/(1+$G878))^(1+$E878)*(1+Q$7)^$D878*(Q860/P860)^$E878*((Q860+Q869)/(P860+P869))^($F878*(1+$E878))</f>
        <v/>
      </c>
      <c r="R878" s="47">
        <f>Q878*(1/(1+$G878))^(1+$E878)*(1+R$7)^$D878*(R860/Q860)^$E878*((R860+R869)/(Q860+Q869))^($F878*(1+$E878))</f>
        <v/>
      </c>
      <c r="S878" s="47">
        <f>R878*(1/(1+$G878))^(1+$E878)*(1+S$7)^$D878*(S860/R860)^$E878*((S860+S869)/(R860+R869))^($F878*(1+$E878))</f>
        <v/>
      </c>
      <c r="T878" s="47">
        <f>S878*(1/(1+$G878))^(1+$E878)*(1+T$7)^$D878*(T860/S860)^$E878*((T860+T869)/(S860+S869))^($F878*(1+$E878))</f>
        <v/>
      </c>
      <c r="U878" s="47">
        <f>T878*(1/(1+$G878))^(1+$E878)*(1+U$7)^$D878*(U860/T860)^$E878*((U860+U869)/(T860+T869))^($F878*(1+$E878))</f>
        <v/>
      </c>
      <c r="V878" s="47">
        <f>U878*(1/(1+$G878))^(1+$E878)*(1+V$7)^$D878*(V860/U860)^$E878*((V860+V869)/(U860+U869))^($F878*(1+$E878))</f>
        <v/>
      </c>
      <c r="W878" s="47">
        <f>V878*(1/(1+$G878))^(1+$E878)*(1+W$7)^$D878*(W860/V860)^$E878*((W860+W869)/(V860+V869))^($F878*(1+$E878))</f>
        <v/>
      </c>
      <c r="X878" s="47">
        <f>W878*(1/(1+$G878))^(1+$E878)*(1+X$7)^$D878*(X860/W860)^$E878*((X860+X869)/(W860+W869))^($F878*(1+$E878))</f>
        <v/>
      </c>
      <c r="Y878" s="47">
        <f>X878*(1/(1+$G878))^(1+$E878)*(1+Y$7)^$D878*(Y860/X860)^$E878*((Y860+Y869)/(X860+X869))^($F878*(1+$E878))</f>
        <v/>
      </c>
      <c r="Z878" s="47">
        <f>Y878*(1/(1+$G878))^(1+$E878)*(1+Z$7)^$D878*(Z860/Y860)^$E878*((Z860+Z869)/(Y860+Y869))^($F878*(1+$E878))</f>
        <v/>
      </c>
      <c r="AA878" s="47">
        <f>Z878*(1/(1+$G878))^(1+$E878)*(1+AA$7)^$D878*(AA860/Z860)^$E878*((AA860+AA869)/(Z860+Z869))^($F878*(1+$E878))</f>
        <v/>
      </c>
      <c r="AB878" s="47">
        <f>AA878*(1/(1+$G878))^(1+$E878)*(1+AB$7)^$D878*(AB860/AA860)^$E878*((AB860+AB869)/(AA860+AA869))^($F878*(1+$E878))</f>
        <v/>
      </c>
      <c r="AC878" s="47">
        <f>AB878*(1/(1+$G878))^(1+$E878)*(1+AC$7)^$D878*(AC860/AB860)^$E878*((AC860+AC869)/(AB860+AB869))^($F878*(1+$E878))</f>
        <v/>
      </c>
      <c r="AD878" s="48">
        <f>FUELUSE(AC878,AD860,AC860,AD869,AC869,AD$7,$D878,$E878,$F878,$G878)</f>
        <v/>
      </c>
      <c r="AE878" s="25">
        <f>LOWER(Settings!$C$4)&amp;".mit."&amp;$A878&amp;IF($C878="","","."&amp;$C878&amp;"."&amp;$B878)&amp;IF(INDEX(Variables!$D$5:$D$105,MATCH($A878,Variables!$A$5:$A$105,0))="","","."&amp;INDEX(Variables!$D$5:$D$105,MATCH($A878,Variables!$A$5:$A$105,0)))&amp;"."&amp;AE$5</f>
        <v/>
      </c>
      <c r="AF878" s="46">
        <f>INDEX(Inputs!$U$5:$U$132,MATCH($B878&amp;"|"&amp;$C878,Inputs!$A$5:$A$132,0))</f>
        <v/>
      </c>
      <c r="AG878" s="47">
        <f>AF878*(1/(1+$G878))^(1+$E878)*(1+AG$7)^$D878*(AG860/AF860)^$E878*((AG860+AG869)/(AF860+AF869))^($F878*(1+$E878))</f>
        <v/>
      </c>
      <c r="AH878" s="47">
        <f>AG878*(1/(1+$G878))^(1+$E878)*(1+AH$7)^$D878*(AH860/AG860)^$E878*((AH860+AH869)/(AG860+AG869))^($F878*(1+$E878))</f>
        <v/>
      </c>
      <c r="AI878" s="47">
        <f>AH878*(1/(1+$G878))^(1+$E878)*(1+AI$7)^$D878*(AI860/AH860)^$E878*((AI860+AI869)/(AH860+AH869))^($F878*(1+$E878))</f>
        <v/>
      </c>
      <c r="AJ878" s="47">
        <f>AI878*(1/(1+$G878))^(1+$E878)*(1+AJ$7)^$D878*(AJ860/AI860)^$E878*((AJ860+AJ869)/(AI860+AI869))^($F878*(1+$E878))</f>
        <v/>
      </c>
      <c r="AK878" s="47">
        <f>AJ878*(1/(1+$G878))^(1+$E878)*(1+AK$7)^$D878*(AK860/AJ860)^$E878*((AK860+AK869)/(AJ860+AJ869))^($F878*(1+$E878))</f>
        <v/>
      </c>
      <c r="AL878" s="47">
        <f>AK878*(1/(1+$G878))^(1+$E878)*(1+AL$7)^$D878*(AL860/AK860)^$E878*((AL860+AL869)/(AK860+AK869))^($F878*(1+$E878))</f>
        <v/>
      </c>
      <c r="AM878" s="47">
        <f>AL878*(1/(1+$G878))^(1+$E878)*(1+AM$7)^$D878*(AM860/AL860)^$E878*((AM860+AM869)/(AL860+AL869))^($F878*(1+$E878))</f>
        <v/>
      </c>
      <c r="AN878" s="47">
        <f>AM878*(1/(1+$G878))^(1+$E878)*(1+AN$7)^$D878*(AN860/AM860)^$E878*((AN860+AN869)/(AM860+AM869))^($F878*(1+$E878))</f>
        <v/>
      </c>
      <c r="AO878" s="47">
        <f>AN878*(1/(1+$G878))^(1+$E878)*(1+AO$7)^$D878*(AO860/AN860)^$E878*((AO860+AO869)/(AN860+AN869))^($F878*(1+$E878))</f>
        <v/>
      </c>
      <c r="AP878" s="47">
        <f>AO878*(1/(1+$G878))^(1+$E878)*(1+AP$7)^$D878*(AP860/AO860)^$E878*((AP860+AP869)/(AO860+AO869))^($F878*(1+$E878))</f>
        <v/>
      </c>
      <c r="AQ878" s="47">
        <f>AP878*(1/(1+$G878))^(1+$E878)*(1+AQ$7)^$D878*(AQ860/AP860)^$E878*((AQ860+AQ869)/(AP860+AP869))^($F878*(1+$E878))</f>
        <v/>
      </c>
      <c r="AR878" s="47">
        <f>AQ878*(1/(1+$G878))^(1+$E878)*(1+AR$7)^$D878*(AR860/AQ860)^$E878*((AR860+AR869)/(AQ860+AQ869))^($F878*(1+$E878))</f>
        <v/>
      </c>
      <c r="AS878" s="47">
        <f>AR878*(1/(1+$G878))^(1+$E878)*(1+AS$7)^$D878*(AS860/AR860)^$E878*((AS860+AS869)/(AR860+AR869))^($F878*(1+$E878))</f>
        <v/>
      </c>
      <c r="AT878" s="47">
        <f>AS878*(1/(1+$G878))^(1+$E878)*(1+AT$7)^$D878*(AT860/AS860)^$E878*((AT860+AT869)/(AS860+AS869))^($F878*(1+$E878))</f>
        <v/>
      </c>
      <c r="AU878" s="47">
        <f>AT878*(1/(1+$G878))^(1+$E878)*(1+AU$7)^$D878*(AU860/AT860)^$E878*((AU860+AU869)/(AT860+AT869))^($F878*(1+$E878))</f>
        <v/>
      </c>
      <c r="AV878" s="47">
        <f>AU878*(1/(1+$G878))^(1+$E878)*(1+AV$7)^$D878*(AV860/AU860)^$E878*((AV860+AV869)/(AU860+AU869))^($F878*(1+$E878))</f>
        <v/>
      </c>
      <c r="AW878" s="47">
        <f>AV878*(1/(1+$G878))^(1+$E878)*(1+AW$7)^$D878*(AW860/AV860)^$E878*((AW860+AW869)/(AV860+AV869))^($F878*(1+$E878))</f>
        <v/>
      </c>
      <c r="AX878" s="48">
        <f>FUELUSE(AW878,AX860,AW860,AX869,AW869,AX$7,$D878,$E878,$F878,$G878)</f>
        <v/>
      </c>
    </row>
    <row r="879" hidden="1" outlineLevel="2">
      <c r="A879" s="5" t="inlineStr">
        <is>
          <t>ener</t>
        </is>
      </c>
      <c r="B879" s="5" t="inlineStr">
        <is>
          <t>die</t>
        </is>
      </c>
      <c r="C879" s="5" t="inlineStr">
        <is>
          <t>irn</t>
        </is>
      </c>
      <c r="D879" s="40">
        <f>INDEX(Inputs!$N$5:$N$132,MATCH($B879&amp;"|"&amp;$C879,Inputs!$A$5:$A$132,0))</f>
        <v/>
      </c>
      <c r="E879" s="40">
        <f>INDEX(Inputs!$O$5:$O$132,MATCH($B879&amp;"|"&amp;$C879,Inputs!$A$5:$A$132,0))</f>
        <v/>
      </c>
      <c r="F879" s="40">
        <f>INDEX(Inputs!$P$5:$P$132,MATCH($B879&amp;"|"&amp;$C879,Inputs!$A$5:$A$132,0))</f>
        <v/>
      </c>
      <c r="G879" s="40">
        <f>INDEX(Inputs!$Q$5:$Q$132,MATCH($B879&amp;"|"&amp;$C879,Inputs!$A$5:$A$132,0))</f>
        <v/>
      </c>
      <c r="H879" s="5">
        <f>INDEX(Variables!$B$5:$B$105,MATCH($A879,Variables!$A$5:$A$105,0))&amp;IF($C879="",""," | "&amp;INDEX(Mapping!$B$5:$B$26,MATCH($C879,Mapping!$A$5:$A$26,0))&amp;" | "&amp;INDEX(Mapping!$B$30:$B$41,MATCH($B879,Mapping!$A$30:$A$41,0)))</f>
        <v/>
      </c>
      <c r="I879" s="5">
        <f>INDEX(Variables!$C$5:$C$105,MATCH($A879,Variables!$A$5:$A$105,0))</f>
        <v/>
      </c>
      <c r="J879" s="5">
        <f>INDEX(Variables!$E$5:$E$105,MATCH($A879,Variables!$A$5:$A$105,0))</f>
        <v/>
      </c>
      <c r="K879" s="25">
        <f>LOWER(Settings!$C$4)&amp;".mit."&amp;$A879&amp;IF($C879="","","."&amp;$C879&amp;"."&amp;$B879)&amp;IF(INDEX(Variables!$D$5:$D$105,MATCH($A879,Variables!$A$5:$A$105,0))="","","."&amp;INDEX(Variables!$D$5:$D$105,MATCH($A879,Variables!$A$5:$A$105,0)))&amp;"."&amp;K$5</f>
        <v/>
      </c>
      <c r="L879" s="46">
        <f>INDEX(Inputs!$U$5:$U$132,MATCH($B879&amp;"|"&amp;$C879,Inputs!$A$5:$A$132,0))</f>
        <v/>
      </c>
      <c r="M879" s="47">
        <f>L879*(1/(1+$G879))^(1+$E879)*(1+M$7)^$D879*(M861/L861)^$E879*((M861+M870)/(L861+L870))^($F879*(1+$E879))</f>
        <v/>
      </c>
      <c r="N879" s="47">
        <f>M879*(1/(1+$G879))^(1+$E879)*(1+N$7)^$D879*(N861/M861)^$E879*((N861+N870)/(M861+M870))^($F879*(1+$E879))</f>
        <v/>
      </c>
      <c r="O879" s="47">
        <f>N879*(1/(1+$G879))^(1+$E879)*(1+O$7)^$D879*(O861/N861)^$E879*((O861+O870)/(N861+N870))^($F879*(1+$E879))</f>
        <v/>
      </c>
      <c r="P879" s="47">
        <f>O879*(1/(1+$G879))^(1+$E879)*(1+P$7)^$D879*(P861/O861)^$E879*((P861+P870)/(O861+O870))^($F879*(1+$E879))</f>
        <v/>
      </c>
      <c r="Q879" s="47">
        <f>P879*(1/(1+$G879))^(1+$E879)*(1+Q$7)^$D879*(Q861/P861)^$E879*((Q861+Q870)/(P861+P870))^($F879*(1+$E879))</f>
        <v/>
      </c>
      <c r="R879" s="47">
        <f>Q879*(1/(1+$G879))^(1+$E879)*(1+R$7)^$D879*(R861/Q861)^$E879*((R861+R870)/(Q861+Q870))^($F879*(1+$E879))</f>
        <v/>
      </c>
      <c r="S879" s="47">
        <f>R879*(1/(1+$G879))^(1+$E879)*(1+S$7)^$D879*(S861/R861)^$E879*((S861+S870)/(R861+R870))^($F879*(1+$E879))</f>
        <v/>
      </c>
      <c r="T879" s="47">
        <f>S879*(1/(1+$G879))^(1+$E879)*(1+T$7)^$D879*(T861/S861)^$E879*((T861+T870)/(S861+S870))^($F879*(1+$E879))</f>
        <v/>
      </c>
      <c r="U879" s="47">
        <f>T879*(1/(1+$G879))^(1+$E879)*(1+U$7)^$D879*(U861/T861)^$E879*((U861+U870)/(T861+T870))^($F879*(1+$E879))</f>
        <v/>
      </c>
      <c r="V879" s="47">
        <f>U879*(1/(1+$G879))^(1+$E879)*(1+V$7)^$D879*(V861/U861)^$E879*((V861+V870)/(U861+U870))^($F879*(1+$E879))</f>
        <v/>
      </c>
      <c r="W879" s="47">
        <f>V879*(1/(1+$G879))^(1+$E879)*(1+W$7)^$D879*(W861/V861)^$E879*((W861+W870)/(V861+V870))^($F879*(1+$E879))</f>
        <v/>
      </c>
      <c r="X879" s="47">
        <f>W879*(1/(1+$G879))^(1+$E879)*(1+X$7)^$D879*(X861/W861)^$E879*((X861+X870)/(W861+W870))^($F879*(1+$E879))</f>
        <v/>
      </c>
      <c r="Y879" s="47">
        <f>X879*(1/(1+$G879))^(1+$E879)*(1+Y$7)^$D879*(Y861/X861)^$E879*((Y861+Y870)/(X861+X870))^($F879*(1+$E879))</f>
        <v/>
      </c>
      <c r="Z879" s="47">
        <f>Y879*(1/(1+$G879))^(1+$E879)*(1+Z$7)^$D879*(Z861/Y861)^$E879*((Z861+Z870)/(Y861+Y870))^($F879*(1+$E879))</f>
        <v/>
      </c>
      <c r="AA879" s="47">
        <f>Z879*(1/(1+$G879))^(1+$E879)*(1+AA$7)^$D879*(AA861/Z861)^$E879*((AA861+AA870)/(Z861+Z870))^($F879*(1+$E879))</f>
        <v/>
      </c>
      <c r="AB879" s="47">
        <f>AA879*(1/(1+$G879))^(1+$E879)*(1+AB$7)^$D879*(AB861/AA861)^$E879*((AB861+AB870)/(AA861+AA870))^($F879*(1+$E879))</f>
        <v/>
      </c>
      <c r="AC879" s="47">
        <f>AB879*(1/(1+$G879))^(1+$E879)*(1+AC$7)^$D879*(AC861/AB861)^$E879*((AC861+AC870)/(AB861+AB870))^($F879*(1+$E879))</f>
        <v/>
      </c>
      <c r="AD879" s="48">
        <f>FUELUSE(AC879,AD861,AC861,AD870,AC870,AD$7,$D879,$E879,$F879,$G879)</f>
        <v/>
      </c>
      <c r="AE879" s="25">
        <f>LOWER(Settings!$C$4)&amp;".mit."&amp;$A879&amp;IF($C879="","","."&amp;$C879&amp;"."&amp;$B879)&amp;IF(INDEX(Variables!$D$5:$D$105,MATCH($A879,Variables!$A$5:$A$105,0))="","","."&amp;INDEX(Variables!$D$5:$D$105,MATCH($A879,Variables!$A$5:$A$105,0)))&amp;"."&amp;AE$5</f>
        <v/>
      </c>
      <c r="AF879" s="46">
        <f>INDEX(Inputs!$U$5:$U$132,MATCH($B879&amp;"|"&amp;$C879,Inputs!$A$5:$A$132,0))</f>
        <v/>
      </c>
      <c r="AG879" s="47">
        <f>AF879*(1/(1+$G879))^(1+$E879)*(1+AG$7)^$D879*(AG861/AF861)^$E879*((AG861+AG870)/(AF861+AF870))^($F879*(1+$E879))</f>
        <v/>
      </c>
      <c r="AH879" s="47">
        <f>AG879*(1/(1+$G879))^(1+$E879)*(1+AH$7)^$D879*(AH861/AG861)^$E879*((AH861+AH870)/(AG861+AG870))^($F879*(1+$E879))</f>
        <v/>
      </c>
      <c r="AI879" s="47">
        <f>AH879*(1/(1+$G879))^(1+$E879)*(1+AI$7)^$D879*(AI861/AH861)^$E879*((AI861+AI870)/(AH861+AH870))^($F879*(1+$E879))</f>
        <v/>
      </c>
      <c r="AJ879" s="47">
        <f>AI879*(1/(1+$G879))^(1+$E879)*(1+AJ$7)^$D879*(AJ861/AI861)^$E879*((AJ861+AJ870)/(AI861+AI870))^($F879*(1+$E879))</f>
        <v/>
      </c>
      <c r="AK879" s="47">
        <f>AJ879*(1/(1+$G879))^(1+$E879)*(1+AK$7)^$D879*(AK861/AJ861)^$E879*((AK861+AK870)/(AJ861+AJ870))^($F879*(1+$E879))</f>
        <v/>
      </c>
      <c r="AL879" s="47">
        <f>AK879*(1/(1+$G879))^(1+$E879)*(1+AL$7)^$D879*(AL861/AK861)^$E879*((AL861+AL870)/(AK861+AK870))^($F879*(1+$E879))</f>
        <v/>
      </c>
      <c r="AM879" s="47">
        <f>AL879*(1/(1+$G879))^(1+$E879)*(1+AM$7)^$D879*(AM861/AL861)^$E879*((AM861+AM870)/(AL861+AL870))^($F879*(1+$E879))</f>
        <v/>
      </c>
      <c r="AN879" s="47">
        <f>AM879*(1/(1+$G879))^(1+$E879)*(1+AN$7)^$D879*(AN861/AM861)^$E879*((AN861+AN870)/(AM861+AM870))^($F879*(1+$E879))</f>
        <v/>
      </c>
      <c r="AO879" s="47">
        <f>AN879*(1/(1+$G879))^(1+$E879)*(1+AO$7)^$D879*(AO861/AN861)^$E879*((AO861+AO870)/(AN861+AN870))^($F879*(1+$E879))</f>
        <v/>
      </c>
      <c r="AP879" s="47">
        <f>AO879*(1/(1+$G879))^(1+$E879)*(1+AP$7)^$D879*(AP861/AO861)^$E879*((AP861+AP870)/(AO861+AO870))^($F879*(1+$E879))</f>
        <v/>
      </c>
      <c r="AQ879" s="47">
        <f>AP879*(1/(1+$G879))^(1+$E879)*(1+AQ$7)^$D879*(AQ861/AP861)^$E879*((AQ861+AQ870)/(AP861+AP870))^($F879*(1+$E879))</f>
        <v/>
      </c>
      <c r="AR879" s="47">
        <f>AQ879*(1/(1+$G879))^(1+$E879)*(1+AR$7)^$D879*(AR861/AQ861)^$E879*((AR861+AR870)/(AQ861+AQ870))^($F879*(1+$E879))</f>
        <v/>
      </c>
      <c r="AS879" s="47">
        <f>AR879*(1/(1+$G879))^(1+$E879)*(1+AS$7)^$D879*(AS861/AR861)^$E879*((AS861+AS870)/(AR861+AR870))^($F879*(1+$E879))</f>
        <v/>
      </c>
      <c r="AT879" s="47">
        <f>AS879*(1/(1+$G879))^(1+$E879)*(1+AT$7)^$D879*(AT861/AS861)^$E879*((AT861+AT870)/(AS861+AS870))^($F879*(1+$E879))</f>
        <v/>
      </c>
      <c r="AU879" s="47">
        <f>AT879*(1/(1+$G879))^(1+$E879)*(1+AU$7)^$D879*(AU861/AT861)^$E879*((AU861+AU870)/(AT861+AT870))^($F879*(1+$E879))</f>
        <v/>
      </c>
      <c r="AV879" s="47">
        <f>AU879*(1/(1+$G879))^(1+$E879)*(1+AV$7)^$D879*(AV861/AU861)^$E879*((AV861+AV870)/(AU861+AU870))^($F879*(1+$E879))</f>
        <v/>
      </c>
      <c r="AW879" s="47">
        <f>AV879*(1/(1+$G879))^(1+$E879)*(1+AW$7)^$D879*(AW861/AV861)^$E879*((AW861+AW870)/(AV861+AV870))^($F879*(1+$E879))</f>
        <v/>
      </c>
      <c r="AX879" s="48">
        <f>FUELUSE(AW879,AX861,AW861,AX870,AW870,AX$7,$D879,$E879,$F879,$G879)</f>
        <v/>
      </c>
    </row>
    <row r="880" hidden="1" outlineLevel="2">
      <c r="A880" s="5" t="inlineStr">
        <is>
          <t>ener</t>
        </is>
      </c>
      <c r="B880" s="5" t="inlineStr">
        <is>
          <t>lpg</t>
        </is>
      </c>
      <c r="C880" s="5" t="inlineStr">
        <is>
          <t>irn</t>
        </is>
      </c>
      <c r="D880" s="40">
        <f>INDEX(Inputs!$N$5:$N$132,MATCH($B880&amp;"|"&amp;$C880,Inputs!$A$5:$A$132,0))</f>
        <v/>
      </c>
      <c r="E880" s="40">
        <f>INDEX(Inputs!$O$5:$O$132,MATCH($B880&amp;"|"&amp;$C880,Inputs!$A$5:$A$132,0))</f>
        <v/>
      </c>
      <c r="F880" s="40">
        <f>INDEX(Inputs!$P$5:$P$132,MATCH($B880&amp;"|"&amp;$C880,Inputs!$A$5:$A$132,0))</f>
        <v/>
      </c>
      <c r="G880" s="40">
        <f>INDEX(Inputs!$Q$5:$Q$132,MATCH($B880&amp;"|"&amp;$C880,Inputs!$A$5:$A$132,0))</f>
        <v/>
      </c>
      <c r="H880" s="5">
        <f>INDEX(Variables!$B$5:$B$105,MATCH($A880,Variables!$A$5:$A$105,0))&amp;IF($C880="",""," | "&amp;INDEX(Mapping!$B$5:$B$26,MATCH($C880,Mapping!$A$5:$A$26,0))&amp;" | "&amp;INDEX(Mapping!$B$30:$B$41,MATCH($B880,Mapping!$A$30:$A$41,0)))</f>
        <v/>
      </c>
      <c r="I880" s="5">
        <f>INDEX(Variables!$C$5:$C$105,MATCH($A880,Variables!$A$5:$A$105,0))</f>
        <v/>
      </c>
      <c r="J880" s="5">
        <f>INDEX(Variables!$E$5:$E$105,MATCH($A880,Variables!$A$5:$A$105,0))</f>
        <v/>
      </c>
      <c r="K880" s="25">
        <f>LOWER(Settings!$C$4)&amp;".mit."&amp;$A880&amp;IF($C880="","","."&amp;$C880&amp;"."&amp;$B880)&amp;IF(INDEX(Variables!$D$5:$D$105,MATCH($A880,Variables!$A$5:$A$105,0))="","","."&amp;INDEX(Variables!$D$5:$D$105,MATCH($A880,Variables!$A$5:$A$105,0)))&amp;"."&amp;K$5</f>
        <v/>
      </c>
      <c r="L880" s="46">
        <f>INDEX(Inputs!$U$5:$U$132,MATCH($B880&amp;"|"&amp;$C880,Inputs!$A$5:$A$132,0))</f>
        <v/>
      </c>
      <c r="M880" s="47">
        <f>L880*(1/(1+$G880))^(1+$E880)*(1+M$7)^$D880*(M862/L862)^$E880*((M862+M871)/(L862+L871))^($F880*(1+$E880))</f>
        <v/>
      </c>
      <c r="N880" s="47">
        <f>M880*(1/(1+$G880))^(1+$E880)*(1+N$7)^$D880*(N862/M862)^$E880*((N862+N871)/(M862+M871))^($F880*(1+$E880))</f>
        <v/>
      </c>
      <c r="O880" s="47">
        <f>N880*(1/(1+$G880))^(1+$E880)*(1+O$7)^$D880*(O862/N862)^$E880*((O862+O871)/(N862+N871))^($F880*(1+$E880))</f>
        <v/>
      </c>
      <c r="P880" s="47">
        <f>O880*(1/(1+$G880))^(1+$E880)*(1+P$7)^$D880*(P862/O862)^$E880*((P862+P871)/(O862+O871))^($F880*(1+$E880))</f>
        <v/>
      </c>
      <c r="Q880" s="47">
        <f>P880*(1/(1+$G880))^(1+$E880)*(1+Q$7)^$D880*(Q862/P862)^$E880*((Q862+Q871)/(P862+P871))^($F880*(1+$E880))</f>
        <v/>
      </c>
      <c r="R880" s="47">
        <f>Q880*(1/(1+$G880))^(1+$E880)*(1+R$7)^$D880*(R862/Q862)^$E880*((R862+R871)/(Q862+Q871))^($F880*(1+$E880))</f>
        <v/>
      </c>
      <c r="S880" s="47">
        <f>R880*(1/(1+$G880))^(1+$E880)*(1+S$7)^$D880*(S862/R862)^$E880*((S862+S871)/(R862+R871))^($F880*(1+$E880))</f>
        <v/>
      </c>
      <c r="T880" s="47">
        <f>S880*(1/(1+$G880))^(1+$E880)*(1+T$7)^$D880*(T862/S862)^$E880*((T862+T871)/(S862+S871))^($F880*(1+$E880))</f>
        <v/>
      </c>
      <c r="U880" s="47">
        <f>T880*(1/(1+$G880))^(1+$E880)*(1+U$7)^$D880*(U862/T862)^$E880*((U862+U871)/(T862+T871))^($F880*(1+$E880))</f>
        <v/>
      </c>
      <c r="V880" s="47">
        <f>U880*(1/(1+$G880))^(1+$E880)*(1+V$7)^$D880*(V862/U862)^$E880*((V862+V871)/(U862+U871))^($F880*(1+$E880))</f>
        <v/>
      </c>
      <c r="W880" s="47">
        <f>V880*(1/(1+$G880))^(1+$E880)*(1+W$7)^$D880*(W862/V862)^$E880*((W862+W871)/(V862+V871))^($F880*(1+$E880))</f>
        <v/>
      </c>
      <c r="X880" s="47">
        <f>W880*(1/(1+$G880))^(1+$E880)*(1+X$7)^$D880*(X862/W862)^$E880*((X862+X871)/(W862+W871))^($F880*(1+$E880))</f>
        <v/>
      </c>
      <c r="Y880" s="47">
        <f>X880*(1/(1+$G880))^(1+$E880)*(1+Y$7)^$D880*(Y862/X862)^$E880*((Y862+Y871)/(X862+X871))^($F880*(1+$E880))</f>
        <v/>
      </c>
      <c r="Z880" s="47">
        <f>Y880*(1/(1+$G880))^(1+$E880)*(1+Z$7)^$D880*(Z862/Y862)^$E880*((Z862+Z871)/(Y862+Y871))^($F880*(1+$E880))</f>
        <v/>
      </c>
      <c r="AA880" s="47">
        <f>Z880*(1/(1+$G880))^(1+$E880)*(1+AA$7)^$D880*(AA862/Z862)^$E880*((AA862+AA871)/(Z862+Z871))^($F880*(1+$E880))</f>
        <v/>
      </c>
      <c r="AB880" s="47">
        <f>AA880*(1/(1+$G880))^(1+$E880)*(1+AB$7)^$D880*(AB862/AA862)^$E880*((AB862+AB871)/(AA862+AA871))^($F880*(1+$E880))</f>
        <v/>
      </c>
      <c r="AC880" s="47">
        <f>AB880*(1/(1+$G880))^(1+$E880)*(1+AC$7)^$D880*(AC862/AB862)^$E880*((AC862+AC871)/(AB862+AB871))^($F880*(1+$E880))</f>
        <v/>
      </c>
      <c r="AD880" s="48">
        <f>FUELUSE(AC880,AD862,AC862,AD871,AC871,AD$7,$D880,$E880,$F880,$G880)</f>
        <v/>
      </c>
      <c r="AE880" s="25">
        <f>LOWER(Settings!$C$4)&amp;".mit."&amp;$A880&amp;IF($C880="","","."&amp;$C880&amp;"."&amp;$B880)&amp;IF(INDEX(Variables!$D$5:$D$105,MATCH($A880,Variables!$A$5:$A$105,0))="","","."&amp;INDEX(Variables!$D$5:$D$105,MATCH($A880,Variables!$A$5:$A$105,0)))&amp;"."&amp;AE$5</f>
        <v/>
      </c>
      <c r="AF880" s="46">
        <f>INDEX(Inputs!$U$5:$U$132,MATCH($B880&amp;"|"&amp;$C880,Inputs!$A$5:$A$132,0))</f>
        <v/>
      </c>
      <c r="AG880" s="47">
        <f>AF880*(1/(1+$G880))^(1+$E880)*(1+AG$7)^$D880*(AG862/AF862)^$E880*((AG862+AG871)/(AF862+AF871))^($F880*(1+$E880))</f>
        <v/>
      </c>
      <c r="AH880" s="47">
        <f>AG880*(1/(1+$G880))^(1+$E880)*(1+AH$7)^$D880*(AH862/AG862)^$E880*((AH862+AH871)/(AG862+AG871))^($F880*(1+$E880))</f>
        <v/>
      </c>
      <c r="AI880" s="47">
        <f>AH880*(1/(1+$G880))^(1+$E880)*(1+AI$7)^$D880*(AI862/AH862)^$E880*((AI862+AI871)/(AH862+AH871))^($F880*(1+$E880))</f>
        <v/>
      </c>
      <c r="AJ880" s="47">
        <f>AI880*(1/(1+$G880))^(1+$E880)*(1+AJ$7)^$D880*(AJ862/AI862)^$E880*((AJ862+AJ871)/(AI862+AI871))^($F880*(1+$E880))</f>
        <v/>
      </c>
      <c r="AK880" s="47">
        <f>AJ880*(1/(1+$G880))^(1+$E880)*(1+AK$7)^$D880*(AK862/AJ862)^$E880*((AK862+AK871)/(AJ862+AJ871))^($F880*(1+$E880))</f>
        <v/>
      </c>
      <c r="AL880" s="47">
        <f>AK880*(1/(1+$G880))^(1+$E880)*(1+AL$7)^$D880*(AL862/AK862)^$E880*((AL862+AL871)/(AK862+AK871))^($F880*(1+$E880))</f>
        <v/>
      </c>
      <c r="AM880" s="47">
        <f>AL880*(1/(1+$G880))^(1+$E880)*(1+AM$7)^$D880*(AM862/AL862)^$E880*((AM862+AM871)/(AL862+AL871))^($F880*(1+$E880))</f>
        <v/>
      </c>
      <c r="AN880" s="47">
        <f>AM880*(1/(1+$G880))^(1+$E880)*(1+AN$7)^$D880*(AN862/AM862)^$E880*((AN862+AN871)/(AM862+AM871))^($F880*(1+$E880))</f>
        <v/>
      </c>
      <c r="AO880" s="47">
        <f>AN880*(1/(1+$G880))^(1+$E880)*(1+AO$7)^$D880*(AO862/AN862)^$E880*((AO862+AO871)/(AN862+AN871))^($F880*(1+$E880))</f>
        <v/>
      </c>
      <c r="AP880" s="47">
        <f>AO880*(1/(1+$G880))^(1+$E880)*(1+AP$7)^$D880*(AP862/AO862)^$E880*((AP862+AP871)/(AO862+AO871))^($F880*(1+$E880))</f>
        <v/>
      </c>
      <c r="AQ880" s="47">
        <f>AP880*(1/(1+$G880))^(1+$E880)*(1+AQ$7)^$D880*(AQ862/AP862)^$E880*((AQ862+AQ871)/(AP862+AP871))^($F880*(1+$E880))</f>
        <v/>
      </c>
      <c r="AR880" s="47">
        <f>AQ880*(1/(1+$G880))^(1+$E880)*(1+AR$7)^$D880*(AR862/AQ862)^$E880*((AR862+AR871)/(AQ862+AQ871))^($F880*(1+$E880))</f>
        <v/>
      </c>
      <c r="AS880" s="47">
        <f>AR880*(1/(1+$G880))^(1+$E880)*(1+AS$7)^$D880*(AS862/AR862)^$E880*((AS862+AS871)/(AR862+AR871))^($F880*(1+$E880))</f>
        <v/>
      </c>
      <c r="AT880" s="47">
        <f>AS880*(1/(1+$G880))^(1+$E880)*(1+AT$7)^$D880*(AT862/AS862)^$E880*((AT862+AT871)/(AS862+AS871))^($F880*(1+$E880))</f>
        <v/>
      </c>
      <c r="AU880" s="47">
        <f>AT880*(1/(1+$G880))^(1+$E880)*(1+AU$7)^$D880*(AU862/AT862)^$E880*((AU862+AU871)/(AT862+AT871))^($F880*(1+$E880))</f>
        <v/>
      </c>
      <c r="AV880" s="47">
        <f>AU880*(1/(1+$G880))^(1+$E880)*(1+AV$7)^$D880*(AV862/AU862)^$E880*((AV862+AV871)/(AU862+AU871))^($F880*(1+$E880))</f>
        <v/>
      </c>
      <c r="AW880" s="47">
        <f>AV880*(1/(1+$G880))^(1+$E880)*(1+AW$7)^$D880*(AW862/AV862)^$E880*((AW862+AW871)/(AV862+AV871))^($F880*(1+$E880))</f>
        <v/>
      </c>
      <c r="AX880" s="48">
        <f>FUELUSE(AW880,AX862,AW862,AX871,AW871,AX$7,$D880,$E880,$F880,$G880)</f>
        <v/>
      </c>
    </row>
    <row r="881" hidden="1" outlineLevel="2">
      <c r="A881" s="5" t="inlineStr">
        <is>
          <t>ener</t>
        </is>
      </c>
      <c r="B881" s="5" t="inlineStr">
        <is>
          <t>ker</t>
        </is>
      </c>
      <c r="C881" s="5" t="inlineStr">
        <is>
          <t>irn</t>
        </is>
      </c>
      <c r="D881" s="40">
        <f>INDEX(Inputs!$N$5:$N$132,MATCH($B881&amp;"|"&amp;$C881,Inputs!$A$5:$A$132,0))</f>
        <v/>
      </c>
      <c r="E881" s="40">
        <f>INDEX(Inputs!$O$5:$O$132,MATCH($B881&amp;"|"&amp;$C881,Inputs!$A$5:$A$132,0))</f>
        <v/>
      </c>
      <c r="F881" s="40">
        <f>INDEX(Inputs!$P$5:$P$132,MATCH($B881&amp;"|"&amp;$C881,Inputs!$A$5:$A$132,0))</f>
        <v/>
      </c>
      <c r="G881" s="40">
        <f>INDEX(Inputs!$Q$5:$Q$132,MATCH($B881&amp;"|"&amp;$C881,Inputs!$A$5:$A$132,0))</f>
        <v/>
      </c>
      <c r="H881" s="5">
        <f>INDEX(Variables!$B$5:$B$105,MATCH($A881,Variables!$A$5:$A$105,0))&amp;IF($C881="",""," | "&amp;INDEX(Mapping!$B$5:$B$26,MATCH($C881,Mapping!$A$5:$A$26,0))&amp;" | "&amp;INDEX(Mapping!$B$30:$B$41,MATCH($B881,Mapping!$A$30:$A$41,0)))</f>
        <v/>
      </c>
      <c r="I881" s="5">
        <f>INDEX(Variables!$C$5:$C$105,MATCH($A881,Variables!$A$5:$A$105,0))</f>
        <v/>
      </c>
      <c r="J881" s="5">
        <f>INDEX(Variables!$E$5:$E$105,MATCH($A881,Variables!$A$5:$A$105,0))</f>
        <v/>
      </c>
      <c r="K881" s="25">
        <f>LOWER(Settings!$C$4)&amp;".mit."&amp;$A881&amp;IF($C881="","","."&amp;$C881&amp;"."&amp;$B881)&amp;IF(INDEX(Variables!$D$5:$D$105,MATCH($A881,Variables!$A$5:$A$105,0))="","","."&amp;INDEX(Variables!$D$5:$D$105,MATCH($A881,Variables!$A$5:$A$105,0)))&amp;"."&amp;K$5</f>
        <v/>
      </c>
      <c r="L881" s="46">
        <f>INDEX(Inputs!$U$5:$U$132,MATCH($B881&amp;"|"&amp;$C881,Inputs!$A$5:$A$132,0))</f>
        <v/>
      </c>
      <c r="M881" s="47">
        <f>L881*(1/(1+$G881))^(1+$E881)*(1+M$7)^$D881*(M863/L863)^$E881*((M863+M872)/(L863+L872))^($F881*(1+$E881))</f>
        <v/>
      </c>
      <c r="N881" s="47">
        <f>M881*(1/(1+$G881))^(1+$E881)*(1+N$7)^$D881*(N863/M863)^$E881*((N863+N872)/(M863+M872))^($F881*(1+$E881))</f>
        <v/>
      </c>
      <c r="O881" s="47">
        <f>N881*(1/(1+$G881))^(1+$E881)*(1+O$7)^$D881*(O863/N863)^$E881*((O863+O872)/(N863+N872))^($F881*(1+$E881))</f>
        <v/>
      </c>
      <c r="P881" s="47">
        <f>O881*(1/(1+$G881))^(1+$E881)*(1+P$7)^$D881*(P863/O863)^$E881*((P863+P872)/(O863+O872))^($F881*(1+$E881))</f>
        <v/>
      </c>
      <c r="Q881" s="47">
        <f>P881*(1/(1+$G881))^(1+$E881)*(1+Q$7)^$D881*(Q863/P863)^$E881*((Q863+Q872)/(P863+P872))^($F881*(1+$E881))</f>
        <v/>
      </c>
      <c r="R881" s="47">
        <f>Q881*(1/(1+$G881))^(1+$E881)*(1+R$7)^$D881*(R863/Q863)^$E881*((R863+R872)/(Q863+Q872))^($F881*(1+$E881))</f>
        <v/>
      </c>
      <c r="S881" s="47">
        <f>R881*(1/(1+$G881))^(1+$E881)*(1+S$7)^$D881*(S863/R863)^$E881*((S863+S872)/(R863+R872))^($F881*(1+$E881))</f>
        <v/>
      </c>
      <c r="T881" s="47">
        <f>S881*(1/(1+$G881))^(1+$E881)*(1+T$7)^$D881*(T863/S863)^$E881*((T863+T872)/(S863+S872))^($F881*(1+$E881))</f>
        <v/>
      </c>
      <c r="U881" s="47">
        <f>T881*(1/(1+$G881))^(1+$E881)*(1+U$7)^$D881*(U863/T863)^$E881*((U863+U872)/(T863+T872))^($F881*(1+$E881))</f>
        <v/>
      </c>
      <c r="V881" s="47">
        <f>U881*(1/(1+$G881))^(1+$E881)*(1+V$7)^$D881*(V863/U863)^$E881*((V863+V872)/(U863+U872))^($F881*(1+$E881))</f>
        <v/>
      </c>
      <c r="W881" s="47">
        <f>V881*(1/(1+$G881))^(1+$E881)*(1+W$7)^$D881*(W863/V863)^$E881*((W863+W872)/(V863+V872))^($F881*(1+$E881))</f>
        <v/>
      </c>
      <c r="X881" s="47">
        <f>W881*(1/(1+$G881))^(1+$E881)*(1+X$7)^$D881*(X863/W863)^$E881*((X863+X872)/(W863+W872))^($F881*(1+$E881))</f>
        <v/>
      </c>
      <c r="Y881" s="47">
        <f>X881*(1/(1+$G881))^(1+$E881)*(1+Y$7)^$D881*(Y863/X863)^$E881*((Y863+Y872)/(X863+X872))^($F881*(1+$E881))</f>
        <v/>
      </c>
      <c r="Z881" s="47">
        <f>Y881*(1/(1+$G881))^(1+$E881)*(1+Z$7)^$D881*(Z863/Y863)^$E881*((Z863+Z872)/(Y863+Y872))^($F881*(1+$E881))</f>
        <v/>
      </c>
      <c r="AA881" s="47">
        <f>Z881*(1/(1+$G881))^(1+$E881)*(1+AA$7)^$D881*(AA863/Z863)^$E881*((AA863+AA872)/(Z863+Z872))^($F881*(1+$E881))</f>
        <v/>
      </c>
      <c r="AB881" s="47">
        <f>AA881*(1/(1+$G881))^(1+$E881)*(1+AB$7)^$D881*(AB863/AA863)^$E881*((AB863+AB872)/(AA863+AA872))^($F881*(1+$E881))</f>
        <v/>
      </c>
      <c r="AC881" s="47">
        <f>AB881*(1/(1+$G881))^(1+$E881)*(1+AC$7)^$D881*(AC863/AB863)^$E881*((AC863+AC872)/(AB863+AB872))^($F881*(1+$E881))</f>
        <v/>
      </c>
      <c r="AD881" s="48">
        <f>FUELUSE(AC881,AD863,AC863,AD872,AC872,AD$7,$D881,$E881,$F881,$G881)</f>
        <v/>
      </c>
      <c r="AE881" s="25">
        <f>LOWER(Settings!$C$4)&amp;".mit."&amp;$A881&amp;IF($C881="","","."&amp;$C881&amp;"."&amp;$B881)&amp;IF(INDEX(Variables!$D$5:$D$105,MATCH($A881,Variables!$A$5:$A$105,0))="","","."&amp;INDEX(Variables!$D$5:$D$105,MATCH($A881,Variables!$A$5:$A$105,0)))&amp;"."&amp;AE$5</f>
        <v/>
      </c>
      <c r="AF881" s="46">
        <f>INDEX(Inputs!$U$5:$U$132,MATCH($B881&amp;"|"&amp;$C881,Inputs!$A$5:$A$132,0))</f>
        <v/>
      </c>
      <c r="AG881" s="47">
        <f>AF881*(1/(1+$G881))^(1+$E881)*(1+AG$7)^$D881*(AG863/AF863)^$E881*((AG863+AG872)/(AF863+AF872))^($F881*(1+$E881))</f>
        <v/>
      </c>
      <c r="AH881" s="47">
        <f>AG881*(1/(1+$G881))^(1+$E881)*(1+AH$7)^$D881*(AH863/AG863)^$E881*((AH863+AH872)/(AG863+AG872))^($F881*(1+$E881))</f>
        <v/>
      </c>
      <c r="AI881" s="47">
        <f>AH881*(1/(1+$G881))^(1+$E881)*(1+AI$7)^$D881*(AI863/AH863)^$E881*((AI863+AI872)/(AH863+AH872))^($F881*(1+$E881))</f>
        <v/>
      </c>
      <c r="AJ881" s="47">
        <f>AI881*(1/(1+$G881))^(1+$E881)*(1+AJ$7)^$D881*(AJ863/AI863)^$E881*((AJ863+AJ872)/(AI863+AI872))^($F881*(1+$E881))</f>
        <v/>
      </c>
      <c r="AK881" s="47">
        <f>AJ881*(1/(1+$G881))^(1+$E881)*(1+AK$7)^$D881*(AK863/AJ863)^$E881*((AK863+AK872)/(AJ863+AJ872))^($F881*(1+$E881))</f>
        <v/>
      </c>
      <c r="AL881" s="47">
        <f>AK881*(1/(1+$G881))^(1+$E881)*(1+AL$7)^$D881*(AL863/AK863)^$E881*((AL863+AL872)/(AK863+AK872))^($F881*(1+$E881))</f>
        <v/>
      </c>
      <c r="AM881" s="47">
        <f>AL881*(1/(1+$G881))^(1+$E881)*(1+AM$7)^$D881*(AM863/AL863)^$E881*((AM863+AM872)/(AL863+AL872))^($F881*(1+$E881))</f>
        <v/>
      </c>
      <c r="AN881" s="47">
        <f>AM881*(1/(1+$G881))^(1+$E881)*(1+AN$7)^$D881*(AN863/AM863)^$E881*((AN863+AN872)/(AM863+AM872))^($F881*(1+$E881))</f>
        <v/>
      </c>
      <c r="AO881" s="47">
        <f>AN881*(1/(1+$G881))^(1+$E881)*(1+AO$7)^$D881*(AO863/AN863)^$E881*((AO863+AO872)/(AN863+AN872))^($F881*(1+$E881))</f>
        <v/>
      </c>
      <c r="AP881" s="47">
        <f>AO881*(1/(1+$G881))^(1+$E881)*(1+AP$7)^$D881*(AP863/AO863)^$E881*((AP863+AP872)/(AO863+AO872))^($F881*(1+$E881))</f>
        <v/>
      </c>
      <c r="AQ881" s="47">
        <f>AP881*(1/(1+$G881))^(1+$E881)*(1+AQ$7)^$D881*(AQ863/AP863)^$E881*((AQ863+AQ872)/(AP863+AP872))^($F881*(1+$E881))</f>
        <v/>
      </c>
      <c r="AR881" s="47">
        <f>AQ881*(1/(1+$G881))^(1+$E881)*(1+AR$7)^$D881*(AR863/AQ863)^$E881*((AR863+AR872)/(AQ863+AQ872))^($F881*(1+$E881))</f>
        <v/>
      </c>
      <c r="AS881" s="47">
        <f>AR881*(1/(1+$G881))^(1+$E881)*(1+AS$7)^$D881*(AS863/AR863)^$E881*((AS863+AS872)/(AR863+AR872))^($F881*(1+$E881))</f>
        <v/>
      </c>
      <c r="AT881" s="47">
        <f>AS881*(1/(1+$G881))^(1+$E881)*(1+AT$7)^$D881*(AT863/AS863)^$E881*((AT863+AT872)/(AS863+AS872))^($F881*(1+$E881))</f>
        <v/>
      </c>
      <c r="AU881" s="47">
        <f>AT881*(1/(1+$G881))^(1+$E881)*(1+AU$7)^$D881*(AU863/AT863)^$E881*((AU863+AU872)/(AT863+AT872))^($F881*(1+$E881))</f>
        <v/>
      </c>
      <c r="AV881" s="47">
        <f>AU881*(1/(1+$G881))^(1+$E881)*(1+AV$7)^$D881*(AV863/AU863)^$E881*((AV863+AV872)/(AU863+AU872))^($F881*(1+$E881))</f>
        <v/>
      </c>
      <c r="AW881" s="47">
        <f>AV881*(1/(1+$G881))^(1+$E881)*(1+AW$7)^$D881*(AW863/AV863)^$E881*((AW863+AW872)/(AV863+AV872))^($F881*(1+$E881))</f>
        <v/>
      </c>
      <c r="AX881" s="48">
        <f>FUELUSE(AW881,AX863,AW863,AX872,AW872,AX$7,$D881,$E881,$F881,$G881)</f>
        <v/>
      </c>
    </row>
    <row r="882" hidden="1" outlineLevel="2">
      <c r="A882" s="5" t="inlineStr">
        <is>
          <t>ener</t>
        </is>
      </c>
      <c r="B882" s="5" t="inlineStr">
        <is>
          <t>oop</t>
        </is>
      </c>
      <c r="C882" s="5" t="inlineStr">
        <is>
          <t>irn</t>
        </is>
      </c>
      <c r="D882" s="40">
        <f>INDEX(Inputs!$N$5:$N$132,MATCH($B882&amp;"|"&amp;$C882,Inputs!$A$5:$A$132,0))</f>
        <v/>
      </c>
      <c r="E882" s="40">
        <f>INDEX(Inputs!$O$5:$O$132,MATCH($B882&amp;"|"&amp;$C882,Inputs!$A$5:$A$132,0))</f>
        <v/>
      </c>
      <c r="F882" s="40">
        <f>INDEX(Inputs!$P$5:$P$132,MATCH($B882&amp;"|"&amp;$C882,Inputs!$A$5:$A$132,0))</f>
        <v/>
      </c>
      <c r="G882" s="40">
        <f>INDEX(Inputs!$Q$5:$Q$132,MATCH($B882&amp;"|"&amp;$C882,Inputs!$A$5:$A$132,0))</f>
        <v/>
      </c>
      <c r="H882" s="5">
        <f>INDEX(Variables!$B$5:$B$105,MATCH($A882,Variables!$A$5:$A$105,0))&amp;IF($C882="",""," | "&amp;INDEX(Mapping!$B$5:$B$26,MATCH($C882,Mapping!$A$5:$A$26,0))&amp;" | "&amp;INDEX(Mapping!$B$30:$B$41,MATCH($B882,Mapping!$A$30:$A$41,0)))</f>
        <v/>
      </c>
      <c r="I882" s="5">
        <f>INDEX(Variables!$C$5:$C$105,MATCH($A882,Variables!$A$5:$A$105,0))</f>
        <v/>
      </c>
      <c r="J882" s="5">
        <f>INDEX(Variables!$E$5:$E$105,MATCH($A882,Variables!$A$5:$A$105,0))</f>
        <v/>
      </c>
      <c r="K882" s="25">
        <f>LOWER(Settings!$C$4)&amp;".mit."&amp;$A882&amp;IF($C882="","","."&amp;$C882&amp;"."&amp;$B882)&amp;IF(INDEX(Variables!$D$5:$D$105,MATCH($A882,Variables!$A$5:$A$105,0))="","","."&amp;INDEX(Variables!$D$5:$D$105,MATCH($A882,Variables!$A$5:$A$105,0)))&amp;"."&amp;K$5</f>
        <v/>
      </c>
      <c r="L882" s="46">
        <f>INDEX(Inputs!$U$5:$U$132,MATCH($B882&amp;"|"&amp;$C882,Inputs!$A$5:$A$132,0))</f>
        <v/>
      </c>
      <c r="M882" s="47">
        <f>L882*(1/(1+$G882))^(1+$E882)*(1+M$7)^$D882*(M864/L864)^$E882*((M864+M873)/(L864+L873))^($F882*(1+$E882))</f>
        <v/>
      </c>
      <c r="N882" s="47">
        <f>M882*(1/(1+$G882))^(1+$E882)*(1+N$7)^$D882*(N864/M864)^$E882*((N864+N873)/(M864+M873))^($F882*(1+$E882))</f>
        <v/>
      </c>
      <c r="O882" s="47">
        <f>N882*(1/(1+$G882))^(1+$E882)*(1+O$7)^$D882*(O864/N864)^$E882*((O864+O873)/(N864+N873))^($F882*(1+$E882))</f>
        <v/>
      </c>
      <c r="P882" s="47">
        <f>O882*(1/(1+$G882))^(1+$E882)*(1+P$7)^$D882*(P864/O864)^$E882*((P864+P873)/(O864+O873))^($F882*(1+$E882))</f>
        <v/>
      </c>
      <c r="Q882" s="47">
        <f>P882*(1/(1+$G882))^(1+$E882)*(1+Q$7)^$D882*(Q864/P864)^$E882*((Q864+Q873)/(P864+P873))^($F882*(1+$E882))</f>
        <v/>
      </c>
      <c r="R882" s="47">
        <f>Q882*(1/(1+$G882))^(1+$E882)*(1+R$7)^$D882*(R864/Q864)^$E882*((R864+R873)/(Q864+Q873))^($F882*(1+$E882))</f>
        <v/>
      </c>
      <c r="S882" s="47">
        <f>R882*(1/(1+$G882))^(1+$E882)*(1+S$7)^$D882*(S864/R864)^$E882*((S864+S873)/(R864+R873))^($F882*(1+$E882))</f>
        <v/>
      </c>
      <c r="T882" s="47">
        <f>S882*(1/(1+$G882))^(1+$E882)*(1+T$7)^$D882*(T864/S864)^$E882*((T864+T873)/(S864+S873))^($F882*(1+$E882))</f>
        <v/>
      </c>
      <c r="U882" s="47">
        <f>T882*(1/(1+$G882))^(1+$E882)*(1+U$7)^$D882*(U864/T864)^$E882*((U864+U873)/(T864+T873))^($F882*(1+$E882))</f>
        <v/>
      </c>
      <c r="V882" s="47">
        <f>U882*(1/(1+$G882))^(1+$E882)*(1+V$7)^$D882*(V864/U864)^$E882*((V864+V873)/(U864+U873))^($F882*(1+$E882))</f>
        <v/>
      </c>
      <c r="W882" s="47">
        <f>V882*(1/(1+$G882))^(1+$E882)*(1+W$7)^$D882*(W864/V864)^$E882*((W864+W873)/(V864+V873))^($F882*(1+$E882))</f>
        <v/>
      </c>
      <c r="X882" s="47">
        <f>W882*(1/(1+$G882))^(1+$E882)*(1+X$7)^$D882*(X864/W864)^$E882*((X864+X873)/(W864+W873))^($F882*(1+$E882))</f>
        <v/>
      </c>
      <c r="Y882" s="47">
        <f>X882*(1/(1+$G882))^(1+$E882)*(1+Y$7)^$D882*(Y864/X864)^$E882*((Y864+Y873)/(X864+X873))^($F882*(1+$E882))</f>
        <v/>
      </c>
      <c r="Z882" s="47">
        <f>Y882*(1/(1+$G882))^(1+$E882)*(1+Z$7)^$D882*(Z864/Y864)^$E882*((Z864+Z873)/(Y864+Y873))^($F882*(1+$E882))</f>
        <v/>
      </c>
      <c r="AA882" s="47">
        <f>Z882*(1/(1+$G882))^(1+$E882)*(1+AA$7)^$D882*(AA864/Z864)^$E882*((AA864+AA873)/(Z864+Z873))^($F882*(1+$E882))</f>
        <v/>
      </c>
      <c r="AB882" s="47">
        <f>AA882*(1/(1+$G882))^(1+$E882)*(1+AB$7)^$D882*(AB864/AA864)^$E882*((AB864+AB873)/(AA864+AA873))^($F882*(1+$E882))</f>
        <v/>
      </c>
      <c r="AC882" s="47">
        <f>AB882*(1/(1+$G882))^(1+$E882)*(1+AC$7)^$D882*(AC864/AB864)^$E882*((AC864+AC873)/(AB864+AB873))^($F882*(1+$E882))</f>
        <v/>
      </c>
      <c r="AD882" s="48">
        <f>FUELUSE(AC882,AD864,AC864,AD873,AC873,AD$7,$D882,$E882,$F882,$G882)</f>
        <v/>
      </c>
      <c r="AE882" s="25">
        <f>LOWER(Settings!$C$4)&amp;".mit."&amp;$A882&amp;IF($C882="","","."&amp;$C882&amp;"."&amp;$B882)&amp;IF(INDEX(Variables!$D$5:$D$105,MATCH($A882,Variables!$A$5:$A$105,0))="","","."&amp;INDEX(Variables!$D$5:$D$105,MATCH($A882,Variables!$A$5:$A$105,0)))&amp;"."&amp;AE$5</f>
        <v/>
      </c>
      <c r="AF882" s="46">
        <f>INDEX(Inputs!$U$5:$U$132,MATCH($B882&amp;"|"&amp;$C882,Inputs!$A$5:$A$132,0))</f>
        <v/>
      </c>
      <c r="AG882" s="47">
        <f>AF882*(1/(1+$G882))^(1+$E882)*(1+AG$7)^$D882*(AG864/AF864)^$E882*((AG864+AG873)/(AF864+AF873))^($F882*(1+$E882))</f>
        <v/>
      </c>
      <c r="AH882" s="47">
        <f>AG882*(1/(1+$G882))^(1+$E882)*(1+AH$7)^$D882*(AH864/AG864)^$E882*((AH864+AH873)/(AG864+AG873))^($F882*(1+$E882))</f>
        <v/>
      </c>
      <c r="AI882" s="47">
        <f>AH882*(1/(1+$G882))^(1+$E882)*(1+AI$7)^$D882*(AI864/AH864)^$E882*((AI864+AI873)/(AH864+AH873))^($F882*(1+$E882))</f>
        <v/>
      </c>
      <c r="AJ882" s="47">
        <f>AI882*(1/(1+$G882))^(1+$E882)*(1+AJ$7)^$D882*(AJ864/AI864)^$E882*((AJ864+AJ873)/(AI864+AI873))^($F882*(1+$E882))</f>
        <v/>
      </c>
      <c r="AK882" s="47">
        <f>AJ882*(1/(1+$G882))^(1+$E882)*(1+AK$7)^$D882*(AK864/AJ864)^$E882*((AK864+AK873)/(AJ864+AJ873))^($F882*(1+$E882))</f>
        <v/>
      </c>
      <c r="AL882" s="47">
        <f>AK882*(1/(1+$G882))^(1+$E882)*(1+AL$7)^$D882*(AL864/AK864)^$E882*((AL864+AL873)/(AK864+AK873))^($F882*(1+$E882))</f>
        <v/>
      </c>
      <c r="AM882" s="47">
        <f>AL882*(1/(1+$G882))^(1+$E882)*(1+AM$7)^$D882*(AM864/AL864)^$E882*((AM864+AM873)/(AL864+AL873))^($F882*(1+$E882))</f>
        <v/>
      </c>
      <c r="AN882" s="47">
        <f>AM882*(1/(1+$G882))^(1+$E882)*(1+AN$7)^$D882*(AN864/AM864)^$E882*((AN864+AN873)/(AM864+AM873))^($F882*(1+$E882))</f>
        <v/>
      </c>
      <c r="AO882" s="47">
        <f>AN882*(1/(1+$G882))^(1+$E882)*(1+AO$7)^$D882*(AO864/AN864)^$E882*((AO864+AO873)/(AN864+AN873))^($F882*(1+$E882))</f>
        <v/>
      </c>
      <c r="AP882" s="47">
        <f>AO882*(1/(1+$G882))^(1+$E882)*(1+AP$7)^$D882*(AP864/AO864)^$E882*((AP864+AP873)/(AO864+AO873))^($F882*(1+$E882))</f>
        <v/>
      </c>
      <c r="AQ882" s="47">
        <f>AP882*(1/(1+$G882))^(1+$E882)*(1+AQ$7)^$D882*(AQ864/AP864)^$E882*((AQ864+AQ873)/(AP864+AP873))^($F882*(1+$E882))</f>
        <v/>
      </c>
      <c r="AR882" s="47">
        <f>AQ882*(1/(1+$G882))^(1+$E882)*(1+AR$7)^$D882*(AR864/AQ864)^$E882*((AR864+AR873)/(AQ864+AQ873))^($F882*(1+$E882))</f>
        <v/>
      </c>
      <c r="AS882" s="47">
        <f>AR882*(1/(1+$G882))^(1+$E882)*(1+AS$7)^$D882*(AS864/AR864)^$E882*((AS864+AS873)/(AR864+AR873))^($F882*(1+$E882))</f>
        <v/>
      </c>
      <c r="AT882" s="47">
        <f>AS882*(1/(1+$G882))^(1+$E882)*(1+AT$7)^$D882*(AT864/AS864)^$E882*((AT864+AT873)/(AS864+AS873))^($F882*(1+$E882))</f>
        <v/>
      </c>
      <c r="AU882" s="47">
        <f>AT882*(1/(1+$G882))^(1+$E882)*(1+AU$7)^$D882*(AU864/AT864)^$E882*((AU864+AU873)/(AT864+AT873))^($F882*(1+$E882))</f>
        <v/>
      </c>
      <c r="AV882" s="47">
        <f>AU882*(1/(1+$G882))^(1+$E882)*(1+AV$7)^$D882*(AV864/AU864)^$E882*((AV864+AV873)/(AU864+AU873))^($F882*(1+$E882))</f>
        <v/>
      </c>
      <c r="AW882" s="47">
        <f>AV882*(1/(1+$G882))^(1+$E882)*(1+AW$7)^$D882*(AW864/AV864)^$E882*((AW864+AW873)/(AV864+AV873))^($F882*(1+$E882))</f>
        <v/>
      </c>
      <c r="AX882" s="48">
        <f>FUELUSE(AW882,AX864,AW864,AX873,AW873,AX$7,$D882,$E882,$F882,$G882)</f>
        <v/>
      </c>
    </row>
    <row r="883" hidden="1" outlineLevel="2">
      <c r="A883" s="5" t="inlineStr">
        <is>
          <t>ener</t>
        </is>
      </c>
      <c r="B883" s="5" t="inlineStr">
        <is>
          <t>bio</t>
        </is>
      </c>
      <c r="C883" s="5" t="inlineStr">
        <is>
          <t>irn</t>
        </is>
      </c>
      <c r="D883" s="40">
        <f>INDEX(Inputs!$N$5:$N$132,MATCH($B883&amp;"|"&amp;$C883,Inputs!$A$5:$A$132,0))</f>
        <v/>
      </c>
      <c r="E883" s="40">
        <f>INDEX(Inputs!$O$5:$O$132,MATCH($B883&amp;"|"&amp;$C883,Inputs!$A$5:$A$132,0))</f>
        <v/>
      </c>
      <c r="F883" s="40">
        <f>INDEX(Inputs!$P$5:$P$132,MATCH($B883&amp;"|"&amp;$C883,Inputs!$A$5:$A$132,0))</f>
        <v/>
      </c>
      <c r="G883" s="40">
        <f>INDEX(Inputs!$Q$5:$Q$132,MATCH($B883&amp;"|"&amp;$C883,Inputs!$A$5:$A$132,0))</f>
        <v/>
      </c>
      <c r="H883" s="5">
        <f>INDEX(Variables!$B$5:$B$105,MATCH($A883,Variables!$A$5:$A$105,0))&amp;IF($C883="",""," | "&amp;INDEX(Mapping!$B$5:$B$26,MATCH($C883,Mapping!$A$5:$A$26,0))&amp;" | "&amp;INDEX(Mapping!$B$30:$B$41,MATCH($B883,Mapping!$A$30:$A$41,0)))</f>
        <v/>
      </c>
      <c r="I883" s="5">
        <f>INDEX(Variables!$C$5:$C$105,MATCH($A883,Variables!$A$5:$A$105,0))</f>
        <v/>
      </c>
      <c r="J883" s="5">
        <f>INDEX(Variables!$E$5:$E$105,MATCH($A883,Variables!$A$5:$A$105,0))</f>
        <v/>
      </c>
      <c r="K883" s="25">
        <f>LOWER(Settings!$C$4)&amp;".mit."&amp;$A883&amp;IF($C883="","","."&amp;$C883&amp;"."&amp;$B883)&amp;IF(INDEX(Variables!$D$5:$D$105,MATCH($A883,Variables!$A$5:$A$105,0))="","","."&amp;INDEX(Variables!$D$5:$D$105,MATCH($A883,Variables!$A$5:$A$105,0)))&amp;"."&amp;K$5</f>
        <v/>
      </c>
      <c r="L883" s="46">
        <f>INDEX(Inputs!$U$5:$U$132,MATCH($B883&amp;"|"&amp;$C883,Inputs!$A$5:$A$132,0))</f>
        <v/>
      </c>
      <c r="M883" s="47">
        <f>L883*(1/(1+$G883))^(1+$E883)*(1+M$7)^$D883*(M865/L865)^$E883*((M865+M874)/(L865+L874))^($F883*(1+$E883))</f>
        <v/>
      </c>
      <c r="N883" s="47">
        <f>M883*(1/(1+$G883))^(1+$E883)*(1+N$7)^$D883*(N865/M865)^$E883*((N865+N874)/(M865+M874))^($F883*(1+$E883))</f>
        <v/>
      </c>
      <c r="O883" s="47">
        <f>N883*(1/(1+$G883))^(1+$E883)*(1+O$7)^$D883*(O865/N865)^$E883*((O865+O874)/(N865+N874))^($F883*(1+$E883))</f>
        <v/>
      </c>
      <c r="P883" s="47">
        <f>O883*(1/(1+$G883))^(1+$E883)*(1+P$7)^$D883*(P865/O865)^$E883*((P865+P874)/(O865+O874))^($F883*(1+$E883))</f>
        <v/>
      </c>
      <c r="Q883" s="47">
        <f>P883*(1/(1+$G883))^(1+$E883)*(1+Q$7)^$D883*(Q865/P865)^$E883*((Q865+Q874)/(P865+P874))^($F883*(1+$E883))</f>
        <v/>
      </c>
      <c r="R883" s="47">
        <f>Q883*(1/(1+$G883))^(1+$E883)*(1+R$7)^$D883*(R865/Q865)^$E883*((R865+R874)/(Q865+Q874))^($F883*(1+$E883))</f>
        <v/>
      </c>
      <c r="S883" s="47">
        <f>R883*(1/(1+$G883))^(1+$E883)*(1+S$7)^$D883*(S865/R865)^$E883*((S865+S874)/(R865+R874))^($F883*(1+$E883))</f>
        <v/>
      </c>
      <c r="T883" s="47">
        <f>S883*(1/(1+$G883))^(1+$E883)*(1+T$7)^$D883*(T865/S865)^$E883*((T865+T874)/(S865+S874))^($F883*(1+$E883))</f>
        <v/>
      </c>
      <c r="U883" s="47">
        <f>T883*(1/(1+$G883))^(1+$E883)*(1+U$7)^$D883*(U865/T865)^$E883*((U865+U874)/(T865+T874))^($F883*(1+$E883))</f>
        <v/>
      </c>
      <c r="V883" s="47">
        <f>U883*(1/(1+$G883))^(1+$E883)*(1+V$7)^$D883*(V865/U865)^$E883*((V865+V874)/(U865+U874))^($F883*(1+$E883))</f>
        <v/>
      </c>
      <c r="W883" s="47">
        <f>V883*(1/(1+$G883))^(1+$E883)*(1+W$7)^$D883*(W865/V865)^$E883*((W865+W874)/(V865+V874))^($F883*(1+$E883))</f>
        <v/>
      </c>
      <c r="X883" s="47">
        <f>W883*(1/(1+$G883))^(1+$E883)*(1+X$7)^$D883*(X865/W865)^$E883*((X865+X874)/(W865+W874))^($F883*(1+$E883))</f>
        <v/>
      </c>
      <c r="Y883" s="47">
        <f>X883*(1/(1+$G883))^(1+$E883)*(1+Y$7)^$D883*(Y865/X865)^$E883*((Y865+Y874)/(X865+X874))^($F883*(1+$E883))</f>
        <v/>
      </c>
      <c r="Z883" s="47">
        <f>Y883*(1/(1+$G883))^(1+$E883)*(1+Z$7)^$D883*(Z865/Y865)^$E883*((Z865+Z874)/(Y865+Y874))^($F883*(1+$E883))</f>
        <v/>
      </c>
      <c r="AA883" s="47">
        <f>Z883*(1/(1+$G883))^(1+$E883)*(1+AA$7)^$D883*(AA865/Z865)^$E883*((AA865+AA874)/(Z865+Z874))^($F883*(1+$E883))</f>
        <v/>
      </c>
      <c r="AB883" s="47">
        <f>AA883*(1/(1+$G883))^(1+$E883)*(1+AB$7)^$D883*(AB865/AA865)^$E883*((AB865+AB874)/(AA865+AA874))^($F883*(1+$E883))</f>
        <v/>
      </c>
      <c r="AC883" s="47">
        <f>AB883*(1/(1+$G883))^(1+$E883)*(1+AC$7)^$D883*(AC865/AB865)^$E883*((AC865+AC874)/(AB865+AB874))^($F883*(1+$E883))</f>
        <v/>
      </c>
      <c r="AD883" s="48">
        <f>FUELUSE(AC883,AD865,AC865,AD874,AC874,AD$7,$D883,$E883,$F883,$G883)</f>
        <v/>
      </c>
      <c r="AE883" s="25">
        <f>LOWER(Settings!$C$4)&amp;".mit."&amp;$A883&amp;IF($C883="","","."&amp;$C883&amp;"."&amp;$B883)&amp;IF(INDEX(Variables!$D$5:$D$105,MATCH($A883,Variables!$A$5:$A$105,0))="","","."&amp;INDEX(Variables!$D$5:$D$105,MATCH($A883,Variables!$A$5:$A$105,0)))&amp;"."&amp;AE$5</f>
        <v/>
      </c>
      <c r="AF883" s="46">
        <f>INDEX(Inputs!$U$5:$U$132,MATCH($B883&amp;"|"&amp;$C883,Inputs!$A$5:$A$132,0))</f>
        <v/>
      </c>
      <c r="AG883" s="47">
        <f>AF883*(1/(1+$G883))^(1+$E883)*(1+AG$7)^$D883*(AG865/AF865)^$E883*((AG865+AG874)/(AF865+AF874))^($F883*(1+$E883))</f>
        <v/>
      </c>
      <c r="AH883" s="47">
        <f>AG883*(1/(1+$G883))^(1+$E883)*(1+AH$7)^$D883*(AH865/AG865)^$E883*((AH865+AH874)/(AG865+AG874))^($F883*(1+$E883))</f>
        <v/>
      </c>
      <c r="AI883" s="47">
        <f>AH883*(1/(1+$G883))^(1+$E883)*(1+AI$7)^$D883*(AI865/AH865)^$E883*((AI865+AI874)/(AH865+AH874))^($F883*(1+$E883))</f>
        <v/>
      </c>
      <c r="AJ883" s="47">
        <f>AI883*(1/(1+$G883))^(1+$E883)*(1+AJ$7)^$D883*(AJ865/AI865)^$E883*((AJ865+AJ874)/(AI865+AI874))^($F883*(1+$E883))</f>
        <v/>
      </c>
      <c r="AK883" s="47">
        <f>AJ883*(1/(1+$G883))^(1+$E883)*(1+AK$7)^$D883*(AK865/AJ865)^$E883*((AK865+AK874)/(AJ865+AJ874))^($F883*(1+$E883))</f>
        <v/>
      </c>
      <c r="AL883" s="47">
        <f>AK883*(1/(1+$G883))^(1+$E883)*(1+AL$7)^$D883*(AL865/AK865)^$E883*((AL865+AL874)/(AK865+AK874))^($F883*(1+$E883))</f>
        <v/>
      </c>
      <c r="AM883" s="47">
        <f>AL883*(1/(1+$G883))^(1+$E883)*(1+AM$7)^$D883*(AM865/AL865)^$E883*((AM865+AM874)/(AL865+AL874))^($F883*(1+$E883))</f>
        <v/>
      </c>
      <c r="AN883" s="47">
        <f>AM883*(1/(1+$G883))^(1+$E883)*(1+AN$7)^$D883*(AN865/AM865)^$E883*((AN865+AN874)/(AM865+AM874))^($F883*(1+$E883))</f>
        <v/>
      </c>
      <c r="AO883" s="47">
        <f>AN883*(1/(1+$G883))^(1+$E883)*(1+AO$7)^$D883*(AO865/AN865)^$E883*((AO865+AO874)/(AN865+AN874))^($F883*(1+$E883))</f>
        <v/>
      </c>
      <c r="AP883" s="47">
        <f>AO883*(1/(1+$G883))^(1+$E883)*(1+AP$7)^$D883*(AP865/AO865)^$E883*((AP865+AP874)/(AO865+AO874))^($F883*(1+$E883))</f>
        <v/>
      </c>
      <c r="AQ883" s="47">
        <f>AP883*(1/(1+$G883))^(1+$E883)*(1+AQ$7)^$D883*(AQ865/AP865)^$E883*((AQ865+AQ874)/(AP865+AP874))^($F883*(1+$E883))</f>
        <v/>
      </c>
      <c r="AR883" s="47">
        <f>AQ883*(1/(1+$G883))^(1+$E883)*(1+AR$7)^$D883*(AR865/AQ865)^$E883*((AR865+AR874)/(AQ865+AQ874))^($F883*(1+$E883))</f>
        <v/>
      </c>
      <c r="AS883" s="47">
        <f>AR883*(1/(1+$G883))^(1+$E883)*(1+AS$7)^$D883*(AS865/AR865)^$E883*((AS865+AS874)/(AR865+AR874))^($F883*(1+$E883))</f>
        <v/>
      </c>
      <c r="AT883" s="47">
        <f>AS883*(1/(1+$G883))^(1+$E883)*(1+AT$7)^$D883*(AT865/AS865)^$E883*((AT865+AT874)/(AS865+AS874))^($F883*(1+$E883))</f>
        <v/>
      </c>
      <c r="AU883" s="47">
        <f>AT883*(1/(1+$G883))^(1+$E883)*(1+AU$7)^$D883*(AU865/AT865)^$E883*((AU865+AU874)/(AT865+AT874))^($F883*(1+$E883))</f>
        <v/>
      </c>
      <c r="AV883" s="47">
        <f>AU883*(1/(1+$G883))^(1+$E883)*(1+AV$7)^$D883*(AV865/AU865)^$E883*((AV865+AV874)/(AU865+AU874))^($F883*(1+$E883))</f>
        <v/>
      </c>
      <c r="AW883" s="47">
        <f>AV883*(1/(1+$G883))^(1+$E883)*(1+AW$7)^$D883*(AW865/AV865)^$E883*((AW865+AW874)/(AV865+AV874))^($F883*(1+$E883))</f>
        <v/>
      </c>
      <c r="AX883" s="48">
        <f>FUELUSE(AW883,AX865,AW865,AX874,AW874,AX$7,$D883,$E883,$F883,$G883)</f>
        <v/>
      </c>
    </row>
    <row r="884" hidden="1" outlineLevel="2"/>
    <row r="885" outlineLevel="1" collapsed="1">
      <c r="A885" s="9" t="inlineStr">
        <is>
          <t>ener</t>
        </is>
      </c>
      <c r="B885" s="9" t="inlineStr">
        <is>
          <t>all</t>
        </is>
      </c>
      <c r="C885" s="9" t="inlineStr">
        <is>
          <t>nfm</t>
        </is>
      </c>
      <c r="H885" s="9">
        <f>INDEX(Variables!$B$5:$B$105,MATCH($A885,Variables!$A$5:$A$105,0))&amp;IF($C885="",""," | "&amp;INDEX(Mapping!$B$5:$B$26,MATCH($C885,Mapping!$A$5:$A$26,0))&amp;" | "&amp;INDEX(Mapping!$B$30:$B$41,MATCH($B885,Mapping!$A$30:$A$41,0)))</f>
        <v/>
      </c>
      <c r="I885" s="9">
        <f>INDEX(Variables!$C$5:$C$105,MATCH($A885,Variables!$A$5:$A$105,0))</f>
        <v/>
      </c>
      <c r="J885" s="9">
        <f>INDEX(Variables!$E$5:$E$105,MATCH($A885,Variables!$A$5:$A$105,0))</f>
        <v/>
      </c>
      <c r="K885" s="30">
        <f>LOWER(Settings!$C$4)&amp;".mit."&amp;$A885&amp;IF($C885="","","."&amp;$C885&amp;"."&amp;$B885)&amp;IF(INDEX(Variables!$D$5:$D$105,MATCH($A885,Variables!$A$5:$A$105,0))="","","."&amp;INDEX(Variables!$D$5:$D$105,MATCH($A885,Variables!$A$5:$A$105,0)))&amp;"."&amp;K$5</f>
        <v/>
      </c>
      <c r="L885" s="44">
        <f>SUM(L940:L947)</f>
        <v/>
      </c>
      <c r="M885" s="45">
        <f>SUM(M940:M947)</f>
        <v/>
      </c>
      <c r="N885" s="45">
        <f>SUM(N940:N947)</f>
        <v/>
      </c>
      <c r="O885" s="45">
        <f>SUM(O940:O947)</f>
        <v/>
      </c>
      <c r="P885" s="45">
        <f>SUM(P940:P947)</f>
        <v/>
      </c>
      <c r="Q885" s="45">
        <f>SUM(Q940:Q947)</f>
        <v/>
      </c>
      <c r="R885" s="45">
        <f>SUM(R940:R947)</f>
        <v/>
      </c>
      <c r="S885" s="45">
        <f>SUM(S940:S947)</f>
        <v/>
      </c>
      <c r="T885" s="45">
        <f>SUM(T940:T947)</f>
        <v/>
      </c>
      <c r="U885" s="45">
        <f>SUM(U940:U947)</f>
        <v/>
      </c>
      <c r="V885" s="45">
        <f>SUM(V940:V947)</f>
        <v/>
      </c>
      <c r="W885" s="45">
        <f>SUM(W940:W947)</f>
        <v/>
      </c>
      <c r="X885" s="45">
        <f>SUM(X940:X947)</f>
        <v/>
      </c>
      <c r="Y885" s="45">
        <f>SUM(Y940:Y947)</f>
        <v/>
      </c>
      <c r="Z885" s="45">
        <f>SUM(Z940:Z947)</f>
        <v/>
      </c>
      <c r="AA885" s="45">
        <f>SUM(AA940:AA947)</f>
        <v/>
      </c>
      <c r="AB885" s="45">
        <f>SUM(AB940:AB947)</f>
        <v/>
      </c>
      <c r="AC885" s="45">
        <f>SUM(AC940:AC947)</f>
        <v/>
      </c>
      <c r="AD885" s="45">
        <f>SUM(AD940:AD947)</f>
        <v/>
      </c>
      <c r="AE885" s="30">
        <f>LOWER(Settings!$C$4)&amp;".mit."&amp;$A885&amp;IF($C885="","","."&amp;$C885&amp;"."&amp;$B885)&amp;IF(INDEX(Variables!$D$5:$D$105,MATCH($A885,Variables!$A$5:$A$105,0))="","","."&amp;INDEX(Variables!$D$5:$D$105,MATCH($A885,Variables!$A$5:$A$105,0)))&amp;"."&amp;AE$5</f>
        <v/>
      </c>
      <c r="AF885" s="44">
        <f>SUM(AF940:AF947)</f>
        <v/>
      </c>
      <c r="AG885" s="45">
        <f>SUM(AG940:AG947)</f>
        <v/>
      </c>
      <c r="AH885" s="45">
        <f>SUM(AH940:AH947)</f>
        <v/>
      </c>
      <c r="AI885" s="45">
        <f>SUM(AI940:AI947)</f>
        <v/>
      </c>
      <c r="AJ885" s="45">
        <f>SUM(AJ940:AJ947)</f>
        <v/>
      </c>
      <c r="AK885" s="45">
        <f>SUM(AK940:AK947)</f>
        <v/>
      </c>
      <c r="AL885" s="45">
        <f>SUM(AL940:AL947)</f>
        <v/>
      </c>
      <c r="AM885" s="45">
        <f>SUM(AM940:AM947)</f>
        <v/>
      </c>
      <c r="AN885" s="45">
        <f>SUM(AN940:AN947)</f>
        <v/>
      </c>
      <c r="AO885" s="45">
        <f>SUM(AO940:AO947)</f>
        <v/>
      </c>
      <c r="AP885" s="45">
        <f>SUM(AP940:AP947)</f>
        <v/>
      </c>
      <c r="AQ885" s="45">
        <f>SUM(AQ940:AQ947)</f>
        <v/>
      </c>
      <c r="AR885" s="45">
        <f>SUM(AR940:AR947)</f>
        <v/>
      </c>
      <c r="AS885" s="45">
        <f>SUM(AS940:AS947)</f>
        <v/>
      </c>
      <c r="AT885" s="45">
        <f>SUM(AT940:AT947)</f>
        <v/>
      </c>
      <c r="AU885" s="45">
        <f>SUM(AU940:AU947)</f>
        <v/>
      </c>
      <c r="AV885" s="45">
        <f>SUM(AV940:AV947)</f>
        <v/>
      </c>
      <c r="AW885" s="45">
        <f>SUM(AW940:AW947)</f>
        <v/>
      </c>
      <c r="AX885" s="45">
        <f>SUM(AX940:AX947)</f>
        <v/>
      </c>
    </row>
    <row r="886" hidden="1" outlineLevel="2">
      <c r="A886" s="5" t="inlineStr">
        <is>
          <t>ctxnew</t>
        </is>
      </c>
      <c r="B886" s="5" t="inlineStr">
        <is>
          <t>coa</t>
        </is>
      </c>
      <c r="C886" s="5" t="inlineStr">
        <is>
          <t>nfm</t>
        </is>
      </c>
      <c r="D886" s="40">
        <f>INDEX(Inputs!$T$5:$T$132,MATCH($B886&amp;"|"&amp;$C886,Inputs!$A$5:$A$132,0))</f>
        <v/>
      </c>
      <c r="E886" s="40">
        <f>INDEX(Inputs!$J$5:$J$132,MATCH($B886&amp;"|"&amp;$C886,Inputs!$A$5:$A$132,0))</f>
        <v/>
      </c>
      <c r="F886" s="40">
        <f>INDEX(Inputs!$K$5:$K$132,MATCH($B886&amp;"|"&amp;$C886,Inputs!$A$5:$A$132,0))</f>
        <v/>
      </c>
      <c r="G886" s="39" t="n"/>
      <c r="H886" s="5">
        <f>INDEX(Variables!$B$5:$B$105,MATCH($A886,Variables!$A$5:$A$105,0))&amp;IF($C886="",""," | "&amp;INDEX(Mapping!$B$5:$B$26,MATCH($C886,Mapping!$A$5:$A$26,0))&amp;" | "&amp;INDEX(Mapping!$B$30:$B$41,MATCH($B886,Mapping!$A$30:$A$41,0)))</f>
        <v/>
      </c>
      <c r="I886" s="5">
        <f>INDEX(Variables!$C$5:$C$105,MATCH($A886,Variables!$A$5:$A$105,0))</f>
        <v/>
      </c>
      <c r="J886" s="5">
        <f>INDEX(Variables!$E$5:$E$105,MATCH($A886,Variables!$A$5:$A$105,0))</f>
        <v/>
      </c>
      <c r="K886" s="25">
        <f>LOWER(Settings!$C$4)&amp;".mit."&amp;$A886&amp;IF($C886="","","."&amp;$C886&amp;"."&amp;$B886)&amp;IF(INDEX(Variables!$D$5:$D$105,MATCH($A886,Variables!$A$5:$A$105,0))="","","."&amp;INDEX(Variables!$D$5:$D$105,MATCH($A886,Variables!$A$5:$A$105,0)))&amp;"."&amp;K$5</f>
        <v/>
      </c>
      <c r="L886" s="41">
        <f>L$12*$D886*INDEX(L$21:L$28,$E886)*INDEX(L$30:L$46,$F886)*(1-INDEX(L$117:L$133,$F886))</f>
        <v/>
      </c>
      <c r="M886" s="40">
        <f>M$12*$D886*INDEX(M$21:M$28,$E886)*INDEX(M$30:M$46,$F886)*(1-INDEX(M$117:M$133,$F886))</f>
        <v/>
      </c>
      <c r="N886" s="40">
        <f>N$12*$D886*INDEX(N$21:N$28,$E886)*INDEX(N$30:N$46,$F886)*(1-INDEX(N$117:N$133,$F886))</f>
        <v/>
      </c>
      <c r="O886" s="40">
        <f>O$12*$D886*INDEX(O$21:O$28,$E886)*INDEX(O$30:O$46,$F886)*(1-INDEX(O$117:O$133,$F886))</f>
        <v/>
      </c>
      <c r="P886" s="40">
        <f>P$12*$D886*INDEX(P$21:P$28,$E886)*INDEX(P$30:P$46,$F886)*(1-INDEX(P$117:P$133,$F886))</f>
        <v/>
      </c>
      <c r="Q886" s="40">
        <f>Q$12*$D886*INDEX(Q$21:Q$28,$E886)*INDEX(Q$30:Q$46,$F886)*(1-INDEX(Q$117:Q$133,$F886))</f>
        <v/>
      </c>
      <c r="R886" s="40">
        <f>R$12*$D886*INDEX(R$21:R$28,$E886)*INDEX(R$30:R$46,$F886)*(1-INDEX(R$117:R$133,$F886))</f>
        <v/>
      </c>
      <c r="S886" s="40">
        <f>S$12*$D886*INDEX(S$21:S$28,$E886)*INDEX(S$30:S$46,$F886)*(1-INDEX(S$117:S$133,$F886))</f>
        <v/>
      </c>
      <c r="T886" s="40">
        <f>T$12*$D886*INDEX(T$21:T$28,$E886)*INDEX(T$30:T$46,$F886)*(1-INDEX(T$117:T$133,$F886))</f>
        <v/>
      </c>
      <c r="U886" s="40">
        <f>U$12*$D886*INDEX(U$21:U$28,$E886)*INDEX(U$30:U$46,$F886)*(1-INDEX(U$117:U$133,$F886))</f>
        <v/>
      </c>
      <c r="V886" s="40">
        <f>V$12*$D886*INDEX(V$21:V$28,$E886)*INDEX(V$30:V$46,$F886)*(1-INDEX(V$117:V$133,$F886))</f>
        <v/>
      </c>
      <c r="W886" s="40">
        <f>W$12*$D886*INDEX(W$21:W$28,$E886)*INDEX(W$30:W$46,$F886)*(1-INDEX(W$117:W$133,$F886))</f>
        <v/>
      </c>
      <c r="X886" s="40">
        <f>X$12*$D886*INDEX(X$21:X$28,$E886)*INDEX(X$30:X$46,$F886)*(1-INDEX(X$117:X$133,$F886))</f>
        <v/>
      </c>
      <c r="Y886" s="40">
        <f>Y$12*$D886*INDEX(Y$21:Y$28,$E886)*INDEX(Y$30:Y$46,$F886)*(1-INDEX(Y$117:Y$133,$F886))</f>
        <v/>
      </c>
      <c r="Z886" s="40">
        <f>Z$12*$D886*INDEX(Z$21:Z$28,$E886)*INDEX(Z$30:Z$46,$F886)*(1-INDEX(Z$117:Z$133,$F886))</f>
        <v/>
      </c>
      <c r="AA886" s="40">
        <f>AA$12*$D886*INDEX(AA$21:AA$28,$E886)*INDEX(AA$30:AA$46,$F886)*(1-INDEX(AA$117:AA$133,$F886))</f>
        <v/>
      </c>
      <c r="AB886" s="40">
        <f>AB$12*$D886*INDEX(AB$21:AB$28,$E886)*INDEX(AB$30:AB$46,$F886)*(1-INDEX(AB$117:AB$133,$F886))</f>
        <v/>
      </c>
      <c r="AC886" s="40">
        <f>AC$12*$D886*INDEX(AC$21:AC$28,$E886)*INDEX(AC$30:AC$46,$F886)*(1-INDEX(AC$117:AC$133,$F886))</f>
        <v/>
      </c>
      <c r="AD886" s="42">
        <f>CARBONTAX(AD$12,$D886,INDEX(AD$21:AD$28,$E886),INDEX(AD$30:AD$46,$F886),INDEX(AD$117:AD$133,$F886))</f>
        <v/>
      </c>
      <c r="AE886" s="25">
        <f>LOWER(Settings!$C$4)&amp;".mit."&amp;$A886&amp;IF($C886="","","."&amp;$C886&amp;"."&amp;$B886)&amp;IF(INDEX(Variables!$D$5:$D$105,MATCH($A886,Variables!$A$5:$A$105,0))="","","."&amp;INDEX(Variables!$D$5:$D$105,MATCH($A886,Variables!$A$5:$A$105,0)))&amp;"."&amp;AE$5</f>
        <v/>
      </c>
      <c r="AF886" s="41">
        <f>AF$12*$D886*INDEX(AF$21:AF$28,$E886)*INDEX(AF$30:AF$46,$F886)*(1-INDEX(AF$117:AF$133,$F886))</f>
        <v/>
      </c>
      <c r="AG886" s="40">
        <f>AG$12*$D886*INDEX(AG$21:AG$28,$E886)*INDEX(AG$30:AG$46,$F886)*(1-INDEX(AG$117:AG$133,$F886))</f>
        <v/>
      </c>
      <c r="AH886" s="40">
        <f>AH$12*$D886*INDEX(AH$21:AH$28,$E886)*INDEX(AH$30:AH$46,$F886)*(1-INDEX(AH$117:AH$133,$F886))</f>
        <v/>
      </c>
      <c r="AI886" s="40">
        <f>AI$12*$D886*INDEX(AI$21:AI$28,$E886)*INDEX(AI$30:AI$46,$F886)*(1-INDEX(AI$117:AI$133,$F886))</f>
        <v/>
      </c>
      <c r="AJ886" s="40">
        <f>AJ$12*$D886*INDEX(AJ$21:AJ$28,$E886)*INDEX(AJ$30:AJ$46,$F886)*(1-INDEX(AJ$117:AJ$133,$F886))</f>
        <v/>
      </c>
      <c r="AK886" s="40">
        <f>AK$12*$D886*INDEX(AK$21:AK$28,$E886)*INDEX(AK$30:AK$46,$F886)*(1-INDEX(AK$117:AK$133,$F886))</f>
        <v/>
      </c>
      <c r="AL886" s="40">
        <f>AL$12*$D886*INDEX(AL$21:AL$28,$E886)*INDEX(AL$30:AL$46,$F886)*(1-INDEX(AL$117:AL$133,$F886))</f>
        <v/>
      </c>
      <c r="AM886" s="40">
        <f>AM$12*$D886*INDEX(AM$21:AM$28,$E886)*INDEX(AM$30:AM$46,$F886)*(1-INDEX(AM$117:AM$133,$F886))</f>
        <v/>
      </c>
      <c r="AN886" s="40">
        <f>AN$12*$D886*INDEX(AN$21:AN$28,$E886)*INDEX(AN$30:AN$46,$F886)*(1-INDEX(AN$117:AN$133,$F886))</f>
        <v/>
      </c>
      <c r="AO886" s="40">
        <f>AO$12*$D886*INDEX(AO$21:AO$28,$E886)*INDEX(AO$30:AO$46,$F886)*(1-INDEX(AO$117:AO$133,$F886))</f>
        <v/>
      </c>
      <c r="AP886" s="40">
        <f>AP$12*$D886*INDEX(AP$21:AP$28,$E886)*INDEX(AP$30:AP$46,$F886)*(1-INDEX(AP$117:AP$133,$F886))</f>
        <v/>
      </c>
      <c r="AQ886" s="40">
        <f>AQ$12*$D886*INDEX(AQ$21:AQ$28,$E886)*INDEX(AQ$30:AQ$46,$F886)*(1-INDEX(AQ$117:AQ$133,$F886))</f>
        <v/>
      </c>
      <c r="AR886" s="40">
        <f>AR$12*$D886*INDEX(AR$21:AR$28,$E886)*INDEX(AR$30:AR$46,$F886)*(1-INDEX(AR$117:AR$133,$F886))</f>
        <v/>
      </c>
      <c r="AS886" s="40">
        <f>AS$12*$D886*INDEX(AS$21:AS$28,$E886)*INDEX(AS$30:AS$46,$F886)*(1-INDEX(AS$117:AS$133,$F886))</f>
        <v/>
      </c>
      <c r="AT886" s="40">
        <f>AT$12*$D886*INDEX(AT$21:AT$28,$E886)*INDEX(AT$30:AT$46,$F886)*(1-INDEX(AT$117:AT$133,$F886))</f>
        <v/>
      </c>
      <c r="AU886" s="40">
        <f>AU$12*$D886*INDEX(AU$21:AU$28,$E886)*INDEX(AU$30:AU$46,$F886)*(1-INDEX(AU$117:AU$133,$F886))</f>
        <v/>
      </c>
      <c r="AV886" s="40">
        <f>AV$12*$D886*INDEX(AV$21:AV$28,$E886)*INDEX(AV$30:AV$46,$F886)*(1-INDEX(AV$117:AV$133,$F886))</f>
        <v/>
      </c>
      <c r="AW886" s="40">
        <f>AW$12*$D886*INDEX(AW$21:AW$28,$E886)*INDEX(AW$30:AW$46,$F886)*(1-INDEX(AW$117:AW$133,$F886))</f>
        <v/>
      </c>
      <c r="AX886" s="42">
        <f>CARBONTAX(AX$12,$D886,INDEX(AX$21:AX$28,$E886),INDEX(AX$30:AX$46,$F886),INDEX(AX$117:AX$133,$F886))</f>
        <v/>
      </c>
    </row>
    <row r="887" hidden="1" outlineLevel="2">
      <c r="A887" s="5" t="inlineStr">
        <is>
          <t>ctxnew</t>
        </is>
      </c>
      <c r="B887" s="5" t="inlineStr">
        <is>
          <t>nga</t>
        </is>
      </c>
      <c r="C887" s="5" t="inlineStr">
        <is>
          <t>nfm</t>
        </is>
      </c>
      <c r="D887" s="40">
        <f>INDEX(Inputs!$T$5:$T$132,MATCH($B887&amp;"|"&amp;$C887,Inputs!$A$5:$A$132,0))</f>
        <v/>
      </c>
      <c r="E887" s="40">
        <f>INDEX(Inputs!$J$5:$J$132,MATCH($B887&amp;"|"&amp;$C887,Inputs!$A$5:$A$132,0))</f>
        <v/>
      </c>
      <c r="F887" s="40">
        <f>INDEX(Inputs!$K$5:$K$132,MATCH($B887&amp;"|"&amp;$C887,Inputs!$A$5:$A$132,0))</f>
        <v/>
      </c>
      <c r="G887" s="39" t="n"/>
      <c r="H887" s="5">
        <f>INDEX(Variables!$B$5:$B$105,MATCH($A887,Variables!$A$5:$A$105,0))&amp;IF($C887="",""," | "&amp;INDEX(Mapping!$B$5:$B$26,MATCH($C887,Mapping!$A$5:$A$26,0))&amp;" | "&amp;INDEX(Mapping!$B$30:$B$41,MATCH($B887,Mapping!$A$30:$A$41,0)))</f>
        <v/>
      </c>
      <c r="I887" s="5">
        <f>INDEX(Variables!$C$5:$C$105,MATCH($A887,Variables!$A$5:$A$105,0))</f>
        <v/>
      </c>
      <c r="J887" s="5">
        <f>INDEX(Variables!$E$5:$E$105,MATCH($A887,Variables!$A$5:$A$105,0))</f>
        <v/>
      </c>
      <c r="K887" s="25">
        <f>LOWER(Settings!$C$4)&amp;".mit."&amp;$A887&amp;IF($C887="","","."&amp;$C887&amp;"."&amp;$B887)&amp;IF(INDEX(Variables!$D$5:$D$105,MATCH($A887,Variables!$A$5:$A$105,0))="","","."&amp;INDEX(Variables!$D$5:$D$105,MATCH($A887,Variables!$A$5:$A$105,0)))&amp;"."&amp;K$5</f>
        <v/>
      </c>
      <c r="L887" s="41">
        <f>L$12*$D887*INDEX(L$21:L$28,$E887)*INDEX(L$30:L$46,$F887)*(1-INDEX(L$117:L$133,$F887))</f>
        <v/>
      </c>
      <c r="M887" s="40">
        <f>M$12*$D887*INDEX(M$21:M$28,$E887)*INDEX(M$30:M$46,$F887)*(1-INDEX(M$117:M$133,$F887))</f>
        <v/>
      </c>
      <c r="N887" s="40">
        <f>N$12*$D887*INDEX(N$21:N$28,$E887)*INDEX(N$30:N$46,$F887)*(1-INDEX(N$117:N$133,$F887))</f>
        <v/>
      </c>
      <c r="O887" s="40">
        <f>O$12*$D887*INDEX(O$21:O$28,$E887)*INDEX(O$30:O$46,$F887)*(1-INDEX(O$117:O$133,$F887))</f>
        <v/>
      </c>
      <c r="P887" s="40">
        <f>P$12*$D887*INDEX(P$21:P$28,$E887)*INDEX(P$30:P$46,$F887)*(1-INDEX(P$117:P$133,$F887))</f>
        <v/>
      </c>
      <c r="Q887" s="40">
        <f>Q$12*$D887*INDEX(Q$21:Q$28,$E887)*INDEX(Q$30:Q$46,$F887)*(1-INDEX(Q$117:Q$133,$F887))</f>
        <v/>
      </c>
      <c r="R887" s="40">
        <f>R$12*$D887*INDEX(R$21:R$28,$E887)*INDEX(R$30:R$46,$F887)*(1-INDEX(R$117:R$133,$F887))</f>
        <v/>
      </c>
      <c r="S887" s="40">
        <f>S$12*$D887*INDEX(S$21:S$28,$E887)*INDEX(S$30:S$46,$F887)*(1-INDEX(S$117:S$133,$F887))</f>
        <v/>
      </c>
      <c r="T887" s="40">
        <f>T$12*$D887*INDEX(T$21:T$28,$E887)*INDEX(T$30:T$46,$F887)*(1-INDEX(T$117:T$133,$F887))</f>
        <v/>
      </c>
      <c r="U887" s="40">
        <f>U$12*$D887*INDEX(U$21:U$28,$E887)*INDEX(U$30:U$46,$F887)*(1-INDEX(U$117:U$133,$F887))</f>
        <v/>
      </c>
      <c r="V887" s="40">
        <f>V$12*$D887*INDEX(V$21:V$28,$E887)*INDEX(V$30:V$46,$F887)*(1-INDEX(V$117:V$133,$F887))</f>
        <v/>
      </c>
      <c r="W887" s="40">
        <f>W$12*$D887*INDEX(W$21:W$28,$E887)*INDEX(W$30:W$46,$F887)*(1-INDEX(W$117:W$133,$F887))</f>
        <v/>
      </c>
      <c r="X887" s="40">
        <f>X$12*$D887*INDEX(X$21:X$28,$E887)*INDEX(X$30:X$46,$F887)*(1-INDEX(X$117:X$133,$F887))</f>
        <v/>
      </c>
      <c r="Y887" s="40">
        <f>Y$12*$D887*INDEX(Y$21:Y$28,$E887)*INDEX(Y$30:Y$46,$F887)*(1-INDEX(Y$117:Y$133,$F887))</f>
        <v/>
      </c>
      <c r="Z887" s="40">
        <f>Z$12*$D887*INDEX(Z$21:Z$28,$E887)*INDEX(Z$30:Z$46,$F887)*(1-INDEX(Z$117:Z$133,$F887))</f>
        <v/>
      </c>
      <c r="AA887" s="40">
        <f>AA$12*$D887*INDEX(AA$21:AA$28,$E887)*INDEX(AA$30:AA$46,$F887)*(1-INDEX(AA$117:AA$133,$F887))</f>
        <v/>
      </c>
      <c r="AB887" s="40">
        <f>AB$12*$D887*INDEX(AB$21:AB$28,$E887)*INDEX(AB$30:AB$46,$F887)*(1-INDEX(AB$117:AB$133,$F887))</f>
        <v/>
      </c>
      <c r="AC887" s="40">
        <f>AC$12*$D887*INDEX(AC$21:AC$28,$E887)*INDEX(AC$30:AC$46,$F887)*(1-INDEX(AC$117:AC$133,$F887))</f>
        <v/>
      </c>
      <c r="AD887" s="42">
        <f>CARBONTAX(AD$12,$D887,INDEX(AD$21:AD$28,$E887),INDEX(AD$30:AD$46,$F887),INDEX(AD$117:AD$133,$F887))</f>
        <v/>
      </c>
      <c r="AE887" s="25">
        <f>LOWER(Settings!$C$4)&amp;".mit."&amp;$A887&amp;IF($C887="","","."&amp;$C887&amp;"."&amp;$B887)&amp;IF(INDEX(Variables!$D$5:$D$105,MATCH($A887,Variables!$A$5:$A$105,0))="","","."&amp;INDEX(Variables!$D$5:$D$105,MATCH($A887,Variables!$A$5:$A$105,0)))&amp;"."&amp;AE$5</f>
        <v/>
      </c>
      <c r="AF887" s="41">
        <f>AF$12*$D887*INDEX(AF$21:AF$28,$E887)*INDEX(AF$30:AF$46,$F887)*(1-INDEX(AF$117:AF$133,$F887))</f>
        <v/>
      </c>
      <c r="AG887" s="40">
        <f>AG$12*$D887*INDEX(AG$21:AG$28,$E887)*INDEX(AG$30:AG$46,$F887)*(1-INDEX(AG$117:AG$133,$F887))</f>
        <v/>
      </c>
      <c r="AH887" s="40">
        <f>AH$12*$D887*INDEX(AH$21:AH$28,$E887)*INDEX(AH$30:AH$46,$F887)*(1-INDEX(AH$117:AH$133,$F887))</f>
        <v/>
      </c>
      <c r="AI887" s="40">
        <f>AI$12*$D887*INDEX(AI$21:AI$28,$E887)*INDEX(AI$30:AI$46,$F887)*(1-INDEX(AI$117:AI$133,$F887))</f>
        <v/>
      </c>
      <c r="AJ887" s="40">
        <f>AJ$12*$D887*INDEX(AJ$21:AJ$28,$E887)*INDEX(AJ$30:AJ$46,$F887)*(1-INDEX(AJ$117:AJ$133,$F887))</f>
        <v/>
      </c>
      <c r="AK887" s="40">
        <f>AK$12*$D887*INDEX(AK$21:AK$28,$E887)*INDEX(AK$30:AK$46,$F887)*(1-INDEX(AK$117:AK$133,$F887))</f>
        <v/>
      </c>
      <c r="AL887" s="40">
        <f>AL$12*$D887*INDEX(AL$21:AL$28,$E887)*INDEX(AL$30:AL$46,$F887)*(1-INDEX(AL$117:AL$133,$F887))</f>
        <v/>
      </c>
      <c r="AM887" s="40">
        <f>AM$12*$D887*INDEX(AM$21:AM$28,$E887)*INDEX(AM$30:AM$46,$F887)*(1-INDEX(AM$117:AM$133,$F887))</f>
        <v/>
      </c>
      <c r="AN887" s="40">
        <f>AN$12*$D887*INDEX(AN$21:AN$28,$E887)*INDEX(AN$30:AN$46,$F887)*(1-INDEX(AN$117:AN$133,$F887))</f>
        <v/>
      </c>
      <c r="AO887" s="40">
        <f>AO$12*$D887*INDEX(AO$21:AO$28,$E887)*INDEX(AO$30:AO$46,$F887)*(1-INDEX(AO$117:AO$133,$F887))</f>
        <v/>
      </c>
      <c r="AP887" s="40">
        <f>AP$12*$D887*INDEX(AP$21:AP$28,$E887)*INDEX(AP$30:AP$46,$F887)*(1-INDEX(AP$117:AP$133,$F887))</f>
        <v/>
      </c>
      <c r="AQ887" s="40">
        <f>AQ$12*$D887*INDEX(AQ$21:AQ$28,$E887)*INDEX(AQ$30:AQ$46,$F887)*(1-INDEX(AQ$117:AQ$133,$F887))</f>
        <v/>
      </c>
      <c r="AR887" s="40">
        <f>AR$12*$D887*INDEX(AR$21:AR$28,$E887)*INDEX(AR$30:AR$46,$F887)*(1-INDEX(AR$117:AR$133,$F887))</f>
        <v/>
      </c>
      <c r="AS887" s="40">
        <f>AS$12*$D887*INDEX(AS$21:AS$28,$E887)*INDEX(AS$30:AS$46,$F887)*(1-INDEX(AS$117:AS$133,$F887))</f>
        <v/>
      </c>
      <c r="AT887" s="40">
        <f>AT$12*$D887*INDEX(AT$21:AT$28,$E887)*INDEX(AT$30:AT$46,$F887)*(1-INDEX(AT$117:AT$133,$F887))</f>
        <v/>
      </c>
      <c r="AU887" s="40">
        <f>AU$12*$D887*INDEX(AU$21:AU$28,$E887)*INDEX(AU$30:AU$46,$F887)*(1-INDEX(AU$117:AU$133,$F887))</f>
        <v/>
      </c>
      <c r="AV887" s="40">
        <f>AV$12*$D887*INDEX(AV$21:AV$28,$E887)*INDEX(AV$30:AV$46,$F887)*(1-INDEX(AV$117:AV$133,$F887))</f>
        <v/>
      </c>
      <c r="AW887" s="40">
        <f>AW$12*$D887*INDEX(AW$21:AW$28,$E887)*INDEX(AW$30:AW$46,$F887)*(1-INDEX(AW$117:AW$133,$F887))</f>
        <v/>
      </c>
      <c r="AX887" s="42">
        <f>CARBONTAX(AX$12,$D887,INDEX(AX$21:AX$28,$E887),INDEX(AX$30:AX$46,$F887),INDEX(AX$117:AX$133,$F887))</f>
        <v/>
      </c>
    </row>
    <row r="888" hidden="1" outlineLevel="2">
      <c r="A888" s="5" t="inlineStr">
        <is>
          <t>ctxnew</t>
        </is>
      </c>
      <c r="B888" s="5" t="inlineStr">
        <is>
          <t>gso</t>
        </is>
      </c>
      <c r="C888" s="5" t="inlineStr">
        <is>
          <t>nfm</t>
        </is>
      </c>
      <c r="D888" s="40">
        <f>INDEX(Inputs!$T$5:$T$132,MATCH($B888&amp;"|"&amp;$C888,Inputs!$A$5:$A$132,0))</f>
        <v/>
      </c>
      <c r="E888" s="40">
        <f>INDEX(Inputs!$J$5:$J$132,MATCH($B888&amp;"|"&amp;$C888,Inputs!$A$5:$A$132,0))</f>
        <v/>
      </c>
      <c r="F888" s="40">
        <f>INDEX(Inputs!$K$5:$K$132,MATCH($B888&amp;"|"&amp;$C888,Inputs!$A$5:$A$132,0))</f>
        <v/>
      </c>
      <c r="G888" s="39" t="n"/>
      <c r="H888" s="5">
        <f>INDEX(Variables!$B$5:$B$105,MATCH($A888,Variables!$A$5:$A$105,0))&amp;IF($C888="",""," | "&amp;INDEX(Mapping!$B$5:$B$26,MATCH($C888,Mapping!$A$5:$A$26,0))&amp;" | "&amp;INDEX(Mapping!$B$30:$B$41,MATCH($B888,Mapping!$A$30:$A$41,0)))</f>
        <v/>
      </c>
      <c r="I888" s="5">
        <f>INDEX(Variables!$C$5:$C$105,MATCH($A888,Variables!$A$5:$A$105,0))</f>
        <v/>
      </c>
      <c r="J888" s="5">
        <f>INDEX(Variables!$E$5:$E$105,MATCH($A888,Variables!$A$5:$A$105,0))</f>
        <v/>
      </c>
      <c r="K888" s="25">
        <f>LOWER(Settings!$C$4)&amp;".mit."&amp;$A888&amp;IF($C888="","","."&amp;$C888&amp;"."&amp;$B888)&amp;IF(INDEX(Variables!$D$5:$D$105,MATCH($A888,Variables!$A$5:$A$105,0))="","","."&amp;INDEX(Variables!$D$5:$D$105,MATCH($A888,Variables!$A$5:$A$105,0)))&amp;"."&amp;K$5</f>
        <v/>
      </c>
      <c r="L888" s="41">
        <f>L$12*$D888*INDEX(L$21:L$28,$E888)*INDEX(L$30:L$46,$F888)*(1-INDEX(L$117:L$133,$F888))</f>
        <v/>
      </c>
      <c r="M888" s="40">
        <f>M$12*$D888*INDEX(M$21:M$28,$E888)*INDEX(M$30:M$46,$F888)*(1-INDEX(M$117:M$133,$F888))</f>
        <v/>
      </c>
      <c r="N888" s="40">
        <f>N$12*$D888*INDEX(N$21:N$28,$E888)*INDEX(N$30:N$46,$F888)*(1-INDEX(N$117:N$133,$F888))</f>
        <v/>
      </c>
      <c r="O888" s="40">
        <f>O$12*$D888*INDEX(O$21:O$28,$E888)*INDEX(O$30:O$46,$F888)*(1-INDEX(O$117:O$133,$F888))</f>
        <v/>
      </c>
      <c r="P888" s="40">
        <f>P$12*$D888*INDEX(P$21:P$28,$E888)*INDEX(P$30:P$46,$F888)*(1-INDEX(P$117:P$133,$F888))</f>
        <v/>
      </c>
      <c r="Q888" s="40">
        <f>Q$12*$D888*INDEX(Q$21:Q$28,$E888)*INDEX(Q$30:Q$46,$F888)*(1-INDEX(Q$117:Q$133,$F888))</f>
        <v/>
      </c>
      <c r="R888" s="40">
        <f>R$12*$D888*INDEX(R$21:R$28,$E888)*INDEX(R$30:R$46,$F888)*(1-INDEX(R$117:R$133,$F888))</f>
        <v/>
      </c>
      <c r="S888" s="40">
        <f>S$12*$D888*INDEX(S$21:S$28,$E888)*INDEX(S$30:S$46,$F888)*(1-INDEX(S$117:S$133,$F888))</f>
        <v/>
      </c>
      <c r="T888" s="40">
        <f>T$12*$D888*INDEX(T$21:T$28,$E888)*INDEX(T$30:T$46,$F888)*(1-INDEX(T$117:T$133,$F888))</f>
        <v/>
      </c>
      <c r="U888" s="40">
        <f>U$12*$D888*INDEX(U$21:U$28,$E888)*INDEX(U$30:U$46,$F888)*(1-INDEX(U$117:U$133,$F888))</f>
        <v/>
      </c>
      <c r="V888" s="40">
        <f>V$12*$D888*INDEX(V$21:V$28,$E888)*INDEX(V$30:V$46,$F888)*(1-INDEX(V$117:V$133,$F888))</f>
        <v/>
      </c>
      <c r="W888" s="40">
        <f>W$12*$D888*INDEX(W$21:W$28,$E888)*INDEX(W$30:W$46,$F888)*(1-INDEX(W$117:W$133,$F888))</f>
        <v/>
      </c>
      <c r="X888" s="40">
        <f>X$12*$D888*INDEX(X$21:X$28,$E888)*INDEX(X$30:X$46,$F888)*(1-INDEX(X$117:X$133,$F888))</f>
        <v/>
      </c>
      <c r="Y888" s="40">
        <f>Y$12*$D888*INDEX(Y$21:Y$28,$E888)*INDEX(Y$30:Y$46,$F888)*(1-INDEX(Y$117:Y$133,$F888))</f>
        <v/>
      </c>
      <c r="Z888" s="40">
        <f>Z$12*$D888*INDEX(Z$21:Z$28,$E888)*INDEX(Z$30:Z$46,$F888)*(1-INDEX(Z$117:Z$133,$F888))</f>
        <v/>
      </c>
      <c r="AA888" s="40">
        <f>AA$12*$D888*INDEX(AA$21:AA$28,$E888)*INDEX(AA$30:AA$46,$F888)*(1-INDEX(AA$117:AA$133,$F888))</f>
        <v/>
      </c>
      <c r="AB888" s="40">
        <f>AB$12*$D888*INDEX(AB$21:AB$28,$E888)*INDEX(AB$30:AB$46,$F888)*(1-INDEX(AB$117:AB$133,$F888))</f>
        <v/>
      </c>
      <c r="AC888" s="40">
        <f>AC$12*$D888*INDEX(AC$21:AC$28,$E888)*INDEX(AC$30:AC$46,$F888)*(1-INDEX(AC$117:AC$133,$F888))</f>
        <v/>
      </c>
      <c r="AD888" s="42">
        <f>CARBONTAX(AD$12,$D888,INDEX(AD$21:AD$28,$E888),INDEX(AD$30:AD$46,$F888),INDEX(AD$117:AD$133,$F888))</f>
        <v/>
      </c>
      <c r="AE888" s="25">
        <f>LOWER(Settings!$C$4)&amp;".mit."&amp;$A888&amp;IF($C888="","","."&amp;$C888&amp;"."&amp;$B888)&amp;IF(INDEX(Variables!$D$5:$D$105,MATCH($A888,Variables!$A$5:$A$105,0))="","","."&amp;INDEX(Variables!$D$5:$D$105,MATCH($A888,Variables!$A$5:$A$105,0)))&amp;"."&amp;AE$5</f>
        <v/>
      </c>
      <c r="AF888" s="41">
        <f>AF$12*$D888*INDEX(AF$21:AF$28,$E888)*INDEX(AF$30:AF$46,$F888)*(1-INDEX(AF$117:AF$133,$F888))</f>
        <v/>
      </c>
      <c r="AG888" s="40">
        <f>AG$12*$D888*INDEX(AG$21:AG$28,$E888)*INDEX(AG$30:AG$46,$F888)*(1-INDEX(AG$117:AG$133,$F888))</f>
        <v/>
      </c>
      <c r="AH888" s="40">
        <f>AH$12*$D888*INDEX(AH$21:AH$28,$E888)*INDEX(AH$30:AH$46,$F888)*(1-INDEX(AH$117:AH$133,$F888))</f>
        <v/>
      </c>
      <c r="AI888" s="40">
        <f>AI$12*$D888*INDEX(AI$21:AI$28,$E888)*INDEX(AI$30:AI$46,$F888)*(1-INDEX(AI$117:AI$133,$F888))</f>
        <v/>
      </c>
      <c r="AJ888" s="40">
        <f>AJ$12*$D888*INDEX(AJ$21:AJ$28,$E888)*INDEX(AJ$30:AJ$46,$F888)*(1-INDEX(AJ$117:AJ$133,$F888))</f>
        <v/>
      </c>
      <c r="AK888" s="40">
        <f>AK$12*$D888*INDEX(AK$21:AK$28,$E888)*INDEX(AK$30:AK$46,$F888)*(1-INDEX(AK$117:AK$133,$F888))</f>
        <v/>
      </c>
      <c r="AL888" s="40">
        <f>AL$12*$D888*INDEX(AL$21:AL$28,$E888)*INDEX(AL$30:AL$46,$F888)*(1-INDEX(AL$117:AL$133,$F888))</f>
        <v/>
      </c>
      <c r="AM888" s="40">
        <f>AM$12*$D888*INDEX(AM$21:AM$28,$E888)*INDEX(AM$30:AM$46,$F888)*(1-INDEX(AM$117:AM$133,$F888))</f>
        <v/>
      </c>
      <c r="AN888" s="40">
        <f>AN$12*$D888*INDEX(AN$21:AN$28,$E888)*INDEX(AN$30:AN$46,$F888)*(1-INDEX(AN$117:AN$133,$F888))</f>
        <v/>
      </c>
      <c r="AO888" s="40">
        <f>AO$12*$D888*INDEX(AO$21:AO$28,$E888)*INDEX(AO$30:AO$46,$F888)*(1-INDEX(AO$117:AO$133,$F888))</f>
        <v/>
      </c>
      <c r="AP888" s="40">
        <f>AP$12*$D888*INDEX(AP$21:AP$28,$E888)*INDEX(AP$30:AP$46,$F888)*(1-INDEX(AP$117:AP$133,$F888))</f>
        <v/>
      </c>
      <c r="AQ888" s="40">
        <f>AQ$12*$D888*INDEX(AQ$21:AQ$28,$E888)*INDEX(AQ$30:AQ$46,$F888)*(1-INDEX(AQ$117:AQ$133,$F888))</f>
        <v/>
      </c>
      <c r="AR888" s="40">
        <f>AR$12*$D888*INDEX(AR$21:AR$28,$E888)*INDEX(AR$30:AR$46,$F888)*(1-INDEX(AR$117:AR$133,$F888))</f>
        <v/>
      </c>
      <c r="AS888" s="40">
        <f>AS$12*$D888*INDEX(AS$21:AS$28,$E888)*INDEX(AS$30:AS$46,$F888)*(1-INDEX(AS$117:AS$133,$F888))</f>
        <v/>
      </c>
      <c r="AT888" s="40">
        <f>AT$12*$D888*INDEX(AT$21:AT$28,$E888)*INDEX(AT$30:AT$46,$F888)*(1-INDEX(AT$117:AT$133,$F888))</f>
        <v/>
      </c>
      <c r="AU888" s="40">
        <f>AU$12*$D888*INDEX(AU$21:AU$28,$E888)*INDEX(AU$30:AU$46,$F888)*(1-INDEX(AU$117:AU$133,$F888))</f>
        <v/>
      </c>
      <c r="AV888" s="40">
        <f>AV$12*$D888*INDEX(AV$21:AV$28,$E888)*INDEX(AV$30:AV$46,$F888)*(1-INDEX(AV$117:AV$133,$F888))</f>
        <v/>
      </c>
      <c r="AW888" s="40">
        <f>AW$12*$D888*INDEX(AW$21:AW$28,$E888)*INDEX(AW$30:AW$46,$F888)*(1-INDEX(AW$117:AW$133,$F888))</f>
        <v/>
      </c>
      <c r="AX888" s="42">
        <f>CARBONTAX(AX$12,$D888,INDEX(AX$21:AX$28,$E888),INDEX(AX$30:AX$46,$F888),INDEX(AX$117:AX$133,$F888))</f>
        <v/>
      </c>
    </row>
    <row r="889" hidden="1" outlineLevel="2">
      <c r="A889" s="5" t="inlineStr">
        <is>
          <t>ctxnew</t>
        </is>
      </c>
      <c r="B889" s="5" t="inlineStr">
        <is>
          <t>die</t>
        </is>
      </c>
      <c r="C889" s="5" t="inlineStr">
        <is>
          <t>nfm</t>
        </is>
      </c>
      <c r="D889" s="40">
        <f>INDEX(Inputs!$T$5:$T$132,MATCH($B889&amp;"|"&amp;$C889,Inputs!$A$5:$A$132,0))</f>
        <v/>
      </c>
      <c r="E889" s="40">
        <f>INDEX(Inputs!$J$5:$J$132,MATCH($B889&amp;"|"&amp;$C889,Inputs!$A$5:$A$132,0))</f>
        <v/>
      </c>
      <c r="F889" s="40">
        <f>INDEX(Inputs!$K$5:$K$132,MATCH($B889&amp;"|"&amp;$C889,Inputs!$A$5:$A$132,0))</f>
        <v/>
      </c>
      <c r="G889" s="39" t="n"/>
      <c r="H889" s="5">
        <f>INDEX(Variables!$B$5:$B$105,MATCH($A889,Variables!$A$5:$A$105,0))&amp;IF($C889="",""," | "&amp;INDEX(Mapping!$B$5:$B$26,MATCH($C889,Mapping!$A$5:$A$26,0))&amp;" | "&amp;INDEX(Mapping!$B$30:$B$41,MATCH($B889,Mapping!$A$30:$A$41,0)))</f>
        <v/>
      </c>
      <c r="I889" s="5">
        <f>INDEX(Variables!$C$5:$C$105,MATCH($A889,Variables!$A$5:$A$105,0))</f>
        <v/>
      </c>
      <c r="J889" s="5">
        <f>INDEX(Variables!$E$5:$E$105,MATCH($A889,Variables!$A$5:$A$105,0))</f>
        <v/>
      </c>
      <c r="K889" s="25">
        <f>LOWER(Settings!$C$4)&amp;".mit."&amp;$A889&amp;IF($C889="","","."&amp;$C889&amp;"."&amp;$B889)&amp;IF(INDEX(Variables!$D$5:$D$105,MATCH($A889,Variables!$A$5:$A$105,0))="","","."&amp;INDEX(Variables!$D$5:$D$105,MATCH($A889,Variables!$A$5:$A$105,0)))&amp;"."&amp;K$5</f>
        <v/>
      </c>
      <c r="L889" s="41">
        <f>L$12*$D889*INDEX(L$21:L$28,$E889)*INDEX(L$30:L$46,$F889)*(1-INDEX(L$117:L$133,$F889))</f>
        <v/>
      </c>
      <c r="M889" s="40">
        <f>M$12*$D889*INDEX(M$21:M$28,$E889)*INDEX(M$30:M$46,$F889)*(1-INDEX(M$117:M$133,$F889))</f>
        <v/>
      </c>
      <c r="N889" s="40">
        <f>N$12*$D889*INDEX(N$21:N$28,$E889)*INDEX(N$30:N$46,$F889)*(1-INDEX(N$117:N$133,$F889))</f>
        <v/>
      </c>
      <c r="O889" s="40">
        <f>O$12*$D889*INDEX(O$21:O$28,$E889)*INDEX(O$30:O$46,$F889)*(1-INDEX(O$117:O$133,$F889))</f>
        <v/>
      </c>
      <c r="P889" s="40">
        <f>P$12*$D889*INDEX(P$21:P$28,$E889)*INDEX(P$30:P$46,$F889)*(1-INDEX(P$117:P$133,$F889))</f>
        <v/>
      </c>
      <c r="Q889" s="40">
        <f>Q$12*$D889*INDEX(Q$21:Q$28,$E889)*INDEX(Q$30:Q$46,$F889)*(1-INDEX(Q$117:Q$133,$F889))</f>
        <v/>
      </c>
      <c r="R889" s="40">
        <f>R$12*$D889*INDEX(R$21:R$28,$E889)*INDEX(R$30:R$46,$F889)*(1-INDEX(R$117:R$133,$F889))</f>
        <v/>
      </c>
      <c r="S889" s="40">
        <f>S$12*$D889*INDEX(S$21:S$28,$E889)*INDEX(S$30:S$46,$F889)*(1-INDEX(S$117:S$133,$F889))</f>
        <v/>
      </c>
      <c r="T889" s="40">
        <f>T$12*$D889*INDEX(T$21:T$28,$E889)*INDEX(T$30:T$46,$F889)*(1-INDEX(T$117:T$133,$F889))</f>
        <v/>
      </c>
      <c r="U889" s="40">
        <f>U$12*$D889*INDEX(U$21:U$28,$E889)*INDEX(U$30:U$46,$F889)*(1-INDEX(U$117:U$133,$F889))</f>
        <v/>
      </c>
      <c r="V889" s="40">
        <f>V$12*$D889*INDEX(V$21:V$28,$E889)*INDEX(V$30:V$46,$F889)*(1-INDEX(V$117:V$133,$F889))</f>
        <v/>
      </c>
      <c r="W889" s="40">
        <f>W$12*$D889*INDEX(W$21:W$28,$E889)*INDEX(W$30:W$46,$F889)*(1-INDEX(W$117:W$133,$F889))</f>
        <v/>
      </c>
      <c r="X889" s="40">
        <f>X$12*$D889*INDEX(X$21:X$28,$E889)*INDEX(X$30:X$46,$F889)*(1-INDEX(X$117:X$133,$F889))</f>
        <v/>
      </c>
      <c r="Y889" s="40">
        <f>Y$12*$D889*INDEX(Y$21:Y$28,$E889)*INDEX(Y$30:Y$46,$F889)*(1-INDEX(Y$117:Y$133,$F889))</f>
        <v/>
      </c>
      <c r="Z889" s="40">
        <f>Z$12*$D889*INDEX(Z$21:Z$28,$E889)*INDEX(Z$30:Z$46,$F889)*(1-INDEX(Z$117:Z$133,$F889))</f>
        <v/>
      </c>
      <c r="AA889" s="40">
        <f>AA$12*$D889*INDEX(AA$21:AA$28,$E889)*INDEX(AA$30:AA$46,$F889)*(1-INDEX(AA$117:AA$133,$F889))</f>
        <v/>
      </c>
      <c r="AB889" s="40">
        <f>AB$12*$D889*INDEX(AB$21:AB$28,$E889)*INDEX(AB$30:AB$46,$F889)*(1-INDEX(AB$117:AB$133,$F889))</f>
        <v/>
      </c>
      <c r="AC889" s="40">
        <f>AC$12*$D889*INDEX(AC$21:AC$28,$E889)*INDEX(AC$30:AC$46,$F889)*(1-INDEX(AC$117:AC$133,$F889))</f>
        <v/>
      </c>
      <c r="AD889" s="42">
        <f>CARBONTAX(AD$12,$D889,INDEX(AD$21:AD$28,$E889),INDEX(AD$30:AD$46,$F889),INDEX(AD$117:AD$133,$F889))</f>
        <v/>
      </c>
      <c r="AE889" s="25">
        <f>LOWER(Settings!$C$4)&amp;".mit."&amp;$A889&amp;IF($C889="","","."&amp;$C889&amp;"."&amp;$B889)&amp;IF(INDEX(Variables!$D$5:$D$105,MATCH($A889,Variables!$A$5:$A$105,0))="","","."&amp;INDEX(Variables!$D$5:$D$105,MATCH($A889,Variables!$A$5:$A$105,0)))&amp;"."&amp;AE$5</f>
        <v/>
      </c>
      <c r="AF889" s="41">
        <f>AF$12*$D889*INDEX(AF$21:AF$28,$E889)*INDEX(AF$30:AF$46,$F889)*(1-INDEX(AF$117:AF$133,$F889))</f>
        <v/>
      </c>
      <c r="AG889" s="40">
        <f>AG$12*$D889*INDEX(AG$21:AG$28,$E889)*INDEX(AG$30:AG$46,$F889)*(1-INDEX(AG$117:AG$133,$F889))</f>
        <v/>
      </c>
      <c r="AH889" s="40">
        <f>AH$12*$D889*INDEX(AH$21:AH$28,$E889)*INDEX(AH$30:AH$46,$F889)*(1-INDEX(AH$117:AH$133,$F889))</f>
        <v/>
      </c>
      <c r="AI889" s="40">
        <f>AI$12*$D889*INDEX(AI$21:AI$28,$E889)*INDEX(AI$30:AI$46,$F889)*(1-INDEX(AI$117:AI$133,$F889))</f>
        <v/>
      </c>
      <c r="AJ889" s="40">
        <f>AJ$12*$D889*INDEX(AJ$21:AJ$28,$E889)*INDEX(AJ$30:AJ$46,$F889)*(1-INDEX(AJ$117:AJ$133,$F889))</f>
        <v/>
      </c>
      <c r="AK889" s="40">
        <f>AK$12*$D889*INDEX(AK$21:AK$28,$E889)*INDEX(AK$30:AK$46,$F889)*(1-INDEX(AK$117:AK$133,$F889))</f>
        <v/>
      </c>
      <c r="AL889" s="40">
        <f>AL$12*$D889*INDEX(AL$21:AL$28,$E889)*INDEX(AL$30:AL$46,$F889)*(1-INDEX(AL$117:AL$133,$F889))</f>
        <v/>
      </c>
      <c r="AM889" s="40">
        <f>AM$12*$D889*INDEX(AM$21:AM$28,$E889)*INDEX(AM$30:AM$46,$F889)*(1-INDEX(AM$117:AM$133,$F889))</f>
        <v/>
      </c>
      <c r="AN889" s="40">
        <f>AN$12*$D889*INDEX(AN$21:AN$28,$E889)*INDEX(AN$30:AN$46,$F889)*(1-INDEX(AN$117:AN$133,$F889))</f>
        <v/>
      </c>
      <c r="AO889" s="40">
        <f>AO$12*$D889*INDEX(AO$21:AO$28,$E889)*INDEX(AO$30:AO$46,$F889)*(1-INDEX(AO$117:AO$133,$F889))</f>
        <v/>
      </c>
      <c r="AP889" s="40">
        <f>AP$12*$D889*INDEX(AP$21:AP$28,$E889)*INDEX(AP$30:AP$46,$F889)*(1-INDEX(AP$117:AP$133,$F889))</f>
        <v/>
      </c>
      <c r="AQ889" s="40">
        <f>AQ$12*$D889*INDEX(AQ$21:AQ$28,$E889)*INDEX(AQ$30:AQ$46,$F889)*(1-INDEX(AQ$117:AQ$133,$F889))</f>
        <v/>
      </c>
      <c r="AR889" s="40">
        <f>AR$12*$D889*INDEX(AR$21:AR$28,$E889)*INDEX(AR$30:AR$46,$F889)*(1-INDEX(AR$117:AR$133,$F889))</f>
        <v/>
      </c>
      <c r="AS889" s="40">
        <f>AS$12*$D889*INDEX(AS$21:AS$28,$E889)*INDEX(AS$30:AS$46,$F889)*(1-INDEX(AS$117:AS$133,$F889))</f>
        <v/>
      </c>
      <c r="AT889" s="40">
        <f>AT$12*$D889*INDEX(AT$21:AT$28,$E889)*INDEX(AT$30:AT$46,$F889)*(1-INDEX(AT$117:AT$133,$F889))</f>
        <v/>
      </c>
      <c r="AU889" s="40">
        <f>AU$12*$D889*INDEX(AU$21:AU$28,$E889)*INDEX(AU$30:AU$46,$F889)*(1-INDEX(AU$117:AU$133,$F889))</f>
        <v/>
      </c>
      <c r="AV889" s="40">
        <f>AV$12*$D889*INDEX(AV$21:AV$28,$E889)*INDEX(AV$30:AV$46,$F889)*(1-INDEX(AV$117:AV$133,$F889))</f>
        <v/>
      </c>
      <c r="AW889" s="40">
        <f>AW$12*$D889*INDEX(AW$21:AW$28,$E889)*INDEX(AW$30:AW$46,$F889)*(1-INDEX(AW$117:AW$133,$F889))</f>
        <v/>
      </c>
      <c r="AX889" s="42">
        <f>CARBONTAX(AX$12,$D889,INDEX(AX$21:AX$28,$E889),INDEX(AX$30:AX$46,$F889),INDEX(AX$117:AX$133,$F889))</f>
        <v/>
      </c>
    </row>
    <row r="890" hidden="1" outlineLevel="2">
      <c r="A890" s="5" t="inlineStr">
        <is>
          <t>ctxnew</t>
        </is>
      </c>
      <c r="B890" s="5" t="inlineStr">
        <is>
          <t>lpg</t>
        </is>
      </c>
      <c r="C890" s="5" t="inlineStr">
        <is>
          <t>nfm</t>
        </is>
      </c>
      <c r="D890" s="40">
        <f>INDEX(Inputs!$T$5:$T$132,MATCH($B890&amp;"|"&amp;$C890,Inputs!$A$5:$A$132,0))</f>
        <v/>
      </c>
      <c r="E890" s="40">
        <f>INDEX(Inputs!$J$5:$J$132,MATCH($B890&amp;"|"&amp;$C890,Inputs!$A$5:$A$132,0))</f>
        <v/>
      </c>
      <c r="F890" s="40">
        <f>INDEX(Inputs!$K$5:$K$132,MATCH($B890&amp;"|"&amp;$C890,Inputs!$A$5:$A$132,0))</f>
        <v/>
      </c>
      <c r="G890" s="39" t="n"/>
      <c r="H890" s="5">
        <f>INDEX(Variables!$B$5:$B$105,MATCH($A890,Variables!$A$5:$A$105,0))&amp;IF($C890="",""," | "&amp;INDEX(Mapping!$B$5:$B$26,MATCH($C890,Mapping!$A$5:$A$26,0))&amp;" | "&amp;INDEX(Mapping!$B$30:$B$41,MATCH($B890,Mapping!$A$30:$A$41,0)))</f>
        <v/>
      </c>
      <c r="I890" s="5">
        <f>INDEX(Variables!$C$5:$C$105,MATCH($A890,Variables!$A$5:$A$105,0))</f>
        <v/>
      </c>
      <c r="J890" s="5">
        <f>INDEX(Variables!$E$5:$E$105,MATCH($A890,Variables!$A$5:$A$105,0))</f>
        <v/>
      </c>
      <c r="K890" s="25">
        <f>LOWER(Settings!$C$4)&amp;".mit."&amp;$A890&amp;IF($C890="","","."&amp;$C890&amp;"."&amp;$B890)&amp;IF(INDEX(Variables!$D$5:$D$105,MATCH($A890,Variables!$A$5:$A$105,0))="","","."&amp;INDEX(Variables!$D$5:$D$105,MATCH($A890,Variables!$A$5:$A$105,0)))&amp;"."&amp;K$5</f>
        <v/>
      </c>
      <c r="L890" s="41">
        <f>L$12*$D890*INDEX(L$21:L$28,$E890)*INDEX(L$30:L$46,$F890)*(1-INDEX(L$117:L$133,$F890))</f>
        <v/>
      </c>
      <c r="M890" s="40">
        <f>M$12*$D890*INDEX(M$21:M$28,$E890)*INDEX(M$30:M$46,$F890)*(1-INDEX(M$117:M$133,$F890))</f>
        <v/>
      </c>
      <c r="N890" s="40">
        <f>N$12*$D890*INDEX(N$21:N$28,$E890)*INDEX(N$30:N$46,$F890)*(1-INDEX(N$117:N$133,$F890))</f>
        <v/>
      </c>
      <c r="O890" s="40">
        <f>O$12*$D890*INDEX(O$21:O$28,$E890)*INDEX(O$30:O$46,$F890)*(1-INDEX(O$117:O$133,$F890))</f>
        <v/>
      </c>
      <c r="P890" s="40">
        <f>P$12*$D890*INDEX(P$21:P$28,$E890)*INDEX(P$30:P$46,$F890)*(1-INDEX(P$117:P$133,$F890))</f>
        <v/>
      </c>
      <c r="Q890" s="40">
        <f>Q$12*$D890*INDEX(Q$21:Q$28,$E890)*INDEX(Q$30:Q$46,$F890)*(1-INDEX(Q$117:Q$133,$F890))</f>
        <v/>
      </c>
      <c r="R890" s="40">
        <f>R$12*$D890*INDEX(R$21:R$28,$E890)*INDEX(R$30:R$46,$F890)*(1-INDEX(R$117:R$133,$F890))</f>
        <v/>
      </c>
      <c r="S890" s="40">
        <f>S$12*$D890*INDEX(S$21:S$28,$E890)*INDEX(S$30:S$46,$F890)*(1-INDEX(S$117:S$133,$F890))</f>
        <v/>
      </c>
      <c r="T890" s="40">
        <f>T$12*$D890*INDEX(T$21:T$28,$E890)*INDEX(T$30:T$46,$F890)*(1-INDEX(T$117:T$133,$F890))</f>
        <v/>
      </c>
      <c r="U890" s="40">
        <f>U$12*$D890*INDEX(U$21:U$28,$E890)*INDEX(U$30:U$46,$F890)*(1-INDEX(U$117:U$133,$F890))</f>
        <v/>
      </c>
      <c r="V890" s="40">
        <f>V$12*$D890*INDEX(V$21:V$28,$E890)*INDEX(V$30:V$46,$F890)*(1-INDEX(V$117:V$133,$F890))</f>
        <v/>
      </c>
      <c r="W890" s="40">
        <f>W$12*$D890*INDEX(W$21:W$28,$E890)*INDEX(W$30:W$46,$F890)*(1-INDEX(W$117:W$133,$F890))</f>
        <v/>
      </c>
      <c r="X890" s="40">
        <f>X$12*$D890*INDEX(X$21:X$28,$E890)*INDEX(X$30:X$46,$F890)*(1-INDEX(X$117:X$133,$F890))</f>
        <v/>
      </c>
      <c r="Y890" s="40">
        <f>Y$12*$D890*INDEX(Y$21:Y$28,$E890)*INDEX(Y$30:Y$46,$F890)*(1-INDEX(Y$117:Y$133,$F890))</f>
        <v/>
      </c>
      <c r="Z890" s="40">
        <f>Z$12*$D890*INDEX(Z$21:Z$28,$E890)*INDEX(Z$30:Z$46,$F890)*(1-INDEX(Z$117:Z$133,$F890))</f>
        <v/>
      </c>
      <c r="AA890" s="40">
        <f>AA$12*$D890*INDEX(AA$21:AA$28,$E890)*INDEX(AA$30:AA$46,$F890)*(1-INDEX(AA$117:AA$133,$F890))</f>
        <v/>
      </c>
      <c r="AB890" s="40">
        <f>AB$12*$D890*INDEX(AB$21:AB$28,$E890)*INDEX(AB$30:AB$46,$F890)*(1-INDEX(AB$117:AB$133,$F890))</f>
        <v/>
      </c>
      <c r="AC890" s="40">
        <f>AC$12*$D890*INDEX(AC$21:AC$28,$E890)*INDEX(AC$30:AC$46,$F890)*(1-INDEX(AC$117:AC$133,$F890))</f>
        <v/>
      </c>
      <c r="AD890" s="42">
        <f>CARBONTAX(AD$12,$D890,INDEX(AD$21:AD$28,$E890),INDEX(AD$30:AD$46,$F890),INDEX(AD$117:AD$133,$F890))</f>
        <v/>
      </c>
      <c r="AE890" s="25">
        <f>LOWER(Settings!$C$4)&amp;".mit."&amp;$A890&amp;IF($C890="","","."&amp;$C890&amp;"."&amp;$B890)&amp;IF(INDEX(Variables!$D$5:$D$105,MATCH($A890,Variables!$A$5:$A$105,0))="","","."&amp;INDEX(Variables!$D$5:$D$105,MATCH($A890,Variables!$A$5:$A$105,0)))&amp;"."&amp;AE$5</f>
        <v/>
      </c>
      <c r="AF890" s="41">
        <f>AF$12*$D890*INDEX(AF$21:AF$28,$E890)*INDEX(AF$30:AF$46,$F890)*(1-INDEX(AF$117:AF$133,$F890))</f>
        <v/>
      </c>
      <c r="AG890" s="40">
        <f>AG$12*$D890*INDEX(AG$21:AG$28,$E890)*INDEX(AG$30:AG$46,$F890)*(1-INDEX(AG$117:AG$133,$F890))</f>
        <v/>
      </c>
      <c r="AH890" s="40">
        <f>AH$12*$D890*INDEX(AH$21:AH$28,$E890)*INDEX(AH$30:AH$46,$F890)*(1-INDEX(AH$117:AH$133,$F890))</f>
        <v/>
      </c>
      <c r="AI890" s="40">
        <f>AI$12*$D890*INDEX(AI$21:AI$28,$E890)*INDEX(AI$30:AI$46,$F890)*(1-INDEX(AI$117:AI$133,$F890))</f>
        <v/>
      </c>
      <c r="AJ890" s="40">
        <f>AJ$12*$D890*INDEX(AJ$21:AJ$28,$E890)*INDEX(AJ$30:AJ$46,$F890)*(1-INDEX(AJ$117:AJ$133,$F890))</f>
        <v/>
      </c>
      <c r="AK890" s="40">
        <f>AK$12*$D890*INDEX(AK$21:AK$28,$E890)*INDEX(AK$30:AK$46,$F890)*(1-INDEX(AK$117:AK$133,$F890))</f>
        <v/>
      </c>
      <c r="AL890" s="40">
        <f>AL$12*$D890*INDEX(AL$21:AL$28,$E890)*INDEX(AL$30:AL$46,$F890)*(1-INDEX(AL$117:AL$133,$F890))</f>
        <v/>
      </c>
      <c r="AM890" s="40">
        <f>AM$12*$D890*INDEX(AM$21:AM$28,$E890)*INDEX(AM$30:AM$46,$F890)*(1-INDEX(AM$117:AM$133,$F890))</f>
        <v/>
      </c>
      <c r="AN890" s="40">
        <f>AN$12*$D890*INDEX(AN$21:AN$28,$E890)*INDEX(AN$30:AN$46,$F890)*(1-INDEX(AN$117:AN$133,$F890))</f>
        <v/>
      </c>
      <c r="AO890" s="40">
        <f>AO$12*$D890*INDEX(AO$21:AO$28,$E890)*INDEX(AO$30:AO$46,$F890)*(1-INDEX(AO$117:AO$133,$F890))</f>
        <v/>
      </c>
      <c r="AP890" s="40">
        <f>AP$12*$D890*INDEX(AP$21:AP$28,$E890)*INDEX(AP$30:AP$46,$F890)*(1-INDEX(AP$117:AP$133,$F890))</f>
        <v/>
      </c>
      <c r="AQ890" s="40">
        <f>AQ$12*$D890*INDEX(AQ$21:AQ$28,$E890)*INDEX(AQ$30:AQ$46,$F890)*(1-INDEX(AQ$117:AQ$133,$F890))</f>
        <v/>
      </c>
      <c r="AR890" s="40">
        <f>AR$12*$D890*INDEX(AR$21:AR$28,$E890)*INDEX(AR$30:AR$46,$F890)*(1-INDEX(AR$117:AR$133,$F890))</f>
        <v/>
      </c>
      <c r="AS890" s="40">
        <f>AS$12*$D890*INDEX(AS$21:AS$28,$E890)*INDEX(AS$30:AS$46,$F890)*(1-INDEX(AS$117:AS$133,$F890))</f>
        <v/>
      </c>
      <c r="AT890" s="40">
        <f>AT$12*$D890*INDEX(AT$21:AT$28,$E890)*INDEX(AT$30:AT$46,$F890)*(1-INDEX(AT$117:AT$133,$F890))</f>
        <v/>
      </c>
      <c r="AU890" s="40">
        <f>AU$12*$D890*INDEX(AU$21:AU$28,$E890)*INDEX(AU$30:AU$46,$F890)*(1-INDEX(AU$117:AU$133,$F890))</f>
        <v/>
      </c>
      <c r="AV890" s="40">
        <f>AV$12*$D890*INDEX(AV$21:AV$28,$E890)*INDEX(AV$30:AV$46,$F890)*(1-INDEX(AV$117:AV$133,$F890))</f>
        <v/>
      </c>
      <c r="AW890" s="40">
        <f>AW$12*$D890*INDEX(AW$21:AW$28,$E890)*INDEX(AW$30:AW$46,$F890)*(1-INDEX(AW$117:AW$133,$F890))</f>
        <v/>
      </c>
      <c r="AX890" s="42">
        <f>CARBONTAX(AX$12,$D890,INDEX(AX$21:AX$28,$E890),INDEX(AX$30:AX$46,$F890),INDEX(AX$117:AX$133,$F890))</f>
        <v/>
      </c>
    </row>
    <row r="891" hidden="1" outlineLevel="2">
      <c r="A891" s="5" t="inlineStr">
        <is>
          <t>ctxnew</t>
        </is>
      </c>
      <c r="B891" s="5" t="inlineStr">
        <is>
          <t>ker</t>
        </is>
      </c>
      <c r="C891" s="5" t="inlineStr">
        <is>
          <t>nfm</t>
        </is>
      </c>
      <c r="D891" s="40">
        <f>INDEX(Inputs!$T$5:$T$132,MATCH($B891&amp;"|"&amp;$C891,Inputs!$A$5:$A$132,0))</f>
        <v/>
      </c>
      <c r="E891" s="40">
        <f>INDEX(Inputs!$J$5:$J$132,MATCH($B891&amp;"|"&amp;$C891,Inputs!$A$5:$A$132,0))</f>
        <v/>
      </c>
      <c r="F891" s="40">
        <f>INDEX(Inputs!$K$5:$K$132,MATCH($B891&amp;"|"&amp;$C891,Inputs!$A$5:$A$132,0))</f>
        <v/>
      </c>
      <c r="G891" s="39" t="n"/>
      <c r="H891" s="5">
        <f>INDEX(Variables!$B$5:$B$105,MATCH($A891,Variables!$A$5:$A$105,0))&amp;IF($C891="",""," | "&amp;INDEX(Mapping!$B$5:$B$26,MATCH($C891,Mapping!$A$5:$A$26,0))&amp;" | "&amp;INDEX(Mapping!$B$30:$B$41,MATCH($B891,Mapping!$A$30:$A$41,0)))</f>
        <v/>
      </c>
      <c r="I891" s="5">
        <f>INDEX(Variables!$C$5:$C$105,MATCH($A891,Variables!$A$5:$A$105,0))</f>
        <v/>
      </c>
      <c r="J891" s="5">
        <f>INDEX(Variables!$E$5:$E$105,MATCH($A891,Variables!$A$5:$A$105,0))</f>
        <v/>
      </c>
      <c r="K891" s="25">
        <f>LOWER(Settings!$C$4)&amp;".mit."&amp;$A891&amp;IF($C891="","","."&amp;$C891&amp;"."&amp;$B891)&amp;IF(INDEX(Variables!$D$5:$D$105,MATCH($A891,Variables!$A$5:$A$105,0))="","","."&amp;INDEX(Variables!$D$5:$D$105,MATCH($A891,Variables!$A$5:$A$105,0)))&amp;"."&amp;K$5</f>
        <v/>
      </c>
      <c r="L891" s="41">
        <f>L$12*$D891*INDEX(L$21:L$28,$E891)*INDEX(L$30:L$46,$F891)*(1-INDEX(L$117:L$133,$F891))</f>
        <v/>
      </c>
      <c r="M891" s="40">
        <f>M$12*$D891*INDEX(M$21:M$28,$E891)*INDEX(M$30:M$46,$F891)*(1-INDEX(M$117:M$133,$F891))</f>
        <v/>
      </c>
      <c r="N891" s="40">
        <f>N$12*$D891*INDEX(N$21:N$28,$E891)*INDEX(N$30:N$46,$F891)*(1-INDEX(N$117:N$133,$F891))</f>
        <v/>
      </c>
      <c r="O891" s="40">
        <f>O$12*$D891*INDEX(O$21:O$28,$E891)*INDEX(O$30:O$46,$F891)*(1-INDEX(O$117:O$133,$F891))</f>
        <v/>
      </c>
      <c r="P891" s="40">
        <f>P$12*$D891*INDEX(P$21:P$28,$E891)*INDEX(P$30:P$46,$F891)*(1-INDEX(P$117:P$133,$F891))</f>
        <v/>
      </c>
      <c r="Q891" s="40">
        <f>Q$12*$D891*INDEX(Q$21:Q$28,$E891)*INDEX(Q$30:Q$46,$F891)*(1-INDEX(Q$117:Q$133,$F891))</f>
        <v/>
      </c>
      <c r="R891" s="40">
        <f>R$12*$D891*INDEX(R$21:R$28,$E891)*INDEX(R$30:R$46,$F891)*(1-INDEX(R$117:R$133,$F891))</f>
        <v/>
      </c>
      <c r="S891" s="40">
        <f>S$12*$D891*INDEX(S$21:S$28,$E891)*INDEX(S$30:S$46,$F891)*(1-INDEX(S$117:S$133,$F891))</f>
        <v/>
      </c>
      <c r="T891" s="40">
        <f>T$12*$D891*INDEX(T$21:T$28,$E891)*INDEX(T$30:T$46,$F891)*(1-INDEX(T$117:T$133,$F891))</f>
        <v/>
      </c>
      <c r="U891" s="40">
        <f>U$12*$D891*INDEX(U$21:U$28,$E891)*INDEX(U$30:U$46,$F891)*(1-INDEX(U$117:U$133,$F891))</f>
        <v/>
      </c>
      <c r="V891" s="40">
        <f>V$12*$D891*INDEX(V$21:V$28,$E891)*INDEX(V$30:V$46,$F891)*(1-INDEX(V$117:V$133,$F891))</f>
        <v/>
      </c>
      <c r="W891" s="40">
        <f>W$12*$D891*INDEX(W$21:W$28,$E891)*INDEX(W$30:W$46,$F891)*(1-INDEX(W$117:W$133,$F891))</f>
        <v/>
      </c>
      <c r="X891" s="40">
        <f>X$12*$D891*INDEX(X$21:X$28,$E891)*INDEX(X$30:X$46,$F891)*(1-INDEX(X$117:X$133,$F891))</f>
        <v/>
      </c>
      <c r="Y891" s="40">
        <f>Y$12*$D891*INDEX(Y$21:Y$28,$E891)*INDEX(Y$30:Y$46,$F891)*(1-INDEX(Y$117:Y$133,$F891))</f>
        <v/>
      </c>
      <c r="Z891" s="40">
        <f>Z$12*$D891*INDEX(Z$21:Z$28,$E891)*INDEX(Z$30:Z$46,$F891)*(1-INDEX(Z$117:Z$133,$F891))</f>
        <v/>
      </c>
      <c r="AA891" s="40">
        <f>AA$12*$D891*INDEX(AA$21:AA$28,$E891)*INDEX(AA$30:AA$46,$F891)*(1-INDEX(AA$117:AA$133,$F891))</f>
        <v/>
      </c>
      <c r="AB891" s="40">
        <f>AB$12*$D891*INDEX(AB$21:AB$28,$E891)*INDEX(AB$30:AB$46,$F891)*(1-INDEX(AB$117:AB$133,$F891))</f>
        <v/>
      </c>
      <c r="AC891" s="40">
        <f>AC$12*$D891*INDEX(AC$21:AC$28,$E891)*INDEX(AC$30:AC$46,$F891)*(1-INDEX(AC$117:AC$133,$F891))</f>
        <v/>
      </c>
      <c r="AD891" s="42">
        <f>CARBONTAX(AD$12,$D891,INDEX(AD$21:AD$28,$E891),INDEX(AD$30:AD$46,$F891),INDEX(AD$117:AD$133,$F891))</f>
        <v/>
      </c>
      <c r="AE891" s="25">
        <f>LOWER(Settings!$C$4)&amp;".mit."&amp;$A891&amp;IF($C891="","","."&amp;$C891&amp;"."&amp;$B891)&amp;IF(INDEX(Variables!$D$5:$D$105,MATCH($A891,Variables!$A$5:$A$105,0))="","","."&amp;INDEX(Variables!$D$5:$D$105,MATCH($A891,Variables!$A$5:$A$105,0)))&amp;"."&amp;AE$5</f>
        <v/>
      </c>
      <c r="AF891" s="41">
        <f>AF$12*$D891*INDEX(AF$21:AF$28,$E891)*INDEX(AF$30:AF$46,$F891)*(1-INDEX(AF$117:AF$133,$F891))</f>
        <v/>
      </c>
      <c r="AG891" s="40">
        <f>AG$12*$D891*INDEX(AG$21:AG$28,$E891)*INDEX(AG$30:AG$46,$F891)*(1-INDEX(AG$117:AG$133,$F891))</f>
        <v/>
      </c>
      <c r="AH891" s="40">
        <f>AH$12*$D891*INDEX(AH$21:AH$28,$E891)*INDEX(AH$30:AH$46,$F891)*(1-INDEX(AH$117:AH$133,$F891))</f>
        <v/>
      </c>
      <c r="AI891" s="40">
        <f>AI$12*$D891*INDEX(AI$21:AI$28,$E891)*INDEX(AI$30:AI$46,$F891)*(1-INDEX(AI$117:AI$133,$F891))</f>
        <v/>
      </c>
      <c r="AJ891" s="40">
        <f>AJ$12*$D891*INDEX(AJ$21:AJ$28,$E891)*INDEX(AJ$30:AJ$46,$F891)*(1-INDEX(AJ$117:AJ$133,$F891))</f>
        <v/>
      </c>
      <c r="AK891" s="40">
        <f>AK$12*$D891*INDEX(AK$21:AK$28,$E891)*INDEX(AK$30:AK$46,$F891)*(1-INDEX(AK$117:AK$133,$F891))</f>
        <v/>
      </c>
      <c r="AL891" s="40">
        <f>AL$12*$D891*INDEX(AL$21:AL$28,$E891)*INDEX(AL$30:AL$46,$F891)*(1-INDEX(AL$117:AL$133,$F891))</f>
        <v/>
      </c>
      <c r="AM891" s="40">
        <f>AM$12*$D891*INDEX(AM$21:AM$28,$E891)*INDEX(AM$30:AM$46,$F891)*(1-INDEX(AM$117:AM$133,$F891))</f>
        <v/>
      </c>
      <c r="AN891" s="40">
        <f>AN$12*$D891*INDEX(AN$21:AN$28,$E891)*INDEX(AN$30:AN$46,$F891)*(1-INDEX(AN$117:AN$133,$F891))</f>
        <v/>
      </c>
      <c r="AO891" s="40">
        <f>AO$12*$D891*INDEX(AO$21:AO$28,$E891)*INDEX(AO$30:AO$46,$F891)*(1-INDEX(AO$117:AO$133,$F891))</f>
        <v/>
      </c>
      <c r="AP891" s="40">
        <f>AP$12*$D891*INDEX(AP$21:AP$28,$E891)*INDEX(AP$30:AP$46,$F891)*(1-INDEX(AP$117:AP$133,$F891))</f>
        <v/>
      </c>
      <c r="AQ891" s="40">
        <f>AQ$12*$D891*INDEX(AQ$21:AQ$28,$E891)*INDEX(AQ$30:AQ$46,$F891)*(1-INDEX(AQ$117:AQ$133,$F891))</f>
        <v/>
      </c>
      <c r="AR891" s="40">
        <f>AR$12*$D891*INDEX(AR$21:AR$28,$E891)*INDEX(AR$30:AR$46,$F891)*(1-INDEX(AR$117:AR$133,$F891))</f>
        <v/>
      </c>
      <c r="AS891" s="40">
        <f>AS$12*$D891*INDEX(AS$21:AS$28,$E891)*INDEX(AS$30:AS$46,$F891)*(1-INDEX(AS$117:AS$133,$F891))</f>
        <v/>
      </c>
      <c r="AT891" s="40">
        <f>AT$12*$D891*INDEX(AT$21:AT$28,$E891)*INDEX(AT$30:AT$46,$F891)*(1-INDEX(AT$117:AT$133,$F891))</f>
        <v/>
      </c>
      <c r="AU891" s="40">
        <f>AU$12*$D891*INDEX(AU$21:AU$28,$E891)*INDEX(AU$30:AU$46,$F891)*(1-INDEX(AU$117:AU$133,$F891))</f>
        <v/>
      </c>
      <c r="AV891" s="40">
        <f>AV$12*$D891*INDEX(AV$21:AV$28,$E891)*INDEX(AV$30:AV$46,$F891)*(1-INDEX(AV$117:AV$133,$F891))</f>
        <v/>
      </c>
      <c r="AW891" s="40">
        <f>AW$12*$D891*INDEX(AW$21:AW$28,$E891)*INDEX(AW$30:AW$46,$F891)*(1-INDEX(AW$117:AW$133,$F891))</f>
        <v/>
      </c>
      <c r="AX891" s="42">
        <f>CARBONTAX(AX$12,$D891,INDEX(AX$21:AX$28,$E891),INDEX(AX$30:AX$46,$F891),INDEX(AX$117:AX$133,$F891))</f>
        <v/>
      </c>
    </row>
    <row r="892" hidden="1" outlineLevel="2">
      <c r="A892" s="5" t="inlineStr">
        <is>
          <t>ctxnew</t>
        </is>
      </c>
      <c r="B892" s="5" t="inlineStr">
        <is>
          <t>oop</t>
        </is>
      </c>
      <c r="C892" s="5" t="inlineStr">
        <is>
          <t>nfm</t>
        </is>
      </c>
      <c r="D892" s="40">
        <f>INDEX(Inputs!$T$5:$T$132,MATCH($B892&amp;"|"&amp;$C892,Inputs!$A$5:$A$132,0))</f>
        <v/>
      </c>
      <c r="E892" s="40">
        <f>INDEX(Inputs!$J$5:$J$132,MATCH($B892&amp;"|"&amp;$C892,Inputs!$A$5:$A$132,0))</f>
        <v/>
      </c>
      <c r="F892" s="40">
        <f>INDEX(Inputs!$K$5:$K$132,MATCH($B892&amp;"|"&amp;$C892,Inputs!$A$5:$A$132,0))</f>
        <v/>
      </c>
      <c r="G892" s="39" t="n"/>
      <c r="H892" s="5">
        <f>INDEX(Variables!$B$5:$B$105,MATCH($A892,Variables!$A$5:$A$105,0))&amp;IF($C892="",""," | "&amp;INDEX(Mapping!$B$5:$B$26,MATCH($C892,Mapping!$A$5:$A$26,0))&amp;" | "&amp;INDEX(Mapping!$B$30:$B$41,MATCH($B892,Mapping!$A$30:$A$41,0)))</f>
        <v/>
      </c>
      <c r="I892" s="5">
        <f>INDEX(Variables!$C$5:$C$105,MATCH($A892,Variables!$A$5:$A$105,0))</f>
        <v/>
      </c>
      <c r="J892" s="5">
        <f>INDEX(Variables!$E$5:$E$105,MATCH($A892,Variables!$A$5:$A$105,0))</f>
        <v/>
      </c>
      <c r="K892" s="25">
        <f>LOWER(Settings!$C$4)&amp;".mit."&amp;$A892&amp;IF($C892="","","."&amp;$C892&amp;"."&amp;$B892)&amp;IF(INDEX(Variables!$D$5:$D$105,MATCH($A892,Variables!$A$5:$A$105,0))="","","."&amp;INDEX(Variables!$D$5:$D$105,MATCH($A892,Variables!$A$5:$A$105,0)))&amp;"."&amp;K$5</f>
        <v/>
      </c>
      <c r="L892" s="41">
        <f>L$12*$D892*INDEX(L$21:L$28,$E892)*INDEX(L$30:L$46,$F892)*(1-INDEX(L$117:L$133,$F892))</f>
        <v/>
      </c>
      <c r="M892" s="40">
        <f>M$12*$D892*INDEX(M$21:M$28,$E892)*INDEX(M$30:M$46,$F892)*(1-INDEX(M$117:M$133,$F892))</f>
        <v/>
      </c>
      <c r="N892" s="40">
        <f>N$12*$D892*INDEX(N$21:N$28,$E892)*INDEX(N$30:N$46,$F892)*(1-INDEX(N$117:N$133,$F892))</f>
        <v/>
      </c>
      <c r="O892" s="40">
        <f>O$12*$D892*INDEX(O$21:O$28,$E892)*INDEX(O$30:O$46,$F892)*(1-INDEX(O$117:O$133,$F892))</f>
        <v/>
      </c>
      <c r="P892" s="40">
        <f>P$12*$D892*INDEX(P$21:P$28,$E892)*INDEX(P$30:P$46,$F892)*(1-INDEX(P$117:P$133,$F892))</f>
        <v/>
      </c>
      <c r="Q892" s="40">
        <f>Q$12*$D892*INDEX(Q$21:Q$28,$E892)*INDEX(Q$30:Q$46,$F892)*(1-INDEX(Q$117:Q$133,$F892))</f>
        <v/>
      </c>
      <c r="R892" s="40">
        <f>R$12*$D892*INDEX(R$21:R$28,$E892)*INDEX(R$30:R$46,$F892)*(1-INDEX(R$117:R$133,$F892))</f>
        <v/>
      </c>
      <c r="S892" s="40">
        <f>S$12*$D892*INDEX(S$21:S$28,$E892)*INDEX(S$30:S$46,$F892)*(1-INDEX(S$117:S$133,$F892))</f>
        <v/>
      </c>
      <c r="T892" s="40">
        <f>T$12*$D892*INDEX(T$21:T$28,$E892)*INDEX(T$30:T$46,$F892)*(1-INDEX(T$117:T$133,$F892))</f>
        <v/>
      </c>
      <c r="U892" s="40">
        <f>U$12*$D892*INDEX(U$21:U$28,$E892)*INDEX(U$30:U$46,$F892)*(1-INDEX(U$117:U$133,$F892))</f>
        <v/>
      </c>
      <c r="V892" s="40">
        <f>V$12*$D892*INDEX(V$21:V$28,$E892)*INDEX(V$30:V$46,$F892)*(1-INDEX(V$117:V$133,$F892))</f>
        <v/>
      </c>
      <c r="W892" s="40">
        <f>W$12*$D892*INDEX(W$21:W$28,$E892)*INDEX(W$30:W$46,$F892)*(1-INDEX(W$117:W$133,$F892))</f>
        <v/>
      </c>
      <c r="X892" s="40">
        <f>X$12*$D892*INDEX(X$21:X$28,$E892)*INDEX(X$30:X$46,$F892)*(1-INDEX(X$117:X$133,$F892))</f>
        <v/>
      </c>
      <c r="Y892" s="40">
        <f>Y$12*$D892*INDEX(Y$21:Y$28,$E892)*INDEX(Y$30:Y$46,$F892)*(1-INDEX(Y$117:Y$133,$F892))</f>
        <v/>
      </c>
      <c r="Z892" s="40">
        <f>Z$12*$D892*INDEX(Z$21:Z$28,$E892)*INDEX(Z$30:Z$46,$F892)*(1-INDEX(Z$117:Z$133,$F892))</f>
        <v/>
      </c>
      <c r="AA892" s="40">
        <f>AA$12*$D892*INDEX(AA$21:AA$28,$E892)*INDEX(AA$30:AA$46,$F892)*(1-INDEX(AA$117:AA$133,$F892))</f>
        <v/>
      </c>
      <c r="AB892" s="40">
        <f>AB$12*$D892*INDEX(AB$21:AB$28,$E892)*INDEX(AB$30:AB$46,$F892)*(1-INDEX(AB$117:AB$133,$F892))</f>
        <v/>
      </c>
      <c r="AC892" s="40">
        <f>AC$12*$D892*INDEX(AC$21:AC$28,$E892)*INDEX(AC$30:AC$46,$F892)*(1-INDEX(AC$117:AC$133,$F892))</f>
        <v/>
      </c>
      <c r="AD892" s="42">
        <f>CARBONTAX(AD$12,$D892,INDEX(AD$21:AD$28,$E892),INDEX(AD$30:AD$46,$F892),INDEX(AD$117:AD$133,$F892))</f>
        <v/>
      </c>
      <c r="AE892" s="25">
        <f>LOWER(Settings!$C$4)&amp;".mit."&amp;$A892&amp;IF($C892="","","."&amp;$C892&amp;"."&amp;$B892)&amp;IF(INDEX(Variables!$D$5:$D$105,MATCH($A892,Variables!$A$5:$A$105,0))="","","."&amp;INDEX(Variables!$D$5:$D$105,MATCH($A892,Variables!$A$5:$A$105,0)))&amp;"."&amp;AE$5</f>
        <v/>
      </c>
      <c r="AF892" s="41">
        <f>AF$12*$D892*INDEX(AF$21:AF$28,$E892)*INDEX(AF$30:AF$46,$F892)*(1-INDEX(AF$117:AF$133,$F892))</f>
        <v/>
      </c>
      <c r="AG892" s="40">
        <f>AG$12*$D892*INDEX(AG$21:AG$28,$E892)*INDEX(AG$30:AG$46,$F892)*(1-INDEX(AG$117:AG$133,$F892))</f>
        <v/>
      </c>
      <c r="AH892" s="40">
        <f>AH$12*$D892*INDEX(AH$21:AH$28,$E892)*INDEX(AH$30:AH$46,$F892)*(1-INDEX(AH$117:AH$133,$F892))</f>
        <v/>
      </c>
      <c r="AI892" s="40">
        <f>AI$12*$D892*INDEX(AI$21:AI$28,$E892)*INDEX(AI$30:AI$46,$F892)*(1-INDEX(AI$117:AI$133,$F892))</f>
        <v/>
      </c>
      <c r="AJ892" s="40">
        <f>AJ$12*$D892*INDEX(AJ$21:AJ$28,$E892)*INDEX(AJ$30:AJ$46,$F892)*(1-INDEX(AJ$117:AJ$133,$F892))</f>
        <v/>
      </c>
      <c r="AK892" s="40">
        <f>AK$12*$D892*INDEX(AK$21:AK$28,$E892)*INDEX(AK$30:AK$46,$F892)*(1-INDEX(AK$117:AK$133,$F892))</f>
        <v/>
      </c>
      <c r="AL892" s="40">
        <f>AL$12*$D892*INDEX(AL$21:AL$28,$E892)*INDEX(AL$30:AL$46,$F892)*(1-INDEX(AL$117:AL$133,$F892))</f>
        <v/>
      </c>
      <c r="AM892" s="40">
        <f>AM$12*$D892*INDEX(AM$21:AM$28,$E892)*INDEX(AM$30:AM$46,$F892)*(1-INDEX(AM$117:AM$133,$F892))</f>
        <v/>
      </c>
      <c r="AN892" s="40">
        <f>AN$12*$D892*INDEX(AN$21:AN$28,$E892)*INDEX(AN$30:AN$46,$F892)*(1-INDEX(AN$117:AN$133,$F892))</f>
        <v/>
      </c>
      <c r="AO892" s="40">
        <f>AO$12*$D892*INDEX(AO$21:AO$28,$E892)*INDEX(AO$30:AO$46,$F892)*(1-INDEX(AO$117:AO$133,$F892))</f>
        <v/>
      </c>
      <c r="AP892" s="40">
        <f>AP$12*$D892*INDEX(AP$21:AP$28,$E892)*INDEX(AP$30:AP$46,$F892)*(1-INDEX(AP$117:AP$133,$F892))</f>
        <v/>
      </c>
      <c r="AQ892" s="40">
        <f>AQ$12*$D892*INDEX(AQ$21:AQ$28,$E892)*INDEX(AQ$30:AQ$46,$F892)*(1-INDEX(AQ$117:AQ$133,$F892))</f>
        <v/>
      </c>
      <c r="AR892" s="40">
        <f>AR$12*$D892*INDEX(AR$21:AR$28,$E892)*INDEX(AR$30:AR$46,$F892)*(1-INDEX(AR$117:AR$133,$F892))</f>
        <v/>
      </c>
      <c r="AS892" s="40">
        <f>AS$12*$D892*INDEX(AS$21:AS$28,$E892)*INDEX(AS$30:AS$46,$F892)*(1-INDEX(AS$117:AS$133,$F892))</f>
        <v/>
      </c>
      <c r="AT892" s="40">
        <f>AT$12*$D892*INDEX(AT$21:AT$28,$E892)*INDEX(AT$30:AT$46,$F892)*(1-INDEX(AT$117:AT$133,$F892))</f>
        <v/>
      </c>
      <c r="AU892" s="40">
        <f>AU$12*$D892*INDEX(AU$21:AU$28,$E892)*INDEX(AU$30:AU$46,$F892)*(1-INDEX(AU$117:AU$133,$F892))</f>
        <v/>
      </c>
      <c r="AV892" s="40">
        <f>AV$12*$D892*INDEX(AV$21:AV$28,$E892)*INDEX(AV$30:AV$46,$F892)*(1-INDEX(AV$117:AV$133,$F892))</f>
        <v/>
      </c>
      <c r="AW892" s="40">
        <f>AW$12*$D892*INDEX(AW$21:AW$28,$E892)*INDEX(AW$30:AW$46,$F892)*(1-INDEX(AW$117:AW$133,$F892))</f>
        <v/>
      </c>
      <c r="AX892" s="42">
        <f>CARBONTAX(AX$12,$D892,INDEX(AX$21:AX$28,$E892),INDEX(AX$30:AX$46,$F892),INDEX(AX$117:AX$133,$F892))</f>
        <v/>
      </c>
    </row>
    <row r="893" hidden="1" outlineLevel="2">
      <c r="A893" s="5" t="inlineStr">
        <is>
          <t>ctxnew</t>
        </is>
      </c>
      <c r="B893" s="5" t="inlineStr">
        <is>
          <t>bio</t>
        </is>
      </c>
      <c r="C893" s="5" t="inlineStr">
        <is>
          <t>nfm</t>
        </is>
      </c>
      <c r="D893" s="40">
        <f>INDEX(Inputs!$T$5:$T$132,MATCH($B893&amp;"|"&amp;$C893,Inputs!$A$5:$A$132,0))</f>
        <v/>
      </c>
      <c r="E893" s="40">
        <f>INDEX(Inputs!$J$5:$J$132,MATCH($B893&amp;"|"&amp;$C893,Inputs!$A$5:$A$132,0))</f>
        <v/>
      </c>
      <c r="F893" s="40">
        <f>INDEX(Inputs!$K$5:$K$132,MATCH($B893&amp;"|"&amp;$C893,Inputs!$A$5:$A$132,0))</f>
        <v/>
      </c>
      <c r="G893" s="39" t="n"/>
      <c r="H893" s="5">
        <f>INDEX(Variables!$B$5:$B$105,MATCH($A893,Variables!$A$5:$A$105,0))&amp;IF($C893="",""," | "&amp;INDEX(Mapping!$B$5:$B$26,MATCH($C893,Mapping!$A$5:$A$26,0))&amp;" | "&amp;INDEX(Mapping!$B$30:$B$41,MATCH($B893,Mapping!$A$30:$A$41,0)))</f>
        <v/>
      </c>
      <c r="I893" s="5">
        <f>INDEX(Variables!$C$5:$C$105,MATCH($A893,Variables!$A$5:$A$105,0))</f>
        <v/>
      </c>
      <c r="J893" s="5">
        <f>INDEX(Variables!$E$5:$E$105,MATCH($A893,Variables!$A$5:$A$105,0))</f>
        <v/>
      </c>
      <c r="K893" s="25">
        <f>LOWER(Settings!$C$4)&amp;".mit."&amp;$A893&amp;IF($C893="","","."&amp;$C893&amp;"."&amp;$B893)&amp;IF(INDEX(Variables!$D$5:$D$105,MATCH($A893,Variables!$A$5:$A$105,0))="","","."&amp;INDEX(Variables!$D$5:$D$105,MATCH($A893,Variables!$A$5:$A$105,0)))&amp;"."&amp;K$5</f>
        <v/>
      </c>
      <c r="L893" s="41">
        <f>L$12*$D893*INDEX(L$21:L$28,$E893)*INDEX(L$30:L$46,$F893)*(1-INDEX(L$117:L$133,$F893))</f>
        <v/>
      </c>
      <c r="M893" s="40">
        <f>M$12*$D893*INDEX(M$21:M$28,$E893)*INDEX(M$30:M$46,$F893)*(1-INDEX(M$117:M$133,$F893))</f>
        <v/>
      </c>
      <c r="N893" s="40">
        <f>N$12*$D893*INDEX(N$21:N$28,$E893)*INDEX(N$30:N$46,$F893)*(1-INDEX(N$117:N$133,$F893))</f>
        <v/>
      </c>
      <c r="O893" s="40">
        <f>O$12*$D893*INDEX(O$21:O$28,$E893)*INDEX(O$30:O$46,$F893)*(1-INDEX(O$117:O$133,$F893))</f>
        <v/>
      </c>
      <c r="P893" s="40">
        <f>P$12*$D893*INDEX(P$21:P$28,$E893)*INDEX(P$30:P$46,$F893)*(1-INDEX(P$117:P$133,$F893))</f>
        <v/>
      </c>
      <c r="Q893" s="40">
        <f>Q$12*$D893*INDEX(Q$21:Q$28,$E893)*INDEX(Q$30:Q$46,$F893)*(1-INDEX(Q$117:Q$133,$F893))</f>
        <v/>
      </c>
      <c r="R893" s="40">
        <f>R$12*$D893*INDEX(R$21:R$28,$E893)*INDEX(R$30:R$46,$F893)*(1-INDEX(R$117:R$133,$F893))</f>
        <v/>
      </c>
      <c r="S893" s="40">
        <f>S$12*$D893*INDEX(S$21:S$28,$E893)*INDEX(S$30:S$46,$F893)*(1-INDEX(S$117:S$133,$F893))</f>
        <v/>
      </c>
      <c r="T893" s="40">
        <f>T$12*$D893*INDEX(T$21:T$28,$E893)*INDEX(T$30:T$46,$F893)*(1-INDEX(T$117:T$133,$F893))</f>
        <v/>
      </c>
      <c r="U893" s="40">
        <f>U$12*$D893*INDEX(U$21:U$28,$E893)*INDEX(U$30:U$46,$F893)*(1-INDEX(U$117:U$133,$F893))</f>
        <v/>
      </c>
      <c r="V893" s="40">
        <f>V$12*$D893*INDEX(V$21:V$28,$E893)*INDEX(V$30:V$46,$F893)*(1-INDEX(V$117:V$133,$F893))</f>
        <v/>
      </c>
      <c r="W893" s="40">
        <f>W$12*$D893*INDEX(W$21:W$28,$E893)*INDEX(W$30:W$46,$F893)*(1-INDEX(W$117:W$133,$F893))</f>
        <v/>
      </c>
      <c r="X893" s="40">
        <f>X$12*$D893*INDEX(X$21:X$28,$E893)*INDEX(X$30:X$46,$F893)*(1-INDEX(X$117:X$133,$F893))</f>
        <v/>
      </c>
      <c r="Y893" s="40">
        <f>Y$12*$D893*INDEX(Y$21:Y$28,$E893)*INDEX(Y$30:Y$46,$F893)*(1-INDEX(Y$117:Y$133,$F893))</f>
        <v/>
      </c>
      <c r="Z893" s="40">
        <f>Z$12*$D893*INDEX(Z$21:Z$28,$E893)*INDEX(Z$30:Z$46,$F893)*(1-INDEX(Z$117:Z$133,$F893))</f>
        <v/>
      </c>
      <c r="AA893" s="40">
        <f>AA$12*$D893*INDEX(AA$21:AA$28,$E893)*INDEX(AA$30:AA$46,$F893)*(1-INDEX(AA$117:AA$133,$F893))</f>
        <v/>
      </c>
      <c r="AB893" s="40">
        <f>AB$12*$D893*INDEX(AB$21:AB$28,$E893)*INDEX(AB$30:AB$46,$F893)*(1-INDEX(AB$117:AB$133,$F893))</f>
        <v/>
      </c>
      <c r="AC893" s="40">
        <f>AC$12*$D893*INDEX(AC$21:AC$28,$E893)*INDEX(AC$30:AC$46,$F893)*(1-INDEX(AC$117:AC$133,$F893))</f>
        <v/>
      </c>
      <c r="AD893" s="42">
        <f>CARBONTAX(AD$12,$D893,INDEX(AD$21:AD$28,$E893),INDEX(AD$30:AD$46,$F893),INDEX(AD$117:AD$133,$F893))</f>
        <v/>
      </c>
      <c r="AE893" s="25">
        <f>LOWER(Settings!$C$4)&amp;".mit."&amp;$A893&amp;IF($C893="","","."&amp;$C893&amp;"."&amp;$B893)&amp;IF(INDEX(Variables!$D$5:$D$105,MATCH($A893,Variables!$A$5:$A$105,0))="","","."&amp;INDEX(Variables!$D$5:$D$105,MATCH($A893,Variables!$A$5:$A$105,0)))&amp;"."&amp;AE$5</f>
        <v/>
      </c>
      <c r="AF893" s="41">
        <f>AF$12*$D893*INDEX(AF$21:AF$28,$E893)*INDEX(AF$30:AF$46,$F893)*(1-INDEX(AF$117:AF$133,$F893))</f>
        <v/>
      </c>
      <c r="AG893" s="40">
        <f>AG$12*$D893*INDEX(AG$21:AG$28,$E893)*INDEX(AG$30:AG$46,$F893)*(1-INDEX(AG$117:AG$133,$F893))</f>
        <v/>
      </c>
      <c r="AH893" s="40">
        <f>AH$12*$D893*INDEX(AH$21:AH$28,$E893)*INDEX(AH$30:AH$46,$F893)*(1-INDEX(AH$117:AH$133,$F893))</f>
        <v/>
      </c>
      <c r="AI893" s="40">
        <f>AI$12*$D893*INDEX(AI$21:AI$28,$E893)*INDEX(AI$30:AI$46,$F893)*(1-INDEX(AI$117:AI$133,$F893))</f>
        <v/>
      </c>
      <c r="AJ893" s="40">
        <f>AJ$12*$D893*INDEX(AJ$21:AJ$28,$E893)*INDEX(AJ$30:AJ$46,$F893)*(1-INDEX(AJ$117:AJ$133,$F893))</f>
        <v/>
      </c>
      <c r="AK893" s="40">
        <f>AK$12*$D893*INDEX(AK$21:AK$28,$E893)*INDEX(AK$30:AK$46,$F893)*(1-INDEX(AK$117:AK$133,$F893))</f>
        <v/>
      </c>
      <c r="AL893" s="40">
        <f>AL$12*$D893*INDEX(AL$21:AL$28,$E893)*INDEX(AL$30:AL$46,$F893)*(1-INDEX(AL$117:AL$133,$F893))</f>
        <v/>
      </c>
      <c r="AM893" s="40">
        <f>AM$12*$D893*INDEX(AM$21:AM$28,$E893)*INDEX(AM$30:AM$46,$F893)*(1-INDEX(AM$117:AM$133,$F893))</f>
        <v/>
      </c>
      <c r="AN893" s="40">
        <f>AN$12*$D893*INDEX(AN$21:AN$28,$E893)*INDEX(AN$30:AN$46,$F893)*(1-INDEX(AN$117:AN$133,$F893))</f>
        <v/>
      </c>
      <c r="AO893" s="40">
        <f>AO$12*$D893*INDEX(AO$21:AO$28,$E893)*INDEX(AO$30:AO$46,$F893)*(1-INDEX(AO$117:AO$133,$F893))</f>
        <v/>
      </c>
      <c r="AP893" s="40">
        <f>AP$12*$D893*INDEX(AP$21:AP$28,$E893)*INDEX(AP$30:AP$46,$F893)*(1-INDEX(AP$117:AP$133,$F893))</f>
        <v/>
      </c>
      <c r="AQ893" s="40">
        <f>AQ$12*$D893*INDEX(AQ$21:AQ$28,$E893)*INDEX(AQ$30:AQ$46,$F893)*(1-INDEX(AQ$117:AQ$133,$F893))</f>
        <v/>
      </c>
      <c r="AR893" s="40">
        <f>AR$12*$D893*INDEX(AR$21:AR$28,$E893)*INDEX(AR$30:AR$46,$F893)*(1-INDEX(AR$117:AR$133,$F893))</f>
        <v/>
      </c>
      <c r="AS893" s="40">
        <f>AS$12*$D893*INDEX(AS$21:AS$28,$E893)*INDEX(AS$30:AS$46,$F893)*(1-INDEX(AS$117:AS$133,$F893))</f>
        <v/>
      </c>
      <c r="AT893" s="40">
        <f>AT$12*$D893*INDEX(AT$21:AT$28,$E893)*INDEX(AT$30:AT$46,$F893)*(1-INDEX(AT$117:AT$133,$F893))</f>
        <v/>
      </c>
      <c r="AU893" s="40">
        <f>AU$12*$D893*INDEX(AU$21:AU$28,$E893)*INDEX(AU$30:AU$46,$F893)*(1-INDEX(AU$117:AU$133,$F893))</f>
        <v/>
      </c>
      <c r="AV893" s="40">
        <f>AV$12*$D893*INDEX(AV$21:AV$28,$E893)*INDEX(AV$30:AV$46,$F893)*(1-INDEX(AV$117:AV$133,$F893))</f>
        <v/>
      </c>
      <c r="AW893" s="40">
        <f>AW$12*$D893*INDEX(AW$21:AW$28,$E893)*INDEX(AW$30:AW$46,$F893)*(1-INDEX(AW$117:AW$133,$F893))</f>
        <v/>
      </c>
      <c r="AX893" s="42">
        <f>CARBONTAX(AX$12,$D893,INDEX(AX$21:AX$28,$E893),INDEX(AX$30:AX$46,$F893),INDEX(AX$117:AX$133,$F893))</f>
        <v/>
      </c>
    </row>
    <row r="894" hidden="1" outlineLevel="2"/>
    <row r="895" hidden="1" outlineLevel="2">
      <c r="A895" s="5" t="inlineStr">
        <is>
          <t>ets</t>
        </is>
      </c>
      <c r="B895" s="5" t="inlineStr">
        <is>
          <t>coa</t>
        </is>
      </c>
      <c r="C895" s="5" t="inlineStr">
        <is>
          <t>nfm</t>
        </is>
      </c>
      <c r="D895" s="40">
        <f>INDEX(Inputs!$T$5:$T$132,MATCH($B895&amp;"|"&amp;$C895,Inputs!$A$5:$A$132,0))</f>
        <v/>
      </c>
      <c r="E895" s="40">
        <f>INDEX(Inputs!$K$5:$K$132,MATCH($B895&amp;"|"&amp;$C895,Inputs!$A$5:$A$132,0))</f>
        <v/>
      </c>
      <c r="F895" s="39" t="n"/>
      <c r="G895" s="39" t="n"/>
      <c r="H895" s="5">
        <f>INDEX(Variables!$B$5:$B$105,MATCH($A895,Variables!$A$5:$A$105,0))&amp;IF($C895="",""," | "&amp;INDEX(Mapping!$B$5:$B$26,MATCH($C895,Mapping!$A$5:$A$26,0))&amp;" | "&amp;INDEX(Mapping!$B$30:$B$41,MATCH($B895,Mapping!$A$30:$A$41,0)))</f>
        <v/>
      </c>
      <c r="I895" s="5">
        <f>INDEX(Variables!$C$5:$C$105,MATCH($A895,Variables!$A$5:$A$105,0))</f>
        <v/>
      </c>
      <c r="J895" s="5">
        <f>INDEX(Variables!$E$5:$E$105,MATCH($A895,Variables!$A$5:$A$105,0))</f>
        <v/>
      </c>
      <c r="K895" s="25">
        <f>LOWER(Settings!$C$4)&amp;".mit."&amp;$A895&amp;IF($C895="","","."&amp;$C895&amp;"."&amp;$B895)&amp;IF(INDEX(Variables!$D$5:$D$105,MATCH($A895,Variables!$A$5:$A$105,0))="","","."&amp;INDEX(Variables!$D$5:$D$105,MATCH($A895,Variables!$A$5:$A$105,0)))&amp;"."&amp;K$5</f>
        <v/>
      </c>
      <c r="L895" s="41">
        <f>L$134*$D895*INDEX(L$117:L$133,$E895)</f>
        <v/>
      </c>
      <c r="M895" s="40">
        <f>M$134*$D895*INDEX(M$117:M$133,$E895)</f>
        <v/>
      </c>
      <c r="N895" s="40">
        <f>N$134*$D895*INDEX(N$117:N$133,$E895)</f>
        <v/>
      </c>
      <c r="O895" s="40">
        <f>O$134*$D895*INDEX(O$117:O$133,$E895)</f>
        <v/>
      </c>
      <c r="P895" s="40">
        <f>P$134*$D895*INDEX(P$117:P$133,$E895)</f>
        <v/>
      </c>
      <c r="Q895" s="40">
        <f>Q$134*$D895*INDEX(Q$117:Q$133,$E895)</f>
        <v/>
      </c>
      <c r="R895" s="40">
        <f>R$134*$D895*INDEX(R$117:R$133,$E895)</f>
        <v/>
      </c>
      <c r="S895" s="40">
        <f>S$134*$D895*INDEX(S$117:S$133,$E895)</f>
        <v/>
      </c>
      <c r="T895" s="40">
        <f>T$134*$D895*INDEX(T$117:T$133,$E895)</f>
        <v/>
      </c>
      <c r="U895" s="40">
        <f>U$134*$D895*INDEX(U$117:U$133,$E895)</f>
        <v/>
      </c>
      <c r="V895" s="40">
        <f>V$134*$D895*INDEX(V$117:V$133,$E895)</f>
        <v/>
      </c>
      <c r="W895" s="40">
        <f>W$134*$D895*INDEX(W$117:W$133,$E895)</f>
        <v/>
      </c>
      <c r="X895" s="40">
        <f>X$134*$D895*INDEX(X$117:X$133,$E895)</f>
        <v/>
      </c>
      <c r="Y895" s="40">
        <f>Y$134*$D895*INDEX(Y$117:Y$133,$E895)</f>
        <v/>
      </c>
      <c r="Z895" s="40">
        <f>Z$134*$D895*INDEX(Z$117:Z$133,$E895)</f>
        <v/>
      </c>
      <c r="AA895" s="40">
        <f>AA$134*$D895*INDEX(AA$117:AA$133,$E895)</f>
        <v/>
      </c>
      <c r="AB895" s="40">
        <f>AB$134*$D895*INDEX(AB$117:AB$133,$E895)</f>
        <v/>
      </c>
      <c r="AC895" s="40">
        <f>AC$134*$D895*INDEX(AC$117:AC$133,$E895)</f>
        <v/>
      </c>
      <c r="AD895" s="42">
        <f>ETSCOST(AD$134,$D895,INDEX(AD$117:AD$133,$E895))</f>
        <v/>
      </c>
      <c r="AE895" s="25">
        <f>LOWER(Settings!$C$4)&amp;".mit."&amp;$A895&amp;IF($C895="","","."&amp;$C895&amp;"."&amp;$B895)&amp;IF(INDEX(Variables!$D$5:$D$105,MATCH($A895,Variables!$A$5:$A$105,0))="","","."&amp;INDEX(Variables!$D$5:$D$105,MATCH($A895,Variables!$A$5:$A$105,0)))&amp;"."&amp;AE$5</f>
        <v/>
      </c>
      <c r="AF895" s="41">
        <f>AF$134*$D895*INDEX(AF$117:AF$133,$E895)</f>
        <v/>
      </c>
      <c r="AG895" s="40">
        <f>AG$134*$D895*INDEX(AG$117:AG$133,$E895)</f>
        <v/>
      </c>
      <c r="AH895" s="40">
        <f>AH$134*$D895*INDEX(AH$117:AH$133,$E895)</f>
        <v/>
      </c>
      <c r="AI895" s="40">
        <f>AI$134*$D895*INDEX(AI$117:AI$133,$E895)</f>
        <v/>
      </c>
      <c r="AJ895" s="40">
        <f>AJ$134*$D895*INDEX(AJ$117:AJ$133,$E895)</f>
        <v/>
      </c>
      <c r="AK895" s="40">
        <f>AK$134*$D895*INDEX(AK$117:AK$133,$E895)</f>
        <v/>
      </c>
      <c r="AL895" s="40">
        <f>AL$134*$D895*INDEX(AL$117:AL$133,$E895)</f>
        <v/>
      </c>
      <c r="AM895" s="40">
        <f>AM$134*$D895*INDEX(AM$117:AM$133,$E895)</f>
        <v/>
      </c>
      <c r="AN895" s="40">
        <f>AN$134*$D895*INDEX(AN$117:AN$133,$E895)</f>
        <v/>
      </c>
      <c r="AO895" s="40">
        <f>AO$134*$D895*INDEX(AO$117:AO$133,$E895)</f>
        <v/>
      </c>
      <c r="AP895" s="40">
        <f>AP$134*$D895*INDEX(AP$117:AP$133,$E895)</f>
        <v/>
      </c>
      <c r="AQ895" s="40">
        <f>AQ$134*$D895*INDEX(AQ$117:AQ$133,$E895)</f>
        <v/>
      </c>
      <c r="AR895" s="40">
        <f>AR$134*$D895*INDEX(AR$117:AR$133,$E895)</f>
        <v/>
      </c>
      <c r="AS895" s="40">
        <f>AS$134*$D895*INDEX(AS$117:AS$133,$E895)</f>
        <v/>
      </c>
      <c r="AT895" s="40">
        <f>AT$134*$D895*INDEX(AT$117:AT$133,$E895)</f>
        <v/>
      </c>
      <c r="AU895" s="40">
        <f>AU$134*$D895*INDEX(AU$117:AU$133,$E895)</f>
        <v/>
      </c>
      <c r="AV895" s="40">
        <f>AV$134*$D895*INDEX(AV$117:AV$133,$E895)</f>
        <v/>
      </c>
      <c r="AW895" s="40">
        <f>AW$134*$D895*INDEX(AW$117:AW$133,$E895)</f>
        <v/>
      </c>
      <c r="AX895" s="42">
        <f>ETSCOST(AX$134,$D895,INDEX(AX$117:AX$133,$E895))</f>
        <v/>
      </c>
    </row>
    <row r="896" hidden="1" outlineLevel="2">
      <c r="A896" s="5" t="inlineStr">
        <is>
          <t>ets</t>
        </is>
      </c>
      <c r="B896" s="5" t="inlineStr">
        <is>
          <t>nga</t>
        </is>
      </c>
      <c r="C896" s="5" t="inlineStr">
        <is>
          <t>nfm</t>
        </is>
      </c>
      <c r="D896" s="40">
        <f>INDEX(Inputs!$T$5:$T$132,MATCH($B896&amp;"|"&amp;$C896,Inputs!$A$5:$A$132,0))</f>
        <v/>
      </c>
      <c r="E896" s="40">
        <f>INDEX(Inputs!$K$5:$K$132,MATCH($B896&amp;"|"&amp;$C896,Inputs!$A$5:$A$132,0))</f>
        <v/>
      </c>
      <c r="F896" s="39" t="n"/>
      <c r="G896" s="39" t="n"/>
      <c r="H896" s="5">
        <f>INDEX(Variables!$B$5:$B$105,MATCH($A896,Variables!$A$5:$A$105,0))&amp;IF($C896="",""," | "&amp;INDEX(Mapping!$B$5:$B$26,MATCH($C896,Mapping!$A$5:$A$26,0))&amp;" | "&amp;INDEX(Mapping!$B$30:$B$41,MATCH($B896,Mapping!$A$30:$A$41,0)))</f>
        <v/>
      </c>
      <c r="I896" s="5">
        <f>INDEX(Variables!$C$5:$C$105,MATCH($A896,Variables!$A$5:$A$105,0))</f>
        <v/>
      </c>
      <c r="J896" s="5">
        <f>INDEX(Variables!$E$5:$E$105,MATCH($A896,Variables!$A$5:$A$105,0))</f>
        <v/>
      </c>
      <c r="K896" s="25">
        <f>LOWER(Settings!$C$4)&amp;".mit."&amp;$A896&amp;IF($C896="","","."&amp;$C896&amp;"."&amp;$B896)&amp;IF(INDEX(Variables!$D$5:$D$105,MATCH($A896,Variables!$A$5:$A$105,0))="","","."&amp;INDEX(Variables!$D$5:$D$105,MATCH($A896,Variables!$A$5:$A$105,0)))&amp;"."&amp;K$5</f>
        <v/>
      </c>
      <c r="L896" s="41">
        <f>L$134*$D896*INDEX(L$117:L$133,$E896)</f>
        <v/>
      </c>
      <c r="M896" s="40">
        <f>M$134*$D896*INDEX(M$117:M$133,$E896)</f>
        <v/>
      </c>
      <c r="N896" s="40">
        <f>N$134*$D896*INDEX(N$117:N$133,$E896)</f>
        <v/>
      </c>
      <c r="O896" s="40">
        <f>O$134*$D896*INDEX(O$117:O$133,$E896)</f>
        <v/>
      </c>
      <c r="P896" s="40">
        <f>P$134*$D896*INDEX(P$117:P$133,$E896)</f>
        <v/>
      </c>
      <c r="Q896" s="40">
        <f>Q$134*$D896*INDEX(Q$117:Q$133,$E896)</f>
        <v/>
      </c>
      <c r="R896" s="40">
        <f>R$134*$D896*INDEX(R$117:R$133,$E896)</f>
        <v/>
      </c>
      <c r="S896" s="40">
        <f>S$134*$D896*INDEX(S$117:S$133,$E896)</f>
        <v/>
      </c>
      <c r="T896" s="40">
        <f>T$134*$D896*INDEX(T$117:T$133,$E896)</f>
        <v/>
      </c>
      <c r="U896" s="40">
        <f>U$134*$D896*INDEX(U$117:U$133,$E896)</f>
        <v/>
      </c>
      <c r="V896" s="40">
        <f>V$134*$D896*INDEX(V$117:V$133,$E896)</f>
        <v/>
      </c>
      <c r="W896" s="40">
        <f>W$134*$D896*INDEX(W$117:W$133,$E896)</f>
        <v/>
      </c>
      <c r="X896" s="40">
        <f>X$134*$D896*INDEX(X$117:X$133,$E896)</f>
        <v/>
      </c>
      <c r="Y896" s="40">
        <f>Y$134*$D896*INDEX(Y$117:Y$133,$E896)</f>
        <v/>
      </c>
      <c r="Z896" s="40">
        <f>Z$134*$D896*INDEX(Z$117:Z$133,$E896)</f>
        <v/>
      </c>
      <c r="AA896" s="40">
        <f>AA$134*$D896*INDEX(AA$117:AA$133,$E896)</f>
        <v/>
      </c>
      <c r="AB896" s="40">
        <f>AB$134*$D896*INDEX(AB$117:AB$133,$E896)</f>
        <v/>
      </c>
      <c r="AC896" s="40">
        <f>AC$134*$D896*INDEX(AC$117:AC$133,$E896)</f>
        <v/>
      </c>
      <c r="AD896" s="42">
        <f>ETSCOST(AD$134,$D896,INDEX(AD$117:AD$133,$E896))</f>
        <v/>
      </c>
      <c r="AE896" s="25">
        <f>LOWER(Settings!$C$4)&amp;".mit."&amp;$A896&amp;IF($C896="","","."&amp;$C896&amp;"."&amp;$B896)&amp;IF(INDEX(Variables!$D$5:$D$105,MATCH($A896,Variables!$A$5:$A$105,0))="","","."&amp;INDEX(Variables!$D$5:$D$105,MATCH($A896,Variables!$A$5:$A$105,0)))&amp;"."&amp;AE$5</f>
        <v/>
      </c>
      <c r="AF896" s="41">
        <f>AF$134*$D896*INDEX(AF$117:AF$133,$E896)</f>
        <v/>
      </c>
      <c r="AG896" s="40">
        <f>AG$134*$D896*INDEX(AG$117:AG$133,$E896)</f>
        <v/>
      </c>
      <c r="AH896" s="40">
        <f>AH$134*$D896*INDEX(AH$117:AH$133,$E896)</f>
        <v/>
      </c>
      <c r="AI896" s="40">
        <f>AI$134*$D896*INDEX(AI$117:AI$133,$E896)</f>
        <v/>
      </c>
      <c r="AJ896" s="40">
        <f>AJ$134*$D896*INDEX(AJ$117:AJ$133,$E896)</f>
        <v/>
      </c>
      <c r="AK896" s="40">
        <f>AK$134*$D896*INDEX(AK$117:AK$133,$E896)</f>
        <v/>
      </c>
      <c r="AL896" s="40">
        <f>AL$134*$D896*INDEX(AL$117:AL$133,$E896)</f>
        <v/>
      </c>
      <c r="AM896" s="40">
        <f>AM$134*$D896*INDEX(AM$117:AM$133,$E896)</f>
        <v/>
      </c>
      <c r="AN896" s="40">
        <f>AN$134*$D896*INDEX(AN$117:AN$133,$E896)</f>
        <v/>
      </c>
      <c r="AO896" s="40">
        <f>AO$134*$D896*INDEX(AO$117:AO$133,$E896)</f>
        <v/>
      </c>
      <c r="AP896" s="40">
        <f>AP$134*$D896*INDEX(AP$117:AP$133,$E896)</f>
        <v/>
      </c>
      <c r="AQ896" s="40">
        <f>AQ$134*$D896*INDEX(AQ$117:AQ$133,$E896)</f>
        <v/>
      </c>
      <c r="AR896" s="40">
        <f>AR$134*$D896*INDEX(AR$117:AR$133,$E896)</f>
        <v/>
      </c>
      <c r="AS896" s="40">
        <f>AS$134*$D896*INDEX(AS$117:AS$133,$E896)</f>
        <v/>
      </c>
      <c r="AT896" s="40">
        <f>AT$134*$D896*INDEX(AT$117:AT$133,$E896)</f>
        <v/>
      </c>
      <c r="AU896" s="40">
        <f>AU$134*$D896*INDEX(AU$117:AU$133,$E896)</f>
        <v/>
      </c>
      <c r="AV896" s="40">
        <f>AV$134*$D896*INDEX(AV$117:AV$133,$E896)</f>
        <v/>
      </c>
      <c r="AW896" s="40">
        <f>AW$134*$D896*INDEX(AW$117:AW$133,$E896)</f>
        <v/>
      </c>
      <c r="AX896" s="42">
        <f>ETSCOST(AX$134,$D896,INDEX(AX$117:AX$133,$E896))</f>
        <v/>
      </c>
    </row>
    <row r="897" hidden="1" outlineLevel="2">
      <c r="A897" s="5" t="inlineStr">
        <is>
          <t>ets</t>
        </is>
      </c>
      <c r="B897" s="5" t="inlineStr">
        <is>
          <t>gso</t>
        </is>
      </c>
      <c r="C897" s="5" t="inlineStr">
        <is>
          <t>nfm</t>
        </is>
      </c>
      <c r="D897" s="40">
        <f>INDEX(Inputs!$T$5:$T$132,MATCH($B897&amp;"|"&amp;$C897,Inputs!$A$5:$A$132,0))</f>
        <v/>
      </c>
      <c r="E897" s="40">
        <f>INDEX(Inputs!$K$5:$K$132,MATCH($B897&amp;"|"&amp;$C897,Inputs!$A$5:$A$132,0))</f>
        <v/>
      </c>
      <c r="F897" s="39" t="n"/>
      <c r="G897" s="39" t="n"/>
      <c r="H897" s="5">
        <f>INDEX(Variables!$B$5:$B$105,MATCH($A897,Variables!$A$5:$A$105,0))&amp;IF($C897="",""," | "&amp;INDEX(Mapping!$B$5:$B$26,MATCH($C897,Mapping!$A$5:$A$26,0))&amp;" | "&amp;INDEX(Mapping!$B$30:$B$41,MATCH($B897,Mapping!$A$30:$A$41,0)))</f>
        <v/>
      </c>
      <c r="I897" s="5">
        <f>INDEX(Variables!$C$5:$C$105,MATCH($A897,Variables!$A$5:$A$105,0))</f>
        <v/>
      </c>
      <c r="J897" s="5">
        <f>INDEX(Variables!$E$5:$E$105,MATCH($A897,Variables!$A$5:$A$105,0))</f>
        <v/>
      </c>
      <c r="K897" s="25">
        <f>LOWER(Settings!$C$4)&amp;".mit."&amp;$A897&amp;IF($C897="","","."&amp;$C897&amp;"."&amp;$B897)&amp;IF(INDEX(Variables!$D$5:$D$105,MATCH($A897,Variables!$A$5:$A$105,0))="","","."&amp;INDEX(Variables!$D$5:$D$105,MATCH($A897,Variables!$A$5:$A$105,0)))&amp;"."&amp;K$5</f>
        <v/>
      </c>
      <c r="L897" s="41">
        <f>L$134*$D897*INDEX(L$117:L$133,$E897)</f>
        <v/>
      </c>
      <c r="M897" s="40">
        <f>M$134*$D897*INDEX(M$117:M$133,$E897)</f>
        <v/>
      </c>
      <c r="N897" s="40">
        <f>N$134*$D897*INDEX(N$117:N$133,$E897)</f>
        <v/>
      </c>
      <c r="O897" s="40">
        <f>O$134*$D897*INDEX(O$117:O$133,$E897)</f>
        <v/>
      </c>
      <c r="P897" s="40">
        <f>P$134*$D897*INDEX(P$117:P$133,$E897)</f>
        <v/>
      </c>
      <c r="Q897" s="40">
        <f>Q$134*$D897*INDEX(Q$117:Q$133,$E897)</f>
        <v/>
      </c>
      <c r="R897" s="40">
        <f>R$134*$D897*INDEX(R$117:R$133,$E897)</f>
        <v/>
      </c>
      <c r="S897" s="40">
        <f>S$134*$D897*INDEX(S$117:S$133,$E897)</f>
        <v/>
      </c>
      <c r="T897" s="40">
        <f>T$134*$D897*INDEX(T$117:T$133,$E897)</f>
        <v/>
      </c>
      <c r="U897" s="40">
        <f>U$134*$D897*INDEX(U$117:U$133,$E897)</f>
        <v/>
      </c>
      <c r="V897" s="40">
        <f>V$134*$D897*INDEX(V$117:V$133,$E897)</f>
        <v/>
      </c>
      <c r="W897" s="40">
        <f>W$134*$D897*INDEX(W$117:W$133,$E897)</f>
        <v/>
      </c>
      <c r="X897" s="40">
        <f>X$134*$D897*INDEX(X$117:X$133,$E897)</f>
        <v/>
      </c>
      <c r="Y897" s="40">
        <f>Y$134*$D897*INDEX(Y$117:Y$133,$E897)</f>
        <v/>
      </c>
      <c r="Z897" s="40">
        <f>Z$134*$D897*INDEX(Z$117:Z$133,$E897)</f>
        <v/>
      </c>
      <c r="AA897" s="40">
        <f>AA$134*$D897*INDEX(AA$117:AA$133,$E897)</f>
        <v/>
      </c>
      <c r="AB897" s="40">
        <f>AB$134*$D897*INDEX(AB$117:AB$133,$E897)</f>
        <v/>
      </c>
      <c r="AC897" s="40">
        <f>AC$134*$D897*INDEX(AC$117:AC$133,$E897)</f>
        <v/>
      </c>
      <c r="AD897" s="42">
        <f>ETSCOST(AD$134,$D897,INDEX(AD$117:AD$133,$E897))</f>
        <v/>
      </c>
      <c r="AE897" s="25">
        <f>LOWER(Settings!$C$4)&amp;".mit."&amp;$A897&amp;IF($C897="","","."&amp;$C897&amp;"."&amp;$B897)&amp;IF(INDEX(Variables!$D$5:$D$105,MATCH($A897,Variables!$A$5:$A$105,0))="","","."&amp;INDEX(Variables!$D$5:$D$105,MATCH($A897,Variables!$A$5:$A$105,0)))&amp;"."&amp;AE$5</f>
        <v/>
      </c>
      <c r="AF897" s="41">
        <f>AF$134*$D897*INDEX(AF$117:AF$133,$E897)</f>
        <v/>
      </c>
      <c r="AG897" s="40">
        <f>AG$134*$D897*INDEX(AG$117:AG$133,$E897)</f>
        <v/>
      </c>
      <c r="AH897" s="40">
        <f>AH$134*$D897*INDEX(AH$117:AH$133,$E897)</f>
        <v/>
      </c>
      <c r="AI897" s="40">
        <f>AI$134*$D897*INDEX(AI$117:AI$133,$E897)</f>
        <v/>
      </c>
      <c r="AJ897" s="40">
        <f>AJ$134*$D897*INDEX(AJ$117:AJ$133,$E897)</f>
        <v/>
      </c>
      <c r="AK897" s="40">
        <f>AK$134*$D897*INDEX(AK$117:AK$133,$E897)</f>
        <v/>
      </c>
      <c r="AL897" s="40">
        <f>AL$134*$D897*INDEX(AL$117:AL$133,$E897)</f>
        <v/>
      </c>
      <c r="AM897" s="40">
        <f>AM$134*$D897*INDEX(AM$117:AM$133,$E897)</f>
        <v/>
      </c>
      <c r="AN897" s="40">
        <f>AN$134*$D897*INDEX(AN$117:AN$133,$E897)</f>
        <v/>
      </c>
      <c r="AO897" s="40">
        <f>AO$134*$D897*INDEX(AO$117:AO$133,$E897)</f>
        <v/>
      </c>
      <c r="AP897" s="40">
        <f>AP$134*$D897*INDEX(AP$117:AP$133,$E897)</f>
        <v/>
      </c>
      <c r="AQ897" s="40">
        <f>AQ$134*$D897*INDEX(AQ$117:AQ$133,$E897)</f>
        <v/>
      </c>
      <c r="AR897" s="40">
        <f>AR$134*$D897*INDEX(AR$117:AR$133,$E897)</f>
        <v/>
      </c>
      <c r="AS897" s="40">
        <f>AS$134*$D897*INDEX(AS$117:AS$133,$E897)</f>
        <v/>
      </c>
      <c r="AT897" s="40">
        <f>AT$134*$D897*INDEX(AT$117:AT$133,$E897)</f>
        <v/>
      </c>
      <c r="AU897" s="40">
        <f>AU$134*$D897*INDEX(AU$117:AU$133,$E897)</f>
        <v/>
      </c>
      <c r="AV897" s="40">
        <f>AV$134*$D897*INDEX(AV$117:AV$133,$E897)</f>
        <v/>
      </c>
      <c r="AW897" s="40">
        <f>AW$134*$D897*INDEX(AW$117:AW$133,$E897)</f>
        <v/>
      </c>
      <c r="AX897" s="42">
        <f>ETSCOST(AX$134,$D897,INDEX(AX$117:AX$133,$E897))</f>
        <v/>
      </c>
    </row>
    <row r="898" hidden="1" outlineLevel="2">
      <c r="A898" s="5" t="inlineStr">
        <is>
          <t>ets</t>
        </is>
      </c>
      <c r="B898" s="5" t="inlineStr">
        <is>
          <t>die</t>
        </is>
      </c>
      <c r="C898" s="5" t="inlineStr">
        <is>
          <t>nfm</t>
        </is>
      </c>
      <c r="D898" s="40">
        <f>INDEX(Inputs!$T$5:$T$132,MATCH($B898&amp;"|"&amp;$C898,Inputs!$A$5:$A$132,0))</f>
        <v/>
      </c>
      <c r="E898" s="40">
        <f>INDEX(Inputs!$K$5:$K$132,MATCH($B898&amp;"|"&amp;$C898,Inputs!$A$5:$A$132,0))</f>
        <v/>
      </c>
      <c r="F898" s="39" t="n"/>
      <c r="G898" s="39" t="n"/>
      <c r="H898" s="5">
        <f>INDEX(Variables!$B$5:$B$105,MATCH($A898,Variables!$A$5:$A$105,0))&amp;IF($C898="",""," | "&amp;INDEX(Mapping!$B$5:$B$26,MATCH($C898,Mapping!$A$5:$A$26,0))&amp;" | "&amp;INDEX(Mapping!$B$30:$B$41,MATCH($B898,Mapping!$A$30:$A$41,0)))</f>
        <v/>
      </c>
      <c r="I898" s="5">
        <f>INDEX(Variables!$C$5:$C$105,MATCH($A898,Variables!$A$5:$A$105,0))</f>
        <v/>
      </c>
      <c r="J898" s="5">
        <f>INDEX(Variables!$E$5:$E$105,MATCH($A898,Variables!$A$5:$A$105,0))</f>
        <v/>
      </c>
      <c r="K898" s="25">
        <f>LOWER(Settings!$C$4)&amp;".mit."&amp;$A898&amp;IF($C898="","","."&amp;$C898&amp;"."&amp;$B898)&amp;IF(INDEX(Variables!$D$5:$D$105,MATCH($A898,Variables!$A$5:$A$105,0))="","","."&amp;INDEX(Variables!$D$5:$D$105,MATCH($A898,Variables!$A$5:$A$105,0)))&amp;"."&amp;K$5</f>
        <v/>
      </c>
      <c r="L898" s="41">
        <f>L$134*$D898*INDEX(L$117:L$133,$E898)</f>
        <v/>
      </c>
      <c r="M898" s="40">
        <f>M$134*$D898*INDEX(M$117:M$133,$E898)</f>
        <v/>
      </c>
      <c r="N898" s="40">
        <f>N$134*$D898*INDEX(N$117:N$133,$E898)</f>
        <v/>
      </c>
      <c r="O898" s="40">
        <f>O$134*$D898*INDEX(O$117:O$133,$E898)</f>
        <v/>
      </c>
      <c r="P898" s="40">
        <f>P$134*$D898*INDEX(P$117:P$133,$E898)</f>
        <v/>
      </c>
      <c r="Q898" s="40">
        <f>Q$134*$D898*INDEX(Q$117:Q$133,$E898)</f>
        <v/>
      </c>
      <c r="R898" s="40">
        <f>R$134*$D898*INDEX(R$117:R$133,$E898)</f>
        <v/>
      </c>
      <c r="S898" s="40">
        <f>S$134*$D898*INDEX(S$117:S$133,$E898)</f>
        <v/>
      </c>
      <c r="T898" s="40">
        <f>T$134*$D898*INDEX(T$117:T$133,$E898)</f>
        <v/>
      </c>
      <c r="U898" s="40">
        <f>U$134*$D898*INDEX(U$117:U$133,$E898)</f>
        <v/>
      </c>
      <c r="V898" s="40">
        <f>V$134*$D898*INDEX(V$117:V$133,$E898)</f>
        <v/>
      </c>
      <c r="W898" s="40">
        <f>W$134*$D898*INDEX(W$117:W$133,$E898)</f>
        <v/>
      </c>
      <c r="X898" s="40">
        <f>X$134*$D898*INDEX(X$117:X$133,$E898)</f>
        <v/>
      </c>
      <c r="Y898" s="40">
        <f>Y$134*$D898*INDEX(Y$117:Y$133,$E898)</f>
        <v/>
      </c>
      <c r="Z898" s="40">
        <f>Z$134*$D898*INDEX(Z$117:Z$133,$E898)</f>
        <v/>
      </c>
      <c r="AA898" s="40">
        <f>AA$134*$D898*INDEX(AA$117:AA$133,$E898)</f>
        <v/>
      </c>
      <c r="AB898" s="40">
        <f>AB$134*$D898*INDEX(AB$117:AB$133,$E898)</f>
        <v/>
      </c>
      <c r="AC898" s="40">
        <f>AC$134*$D898*INDEX(AC$117:AC$133,$E898)</f>
        <v/>
      </c>
      <c r="AD898" s="42">
        <f>ETSCOST(AD$134,$D898,INDEX(AD$117:AD$133,$E898))</f>
        <v/>
      </c>
      <c r="AE898" s="25">
        <f>LOWER(Settings!$C$4)&amp;".mit."&amp;$A898&amp;IF($C898="","","."&amp;$C898&amp;"."&amp;$B898)&amp;IF(INDEX(Variables!$D$5:$D$105,MATCH($A898,Variables!$A$5:$A$105,0))="","","."&amp;INDEX(Variables!$D$5:$D$105,MATCH($A898,Variables!$A$5:$A$105,0)))&amp;"."&amp;AE$5</f>
        <v/>
      </c>
      <c r="AF898" s="41">
        <f>AF$134*$D898*INDEX(AF$117:AF$133,$E898)</f>
        <v/>
      </c>
      <c r="AG898" s="40">
        <f>AG$134*$D898*INDEX(AG$117:AG$133,$E898)</f>
        <v/>
      </c>
      <c r="AH898" s="40">
        <f>AH$134*$D898*INDEX(AH$117:AH$133,$E898)</f>
        <v/>
      </c>
      <c r="AI898" s="40">
        <f>AI$134*$D898*INDEX(AI$117:AI$133,$E898)</f>
        <v/>
      </c>
      <c r="AJ898" s="40">
        <f>AJ$134*$D898*INDEX(AJ$117:AJ$133,$E898)</f>
        <v/>
      </c>
      <c r="AK898" s="40">
        <f>AK$134*$D898*INDEX(AK$117:AK$133,$E898)</f>
        <v/>
      </c>
      <c r="AL898" s="40">
        <f>AL$134*$D898*INDEX(AL$117:AL$133,$E898)</f>
        <v/>
      </c>
      <c r="AM898" s="40">
        <f>AM$134*$D898*INDEX(AM$117:AM$133,$E898)</f>
        <v/>
      </c>
      <c r="AN898" s="40">
        <f>AN$134*$D898*INDEX(AN$117:AN$133,$E898)</f>
        <v/>
      </c>
      <c r="AO898" s="40">
        <f>AO$134*$D898*INDEX(AO$117:AO$133,$E898)</f>
        <v/>
      </c>
      <c r="AP898" s="40">
        <f>AP$134*$D898*INDEX(AP$117:AP$133,$E898)</f>
        <v/>
      </c>
      <c r="AQ898" s="40">
        <f>AQ$134*$D898*INDEX(AQ$117:AQ$133,$E898)</f>
        <v/>
      </c>
      <c r="AR898" s="40">
        <f>AR$134*$D898*INDEX(AR$117:AR$133,$E898)</f>
        <v/>
      </c>
      <c r="AS898" s="40">
        <f>AS$134*$D898*INDEX(AS$117:AS$133,$E898)</f>
        <v/>
      </c>
      <c r="AT898" s="40">
        <f>AT$134*$D898*INDEX(AT$117:AT$133,$E898)</f>
        <v/>
      </c>
      <c r="AU898" s="40">
        <f>AU$134*$D898*INDEX(AU$117:AU$133,$E898)</f>
        <v/>
      </c>
      <c r="AV898" s="40">
        <f>AV$134*$D898*INDEX(AV$117:AV$133,$E898)</f>
        <v/>
      </c>
      <c r="AW898" s="40">
        <f>AW$134*$D898*INDEX(AW$117:AW$133,$E898)</f>
        <v/>
      </c>
      <c r="AX898" s="42">
        <f>ETSCOST(AX$134,$D898,INDEX(AX$117:AX$133,$E898))</f>
        <v/>
      </c>
    </row>
    <row r="899" hidden="1" outlineLevel="2">
      <c r="A899" s="5" t="inlineStr">
        <is>
          <t>ets</t>
        </is>
      </c>
      <c r="B899" s="5" t="inlineStr">
        <is>
          <t>lpg</t>
        </is>
      </c>
      <c r="C899" s="5" t="inlineStr">
        <is>
          <t>nfm</t>
        </is>
      </c>
      <c r="D899" s="40">
        <f>INDEX(Inputs!$T$5:$T$132,MATCH($B899&amp;"|"&amp;$C899,Inputs!$A$5:$A$132,0))</f>
        <v/>
      </c>
      <c r="E899" s="40">
        <f>INDEX(Inputs!$K$5:$K$132,MATCH($B899&amp;"|"&amp;$C899,Inputs!$A$5:$A$132,0))</f>
        <v/>
      </c>
      <c r="F899" s="39" t="n"/>
      <c r="G899" s="39" t="n"/>
      <c r="H899" s="5">
        <f>INDEX(Variables!$B$5:$B$105,MATCH($A899,Variables!$A$5:$A$105,0))&amp;IF($C899="",""," | "&amp;INDEX(Mapping!$B$5:$B$26,MATCH($C899,Mapping!$A$5:$A$26,0))&amp;" | "&amp;INDEX(Mapping!$B$30:$B$41,MATCH($B899,Mapping!$A$30:$A$41,0)))</f>
        <v/>
      </c>
      <c r="I899" s="5">
        <f>INDEX(Variables!$C$5:$C$105,MATCH($A899,Variables!$A$5:$A$105,0))</f>
        <v/>
      </c>
      <c r="J899" s="5">
        <f>INDEX(Variables!$E$5:$E$105,MATCH($A899,Variables!$A$5:$A$105,0))</f>
        <v/>
      </c>
      <c r="K899" s="25">
        <f>LOWER(Settings!$C$4)&amp;".mit."&amp;$A899&amp;IF($C899="","","."&amp;$C899&amp;"."&amp;$B899)&amp;IF(INDEX(Variables!$D$5:$D$105,MATCH($A899,Variables!$A$5:$A$105,0))="","","."&amp;INDEX(Variables!$D$5:$D$105,MATCH($A899,Variables!$A$5:$A$105,0)))&amp;"."&amp;K$5</f>
        <v/>
      </c>
      <c r="L899" s="41">
        <f>L$134*$D899*INDEX(L$117:L$133,$E899)</f>
        <v/>
      </c>
      <c r="M899" s="40">
        <f>M$134*$D899*INDEX(M$117:M$133,$E899)</f>
        <v/>
      </c>
      <c r="N899" s="40">
        <f>N$134*$D899*INDEX(N$117:N$133,$E899)</f>
        <v/>
      </c>
      <c r="O899" s="40">
        <f>O$134*$D899*INDEX(O$117:O$133,$E899)</f>
        <v/>
      </c>
      <c r="P899" s="40">
        <f>P$134*$D899*INDEX(P$117:P$133,$E899)</f>
        <v/>
      </c>
      <c r="Q899" s="40">
        <f>Q$134*$D899*INDEX(Q$117:Q$133,$E899)</f>
        <v/>
      </c>
      <c r="R899" s="40">
        <f>R$134*$D899*INDEX(R$117:R$133,$E899)</f>
        <v/>
      </c>
      <c r="S899" s="40">
        <f>S$134*$D899*INDEX(S$117:S$133,$E899)</f>
        <v/>
      </c>
      <c r="T899" s="40">
        <f>T$134*$D899*INDEX(T$117:T$133,$E899)</f>
        <v/>
      </c>
      <c r="U899" s="40">
        <f>U$134*$D899*INDEX(U$117:U$133,$E899)</f>
        <v/>
      </c>
      <c r="V899" s="40">
        <f>V$134*$D899*INDEX(V$117:V$133,$E899)</f>
        <v/>
      </c>
      <c r="W899" s="40">
        <f>W$134*$D899*INDEX(W$117:W$133,$E899)</f>
        <v/>
      </c>
      <c r="X899" s="40">
        <f>X$134*$D899*INDEX(X$117:X$133,$E899)</f>
        <v/>
      </c>
      <c r="Y899" s="40">
        <f>Y$134*$D899*INDEX(Y$117:Y$133,$E899)</f>
        <v/>
      </c>
      <c r="Z899" s="40">
        <f>Z$134*$D899*INDEX(Z$117:Z$133,$E899)</f>
        <v/>
      </c>
      <c r="AA899" s="40">
        <f>AA$134*$D899*INDEX(AA$117:AA$133,$E899)</f>
        <v/>
      </c>
      <c r="AB899" s="40">
        <f>AB$134*$D899*INDEX(AB$117:AB$133,$E899)</f>
        <v/>
      </c>
      <c r="AC899" s="40">
        <f>AC$134*$D899*INDEX(AC$117:AC$133,$E899)</f>
        <v/>
      </c>
      <c r="AD899" s="42">
        <f>ETSCOST(AD$134,$D899,INDEX(AD$117:AD$133,$E899))</f>
        <v/>
      </c>
      <c r="AE899" s="25">
        <f>LOWER(Settings!$C$4)&amp;".mit."&amp;$A899&amp;IF($C899="","","."&amp;$C899&amp;"."&amp;$B899)&amp;IF(INDEX(Variables!$D$5:$D$105,MATCH($A899,Variables!$A$5:$A$105,0))="","","."&amp;INDEX(Variables!$D$5:$D$105,MATCH($A899,Variables!$A$5:$A$105,0)))&amp;"."&amp;AE$5</f>
        <v/>
      </c>
      <c r="AF899" s="41">
        <f>AF$134*$D899*INDEX(AF$117:AF$133,$E899)</f>
        <v/>
      </c>
      <c r="AG899" s="40">
        <f>AG$134*$D899*INDEX(AG$117:AG$133,$E899)</f>
        <v/>
      </c>
      <c r="AH899" s="40">
        <f>AH$134*$D899*INDEX(AH$117:AH$133,$E899)</f>
        <v/>
      </c>
      <c r="AI899" s="40">
        <f>AI$134*$D899*INDEX(AI$117:AI$133,$E899)</f>
        <v/>
      </c>
      <c r="AJ899" s="40">
        <f>AJ$134*$D899*INDEX(AJ$117:AJ$133,$E899)</f>
        <v/>
      </c>
      <c r="AK899" s="40">
        <f>AK$134*$D899*INDEX(AK$117:AK$133,$E899)</f>
        <v/>
      </c>
      <c r="AL899" s="40">
        <f>AL$134*$D899*INDEX(AL$117:AL$133,$E899)</f>
        <v/>
      </c>
      <c r="AM899" s="40">
        <f>AM$134*$D899*INDEX(AM$117:AM$133,$E899)</f>
        <v/>
      </c>
      <c r="AN899" s="40">
        <f>AN$134*$D899*INDEX(AN$117:AN$133,$E899)</f>
        <v/>
      </c>
      <c r="AO899" s="40">
        <f>AO$134*$D899*INDEX(AO$117:AO$133,$E899)</f>
        <v/>
      </c>
      <c r="AP899" s="40">
        <f>AP$134*$D899*INDEX(AP$117:AP$133,$E899)</f>
        <v/>
      </c>
      <c r="AQ899" s="40">
        <f>AQ$134*$D899*INDEX(AQ$117:AQ$133,$E899)</f>
        <v/>
      </c>
      <c r="AR899" s="40">
        <f>AR$134*$D899*INDEX(AR$117:AR$133,$E899)</f>
        <v/>
      </c>
      <c r="AS899" s="40">
        <f>AS$134*$D899*INDEX(AS$117:AS$133,$E899)</f>
        <v/>
      </c>
      <c r="AT899" s="40">
        <f>AT$134*$D899*INDEX(AT$117:AT$133,$E899)</f>
        <v/>
      </c>
      <c r="AU899" s="40">
        <f>AU$134*$D899*INDEX(AU$117:AU$133,$E899)</f>
        <v/>
      </c>
      <c r="AV899" s="40">
        <f>AV$134*$D899*INDEX(AV$117:AV$133,$E899)</f>
        <v/>
      </c>
      <c r="AW899" s="40">
        <f>AW$134*$D899*INDEX(AW$117:AW$133,$E899)</f>
        <v/>
      </c>
      <c r="AX899" s="42">
        <f>ETSCOST(AX$134,$D899,INDEX(AX$117:AX$133,$E899))</f>
        <v/>
      </c>
    </row>
    <row r="900" hidden="1" outlineLevel="2">
      <c r="A900" s="5" t="inlineStr">
        <is>
          <t>ets</t>
        </is>
      </c>
      <c r="B900" s="5" t="inlineStr">
        <is>
          <t>ker</t>
        </is>
      </c>
      <c r="C900" s="5" t="inlineStr">
        <is>
          <t>nfm</t>
        </is>
      </c>
      <c r="D900" s="40">
        <f>INDEX(Inputs!$T$5:$T$132,MATCH($B900&amp;"|"&amp;$C900,Inputs!$A$5:$A$132,0))</f>
        <v/>
      </c>
      <c r="E900" s="40">
        <f>INDEX(Inputs!$K$5:$K$132,MATCH($B900&amp;"|"&amp;$C900,Inputs!$A$5:$A$132,0))</f>
        <v/>
      </c>
      <c r="F900" s="39" t="n"/>
      <c r="G900" s="39" t="n"/>
      <c r="H900" s="5">
        <f>INDEX(Variables!$B$5:$B$105,MATCH($A900,Variables!$A$5:$A$105,0))&amp;IF($C900="",""," | "&amp;INDEX(Mapping!$B$5:$B$26,MATCH($C900,Mapping!$A$5:$A$26,0))&amp;" | "&amp;INDEX(Mapping!$B$30:$B$41,MATCH($B900,Mapping!$A$30:$A$41,0)))</f>
        <v/>
      </c>
      <c r="I900" s="5">
        <f>INDEX(Variables!$C$5:$C$105,MATCH($A900,Variables!$A$5:$A$105,0))</f>
        <v/>
      </c>
      <c r="J900" s="5">
        <f>INDEX(Variables!$E$5:$E$105,MATCH($A900,Variables!$A$5:$A$105,0))</f>
        <v/>
      </c>
      <c r="K900" s="25">
        <f>LOWER(Settings!$C$4)&amp;".mit."&amp;$A900&amp;IF($C900="","","."&amp;$C900&amp;"."&amp;$B900)&amp;IF(INDEX(Variables!$D$5:$D$105,MATCH($A900,Variables!$A$5:$A$105,0))="","","."&amp;INDEX(Variables!$D$5:$D$105,MATCH($A900,Variables!$A$5:$A$105,0)))&amp;"."&amp;K$5</f>
        <v/>
      </c>
      <c r="L900" s="41">
        <f>L$134*$D900*INDEX(L$117:L$133,$E900)</f>
        <v/>
      </c>
      <c r="M900" s="40">
        <f>M$134*$D900*INDEX(M$117:M$133,$E900)</f>
        <v/>
      </c>
      <c r="N900" s="40">
        <f>N$134*$D900*INDEX(N$117:N$133,$E900)</f>
        <v/>
      </c>
      <c r="O900" s="40">
        <f>O$134*$D900*INDEX(O$117:O$133,$E900)</f>
        <v/>
      </c>
      <c r="P900" s="40">
        <f>P$134*$D900*INDEX(P$117:P$133,$E900)</f>
        <v/>
      </c>
      <c r="Q900" s="40">
        <f>Q$134*$D900*INDEX(Q$117:Q$133,$E900)</f>
        <v/>
      </c>
      <c r="R900" s="40">
        <f>R$134*$D900*INDEX(R$117:R$133,$E900)</f>
        <v/>
      </c>
      <c r="S900" s="40">
        <f>S$134*$D900*INDEX(S$117:S$133,$E900)</f>
        <v/>
      </c>
      <c r="T900" s="40">
        <f>T$134*$D900*INDEX(T$117:T$133,$E900)</f>
        <v/>
      </c>
      <c r="U900" s="40">
        <f>U$134*$D900*INDEX(U$117:U$133,$E900)</f>
        <v/>
      </c>
      <c r="V900" s="40">
        <f>V$134*$D900*INDEX(V$117:V$133,$E900)</f>
        <v/>
      </c>
      <c r="W900" s="40">
        <f>W$134*$D900*INDEX(W$117:W$133,$E900)</f>
        <v/>
      </c>
      <c r="X900" s="40">
        <f>X$134*$D900*INDEX(X$117:X$133,$E900)</f>
        <v/>
      </c>
      <c r="Y900" s="40">
        <f>Y$134*$D900*INDEX(Y$117:Y$133,$E900)</f>
        <v/>
      </c>
      <c r="Z900" s="40">
        <f>Z$134*$D900*INDEX(Z$117:Z$133,$E900)</f>
        <v/>
      </c>
      <c r="AA900" s="40">
        <f>AA$134*$D900*INDEX(AA$117:AA$133,$E900)</f>
        <v/>
      </c>
      <c r="AB900" s="40">
        <f>AB$134*$D900*INDEX(AB$117:AB$133,$E900)</f>
        <v/>
      </c>
      <c r="AC900" s="40">
        <f>AC$134*$D900*INDEX(AC$117:AC$133,$E900)</f>
        <v/>
      </c>
      <c r="AD900" s="42">
        <f>ETSCOST(AD$134,$D900,INDEX(AD$117:AD$133,$E900))</f>
        <v/>
      </c>
      <c r="AE900" s="25">
        <f>LOWER(Settings!$C$4)&amp;".mit."&amp;$A900&amp;IF($C900="","","."&amp;$C900&amp;"."&amp;$B900)&amp;IF(INDEX(Variables!$D$5:$D$105,MATCH($A900,Variables!$A$5:$A$105,0))="","","."&amp;INDEX(Variables!$D$5:$D$105,MATCH($A900,Variables!$A$5:$A$105,0)))&amp;"."&amp;AE$5</f>
        <v/>
      </c>
      <c r="AF900" s="41">
        <f>AF$134*$D900*INDEX(AF$117:AF$133,$E900)</f>
        <v/>
      </c>
      <c r="AG900" s="40">
        <f>AG$134*$D900*INDEX(AG$117:AG$133,$E900)</f>
        <v/>
      </c>
      <c r="AH900" s="40">
        <f>AH$134*$D900*INDEX(AH$117:AH$133,$E900)</f>
        <v/>
      </c>
      <c r="AI900" s="40">
        <f>AI$134*$D900*INDEX(AI$117:AI$133,$E900)</f>
        <v/>
      </c>
      <c r="AJ900" s="40">
        <f>AJ$134*$D900*INDEX(AJ$117:AJ$133,$E900)</f>
        <v/>
      </c>
      <c r="AK900" s="40">
        <f>AK$134*$D900*INDEX(AK$117:AK$133,$E900)</f>
        <v/>
      </c>
      <c r="AL900" s="40">
        <f>AL$134*$D900*INDEX(AL$117:AL$133,$E900)</f>
        <v/>
      </c>
      <c r="AM900" s="40">
        <f>AM$134*$D900*INDEX(AM$117:AM$133,$E900)</f>
        <v/>
      </c>
      <c r="AN900" s="40">
        <f>AN$134*$D900*INDEX(AN$117:AN$133,$E900)</f>
        <v/>
      </c>
      <c r="AO900" s="40">
        <f>AO$134*$D900*INDEX(AO$117:AO$133,$E900)</f>
        <v/>
      </c>
      <c r="AP900" s="40">
        <f>AP$134*$D900*INDEX(AP$117:AP$133,$E900)</f>
        <v/>
      </c>
      <c r="AQ900" s="40">
        <f>AQ$134*$D900*INDEX(AQ$117:AQ$133,$E900)</f>
        <v/>
      </c>
      <c r="AR900" s="40">
        <f>AR$134*$D900*INDEX(AR$117:AR$133,$E900)</f>
        <v/>
      </c>
      <c r="AS900" s="40">
        <f>AS$134*$D900*INDEX(AS$117:AS$133,$E900)</f>
        <v/>
      </c>
      <c r="AT900" s="40">
        <f>AT$134*$D900*INDEX(AT$117:AT$133,$E900)</f>
        <v/>
      </c>
      <c r="AU900" s="40">
        <f>AU$134*$D900*INDEX(AU$117:AU$133,$E900)</f>
        <v/>
      </c>
      <c r="AV900" s="40">
        <f>AV$134*$D900*INDEX(AV$117:AV$133,$E900)</f>
        <v/>
      </c>
      <c r="AW900" s="40">
        <f>AW$134*$D900*INDEX(AW$117:AW$133,$E900)</f>
        <v/>
      </c>
      <c r="AX900" s="42">
        <f>ETSCOST(AX$134,$D900,INDEX(AX$117:AX$133,$E900))</f>
        <v/>
      </c>
    </row>
    <row r="901" hidden="1" outlineLevel="2">
      <c r="A901" s="5" t="inlineStr">
        <is>
          <t>ets</t>
        </is>
      </c>
      <c r="B901" s="5" t="inlineStr">
        <is>
          <t>oop</t>
        </is>
      </c>
      <c r="C901" s="5" t="inlineStr">
        <is>
          <t>nfm</t>
        </is>
      </c>
      <c r="D901" s="40">
        <f>INDEX(Inputs!$T$5:$T$132,MATCH($B901&amp;"|"&amp;$C901,Inputs!$A$5:$A$132,0))</f>
        <v/>
      </c>
      <c r="E901" s="40">
        <f>INDEX(Inputs!$K$5:$K$132,MATCH($B901&amp;"|"&amp;$C901,Inputs!$A$5:$A$132,0))</f>
        <v/>
      </c>
      <c r="F901" s="39" t="n"/>
      <c r="G901" s="39" t="n"/>
      <c r="H901" s="5">
        <f>INDEX(Variables!$B$5:$B$105,MATCH($A901,Variables!$A$5:$A$105,0))&amp;IF($C901="",""," | "&amp;INDEX(Mapping!$B$5:$B$26,MATCH($C901,Mapping!$A$5:$A$26,0))&amp;" | "&amp;INDEX(Mapping!$B$30:$B$41,MATCH($B901,Mapping!$A$30:$A$41,0)))</f>
        <v/>
      </c>
      <c r="I901" s="5">
        <f>INDEX(Variables!$C$5:$C$105,MATCH($A901,Variables!$A$5:$A$105,0))</f>
        <v/>
      </c>
      <c r="J901" s="5">
        <f>INDEX(Variables!$E$5:$E$105,MATCH($A901,Variables!$A$5:$A$105,0))</f>
        <v/>
      </c>
      <c r="K901" s="25">
        <f>LOWER(Settings!$C$4)&amp;".mit."&amp;$A901&amp;IF($C901="","","."&amp;$C901&amp;"."&amp;$B901)&amp;IF(INDEX(Variables!$D$5:$D$105,MATCH($A901,Variables!$A$5:$A$105,0))="","","."&amp;INDEX(Variables!$D$5:$D$105,MATCH($A901,Variables!$A$5:$A$105,0)))&amp;"."&amp;K$5</f>
        <v/>
      </c>
      <c r="L901" s="41">
        <f>L$134*$D901*INDEX(L$117:L$133,$E901)</f>
        <v/>
      </c>
      <c r="M901" s="40">
        <f>M$134*$D901*INDEX(M$117:M$133,$E901)</f>
        <v/>
      </c>
      <c r="N901" s="40">
        <f>N$134*$D901*INDEX(N$117:N$133,$E901)</f>
        <v/>
      </c>
      <c r="O901" s="40">
        <f>O$134*$D901*INDEX(O$117:O$133,$E901)</f>
        <v/>
      </c>
      <c r="P901" s="40">
        <f>P$134*$D901*INDEX(P$117:P$133,$E901)</f>
        <v/>
      </c>
      <c r="Q901" s="40">
        <f>Q$134*$D901*INDEX(Q$117:Q$133,$E901)</f>
        <v/>
      </c>
      <c r="R901" s="40">
        <f>R$134*$D901*INDEX(R$117:R$133,$E901)</f>
        <v/>
      </c>
      <c r="S901" s="40">
        <f>S$134*$D901*INDEX(S$117:S$133,$E901)</f>
        <v/>
      </c>
      <c r="T901" s="40">
        <f>T$134*$D901*INDEX(T$117:T$133,$E901)</f>
        <v/>
      </c>
      <c r="U901" s="40">
        <f>U$134*$D901*INDEX(U$117:U$133,$E901)</f>
        <v/>
      </c>
      <c r="V901" s="40">
        <f>V$134*$D901*INDEX(V$117:V$133,$E901)</f>
        <v/>
      </c>
      <c r="W901" s="40">
        <f>W$134*$D901*INDEX(W$117:W$133,$E901)</f>
        <v/>
      </c>
      <c r="X901" s="40">
        <f>X$134*$D901*INDEX(X$117:X$133,$E901)</f>
        <v/>
      </c>
      <c r="Y901" s="40">
        <f>Y$134*$D901*INDEX(Y$117:Y$133,$E901)</f>
        <v/>
      </c>
      <c r="Z901" s="40">
        <f>Z$134*$D901*INDEX(Z$117:Z$133,$E901)</f>
        <v/>
      </c>
      <c r="AA901" s="40">
        <f>AA$134*$D901*INDEX(AA$117:AA$133,$E901)</f>
        <v/>
      </c>
      <c r="AB901" s="40">
        <f>AB$134*$D901*INDEX(AB$117:AB$133,$E901)</f>
        <v/>
      </c>
      <c r="AC901" s="40">
        <f>AC$134*$D901*INDEX(AC$117:AC$133,$E901)</f>
        <v/>
      </c>
      <c r="AD901" s="42">
        <f>ETSCOST(AD$134,$D901,INDEX(AD$117:AD$133,$E901))</f>
        <v/>
      </c>
      <c r="AE901" s="25">
        <f>LOWER(Settings!$C$4)&amp;".mit."&amp;$A901&amp;IF($C901="","","."&amp;$C901&amp;"."&amp;$B901)&amp;IF(INDEX(Variables!$D$5:$D$105,MATCH($A901,Variables!$A$5:$A$105,0))="","","."&amp;INDEX(Variables!$D$5:$D$105,MATCH($A901,Variables!$A$5:$A$105,0)))&amp;"."&amp;AE$5</f>
        <v/>
      </c>
      <c r="AF901" s="41">
        <f>AF$134*$D901*INDEX(AF$117:AF$133,$E901)</f>
        <v/>
      </c>
      <c r="AG901" s="40">
        <f>AG$134*$D901*INDEX(AG$117:AG$133,$E901)</f>
        <v/>
      </c>
      <c r="AH901" s="40">
        <f>AH$134*$D901*INDEX(AH$117:AH$133,$E901)</f>
        <v/>
      </c>
      <c r="AI901" s="40">
        <f>AI$134*$D901*INDEX(AI$117:AI$133,$E901)</f>
        <v/>
      </c>
      <c r="AJ901" s="40">
        <f>AJ$134*$D901*INDEX(AJ$117:AJ$133,$E901)</f>
        <v/>
      </c>
      <c r="AK901" s="40">
        <f>AK$134*$D901*INDEX(AK$117:AK$133,$E901)</f>
        <v/>
      </c>
      <c r="AL901" s="40">
        <f>AL$134*$D901*INDEX(AL$117:AL$133,$E901)</f>
        <v/>
      </c>
      <c r="AM901" s="40">
        <f>AM$134*$D901*INDEX(AM$117:AM$133,$E901)</f>
        <v/>
      </c>
      <c r="AN901" s="40">
        <f>AN$134*$D901*INDEX(AN$117:AN$133,$E901)</f>
        <v/>
      </c>
      <c r="AO901" s="40">
        <f>AO$134*$D901*INDEX(AO$117:AO$133,$E901)</f>
        <v/>
      </c>
      <c r="AP901" s="40">
        <f>AP$134*$D901*INDEX(AP$117:AP$133,$E901)</f>
        <v/>
      </c>
      <c r="AQ901" s="40">
        <f>AQ$134*$D901*INDEX(AQ$117:AQ$133,$E901)</f>
        <v/>
      </c>
      <c r="AR901" s="40">
        <f>AR$134*$D901*INDEX(AR$117:AR$133,$E901)</f>
        <v/>
      </c>
      <c r="AS901" s="40">
        <f>AS$134*$D901*INDEX(AS$117:AS$133,$E901)</f>
        <v/>
      </c>
      <c r="AT901" s="40">
        <f>AT$134*$D901*INDEX(AT$117:AT$133,$E901)</f>
        <v/>
      </c>
      <c r="AU901" s="40">
        <f>AU$134*$D901*INDEX(AU$117:AU$133,$E901)</f>
        <v/>
      </c>
      <c r="AV901" s="40">
        <f>AV$134*$D901*INDEX(AV$117:AV$133,$E901)</f>
        <v/>
      </c>
      <c r="AW901" s="40">
        <f>AW$134*$D901*INDEX(AW$117:AW$133,$E901)</f>
        <v/>
      </c>
      <c r="AX901" s="42">
        <f>ETSCOST(AX$134,$D901,INDEX(AX$117:AX$133,$E901))</f>
        <v/>
      </c>
    </row>
    <row r="902" hidden="1" outlineLevel="2">
      <c r="A902" s="5" t="inlineStr">
        <is>
          <t>ets</t>
        </is>
      </c>
      <c r="B902" s="5" t="inlineStr">
        <is>
          <t>bio</t>
        </is>
      </c>
      <c r="C902" s="5" t="inlineStr">
        <is>
          <t>nfm</t>
        </is>
      </c>
      <c r="D902" s="40">
        <f>INDEX(Inputs!$T$5:$T$132,MATCH($B902&amp;"|"&amp;$C902,Inputs!$A$5:$A$132,0))</f>
        <v/>
      </c>
      <c r="E902" s="40">
        <f>INDEX(Inputs!$K$5:$K$132,MATCH($B902&amp;"|"&amp;$C902,Inputs!$A$5:$A$132,0))</f>
        <v/>
      </c>
      <c r="F902" s="39" t="n"/>
      <c r="G902" s="39" t="n"/>
      <c r="H902" s="5">
        <f>INDEX(Variables!$B$5:$B$105,MATCH($A902,Variables!$A$5:$A$105,0))&amp;IF($C902="",""," | "&amp;INDEX(Mapping!$B$5:$B$26,MATCH($C902,Mapping!$A$5:$A$26,0))&amp;" | "&amp;INDEX(Mapping!$B$30:$B$41,MATCH($B902,Mapping!$A$30:$A$41,0)))</f>
        <v/>
      </c>
      <c r="I902" s="5">
        <f>INDEX(Variables!$C$5:$C$105,MATCH($A902,Variables!$A$5:$A$105,0))</f>
        <v/>
      </c>
      <c r="J902" s="5">
        <f>INDEX(Variables!$E$5:$E$105,MATCH($A902,Variables!$A$5:$A$105,0))</f>
        <v/>
      </c>
      <c r="K902" s="25">
        <f>LOWER(Settings!$C$4)&amp;".mit."&amp;$A902&amp;IF($C902="","","."&amp;$C902&amp;"."&amp;$B902)&amp;IF(INDEX(Variables!$D$5:$D$105,MATCH($A902,Variables!$A$5:$A$105,0))="","","."&amp;INDEX(Variables!$D$5:$D$105,MATCH($A902,Variables!$A$5:$A$105,0)))&amp;"."&amp;K$5</f>
        <v/>
      </c>
      <c r="L902" s="41">
        <f>L$134*$D902*INDEX(L$117:L$133,$E902)</f>
        <v/>
      </c>
      <c r="M902" s="40">
        <f>M$134*$D902*INDEX(M$117:M$133,$E902)</f>
        <v/>
      </c>
      <c r="N902" s="40">
        <f>N$134*$D902*INDEX(N$117:N$133,$E902)</f>
        <v/>
      </c>
      <c r="O902" s="40">
        <f>O$134*$D902*INDEX(O$117:O$133,$E902)</f>
        <v/>
      </c>
      <c r="P902" s="40">
        <f>P$134*$D902*INDEX(P$117:P$133,$E902)</f>
        <v/>
      </c>
      <c r="Q902" s="40">
        <f>Q$134*$D902*INDEX(Q$117:Q$133,$E902)</f>
        <v/>
      </c>
      <c r="R902" s="40">
        <f>R$134*$D902*INDEX(R$117:R$133,$E902)</f>
        <v/>
      </c>
      <c r="S902" s="40">
        <f>S$134*$D902*INDEX(S$117:S$133,$E902)</f>
        <v/>
      </c>
      <c r="T902" s="40">
        <f>T$134*$D902*INDEX(T$117:T$133,$E902)</f>
        <v/>
      </c>
      <c r="U902" s="40">
        <f>U$134*$D902*INDEX(U$117:U$133,$E902)</f>
        <v/>
      </c>
      <c r="V902" s="40">
        <f>V$134*$D902*INDEX(V$117:V$133,$E902)</f>
        <v/>
      </c>
      <c r="W902" s="40">
        <f>W$134*$D902*INDEX(W$117:W$133,$E902)</f>
        <v/>
      </c>
      <c r="X902" s="40">
        <f>X$134*$D902*INDEX(X$117:X$133,$E902)</f>
        <v/>
      </c>
      <c r="Y902" s="40">
        <f>Y$134*$D902*INDEX(Y$117:Y$133,$E902)</f>
        <v/>
      </c>
      <c r="Z902" s="40">
        <f>Z$134*$D902*INDEX(Z$117:Z$133,$E902)</f>
        <v/>
      </c>
      <c r="AA902" s="40">
        <f>AA$134*$D902*INDEX(AA$117:AA$133,$E902)</f>
        <v/>
      </c>
      <c r="AB902" s="40">
        <f>AB$134*$D902*INDEX(AB$117:AB$133,$E902)</f>
        <v/>
      </c>
      <c r="AC902" s="40">
        <f>AC$134*$D902*INDEX(AC$117:AC$133,$E902)</f>
        <v/>
      </c>
      <c r="AD902" s="42">
        <f>ETSCOST(AD$134,$D902,INDEX(AD$117:AD$133,$E902))</f>
        <v/>
      </c>
      <c r="AE902" s="25">
        <f>LOWER(Settings!$C$4)&amp;".mit."&amp;$A902&amp;IF($C902="","","."&amp;$C902&amp;"."&amp;$B902)&amp;IF(INDEX(Variables!$D$5:$D$105,MATCH($A902,Variables!$A$5:$A$105,0))="","","."&amp;INDEX(Variables!$D$5:$D$105,MATCH($A902,Variables!$A$5:$A$105,0)))&amp;"."&amp;AE$5</f>
        <v/>
      </c>
      <c r="AF902" s="41">
        <f>AF$134*$D902*INDEX(AF$117:AF$133,$E902)</f>
        <v/>
      </c>
      <c r="AG902" s="40">
        <f>AG$134*$D902*INDEX(AG$117:AG$133,$E902)</f>
        <v/>
      </c>
      <c r="AH902" s="40">
        <f>AH$134*$D902*INDEX(AH$117:AH$133,$E902)</f>
        <v/>
      </c>
      <c r="AI902" s="40">
        <f>AI$134*$D902*INDEX(AI$117:AI$133,$E902)</f>
        <v/>
      </c>
      <c r="AJ902" s="40">
        <f>AJ$134*$D902*INDEX(AJ$117:AJ$133,$E902)</f>
        <v/>
      </c>
      <c r="AK902" s="40">
        <f>AK$134*$D902*INDEX(AK$117:AK$133,$E902)</f>
        <v/>
      </c>
      <c r="AL902" s="40">
        <f>AL$134*$D902*INDEX(AL$117:AL$133,$E902)</f>
        <v/>
      </c>
      <c r="AM902" s="40">
        <f>AM$134*$D902*INDEX(AM$117:AM$133,$E902)</f>
        <v/>
      </c>
      <c r="AN902" s="40">
        <f>AN$134*$D902*INDEX(AN$117:AN$133,$E902)</f>
        <v/>
      </c>
      <c r="AO902" s="40">
        <f>AO$134*$D902*INDEX(AO$117:AO$133,$E902)</f>
        <v/>
      </c>
      <c r="AP902" s="40">
        <f>AP$134*$D902*INDEX(AP$117:AP$133,$E902)</f>
        <v/>
      </c>
      <c r="AQ902" s="40">
        <f>AQ$134*$D902*INDEX(AQ$117:AQ$133,$E902)</f>
        <v/>
      </c>
      <c r="AR902" s="40">
        <f>AR$134*$D902*INDEX(AR$117:AR$133,$E902)</f>
        <v/>
      </c>
      <c r="AS902" s="40">
        <f>AS$134*$D902*INDEX(AS$117:AS$133,$E902)</f>
        <v/>
      </c>
      <c r="AT902" s="40">
        <f>AT$134*$D902*INDEX(AT$117:AT$133,$E902)</f>
        <v/>
      </c>
      <c r="AU902" s="40">
        <f>AU$134*$D902*INDEX(AU$117:AU$133,$E902)</f>
        <v/>
      </c>
      <c r="AV902" s="40">
        <f>AV$134*$D902*INDEX(AV$117:AV$133,$E902)</f>
        <v/>
      </c>
      <c r="AW902" s="40">
        <f>AW$134*$D902*INDEX(AW$117:AW$133,$E902)</f>
        <v/>
      </c>
      <c r="AX902" s="42">
        <f>ETSCOST(AX$134,$D902,INDEX(AX$117:AX$133,$E902))</f>
        <v/>
      </c>
    </row>
    <row r="903" hidden="1" outlineLevel="2"/>
    <row r="904" hidden="1" outlineLevel="2">
      <c r="A904" s="5" t="inlineStr">
        <is>
          <t>ntx</t>
        </is>
      </c>
      <c r="B904" s="5" t="inlineStr">
        <is>
          <t>coa</t>
        </is>
      </c>
      <c r="C904" s="5" t="inlineStr">
        <is>
          <t>nfm</t>
        </is>
      </c>
      <c r="D904" s="40">
        <f>INDEX(Inputs!$L$5:$L$132,MATCH($B904&amp;"|"&amp;$C904,Inputs!$A$5:$A$132,0))</f>
        <v/>
      </c>
      <c r="E904" s="40">
        <f>INDEX(Inputs!$I$5:$I$132,MATCH($B904&amp;"|"&amp;$C904,Inputs!$A$5:$A$132,0))</f>
        <v/>
      </c>
      <c r="F904" s="39" t="n"/>
      <c r="G904" s="39" t="n"/>
      <c r="H904" s="5">
        <f>INDEX(Variables!$B$5:$B$105,MATCH($A904,Variables!$A$5:$A$105,0))&amp;IF($C904="",""," | "&amp;INDEX(Mapping!$B$5:$B$26,MATCH($C904,Mapping!$A$5:$A$26,0))&amp;" | "&amp;INDEX(Mapping!$B$30:$B$41,MATCH($B904,Mapping!$A$30:$A$41,0)))</f>
        <v/>
      </c>
      <c r="I904" s="5">
        <f>INDEX(Variables!$C$5:$C$105,MATCH($A904,Variables!$A$5:$A$105,0))</f>
        <v/>
      </c>
      <c r="J904" s="5">
        <f>INDEX(Variables!$E$5:$E$105,MATCH($A904,Variables!$A$5:$A$105,0))</f>
        <v/>
      </c>
      <c r="K904" s="25">
        <f>LOWER(Settings!$C$4)&amp;".mit."&amp;$A904&amp;IF($C904="","","."&amp;$C904&amp;"."&amp;$B904)&amp;IF(INDEX(Variables!$D$5:$D$105,MATCH($A904,Variables!$A$5:$A$105,0))="","","."&amp;INDEX(Variables!$D$5:$D$105,MATCH($A904,Variables!$A$5:$A$105,0)))&amp;"."&amp;K$5</f>
        <v/>
      </c>
      <c r="L904" s="41">
        <f>INDEX(L$78:L$91,$D904)/$E904</f>
        <v/>
      </c>
      <c r="M904" s="40">
        <f>INDEX(M$78:M$91,$D904)/$E904</f>
        <v/>
      </c>
      <c r="N904" s="40">
        <f>INDEX(N$78:N$91,$D904)/$E904</f>
        <v/>
      </c>
      <c r="O904" s="40">
        <f>INDEX(O$78:O$91,$D904)/$E904</f>
        <v/>
      </c>
      <c r="P904" s="40">
        <f>INDEX(P$78:P$91,$D904)/$E904</f>
        <v/>
      </c>
      <c r="Q904" s="40">
        <f>INDEX(Q$78:Q$91,$D904)/$E904</f>
        <v/>
      </c>
      <c r="R904" s="40">
        <f>INDEX(R$78:R$91,$D904)/$E904</f>
        <v/>
      </c>
      <c r="S904" s="40">
        <f>INDEX(S$78:S$91,$D904)/$E904</f>
        <v/>
      </c>
      <c r="T904" s="40">
        <f>INDEX(T$78:T$91,$D904)/$E904</f>
        <v/>
      </c>
      <c r="U904" s="40">
        <f>INDEX(U$78:U$91,$D904)/$E904</f>
        <v/>
      </c>
      <c r="V904" s="40">
        <f>INDEX(V$78:V$91,$D904)/$E904</f>
        <v/>
      </c>
      <c r="W904" s="40">
        <f>INDEX(W$78:W$91,$D904)/$E904</f>
        <v/>
      </c>
      <c r="X904" s="40">
        <f>INDEX(X$78:X$91,$D904)/$E904</f>
        <v/>
      </c>
      <c r="Y904" s="40">
        <f>INDEX(Y$78:Y$91,$D904)/$E904</f>
        <v/>
      </c>
      <c r="Z904" s="40">
        <f>INDEX(Z$78:Z$91,$D904)/$E904</f>
        <v/>
      </c>
      <c r="AA904" s="40">
        <f>INDEX(AA$78:AA$91,$D904)/$E904</f>
        <v/>
      </c>
      <c r="AB904" s="40">
        <f>INDEX(AB$78:AB$91,$D904)/$E904</f>
        <v/>
      </c>
      <c r="AC904" s="40">
        <f>INDEX(AC$78:AC$91,$D904)/$E904</f>
        <v/>
      </c>
      <c r="AD904" s="42">
        <f>NEWEXCISE(INDEX(AD$78:AD$91,$D904),$E904)</f>
        <v/>
      </c>
      <c r="AE904" s="25">
        <f>LOWER(Settings!$C$4)&amp;".mit."&amp;$A904&amp;IF($C904="","","."&amp;$C904&amp;"."&amp;$B904)&amp;IF(INDEX(Variables!$D$5:$D$105,MATCH($A904,Variables!$A$5:$A$105,0))="","","."&amp;INDEX(Variables!$D$5:$D$105,MATCH($A904,Variables!$A$5:$A$105,0)))&amp;"."&amp;AE$5</f>
        <v/>
      </c>
      <c r="AF904" s="41">
        <f>INDEX(AF$78:AF$91,$D904)/$E904</f>
        <v/>
      </c>
      <c r="AG904" s="40">
        <f>INDEX(AG$78:AG$91,$D904)/$E904</f>
        <v/>
      </c>
      <c r="AH904" s="40">
        <f>INDEX(AH$78:AH$91,$D904)/$E904</f>
        <v/>
      </c>
      <c r="AI904" s="40">
        <f>INDEX(AI$78:AI$91,$D904)/$E904</f>
        <v/>
      </c>
      <c r="AJ904" s="40">
        <f>INDEX(AJ$78:AJ$91,$D904)/$E904</f>
        <v/>
      </c>
      <c r="AK904" s="40">
        <f>INDEX(AK$78:AK$91,$D904)/$E904</f>
        <v/>
      </c>
      <c r="AL904" s="40">
        <f>INDEX(AL$78:AL$91,$D904)/$E904</f>
        <v/>
      </c>
      <c r="AM904" s="40">
        <f>INDEX(AM$78:AM$91,$D904)/$E904</f>
        <v/>
      </c>
      <c r="AN904" s="40">
        <f>INDEX(AN$78:AN$91,$D904)/$E904</f>
        <v/>
      </c>
      <c r="AO904" s="40">
        <f>INDEX(AO$78:AO$91,$D904)/$E904</f>
        <v/>
      </c>
      <c r="AP904" s="40">
        <f>INDEX(AP$78:AP$91,$D904)/$E904</f>
        <v/>
      </c>
      <c r="AQ904" s="40">
        <f>INDEX(AQ$78:AQ$91,$D904)/$E904</f>
        <v/>
      </c>
      <c r="AR904" s="40">
        <f>INDEX(AR$78:AR$91,$D904)/$E904</f>
        <v/>
      </c>
      <c r="AS904" s="40">
        <f>INDEX(AS$78:AS$91,$D904)/$E904</f>
        <v/>
      </c>
      <c r="AT904" s="40">
        <f>INDEX(AT$78:AT$91,$D904)/$E904</f>
        <v/>
      </c>
      <c r="AU904" s="40">
        <f>INDEX(AU$78:AU$91,$D904)/$E904</f>
        <v/>
      </c>
      <c r="AV904" s="40">
        <f>INDEX(AV$78:AV$91,$D904)/$E904</f>
        <v/>
      </c>
      <c r="AW904" s="40">
        <f>INDEX(AW$78:AW$91,$D904)/$E904</f>
        <v/>
      </c>
      <c r="AX904" s="42">
        <f>NEWEXCISE(INDEX(AX$78:AX$91,$D904),$E904)</f>
        <v/>
      </c>
    </row>
    <row r="905" hidden="1" outlineLevel="2">
      <c r="A905" s="5" t="inlineStr">
        <is>
          <t>ntx</t>
        </is>
      </c>
      <c r="B905" s="5" t="inlineStr">
        <is>
          <t>nga</t>
        </is>
      </c>
      <c r="C905" s="5" t="inlineStr">
        <is>
          <t>nfm</t>
        </is>
      </c>
      <c r="D905" s="40">
        <f>INDEX(Inputs!$L$5:$L$132,MATCH($B905&amp;"|"&amp;$C905,Inputs!$A$5:$A$132,0))</f>
        <v/>
      </c>
      <c r="E905" s="40">
        <f>INDEX(Inputs!$I$5:$I$132,MATCH($B905&amp;"|"&amp;$C905,Inputs!$A$5:$A$132,0))</f>
        <v/>
      </c>
      <c r="F905" s="39" t="n"/>
      <c r="G905" s="39" t="n"/>
      <c r="H905" s="5">
        <f>INDEX(Variables!$B$5:$B$105,MATCH($A905,Variables!$A$5:$A$105,0))&amp;IF($C905="",""," | "&amp;INDEX(Mapping!$B$5:$B$26,MATCH($C905,Mapping!$A$5:$A$26,0))&amp;" | "&amp;INDEX(Mapping!$B$30:$B$41,MATCH($B905,Mapping!$A$30:$A$41,0)))</f>
        <v/>
      </c>
      <c r="I905" s="5">
        <f>INDEX(Variables!$C$5:$C$105,MATCH($A905,Variables!$A$5:$A$105,0))</f>
        <v/>
      </c>
      <c r="J905" s="5">
        <f>INDEX(Variables!$E$5:$E$105,MATCH($A905,Variables!$A$5:$A$105,0))</f>
        <v/>
      </c>
      <c r="K905" s="25">
        <f>LOWER(Settings!$C$4)&amp;".mit."&amp;$A905&amp;IF($C905="","","."&amp;$C905&amp;"."&amp;$B905)&amp;IF(INDEX(Variables!$D$5:$D$105,MATCH($A905,Variables!$A$5:$A$105,0))="","","."&amp;INDEX(Variables!$D$5:$D$105,MATCH($A905,Variables!$A$5:$A$105,0)))&amp;"."&amp;K$5</f>
        <v/>
      </c>
      <c r="L905" s="41">
        <f>INDEX(L$78:L$91,$D905)/$E905</f>
        <v/>
      </c>
      <c r="M905" s="40">
        <f>INDEX(M$78:M$91,$D905)/$E905</f>
        <v/>
      </c>
      <c r="N905" s="40">
        <f>INDEX(N$78:N$91,$D905)/$E905</f>
        <v/>
      </c>
      <c r="O905" s="40">
        <f>INDEX(O$78:O$91,$D905)/$E905</f>
        <v/>
      </c>
      <c r="P905" s="40">
        <f>INDEX(P$78:P$91,$D905)/$E905</f>
        <v/>
      </c>
      <c r="Q905" s="40">
        <f>INDEX(Q$78:Q$91,$D905)/$E905</f>
        <v/>
      </c>
      <c r="R905" s="40">
        <f>INDEX(R$78:R$91,$D905)/$E905</f>
        <v/>
      </c>
      <c r="S905" s="40">
        <f>INDEX(S$78:S$91,$D905)/$E905</f>
        <v/>
      </c>
      <c r="T905" s="40">
        <f>INDEX(T$78:T$91,$D905)/$E905</f>
        <v/>
      </c>
      <c r="U905" s="40">
        <f>INDEX(U$78:U$91,$D905)/$E905</f>
        <v/>
      </c>
      <c r="V905" s="40">
        <f>INDEX(V$78:V$91,$D905)/$E905</f>
        <v/>
      </c>
      <c r="W905" s="40">
        <f>INDEX(W$78:W$91,$D905)/$E905</f>
        <v/>
      </c>
      <c r="X905" s="40">
        <f>INDEX(X$78:X$91,$D905)/$E905</f>
        <v/>
      </c>
      <c r="Y905" s="40">
        <f>INDEX(Y$78:Y$91,$D905)/$E905</f>
        <v/>
      </c>
      <c r="Z905" s="40">
        <f>INDEX(Z$78:Z$91,$D905)/$E905</f>
        <v/>
      </c>
      <c r="AA905" s="40">
        <f>INDEX(AA$78:AA$91,$D905)/$E905</f>
        <v/>
      </c>
      <c r="AB905" s="40">
        <f>INDEX(AB$78:AB$91,$D905)/$E905</f>
        <v/>
      </c>
      <c r="AC905" s="40">
        <f>INDEX(AC$78:AC$91,$D905)/$E905</f>
        <v/>
      </c>
      <c r="AD905" s="42">
        <f>NEWEXCISE(INDEX(AD$78:AD$91,$D905),$E905)</f>
        <v/>
      </c>
      <c r="AE905" s="25">
        <f>LOWER(Settings!$C$4)&amp;".mit."&amp;$A905&amp;IF($C905="","","."&amp;$C905&amp;"."&amp;$B905)&amp;IF(INDEX(Variables!$D$5:$D$105,MATCH($A905,Variables!$A$5:$A$105,0))="","","."&amp;INDEX(Variables!$D$5:$D$105,MATCH($A905,Variables!$A$5:$A$105,0)))&amp;"."&amp;AE$5</f>
        <v/>
      </c>
      <c r="AF905" s="41">
        <f>INDEX(AF$78:AF$91,$D905)/$E905</f>
        <v/>
      </c>
      <c r="AG905" s="40">
        <f>INDEX(AG$78:AG$91,$D905)/$E905</f>
        <v/>
      </c>
      <c r="AH905" s="40">
        <f>INDEX(AH$78:AH$91,$D905)/$E905</f>
        <v/>
      </c>
      <c r="AI905" s="40">
        <f>INDEX(AI$78:AI$91,$D905)/$E905</f>
        <v/>
      </c>
      <c r="AJ905" s="40">
        <f>INDEX(AJ$78:AJ$91,$D905)/$E905</f>
        <v/>
      </c>
      <c r="AK905" s="40">
        <f>INDEX(AK$78:AK$91,$D905)/$E905</f>
        <v/>
      </c>
      <c r="AL905" s="40">
        <f>INDEX(AL$78:AL$91,$D905)/$E905</f>
        <v/>
      </c>
      <c r="AM905" s="40">
        <f>INDEX(AM$78:AM$91,$D905)/$E905</f>
        <v/>
      </c>
      <c r="AN905" s="40">
        <f>INDEX(AN$78:AN$91,$D905)/$E905</f>
        <v/>
      </c>
      <c r="AO905" s="40">
        <f>INDEX(AO$78:AO$91,$D905)/$E905</f>
        <v/>
      </c>
      <c r="AP905" s="40">
        <f>INDEX(AP$78:AP$91,$D905)/$E905</f>
        <v/>
      </c>
      <c r="AQ905" s="40">
        <f>INDEX(AQ$78:AQ$91,$D905)/$E905</f>
        <v/>
      </c>
      <c r="AR905" s="40">
        <f>INDEX(AR$78:AR$91,$D905)/$E905</f>
        <v/>
      </c>
      <c r="AS905" s="40">
        <f>INDEX(AS$78:AS$91,$D905)/$E905</f>
        <v/>
      </c>
      <c r="AT905" s="40">
        <f>INDEX(AT$78:AT$91,$D905)/$E905</f>
        <v/>
      </c>
      <c r="AU905" s="40">
        <f>INDEX(AU$78:AU$91,$D905)/$E905</f>
        <v/>
      </c>
      <c r="AV905" s="40">
        <f>INDEX(AV$78:AV$91,$D905)/$E905</f>
        <v/>
      </c>
      <c r="AW905" s="40">
        <f>INDEX(AW$78:AW$91,$D905)/$E905</f>
        <v/>
      </c>
      <c r="AX905" s="42">
        <f>NEWEXCISE(INDEX(AX$78:AX$91,$D905),$E905)</f>
        <v/>
      </c>
    </row>
    <row r="906" hidden="1" outlineLevel="2">
      <c r="A906" s="5" t="inlineStr">
        <is>
          <t>ntx</t>
        </is>
      </c>
      <c r="B906" s="5" t="inlineStr">
        <is>
          <t>gso</t>
        </is>
      </c>
      <c r="C906" s="5" t="inlineStr">
        <is>
          <t>nfm</t>
        </is>
      </c>
      <c r="D906" s="40">
        <f>INDEX(Inputs!$L$5:$L$132,MATCH($B906&amp;"|"&amp;$C906,Inputs!$A$5:$A$132,0))</f>
        <v/>
      </c>
      <c r="E906" s="40">
        <f>INDEX(Inputs!$I$5:$I$132,MATCH($B906&amp;"|"&amp;$C906,Inputs!$A$5:$A$132,0))</f>
        <v/>
      </c>
      <c r="F906" s="39" t="n"/>
      <c r="G906" s="39" t="n"/>
      <c r="H906" s="5">
        <f>INDEX(Variables!$B$5:$B$105,MATCH($A906,Variables!$A$5:$A$105,0))&amp;IF($C906="",""," | "&amp;INDEX(Mapping!$B$5:$B$26,MATCH($C906,Mapping!$A$5:$A$26,0))&amp;" | "&amp;INDEX(Mapping!$B$30:$B$41,MATCH($B906,Mapping!$A$30:$A$41,0)))</f>
        <v/>
      </c>
      <c r="I906" s="5">
        <f>INDEX(Variables!$C$5:$C$105,MATCH($A906,Variables!$A$5:$A$105,0))</f>
        <v/>
      </c>
      <c r="J906" s="5">
        <f>INDEX(Variables!$E$5:$E$105,MATCH($A906,Variables!$A$5:$A$105,0))</f>
        <v/>
      </c>
      <c r="K906" s="25">
        <f>LOWER(Settings!$C$4)&amp;".mit."&amp;$A906&amp;IF($C906="","","."&amp;$C906&amp;"."&amp;$B906)&amp;IF(INDEX(Variables!$D$5:$D$105,MATCH($A906,Variables!$A$5:$A$105,0))="","","."&amp;INDEX(Variables!$D$5:$D$105,MATCH($A906,Variables!$A$5:$A$105,0)))&amp;"."&amp;K$5</f>
        <v/>
      </c>
      <c r="L906" s="41">
        <f>INDEX(L$78:L$91,$D906)/$E906</f>
        <v/>
      </c>
      <c r="M906" s="40">
        <f>INDEX(M$78:M$91,$D906)/$E906</f>
        <v/>
      </c>
      <c r="N906" s="40">
        <f>INDEX(N$78:N$91,$D906)/$E906</f>
        <v/>
      </c>
      <c r="O906" s="40">
        <f>INDEX(O$78:O$91,$D906)/$E906</f>
        <v/>
      </c>
      <c r="P906" s="40">
        <f>INDEX(P$78:P$91,$D906)/$E906</f>
        <v/>
      </c>
      <c r="Q906" s="40">
        <f>INDEX(Q$78:Q$91,$D906)/$E906</f>
        <v/>
      </c>
      <c r="R906" s="40">
        <f>INDEX(R$78:R$91,$D906)/$E906</f>
        <v/>
      </c>
      <c r="S906" s="40">
        <f>INDEX(S$78:S$91,$D906)/$E906</f>
        <v/>
      </c>
      <c r="T906" s="40">
        <f>INDEX(T$78:T$91,$D906)/$E906</f>
        <v/>
      </c>
      <c r="U906" s="40">
        <f>INDEX(U$78:U$91,$D906)/$E906</f>
        <v/>
      </c>
      <c r="V906" s="40">
        <f>INDEX(V$78:V$91,$D906)/$E906</f>
        <v/>
      </c>
      <c r="W906" s="40">
        <f>INDEX(W$78:W$91,$D906)/$E906</f>
        <v/>
      </c>
      <c r="X906" s="40">
        <f>INDEX(X$78:X$91,$D906)/$E906</f>
        <v/>
      </c>
      <c r="Y906" s="40">
        <f>INDEX(Y$78:Y$91,$D906)/$E906</f>
        <v/>
      </c>
      <c r="Z906" s="40">
        <f>INDEX(Z$78:Z$91,$D906)/$E906</f>
        <v/>
      </c>
      <c r="AA906" s="40">
        <f>INDEX(AA$78:AA$91,$D906)/$E906</f>
        <v/>
      </c>
      <c r="AB906" s="40">
        <f>INDEX(AB$78:AB$91,$D906)/$E906</f>
        <v/>
      </c>
      <c r="AC906" s="40">
        <f>INDEX(AC$78:AC$91,$D906)/$E906</f>
        <v/>
      </c>
      <c r="AD906" s="42">
        <f>NEWEXCISE(INDEX(AD$78:AD$91,$D906),$E906)</f>
        <v/>
      </c>
      <c r="AE906" s="25">
        <f>LOWER(Settings!$C$4)&amp;".mit."&amp;$A906&amp;IF($C906="","","."&amp;$C906&amp;"."&amp;$B906)&amp;IF(INDEX(Variables!$D$5:$D$105,MATCH($A906,Variables!$A$5:$A$105,0))="","","."&amp;INDEX(Variables!$D$5:$D$105,MATCH($A906,Variables!$A$5:$A$105,0)))&amp;"."&amp;AE$5</f>
        <v/>
      </c>
      <c r="AF906" s="41">
        <f>INDEX(AF$78:AF$91,$D906)/$E906</f>
        <v/>
      </c>
      <c r="AG906" s="40">
        <f>INDEX(AG$78:AG$91,$D906)/$E906</f>
        <v/>
      </c>
      <c r="AH906" s="40">
        <f>INDEX(AH$78:AH$91,$D906)/$E906</f>
        <v/>
      </c>
      <c r="AI906" s="40">
        <f>INDEX(AI$78:AI$91,$D906)/$E906</f>
        <v/>
      </c>
      <c r="AJ906" s="40">
        <f>INDEX(AJ$78:AJ$91,$D906)/$E906</f>
        <v/>
      </c>
      <c r="AK906" s="40">
        <f>INDEX(AK$78:AK$91,$D906)/$E906</f>
        <v/>
      </c>
      <c r="AL906" s="40">
        <f>INDEX(AL$78:AL$91,$D906)/$E906</f>
        <v/>
      </c>
      <c r="AM906" s="40">
        <f>INDEX(AM$78:AM$91,$D906)/$E906</f>
        <v/>
      </c>
      <c r="AN906" s="40">
        <f>INDEX(AN$78:AN$91,$D906)/$E906</f>
        <v/>
      </c>
      <c r="AO906" s="40">
        <f>INDEX(AO$78:AO$91,$D906)/$E906</f>
        <v/>
      </c>
      <c r="AP906" s="40">
        <f>INDEX(AP$78:AP$91,$D906)/$E906</f>
        <v/>
      </c>
      <c r="AQ906" s="40">
        <f>INDEX(AQ$78:AQ$91,$D906)/$E906</f>
        <v/>
      </c>
      <c r="AR906" s="40">
        <f>INDEX(AR$78:AR$91,$D906)/$E906</f>
        <v/>
      </c>
      <c r="AS906" s="40">
        <f>INDEX(AS$78:AS$91,$D906)/$E906</f>
        <v/>
      </c>
      <c r="AT906" s="40">
        <f>INDEX(AT$78:AT$91,$D906)/$E906</f>
        <v/>
      </c>
      <c r="AU906" s="40">
        <f>INDEX(AU$78:AU$91,$D906)/$E906</f>
        <v/>
      </c>
      <c r="AV906" s="40">
        <f>INDEX(AV$78:AV$91,$D906)/$E906</f>
        <v/>
      </c>
      <c r="AW906" s="40">
        <f>INDEX(AW$78:AW$91,$D906)/$E906</f>
        <v/>
      </c>
      <c r="AX906" s="42">
        <f>NEWEXCISE(INDEX(AX$78:AX$91,$D906),$E906)</f>
        <v/>
      </c>
    </row>
    <row r="907" hidden="1" outlineLevel="2">
      <c r="A907" s="5" t="inlineStr">
        <is>
          <t>ntx</t>
        </is>
      </c>
      <c r="B907" s="5" t="inlineStr">
        <is>
          <t>die</t>
        </is>
      </c>
      <c r="C907" s="5" t="inlineStr">
        <is>
          <t>nfm</t>
        </is>
      </c>
      <c r="D907" s="40">
        <f>INDEX(Inputs!$L$5:$L$132,MATCH($B907&amp;"|"&amp;$C907,Inputs!$A$5:$A$132,0))</f>
        <v/>
      </c>
      <c r="E907" s="40">
        <f>INDEX(Inputs!$I$5:$I$132,MATCH($B907&amp;"|"&amp;$C907,Inputs!$A$5:$A$132,0))</f>
        <v/>
      </c>
      <c r="F907" s="39" t="n"/>
      <c r="G907" s="39" t="n"/>
      <c r="H907" s="5">
        <f>INDEX(Variables!$B$5:$B$105,MATCH($A907,Variables!$A$5:$A$105,0))&amp;IF($C907="",""," | "&amp;INDEX(Mapping!$B$5:$B$26,MATCH($C907,Mapping!$A$5:$A$26,0))&amp;" | "&amp;INDEX(Mapping!$B$30:$B$41,MATCH($B907,Mapping!$A$30:$A$41,0)))</f>
        <v/>
      </c>
      <c r="I907" s="5">
        <f>INDEX(Variables!$C$5:$C$105,MATCH($A907,Variables!$A$5:$A$105,0))</f>
        <v/>
      </c>
      <c r="J907" s="5">
        <f>INDEX(Variables!$E$5:$E$105,MATCH($A907,Variables!$A$5:$A$105,0))</f>
        <v/>
      </c>
      <c r="K907" s="25">
        <f>LOWER(Settings!$C$4)&amp;".mit."&amp;$A907&amp;IF($C907="","","."&amp;$C907&amp;"."&amp;$B907)&amp;IF(INDEX(Variables!$D$5:$D$105,MATCH($A907,Variables!$A$5:$A$105,0))="","","."&amp;INDEX(Variables!$D$5:$D$105,MATCH($A907,Variables!$A$5:$A$105,0)))&amp;"."&amp;K$5</f>
        <v/>
      </c>
      <c r="L907" s="41">
        <f>INDEX(L$78:L$91,$D907)/$E907</f>
        <v/>
      </c>
      <c r="M907" s="40">
        <f>INDEX(M$78:M$91,$D907)/$E907</f>
        <v/>
      </c>
      <c r="N907" s="40">
        <f>INDEX(N$78:N$91,$D907)/$E907</f>
        <v/>
      </c>
      <c r="O907" s="40">
        <f>INDEX(O$78:O$91,$D907)/$E907</f>
        <v/>
      </c>
      <c r="P907" s="40">
        <f>INDEX(P$78:P$91,$D907)/$E907</f>
        <v/>
      </c>
      <c r="Q907" s="40">
        <f>INDEX(Q$78:Q$91,$D907)/$E907</f>
        <v/>
      </c>
      <c r="R907" s="40">
        <f>INDEX(R$78:R$91,$D907)/$E907</f>
        <v/>
      </c>
      <c r="S907" s="40">
        <f>INDEX(S$78:S$91,$D907)/$E907</f>
        <v/>
      </c>
      <c r="T907" s="40">
        <f>INDEX(T$78:T$91,$D907)/$E907</f>
        <v/>
      </c>
      <c r="U907" s="40">
        <f>INDEX(U$78:U$91,$D907)/$E907</f>
        <v/>
      </c>
      <c r="V907" s="40">
        <f>INDEX(V$78:V$91,$D907)/$E907</f>
        <v/>
      </c>
      <c r="W907" s="40">
        <f>INDEX(W$78:W$91,$D907)/$E907</f>
        <v/>
      </c>
      <c r="X907" s="40">
        <f>INDEX(X$78:X$91,$D907)/$E907</f>
        <v/>
      </c>
      <c r="Y907" s="40">
        <f>INDEX(Y$78:Y$91,$D907)/$E907</f>
        <v/>
      </c>
      <c r="Z907" s="40">
        <f>INDEX(Z$78:Z$91,$D907)/$E907</f>
        <v/>
      </c>
      <c r="AA907" s="40">
        <f>INDEX(AA$78:AA$91,$D907)/$E907</f>
        <v/>
      </c>
      <c r="AB907" s="40">
        <f>INDEX(AB$78:AB$91,$D907)/$E907</f>
        <v/>
      </c>
      <c r="AC907" s="40">
        <f>INDEX(AC$78:AC$91,$D907)/$E907</f>
        <v/>
      </c>
      <c r="AD907" s="42">
        <f>NEWEXCISE(INDEX(AD$78:AD$91,$D907),$E907)</f>
        <v/>
      </c>
      <c r="AE907" s="25">
        <f>LOWER(Settings!$C$4)&amp;".mit."&amp;$A907&amp;IF($C907="","","."&amp;$C907&amp;"."&amp;$B907)&amp;IF(INDEX(Variables!$D$5:$D$105,MATCH($A907,Variables!$A$5:$A$105,0))="","","."&amp;INDEX(Variables!$D$5:$D$105,MATCH($A907,Variables!$A$5:$A$105,0)))&amp;"."&amp;AE$5</f>
        <v/>
      </c>
      <c r="AF907" s="41">
        <f>INDEX(AF$78:AF$91,$D907)/$E907</f>
        <v/>
      </c>
      <c r="AG907" s="40">
        <f>INDEX(AG$78:AG$91,$D907)/$E907</f>
        <v/>
      </c>
      <c r="AH907" s="40">
        <f>INDEX(AH$78:AH$91,$D907)/$E907</f>
        <v/>
      </c>
      <c r="AI907" s="40">
        <f>INDEX(AI$78:AI$91,$D907)/$E907</f>
        <v/>
      </c>
      <c r="AJ907" s="40">
        <f>INDEX(AJ$78:AJ$91,$D907)/$E907</f>
        <v/>
      </c>
      <c r="AK907" s="40">
        <f>INDEX(AK$78:AK$91,$D907)/$E907</f>
        <v/>
      </c>
      <c r="AL907" s="40">
        <f>INDEX(AL$78:AL$91,$D907)/$E907</f>
        <v/>
      </c>
      <c r="AM907" s="40">
        <f>INDEX(AM$78:AM$91,$D907)/$E907</f>
        <v/>
      </c>
      <c r="AN907" s="40">
        <f>INDEX(AN$78:AN$91,$D907)/$E907</f>
        <v/>
      </c>
      <c r="AO907" s="40">
        <f>INDEX(AO$78:AO$91,$D907)/$E907</f>
        <v/>
      </c>
      <c r="AP907" s="40">
        <f>INDEX(AP$78:AP$91,$D907)/$E907</f>
        <v/>
      </c>
      <c r="AQ907" s="40">
        <f>INDEX(AQ$78:AQ$91,$D907)/$E907</f>
        <v/>
      </c>
      <c r="AR907" s="40">
        <f>INDEX(AR$78:AR$91,$D907)/$E907</f>
        <v/>
      </c>
      <c r="AS907" s="40">
        <f>INDEX(AS$78:AS$91,$D907)/$E907</f>
        <v/>
      </c>
      <c r="AT907" s="40">
        <f>INDEX(AT$78:AT$91,$D907)/$E907</f>
        <v/>
      </c>
      <c r="AU907" s="40">
        <f>INDEX(AU$78:AU$91,$D907)/$E907</f>
        <v/>
      </c>
      <c r="AV907" s="40">
        <f>INDEX(AV$78:AV$91,$D907)/$E907</f>
        <v/>
      </c>
      <c r="AW907" s="40">
        <f>INDEX(AW$78:AW$91,$D907)/$E907</f>
        <v/>
      </c>
      <c r="AX907" s="42">
        <f>NEWEXCISE(INDEX(AX$78:AX$91,$D907),$E907)</f>
        <v/>
      </c>
    </row>
    <row r="908" hidden="1" outlineLevel="2">
      <c r="A908" s="5" t="inlineStr">
        <is>
          <t>ntx</t>
        </is>
      </c>
      <c r="B908" s="5" t="inlineStr">
        <is>
          <t>lpg</t>
        </is>
      </c>
      <c r="C908" s="5" t="inlineStr">
        <is>
          <t>nfm</t>
        </is>
      </c>
      <c r="D908" s="40">
        <f>INDEX(Inputs!$L$5:$L$132,MATCH($B908&amp;"|"&amp;$C908,Inputs!$A$5:$A$132,0))</f>
        <v/>
      </c>
      <c r="E908" s="40">
        <f>INDEX(Inputs!$I$5:$I$132,MATCH($B908&amp;"|"&amp;$C908,Inputs!$A$5:$A$132,0))</f>
        <v/>
      </c>
      <c r="F908" s="39" t="n"/>
      <c r="G908" s="39" t="n"/>
      <c r="H908" s="5">
        <f>INDEX(Variables!$B$5:$B$105,MATCH($A908,Variables!$A$5:$A$105,0))&amp;IF($C908="",""," | "&amp;INDEX(Mapping!$B$5:$B$26,MATCH($C908,Mapping!$A$5:$A$26,0))&amp;" | "&amp;INDEX(Mapping!$B$30:$B$41,MATCH($B908,Mapping!$A$30:$A$41,0)))</f>
        <v/>
      </c>
      <c r="I908" s="5">
        <f>INDEX(Variables!$C$5:$C$105,MATCH($A908,Variables!$A$5:$A$105,0))</f>
        <v/>
      </c>
      <c r="J908" s="5">
        <f>INDEX(Variables!$E$5:$E$105,MATCH($A908,Variables!$A$5:$A$105,0))</f>
        <v/>
      </c>
      <c r="K908" s="25">
        <f>LOWER(Settings!$C$4)&amp;".mit."&amp;$A908&amp;IF($C908="","","."&amp;$C908&amp;"."&amp;$B908)&amp;IF(INDEX(Variables!$D$5:$D$105,MATCH($A908,Variables!$A$5:$A$105,0))="","","."&amp;INDEX(Variables!$D$5:$D$105,MATCH($A908,Variables!$A$5:$A$105,0)))&amp;"."&amp;K$5</f>
        <v/>
      </c>
      <c r="L908" s="41">
        <f>INDEX(L$78:L$91,$D908)/$E908</f>
        <v/>
      </c>
      <c r="M908" s="40">
        <f>INDEX(M$78:M$91,$D908)/$E908</f>
        <v/>
      </c>
      <c r="N908" s="40">
        <f>INDEX(N$78:N$91,$D908)/$E908</f>
        <v/>
      </c>
      <c r="O908" s="40">
        <f>INDEX(O$78:O$91,$D908)/$E908</f>
        <v/>
      </c>
      <c r="P908" s="40">
        <f>INDEX(P$78:P$91,$D908)/$E908</f>
        <v/>
      </c>
      <c r="Q908" s="40">
        <f>INDEX(Q$78:Q$91,$D908)/$E908</f>
        <v/>
      </c>
      <c r="R908" s="40">
        <f>INDEX(R$78:R$91,$D908)/$E908</f>
        <v/>
      </c>
      <c r="S908" s="40">
        <f>INDEX(S$78:S$91,$D908)/$E908</f>
        <v/>
      </c>
      <c r="T908" s="40">
        <f>INDEX(T$78:T$91,$D908)/$E908</f>
        <v/>
      </c>
      <c r="U908" s="40">
        <f>INDEX(U$78:U$91,$D908)/$E908</f>
        <v/>
      </c>
      <c r="V908" s="40">
        <f>INDEX(V$78:V$91,$D908)/$E908</f>
        <v/>
      </c>
      <c r="W908" s="40">
        <f>INDEX(W$78:W$91,$D908)/$E908</f>
        <v/>
      </c>
      <c r="X908" s="40">
        <f>INDEX(X$78:X$91,$D908)/$E908</f>
        <v/>
      </c>
      <c r="Y908" s="40">
        <f>INDEX(Y$78:Y$91,$D908)/$E908</f>
        <v/>
      </c>
      <c r="Z908" s="40">
        <f>INDEX(Z$78:Z$91,$D908)/$E908</f>
        <v/>
      </c>
      <c r="AA908" s="40">
        <f>INDEX(AA$78:AA$91,$D908)/$E908</f>
        <v/>
      </c>
      <c r="AB908" s="40">
        <f>INDEX(AB$78:AB$91,$D908)/$E908</f>
        <v/>
      </c>
      <c r="AC908" s="40">
        <f>INDEX(AC$78:AC$91,$D908)/$E908</f>
        <v/>
      </c>
      <c r="AD908" s="42">
        <f>NEWEXCISE(INDEX(AD$78:AD$91,$D908),$E908)</f>
        <v/>
      </c>
      <c r="AE908" s="25">
        <f>LOWER(Settings!$C$4)&amp;".mit."&amp;$A908&amp;IF($C908="","","."&amp;$C908&amp;"."&amp;$B908)&amp;IF(INDEX(Variables!$D$5:$D$105,MATCH($A908,Variables!$A$5:$A$105,0))="","","."&amp;INDEX(Variables!$D$5:$D$105,MATCH($A908,Variables!$A$5:$A$105,0)))&amp;"."&amp;AE$5</f>
        <v/>
      </c>
      <c r="AF908" s="41">
        <f>INDEX(AF$78:AF$91,$D908)/$E908</f>
        <v/>
      </c>
      <c r="AG908" s="40">
        <f>INDEX(AG$78:AG$91,$D908)/$E908</f>
        <v/>
      </c>
      <c r="AH908" s="40">
        <f>INDEX(AH$78:AH$91,$D908)/$E908</f>
        <v/>
      </c>
      <c r="AI908" s="40">
        <f>INDEX(AI$78:AI$91,$D908)/$E908</f>
        <v/>
      </c>
      <c r="AJ908" s="40">
        <f>INDEX(AJ$78:AJ$91,$D908)/$E908</f>
        <v/>
      </c>
      <c r="AK908" s="40">
        <f>INDEX(AK$78:AK$91,$D908)/$E908</f>
        <v/>
      </c>
      <c r="AL908" s="40">
        <f>INDEX(AL$78:AL$91,$D908)/$E908</f>
        <v/>
      </c>
      <c r="AM908" s="40">
        <f>INDEX(AM$78:AM$91,$D908)/$E908</f>
        <v/>
      </c>
      <c r="AN908" s="40">
        <f>INDEX(AN$78:AN$91,$D908)/$E908</f>
        <v/>
      </c>
      <c r="AO908" s="40">
        <f>INDEX(AO$78:AO$91,$D908)/$E908</f>
        <v/>
      </c>
      <c r="AP908" s="40">
        <f>INDEX(AP$78:AP$91,$D908)/$E908</f>
        <v/>
      </c>
      <c r="AQ908" s="40">
        <f>INDEX(AQ$78:AQ$91,$D908)/$E908</f>
        <v/>
      </c>
      <c r="AR908" s="40">
        <f>INDEX(AR$78:AR$91,$D908)/$E908</f>
        <v/>
      </c>
      <c r="AS908" s="40">
        <f>INDEX(AS$78:AS$91,$D908)/$E908</f>
        <v/>
      </c>
      <c r="AT908" s="40">
        <f>INDEX(AT$78:AT$91,$D908)/$E908</f>
        <v/>
      </c>
      <c r="AU908" s="40">
        <f>INDEX(AU$78:AU$91,$D908)/$E908</f>
        <v/>
      </c>
      <c r="AV908" s="40">
        <f>INDEX(AV$78:AV$91,$D908)/$E908</f>
        <v/>
      </c>
      <c r="AW908" s="40">
        <f>INDEX(AW$78:AW$91,$D908)/$E908</f>
        <v/>
      </c>
      <c r="AX908" s="42">
        <f>NEWEXCISE(INDEX(AX$78:AX$91,$D908),$E908)</f>
        <v/>
      </c>
    </row>
    <row r="909" hidden="1" outlineLevel="2">
      <c r="A909" s="5" t="inlineStr">
        <is>
          <t>ntx</t>
        </is>
      </c>
      <c r="B909" s="5" t="inlineStr">
        <is>
          <t>ker</t>
        </is>
      </c>
      <c r="C909" s="5" t="inlineStr">
        <is>
          <t>nfm</t>
        </is>
      </c>
      <c r="D909" s="40">
        <f>INDEX(Inputs!$L$5:$L$132,MATCH($B909&amp;"|"&amp;$C909,Inputs!$A$5:$A$132,0))</f>
        <v/>
      </c>
      <c r="E909" s="40">
        <f>INDEX(Inputs!$I$5:$I$132,MATCH($B909&amp;"|"&amp;$C909,Inputs!$A$5:$A$132,0))</f>
        <v/>
      </c>
      <c r="F909" s="39" t="n"/>
      <c r="G909" s="39" t="n"/>
      <c r="H909" s="5">
        <f>INDEX(Variables!$B$5:$B$105,MATCH($A909,Variables!$A$5:$A$105,0))&amp;IF($C909="",""," | "&amp;INDEX(Mapping!$B$5:$B$26,MATCH($C909,Mapping!$A$5:$A$26,0))&amp;" | "&amp;INDEX(Mapping!$B$30:$B$41,MATCH($B909,Mapping!$A$30:$A$41,0)))</f>
        <v/>
      </c>
      <c r="I909" s="5">
        <f>INDEX(Variables!$C$5:$C$105,MATCH($A909,Variables!$A$5:$A$105,0))</f>
        <v/>
      </c>
      <c r="J909" s="5">
        <f>INDEX(Variables!$E$5:$E$105,MATCH($A909,Variables!$A$5:$A$105,0))</f>
        <v/>
      </c>
      <c r="K909" s="25">
        <f>LOWER(Settings!$C$4)&amp;".mit."&amp;$A909&amp;IF($C909="","","."&amp;$C909&amp;"."&amp;$B909)&amp;IF(INDEX(Variables!$D$5:$D$105,MATCH($A909,Variables!$A$5:$A$105,0))="","","."&amp;INDEX(Variables!$D$5:$D$105,MATCH($A909,Variables!$A$5:$A$105,0)))&amp;"."&amp;K$5</f>
        <v/>
      </c>
      <c r="L909" s="41">
        <f>INDEX(L$78:L$91,$D909)/$E909</f>
        <v/>
      </c>
      <c r="M909" s="40">
        <f>INDEX(M$78:M$91,$D909)/$E909</f>
        <v/>
      </c>
      <c r="N909" s="40">
        <f>INDEX(N$78:N$91,$D909)/$E909</f>
        <v/>
      </c>
      <c r="O909" s="40">
        <f>INDEX(O$78:O$91,$D909)/$E909</f>
        <v/>
      </c>
      <c r="P909" s="40">
        <f>INDEX(P$78:P$91,$D909)/$E909</f>
        <v/>
      </c>
      <c r="Q909" s="40">
        <f>INDEX(Q$78:Q$91,$D909)/$E909</f>
        <v/>
      </c>
      <c r="R909" s="40">
        <f>INDEX(R$78:R$91,$D909)/$E909</f>
        <v/>
      </c>
      <c r="S909" s="40">
        <f>INDEX(S$78:S$91,$D909)/$E909</f>
        <v/>
      </c>
      <c r="T909" s="40">
        <f>INDEX(T$78:T$91,$D909)/$E909</f>
        <v/>
      </c>
      <c r="U909" s="40">
        <f>INDEX(U$78:U$91,$D909)/$E909</f>
        <v/>
      </c>
      <c r="V909" s="40">
        <f>INDEX(V$78:V$91,$D909)/$E909</f>
        <v/>
      </c>
      <c r="W909" s="40">
        <f>INDEX(W$78:W$91,$D909)/$E909</f>
        <v/>
      </c>
      <c r="X909" s="40">
        <f>INDEX(X$78:X$91,$D909)/$E909</f>
        <v/>
      </c>
      <c r="Y909" s="40">
        <f>INDEX(Y$78:Y$91,$D909)/$E909</f>
        <v/>
      </c>
      <c r="Z909" s="40">
        <f>INDEX(Z$78:Z$91,$D909)/$E909</f>
        <v/>
      </c>
      <c r="AA909" s="40">
        <f>INDEX(AA$78:AA$91,$D909)/$E909</f>
        <v/>
      </c>
      <c r="AB909" s="40">
        <f>INDEX(AB$78:AB$91,$D909)/$E909</f>
        <v/>
      </c>
      <c r="AC909" s="40">
        <f>INDEX(AC$78:AC$91,$D909)/$E909</f>
        <v/>
      </c>
      <c r="AD909" s="42">
        <f>NEWEXCISE(INDEX(AD$78:AD$91,$D909),$E909)</f>
        <v/>
      </c>
      <c r="AE909" s="25">
        <f>LOWER(Settings!$C$4)&amp;".mit."&amp;$A909&amp;IF($C909="","","."&amp;$C909&amp;"."&amp;$B909)&amp;IF(INDEX(Variables!$D$5:$D$105,MATCH($A909,Variables!$A$5:$A$105,0))="","","."&amp;INDEX(Variables!$D$5:$D$105,MATCH($A909,Variables!$A$5:$A$105,0)))&amp;"."&amp;AE$5</f>
        <v/>
      </c>
      <c r="AF909" s="41">
        <f>INDEX(AF$78:AF$91,$D909)/$E909</f>
        <v/>
      </c>
      <c r="AG909" s="40">
        <f>INDEX(AG$78:AG$91,$D909)/$E909</f>
        <v/>
      </c>
      <c r="AH909" s="40">
        <f>INDEX(AH$78:AH$91,$D909)/$E909</f>
        <v/>
      </c>
      <c r="AI909" s="40">
        <f>INDEX(AI$78:AI$91,$D909)/$E909</f>
        <v/>
      </c>
      <c r="AJ909" s="40">
        <f>INDEX(AJ$78:AJ$91,$D909)/$E909</f>
        <v/>
      </c>
      <c r="AK909" s="40">
        <f>INDEX(AK$78:AK$91,$D909)/$E909</f>
        <v/>
      </c>
      <c r="AL909" s="40">
        <f>INDEX(AL$78:AL$91,$D909)/$E909</f>
        <v/>
      </c>
      <c r="AM909" s="40">
        <f>INDEX(AM$78:AM$91,$D909)/$E909</f>
        <v/>
      </c>
      <c r="AN909" s="40">
        <f>INDEX(AN$78:AN$91,$D909)/$E909</f>
        <v/>
      </c>
      <c r="AO909" s="40">
        <f>INDEX(AO$78:AO$91,$D909)/$E909</f>
        <v/>
      </c>
      <c r="AP909" s="40">
        <f>INDEX(AP$78:AP$91,$D909)/$E909</f>
        <v/>
      </c>
      <c r="AQ909" s="40">
        <f>INDEX(AQ$78:AQ$91,$D909)/$E909</f>
        <v/>
      </c>
      <c r="AR909" s="40">
        <f>INDEX(AR$78:AR$91,$D909)/$E909</f>
        <v/>
      </c>
      <c r="AS909" s="40">
        <f>INDEX(AS$78:AS$91,$D909)/$E909</f>
        <v/>
      </c>
      <c r="AT909" s="40">
        <f>INDEX(AT$78:AT$91,$D909)/$E909</f>
        <v/>
      </c>
      <c r="AU909" s="40">
        <f>INDEX(AU$78:AU$91,$D909)/$E909</f>
        <v/>
      </c>
      <c r="AV909" s="40">
        <f>INDEX(AV$78:AV$91,$D909)/$E909</f>
        <v/>
      </c>
      <c r="AW909" s="40">
        <f>INDEX(AW$78:AW$91,$D909)/$E909</f>
        <v/>
      </c>
      <c r="AX909" s="42">
        <f>NEWEXCISE(INDEX(AX$78:AX$91,$D909),$E909)</f>
        <v/>
      </c>
    </row>
    <row r="910" hidden="1" outlineLevel="2">
      <c r="A910" s="5" t="inlineStr">
        <is>
          <t>ntx</t>
        </is>
      </c>
      <c r="B910" s="5" t="inlineStr">
        <is>
          <t>oop</t>
        </is>
      </c>
      <c r="C910" s="5" t="inlineStr">
        <is>
          <t>nfm</t>
        </is>
      </c>
      <c r="D910" s="40">
        <f>INDEX(Inputs!$L$5:$L$132,MATCH($B910&amp;"|"&amp;$C910,Inputs!$A$5:$A$132,0))</f>
        <v/>
      </c>
      <c r="E910" s="40">
        <f>INDEX(Inputs!$I$5:$I$132,MATCH($B910&amp;"|"&amp;$C910,Inputs!$A$5:$A$132,0))</f>
        <v/>
      </c>
      <c r="F910" s="39" t="n"/>
      <c r="G910" s="39" t="n"/>
      <c r="H910" s="5">
        <f>INDEX(Variables!$B$5:$B$105,MATCH($A910,Variables!$A$5:$A$105,0))&amp;IF($C910="",""," | "&amp;INDEX(Mapping!$B$5:$B$26,MATCH($C910,Mapping!$A$5:$A$26,0))&amp;" | "&amp;INDEX(Mapping!$B$30:$B$41,MATCH($B910,Mapping!$A$30:$A$41,0)))</f>
        <v/>
      </c>
      <c r="I910" s="5">
        <f>INDEX(Variables!$C$5:$C$105,MATCH($A910,Variables!$A$5:$A$105,0))</f>
        <v/>
      </c>
      <c r="J910" s="5">
        <f>INDEX(Variables!$E$5:$E$105,MATCH($A910,Variables!$A$5:$A$105,0))</f>
        <v/>
      </c>
      <c r="K910" s="25">
        <f>LOWER(Settings!$C$4)&amp;".mit."&amp;$A910&amp;IF($C910="","","."&amp;$C910&amp;"."&amp;$B910)&amp;IF(INDEX(Variables!$D$5:$D$105,MATCH($A910,Variables!$A$5:$A$105,0))="","","."&amp;INDEX(Variables!$D$5:$D$105,MATCH($A910,Variables!$A$5:$A$105,0)))&amp;"."&amp;K$5</f>
        <v/>
      </c>
      <c r="L910" s="41">
        <f>INDEX(L$78:L$91,$D910)/$E910</f>
        <v/>
      </c>
      <c r="M910" s="40">
        <f>INDEX(M$78:M$91,$D910)/$E910</f>
        <v/>
      </c>
      <c r="N910" s="40">
        <f>INDEX(N$78:N$91,$D910)/$E910</f>
        <v/>
      </c>
      <c r="O910" s="40">
        <f>INDEX(O$78:O$91,$D910)/$E910</f>
        <v/>
      </c>
      <c r="P910" s="40">
        <f>INDEX(P$78:P$91,$D910)/$E910</f>
        <v/>
      </c>
      <c r="Q910" s="40">
        <f>INDEX(Q$78:Q$91,$D910)/$E910</f>
        <v/>
      </c>
      <c r="R910" s="40">
        <f>INDEX(R$78:R$91,$D910)/$E910</f>
        <v/>
      </c>
      <c r="S910" s="40">
        <f>INDEX(S$78:S$91,$D910)/$E910</f>
        <v/>
      </c>
      <c r="T910" s="40">
        <f>INDEX(T$78:T$91,$D910)/$E910</f>
        <v/>
      </c>
      <c r="U910" s="40">
        <f>INDEX(U$78:U$91,$D910)/$E910</f>
        <v/>
      </c>
      <c r="V910" s="40">
        <f>INDEX(V$78:V$91,$D910)/$E910</f>
        <v/>
      </c>
      <c r="W910" s="40">
        <f>INDEX(W$78:W$91,$D910)/$E910</f>
        <v/>
      </c>
      <c r="X910" s="40">
        <f>INDEX(X$78:X$91,$D910)/$E910</f>
        <v/>
      </c>
      <c r="Y910" s="40">
        <f>INDEX(Y$78:Y$91,$D910)/$E910</f>
        <v/>
      </c>
      <c r="Z910" s="40">
        <f>INDEX(Z$78:Z$91,$D910)/$E910</f>
        <v/>
      </c>
      <c r="AA910" s="40">
        <f>INDEX(AA$78:AA$91,$D910)/$E910</f>
        <v/>
      </c>
      <c r="AB910" s="40">
        <f>INDEX(AB$78:AB$91,$D910)/$E910</f>
        <v/>
      </c>
      <c r="AC910" s="40">
        <f>INDEX(AC$78:AC$91,$D910)/$E910</f>
        <v/>
      </c>
      <c r="AD910" s="42">
        <f>NEWEXCISE(INDEX(AD$78:AD$91,$D910),$E910)</f>
        <v/>
      </c>
      <c r="AE910" s="25">
        <f>LOWER(Settings!$C$4)&amp;".mit."&amp;$A910&amp;IF($C910="","","."&amp;$C910&amp;"."&amp;$B910)&amp;IF(INDEX(Variables!$D$5:$D$105,MATCH($A910,Variables!$A$5:$A$105,0))="","","."&amp;INDEX(Variables!$D$5:$D$105,MATCH($A910,Variables!$A$5:$A$105,0)))&amp;"."&amp;AE$5</f>
        <v/>
      </c>
      <c r="AF910" s="41">
        <f>INDEX(AF$78:AF$91,$D910)/$E910</f>
        <v/>
      </c>
      <c r="AG910" s="40">
        <f>INDEX(AG$78:AG$91,$D910)/$E910</f>
        <v/>
      </c>
      <c r="AH910" s="40">
        <f>INDEX(AH$78:AH$91,$D910)/$E910</f>
        <v/>
      </c>
      <c r="AI910" s="40">
        <f>INDEX(AI$78:AI$91,$D910)/$E910</f>
        <v/>
      </c>
      <c r="AJ910" s="40">
        <f>INDEX(AJ$78:AJ$91,$D910)/$E910</f>
        <v/>
      </c>
      <c r="AK910" s="40">
        <f>INDEX(AK$78:AK$91,$D910)/$E910</f>
        <v/>
      </c>
      <c r="AL910" s="40">
        <f>INDEX(AL$78:AL$91,$D910)/$E910</f>
        <v/>
      </c>
      <c r="AM910" s="40">
        <f>INDEX(AM$78:AM$91,$D910)/$E910</f>
        <v/>
      </c>
      <c r="AN910" s="40">
        <f>INDEX(AN$78:AN$91,$D910)/$E910</f>
        <v/>
      </c>
      <c r="AO910" s="40">
        <f>INDEX(AO$78:AO$91,$D910)/$E910</f>
        <v/>
      </c>
      <c r="AP910" s="40">
        <f>INDEX(AP$78:AP$91,$D910)/$E910</f>
        <v/>
      </c>
      <c r="AQ910" s="40">
        <f>INDEX(AQ$78:AQ$91,$D910)/$E910</f>
        <v/>
      </c>
      <c r="AR910" s="40">
        <f>INDEX(AR$78:AR$91,$D910)/$E910</f>
        <v/>
      </c>
      <c r="AS910" s="40">
        <f>INDEX(AS$78:AS$91,$D910)/$E910</f>
        <v/>
      </c>
      <c r="AT910" s="40">
        <f>INDEX(AT$78:AT$91,$D910)/$E910</f>
        <v/>
      </c>
      <c r="AU910" s="40">
        <f>INDEX(AU$78:AU$91,$D910)/$E910</f>
        <v/>
      </c>
      <c r="AV910" s="40">
        <f>INDEX(AV$78:AV$91,$D910)/$E910</f>
        <v/>
      </c>
      <c r="AW910" s="40">
        <f>INDEX(AW$78:AW$91,$D910)/$E910</f>
        <v/>
      </c>
      <c r="AX910" s="42">
        <f>NEWEXCISE(INDEX(AX$78:AX$91,$D910),$E910)</f>
        <v/>
      </c>
    </row>
    <row r="911" hidden="1" outlineLevel="2">
      <c r="A911" s="5" t="inlineStr">
        <is>
          <t>ntx</t>
        </is>
      </c>
      <c r="B911" s="5" t="inlineStr">
        <is>
          <t>bio</t>
        </is>
      </c>
      <c r="C911" s="5" t="inlineStr">
        <is>
          <t>nfm</t>
        </is>
      </c>
      <c r="D911" s="40">
        <f>INDEX(Inputs!$L$5:$L$132,MATCH($B911&amp;"|"&amp;$C911,Inputs!$A$5:$A$132,0))</f>
        <v/>
      </c>
      <c r="E911" s="40">
        <f>INDEX(Inputs!$I$5:$I$132,MATCH($B911&amp;"|"&amp;$C911,Inputs!$A$5:$A$132,0))</f>
        <v/>
      </c>
      <c r="F911" s="39" t="n"/>
      <c r="G911" s="39" t="n"/>
      <c r="H911" s="5">
        <f>INDEX(Variables!$B$5:$B$105,MATCH($A911,Variables!$A$5:$A$105,0))&amp;IF($C911="",""," | "&amp;INDEX(Mapping!$B$5:$B$26,MATCH($C911,Mapping!$A$5:$A$26,0))&amp;" | "&amp;INDEX(Mapping!$B$30:$B$41,MATCH($B911,Mapping!$A$30:$A$41,0)))</f>
        <v/>
      </c>
      <c r="I911" s="5">
        <f>INDEX(Variables!$C$5:$C$105,MATCH($A911,Variables!$A$5:$A$105,0))</f>
        <v/>
      </c>
      <c r="J911" s="5">
        <f>INDEX(Variables!$E$5:$E$105,MATCH($A911,Variables!$A$5:$A$105,0))</f>
        <v/>
      </c>
      <c r="K911" s="25">
        <f>LOWER(Settings!$C$4)&amp;".mit."&amp;$A911&amp;IF($C911="","","."&amp;$C911&amp;"."&amp;$B911)&amp;IF(INDEX(Variables!$D$5:$D$105,MATCH($A911,Variables!$A$5:$A$105,0))="","","."&amp;INDEX(Variables!$D$5:$D$105,MATCH($A911,Variables!$A$5:$A$105,0)))&amp;"."&amp;K$5</f>
        <v/>
      </c>
      <c r="L911" s="41">
        <f>INDEX(L$78:L$91,$D911)/$E911</f>
        <v/>
      </c>
      <c r="M911" s="40">
        <f>INDEX(M$78:M$91,$D911)/$E911</f>
        <v/>
      </c>
      <c r="N911" s="40">
        <f>INDEX(N$78:N$91,$D911)/$E911</f>
        <v/>
      </c>
      <c r="O911" s="40">
        <f>INDEX(O$78:O$91,$D911)/$E911</f>
        <v/>
      </c>
      <c r="P911" s="40">
        <f>INDEX(P$78:P$91,$D911)/$E911</f>
        <v/>
      </c>
      <c r="Q911" s="40">
        <f>INDEX(Q$78:Q$91,$D911)/$E911</f>
        <v/>
      </c>
      <c r="R911" s="40">
        <f>INDEX(R$78:R$91,$D911)/$E911</f>
        <v/>
      </c>
      <c r="S911" s="40">
        <f>INDEX(S$78:S$91,$D911)/$E911</f>
        <v/>
      </c>
      <c r="T911" s="40">
        <f>INDEX(T$78:T$91,$D911)/$E911</f>
        <v/>
      </c>
      <c r="U911" s="40">
        <f>INDEX(U$78:U$91,$D911)/$E911</f>
        <v/>
      </c>
      <c r="V911" s="40">
        <f>INDEX(V$78:V$91,$D911)/$E911</f>
        <v/>
      </c>
      <c r="W911" s="40">
        <f>INDEX(W$78:W$91,$D911)/$E911</f>
        <v/>
      </c>
      <c r="X911" s="40">
        <f>INDEX(X$78:X$91,$D911)/$E911</f>
        <v/>
      </c>
      <c r="Y911" s="40">
        <f>INDEX(Y$78:Y$91,$D911)/$E911</f>
        <v/>
      </c>
      <c r="Z911" s="40">
        <f>INDEX(Z$78:Z$91,$D911)/$E911</f>
        <v/>
      </c>
      <c r="AA911" s="40">
        <f>INDEX(AA$78:AA$91,$D911)/$E911</f>
        <v/>
      </c>
      <c r="AB911" s="40">
        <f>INDEX(AB$78:AB$91,$D911)/$E911</f>
        <v/>
      </c>
      <c r="AC911" s="40">
        <f>INDEX(AC$78:AC$91,$D911)/$E911</f>
        <v/>
      </c>
      <c r="AD911" s="42">
        <f>NEWEXCISE(INDEX(AD$78:AD$91,$D911),$E911)</f>
        <v/>
      </c>
      <c r="AE911" s="25">
        <f>LOWER(Settings!$C$4)&amp;".mit."&amp;$A911&amp;IF($C911="","","."&amp;$C911&amp;"."&amp;$B911)&amp;IF(INDEX(Variables!$D$5:$D$105,MATCH($A911,Variables!$A$5:$A$105,0))="","","."&amp;INDEX(Variables!$D$5:$D$105,MATCH($A911,Variables!$A$5:$A$105,0)))&amp;"."&amp;AE$5</f>
        <v/>
      </c>
      <c r="AF911" s="41">
        <f>INDEX(AF$78:AF$91,$D911)/$E911</f>
        <v/>
      </c>
      <c r="AG911" s="40">
        <f>INDEX(AG$78:AG$91,$D911)/$E911</f>
        <v/>
      </c>
      <c r="AH911" s="40">
        <f>INDEX(AH$78:AH$91,$D911)/$E911</f>
        <v/>
      </c>
      <c r="AI911" s="40">
        <f>INDEX(AI$78:AI$91,$D911)/$E911</f>
        <v/>
      </c>
      <c r="AJ911" s="40">
        <f>INDEX(AJ$78:AJ$91,$D911)/$E911</f>
        <v/>
      </c>
      <c r="AK911" s="40">
        <f>INDEX(AK$78:AK$91,$D911)/$E911</f>
        <v/>
      </c>
      <c r="AL911" s="40">
        <f>INDEX(AL$78:AL$91,$D911)/$E911</f>
        <v/>
      </c>
      <c r="AM911" s="40">
        <f>INDEX(AM$78:AM$91,$D911)/$E911</f>
        <v/>
      </c>
      <c r="AN911" s="40">
        <f>INDEX(AN$78:AN$91,$D911)/$E911</f>
        <v/>
      </c>
      <c r="AO911" s="40">
        <f>INDEX(AO$78:AO$91,$D911)/$E911</f>
        <v/>
      </c>
      <c r="AP911" s="40">
        <f>INDEX(AP$78:AP$91,$D911)/$E911</f>
        <v/>
      </c>
      <c r="AQ911" s="40">
        <f>INDEX(AQ$78:AQ$91,$D911)/$E911</f>
        <v/>
      </c>
      <c r="AR911" s="40">
        <f>INDEX(AR$78:AR$91,$D911)/$E911</f>
        <v/>
      </c>
      <c r="AS911" s="40">
        <f>INDEX(AS$78:AS$91,$D911)/$E911</f>
        <v/>
      </c>
      <c r="AT911" s="40">
        <f>INDEX(AT$78:AT$91,$D911)/$E911</f>
        <v/>
      </c>
      <c r="AU911" s="40">
        <f>INDEX(AU$78:AU$91,$D911)/$E911</f>
        <v/>
      </c>
      <c r="AV911" s="40">
        <f>INDEX(AV$78:AV$91,$D911)/$E911</f>
        <v/>
      </c>
      <c r="AW911" s="40">
        <f>INDEX(AW$78:AW$91,$D911)/$E911</f>
        <v/>
      </c>
      <c r="AX911" s="42">
        <f>NEWEXCISE(INDEX(AX$78:AX$91,$D911),$E911)</f>
        <v/>
      </c>
    </row>
    <row r="912" hidden="1" outlineLevel="2"/>
    <row r="913" hidden="1" outlineLevel="2">
      <c r="A913" s="5" t="inlineStr">
        <is>
          <t>nce</t>
        </is>
      </c>
      <c r="B913" s="5" t="inlineStr">
        <is>
          <t>coa</t>
        </is>
      </c>
      <c r="C913" s="5" t="inlineStr">
        <is>
          <t>nfm</t>
        </is>
      </c>
      <c r="D913" s="39" t="n"/>
      <c r="E913" s="39" t="n"/>
      <c r="F913" s="39" t="n"/>
      <c r="G913" s="39" t="n"/>
      <c r="H913" s="5">
        <f>INDEX(Variables!$B$5:$B$105,MATCH($A913,Variables!$A$5:$A$105,0))&amp;IF($C913="",""," | "&amp;INDEX(Mapping!$B$5:$B$26,MATCH($C913,Mapping!$A$5:$A$26,0))&amp;" | "&amp;INDEX(Mapping!$B$30:$B$41,MATCH($B913,Mapping!$A$30:$A$41,0)))</f>
        <v/>
      </c>
      <c r="I913" s="5">
        <f>INDEX(Variables!$C$5:$C$105,MATCH($A913,Variables!$A$5:$A$105,0))</f>
        <v/>
      </c>
      <c r="J913" s="5">
        <f>INDEX(Variables!$E$5:$E$105,MATCH($A913,Variables!$A$5:$A$105,0))</f>
        <v/>
      </c>
      <c r="K913" s="25">
        <f>LOWER(Settings!$C$4)&amp;".mit."&amp;$A913&amp;IF($C913="","","."&amp;$C913&amp;"."&amp;$B913)&amp;IF(INDEX(Variables!$D$5:$D$105,MATCH($A913,Variables!$A$5:$A$105,0))="","","."&amp;INDEX(Variables!$D$5:$D$105,MATCH($A913,Variables!$A$5:$A$105,0)))&amp;"."&amp;K$5</f>
        <v/>
      </c>
      <c r="L913" s="41">
        <f>L886+L895+L904</f>
        <v/>
      </c>
      <c r="M913" s="40">
        <f>M886+M895+M904</f>
        <v/>
      </c>
      <c r="N913" s="40">
        <f>N886+N895+N904</f>
        <v/>
      </c>
      <c r="O913" s="40">
        <f>O886+O895+O904</f>
        <v/>
      </c>
      <c r="P913" s="40">
        <f>P886+P895+P904</f>
        <v/>
      </c>
      <c r="Q913" s="40">
        <f>Q886+Q895+Q904</f>
        <v/>
      </c>
      <c r="R913" s="40">
        <f>R886+R895+R904</f>
        <v/>
      </c>
      <c r="S913" s="40">
        <f>S886+S895+S904</f>
        <v/>
      </c>
      <c r="T913" s="40">
        <f>T886+T895+T904</f>
        <v/>
      </c>
      <c r="U913" s="40">
        <f>U886+U895+U904</f>
        <v/>
      </c>
      <c r="V913" s="40">
        <f>V886+V895+V904</f>
        <v/>
      </c>
      <c r="W913" s="40">
        <f>W886+W895+W904</f>
        <v/>
      </c>
      <c r="X913" s="40">
        <f>X886+X895+X904</f>
        <v/>
      </c>
      <c r="Y913" s="40">
        <f>Y886+Y895+Y904</f>
        <v/>
      </c>
      <c r="Z913" s="40">
        <f>Z886+Z895+Z904</f>
        <v/>
      </c>
      <c r="AA913" s="40">
        <f>AA886+AA895+AA904</f>
        <v/>
      </c>
      <c r="AB913" s="40">
        <f>AB886+AB895+AB904</f>
        <v/>
      </c>
      <c r="AC913" s="40">
        <f>AC886+AC895+AC904</f>
        <v/>
      </c>
      <c r="AD913" s="42">
        <f>NEWPOLICY(AD886,AD895,AD904)</f>
        <v/>
      </c>
      <c r="AE913" s="25">
        <f>LOWER(Settings!$C$4)&amp;".mit."&amp;$A913&amp;IF($C913="","","."&amp;$C913&amp;"."&amp;$B913)&amp;IF(INDEX(Variables!$D$5:$D$105,MATCH($A913,Variables!$A$5:$A$105,0))="","","."&amp;INDEX(Variables!$D$5:$D$105,MATCH($A913,Variables!$A$5:$A$105,0)))&amp;"."&amp;AE$5</f>
        <v/>
      </c>
      <c r="AF913" s="41">
        <f>AF886+AF895+AF904</f>
        <v/>
      </c>
      <c r="AG913" s="40">
        <f>AG886+AG895+AG904</f>
        <v/>
      </c>
      <c r="AH913" s="40">
        <f>AH886+AH895+AH904</f>
        <v/>
      </c>
      <c r="AI913" s="40">
        <f>AI886+AI895+AI904</f>
        <v/>
      </c>
      <c r="AJ913" s="40">
        <f>AJ886+AJ895+AJ904</f>
        <v/>
      </c>
      <c r="AK913" s="40">
        <f>AK886+AK895+AK904</f>
        <v/>
      </c>
      <c r="AL913" s="40">
        <f>AL886+AL895+AL904</f>
        <v/>
      </c>
      <c r="AM913" s="40">
        <f>AM886+AM895+AM904</f>
        <v/>
      </c>
      <c r="AN913" s="40">
        <f>AN886+AN895+AN904</f>
        <v/>
      </c>
      <c r="AO913" s="40">
        <f>AO886+AO895+AO904</f>
        <v/>
      </c>
      <c r="AP913" s="40">
        <f>AP886+AP895+AP904</f>
        <v/>
      </c>
      <c r="AQ913" s="40">
        <f>AQ886+AQ895+AQ904</f>
        <v/>
      </c>
      <c r="AR913" s="40">
        <f>AR886+AR895+AR904</f>
        <v/>
      </c>
      <c r="AS913" s="40">
        <f>AS886+AS895+AS904</f>
        <v/>
      </c>
      <c r="AT913" s="40">
        <f>AT886+AT895+AT904</f>
        <v/>
      </c>
      <c r="AU913" s="40">
        <f>AU886+AU895+AU904</f>
        <v/>
      </c>
      <c r="AV913" s="40">
        <f>AV886+AV895+AV904</f>
        <v/>
      </c>
      <c r="AW913" s="40">
        <f>AW886+AW895+AW904</f>
        <v/>
      </c>
      <c r="AX913" s="42">
        <f>NEWPOLICY(AX886,AX895,AX904)</f>
        <v/>
      </c>
    </row>
    <row r="914" hidden="1" outlineLevel="2">
      <c r="A914" s="5" t="inlineStr">
        <is>
          <t>nce</t>
        </is>
      </c>
      <c r="B914" s="5" t="inlineStr">
        <is>
          <t>nga</t>
        </is>
      </c>
      <c r="C914" s="5" t="inlineStr">
        <is>
          <t>nfm</t>
        </is>
      </c>
      <c r="D914" s="39" t="n"/>
      <c r="E914" s="39" t="n"/>
      <c r="F914" s="39" t="n"/>
      <c r="G914" s="39" t="n"/>
      <c r="H914" s="5">
        <f>INDEX(Variables!$B$5:$B$105,MATCH($A914,Variables!$A$5:$A$105,0))&amp;IF($C914="",""," | "&amp;INDEX(Mapping!$B$5:$B$26,MATCH($C914,Mapping!$A$5:$A$26,0))&amp;" | "&amp;INDEX(Mapping!$B$30:$B$41,MATCH($B914,Mapping!$A$30:$A$41,0)))</f>
        <v/>
      </c>
      <c r="I914" s="5">
        <f>INDEX(Variables!$C$5:$C$105,MATCH($A914,Variables!$A$5:$A$105,0))</f>
        <v/>
      </c>
      <c r="J914" s="5">
        <f>INDEX(Variables!$E$5:$E$105,MATCH($A914,Variables!$A$5:$A$105,0))</f>
        <v/>
      </c>
      <c r="K914" s="25">
        <f>LOWER(Settings!$C$4)&amp;".mit."&amp;$A914&amp;IF($C914="","","."&amp;$C914&amp;"."&amp;$B914)&amp;IF(INDEX(Variables!$D$5:$D$105,MATCH($A914,Variables!$A$5:$A$105,0))="","","."&amp;INDEX(Variables!$D$5:$D$105,MATCH($A914,Variables!$A$5:$A$105,0)))&amp;"."&amp;K$5</f>
        <v/>
      </c>
      <c r="L914" s="41">
        <f>L887+L896+L905</f>
        <v/>
      </c>
      <c r="M914" s="40">
        <f>M887+M896+M905</f>
        <v/>
      </c>
      <c r="N914" s="40">
        <f>N887+N896+N905</f>
        <v/>
      </c>
      <c r="O914" s="40">
        <f>O887+O896+O905</f>
        <v/>
      </c>
      <c r="P914" s="40">
        <f>P887+P896+P905</f>
        <v/>
      </c>
      <c r="Q914" s="40">
        <f>Q887+Q896+Q905</f>
        <v/>
      </c>
      <c r="R914" s="40">
        <f>R887+R896+R905</f>
        <v/>
      </c>
      <c r="S914" s="40">
        <f>S887+S896+S905</f>
        <v/>
      </c>
      <c r="T914" s="40">
        <f>T887+T896+T905</f>
        <v/>
      </c>
      <c r="U914" s="40">
        <f>U887+U896+U905</f>
        <v/>
      </c>
      <c r="V914" s="40">
        <f>V887+V896+V905</f>
        <v/>
      </c>
      <c r="W914" s="40">
        <f>W887+W896+W905</f>
        <v/>
      </c>
      <c r="X914" s="40">
        <f>X887+X896+X905</f>
        <v/>
      </c>
      <c r="Y914" s="40">
        <f>Y887+Y896+Y905</f>
        <v/>
      </c>
      <c r="Z914" s="40">
        <f>Z887+Z896+Z905</f>
        <v/>
      </c>
      <c r="AA914" s="40">
        <f>AA887+AA896+AA905</f>
        <v/>
      </c>
      <c r="AB914" s="40">
        <f>AB887+AB896+AB905</f>
        <v/>
      </c>
      <c r="AC914" s="40">
        <f>AC887+AC896+AC905</f>
        <v/>
      </c>
      <c r="AD914" s="42">
        <f>NEWPOLICY(AD887,AD896,AD905)</f>
        <v/>
      </c>
      <c r="AE914" s="25">
        <f>LOWER(Settings!$C$4)&amp;".mit."&amp;$A914&amp;IF($C914="","","."&amp;$C914&amp;"."&amp;$B914)&amp;IF(INDEX(Variables!$D$5:$D$105,MATCH($A914,Variables!$A$5:$A$105,0))="","","."&amp;INDEX(Variables!$D$5:$D$105,MATCH($A914,Variables!$A$5:$A$105,0)))&amp;"."&amp;AE$5</f>
        <v/>
      </c>
      <c r="AF914" s="41">
        <f>AF887+AF896+AF905</f>
        <v/>
      </c>
      <c r="AG914" s="40">
        <f>AG887+AG896+AG905</f>
        <v/>
      </c>
      <c r="AH914" s="40">
        <f>AH887+AH896+AH905</f>
        <v/>
      </c>
      <c r="AI914" s="40">
        <f>AI887+AI896+AI905</f>
        <v/>
      </c>
      <c r="AJ914" s="40">
        <f>AJ887+AJ896+AJ905</f>
        <v/>
      </c>
      <c r="AK914" s="40">
        <f>AK887+AK896+AK905</f>
        <v/>
      </c>
      <c r="AL914" s="40">
        <f>AL887+AL896+AL905</f>
        <v/>
      </c>
      <c r="AM914" s="40">
        <f>AM887+AM896+AM905</f>
        <v/>
      </c>
      <c r="AN914" s="40">
        <f>AN887+AN896+AN905</f>
        <v/>
      </c>
      <c r="AO914" s="40">
        <f>AO887+AO896+AO905</f>
        <v/>
      </c>
      <c r="AP914" s="40">
        <f>AP887+AP896+AP905</f>
        <v/>
      </c>
      <c r="AQ914" s="40">
        <f>AQ887+AQ896+AQ905</f>
        <v/>
      </c>
      <c r="AR914" s="40">
        <f>AR887+AR896+AR905</f>
        <v/>
      </c>
      <c r="AS914" s="40">
        <f>AS887+AS896+AS905</f>
        <v/>
      </c>
      <c r="AT914" s="40">
        <f>AT887+AT896+AT905</f>
        <v/>
      </c>
      <c r="AU914" s="40">
        <f>AU887+AU896+AU905</f>
        <v/>
      </c>
      <c r="AV914" s="40">
        <f>AV887+AV896+AV905</f>
        <v/>
      </c>
      <c r="AW914" s="40">
        <f>AW887+AW896+AW905</f>
        <v/>
      </c>
      <c r="AX914" s="42">
        <f>NEWPOLICY(AX887,AX896,AX905)</f>
        <v/>
      </c>
    </row>
    <row r="915" hidden="1" outlineLevel="2">
      <c r="A915" s="5" t="inlineStr">
        <is>
          <t>nce</t>
        </is>
      </c>
      <c r="B915" s="5" t="inlineStr">
        <is>
          <t>gso</t>
        </is>
      </c>
      <c r="C915" s="5" t="inlineStr">
        <is>
          <t>nfm</t>
        </is>
      </c>
      <c r="D915" s="39" t="n"/>
      <c r="E915" s="39" t="n"/>
      <c r="F915" s="39" t="n"/>
      <c r="G915" s="39" t="n"/>
      <c r="H915" s="5">
        <f>INDEX(Variables!$B$5:$B$105,MATCH($A915,Variables!$A$5:$A$105,0))&amp;IF($C915="",""," | "&amp;INDEX(Mapping!$B$5:$B$26,MATCH($C915,Mapping!$A$5:$A$26,0))&amp;" | "&amp;INDEX(Mapping!$B$30:$B$41,MATCH($B915,Mapping!$A$30:$A$41,0)))</f>
        <v/>
      </c>
      <c r="I915" s="5">
        <f>INDEX(Variables!$C$5:$C$105,MATCH($A915,Variables!$A$5:$A$105,0))</f>
        <v/>
      </c>
      <c r="J915" s="5">
        <f>INDEX(Variables!$E$5:$E$105,MATCH($A915,Variables!$A$5:$A$105,0))</f>
        <v/>
      </c>
      <c r="K915" s="25">
        <f>LOWER(Settings!$C$4)&amp;".mit."&amp;$A915&amp;IF($C915="","","."&amp;$C915&amp;"."&amp;$B915)&amp;IF(INDEX(Variables!$D$5:$D$105,MATCH($A915,Variables!$A$5:$A$105,0))="","","."&amp;INDEX(Variables!$D$5:$D$105,MATCH($A915,Variables!$A$5:$A$105,0)))&amp;"."&amp;K$5</f>
        <v/>
      </c>
      <c r="L915" s="41">
        <f>L888+L897+L906</f>
        <v/>
      </c>
      <c r="M915" s="40">
        <f>M888+M897+M906</f>
        <v/>
      </c>
      <c r="N915" s="40">
        <f>N888+N897+N906</f>
        <v/>
      </c>
      <c r="O915" s="40">
        <f>O888+O897+O906</f>
        <v/>
      </c>
      <c r="P915" s="40">
        <f>P888+P897+P906</f>
        <v/>
      </c>
      <c r="Q915" s="40">
        <f>Q888+Q897+Q906</f>
        <v/>
      </c>
      <c r="R915" s="40">
        <f>R888+R897+R906</f>
        <v/>
      </c>
      <c r="S915" s="40">
        <f>S888+S897+S906</f>
        <v/>
      </c>
      <c r="T915" s="40">
        <f>T888+T897+T906</f>
        <v/>
      </c>
      <c r="U915" s="40">
        <f>U888+U897+U906</f>
        <v/>
      </c>
      <c r="V915" s="40">
        <f>V888+V897+V906</f>
        <v/>
      </c>
      <c r="W915" s="40">
        <f>W888+W897+W906</f>
        <v/>
      </c>
      <c r="X915" s="40">
        <f>X888+X897+X906</f>
        <v/>
      </c>
      <c r="Y915" s="40">
        <f>Y888+Y897+Y906</f>
        <v/>
      </c>
      <c r="Z915" s="40">
        <f>Z888+Z897+Z906</f>
        <v/>
      </c>
      <c r="AA915" s="40">
        <f>AA888+AA897+AA906</f>
        <v/>
      </c>
      <c r="AB915" s="40">
        <f>AB888+AB897+AB906</f>
        <v/>
      </c>
      <c r="AC915" s="40">
        <f>AC888+AC897+AC906</f>
        <v/>
      </c>
      <c r="AD915" s="42">
        <f>NEWPOLICY(AD888,AD897,AD906)</f>
        <v/>
      </c>
      <c r="AE915" s="25">
        <f>LOWER(Settings!$C$4)&amp;".mit."&amp;$A915&amp;IF($C915="","","."&amp;$C915&amp;"."&amp;$B915)&amp;IF(INDEX(Variables!$D$5:$D$105,MATCH($A915,Variables!$A$5:$A$105,0))="","","."&amp;INDEX(Variables!$D$5:$D$105,MATCH($A915,Variables!$A$5:$A$105,0)))&amp;"."&amp;AE$5</f>
        <v/>
      </c>
      <c r="AF915" s="41">
        <f>AF888+AF897+AF906</f>
        <v/>
      </c>
      <c r="AG915" s="40">
        <f>AG888+AG897+AG906</f>
        <v/>
      </c>
      <c r="AH915" s="40">
        <f>AH888+AH897+AH906</f>
        <v/>
      </c>
      <c r="AI915" s="40">
        <f>AI888+AI897+AI906</f>
        <v/>
      </c>
      <c r="AJ915" s="40">
        <f>AJ888+AJ897+AJ906</f>
        <v/>
      </c>
      <c r="AK915" s="40">
        <f>AK888+AK897+AK906</f>
        <v/>
      </c>
      <c r="AL915" s="40">
        <f>AL888+AL897+AL906</f>
        <v/>
      </c>
      <c r="AM915" s="40">
        <f>AM888+AM897+AM906</f>
        <v/>
      </c>
      <c r="AN915" s="40">
        <f>AN888+AN897+AN906</f>
        <v/>
      </c>
      <c r="AO915" s="40">
        <f>AO888+AO897+AO906</f>
        <v/>
      </c>
      <c r="AP915" s="40">
        <f>AP888+AP897+AP906</f>
        <v/>
      </c>
      <c r="AQ915" s="40">
        <f>AQ888+AQ897+AQ906</f>
        <v/>
      </c>
      <c r="AR915" s="40">
        <f>AR888+AR897+AR906</f>
        <v/>
      </c>
      <c r="AS915" s="40">
        <f>AS888+AS897+AS906</f>
        <v/>
      </c>
      <c r="AT915" s="40">
        <f>AT888+AT897+AT906</f>
        <v/>
      </c>
      <c r="AU915" s="40">
        <f>AU888+AU897+AU906</f>
        <v/>
      </c>
      <c r="AV915" s="40">
        <f>AV888+AV897+AV906</f>
        <v/>
      </c>
      <c r="AW915" s="40">
        <f>AW888+AW897+AW906</f>
        <v/>
      </c>
      <c r="AX915" s="42">
        <f>NEWPOLICY(AX888,AX897,AX906)</f>
        <v/>
      </c>
    </row>
    <row r="916" hidden="1" outlineLevel="2">
      <c r="A916" s="5" t="inlineStr">
        <is>
          <t>nce</t>
        </is>
      </c>
      <c r="B916" s="5" t="inlineStr">
        <is>
          <t>die</t>
        </is>
      </c>
      <c r="C916" s="5" t="inlineStr">
        <is>
          <t>nfm</t>
        </is>
      </c>
      <c r="D916" s="39" t="n"/>
      <c r="E916" s="39" t="n"/>
      <c r="F916" s="39" t="n"/>
      <c r="G916" s="39" t="n"/>
      <c r="H916" s="5">
        <f>INDEX(Variables!$B$5:$B$105,MATCH($A916,Variables!$A$5:$A$105,0))&amp;IF($C916="",""," | "&amp;INDEX(Mapping!$B$5:$B$26,MATCH($C916,Mapping!$A$5:$A$26,0))&amp;" | "&amp;INDEX(Mapping!$B$30:$B$41,MATCH($B916,Mapping!$A$30:$A$41,0)))</f>
        <v/>
      </c>
      <c r="I916" s="5">
        <f>INDEX(Variables!$C$5:$C$105,MATCH($A916,Variables!$A$5:$A$105,0))</f>
        <v/>
      </c>
      <c r="J916" s="5">
        <f>INDEX(Variables!$E$5:$E$105,MATCH($A916,Variables!$A$5:$A$105,0))</f>
        <v/>
      </c>
      <c r="K916" s="25">
        <f>LOWER(Settings!$C$4)&amp;".mit."&amp;$A916&amp;IF($C916="","","."&amp;$C916&amp;"."&amp;$B916)&amp;IF(INDEX(Variables!$D$5:$D$105,MATCH($A916,Variables!$A$5:$A$105,0))="","","."&amp;INDEX(Variables!$D$5:$D$105,MATCH($A916,Variables!$A$5:$A$105,0)))&amp;"."&amp;K$5</f>
        <v/>
      </c>
      <c r="L916" s="41">
        <f>L889+L898+L907</f>
        <v/>
      </c>
      <c r="M916" s="40">
        <f>M889+M898+M907</f>
        <v/>
      </c>
      <c r="N916" s="40">
        <f>N889+N898+N907</f>
        <v/>
      </c>
      <c r="O916" s="40">
        <f>O889+O898+O907</f>
        <v/>
      </c>
      <c r="P916" s="40">
        <f>P889+P898+P907</f>
        <v/>
      </c>
      <c r="Q916" s="40">
        <f>Q889+Q898+Q907</f>
        <v/>
      </c>
      <c r="R916" s="40">
        <f>R889+R898+R907</f>
        <v/>
      </c>
      <c r="S916" s="40">
        <f>S889+S898+S907</f>
        <v/>
      </c>
      <c r="T916" s="40">
        <f>T889+T898+T907</f>
        <v/>
      </c>
      <c r="U916" s="40">
        <f>U889+U898+U907</f>
        <v/>
      </c>
      <c r="V916" s="40">
        <f>V889+V898+V907</f>
        <v/>
      </c>
      <c r="W916" s="40">
        <f>W889+W898+W907</f>
        <v/>
      </c>
      <c r="X916" s="40">
        <f>X889+X898+X907</f>
        <v/>
      </c>
      <c r="Y916" s="40">
        <f>Y889+Y898+Y907</f>
        <v/>
      </c>
      <c r="Z916" s="40">
        <f>Z889+Z898+Z907</f>
        <v/>
      </c>
      <c r="AA916" s="40">
        <f>AA889+AA898+AA907</f>
        <v/>
      </c>
      <c r="AB916" s="40">
        <f>AB889+AB898+AB907</f>
        <v/>
      </c>
      <c r="AC916" s="40">
        <f>AC889+AC898+AC907</f>
        <v/>
      </c>
      <c r="AD916" s="42">
        <f>NEWPOLICY(AD889,AD898,AD907)</f>
        <v/>
      </c>
      <c r="AE916" s="25">
        <f>LOWER(Settings!$C$4)&amp;".mit."&amp;$A916&amp;IF($C916="","","."&amp;$C916&amp;"."&amp;$B916)&amp;IF(INDEX(Variables!$D$5:$D$105,MATCH($A916,Variables!$A$5:$A$105,0))="","","."&amp;INDEX(Variables!$D$5:$D$105,MATCH($A916,Variables!$A$5:$A$105,0)))&amp;"."&amp;AE$5</f>
        <v/>
      </c>
      <c r="AF916" s="41">
        <f>AF889+AF898+AF907</f>
        <v/>
      </c>
      <c r="AG916" s="40">
        <f>AG889+AG898+AG907</f>
        <v/>
      </c>
      <c r="AH916" s="40">
        <f>AH889+AH898+AH907</f>
        <v/>
      </c>
      <c r="AI916" s="40">
        <f>AI889+AI898+AI907</f>
        <v/>
      </c>
      <c r="AJ916" s="40">
        <f>AJ889+AJ898+AJ907</f>
        <v/>
      </c>
      <c r="AK916" s="40">
        <f>AK889+AK898+AK907</f>
        <v/>
      </c>
      <c r="AL916" s="40">
        <f>AL889+AL898+AL907</f>
        <v/>
      </c>
      <c r="AM916" s="40">
        <f>AM889+AM898+AM907</f>
        <v/>
      </c>
      <c r="AN916" s="40">
        <f>AN889+AN898+AN907</f>
        <v/>
      </c>
      <c r="AO916" s="40">
        <f>AO889+AO898+AO907</f>
        <v/>
      </c>
      <c r="AP916" s="40">
        <f>AP889+AP898+AP907</f>
        <v/>
      </c>
      <c r="AQ916" s="40">
        <f>AQ889+AQ898+AQ907</f>
        <v/>
      </c>
      <c r="AR916" s="40">
        <f>AR889+AR898+AR907</f>
        <v/>
      </c>
      <c r="AS916" s="40">
        <f>AS889+AS898+AS907</f>
        <v/>
      </c>
      <c r="AT916" s="40">
        <f>AT889+AT898+AT907</f>
        <v/>
      </c>
      <c r="AU916" s="40">
        <f>AU889+AU898+AU907</f>
        <v/>
      </c>
      <c r="AV916" s="40">
        <f>AV889+AV898+AV907</f>
        <v/>
      </c>
      <c r="AW916" s="40">
        <f>AW889+AW898+AW907</f>
        <v/>
      </c>
      <c r="AX916" s="42">
        <f>NEWPOLICY(AX889,AX898,AX907)</f>
        <v/>
      </c>
    </row>
    <row r="917" hidden="1" outlineLevel="2">
      <c r="A917" s="5" t="inlineStr">
        <is>
          <t>nce</t>
        </is>
      </c>
      <c r="B917" s="5" t="inlineStr">
        <is>
          <t>lpg</t>
        </is>
      </c>
      <c r="C917" s="5" t="inlineStr">
        <is>
          <t>nfm</t>
        </is>
      </c>
      <c r="D917" s="39" t="n"/>
      <c r="E917" s="39" t="n"/>
      <c r="F917" s="39" t="n"/>
      <c r="G917" s="39" t="n"/>
      <c r="H917" s="5">
        <f>INDEX(Variables!$B$5:$B$105,MATCH($A917,Variables!$A$5:$A$105,0))&amp;IF($C917="",""," | "&amp;INDEX(Mapping!$B$5:$B$26,MATCH($C917,Mapping!$A$5:$A$26,0))&amp;" | "&amp;INDEX(Mapping!$B$30:$B$41,MATCH($B917,Mapping!$A$30:$A$41,0)))</f>
        <v/>
      </c>
      <c r="I917" s="5">
        <f>INDEX(Variables!$C$5:$C$105,MATCH($A917,Variables!$A$5:$A$105,0))</f>
        <v/>
      </c>
      <c r="J917" s="5">
        <f>INDEX(Variables!$E$5:$E$105,MATCH($A917,Variables!$A$5:$A$105,0))</f>
        <v/>
      </c>
      <c r="K917" s="25">
        <f>LOWER(Settings!$C$4)&amp;".mit."&amp;$A917&amp;IF($C917="","","."&amp;$C917&amp;"."&amp;$B917)&amp;IF(INDEX(Variables!$D$5:$D$105,MATCH($A917,Variables!$A$5:$A$105,0))="","","."&amp;INDEX(Variables!$D$5:$D$105,MATCH($A917,Variables!$A$5:$A$105,0)))&amp;"."&amp;K$5</f>
        <v/>
      </c>
      <c r="L917" s="41">
        <f>L890+L899+L908</f>
        <v/>
      </c>
      <c r="M917" s="40">
        <f>M890+M899+M908</f>
        <v/>
      </c>
      <c r="N917" s="40">
        <f>N890+N899+N908</f>
        <v/>
      </c>
      <c r="O917" s="40">
        <f>O890+O899+O908</f>
        <v/>
      </c>
      <c r="P917" s="40">
        <f>P890+P899+P908</f>
        <v/>
      </c>
      <c r="Q917" s="40">
        <f>Q890+Q899+Q908</f>
        <v/>
      </c>
      <c r="R917" s="40">
        <f>R890+R899+R908</f>
        <v/>
      </c>
      <c r="S917" s="40">
        <f>S890+S899+S908</f>
        <v/>
      </c>
      <c r="T917" s="40">
        <f>T890+T899+T908</f>
        <v/>
      </c>
      <c r="U917" s="40">
        <f>U890+U899+U908</f>
        <v/>
      </c>
      <c r="V917" s="40">
        <f>V890+V899+V908</f>
        <v/>
      </c>
      <c r="W917" s="40">
        <f>W890+W899+W908</f>
        <v/>
      </c>
      <c r="X917" s="40">
        <f>X890+X899+X908</f>
        <v/>
      </c>
      <c r="Y917" s="40">
        <f>Y890+Y899+Y908</f>
        <v/>
      </c>
      <c r="Z917" s="40">
        <f>Z890+Z899+Z908</f>
        <v/>
      </c>
      <c r="AA917" s="40">
        <f>AA890+AA899+AA908</f>
        <v/>
      </c>
      <c r="AB917" s="40">
        <f>AB890+AB899+AB908</f>
        <v/>
      </c>
      <c r="AC917" s="40">
        <f>AC890+AC899+AC908</f>
        <v/>
      </c>
      <c r="AD917" s="42">
        <f>NEWPOLICY(AD890,AD899,AD908)</f>
        <v/>
      </c>
      <c r="AE917" s="25">
        <f>LOWER(Settings!$C$4)&amp;".mit."&amp;$A917&amp;IF($C917="","","."&amp;$C917&amp;"."&amp;$B917)&amp;IF(INDEX(Variables!$D$5:$D$105,MATCH($A917,Variables!$A$5:$A$105,0))="","","."&amp;INDEX(Variables!$D$5:$D$105,MATCH($A917,Variables!$A$5:$A$105,0)))&amp;"."&amp;AE$5</f>
        <v/>
      </c>
      <c r="AF917" s="41">
        <f>AF890+AF899+AF908</f>
        <v/>
      </c>
      <c r="AG917" s="40">
        <f>AG890+AG899+AG908</f>
        <v/>
      </c>
      <c r="AH917" s="40">
        <f>AH890+AH899+AH908</f>
        <v/>
      </c>
      <c r="AI917" s="40">
        <f>AI890+AI899+AI908</f>
        <v/>
      </c>
      <c r="AJ917" s="40">
        <f>AJ890+AJ899+AJ908</f>
        <v/>
      </c>
      <c r="AK917" s="40">
        <f>AK890+AK899+AK908</f>
        <v/>
      </c>
      <c r="AL917" s="40">
        <f>AL890+AL899+AL908</f>
        <v/>
      </c>
      <c r="AM917" s="40">
        <f>AM890+AM899+AM908</f>
        <v/>
      </c>
      <c r="AN917" s="40">
        <f>AN890+AN899+AN908</f>
        <v/>
      </c>
      <c r="AO917" s="40">
        <f>AO890+AO899+AO908</f>
        <v/>
      </c>
      <c r="AP917" s="40">
        <f>AP890+AP899+AP908</f>
        <v/>
      </c>
      <c r="AQ917" s="40">
        <f>AQ890+AQ899+AQ908</f>
        <v/>
      </c>
      <c r="AR917" s="40">
        <f>AR890+AR899+AR908</f>
        <v/>
      </c>
      <c r="AS917" s="40">
        <f>AS890+AS899+AS908</f>
        <v/>
      </c>
      <c r="AT917" s="40">
        <f>AT890+AT899+AT908</f>
        <v/>
      </c>
      <c r="AU917" s="40">
        <f>AU890+AU899+AU908</f>
        <v/>
      </c>
      <c r="AV917" s="40">
        <f>AV890+AV899+AV908</f>
        <v/>
      </c>
      <c r="AW917" s="40">
        <f>AW890+AW899+AW908</f>
        <v/>
      </c>
      <c r="AX917" s="42">
        <f>NEWPOLICY(AX890,AX899,AX908)</f>
        <v/>
      </c>
    </row>
    <row r="918" hidden="1" outlineLevel="2">
      <c r="A918" s="5" t="inlineStr">
        <is>
          <t>nce</t>
        </is>
      </c>
      <c r="B918" s="5" t="inlineStr">
        <is>
          <t>ker</t>
        </is>
      </c>
      <c r="C918" s="5" t="inlineStr">
        <is>
          <t>nfm</t>
        </is>
      </c>
      <c r="D918" s="39" t="n"/>
      <c r="E918" s="39" t="n"/>
      <c r="F918" s="39" t="n"/>
      <c r="G918" s="39" t="n"/>
      <c r="H918" s="5">
        <f>INDEX(Variables!$B$5:$B$105,MATCH($A918,Variables!$A$5:$A$105,0))&amp;IF($C918="",""," | "&amp;INDEX(Mapping!$B$5:$B$26,MATCH($C918,Mapping!$A$5:$A$26,0))&amp;" | "&amp;INDEX(Mapping!$B$30:$B$41,MATCH($B918,Mapping!$A$30:$A$41,0)))</f>
        <v/>
      </c>
      <c r="I918" s="5">
        <f>INDEX(Variables!$C$5:$C$105,MATCH($A918,Variables!$A$5:$A$105,0))</f>
        <v/>
      </c>
      <c r="J918" s="5">
        <f>INDEX(Variables!$E$5:$E$105,MATCH($A918,Variables!$A$5:$A$105,0))</f>
        <v/>
      </c>
      <c r="K918" s="25">
        <f>LOWER(Settings!$C$4)&amp;".mit."&amp;$A918&amp;IF($C918="","","."&amp;$C918&amp;"."&amp;$B918)&amp;IF(INDEX(Variables!$D$5:$D$105,MATCH($A918,Variables!$A$5:$A$105,0))="","","."&amp;INDEX(Variables!$D$5:$D$105,MATCH($A918,Variables!$A$5:$A$105,0)))&amp;"."&amp;K$5</f>
        <v/>
      </c>
      <c r="L918" s="41">
        <f>L891+L900+L909</f>
        <v/>
      </c>
      <c r="M918" s="40">
        <f>M891+M900+M909</f>
        <v/>
      </c>
      <c r="N918" s="40">
        <f>N891+N900+N909</f>
        <v/>
      </c>
      <c r="O918" s="40">
        <f>O891+O900+O909</f>
        <v/>
      </c>
      <c r="P918" s="40">
        <f>P891+P900+P909</f>
        <v/>
      </c>
      <c r="Q918" s="40">
        <f>Q891+Q900+Q909</f>
        <v/>
      </c>
      <c r="R918" s="40">
        <f>R891+R900+R909</f>
        <v/>
      </c>
      <c r="S918" s="40">
        <f>S891+S900+S909</f>
        <v/>
      </c>
      <c r="T918" s="40">
        <f>T891+T900+T909</f>
        <v/>
      </c>
      <c r="U918" s="40">
        <f>U891+U900+U909</f>
        <v/>
      </c>
      <c r="V918" s="40">
        <f>V891+V900+V909</f>
        <v/>
      </c>
      <c r="W918" s="40">
        <f>W891+W900+W909</f>
        <v/>
      </c>
      <c r="X918" s="40">
        <f>X891+X900+X909</f>
        <v/>
      </c>
      <c r="Y918" s="40">
        <f>Y891+Y900+Y909</f>
        <v/>
      </c>
      <c r="Z918" s="40">
        <f>Z891+Z900+Z909</f>
        <v/>
      </c>
      <c r="AA918" s="40">
        <f>AA891+AA900+AA909</f>
        <v/>
      </c>
      <c r="AB918" s="40">
        <f>AB891+AB900+AB909</f>
        <v/>
      </c>
      <c r="AC918" s="40">
        <f>AC891+AC900+AC909</f>
        <v/>
      </c>
      <c r="AD918" s="42">
        <f>NEWPOLICY(AD891,AD900,AD909)</f>
        <v/>
      </c>
      <c r="AE918" s="25">
        <f>LOWER(Settings!$C$4)&amp;".mit."&amp;$A918&amp;IF($C918="","","."&amp;$C918&amp;"."&amp;$B918)&amp;IF(INDEX(Variables!$D$5:$D$105,MATCH($A918,Variables!$A$5:$A$105,0))="","","."&amp;INDEX(Variables!$D$5:$D$105,MATCH($A918,Variables!$A$5:$A$105,0)))&amp;"."&amp;AE$5</f>
        <v/>
      </c>
      <c r="AF918" s="41">
        <f>AF891+AF900+AF909</f>
        <v/>
      </c>
      <c r="AG918" s="40">
        <f>AG891+AG900+AG909</f>
        <v/>
      </c>
      <c r="AH918" s="40">
        <f>AH891+AH900+AH909</f>
        <v/>
      </c>
      <c r="AI918" s="40">
        <f>AI891+AI900+AI909</f>
        <v/>
      </c>
      <c r="AJ918" s="40">
        <f>AJ891+AJ900+AJ909</f>
        <v/>
      </c>
      <c r="AK918" s="40">
        <f>AK891+AK900+AK909</f>
        <v/>
      </c>
      <c r="AL918" s="40">
        <f>AL891+AL900+AL909</f>
        <v/>
      </c>
      <c r="AM918" s="40">
        <f>AM891+AM900+AM909</f>
        <v/>
      </c>
      <c r="AN918" s="40">
        <f>AN891+AN900+AN909</f>
        <v/>
      </c>
      <c r="AO918" s="40">
        <f>AO891+AO900+AO909</f>
        <v/>
      </c>
      <c r="AP918" s="40">
        <f>AP891+AP900+AP909</f>
        <v/>
      </c>
      <c r="AQ918" s="40">
        <f>AQ891+AQ900+AQ909</f>
        <v/>
      </c>
      <c r="AR918" s="40">
        <f>AR891+AR900+AR909</f>
        <v/>
      </c>
      <c r="AS918" s="40">
        <f>AS891+AS900+AS909</f>
        <v/>
      </c>
      <c r="AT918" s="40">
        <f>AT891+AT900+AT909</f>
        <v/>
      </c>
      <c r="AU918" s="40">
        <f>AU891+AU900+AU909</f>
        <v/>
      </c>
      <c r="AV918" s="40">
        <f>AV891+AV900+AV909</f>
        <v/>
      </c>
      <c r="AW918" s="40">
        <f>AW891+AW900+AW909</f>
        <v/>
      </c>
      <c r="AX918" s="42">
        <f>NEWPOLICY(AX891,AX900,AX909)</f>
        <v/>
      </c>
    </row>
    <row r="919" hidden="1" outlineLevel="2">
      <c r="A919" s="5" t="inlineStr">
        <is>
          <t>nce</t>
        </is>
      </c>
      <c r="B919" s="5" t="inlineStr">
        <is>
          <t>oop</t>
        </is>
      </c>
      <c r="C919" s="5" t="inlineStr">
        <is>
          <t>nfm</t>
        </is>
      </c>
      <c r="D919" s="39" t="n"/>
      <c r="E919" s="39" t="n"/>
      <c r="F919" s="39" t="n"/>
      <c r="G919" s="39" t="n"/>
      <c r="H919" s="5">
        <f>INDEX(Variables!$B$5:$B$105,MATCH($A919,Variables!$A$5:$A$105,0))&amp;IF($C919="",""," | "&amp;INDEX(Mapping!$B$5:$B$26,MATCH($C919,Mapping!$A$5:$A$26,0))&amp;" | "&amp;INDEX(Mapping!$B$30:$B$41,MATCH($B919,Mapping!$A$30:$A$41,0)))</f>
        <v/>
      </c>
      <c r="I919" s="5">
        <f>INDEX(Variables!$C$5:$C$105,MATCH($A919,Variables!$A$5:$A$105,0))</f>
        <v/>
      </c>
      <c r="J919" s="5">
        <f>INDEX(Variables!$E$5:$E$105,MATCH($A919,Variables!$A$5:$A$105,0))</f>
        <v/>
      </c>
      <c r="K919" s="25">
        <f>LOWER(Settings!$C$4)&amp;".mit."&amp;$A919&amp;IF($C919="","","."&amp;$C919&amp;"."&amp;$B919)&amp;IF(INDEX(Variables!$D$5:$D$105,MATCH($A919,Variables!$A$5:$A$105,0))="","","."&amp;INDEX(Variables!$D$5:$D$105,MATCH($A919,Variables!$A$5:$A$105,0)))&amp;"."&amp;K$5</f>
        <v/>
      </c>
      <c r="L919" s="41">
        <f>L892+L901+L910</f>
        <v/>
      </c>
      <c r="M919" s="40">
        <f>M892+M901+M910</f>
        <v/>
      </c>
      <c r="N919" s="40">
        <f>N892+N901+N910</f>
        <v/>
      </c>
      <c r="O919" s="40">
        <f>O892+O901+O910</f>
        <v/>
      </c>
      <c r="P919" s="40">
        <f>P892+P901+P910</f>
        <v/>
      </c>
      <c r="Q919" s="40">
        <f>Q892+Q901+Q910</f>
        <v/>
      </c>
      <c r="R919" s="40">
        <f>R892+R901+R910</f>
        <v/>
      </c>
      <c r="S919" s="40">
        <f>S892+S901+S910</f>
        <v/>
      </c>
      <c r="T919" s="40">
        <f>T892+T901+T910</f>
        <v/>
      </c>
      <c r="U919" s="40">
        <f>U892+U901+U910</f>
        <v/>
      </c>
      <c r="V919" s="40">
        <f>V892+V901+V910</f>
        <v/>
      </c>
      <c r="W919" s="40">
        <f>W892+W901+W910</f>
        <v/>
      </c>
      <c r="X919" s="40">
        <f>X892+X901+X910</f>
        <v/>
      </c>
      <c r="Y919" s="40">
        <f>Y892+Y901+Y910</f>
        <v/>
      </c>
      <c r="Z919" s="40">
        <f>Z892+Z901+Z910</f>
        <v/>
      </c>
      <c r="AA919" s="40">
        <f>AA892+AA901+AA910</f>
        <v/>
      </c>
      <c r="AB919" s="40">
        <f>AB892+AB901+AB910</f>
        <v/>
      </c>
      <c r="AC919" s="40">
        <f>AC892+AC901+AC910</f>
        <v/>
      </c>
      <c r="AD919" s="42">
        <f>NEWPOLICY(AD892,AD901,AD910)</f>
        <v/>
      </c>
      <c r="AE919" s="25">
        <f>LOWER(Settings!$C$4)&amp;".mit."&amp;$A919&amp;IF($C919="","","."&amp;$C919&amp;"."&amp;$B919)&amp;IF(INDEX(Variables!$D$5:$D$105,MATCH($A919,Variables!$A$5:$A$105,0))="","","."&amp;INDEX(Variables!$D$5:$D$105,MATCH($A919,Variables!$A$5:$A$105,0)))&amp;"."&amp;AE$5</f>
        <v/>
      </c>
      <c r="AF919" s="41">
        <f>AF892+AF901+AF910</f>
        <v/>
      </c>
      <c r="AG919" s="40">
        <f>AG892+AG901+AG910</f>
        <v/>
      </c>
      <c r="AH919" s="40">
        <f>AH892+AH901+AH910</f>
        <v/>
      </c>
      <c r="AI919" s="40">
        <f>AI892+AI901+AI910</f>
        <v/>
      </c>
      <c r="AJ919" s="40">
        <f>AJ892+AJ901+AJ910</f>
        <v/>
      </c>
      <c r="AK919" s="40">
        <f>AK892+AK901+AK910</f>
        <v/>
      </c>
      <c r="AL919" s="40">
        <f>AL892+AL901+AL910</f>
        <v/>
      </c>
      <c r="AM919" s="40">
        <f>AM892+AM901+AM910</f>
        <v/>
      </c>
      <c r="AN919" s="40">
        <f>AN892+AN901+AN910</f>
        <v/>
      </c>
      <c r="AO919" s="40">
        <f>AO892+AO901+AO910</f>
        <v/>
      </c>
      <c r="AP919" s="40">
        <f>AP892+AP901+AP910</f>
        <v/>
      </c>
      <c r="AQ919" s="40">
        <f>AQ892+AQ901+AQ910</f>
        <v/>
      </c>
      <c r="AR919" s="40">
        <f>AR892+AR901+AR910</f>
        <v/>
      </c>
      <c r="AS919" s="40">
        <f>AS892+AS901+AS910</f>
        <v/>
      </c>
      <c r="AT919" s="40">
        <f>AT892+AT901+AT910</f>
        <v/>
      </c>
      <c r="AU919" s="40">
        <f>AU892+AU901+AU910</f>
        <v/>
      </c>
      <c r="AV919" s="40">
        <f>AV892+AV901+AV910</f>
        <v/>
      </c>
      <c r="AW919" s="40">
        <f>AW892+AW901+AW910</f>
        <v/>
      </c>
      <c r="AX919" s="42">
        <f>NEWPOLICY(AX892,AX901,AX910)</f>
        <v/>
      </c>
    </row>
    <row r="920" hidden="1" outlineLevel="2">
      <c r="A920" s="5" t="inlineStr">
        <is>
          <t>nce</t>
        </is>
      </c>
      <c r="B920" s="5" t="inlineStr">
        <is>
          <t>bio</t>
        </is>
      </c>
      <c r="C920" s="5" t="inlineStr">
        <is>
          <t>nfm</t>
        </is>
      </c>
      <c r="D920" s="39" t="n"/>
      <c r="E920" s="39" t="n"/>
      <c r="F920" s="39" t="n"/>
      <c r="G920" s="39" t="n"/>
      <c r="H920" s="5">
        <f>INDEX(Variables!$B$5:$B$105,MATCH($A920,Variables!$A$5:$A$105,0))&amp;IF($C920="",""," | "&amp;INDEX(Mapping!$B$5:$B$26,MATCH($C920,Mapping!$A$5:$A$26,0))&amp;" | "&amp;INDEX(Mapping!$B$30:$B$41,MATCH($B920,Mapping!$A$30:$A$41,0)))</f>
        <v/>
      </c>
      <c r="I920" s="5">
        <f>INDEX(Variables!$C$5:$C$105,MATCH($A920,Variables!$A$5:$A$105,0))</f>
        <v/>
      </c>
      <c r="J920" s="5">
        <f>INDEX(Variables!$E$5:$E$105,MATCH($A920,Variables!$A$5:$A$105,0))</f>
        <v/>
      </c>
      <c r="K920" s="25">
        <f>LOWER(Settings!$C$4)&amp;".mit."&amp;$A920&amp;IF($C920="","","."&amp;$C920&amp;"."&amp;$B920)&amp;IF(INDEX(Variables!$D$5:$D$105,MATCH($A920,Variables!$A$5:$A$105,0))="","","."&amp;INDEX(Variables!$D$5:$D$105,MATCH($A920,Variables!$A$5:$A$105,0)))&amp;"."&amp;K$5</f>
        <v/>
      </c>
      <c r="L920" s="41">
        <f>L893+L902+L911</f>
        <v/>
      </c>
      <c r="M920" s="40">
        <f>M893+M902+M911</f>
        <v/>
      </c>
      <c r="N920" s="40">
        <f>N893+N902+N911</f>
        <v/>
      </c>
      <c r="O920" s="40">
        <f>O893+O902+O911</f>
        <v/>
      </c>
      <c r="P920" s="40">
        <f>P893+P902+P911</f>
        <v/>
      </c>
      <c r="Q920" s="40">
        <f>Q893+Q902+Q911</f>
        <v/>
      </c>
      <c r="R920" s="40">
        <f>R893+R902+R911</f>
        <v/>
      </c>
      <c r="S920" s="40">
        <f>S893+S902+S911</f>
        <v/>
      </c>
      <c r="T920" s="40">
        <f>T893+T902+T911</f>
        <v/>
      </c>
      <c r="U920" s="40">
        <f>U893+U902+U911</f>
        <v/>
      </c>
      <c r="V920" s="40">
        <f>V893+V902+V911</f>
        <v/>
      </c>
      <c r="W920" s="40">
        <f>W893+W902+W911</f>
        <v/>
      </c>
      <c r="X920" s="40">
        <f>X893+X902+X911</f>
        <v/>
      </c>
      <c r="Y920" s="40">
        <f>Y893+Y902+Y911</f>
        <v/>
      </c>
      <c r="Z920" s="40">
        <f>Z893+Z902+Z911</f>
        <v/>
      </c>
      <c r="AA920" s="40">
        <f>AA893+AA902+AA911</f>
        <v/>
      </c>
      <c r="AB920" s="40">
        <f>AB893+AB902+AB911</f>
        <v/>
      </c>
      <c r="AC920" s="40">
        <f>AC893+AC902+AC911</f>
        <v/>
      </c>
      <c r="AD920" s="42">
        <f>NEWPOLICY(AD893,AD902,AD911)</f>
        <v/>
      </c>
      <c r="AE920" s="25">
        <f>LOWER(Settings!$C$4)&amp;".mit."&amp;$A920&amp;IF($C920="","","."&amp;$C920&amp;"."&amp;$B920)&amp;IF(INDEX(Variables!$D$5:$D$105,MATCH($A920,Variables!$A$5:$A$105,0))="","","."&amp;INDEX(Variables!$D$5:$D$105,MATCH($A920,Variables!$A$5:$A$105,0)))&amp;"."&amp;AE$5</f>
        <v/>
      </c>
      <c r="AF920" s="41">
        <f>AF893+AF902+AF911</f>
        <v/>
      </c>
      <c r="AG920" s="40">
        <f>AG893+AG902+AG911</f>
        <v/>
      </c>
      <c r="AH920" s="40">
        <f>AH893+AH902+AH911</f>
        <v/>
      </c>
      <c r="AI920" s="40">
        <f>AI893+AI902+AI911</f>
        <v/>
      </c>
      <c r="AJ920" s="40">
        <f>AJ893+AJ902+AJ911</f>
        <v/>
      </c>
      <c r="AK920" s="40">
        <f>AK893+AK902+AK911</f>
        <v/>
      </c>
      <c r="AL920" s="40">
        <f>AL893+AL902+AL911</f>
        <v/>
      </c>
      <c r="AM920" s="40">
        <f>AM893+AM902+AM911</f>
        <v/>
      </c>
      <c r="AN920" s="40">
        <f>AN893+AN902+AN911</f>
        <v/>
      </c>
      <c r="AO920" s="40">
        <f>AO893+AO902+AO911</f>
        <v/>
      </c>
      <c r="AP920" s="40">
        <f>AP893+AP902+AP911</f>
        <v/>
      </c>
      <c r="AQ920" s="40">
        <f>AQ893+AQ902+AQ911</f>
        <v/>
      </c>
      <c r="AR920" s="40">
        <f>AR893+AR902+AR911</f>
        <v/>
      </c>
      <c r="AS920" s="40">
        <f>AS893+AS902+AS911</f>
        <v/>
      </c>
      <c r="AT920" s="40">
        <f>AT893+AT902+AT911</f>
        <v/>
      </c>
      <c r="AU920" s="40">
        <f>AU893+AU902+AU911</f>
        <v/>
      </c>
      <c r="AV920" s="40">
        <f>AV893+AV902+AV911</f>
        <v/>
      </c>
      <c r="AW920" s="40">
        <f>AW893+AW902+AW911</f>
        <v/>
      </c>
      <c r="AX920" s="42">
        <f>NEWPOLICY(AX893,AX902,AX911)</f>
        <v/>
      </c>
    </row>
    <row r="921" hidden="1" outlineLevel="2"/>
    <row r="922" hidden="1" outlineLevel="2">
      <c r="A922" s="5" t="inlineStr">
        <is>
          <t>atp</t>
        </is>
      </c>
      <c r="B922" s="5" t="inlineStr">
        <is>
          <t>coa</t>
        </is>
      </c>
      <c r="C922" s="5" t="inlineStr">
        <is>
          <t>nfm</t>
        </is>
      </c>
      <c r="D922" s="40">
        <f>INDEX(Inputs!$R$5:$R$132,MATCH($B922&amp;"|"&amp;$C922,Inputs!$A$5:$A$132,0))</f>
        <v/>
      </c>
      <c r="E922" s="40">
        <f>INDEX(Inputs!$S$5:$S$132,MATCH($B922&amp;"|"&amp;$C922,Inputs!$A$5:$A$132,0))</f>
        <v/>
      </c>
      <c r="F922" s="39" t="n"/>
      <c r="G922" s="39" t="n"/>
      <c r="H922" s="5">
        <f>INDEX(Variables!$B$5:$B$105,MATCH($A922,Variables!$A$5:$A$105,0))&amp;IF($C922="",""," | "&amp;INDEX(Mapping!$B$5:$B$26,MATCH($C922,Mapping!$A$5:$A$26,0))&amp;" | "&amp;INDEX(Mapping!$B$30:$B$41,MATCH($B922,Mapping!$A$30:$A$41,0)))</f>
        <v/>
      </c>
      <c r="I922" s="5">
        <f>INDEX(Variables!$C$5:$C$105,MATCH($A922,Variables!$A$5:$A$105,0))</f>
        <v/>
      </c>
      <c r="J922" s="5">
        <f>INDEX(Variables!$E$5:$E$105,MATCH($A922,Variables!$A$5:$A$105,0))</f>
        <v/>
      </c>
      <c r="K922" s="25">
        <f>LOWER(Settings!$C$4)&amp;".mit."&amp;$A922&amp;IF($C922="","","."&amp;$C922&amp;"."&amp;$B922)&amp;IF(INDEX(Variables!$D$5:$D$105,MATCH($A922,Variables!$A$5:$A$105,0))="","","."&amp;INDEX(Variables!$D$5:$D$105,MATCH($A922,Variables!$A$5:$A$105,0)))&amp;"."&amp;K$5</f>
        <v/>
      </c>
      <c r="L922" s="41">
        <f>MAX(INDEX(L$232:L$243,$D922)+L913*(1+$E922),0.01)</f>
        <v/>
      </c>
      <c r="M922" s="40">
        <f>MAX(INDEX(M$232:M$243,$D922)+M913*(1+$E922),0.01)</f>
        <v/>
      </c>
      <c r="N922" s="40">
        <f>MAX(INDEX(N$232:N$243,$D922)+N913*(1+$E922),0.01)</f>
        <v/>
      </c>
      <c r="O922" s="40">
        <f>MAX(INDEX(O$232:O$243,$D922)+O913*(1+$E922),0.01)</f>
        <v/>
      </c>
      <c r="P922" s="40">
        <f>MAX(INDEX(P$232:P$243,$D922)+P913*(1+$E922),0.01)</f>
        <v/>
      </c>
      <c r="Q922" s="40">
        <f>MAX(INDEX(Q$232:Q$243,$D922)+Q913*(1+$E922),0.01)</f>
        <v/>
      </c>
      <c r="R922" s="40">
        <f>MAX(INDEX(R$232:R$243,$D922)+R913*(1+$E922),0.01)</f>
        <v/>
      </c>
      <c r="S922" s="40">
        <f>MAX(INDEX(S$232:S$243,$D922)+S913*(1+$E922),0.01)</f>
        <v/>
      </c>
      <c r="T922" s="40">
        <f>MAX(INDEX(T$232:T$243,$D922)+T913*(1+$E922),0.01)</f>
        <v/>
      </c>
      <c r="U922" s="40">
        <f>MAX(INDEX(U$232:U$243,$D922)+U913*(1+$E922),0.01)</f>
        <v/>
      </c>
      <c r="V922" s="40">
        <f>MAX(INDEX(V$232:V$243,$D922)+V913*(1+$E922),0.01)</f>
        <v/>
      </c>
      <c r="W922" s="40">
        <f>MAX(INDEX(W$232:W$243,$D922)+W913*(1+$E922),0.01)</f>
        <v/>
      </c>
      <c r="X922" s="40">
        <f>MAX(INDEX(X$232:X$243,$D922)+X913*(1+$E922),0.01)</f>
        <v/>
      </c>
      <c r="Y922" s="40">
        <f>MAX(INDEX(Y$232:Y$243,$D922)+Y913*(1+$E922),0.01)</f>
        <v/>
      </c>
      <c r="Z922" s="40">
        <f>MAX(INDEX(Z$232:Z$243,$D922)+Z913*(1+$E922),0.01)</f>
        <v/>
      </c>
      <c r="AA922" s="40">
        <f>MAX(INDEX(AA$232:AA$243,$D922)+AA913*(1+$E922),0.01)</f>
        <v/>
      </c>
      <c r="AB922" s="40">
        <f>MAX(INDEX(AB$232:AB$243,$D922)+AB913*(1+$E922),0.01)</f>
        <v/>
      </c>
      <c r="AC922" s="40">
        <f>MAX(INDEX(AC$232:AC$243,$D922)+AC913*(1+$E922),0.01)</f>
        <v/>
      </c>
      <c r="AD922" s="42">
        <f>POSTTAX(INDEX(AD$232:AD$243,$D922),AD913,$E922)</f>
        <v/>
      </c>
      <c r="AE922" s="25">
        <f>LOWER(Settings!$C$4)&amp;".mit."&amp;$A922&amp;IF($C922="","","."&amp;$C922&amp;"."&amp;$B922)&amp;IF(INDEX(Variables!$D$5:$D$105,MATCH($A922,Variables!$A$5:$A$105,0))="","","."&amp;INDEX(Variables!$D$5:$D$105,MATCH($A922,Variables!$A$5:$A$105,0)))&amp;"."&amp;AE$5</f>
        <v/>
      </c>
      <c r="AF922" s="41">
        <f>MAX(INDEX(AF$232:AF$243,$D922)+AF913*(1+$E922),0.01)</f>
        <v/>
      </c>
      <c r="AG922" s="40">
        <f>MAX(INDEX(AG$232:AG$243,$D922)+AG913*(1+$E922),0.01)</f>
        <v/>
      </c>
      <c r="AH922" s="40">
        <f>MAX(INDEX(AH$232:AH$243,$D922)+AH913*(1+$E922),0.01)</f>
        <v/>
      </c>
      <c r="AI922" s="40">
        <f>MAX(INDEX(AI$232:AI$243,$D922)+AI913*(1+$E922),0.01)</f>
        <v/>
      </c>
      <c r="AJ922" s="40">
        <f>MAX(INDEX(AJ$232:AJ$243,$D922)+AJ913*(1+$E922),0.01)</f>
        <v/>
      </c>
      <c r="AK922" s="40">
        <f>MAX(INDEX(AK$232:AK$243,$D922)+AK913*(1+$E922),0.01)</f>
        <v/>
      </c>
      <c r="AL922" s="40">
        <f>MAX(INDEX(AL$232:AL$243,$D922)+AL913*(1+$E922),0.01)</f>
        <v/>
      </c>
      <c r="AM922" s="40">
        <f>MAX(INDEX(AM$232:AM$243,$D922)+AM913*(1+$E922),0.01)</f>
        <v/>
      </c>
      <c r="AN922" s="40">
        <f>MAX(INDEX(AN$232:AN$243,$D922)+AN913*(1+$E922),0.01)</f>
        <v/>
      </c>
      <c r="AO922" s="40">
        <f>MAX(INDEX(AO$232:AO$243,$D922)+AO913*(1+$E922),0.01)</f>
        <v/>
      </c>
      <c r="AP922" s="40">
        <f>MAX(INDEX(AP$232:AP$243,$D922)+AP913*(1+$E922),0.01)</f>
        <v/>
      </c>
      <c r="AQ922" s="40">
        <f>MAX(INDEX(AQ$232:AQ$243,$D922)+AQ913*(1+$E922),0.01)</f>
        <v/>
      </c>
      <c r="AR922" s="40">
        <f>MAX(INDEX(AR$232:AR$243,$D922)+AR913*(1+$E922),0.01)</f>
        <v/>
      </c>
      <c r="AS922" s="40">
        <f>MAX(INDEX(AS$232:AS$243,$D922)+AS913*(1+$E922),0.01)</f>
        <v/>
      </c>
      <c r="AT922" s="40">
        <f>MAX(INDEX(AT$232:AT$243,$D922)+AT913*(1+$E922),0.01)</f>
        <v/>
      </c>
      <c r="AU922" s="40">
        <f>MAX(INDEX(AU$232:AU$243,$D922)+AU913*(1+$E922),0.01)</f>
        <v/>
      </c>
      <c r="AV922" s="40">
        <f>MAX(INDEX(AV$232:AV$243,$D922)+AV913*(1+$E922),0.01)</f>
        <v/>
      </c>
      <c r="AW922" s="40">
        <f>MAX(INDEX(AW$232:AW$243,$D922)+AW913*(1+$E922),0.01)</f>
        <v/>
      </c>
      <c r="AX922" s="42">
        <f>POSTTAX(INDEX(AX$232:AX$243,$D922),AX913,$E922)</f>
        <v/>
      </c>
    </row>
    <row r="923" hidden="1" outlineLevel="2">
      <c r="A923" s="5" t="inlineStr">
        <is>
          <t>atp</t>
        </is>
      </c>
      <c r="B923" s="5" t="inlineStr">
        <is>
          <t>nga</t>
        </is>
      </c>
      <c r="C923" s="5" t="inlineStr">
        <is>
          <t>nfm</t>
        </is>
      </c>
      <c r="D923" s="40">
        <f>INDEX(Inputs!$R$5:$R$132,MATCH($B923&amp;"|"&amp;$C923,Inputs!$A$5:$A$132,0))</f>
        <v/>
      </c>
      <c r="E923" s="40">
        <f>INDEX(Inputs!$S$5:$S$132,MATCH($B923&amp;"|"&amp;$C923,Inputs!$A$5:$A$132,0))</f>
        <v/>
      </c>
      <c r="F923" s="39" t="n"/>
      <c r="G923" s="39" t="n"/>
      <c r="H923" s="5">
        <f>INDEX(Variables!$B$5:$B$105,MATCH($A923,Variables!$A$5:$A$105,0))&amp;IF($C923="",""," | "&amp;INDEX(Mapping!$B$5:$B$26,MATCH($C923,Mapping!$A$5:$A$26,0))&amp;" | "&amp;INDEX(Mapping!$B$30:$B$41,MATCH($B923,Mapping!$A$30:$A$41,0)))</f>
        <v/>
      </c>
      <c r="I923" s="5">
        <f>INDEX(Variables!$C$5:$C$105,MATCH($A923,Variables!$A$5:$A$105,0))</f>
        <v/>
      </c>
      <c r="J923" s="5">
        <f>INDEX(Variables!$E$5:$E$105,MATCH($A923,Variables!$A$5:$A$105,0))</f>
        <v/>
      </c>
      <c r="K923" s="25">
        <f>LOWER(Settings!$C$4)&amp;".mit."&amp;$A923&amp;IF($C923="","","."&amp;$C923&amp;"."&amp;$B923)&amp;IF(INDEX(Variables!$D$5:$D$105,MATCH($A923,Variables!$A$5:$A$105,0))="","","."&amp;INDEX(Variables!$D$5:$D$105,MATCH($A923,Variables!$A$5:$A$105,0)))&amp;"."&amp;K$5</f>
        <v/>
      </c>
      <c r="L923" s="41">
        <f>MAX(INDEX(L$232:L$243,$D923)+L914*(1+$E923),0.01)</f>
        <v/>
      </c>
      <c r="M923" s="40">
        <f>MAX(INDEX(M$232:M$243,$D923)+M914*(1+$E923),0.01)</f>
        <v/>
      </c>
      <c r="N923" s="40">
        <f>MAX(INDEX(N$232:N$243,$D923)+N914*(1+$E923),0.01)</f>
        <v/>
      </c>
      <c r="O923" s="40">
        <f>MAX(INDEX(O$232:O$243,$D923)+O914*(1+$E923),0.01)</f>
        <v/>
      </c>
      <c r="P923" s="40">
        <f>MAX(INDEX(P$232:P$243,$D923)+P914*(1+$E923),0.01)</f>
        <v/>
      </c>
      <c r="Q923" s="40">
        <f>MAX(INDEX(Q$232:Q$243,$D923)+Q914*(1+$E923),0.01)</f>
        <v/>
      </c>
      <c r="R923" s="40">
        <f>MAX(INDEX(R$232:R$243,$D923)+R914*(1+$E923),0.01)</f>
        <v/>
      </c>
      <c r="S923" s="40">
        <f>MAX(INDEX(S$232:S$243,$D923)+S914*(1+$E923),0.01)</f>
        <v/>
      </c>
      <c r="T923" s="40">
        <f>MAX(INDEX(T$232:T$243,$D923)+T914*(1+$E923),0.01)</f>
        <v/>
      </c>
      <c r="U923" s="40">
        <f>MAX(INDEX(U$232:U$243,$D923)+U914*(1+$E923),0.01)</f>
        <v/>
      </c>
      <c r="V923" s="40">
        <f>MAX(INDEX(V$232:V$243,$D923)+V914*(1+$E923),0.01)</f>
        <v/>
      </c>
      <c r="W923" s="40">
        <f>MAX(INDEX(W$232:W$243,$D923)+W914*(1+$E923),0.01)</f>
        <v/>
      </c>
      <c r="X923" s="40">
        <f>MAX(INDEX(X$232:X$243,$D923)+X914*(1+$E923),0.01)</f>
        <v/>
      </c>
      <c r="Y923" s="40">
        <f>MAX(INDEX(Y$232:Y$243,$D923)+Y914*(1+$E923),0.01)</f>
        <v/>
      </c>
      <c r="Z923" s="40">
        <f>MAX(INDEX(Z$232:Z$243,$D923)+Z914*(1+$E923),0.01)</f>
        <v/>
      </c>
      <c r="AA923" s="40">
        <f>MAX(INDEX(AA$232:AA$243,$D923)+AA914*(1+$E923),0.01)</f>
        <v/>
      </c>
      <c r="AB923" s="40">
        <f>MAX(INDEX(AB$232:AB$243,$D923)+AB914*(1+$E923),0.01)</f>
        <v/>
      </c>
      <c r="AC923" s="40">
        <f>MAX(INDEX(AC$232:AC$243,$D923)+AC914*(1+$E923),0.01)</f>
        <v/>
      </c>
      <c r="AD923" s="42">
        <f>POSTTAX(INDEX(AD$232:AD$243,$D923),AD914,$E923)</f>
        <v/>
      </c>
      <c r="AE923" s="25">
        <f>LOWER(Settings!$C$4)&amp;".mit."&amp;$A923&amp;IF($C923="","","."&amp;$C923&amp;"."&amp;$B923)&amp;IF(INDEX(Variables!$D$5:$D$105,MATCH($A923,Variables!$A$5:$A$105,0))="","","."&amp;INDEX(Variables!$D$5:$D$105,MATCH($A923,Variables!$A$5:$A$105,0)))&amp;"."&amp;AE$5</f>
        <v/>
      </c>
      <c r="AF923" s="41">
        <f>MAX(INDEX(AF$232:AF$243,$D923)+AF914*(1+$E923),0.01)</f>
        <v/>
      </c>
      <c r="AG923" s="40">
        <f>MAX(INDEX(AG$232:AG$243,$D923)+AG914*(1+$E923),0.01)</f>
        <v/>
      </c>
      <c r="AH923" s="40">
        <f>MAX(INDEX(AH$232:AH$243,$D923)+AH914*(1+$E923),0.01)</f>
        <v/>
      </c>
      <c r="AI923" s="40">
        <f>MAX(INDEX(AI$232:AI$243,$D923)+AI914*(1+$E923),0.01)</f>
        <v/>
      </c>
      <c r="AJ923" s="40">
        <f>MAX(INDEX(AJ$232:AJ$243,$D923)+AJ914*(1+$E923),0.01)</f>
        <v/>
      </c>
      <c r="AK923" s="40">
        <f>MAX(INDEX(AK$232:AK$243,$D923)+AK914*(1+$E923),0.01)</f>
        <v/>
      </c>
      <c r="AL923" s="40">
        <f>MAX(INDEX(AL$232:AL$243,$D923)+AL914*(1+$E923),0.01)</f>
        <v/>
      </c>
      <c r="AM923" s="40">
        <f>MAX(INDEX(AM$232:AM$243,$D923)+AM914*(1+$E923),0.01)</f>
        <v/>
      </c>
      <c r="AN923" s="40">
        <f>MAX(INDEX(AN$232:AN$243,$D923)+AN914*(1+$E923),0.01)</f>
        <v/>
      </c>
      <c r="AO923" s="40">
        <f>MAX(INDEX(AO$232:AO$243,$D923)+AO914*(1+$E923),0.01)</f>
        <v/>
      </c>
      <c r="AP923" s="40">
        <f>MAX(INDEX(AP$232:AP$243,$D923)+AP914*(1+$E923),0.01)</f>
        <v/>
      </c>
      <c r="AQ923" s="40">
        <f>MAX(INDEX(AQ$232:AQ$243,$D923)+AQ914*(1+$E923),0.01)</f>
        <v/>
      </c>
      <c r="AR923" s="40">
        <f>MAX(INDEX(AR$232:AR$243,$D923)+AR914*(1+$E923),0.01)</f>
        <v/>
      </c>
      <c r="AS923" s="40">
        <f>MAX(INDEX(AS$232:AS$243,$D923)+AS914*(1+$E923),0.01)</f>
        <v/>
      </c>
      <c r="AT923" s="40">
        <f>MAX(INDEX(AT$232:AT$243,$D923)+AT914*(1+$E923),0.01)</f>
        <v/>
      </c>
      <c r="AU923" s="40">
        <f>MAX(INDEX(AU$232:AU$243,$D923)+AU914*(1+$E923),0.01)</f>
        <v/>
      </c>
      <c r="AV923" s="40">
        <f>MAX(INDEX(AV$232:AV$243,$D923)+AV914*(1+$E923),0.01)</f>
        <v/>
      </c>
      <c r="AW923" s="40">
        <f>MAX(INDEX(AW$232:AW$243,$D923)+AW914*(1+$E923),0.01)</f>
        <v/>
      </c>
      <c r="AX923" s="42">
        <f>POSTTAX(INDEX(AX$232:AX$243,$D923),AX914,$E923)</f>
        <v/>
      </c>
    </row>
    <row r="924" hidden="1" outlineLevel="2">
      <c r="A924" s="5" t="inlineStr">
        <is>
          <t>atp</t>
        </is>
      </c>
      <c r="B924" s="5" t="inlineStr">
        <is>
          <t>gso</t>
        </is>
      </c>
      <c r="C924" s="5" t="inlineStr">
        <is>
          <t>nfm</t>
        </is>
      </c>
      <c r="D924" s="40">
        <f>INDEX(Inputs!$R$5:$R$132,MATCH($B924&amp;"|"&amp;$C924,Inputs!$A$5:$A$132,0))</f>
        <v/>
      </c>
      <c r="E924" s="40">
        <f>INDEX(Inputs!$S$5:$S$132,MATCH($B924&amp;"|"&amp;$C924,Inputs!$A$5:$A$132,0))</f>
        <v/>
      </c>
      <c r="F924" s="39" t="n"/>
      <c r="G924" s="39" t="n"/>
      <c r="H924" s="5">
        <f>INDEX(Variables!$B$5:$B$105,MATCH($A924,Variables!$A$5:$A$105,0))&amp;IF($C924="",""," | "&amp;INDEX(Mapping!$B$5:$B$26,MATCH($C924,Mapping!$A$5:$A$26,0))&amp;" | "&amp;INDEX(Mapping!$B$30:$B$41,MATCH($B924,Mapping!$A$30:$A$41,0)))</f>
        <v/>
      </c>
      <c r="I924" s="5">
        <f>INDEX(Variables!$C$5:$C$105,MATCH($A924,Variables!$A$5:$A$105,0))</f>
        <v/>
      </c>
      <c r="J924" s="5">
        <f>INDEX(Variables!$E$5:$E$105,MATCH($A924,Variables!$A$5:$A$105,0))</f>
        <v/>
      </c>
      <c r="K924" s="25">
        <f>LOWER(Settings!$C$4)&amp;".mit."&amp;$A924&amp;IF($C924="","","."&amp;$C924&amp;"."&amp;$B924)&amp;IF(INDEX(Variables!$D$5:$D$105,MATCH($A924,Variables!$A$5:$A$105,0))="","","."&amp;INDEX(Variables!$D$5:$D$105,MATCH($A924,Variables!$A$5:$A$105,0)))&amp;"."&amp;K$5</f>
        <v/>
      </c>
      <c r="L924" s="41">
        <f>MAX(INDEX(L$232:L$243,$D924)+L915*(1+$E924),0.01)</f>
        <v/>
      </c>
      <c r="M924" s="40">
        <f>MAX(INDEX(M$232:M$243,$D924)+M915*(1+$E924),0.01)</f>
        <v/>
      </c>
      <c r="N924" s="40">
        <f>MAX(INDEX(N$232:N$243,$D924)+N915*(1+$E924),0.01)</f>
        <v/>
      </c>
      <c r="O924" s="40">
        <f>MAX(INDEX(O$232:O$243,$D924)+O915*(1+$E924),0.01)</f>
        <v/>
      </c>
      <c r="P924" s="40">
        <f>MAX(INDEX(P$232:P$243,$D924)+P915*(1+$E924),0.01)</f>
        <v/>
      </c>
      <c r="Q924" s="40">
        <f>MAX(INDEX(Q$232:Q$243,$D924)+Q915*(1+$E924),0.01)</f>
        <v/>
      </c>
      <c r="R924" s="40">
        <f>MAX(INDEX(R$232:R$243,$D924)+R915*(1+$E924),0.01)</f>
        <v/>
      </c>
      <c r="S924" s="40">
        <f>MAX(INDEX(S$232:S$243,$D924)+S915*(1+$E924),0.01)</f>
        <v/>
      </c>
      <c r="T924" s="40">
        <f>MAX(INDEX(T$232:T$243,$D924)+T915*(1+$E924),0.01)</f>
        <v/>
      </c>
      <c r="U924" s="40">
        <f>MAX(INDEX(U$232:U$243,$D924)+U915*(1+$E924),0.01)</f>
        <v/>
      </c>
      <c r="V924" s="40">
        <f>MAX(INDEX(V$232:V$243,$D924)+V915*(1+$E924),0.01)</f>
        <v/>
      </c>
      <c r="W924" s="40">
        <f>MAX(INDEX(W$232:W$243,$D924)+W915*(1+$E924),0.01)</f>
        <v/>
      </c>
      <c r="X924" s="40">
        <f>MAX(INDEX(X$232:X$243,$D924)+X915*(1+$E924),0.01)</f>
        <v/>
      </c>
      <c r="Y924" s="40">
        <f>MAX(INDEX(Y$232:Y$243,$D924)+Y915*(1+$E924),0.01)</f>
        <v/>
      </c>
      <c r="Z924" s="40">
        <f>MAX(INDEX(Z$232:Z$243,$D924)+Z915*(1+$E924),0.01)</f>
        <v/>
      </c>
      <c r="AA924" s="40">
        <f>MAX(INDEX(AA$232:AA$243,$D924)+AA915*(1+$E924),0.01)</f>
        <v/>
      </c>
      <c r="AB924" s="40">
        <f>MAX(INDEX(AB$232:AB$243,$D924)+AB915*(1+$E924),0.01)</f>
        <v/>
      </c>
      <c r="AC924" s="40">
        <f>MAX(INDEX(AC$232:AC$243,$D924)+AC915*(1+$E924),0.01)</f>
        <v/>
      </c>
      <c r="AD924" s="42">
        <f>POSTTAX(INDEX(AD$232:AD$243,$D924),AD915,$E924)</f>
        <v/>
      </c>
      <c r="AE924" s="25">
        <f>LOWER(Settings!$C$4)&amp;".mit."&amp;$A924&amp;IF($C924="","","."&amp;$C924&amp;"."&amp;$B924)&amp;IF(INDEX(Variables!$D$5:$D$105,MATCH($A924,Variables!$A$5:$A$105,0))="","","."&amp;INDEX(Variables!$D$5:$D$105,MATCH($A924,Variables!$A$5:$A$105,0)))&amp;"."&amp;AE$5</f>
        <v/>
      </c>
      <c r="AF924" s="41">
        <f>MAX(INDEX(AF$232:AF$243,$D924)+AF915*(1+$E924),0.01)</f>
        <v/>
      </c>
      <c r="AG924" s="40">
        <f>MAX(INDEX(AG$232:AG$243,$D924)+AG915*(1+$E924),0.01)</f>
        <v/>
      </c>
      <c r="AH924" s="40">
        <f>MAX(INDEX(AH$232:AH$243,$D924)+AH915*(1+$E924),0.01)</f>
        <v/>
      </c>
      <c r="AI924" s="40">
        <f>MAX(INDEX(AI$232:AI$243,$D924)+AI915*(1+$E924),0.01)</f>
        <v/>
      </c>
      <c r="AJ924" s="40">
        <f>MAX(INDEX(AJ$232:AJ$243,$D924)+AJ915*(1+$E924),0.01)</f>
        <v/>
      </c>
      <c r="AK924" s="40">
        <f>MAX(INDEX(AK$232:AK$243,$D924)+AK915*(1+$E924),0.01)</f>
        <v/>
      </c>
      <c r="AL924" s="40">
        <f>MAX(INDEX(AL$232:AL$243,$D924)+AL915*(1+$E924),0.01)</f>
        <v/>
      </c>
      <c r="AM924" s="40">
        <f>MAX(INDEX(AM$232:AM$243,$D924)+AM915*(1+$E924),0.01)</f>
        <v/>
      </c>
      <c r="AN924" s="40">
        <f>MAX(INDEX(AN$232:AN$243,$D924)+AN915*(1+$E924),0.01)</f>
        <v/>
      </c>
      <c r="AO924" s="40">
        <f>MAX(INDEX(AO$232:AO$243,$D924)+AO915*(1+$E924),0.01)</f>
        <v/>
      </c>
      <c r="AP924" s="40">
        <f>MAX(INDEX(AP$232:AP$243,$D924)+AP915*(1+$E924),0.01)</f>
        <v/>
      </c>
      <c r="AQ924" s="40">
        <f>MAX(INDEX(AQ$232:AQ$243,$D924)+AQ915*(1+$E924),0.01)</f>
        <v/>
      </c>
      <c r="AR924" s="40">
        <f>MAX(INDEX(AR$232:AR$243,$D924)+AR915*(1+$E924),0.01)</f>
        <v/>
      </c>
      <c r="AS924" s="40">
        <f>MAX(INDEX(AS$232:AS$243,$D924)+AS915*(1+$E924),0.01)</f>
        <v/>
      </c>
      <c r="AT924" s="40">
        <f>MAX(INDEX(AT$232:AT$243,$D924)+AT915*(1+$E924),0.01)</f>
        <v/>
      </c>
      <c r="AU924" s="40">
        <f>MAX(INDEX(AU$232:AU$243,$D924)+AU915*(1+$E924),0.01)</f>
        <v/>
      </c>
      <c r="AV924" s="40">
        <f>MAX(INDEX(AV$232:AV$243,$D924)+AV915*(1+$E924),0.01)</f>
        <v/>
      </c>
      <c r="AW924" s="40">
        <f>MAX(INDEX(AW$232:AW$243,$D924)+AW915*(1+$E924),0.01)</f>
        <v/>
      </c>
      <c r="AX924" s="42">
        <f>POSTTAX(INDEX(AX$232:AX$243,$D924),AX915,$E924)</f>
        <v/>
      </c>
    </row>
    <row r="925" hidden="1" outlineLevel="2">
      <c r="A925" s="5" t="inlineStr">
        <is>
          <t>atp</t>
        </is>
      </c>
      <c r="B925" s="5" t="inlineStr">
        <is>
          <t>die</t>
        </is>
      </c>
      <c r="C925" s="5" t="inlineStr">
        <is>
          <t>nfm</t>
        </is>
      </c>
      <c r="D925" s="40">
        <f>INDEX(Inputs!$R$5:$R$132,MATCH($B925&amp;"|"&amp;$C925,Inputs!$A$5:$A$132,0))</f>
        <v/>
      </c>
      <c r="E925" s="40">
        <f>INDEX(Inputs!$S$5:$S$132,MATCH($B925&amp;"|"&amp;$C925,Inputs!$A$5:$A$132,0))</f>
        <v/>
      </c>
      <c r="F925" s="39" t="n"/>
      <c r="G925" s="39" t="n"/>
      <c r="H925" s="5">
        <f>INDEX(Variables!$B$5:$B$105,MATCH($A925,Variables!$A$5:$A$105,0))&amp;IF($C925="",""," | "&amp;INDEX(Mapping!$B$5:$B$26,MATCH($C925,Mapping!$A$5:$A$26,0))&amp;" | "&amp;INDEX(Mapping!$B$30:$B$41,MATCH($B925,Mapping!$A$30:$A$41,0)))</f>
        <v/>
      </c>
      <c r="I925" s="5">
        <f>INDEX(Variables!$C$5:$C$105,MATCH($A925,Variables!$A$5:$A$105,0))</f>
        <v/>
      </c>
      <c r="J925" s="5">
        <f>INDEX(Variables!$E$5:$E$105,MATCH($A925,Variables!$A$5:$A$105,0))</f>
        <v/>
      </c>
      <c r="K925" s="25">
        <f>LOWER(Settings!$C$4)&amp;".mit."&amp;$A925&amp;IF($C925="","","."&amp;$C925&amp;"."&amp;$B925)&amp;IF(INDEX(Variables!$D$5:$D$105,MATCH($A925,Variables!$A$5:$A$105,0))="","","."&amp;INDEX(Variables!$D$5:$D$105,MATCH($A925,Variables!$A$5:$A$105,0)))&amp;"."&amp;K$5</f>
        <v/>
      </c>
      <c r="L925" s="41">
        <f>MAX(INDEX(L$232:L$243,$D925)+L916*(1+$E925),0.01)</f>
        <v/>
      </c>
      <c r="M925" s="40">
        <f>MAX(INDEX(M$232:M$243,$D925)+M916*(1+$E925),0.01)</f>
        <v/>
      </c>
      <c r="N925" s="40">
        <f>MAX(INDEX(N$232:N$243,$D925)+N916*(1+$E925),0.01)</f>
        <v/>
      </c>
      <c r="O925" s="40">
        <f>MAX(INDEX(O$232:O$243,$D925)+O916*(1+$E925),0.01)</f>
        <v/>
      </c>
      <c r="P925" s="40">
        <f>MAX(INDEX(P$232:P$243,$D925)+P916*(1+$E925),0.01)</f>
        <v/>
      </c>
      <c r="Q925" s="40">
        <f>MAX(INDEX(Q$232:Q$243,$D925)+Q916*(1+$E925),0.01)</f>
        <v/>
      </c>
      <c r="R925" s="40">
        <f>MAX(INDEX(R$232:R$243,$D925)+R916*(1+$E925),0.01)</f>
        <v/>
      </c>
      <c r="S925" s="40">
        <f>MAX(INDEX(S$232:S$243,$D925)+S916*(1+$E925),0.01)</f>
        <v/>
      </c>
      <c r="T925" s="40">
        <f>MAX(INDEX(T$232:T$243,$D925)+T916*(1+$E925),0.01)</f>
        <v/>
      </c>
      <c r="U925" s="40">
        <f>MAX(INDEX(U$232:U$243,$D925)+U916*(1+$E925),0.01)</f>
        <v/>
      </c>
      <c r="V925" s="40">
        <f>MAX(INDEX(V$232:V$243,$D925)+V916*(1+$E925),0.01)</f>
        <v/>
      </c>
      <c r="W925" s="40">
        <f>MAX(INDEX(W$232:W$243,$D925)+W916*(1+$E925),0.01)</f>
        <v/>
      </c>
      <c r="X925" s="40">
        <f>MAX(INDEX(X$232:X$243,$D925)+X916*(1+$E925),0.01)</f>
        <v/>
      </c>
      <c r="Y925" s="40">
        <f>MAX(INDEX(Y$232:Y$243,$D925)+Y916*(1+$E925),0.01)</f>
        <v/>
      </c>
      <c r="Z925" s="40">
        <f>MAX(INDEX(Z$232:Z$243,$D925)+Z916*(1+$E925),0.01)</f>
        <v/>
      </c>
      <c r="AA925" s="40">
        <f>MAX(INDEX(AA$232:AA$243,$D925)+AA916*(1+$E925),0.01)</f>
        <v/>
      </c>
      <c r="AB925" s="40">
        <f>MAX(INDEX(AB$232:AB$243,$D925)+AB916*(1+$E925),0.01)</f>
        <v/>
      </c>
      <c r="AC925" s="40">
        <f>MAX(INDEX(AC$232:AC$243,$D925)+AC916*(1+$E925),0.01)</f>
        <v/>
      </c>
      <c r="AD925" s="42">
        <f>POSTTAX(INDEX(AD$232:AD$243,$D925),AD916,$E925)</f>
        <v/>
      </c>
      <c r="AE925" s="25">
        <f>LOWER(Settings!$C$4)&amp;".mit."&amp;$A925&amp;IF($C925="","","."&amp;$C925&amp;"."&amp;$B925)&amp;IF(INDEX(Variables!$D$5:$D$105,MATCH($A925,Variables!$A$5:$A$105,0))="","","."&amp;INDEX(Variables!$D$5:$D$105,MATCH($A925,Variables!$A$5:$A$105,0)))&amp;"."&amp;AE$5</f>
        <v/>
      </c>
      <c r="AF925" s="41">
        <f>MAX(INDEX(AF$232:AF$243,$D925)+AF916*(1+$E925),0.01)</f>
        <v/>
      </c>
      <c r="AG925" s="40">
        <f>MAX(INDEX(AG$232:AG$243,$D925)+AG916*(1+$E925),0.01)</f>
        <v/>
      </c>
      <c r="AH925" s="40">
        <f>MAX(INDEX(AH$232:AH$243,$D925)+AH916*(1+$E925),0.01)</f>
        <v/>
      </c>
      <c r="AI925" s="40">
        <f>MAX(INDEX(AI$232:AI$243,$D925)+AI916*(1+$E925),0.01)</f>
        <v/>
      </c>
      <c r="AJ925" s="40">
        <f>MAX(INDEX(AJ$232:AJ$243,$D925)+AJ916*(1+$E925),0.01)</f>
        <v/>
      </c>
      <c r="AK925" s="40">
        <f>MAX(INDEX(AK$232:AK$243,$D925)+AK916*(1+$E925),0.01)</f>
        <v/>
      </c>
      <c r="AL925" s="40">
        <f>MAX(INDEX(AL$232:AL$243,$D925)+AL916*(1+$E925),0.01)</f>
        <v/>
      </c>
      <c r="AM925" s="40">
        <f>MAX(INDEX(AM$232:AM$243,$D925)+AM916*(1+$E925),0.01)</f>
        <v/>
      </c>
      <c r="AN925" s="40">
        <f>MAX(INDEX(AN$232:AN$243,$D925)+AN916*(1+$E925),0.01)</f>
        <v/>
      </c>
      <c r="AO925" s="40">
        <f>MAX(INDEX(AO$232:AO$243,$D925)+AO916*(1+$E925),0.01)</f>
        <v/>
      </c>
      <c r="AP925" s="40">
        <f>MAX(INDEX(AP$232:AP$243,$D925)+AP916*(1+$E925),0.01)</f>
        <v/>
      </c>
      <c r="AQ925" s="40">
        <f>MAX(INDEX(AQ$232:AQ$243,$D925)+AQ916*(1+$E925),0.01)</f>
        <v/>
      </c>
      <c r="AR925" s="40">
        <f>MAX(INDEX(AR$232:AR$243,$D925)+AR916*(1+$E925),0.01)</f>
        <v/>
      </c>
      <c r="AS925" s="40">
        <f>MAX(INDEX(AS$232:AS$243,$D925)+AS916*(1+$E925),0.01)</f>
        <v/>
      </c>
      <c r="AT925" s="40">
        <f>MAX(INDEX(AT$232:AT$243,$D925)+AT916*(1+$E925),0.01)</f>
        <v/>
      </c>
      <c r="AU925" s="40">
        <f>MAX(INDEX(AU$232:AU$243,$D925)+AU916*(1+$E925),0.01)</f>
        <v/>
      </c>
      <c r="AV925" s="40">
        <f>MAX(INDEX(AV$232:AV$243,$D925)+AV916*(1+$E925),0.01)</f>
        <v/>
      </c>
      <c r="AW925" s="40">
        <f>MAX(INDEX(AW$232:AW$243,$D925)+AW916*(1+$E925),0.01)</f>
        <v/>
      </c>
      <c r="AX925" s="42">
        <f>POSTTAX(INDEX(AX$232:AX$243,$D925),AX916,$E925)</f>
        <v/>
      </c>
    </row>
    <row r="926" hidden="1" outlineLevel="2">
      <c r="A926" s="5" t="inlineStr">
        <is>
          <t>atp</t>
        </is>
      </c>
      <c r="B926" s="5" t="inlineStr">
        <is>
          <t>lpg</t>
        </is>
      </c>
      <c r="C926" s="5" t="inlineStr">
        <is>
          <t>nfm</t>
        </is>
      </c>
      <c r="D926" s="40">
        <f>INDEX(Inputs!$R$5:$R$132,MATCH($B926&amp;"|"&amp;$C926,Inputs!$A$5:$A$132,0))</f>
        <v/>
      </c>
      <c r="E926" s="40">
        <f>INDEX(Inputs!$S$5:$S$132,MATCH($B926&amp;"|"&amp;$C926,Inputs!$A$5:$A$132,0))</f>
        <v/>
      </c>
      <c r="F926" s="39" t="n"/>
      <c r="G926" s="39" t="n"/>
      <c r="H926" s="5">
        <f>INDEX(Variables!$B$5:$B$105,MATCH($A926,Variables!$A$5:$A$105,0))&amp;IF($C926="",""," | "&amp;INDEX(Mapping!$B$5:$B$26,MATCH($C926,Mapping!$A$5:$A$26,0))&amp;" | "&amp;INDEX(Mapping!$B$30:$B$41,MATCH($B926,Mapping!$A$30:$A$41,0)))</f>
        <v/>
      </c>
      <c r="I926" s="5">
        <f>INDEX(Variables!$C$5:$C$105,MATCH($A926,Variables!$A$5:$A$105,0))</f>
        <v/>
      </c>
      <c r="J926" s="5">
        <f>INDEX(Variables!$E$5:$E$105,MATCH($A926,Variables!$A$5:$A$105,0))</f>
        <v/>
      </c>
      <c r="K926" s="25">
        <f>LOWER(Settings!$C$4)&amp;".mit."&amp;$A926&amp;IF($C926="","","."&amp;$C926&amp;"."&amp;$B926)&amp;IF(INDEX(Variables!$D$5:$D$105,MATCH($A926,Variables!$A$5:$A$105,0))="","","."&amp;INDEX(Variables!$D$5:$D$105,MATCH($A926,Variables!$A$5:$A$105,0)))&amp;"."&amp;K$5</f>
        <v/>
      </c>
      <c r="L926" s="41">
        <f>MAX(INDEX(L$232:L$243,$D926)+L917*(1+$E926),0.01)</f>
        <v/>
      </c>
      <c r="M926" s="40">
        <f>MAX(INDEX(M$232:M$243,$D926)+M917*(1+$E926),0.01)</f>
        <v/>
      </c>
      <c r="N926" s="40">
        <f>MAX(INDEX(N$232:N$243,$D926)+N917*(1+$E926),0.01)</f>
        <v/>
      </c>
      <c r="O926" s="40">
        <f>MAX(INDEX(O$232:O$243,$D926)+O917*(1+$E926),0.01)</f>
        <v/>
      </c>
      <c r="P926" s="40">
        <f>MAX(INDEX(P$232:P$243,$D926)+P917*(1+$E926),0.01)</f>
        <v/>
      </c>
      <c r="Q926" s="40">
        <f>MAX(INDEX(Q$232:Q$243,$D926)+Q917*(1+$E926),0.01)</f>
        <v/>
      </c>
      <c r="R926" s="40">
        <f>MAX(INDEX(R$232:R$243,$D926)+R917*(1+$E926),0.01)</f>
        <v/>
      </c>
      <c r="S926" s="40">
        <f>MAX(INDEX(S$232:S$243,$D926)+S917*(1+$E926),0.01)</f>
        <v/>
      </c>
      <c r="T926" s="40">
        <f>MAX(INDEX(T$232:T$243,$D926)+T917*(1+$E926),0.01)</f>
        <v/>
      </c>
      <c r="U926" s="40">
        <f>MAX(INDEX(U$232:U$243,$D926)+U917*(1+$E926),0.01)</f>
        <v/>
      </c>
      <c r="V926" s="40">
        <f>MAX(INDEX(V$232:V$243,$D926)+V917*(1+$E926),0.01)</f>
        <v/>
      </c>
      <c r="W926" s="40">
        <f>MAX(INDEX(W$232:W$243,$D926)+W917*(1+$E926),0.01)</f>
        <v/>
      </c>
      <c r="X926" s="40">
        <f>MAX(INDEX(X$232:X$243,$D926)+X917*(1+$E926),0.01)</f>
        <v/>
      </c>
      <c r="Y926" s="40">
        <f>MAX(INDEX(Y$232:Y$243,$D926)+Y917*(1+$E926),0.01)</f>
        <v/>
      </c>
      <c r="Z926" s="40">
        <f>MAX(INDEX(Z$232:Z$243,$D926)+Z917*(1+$E926),0.01)</f>
        <v/>
      </c>
      <c r="AA926" s="40">
        <f>MAX(INDEX(AA$232:AA$243,$D926)+AA917*(1+$E926),0.01)</f>
        <v/>
      </c>
      <c r="AB926" s="40">
        <f>MAX(INDEX(AB$232:AB$243,$D926)+AB917*(1+$E926),0.01)</f>
        <v/>
      </c>
      <c r="AC926" s="40">
        <f>MAX(INDEX(AC$232:AC$243,$D926)+AC917*(1+$E926),0.01)</f>
        <v/>
      </c>
      <c r="AD926" s="42">
        <f>POSTTAX(INDEX(AD$232:AD$243,$D926),AD917,$E926)</f>
        <v/>
      </c>
      <c r="AE926" s="25">
        <f>LOWER(Settings!$C$4)&amp;".mit."&amp;$A926&amp;IF($C926="","","."&amp;$C926&amp;"."&amp;$B926)&amp;IF(INDEX(Variables!$D$5:$D$105,MATCH($A926,Variables!$A$5:$A$105,0))="","","."&amp;INDEX(Variables!$D$5:$D$105,MATCH($A926,Variables!$A$5:$A$105,0)))&amp;"."&amp;AE$5</f>
        <v/>
      </c>
      <c r="AF926" s="41">
        <f>MAX(INDEX(AF$232:AF$243,$D926)+AF917*(1+$E926),0.01)</f>
        <v/>
      </c>
      <c r="AG926" s="40">
        <f>MAX(INDEX(AG$232:AG$243,$D926)+AG917*(1+$E926),0.01)</f>
        <v/>
      </c>
      <c r="AH926" s="40">
        <f>MAX(INDEX(AH$232:AH$243,$D926)+AH917*(1+$E926),0.01)</f>
        <v/>
      </c>
      <c r="AI926" s="40">
        <f>MAX(INDEX(AI$232:AI$243,$D926)+AI917*(1+$E926),0.01)</f>
        <v/>
      </c>
      <c r="AJ926" s="40">
        <f>MAX(INDEX(AJ$232:AJ$243,$D926)+AJ917*(1+$E926),0.01)</f>
        <v/>
      </c>
      <c r="AK926" s="40">
        <f>MAX(INDEX(AK$232:AK$243,$D926)+AK917*(1+$E926),0.01)</f>
        <v/>
      </c>
      <c r="AL926" s="40">
        <f>MAX(INDEX(AL$232:AL$243,$D926)+AL917*(1+$E926),0.01)</f>
        <v/>
      </c>
      <c r="AM926" s="40">
        <f>MAX(INDEX(AM$232:AM$243,$D926)+AM917*(1+$E926),0.01)</f>
        <v/>
      </c>
      <c r="AN926" s="40">
        <f>MAX(INDEX(AN$232:AN$243,$D926)+AN917*(1+$E926),0.01)</f>
        <v/>
      </c>
      <c r="AO926" s="40">
        <f>MAX(INDEX(AO$232:AO$243,$D926)+AO917*(1+$E926),0.01)</f>
        <v/>
      </c>
      <c r="AP926" s="40">
        <f>MAX(INDEX(AP$232:AP$243,$D926)+AP917*(1+$E926),0.01)</f>
        <v/>
      </c>
      <c r="AQ926" s="40">
        <f>MAX(INDEX(AQ$232:AQ$243,$D926)+AQ917*(1+$E926),0.01)</f>
        <v/>
      </c>
      <c r="AR926" s="40">
        <f>MAX(INDEX(AR$232:AR$243,$D926)+AR917*(1+$E926),0.01)</f>
        <v/>
      </c>
      <c r="AS926" s="40">
        <f>MAX(INDEX(AS$232:AS$243,$D926)+AS917*(1+$E926),0.01)</f>
        <v/>
      </c>
      <c r="AT926" s="40">
        <f>MAX(INDEX(AT$232:AT$243,$D926)+AT917*(1+$E926),0.01)</f>
        <v/>
      </c>
      <c r="AU926" s="40">
        <f>MAX(INDEX(AU$232:AU$243,$D926)+AU917*(1+$E926),0.01)</f>
        <v/>
      </c>
      <c r="AV926" s="40">
        <f>MAX(INDEX(AV$232:AV$243,$D926)+AV917*(1+$E926),0.01)</f>
        <v/>
      </c>
      <c r="AW926" s="40">
        <f>MAX(INDEX(AW$232:AW$243,$D926)+AW917*(1+$E926),0.01)</f>
        <v/>
      </c>
      <c r="AX926" s="42">
        <f>POSTTAX(INDEX(AX$232:AX$243,$D926),AX917,$E926)</f>
        <v/>
      </c>
    </row>
    <row r="927" hidden="1" outlineLevel="2">
      <c r="A927" s="5" t="inlineStr">
        <is>
          <t>atp</t>
        </is>
      </c>
      <c r="B927" s="5" t="inlineStr">
        <is>
          <t>ker</t>
        </is>
      </c>
      <c r="C927" s="5" t="inlineStr">
        <is>
          <t>nfm</t>
        </is>
      </c>
      <c r="D927" s="40">
        <f>INDEX(Inputs!$R$5:$R$132,MATCH($B927&amp;"|"&amp;$C927,Inputs!$A$5:$A$132,0))</f>
        <v/>
      </c>
      <c r="E927" s="40">
        <f>INDEX(Inputs!$S$5:$S$132,MATCH($B927&amp;"|"&amp;$C927,Inputs!$A$5:$A$132,0))</f>
        <v/>
      </c>
      <c r="F927" s="39" t="n"/>
      <c r="G927" s="39" t="n"/>
      <c r="H927" s="5">
        <f>INDEX(Variables!$B$5:$B$105,MATCH($A927,Variables!$A$5:$A$105,0))&amp;IF($C927="",""," | "&amp;INDEX(Mapping!$B$5:$B$26,MATCH($C927,Mapping!$A$5:$A$26,0))&amp;" | "&amp;INDEX(Mapping!$B$30:$B$41,MATCH($B927,Mapping!$A$30:$A$41,0)))</f>
        <v/>
      </c>
      <c r="I927" s="5">
        <f>INDEX(Variables!$C$5:$C$105,MATCH($A927,Variables!$A$5:$A$105,0))</f>
        <v/>
      </c>
      <c r="J927" s="5">
        <f>INDEX(Variables!$E$5:$E$105,MATCH($A927,Variables!$A$5:$A$105,0))</f>
        <v/>
      </c>
      <c r="K927" s="25">
        <f>LOWER(Settings!$C$4)&amp;".mit."&amp;$A927&amp;IF($C927="","","."&amp;$C927&amp;"."&amp;$B927)&amp;IF(INDEX(Variables!$D$5:$D$105,MATCH($A927,Variables!$A$5:$A$105,0))="","","."&amp;INDEX(Variables!$D$5:$D$105,MATCH($A927,Variables!$A$5:$A$105,0)))&amp;"."&amp;K$5</f>
        <v/>
      </c>
      <c r="L927" s="41">
        <f>MAX(INDEX(L$232:L$243,$D927)+L918*(1+$E927),0.01)</f>
        <v/>
      </c>
      <c r="M927" s="40">
        <f>MAX(INDEX(M$232:M$243,$D927)+M918*(1+$E927),0.01)</f>
        <v/>
      </c>
      <c r="N927" s="40">
        <f>MAX(INDEX(N$232:N$243,$D927)+N918*(1+$E927),0.01)</f>
        <v/>
      </c>
      <c r="O927" s="40">
        <f>MAX(INDEX(O$232:O$243,$D927)+O918*(1+$E927),0.01)</f>
        <v/>
      </c>
      <c r="P927" s="40">
        <f>MAX(INDEX(P$232:P$243,$D927)+P918*(1+$E927),0.01)</f>
        <v/>
      </c>
      <c r="Q927" s="40">
        <f>MAX(INDEX(Q$232:Q$243,$D927)+Q918*(1+$E927),0.01)</f>
        <v/>
      </c>
      <c r="R927" s="40">
        <f>MAX(INDEX(R$232:R$243,$D927)+R918*(1+$E927),0.01)</f>
        <v/>
      </c>
      <c r="S927" s="40">
        <f>MAX(INDEX(S$232:S$243,$D927)+S918*(1+$E927),0.01)</f>
        <v/>
      </c>
      <c r="T927" s="40">
        <f>MAX(INDEX(T$232:T$243,$D927)+T918*(1+$E927),0.01)</f>
        <v/>
      </c>
      <c r="U927" s="40">
        <f>MAX(INDEX(U$232:U$243,$D927)+U918*(1+$E927),0.01)</f>
        <v/>
      </c>
      <c r="V927" s="40">
        <f>MAX(INDEX(V$232:V$243,$D927)+V918*(1+$E927),0.01)</f>
        <v/>
      </c>
      <c r="W927" s="40">
        <f>MAX(INDEX(W$232:W$243,$D927)+W918*(1+$E927),0.01)</f>
        <v/>
      </c>
      <c r="X927" s="40">
        <f>MAX(INDEX(X$232:X$243,$D927)+X918*(1+$E927),0.01)</f>
        <v/>
      </c>
      <c r="Y927" s="40">
        <f>MAX(INDEX(Y$232:Y$243,$D927)+Y918*(1+$E927),0.01)</f>
        <v/>
      </c>
      <c r="Z927" s="40">
        <f>MAX(INDEX(Z$232:Z$243,$D927)+Z918*(1+$E927),0.01)</f>
        <v/>
      </c>
      <c r="AA927" s="40">
        <f>MAX(INDEX(AA$232:AA$243,$D927)+AA918*(1+$E927),0.01)</f>
        <v/>
      </c>
      <c r="AB927" s="40">
        <f>MAX(INDEX(AB$232:AB$243,$D927)+AB918*(1+$E927),0.01)</f>
        <v/>
      </c>
      <c r="AC927" s="40">
        <f>MAX(INDEX(AC$232:AC$243,$D927)+AC918*(1+$E927),0.01)</f>
        <v/>
      </c>
      <c r="AD927" s="42">
        <f>POSTTAX(INDEX(AD$232:AD$243,$D927),AD918,$E927)</f>
        <v/>
      </c>
      <c r="AE927" s="25">
        <f>LOWER(Settings!$C$4)&amp;".mit."&amp;$A927&amp;IF($C927="","","."&amp;$C927&amp;"."&amp;$B927)&amp;IF(INDEX(Variables!$D$5:$D$105,MATCH($A927,Variables!$A$5:$A$105,0))="","","."&amp;INDEX(Variables!$D$5:$D$105,MATCH($A927,Variables!$A$5:$A$105,0)))&amp;"."&amp;AE$5</f>
        <v/>
      </c>
      <c r="AF927" s="41">
        <f>MAX(INDEX(AF$232:AF$243,$D927)+AF918*(1+$E927),0.01)</f>
        <v/>
      </c>
      <c r="AG927" s="40">
        <f>MAX(INDEX(AG$232:AG$243,$D927)+AG918*(1+$E927),0.01)</f>
        <v/>
      </c>
      <c r="AH927" s="40">
        <f>MAX(INDEX(AH$232:AH$243,$D927)+AH918*(1+$E927),0.01)</f>
        <v/>
      </c>
      <c r="AI927" s="40">
        <f>MAX(INDEX(AI$232:AI$243,$D927)+AI918*(1+$E927),0.01)</f>
        <v/>
      </c>
      <c r="AJ927" s="40">
        <f>MAX(INDEX(AJ$232:AJ$243,$D927)+AJ918*(1+$E927),0.01)</f>
        <v/>
      </c>
      <c r="AK927" s="40">
        <f>MAX(INDEX(AK$232:AK$243,$D927)+AK918*(1+$E927),0.01)</f>
        <v/>
      </c>
      <c r="AL927" s="40">
        <f>MAX(INDEX(AL$232:AL$243,$D927)+AL918*(1+$E927),0.01)</f>
        <v/>
      </c>
      <c r="AM927" s="40">
        <f>MAX(INDEX(AM$232:AM$243,$D927)+AM918*(1+$E927),0.01)</f>
        <v/>
      </c>
      <c r="AN927" s="40">
        <f>MAX(INDEX(AN$232:AN$243,$D927)+AN918*(1+$E927),0.01)</f>
        <v/>
      </c>
      <c r="AO927" s="40">
        <f>MAX(INDEX(AO$232:AO$243,$D927)+AO918*(1+$E927),0.01)</f>
        <v/>
      </c>
      <c r="AP927" s="40">
        <f>MAX(INDEX(AP$232:AP$243,$D927)+AP918*(1+$E927),0.01)</f>
        <v/>
      </c>
      <c r="AQ927" s="40">
        <f>MAX(INDEX(AQ$232:AQ$243,$D927)+AQ918*(1+$E927),0.01)</f>
        <v/>
      </c>
      <c r="AR927" s="40">
        <f>MAX(INDEX(AR$232:AR$243,$D927)+AR918*(1+$E927),0.01)</f>
        <v/>
      </c>
      <c r="AS927" s="40">
        <f>MAX(INDEX(AS$232:AS$243,$D927)+AS918*(1+$E927),0.01)</f>
        <v/>
      </c>
      <c r="AT927" s="40">
        <f>MAX(INDEX(AT$232:AT$243,$D927)+AT918*(1+$E927),0.01)</f>
        <v/>
      </c>
      <c r="AU927" s="40">
        <f>MAX(INDEX(AU$232:AU$243,$D927)+AU918*(1+$E927),0.01)</f>
        <v/>
      </c>
      <c r="AV927" s="40">
        <f>MAX(INDEX(AV$232:AV$243,$D927)+AV918*(1+$E927),0.01)</f>
        <v/>
      </c>
      <c r="AW927" s="40">
        <f>MAX(INDEX(AW$232:AW$243,$D927)+AW918*(1+$E927),0.01)</f>
        <v/>
      </c>
      <c r="AX927" s="42">
        <f>POSTTAX(INDEX(AX$232:AX$243,$D927),AX918,$E927)</f>
        <v/>
      </c>
    </row>
    <row r="928" hidden="1" outlineLevel="2">
      <c r="A928" s="5" t="inlineStr">
        <is>
          <t>atp</t>
        </is>
      </c>
      <c r="B928" s="5" t="inlineStr">
        <is>
          <t>oop</t>
        </is>
      </c>
      <c r="C928" s="5" t="inlineStr">
        <is>
          <t>nfm</t>
        </is>
      </c>
      <c r="D928" s="40">
        <f>INDEX(Inputs!$R$5:$R$132,MATCH($B928&amp;"|"&amp;$C928,Inputs!$A$5:$A$132,0))</f>
        <v/>
      </c>
      <c r="E928" s="40">
        <f>INDEX(Inputs!$S$5:$S$132,MATCH($B928&amp;"|"&amp;$C928,Inputs!$A$5:$A$132,0))</f>
        <v/>
      </c>
      <c r="F928" s="39" t="n"/>
      <c r="G928" s="39" t="n"/>
      <c r="H928" s="5">
        <f>INDEX(Variables!$B$5:$B$105,MATCH($A928,Variables!$A$5:$A$105,0))&amp;IF($C928="",""," | "&amp;INDEX(Mapping!$B$5:$B$26,MATCH($C928,Mapping!$A$5:$A$26,0))&amp;" | "&amp;INDEX(Mapping!$B$30:$B$41,MATCH($B928,Mapping!$A$30:$A$41,0)))</f>
        <v/>
      </c>
      <c r="I928" s="5">
        <f>INDEX(Variables!$C$5:$C$105,MATCH($A928,Variables!$A$5:$A$105,0))</f>
        <v/>
      </c>
      <c r="J928" s="5">
        <f>INDEX(Variables!$E$5:$E$105,MATCH($A928,Variables!$A$5:$A$105,0))</f>
        <v/>
      </c>
      <c r="K928" s="25">
        <f>LOWER(Settings!$C$4)&amp;".mit."&amp;$A928&amp;IF($C928="","","."&amp;$C928&amp;"."&amp;$B928)&amp;IF(INDEX(Variables!$D$5:$D$105,MATCH($A928,Variables!$A$5:$A$105,0))="","","."&amp;INDEX(Variables!$D$5:$D$105,MATCH($A928,Variables!$A$5:$A$105,0)))&amp;"."&amp;K$5</f>
        <v/>
      </c>
      <c r="L928" s="41">
        <f>MAX(INDEX(L$232:L$243,$D928)+L919*(1+$E928),0.01)</f>
        <v/>
      </c>
      <c r="M928" s="40">
        <f>MAX(INDEX(M$232:M$243,$D928)+M919*(1+$E928),0.01)</f>
        <v/>
      </c>
      <c r="N928" s="40">
        <f>MAX(INDEX(N$232:N$243,$D928)+N919*(1+$E928),0.01)</f>
        <v/>
      </c>
      <c r="O928" s="40">
        <f>MAX(INDEX(O$232:O$243,$D928)+O919*(1+$E928),0.01)</f>
        <v/>
      </c>
      <c r="P928" s="40">
        <f>MAX(INDEX(P$232:P$243,$D928)+P919*(1+$E928),0.01)</f>
        <v/>
      </c>
      <c r="Q928" s="40">
        <f>MAX(INDEX(Q$232:Q$243,$D928)+Q919*(1+$E928),0.01)</f>
        <v/>
      </c>
      <c r="R928" s="40">
        <f>MAX(INDEX(R$232:R$243,$D928)+R919*(1+$E928),0.01)</f>
        <v/>
      </c>
      <c r="S928" s="40">
        <f>MAX(INDEX(S$232:S$243,$D928)+S919*(1+$E928),0.01)</f>
        <v/>
      </c>
      <c r="T928" s="40">
        <f>MAX(INDEX(T$232:T$243,$D928)+T919*(1+$E928),0.01)</f>
        <v/>
      </c>
      <c r="U928" s="40">
        <f>MAX(INDEX(U$232:U$243,$D928)+U919*(1+$E928),0.01)</f>
        <v/>
      </c>
      <c r="V928" s="40">
        <f>MAX(INDEX(V$232:V$243,$D928)+V919*(1+$E928),0.01)</f>
        <v/>
      </c>
      <c r="W928" s="40">
        <f>MAX(INDEX(W$232:W$243,$D928)+W919*(1+$E928),0.01)</f>
        <v/>
      </c>
      <c r="X928" s="40">
        <f>MAX(INDEX(X$232:X$243,$D928)+X919*(1+$E928),0.01)</f>
        <v/>
      </c>
      <c r="Y928" s="40">
        <f>MAX(INDEX(Y$232:Y$243,$D928)+Y919*(1+$E928),0.01)</f>
        <v/>
      </c>
      <c r="Z928" s="40">
        <f>MAX(INDEX(Z$232:Z$243,$D928)+Z919*(1+$E928),0.01)</f>
        <v/>
      </c>
      <c r="AA928" s="40">
        <f>MAX(INDEX(AA$232:AA$243,$D928)+AA919*(1+$E928),0.01)</f>
        <v/>
      </c>
      <c r="AB928" s="40">
        <f>MAX(INDEX(AB$232:AB$243,$D928)+AB919*(1+$E928),0.01)</f>
        <v/>
      </c>
      <c r="AC928" s="40">
        <f>MAX(INDEX(AC$232:AC$243,$D928)+AC919*(1+$E928),0.01)</f>
        <v/>
      </c>
      <c r="AD928" s="42">
        <f>POSTTAX(INDEX(AD$232:AD$243,$D928),AD919,$E928)</f>
        <v/>
      </c>
      <c r="AE928" s="25">
        <f>LOWER(Settings!$C$4)&amp;".mit."&amp;$A928&amp;IF($C928="","","."&amp;$C928&amp;"."&amp;$B928)&amp;IF(INDEX(Variables!$D$5:$D$105,MATCH($A928,Variables!$A$5:$A$105,0))="","","."&amp;INDEX(Variables!$D$5:$D$105,MATCH($A928,Variables!$A$5:$A$105,0)))&amp;"."&amp;AE$5</f>
        <v/>
      </c>
      <c r="AF928" s="41">
        <f>MAX(INDEX(AF$232:AF$243,$D928)+AF919*(1+$E928),0.01)</f>
        <v/>
      </c>
      <c r="AG928" s="40">
        <f>MAX(INDEX(AG$232:AG$243,$D928)+AG919*(1+$E928),0.01)</f>
        <v/>
      </c>
      <c r="AH928" s="40">
        <f>MAX(INDEX(AH$232:AH$243,$D928)+AH919*(1+$E928),0.01)</f>
        <v/>
      </c>
      <c r="AI928" s="40">
        <f>MAX(INDEX(AI$232:AI$243,$D928)+AI919*(1+$E928),0.01)</f>
        <v/>
      </c>
      <c r="AJ928" s="40">
        <f>MAX(INDEX(AJ$232:AJ$243,$D928)+AJ919*(1+$E928),0.01)</f>
        <v/>
      </c>
      <c r="AK928" s="40">
        <f>MAX(INDEX(AK$232:AK$243,$D928)+AK919*(1+$E928),0.01)</f>
        <v/>
      </c>
      <c r="AL928" s="40">
        <f>MAX(INDEX(AL$232:AL$243,$D928)+AL919*(1+$E928),0.01)</f>
        <v/>
      </c>
      <c r="AM928" s="40">
        <f>MAX(INDEX(AM$232:AM$243,$D928)+AM919*(1+$E928),0.01)</f>
        <v/>
      </c>
      <c r="AN928" s="40">
        <f>MAX(INDEX(AN$232:AN$243,$D928)+AN919*(1+$E928),0.01)</f>
        <v/>
      </c>
      <c r="AO928" s="40">
        <f>MAX(INDEX(AO$232:AO$243,$D928)+AO919*(1+$E928),0.01)</f>
        <v/>
      </c>
      <c r="AP928" s="40">
        <f>MAX(INDEX(AP$232:AP$243,$D928)+AP919*(1+$E928),0.01)</f>
        <v/>
      </c>
      <c r="AQ928" s="40">
        <f>MAX(INDEX(AQ$232:AQ$243,$D928)+AQ919*(1+$E928),0.01)</f>
        <v/>
      </c>
      <c r="AR928" s="40">
        <f>MAX(INDEX(AR$232:AR$243,$D928)+AR919*(1+$E928),0.01)</f>
        <v/>
      </c>
      <c r="AS928" s="40">
        <f>MAX(INDEX(AS$232:AS$243,$D928)+AS919*(1+$E928),0.01)</f>
        <v/>
      </c>
      <c r="AT928" s="40">
        <f>MAX(INDEX(AT$232:AT$243,$D928)+AT919*(1+$E928),0.01)</f>
        <v/>
      </c>
      <c r="AU928" s="40">
        <f>MAX(INDEX(AU$232:AU$243,$D928)+AU919*(1+$E928),0.01)</f>
        <v/>
      </c>
      <c r="AV928" s="40">
        <f>MAX(INDEX(AV$232:AV$243,$D928)+AV919*(1+$E928),0.01)</f>
        <v/>
      </c>
      <c r="AW928" s="40">
        <f>MAX(INDEX(AW$232:AW$243,$D928)+AW919*(1+$E928),0.01)</f>
        <v/>
      </c>
      <c r="AX928" s="42">
        <f>POSTTAX(INDEX(AX$232:AX$243,$D928),AX919,$E928)</f>
        <v/>
      </c>
    </row>
    <row r="929" hidden="1" outlineLevel="2">
      <c r="A929" s="5" t="inlineStr">
        <is>
          <t>atp</t>
        </is>
      </c>
      <c r="B929" s="5" t="inlineStr">
        <is>
          <t>bio</t>
        </is>
      </c>
      <c r="C929" s="5" t="inlineStr">
        <is>
          <t>nfm</t>
        </is>
      </c>
      <c r="D929" s="40">
        <f>INDEX(Inputs!$R$5:$R$132,MATCH($B929&amp;"|"&amp;$C929,Inputs!$A$5:$A$132,0))</f>
        <v/>
      </c>
      <c r="E929" s="40">
        <f>INDEX(Inputs!$S$5:$S$132,MATCH($B929&amp;"|"&amp;$C929,Inputs!$A$5:$A$132,0))</f>
        <v/>
      </c>
      <c r="F929" s="39" t="n"/>
      <c r="G929" s="39" t="n"/>
      <c r="H929" s="5">
        <f>INDEX(Variables!$B$5:$B$105,MATCH($A929,Variables!$A$5:$A$105,0))&amp;IF($C929="",""," | "&amp;INDEX(Mapping!$B$5:$B$26,MATCH($C929,Mapping!$A$5:$A$26,0))&amp;" | "&amp;INDEX(Mapping!$B$30:$B$41,MATCH($B929,Mapping!$A$30:$A$41,0)))</f>
        <v/>
      </c>
      <c r="I929" s="5">
        <f>INDEX(Variables!$C$5:$C$105,MATCH($A929,Variables!$A$5:$A$105,0))</f>
        <v/>
      </c>
      <c r="J929" s="5">
        <f>INDEX(Variables!$E$5:$E$105,MATCH($A929,Variables!$A$5:$A$105,0))</f>
        <v/>
      </c>
      <c r="K929" s="25">
        <f>LOWER(Settings!$C$4)&amp;".mit."&amp;$A929&amp;IF($C929="","","."&amp;$C929&amp;"."&amp;$B929)&amp;IF(INDEX(Variables!$D$5:$D$105,MATCH($A929,Variables!$A$5:$A$105,0))="","","."&amp;INDEX(Variables!$D$5:$D$105,MATCH($A929,Variables!$A$5:$A$105,0)))&amp;"."&amp;K$5</f>
        <v/>
      </c>
      <c r="L929" s="41">
        <f>MAX(INDEX(L$232:L$243,$D929)+L920*(1+$E929),0.01)</f>
        <v/>
      </c>
      <c r="M929" s="40">
        <f>MAX(INDEX(M$232:M$243,$D929)+M920*(1+$E929),0.01)</f>
        <v/>
      </c>
      <c r="N929" s="40">
        <f>MAX(INDEX(N$232:N$243,$D929)+N920*(1+$E929),0.01)</f>
        <v/>
      </c>
      <c r="O929" s="40">
        <f>MAX(INDEX(O$232:O$243,$D929)+O920*(1+$E929),0.01)</f>
        <v/>
      </c>
      <c r="P929" s="40">
        <f>MAX(INDEX(P$232:P$243,$D929)+P920*(1+$E929),0.01)</f>
        <v/>
      </c>
      <c r="Q929" s="40">
        <f>MAX(INDEX(Q$232:Q$243,$D929)+Q920*(1+$E929),0.01)</f>
        <v/>
      </c>
      <c r="R929" s="40">
        <f>MAX(INDEX(R$232:R$243,$D929)+R920*(1+$E929),0.01)</f>
        <v/>
      </c>
      <c r="S929" s="40">
        <f>MAX(INDEX(S$232:S$243,$D929)+S920*(1+$E929),0.01)</f>
        <v/>
      </c>
      <c r="T929" s="40">
        <f>MAX(INDEX(T$232:T$243,$D929)+T920*(1+$E929),0.01)</f>
        <v/>
      </c>
      <c r="U929" s="40">
        <f>MAX(INDEX(U$232:U$243,$D929)+U920*(1+$E929),0.01)</f>
        <v/>
      </c>
      <c r="V929" s="40">
        <f>MAX(INDEX(V$232:V$243,$D929)+V920*(1+$E929),0.01)</f>
        <v/>
      </c>
      <c r="W929" s="40">
        <f>MAX(INDEX(W$232:W$243,$D929)+W920*(1+$E929),0.01)</f>
        <v/>
      </c>
      <c r="X929" s="40">
        <f>MAX(INDEX(X$232:X$243,$D929)+X920*(1+$E929),0.01)</f>
        <v/>
      </c>
      <c r="Y929" s="40">
        <f>MAX(INDEX(Y$232:Y$243,$D929)+Y920*(1+$E929),0.01)</f>
        <v/>
      </c>
      <c r="Z929" s="40">
        <f>MAX(INDEX(Z$232:Z$243,$D929)+Z920*(1+$E929),0.01)</f>
        <v/>
      </c>
      <c r="AA929" s="40">
        <f>MAX(INDEX(AA$232:AA$243,$D929)+AA920*(1+$E929),0.01)</f>
        <v/>
      </c>
      <c r="AB929" s="40">
        <f>MAX(INDEX(AB$232:AB$243,$D929)+AB920*(1+$E929),0.01)</f>
        <v/>
      </c>
      <c r="AC929" s="40">
        <f>MAX(INDEX(AC$232:AC$243,$D929)+AC920*(1+$E929),0.01)</f>
        <v/>
      </c>
      <c r="AD929" s="42">
        <f>POSTTAX(INDEX(AD$232:AD$243,$D929),AD920,$E929)</f>
        <v/>
      </c>
      <c r="AE929" s="25">
        <f>LOWER(Settings!$C$4)&amp;".mit."&amp;$A929&amp;IF($C929="","","."&amp;$C929&amp;"."&amp;$B929)&amp;IF(INDEX(Variables!$D$5:$D$105,MATCH($A929,Variables!$A$5:$A$105,0))="","","."&amp;INDEX(Variables!$D$5:$D$105,MATCH($A929,Variables!$A$5:$A$105,0)))&amp;"."&amp;AE$5</f>
        <v/>
      </c>
      <c r="AF929" s="41">
        <f>MAX(INDEX(AF$232:AF$243,$D929)+AF920*(1+$E929),0.01)</f>
        <v/>
      </c>
      <c r="AG929" s="40">
        <f>MAX(INDEX(AG$232:AG$243,$D929)+AG920*(1+$E929),0.01)</f>
        <v/>
      </c>
      <c r="AH929" s="40">
        <f>MAX(INDEX(AH$232:AH$243,$D929)+AH920*(1+$E929),0.01)</f>
        <v/>
      </c>
      <c r="AI929" s="40">
        <f>MAX(INDEX(AI$232:AI$243,$D929)+AI920*(1+$E929),0.01)</f>
        <v/>
      </c>
      <c r="AJ929" s="40">
        <f>MAX(INDEX(AJ$232:AJ$243,$D929)+AJ920*(1+$E929),0.01)</f>
        <v/>
      </c>
      <c r="AK929" s="40">
        <f>MAX(INDEX(AK$232:AK$243,$D929)+AK920*(1+$E929),0.01)</f>
        <v/>
      </c>
      <c r="AL929" s="40">
        <f>MAX(INDEX(AL$232:AL$243,$D929)+AL920*(1+$E929),0.01)</f>
        <v/>
      </c>
      <c r="AM929" s="40">
        <f>MAX(INDEX(AM$232:AM$243,$D929)+AM920*(1+$E929),0.01)</f>
        <v/>
      </c>
      <c r="AN929" s="40">
        <f>MAX(INDEX(AN$232:AN$243,$D929)+AN920*(1+$E929),0.01)</f>
        <v/>
      </c>
      <c r="AO929" s="40">
        <f>MAX(INDEX(AO$232:AO$243,$D929)+AO920*(1+$E929),0.01)</f>
        <v/>
      </c>
      <c r="AP929" s="40">
        <f>MAX(INDEX(AP$232:AP$243,$D929)+AP920*(1+$E929),0.01)</f>
        <v/>
      </c>
      <c r="AQ929" s="40">
        <f>MAX(INDEX(AQ$232:AQ$243,$D929)+AQ920*(1+$E929),0.01)</f>
        <v/>
      </c>
      <c r="AR929" s="40">
        <f>MAX(INDEX(AR$232:AR$243,$D929)+AR920*(1+$E929),0.01)</f>
        <v/>
      </c>
      <c r="AS929" s="40">
        <f>MAX(INDEX(AS$232:AS$243,$D929)+AS920*(1+$E929),0.01)</f>
        <v/>
      </c>
      <c r="AT929" s="40">
        <f>MAX(INDEX(AT$232:AT$243,$D929)+AT920*(1+$E929),0.01)</f>
        <v/>
      </c>
      <c r="AU929" s="40">
        <f>MAX(INDEX(AU$232:AU$243,$D929)+AU920*(1+$E929),0.01)</f>
        <v/>
      </c>
      <c r="AV929" s="40">
        <f>MAX(INDEX(AV$232:AV$243,$D929)+AV920*(1+$E929),0.01)</f>
        <v/>
      </c>
      <c r="AW929" s="40">
        <f>MAX(INDEX(AW$232:AW$243,$D929)+AW920*(1+$E929),0.01)</f>
        <v/>
      </c>
      <c r="AX929" s="42">
        <f>POSTTAX(INDEX(AX$232:AX$243,$D929),AX920,$E929)</f>
        <v/>
      </c>
    </row>
    <row r="930" hidden="1" outlineLevel="2"/>
    <row r="931" hidden="1" outlineLevel="2">
      <c r="A931" s="5" t="inlineStr">
        <is>
          <t>shp</t>
        </is>
      </c>
      <c r="B931" s="5" t="inlineStr">
        <is>
          <t>coa</t>
        </is>
      </c>
      <c r="C931" s="5" t="inlineStr">
        <is>
          <t>nfm</t>
        </is>
      </c>
      <c r="D931" s="40">
        <f>INDEX(Inputs!$M$5:$M$132,MATCH($B931&amp;"|"&amp;$C931,Inputs!$A$5:$A$132,0))</f>
        <v/>
      </c>
      <c r="E931" s="40">
        <f>INDEX(Inputs!$T$5:$T$132,MATCH($B931&amp;"|"&amp;$C931,Inputs!$A$5:$A$132,0))</f>
        <v/>
      </c>
      <c r="F931" s="40">
        <f>INDEX(Inputs!$K$5:$K$132,MATCH($B931&amp;"|"&amp;$C931,Inputs!$A$5:$A$132,0))</f>
        <v/>
      </c>
      <c r="G931" s="39" t="n"/>
      <c r="H931" s="5">
        <f>INDEX(Variables!$B$5:$B$105,MATCH($A931,Variables!$A$5:$A$105,0))&amp;IF($C931="",""," | "&amp;INDEX(Mapping!$B$5:$B$26,MATCH($C931,Mapping!$A$5:$A$26,0))&amp;" | "&amp;INDEX(Mapping!$B$30:$B$41,MATCH($B931,Mapping!$A$30:$A$41,0)))</f>
        <v/>
      </c>
      <c r="I931" s="5">
        <f>INDEX(Variables!$C$5:$C$105,MATCH($A931,Variables!$A$5:$A$105,0))</f>
        <v/>
      </c>
      <c r="J931" s="5">
        <f>INDEX(Variables!$E$5:$E$105,MATCH($A931,Variables!$A$5:$A$105,0))</f>
        <v/>
      </c>
      <c r="K931" s="25">
        <f>LOWER(Settings!$C$4)&amp;".mit."&amp;$A931&amp;IF($C931="","","."&amp;$C931&amp;"."&amp;$B931)&amp;IF(INDEX(Variables!$D$5:$D$105,MATCH($A931,Variables!$A$5:$A$105,0))="","","."&amp;INDEX(Variables!$D$5:$D$105,MATCH($A931,Variables!$A$5:$A$105,0)))&amp;"."&amp;K$5</f>
        <v/>
      </c>
      <c r="L931" s="41">
        <f>INDEX(L$175:L$178,$D931)*$E931*INDEX(L$179:L$195,$F931)</f>
        <v/>
      </c>
      <c r="M931" s="40">
        <f>INDEX(M$175:M$178,$D931)*$E931*INDEX(M$179:M$195,$F931)</f>
        <v/>
      </c>
      <c r="N931" s="40">
        <f>INDEX(N$175:N$178,$D931)*$E931*INDEX(N$179:N$195,$F931)</f>
        <v/>
      </c>
      <c r="O931" s="40">
        <f>INDEX(O$175:O$178,$D931)*$E931*INDEX(O$179:O$195,$F931)</f>
        <v/>
      </c>
      <c r="P931" s="40">
        <f>INDEX(P$175:P$178,$D931)*$E931*INDEX(P$179:P$195,$F931)</f>
        <v/>
      </c>
      <c r="Q931" s="40">
        <f>INDEX(Q$175:Q$178,$D931)*$E931*INDEX(Q$179:Q$195,$F931)</f>
        <v/>
      </c>
      <c r="R931" s="40">
        <f>INDEX(R$175:R$178,$D931)*$E931*INDEX(R$179:R$195,$F931)</f>
        <v/>
      </c>
      <c r="S931" s="40">
        <f>INDEX(S$175:S$178,$D931)*$E931*INDEX(S$179:S$195,$F931)</f>
        <v/>
      </c>
      <c r="T931" s="40">
        <f>INDEX(T$175:T$178,$D931)*$E931*INDEX(T$179:T$195,$F931)</f>
        <v/>
      </c>
      <c r="U931" s="40">
        <f>INDEX(U$175:U$178,$D931)*$E931*INDEX(U$179:U$195,$F931)</f>
        <v/>
      </c>
      <c r="V931" s="40">
        <f>INDEX(V$175:V$178,$D931)*$E931*INDEX(V$179:V$195,$F931)</f>
        <v/>
      </c>
      <c r="W931" s="40">
        <f>INDEX(W$175:W$178,$D931)*$E931*INDEX(W$179:W$195,$F931)</f>
        <v/>
      </c>
      <c r="X931" s="40">
        <f>INDEX(X$175:X$178,$D931)*$E931*INDEX(X$179:X$195,$F931)</f>
        <v/>
      </c>
      <c r="Y931" s="40">
        <f>INDEX(Y$175:Y$178,$D931)*$E931*INDEX(Y$179:Y$195,$F931)</f>
        <v/>
      </c>
      <c r="Z931" s="40">
        <f>INDEX(Z$175:Z$178,$D931)*$E931*INDEX(Z$179:Z$195,$F931)</f>
        <v/>
      </c>
      <c r="AA931" s="40">
        <f>INDEX(AA$175:AA$178,$D931)*$E931*INDEX(AA$179:AA$195,$F931)</f>
        <v/>
      </c>
      <c r="AB931" s="40">
        <f>INDEX(AB$175:AB$178,$D931)*$E931*INDEX(AB$179:AB$195,$F931)</f>
        <v/>
      </c>
      <c r="AC931" s="40">
        <f>INDEX(AC$175:AC$178,$D931)*$E931*INDEX(AC$179:AC$195,$F931)</f>
        <v/>
      </c>
      <c r="AD931" s="42">
        <f>SHADOWEFF(INDEX(AD$175:AD$178,$D931),$E931,INDEX(AD$179:AD$195,$F931))</f>
        <v/>
      </c>
      <c r="AE931" s="25">
        <f>LOWER(Settings!$C$4)&amp;".mit."&amp;$A931&amp;IF($C931="","","."&amp;$C931&amp;"."&amp;$B931)&amp;IF(INDEX(Variables!$D$5:$D$105,MATCH($A931,Variables!$A$5:$A$105,0))="","","."&amp;INDEX(Variables!$D$5:$D$105,MATCH($A931,Variables!$A$5:$A$105,0)))&amp;"."&amp;AE$5</f>
        <v/>
      </c>
      <c r="AF931" s="41">
        <f>INDEX(AF$175:AF$178,$D931)*$E931*INDEX(AF$179:AF$195,$F931)</f>
        <v/>
      </c>
      <c r="AG931" s="40">
        <f>INDEX(AG$175:AG$178,$D931)*$E931*INDEX(AG$179:AG$195,$F931)</f>
        <v/>
      </c>
      <c r="AH931" s="40">
        <f>INDEX(AH$175:AH$178,$D931)*$E931*INDEX(AH$179:AH$195,$F931)</f>
        <v/>
      </c>
      <c r="AI931" s="40">
        <f>INDEX(AI$175:AI$178,$D931)*$E931*INDEX(AI$179:AI$195,$F931)</f>
        <v/>
      </c>
      <c r="AJ931" s="40">
        <f>INDEX(AJ$175:AJ$178,$D931)*$E931*INDEX(AJ$179:AJ$195,$F931)</f>
        <v/>
      </c>
      <c r="AK931" s="40">
        <f>INDEX(AK$175:AK$178,$D931)*$E931*INDEX(AK$179:AK$195,$F931)</f>
        <v/>
      </c>
      <c r="AL931" s="40">
        <f>INDEX(AL$175:AL$178,$D931)*$E931*INDEX(AL$179:AL$195,$F931)</f>
        <v/>
      </c>
      <c r="AM931" s="40">
        <f>INDEX(AM$175:AM$178,$D931)*$E931*INDEX(AM$179:AM$195,$F931)</f>
        <v/>
      </c>
      <c r="AN931" s="40">
        <f>INDEX(AN$175:AN$178,$D931)*$E931*INDEX(AN$179:AN$195,$F931)</f>
        <v/>
      </c>
      <c r="AO931" s="40">
        <f>INDEX(AO$175:AO$178,$D931)*$E931*INDEX(AO$179:AO$195,$F931)</f>
        <v/>
      </c>
      <c r="AP931" s="40">
        <f>INDEX(AP$175:AP$178,$D931)*$E931*INDEX(AP$179:AP$195,$F931)</f>
        <v/>
      </c>
      <c r="AQ931" s="40">
        <f>INDEX(AQ$175:AQ$178,$D931)*$E931*INDEX(AQ$179:AQ$195,$F931)</f>
        <v/>
      </c>
      <c r="AR931" s="40">
        <f>INDEX(AR$175:AR$178,$D931)*$E931*INDEX(AR$179:AR$195,$F931)</f>
        <v/>
      </c>
      <c r="AS931" s="40">
        <f>INDEX(AS$175:AS$178,$D931)*$E931*INDEX(AS$179:AS$195,$F931)</f>
        <v/>
      </c>
      <c r="AT931" s="40">
        <f>INDEX(AT$175:AT$178,$D931)*$E931*INDEX(AT$179:AT$195,$F931)</f>
        <v/>
      </c>
      <c r="AU931" s="40">
        <f>INDEX(AU$175:AU$178,$D931)*$E931*INDEX(AU$179:AU$195,$F931)</f>
        <v/>
      </c>
      <c r="AV931" s="40">
        <f>INDEX(AV$175:AV$178,$D931)*$E931*INDEX(AV$179:AV$195,$F931)</f>
        <v/>
      </c>
      <c r="AW931" s="40">
        <f>INDEX(AW$175:AW$178,$D931)*$E931*INDEX(AW$179:AW$195,$F931)</f>
        <v/>
      </c>
      <c r="AX931" s="42">
        <f>SHADOWEFF(INDEX(AX$175:AX$178,$D931),$E931,INDEX(AX$179:AX$195,$F931))</f>
        <v/>
      </c>
    </row>
    <row r="932" hidden="1" outlineLevel="2">
      <c r="A932" s="5" t="inlineStr">
        <is>
          <t>shp</t>
        </is>
      </c>
      <c r="B932" s="5" t="inlineStr">
        <is>
          <t>nga</t>
        </is>
      </c>
      <c r="C932" s="5" t="inlineStr">
        <is>
          <t>nfm</t>
        </is>
      </c>
      <c r="D932" s="40">
        <f>INDEX(Inputs!$M$5:$M$132,MATCH($B932&amp;"|"&amp;$C932,Inputs!$A$5:$A$132,0))</f>
        <v/>
      </c>
      <c r="E932" s="40">
        <f>INDEX(Inputs!$T$5:$T$132,MATCH($B932&amp;"|"&amp;$C932,Inputs!$A$5:$A$132,0))</f>
        <v/>
      </c>
      <c r="F932" s="40">
        <f>INDEX(Inputs!$K$5:$K$132,MATCH($B932&amp;"|"&amp;$C932,Inputs!$A$5:$A$132,0))</f>
        <v/>
      </c>
      <c r="G932" s="39" t="n"/>
      <c r="H932" s="5">
        <f>INDEX(Variables!$B$5:$B$105,MATCH($A932,Variables!$A$5:$A$105,0))&amp;IF($C932="",""," | "&amp;INDEX(Mapping!$B$5:$B$26,MATCH($C932,Mapping!$A$5:$A$26,0))&amp;" | "&amp;INDEX(Mapping!$B$30:$B$41,MATCH($B932,Mapping!$A$30:$A$41,0)))</f>
        <v/>
      </c>
      <c r="I932" s="5">
        <f>INDEX(Variables!$C$5:$C$105,MATCH($A932,Variables!$A$5:$A$105,0))</f>
        <v/>
      </c>
      <c r="J932" s="5">
        <f>INDEX(Variables!$E$5:$E$105,MATCH($A932,Variables!$A$5:$A$105,0))</f>
        <v/>
      </c>
      <c r="K932" s="25">
        <f>LOWER(Settings!$C$4)&amp;".mit."&amp;$A932&amp;IF($C932="","","."&amp;$C932&amp;"."&amp;$B932)&amp;IF(INDEX(Variables!$D$5:$D$105,MATCH($A932,Variables!$A$5:$A$105,0))="","","."&amp;INDEX(Variables!$D$5:$D$105,MATCH($A932,Variables!$A$5:$A$105,0)))&amp;"."&amp;K$5</f>
        <v/>
      </c>
      <c r="L932" s="41">
        <f>INDEX(L$175:L$178,$D932)*$E932*INDEX(L$179:L$195,$F932)</f>
        <v/>
      </c>
      <c r="M932" s="40">
        <f>INDEX(M$175:M$178,$D932)*$E932*INDEX(M$179:M$195,$F932)</f>
        <v/>
      </c>
      <c r="N932" s="40">
        <f>INDEX(N$175:N$178,$D932)*$E932*INDEX(N$179:N$195,$F932)</f>
        <v/>
      </c>
      <c r="O932" s="40">
        <f>INDEX(O$175:O$178,$D932)*$E932*INDEX(O$179:O$195,$F932)</f>
        <v/>
      </c>
      <c r="P932" s="40">
        <f>INDEX(P$175:P$178,$D932)*$E932*INDEX(P$179:P$195,$F932)</f>
        <v/>
      </c>
      <c r="Q932" s="40">
        <f>INDEX(Q$175:Q$178,$D932)*$E932*INDEX(Q$179:Q$195,$F932)</f>
        <v/>
      </c>
      <c r="R932" s="40">
        <f>INDEX(R$175:R$178,$D932)*$E932*INDEX(R$179:R$195,$F932)</f>
        <v/>
      </c>
      <c r="S932" s="40">
        <f>INDEX(S$175:S$178,$D932)*$E932*INDEX(S$179:S$195,$F932)</f>
        <v/>
      </c>
      <c r="T932" s="40">
        <f>INDEX(T$175:T$178,$D932)*$E932*INDEX(T$179:T$195,$F932)</f>
        <v/>
      </c>
      <c r="U932" s="40">
        <f>INDEX(U$175:U$178,$D932)*$E932*INDEX(U$179:U$195,$F932)</f>
        <v/>
      </c>
      <c r="V932" s="40">
        <f>INDEX(V$175:V$178,$D932)*$E932*INDEX(V$179:V$195,$F932)</f>
        <v/>
      </c>
      <c r="W932" s="40">
        <f>INDEX(W$175:W$178,$D932)*$E932*INDEX(W$179:W$195,$F932)</f>
        <v/>
      </c>
      <c r="X932" s="40">
        <f>INDEX(X$175:X$178,$D932)*$E932*INDEX(X$179:X$195,$F932)</f>
        <v/>
      </c>
      <c r="Y932" s="40">
        <f>INDEX(Y$175:Y$178,$D932)*$E932*INDEX(Y$179:Y$195,$F932)</f>
        <v/>
      </c>
      <c r="Z932" s="40">
        <f>INDEX(Z$175:Z$178,$D932)*$E932*INDEX(Z$179:Z$195,$F932)</f>
        <v/>
      </c>
      <c r="AA932" s="40">
        <f>INDEX(AA$175:AA$178,$D932)*$E932*INDEX(AA$179:AA$195,$F932)</f>
        <v/>
      </c>
      <c r="AB932" s="40">
        <f>INDEX(AB$175:AB$178,$D932)*$E932*INDEX(AB$179:AB$195,$F932)</f>
        <v/>
      </c>
      <c r="AC932" s="40">
        <f>INDEX(AC$175:AC$178,$D932)*$E932*INDEX(AC$179:AC$195,$F932)</f>
        <v/>
      </c>
      <c r="AD932" s="42">
        <f>SHADOWEFF(INDEX(AD$175:AD$178,$D932),$E932,INDEX(AD$179:AD$195,$F932))</f>
        <v/>
      </c>
      <c r="AE932" s="25">
        <f>LOWER(Settings!$C$4)&amp;".mit."&amp;$A932&amp;IF($C932="","","."&amp;$C932&amp;"."&amp;$B932)&amp;IF(INDEX(Variables!$D$5:$D$105,MATCH($A932,Variables!$A$5:$A$105,0))="","","."&amp;INDEX(Variables!$D$5:$D$105,MATCH($A932,Variables!$A$5:$A$105,0)))&amp;"."&amp;AE$5</f>
        <v/>
      </c>
      <c r="AF932" s="41">
        <f>INDEX(AF$175:AF$178,$D932)*$E932*INDEX(AF$179:AF$195,$F932)</f>
        <v/>
      </c>
      <c r="AG932" s="40">
        <f>INDEX(AG$175:AG$178,$D932)*$E932*INDEX(AG$179:AG$195,$F932)</f>
        <v/>
      </c>
      <c r="AH932" s="40">
        <f>INDEX(AH$175:AH$178,$D932)*$E932*INDEX(AH$179:AH$195,$F932)</f>
        <v/>
      </c>
      <c r="AI932" s="40">
        <f>INDEX(AI$175:AI$178,$D932)*$E932*INDEX(AI$179:AI$195,$F932)</f>
        <v/>
      </c>
      <c r="AJ932" s="40">
        <f>INDEX(AJ$175:AJ$178,$D932)*$E932*INDEX(AJ$179:AJ$195,$F932)</f>
        <v/>
      </c>
      <c r="AK932" s="40">
        <f>INDEX(AK$175:AK$178,$D932)*$E932*INDEX(AK$179:AK$195,$F932)</f>
        <v/>
      </c>
      <c r="AL932" s="40">
        <f>INDEX(AL$175:AL$178,$D932)*$E932*INDEX(AL$179:AL$195,$F932)</f>
        <v/>
      </c>
      <c r="AM932" s="40">
        <f>INDEX(AM$175:AM$178,$D932)*$E932*INDEX(AM$179:AM$195,$F932)</f>
        <v/>
      </c>
      <c r="AN932" s="40">
        <f>INDEX(AN$175:AN$178,$D932)*$E932*INDEX(AN$179:AN$195,$F932)</f>
        <v/>
      </c>
      <c r="AO932" s="40">
        <f>INDEX(AO$175:AO$178,$D932)*$E932*INDEX(AO$179:AO$195,$F932)</f>
        <v/>
      </c>
      <c r="AP932" s="40">
        <f>INDEX(AP$175:AP$178,$D932)*$E932*INDEX(AP$179:AP$195,$F932)</f>
        <v/>
      </c>
      <c r="AQ932" s="40">
        <f>INDEX(AQ$175:AQ$178,$D932)*$E932*INDEX(AQ$179:AQ$195,$F932)</f>
        <v/>
      </c>
      <c r="AR932" s="40">
        <f>INDEX(AR$175:AR$178,$D932)*$E932*INDEX(AR$179:AR$195,$F932)</f>
        <v/>
      </c>
      <c r="AS932" s="40">
        <f>INDEX(AS$175:AS$178,$D932)*$E932*INDEX(AS$179:AS$195,$F932)</f>
        <v/>
      </c>
      <c r="AT932" s="40">
        <f>INDEX(AT$175:AT$178,$D932)*$E932*INDEX(AT$179:AT$195,$F932)</f>
        <v/>
      </c>
      <c r="AU932" s="40">
        <f>INDEX(AU$175:AU$178,$D932)*$E932*INDEX(AU$179:AU$195,$F932)</f>
        <v/>
      </c>
      <c r="AV932" s="40">
        <f>INDEX(AV$175:AV$178,$D932)*$E932*INDEX(AV$179:AV$195,$F932)</f>
        <v/>
      </c>
      <c r="AW932" s="40">
        <f>INDEX(AW$175:AW$178,$D932)*$E932*INDEX(AW$179:AW$195,$F932)</f>
        <v/>
      </c>
      <c r="AX932" s="42">
        <f>SHADOWEFF(INDEX(AX$175:AX$178,$D932),$E932,INDEX(AX$179:AX$195,$F932))</f>
        <v/>
      </c>
    </row>
    <row r="933" hidden="1" outlineLevel="2">
      <c r="A933" s="5" t="inlineStr">
        <is>
          <t>shp</t>
        </is>
      </c>
      <c r="B933" s="5" t="inlineStr">
        <is>
          <t>gso</t>
        </is>
      </c>
      <c r="C933" s="5" t="inlineStr">
        <is>
          <t>nfm</t>
        </is>
      </c>
      <c r="D933" s="40">
        <f>INDEX(Inputs!$M$5:$M$132,MATCH($B933&amp;"|"&amp;$C933,Inputs!$A$5:$A$132,0))</f>
        <v/>
      </c>
      <c r="E933" s="40">
        <f>INDEX(Inputs!$T$5:$T$132,MATCH($B933&amp;"|"&amp;$C933,Inputs!$A$5:$A$132,0))</f>
        <v/>
      </c>
      <c r="F933" s="40">
        <f>INDEX(Inputs!$K$5:$K$132,MATCH($B933&amp;"|"&amp;$C933,Inputs!$A$5:$A$132,0))</f>
        <v/>
      </c>
      <c r="G933" s="39" t="n"/>
      <c r="H933" s="5">
        <f>INDEX(Variables!$B$5:$B$105,MATCH($A933,Variables!$A$5:$A$105,0))&amp;IF($C933="",""," | "&amp;INDEX(Mapping!$B$5:$B$26,MATCH($C933,Mapping!$A$5:$A$26,0))&amp;" | "&amp;INDEX(Mapping!$B$30:$B$41,MATCH($B933,Mapping!$A$30:$A$41,0)))</f>
        <v/>
      </c>
      <c r="I933" s="5">
        <f>INDEX(Variables!$C$5:$C$105,MATCH($A933,Variables!$A$5:$A$105,0))</f>
        <v/>
      </c>
      <c r="J933" s="5">
        <f>INDEX(Variables!$E$5:$E$105,MATCH($A933,Variables!$A$5:$A$105,0))</f>
        <v/>
      </c>
      <c r="K933" s="25">
        <f>LOWER(Settings!$C$4)&amp;".mit."&amp;$A933&amp;IF($C933="","","."&amp;$C933&amp;"."&amp;$B933)&amp;IF(INDEX(Variables!$D$5:$D$105,MATCH($A933,Variables!$A$5:$A$105,0))="","","."&amp;INDEX(Variables!$D$5:$D$105,MATCH($A933,Variables!$A$5:$A$105,0)))&amp;"."&amp;K$5</f>
        <v/>
      </c>
      <c r="L933" s="41">
        <f>INDEX(L$175:L$178,$D933)*$E933*INDEX(L$179:L$195,$F933)</f>
        <v/>
      </c>
      <c r="M933" s="40">
        <f>INDEX(M$175:M$178,$D933)*$E933*INDEX(M$179:M$195,$F933)</f>
        <v/>
      </c>
      <c r="N933" s="40">
        <f>INDEX(N$175:N$178,$D933)*$E933*INDEX(N$179:N$195,$F933)</f>
        <v/>
      </c>
      <c r="O933" s="40">
        <f>INDEX(O$175:O$178,$D933)*$E933*INDEX(O$179:O$195,$F933)</f>
        <v/>
      </c>
      <c r="P933" s="40">
        <f>INDEX(P$175:P$178,$D933)*$E933*INDEX(P$179:P$195,$F933)</f>
        <v/>
      </c>
      <c r="Q933" s="40">
        <f>INDEX(Q$175:Q$178,$D933)*$E933*INDEX(Q$179:Q$195,$F933)</f>
        <v/>
      </c>
      <c r="R933" s="40">
        <f>INDEX(R$175:R$178,$D933)*$E933*INDEX(R$179:R$195,$F933)</f>
        <v/>
      </c>
      <c r="S933" s="40">
        <f>INDEX(S$175:S$178,$D933)*$E933*INDEX(S$179:S$195,$F933)</f>
        <v/>
      </c>
      <c r="T933" s="40">
        <f>INDEX(T$175:T$178,$D933)*$E933*INDEX(T$179:T$195,$F933)</f>
        <v/>
      </c>
      <c r="U933" s="40">
        <f>INDEX(U$175:U$178,$D933)*$E933*INDEX(U$179:U$195,$F933)</f>
        <v/>
      </c>
      <c r="V933" s="40">
        <f>INDEX(V$175:V$178,$D933)*$E933*INDEX(V$179:V$195,$F933)</f>
        <v/>
      </c>
      <c r="W933" s="40">
        <f>INDEX(W$175:W$178,$D933)*$E933*INDEX(W$179:W$195,$F933)</f>
        <v/>
      </c>
      <c r="X933" s="40">
        <f>INDEX(X$175:X$178,$D933)*$E933*INDEX(X$179:X$195,$F933)</f>
        <v/>
      </c>
      <c r="Y933" s="40">
        <f>INDEX(Y$175:Y$178,$D933)*$E933*INDEX(Y$179:Y$195,$F933)</f>
        <v/>
      </c>
      <c r="Z933" s="40">
        <f>INDEX(Z$175:Z$178,$D933)*$E933*INDEX(Z$179:Z$195,$F933)</f>
        <v/>
      </c>
      <c r="AA933" s="40">
        <f>INDEX(AA$175:AA$178,$D933)*$E933*INDEX(AA$179:AA$195,$F933)</f>
        <v/>
      </c>
      <c r="AB933" s="40">
        <f>INDEX(AB$175:AB$178,$D933)*$E933*INDEX(AB$179:AB$195,$F933)</f>
        <v/>
      </c>
      <c r="AC933" s="40">
        <f>INDEX(AC$175:AC$178,$D933)*$E933*INDEX(AC$179:AC$195,$F933)</f>
        <v/>
      </c>
      <c r="AD933" s="42">
        <f>SHADOWEFF(INDEX(AD$175:AD$178,$D933),$E933,INDEX(AD$179:AD$195,$F933))</f>
        <v/>
      </c>
      <c r="AE933" s="25">
        <f>LOWER(Settings!$C$4)&amp;".mit."&amp;$A933&amp;IF($C933="","","."&amp;$C933&amp;"."&amp;$B933)&amp;IF(INDEX(Variables!$D$5:$D$105,MATCH($A933,Variables!$A$5:$A$105,0))="","","."&amp;INDEX(Variables!$D$5:$D$105,MATCH($A933,Variables!$A$5:$A$105,0)))&amp;"."&amp;AE$5</f>
        <v/>
      </c>
      <c r="AF933" s="41">
        <f>INDEX(AF$175:AF$178,$D933)*$E933*INDEX(AF$179:AF$195,$F933)</f>
        <v/>
      </c>
      <c r="AG933" s="40">
        <f>INDEX(AG$175:AG$178,$D933)*$E933*INDEX(AG$179:AG$195,$F933)</f>
        <v/>
      </c>
      <c r="AH933" s="40">
        <f>INDEX(AH$175:AH$178,$D933)*$E933*INDEX(AH$179:AH$195,$F933)</f>
        <v/>
      </c>
      <c r="AI933" s="40">
        <f>INDEX(AI$175:AI$178,$D933)*$E933*INDEX(AI$179:AI$195,$F933)</f>
        <v/>
      </c>
      <c r="AJ933" s="40">
        <f>INDEX(AJ$175:AJ$178,$D933)*$E933*INDEX(AJ$179:AJ$195,$F933)</f>
        <v/>
      </c>
      <c r="AK933" s="40">
        <f>INDEX(AK$175:AK$178,$D933)*$E933*INDEX(AK$179:AK$195,$F933)</f>
        <v/>
      </c>
      <c r="AL933" s="40">
        <f>INDEX(AL$175:AL$178,$D933)*$E933*INDEX(AL$179:AL$195,$F933)</f>
        <v/>
      </c>
      <c r="AM933" s="40">
        <f>INDEX(AM$175:AM$178,$D933)*$E933*INDEX(AM$179:AM$195,$F933)</f>
        <v/>
      </c>
      <c r="AN933" s="40">
        <f>INDEX(AN$175:AN$178,$D933)*$E933*INDEX(AN$179:AN$195,$F933)</f>
        <v/>
      </c>
      <c r="AO933" s="40">
        <f>INDEX(AO$175:AO$178,$D933)*$E933*INDEX(AO$179:AO$195,$F933)</f>
        <v/>
      </c>
      <c r="AP933" s="40">
        <f>INDEX(AP$175:AP$178,$D933)*$E933*INDEX(AP$179:AP$195,$F933)</f>
        <v/>
      </c>
      <c r="AQ933" s="40">
        <f>INDEX(AQ$175:AQ$178,$D933)*$E933*INDEX(AQ$179:AQ$195,$F933)</f>
        <v/>
      </c>
      <c r="AR933" s="40">
        <f>INDEX(AR$175:AR$178,$D933)*$E933*INDEX(AR$179:AR$195,$F933)</f>
        <v/>
      </c>
      <c r="AS933" s="40">
        <f>INDEX(AS$175:AS$178,$D933)*$E933*INDEX(AS$179:AS$195,$F933)</f>
        <v/>
      </c>
      <c r="AT933" s="40">
        <f>INDEX(AT$175:AT$178,$D933)*$E933*INDEX(AT$179:AT$195,$F933)</f>
        <v/>
      </c>
      <c r="AU933" s="40">
        <f>INDEX(AU$175:AU$178,$D933)*$E933*INDEX(AU$179:AU$195,$F933)</f>
        <v/>
      </c>
      <c r="AV933" s="40">
        <f>INDEX(AV$175:AV$178,$D933)*$E933*INDEX(AV$179:AV$195,$F933)</f>
        <v/>
      </c>
      <c r="AW933" s="40">
        <f>INDEX(AW$175:AW$178,$D933)*$E933*INDEX(AW$179:AW$195,$F933)</f>
        <v/>
      </c>
      <c r="AX933" s="42">
        <f>SHADOWEFF(INDEX(AX$175:AX$178,$D933),$E933,INDEX(AX$179:AX$195,$F933))</f>
        <v/>
      </c>
    </row>
    <row r="934" hidden="1" outlineLevel="2">
      <c r="A934" s="5" t="inlineStr">
        <is>
          <t>shp</t>
        </is>
      </c>
      <c r="B934" s="5" t="inlineStr">
        <is>
          <t>die</t>
        </is>
      </c>
      <c r="C934" s="5" t="inlineStr">
        <is>
          <t>nfm</t>
        </is>
      </c>
      <c r="D934" s="40">
        <f>INDEX(Inputs!$M$5:$M$132,MATCH($B934&amp;"|"&amp;$C934,Inputs!$A$5:$A$132,0))</f>
        <v/>
      </c>
      <c r="E934" s="40">
        <f>INDEX(Inputs!$T$5:$T$132,MATCH($B934&amp;"|"&amp;$C934,Inputs!$A$5:$A$132,0))</f>
        <v/>
      </c>
      <c r="F934" s="40">
        <f>INDEX(Inputs!$K$5:$K$132,MATCH($B934&amp;"|"&amp;$C934,Inputs!$A$5:$A$132,0))</f>
        <v/>
      </c>
      <c r="G934" s="39" t="n"/>
      <c r="H934" s="5">
        <f>INDEX(Variables!$B$5:$B$105,MATCH($A934,Variables!$A$5:$A$105,0))&amp;IF($C934="",""," | "&amp;INDEX(Mapping!$B$5:$B$26,MATCH($C934,Mapping!$A$5:$A$26,0))&amp;" | "&amp;INDEX(Mapping!$B$30:$B$41,MATCH($B934,Mapping!$A$30:$A$41,0)))</f>
        <v/>
      </c>
      <c r="I934" s="5">
        <f>INDEX(Variables!$C$5:$C$105,MATCH($A934,Variables!$A$5:$A$105,0))</f>
        <v/>
      </c>
      <c r="J934" s="5">
        <f>INDEX(Variables!$E$5:$E$105,MATCH($A934,Variables!$A$5:$A$105,0))</f>
        <v/>
      </c>
      <c r="K934" s="25">
        <f>LOWER(Settings!$C$4)&amp;".mit."&amp;$A934&amp;IF($C934="","","."&amp;$C934&amp;"."&amp;$B934)&amp;IF(INDEX(Variables!$D$5:$D$105,MATCH($A934,Variables!$A$5:$A$105,0))="","","."&amp;INDEX(Variables!$D$5:$D$105,MATCH($A934,Variables!$A$5:$A$105,0)))&amp;"."&amp;K$5</f>
        <v/>
      </c>
      <c r="L934" s="41">
        <f>INDEX(L$175:L$178,$D934)*$E934*INDEX(L$179:L$195,$F934)</f>
        <v/>
      </c>
      <c r="M934" s="40">
        <f>INDEX(M$175:M$178,$D934)*$E934*INDEX(M$179:M$195,$F934)</f>
        <v/>
      </c>
      <c r="N934" s="40">
        <f>INDEX(N$175:N$178,$D934)*$E934*INDEX(N$179:N$195,$F934)</f>
        <v/>
      </c>
      <c r="O934" s="40">
        <f>INDEX(O$175:O$178,$D934)*$E934*INDEX(O$179:O$195,$F934)</f>
        <v/>
      </c>
      <c r="P934" s="40">
        <f>INDEX(P$175:P$178,$D934)*$E934*INDEX(P$179:P$195,$F934)</f>
        <v/>
      </c>
      <c r="Q934" s="40">
        <f>INDEX(Q$175:Q$178,$D934)*$E934*INDEX(Q$179:Q$195,$F934)</f>
        <v/>
      </c>
      <c r="R934" s="40">
        <f>INDEX(R$175:R$178,$D934)*$E934*INDEX(R$179:R$195,$F934)</f>
        <v/>
      </c>
      <c r="S934" s="40">
        <f>INDEX(S$175:S$178,$D934)*$E934*INDEX(S$179:S$195,$F934)</f>
        <v/>
      </c>
      <c r="T934" s="40">
        <f>INDEX(T$175:T$178,$D934)*$E934*INDEX(T$179:T$195,$F934)</f>
        <v/>
      </c>
      <c r="U934" s="40">
        <f>INDEX(U$175:U$178,$D934)*$E934*INDEX(U$179:U$195,$F934)</f>
        <v/>
      </c>
      <c r="V934" s="40">
        <f>INDEX(V$175:V$178,$D934)*$E934*INDEX(V$179:V$195,$F934)</f>
        <v/>
      </c>
      <c r="W934" s="40">
        <f>INDEX(W$175:W$178,$D934)*$E934*INDEX(W$179:W$195,$F934)</f>
        <v/>
      </c>
      <c r="X934" s="40">
        <f>INDEX(X$175:X$178,$D934)*$E934*INDEX(X$179:X$195,$F934)</f>
        <v/>
      </c>
      <c r="Y934" s="40">
        <f>INDEX(Y$175:Y$178,$D934)*$E934*INDEX(Y$179:Y$195,$F934)</f>
        <v/>
      </c>
      <c r="Z934" s="40">
        <f>INDEX(Z$175:Z$178,$D934)*$E934*INDEX(Z$179:Z$195,$F934)</f>
        <v/>
      </c>
      <c r="AA934" s="40">
        <f>INDEX(AA$175:AA$178,$D934)*$E934*INDEX(AA$179:AA$195,$F934)</f>
        <v/>
      </c>
      <c r="AB934" s="40">
        <f>INDEX(AB$175:AB$178,$D934)*$E934*INDEX(AB$179:AB$195,$F934)</f>
        <v/>
      </c>
      <c r="AC934" s="40">
        <f>INDEX(AC$175:AC$178,$D934)*$E934*INDEX(AC$179:AC$195,$F934)</f>
        <v/>
      </c>
      <c r="AD934" s="42">
        <f>SHADOWEFF(INDEX(AD$175:AD$178,$D934),$E934,INDEX(AD$179:AD$195,$F934))</f>
        <v/>
      </c>
      <c r="AE934" s="25">
        <f>LOWER(Settings!$C$4)&amp;".mit."&amp;$A934&amp;IF($C934="","","."&amp;$C934&amp;"."&amp;$B934)&amp;IF(INDEX(Variables!$D$5:$D$105,MATCH($A934,Variables!$A$5:$A$105,0))="","","."&amp;INDEX(Variables!$D$5:$D$105,MATCH($A934,Variables!$A$5:$A$105,0)))&amp;"."&amp;AE$5</f>
        <v/>
      </c>
      <c r="AF934" s="41">
        <f>INDEX(AF$175:AF$178,$D934)*$E934*INDEX(AF$179:AF$195,$F934)</f>
        <v/>
      </c>
      <c r="AG934" s="40">
        <f>INDEX(AG$175:AG$178,$D934)*$E934*INDEX(AG$179:AG$195,$F934)</f>
        <v/>
      </c>
      <c r="AH934" s="40">
        <f>INDEX(AH$175:AH$178,$D934)*$E934*INDEX(AH$179:AH$195,$F934)</f>
        <v/>
      </c>
      <c r="AI934" s="40">
        <f>INDEX(AI$175:AI$178,$D934)*$E934*INDEX(AI$179:AI$195,$F934)</f>
        <v/>
      </c>
      <c r="AJ934" s="40">
        <f>INDEX(AJ$175:AJ$178,$D934)*$E934*INDEX(AJ$179:AJ$195,$F934)</f>
        <v/>
      </c>
      <c r="AK934" s="40">
        <f>INDEX(AK$175:AK$178,$D934)*$E934*INDEX(AK$179:AK$195,$F934)</f>
        <v/>
      </c>
      <c r="AL934" s="40">
        <f>INDEX(AL$175:AL$178,$D934)*$E934*INDEX(AL$179:AL$195,$F934)</f>
        <v/>
      </c>
      <c r="AM934" s="40">
        <f>INDEX(AM$175:AM$178,$D934)*$E934*INDEX(AM$179:AM$195,$F934)</f>
        <v/>
      </c>
      <c r="AN934" s="40">
        <f>INDEX(AN$175:AN$178,$D934)*$E934*INDEX(AN$179:AN$195,$F934)</f>
        <v/>
      </c>
      <c r="AO934" s="40">
        <f>INDEX(AO$175:AO$178,$D934)*$E934*INDEX(AO$179:AO$195,$F934)</f>
        <v/>
      </c>
      <c r="AP934" s="40">
        <f>INDEX(AP$175:AP$178,$D934)*$E934*INDEX(AP$179:AP$195,$F934)</f>
        <v/>
      </c>
      <c r="AQ934" s="40">
        <f>INDEX(AQ$175:AQ$178,$D934)*$E934*INDEX(AQ$179:AQ$195,$F934)</f>
        <v/>
      </c>
      <c r="AR934" s="40">
        <f>INDEX(AR$175:AR$178,$D934)*$E934*INDEX(AR$179:AR$195,$F934)</f>
        <v/>
      </c>
      <c r="AS934" s="40">
        <f>INDEX(AS$175:AS$178,$D934)*$E934*INDEX(AS$179:AS$195,$F934)</f>
        <v/>
      </c>
      <c r="AT934" s="40">
        <f>INDEX(AT$175:AT$178,$D934)*$E934*INDEX(AT$179:AT$195,$F934)</f>
        <v/>
      </c>
      <c r="AU934" s="40">
        <f>INDEX(AU$175:AU$178,$D934)*$E934*INDEX(AU$179:AU$195,$F934)</f>
        <v/>
      </c>
      <c r="AV934" s="40">
        <f>INDEX(AV$175:AV$178,$D934)*$E934*INDEX(AV$179:AV$195,$F934)</f>
        <v/>
      </c>
      <c r="AW934" s="40">
        <f>INDEX(AW$175:AW$178,$D934)*$E934*INDEX(AW$179:AW$195,$F934)</f>
        <v/>
      </c>
      <c r="AX934" s="42">
        <f>SHADOWEFF(INDEX(AX$175:AX$178,$D934),$E934,INDEX(AX$179:AX$195,$F934))</f>
        <v/>
      </c>
    </row>
    <row r="935" hidden="1" outlineLevel="2">
      <c r="A935" s="5" t="inlineStr">
        <is>
          <t>shp</t>
        </is>
      </c>
      <c r="B935" s="5" t="inlineStr">
        <is>
          <t>lpg</t>
        </is>
      </c>
      <c r="C935" s="5" t="inlineStr">
        <is>
          <t>nfm</t>
        </is>
      </c>
      <c r="D935" s="40">
        <f>INDEX(Inputs!$M$5:$M$132,MATCH($B935&amp;"|"&amp;$C935,Inputs!$A$5:$A$132,0))</f>
        <v/>
      </c>
      <c r="E935" s="40">
        <f>INDEX(Inputs!$T$5:$T$132,MATCH($B935&amp;"|"&amp;$C935,Inputs!$A$5:$A$132,0))</f>
        <v/>
      </c>
      <c r="F935" s="40">
        <f>INDEX(Inputs!$K$5:$K$132,MATCH($B935&amp;"|"&amp;$C935,Inputs!$A$5:$A$132,0))</f>
        <v/>
      </c>
      <c r="G935" s="39" t="n"/>
      <c r="H935" s="5">
        <f>INDEX(Variables!$B$5:$B$105,MATCH($A935,Variables!$A$5:$A$105,0))&amp;IF($C935="",""," | "&amp;INDEX(Mapping!$B$5:$B$26,MATCH($C935,Mapping!$A$5:$A$26,0))&amp;" | "&amp;INDEX(Mapping!$B$30:$B$41,MATCH($B935,Mapping!$A$30:$A$41,0)))</f>
        <v/>
      </c>
      <c r="I935" s="5">
        <f>INDEX(Variables!$C$5:$C$105,MATCH($A935,Variables!$A$5:$A$105,0))</f>
        <v/>
      </c>
      <c r="J935" s="5">
        <f>INDEX(Variables!$E$5:$E$105,MATCH($A935,Variables!$A$5:$A$105,0))</f>
        <v/>
      </c>
      <c r="K935" s="25">
        <f>LOWER(Settings!$C$4)&amp;".mit."&amp;$A935&amp;IF($C935="","","."&amp;$C935&amp;"."&amp;$B935)&amp;IF(INDEX(Variables!$D$5:$D$105,MATCH($A935,Variables!$A$5:$A$105,0))="","","."&amp;INDEX(Variables!$D$5:$D$105,MATCH($A935,Variables!$A$5:$A$105,0)))&amp;"."&amp;K$5</f>
        <v/>
      </c>
      <c r="L935" s="41">
        <f>INDEX(L$175:L$178,$D935)*$E935*INDEX(L$179:L$195,$F935)</f>
        <v/>
      </c>
      <c r="M935" s="40">
        <f>INDEX(M$175:M$178,$D935)*$E935*INDEX(M$179:M$195,$F935)</f>
        <v/>
      </c>
      <c r="N935" s="40">
        <f>INDEX(N$175:N$178,$D935)*$E935*INDEX(N$179:N$195,$F935)</f>
        <v/>
      </c>
      <c r="O935" s="40">
        <f>INDEX(O$175:O$178,$D935)*$E935*INDEX(O$179:O$195,$F935)</f>
        <v/>
      </c>
      <c r="P935" s="40">
        <f>INDEX(P$175:P$178,$D935)*$E935*INDEX(P$179:P$195,$F935)</f>
        <v/>
      </c>
      <c r="Q935" s="40">
        <f>INDEX(Q$175:Q$178,$D935)*$E935*INDEX(Q$179:Q$195,$F935)</f>
        <v/>
      </c>
      <c r="R935" s="40">
        <f>INDEX(R$175:R$178,$D935)*$E935*INDEX(R$179:R$195,$F935)</f>
        <v/>
      </c>
      <c r="S935" s="40">
        <f>INDEX(S$175:S$178,$D935)*$E935*INDEX(S$179:S$195,$F935)</f>
        <v/>
      </c>
      <c r="T935" s="40">
        <f>INDEX(T$175:T$178,$D935)*$E935*INDEX(T$179:T$195,$F935)</f>
        <v/>
      </c>
      <c r="U935" s="40">
        <f>INDEX(U$175:U$178,$D935)*$E935*INDEX(U$179:U$195,$F935)</f>
        <v/>
      </c>
      <c r="V935" s="40">
        <f>INDEX(V$175:V$178,$D935)*$E935*INDEX(V$179:V$195,$F935)</f>
        <v/>
      </c>
      <c r="W935" s="40">
        <f>INDEX(W$175:W$178,$D935)*$E935*INDEX(W$179:W$195,$F935)</f>
        <v/>
      </c>
      <c r="X935" s="40">
        <f>INDEX(X$175:X$178,$D935)*$E935*INDEX(X$179:X$195,$F935)</f>
        <v/>
      </c>
      <c r="Y935" s="40">
        <f>INDEX(Y$175:Y$178,$D935)*$E935*INDEX(Y$179:Y$195,$F935)</f>
        <v/>
      </c>
      <c r="Z935" s="40">
        <f>INDEX(Z$175:Z$178,$D935)*$E935*INDEX(Z$179:Z$195,$F935)</f>
        <v/>
      </c>
      <c r="AA935" s="40">
        <f>INDEX(AA$175:AA$178,$D935)*$E935*INDEX(AA$179:AA$195,$F935)</f>
        <v/>
      </c>
      <c r="AB935" s="40">
        <f>INDEX(AB$175:AB$178,$D935)*$E935*INDEX(AB$179:AB$195,$F935)</f>
        <v/>
      </c>
      <c r="AC935" s="40">
        <f>INDEX(AC$175:AC$178,$D935)*$E935*INDEX(AC$179:AC$195,$F935)</f>
        <v/>
      </c>
      <c r="AD935" s="42">
        <f>SHADOWEFF(INDEX(AD$175:AD$178,$D935),$E935,INDEX(AD$179:AD$195,$F935))</f>
        <v/>
      </c>
      <c r="AE935" s="25">
        <f>LOWER(Settings!$C$4)&amp;".mit."&amp;$A935&amp;IF($C935="","","."&amp;$C935&amp;"."&amp;$B935)&amp;IF(INDEX(Variables!$D$5:$D$105,MATCH($A935,Variables!$A$5:$A$105,0))="","","."&amp;INDEX(Variables!$D$5:$D$105,MATCH($A935,Variables!$A$5:$A$105,0)))&amp;"."&amp;AE$5</f>
        <v/>
      </c>
      <c r="AF935" s="41">
        <f>INDEX(AF$175:AF$178,$D935)*$E935*INDEX(AF$179:AF$195,$F935)</f>
        <v/>
      </c>
      <c r="AG935" s="40">
        <f>INDEX(AG$175:AG$178,$D935)*$E935*INDEX(AG$179:AG$195,$F935)</f>
        <v/>
      </c>
      <c r="AH935" s="40">
        <f>INDEX(AH$175:AH$178,$D935)*$E935*INDEX(AH$179:AH$195,$F935)</f>
        <v/>
      </c>
      <c r="AI935" s="40">
        <f>INDEX(AI$175:AI$178,$D935)*$E935*INDEX(AI$179:AI$195,$F935)</f>
        <v/>
      </c>
      <c r="AJ935" s="40">
        <f>INDEX(AJ$175:AJ$178,$D935)*$E935*INDEX(AJ$179:AJ$195,$F935)</f>
        <v/>
      </c>
      <c r="AK935" s="40">
        <f>INDEX(AK$175:AK$178,$D935)*$E935*INDEX(AK$179:AK$195,$F935)</f>
        <v/>
      </c>
      <c r="AL935" s="40">
        <f>INDEX(AL$175:AL$178,$D935)*$E935*INDEX(AL$179:AL$195,$F935)</f>
        <v/>
      </c>
      <c r="AM935" s="40">
        <f>INDEX(AM$175:AM$178,$D935)*$E935*INDEX(AM$179:AM$195,$F935)</f>
        <v/>
      </c>
      <c r="AN935" s="40">
        <f>INDEX(AN$175:AN$178,$D935)*$E935*INDEX(AN$179:AN$195,$F935)</f>
        <v/>
      </c>
      <c r="AO935" s="40">
        <f>INDEX(AO$175:AO$178,$D935)*$E935*INDEX(AO$179:AO$195,$F935)</f>
        <v/>
      </c>
      <c r="AP935" s="40">
        <f>INDEX(AP$175:AP$178,$D935)*$E935*INDEX(AP$179:AP$195,$F935)</f>
        <v/>
      </c>
      <c r="AQ935" s="40">
        <f>INDEX(AQ$175:AQ$178,$D935)*$E935*INDEX(AQ$179:AQ$195,$F935)</f>
        <v/>
      </c>
      <c r="AR935" s="40">
        <f>INDEX(AR$175:AR$178,$D935)*$E935*INDEX(AR$179:AR$195,$F935)</f>
        <v/>
      </c>
      <c r="AS935" s="40">
        <f>INDEX(AS$175:AS$178,$D935)*$E935*INDEX(AS$179:AS$195,$F935)</f>
        <v/>
      </c>
      <c r="AT935" s="40">
        <f>INDEX(AT$175:AT$178,$D935)*$E935*INDEX(AT$179:AT$195,$F935)</f>
        <v/>
      </c>
      <c r="AU935" s="40">
        <f>INDEX(AU$175:AU$178,$D935)*$E935*INDEX(AU$179:AU$195,$F935)</f>
        <v/>
      </c>
      <c r="AV935" s="40">
        <f>INDEX(AV$175:AV$178,$D935)*$E935*INDEX(AV$179:AV$195,$F935)</f>
        <v/>
      </c>
      <c r="AW935" s="40">
        <f>INDEX(AW$175:AW$178,$D935)*$E935*INDEX(AW$179:AW$195,$F935)</f>
        <v/>
      </c>
      <c r="AX935" s="42">
        <f>SHADOWEFF(INDEX(AX$175:AX$178,$D935),$E935,INDEX(AX$179:AX$195,$F935))</f>
        <v/>
      </c>
    </row>
    <row r="936" hidden="1" outlineLevel="2">
      <c r="A936" s="5" t="inlineStr">
        <is>
          <t>shp</t>
        </is>
      </c>
      <c r="B936" s="5" t="inlineStr">
        <is>
          <t>ker</t>
        </is>
      </c>
      <c r="C936" s="5" t="inlineStr">
        <is>
          <t>nfm</t>
        </is>
      </c>
      <c r="D936" s="40">
        <f>INDEX(Inputs!$M$5:$M$132,MATCH($B936&amp;"|"&amp;$C936,Inputs!$A$5:$A$132,0))</f>
        <v/>
      </c>
      <c r="E936" s="40">
        <f>INDEX(Inputs!$T$5:$T$132,MATCH($B936&amp;"|"&amp;$C936,Inputs!$A$5:$A$132,0))</f>
        <v/>
      </c>
      <c r="F936" s="40">
        <f>INDEX(Inputs!$K$5:$K$132,MATCH($B936&amp;"|"&amp;$C936,Inputs!$A$5:$A$132,0))</f>
        <v/>
      </c>
      <c r="G936" s="39" t="n"/>
      <c r="H936" s="5">
        <f>INDEX(Variables!$B$5:$B$105,MATCH($A936,Variables!$A$5:$A$105,0))&amp;IF($C936="",""," | "&amp;INDEX(Mapping!$B$5:$B$26,MATCH($C936,Mapping!$A$5:$A$26,0))&amp;" | "&amp;INDEX(Mapping!$B$30:$B$41,MATCH($B936,Mapping!$A$30:$A$41,0)))</f>
        <v/>
      </c>
      <c r="I936" s="5">
        <f>INDEX(Variables!$C$5:$C$105,MATCH($A936,Variables!$A$5:$A$105,0))</f>
        <v/>
      </c>
      <c r="J936" s="5">
        <f>INDEX(Variables!$E$5:$E$105,MATCH($A936,Variables!$A$5:$A$105,0))</f>
        <v/>
      </c>
      <c r="K936" s="25">
        <f>LOWER(Settings!$C$4)&amp;".mit."&amp;$A936&amp;IF($C936="","","."&amp;$C936&amp;"."&amp;$B936)&amp;IF(INDEX(Variables!$D$5:$D$105,MATCH($A936,Variables!$A$5:$A$105,0))="","","."&amp;INDEX(Variables!$D$5:$D$105,MATCH($A936,Variables!$A$5:$A$105,0)))&amp;"."&amp;K$5</f>
        <v/>
      </c>
      <c r="L936" s="41">
        <f>INDEX(L$175:L$178,$D936)*$E936*INDEX(L$179:L$195,$F936)</f>
        <v/>
      </c>
      <c r="M936" s="40">
        <f>INDEX(M$175:M$178,$D936)*$E936*INDEX(M$179:M$195,$F936)</f>
        <v/>
      </c>
      <c r="N936" s="40">
        <f>INDEX(N$175:N$178,$D936)*$E936*INDEX(N$179:N$195,$F936)</f>
        <v/>
      </c>
      <c r="O936" s="40">
        <f>INDEX(O$175:O$178,$D936)*$E936*INDEX(O$179:O$195,$F936)</f>
        <v/>
      </c>
      <c r="P936" s="40">
        <f>INDEX(P$175:P$178,$D936)*$E936*INDEX(P$179:P$195,$F936)</f>
        <v/>
      </c>
      <c r="Q936" s="40">
        <f>INDEX(Q$175:Q$178,$D936)*$E936*INDEX(Q$179:Q$195,$F936)</f>
        <v/>
      </c>
      <c r="R936" s="40">
        <f>INDEX(R$175:R$178,$D936)*$E936*INDEX(R$179:R$195,$F936)</f>
        <v/>
      </c>
      <c r="S936" s="40">
        <f>INDEX(S$175:S$178,$D936)*$E936*INDEX(S$179:S$195,$F936)</f>
        <v/>
      </c>
      <c r="T936" s="40">
        <f>INDEX(T$175:T$178,$D936)*$E936*INDEX(T$179:T$195,$F936)</f>
        <v/>
      </c>
      <c r="U936" s="40">
        <f>INDEX(U$175:U$178,$D936)*$E936*INDEX(U$179:U$195,$F936)</f>
        <v/>
      </c>
      <c r="V936" s="40">
        <f>INDEX(V$175:V$178,$D936)*$E936*INDEX(V$179:V$195,$F936)</f>
        <v/>
      </c>
      <c r="W936" s="40">
        <f>INDEX(W$175:W$178,$D936)*$E936*INDEX(W$179:W$195,$F936)</f>
        <v/>
      </c>
      <c r="X936" s="40">
        <f>INDEX(X$175:X$178,$D936)*$E936*INDEX(X$179:X$195,$F936)</f>
        <v/>
      </c>
      <c r="Y936" s="40">
        <f>INDEX(Y$175:Y$178,$D936)*$E936*INDEX(Y$179:Y$195,$F936)</f>
        <v/>
      </c>
      <c r="Z936" s="40">
        <f>INDEX(Z$175:Z$178,$D936)*$E936*INDEX(Z$179:Z$195,$F936)</f>
        <v/>
      </c>
      <c r="AA936" s="40">
        <f>INDEX(AA$175:AA$178,$D936)*$E936*INDEX(AA$179:AA$195,$F936)</f>
        <v/>
      </c>
      <c r="AB936" s="40">
        <f>INDEX(AB$175:AB$178,$D936)*$E936*INDEX(AB$179:AB$195,$F936)</f>
        <v/>
      </c>
      <c r="AC936" s="40">
        <f>INDEX(AC$175:AC$178,$D936)*$E936*INDEX(AC$179:AC$195,$F936)</f>
        <v/>
      </c>
      <c r="AD936" s="42">
        <f>SHADOWEFF(INDEX(AD$175:AD$178,$D936),$E936,INDEX(AD$179:AD$195,$F936))</f>
        <v/>
      </c>
      <c r="AE936" s="25">
        <f>LOWER(Settings!$C$4)&amp;".mit."&amp;$A936&amp;IF($C936="","","."&amp;$C936&amp;"."&amp;$B936)&amp;IF(INDEX(Variables!$D$5:$D$105,MATCH($A936,Variables!$A$5:$A$105,0))="","","."&amp;INDEX(Variables!$D$5:$D$105,MATCH($A936,Variables!$A$5:$A$105,0)))&amp;"."&amp;AE$5</f>
        <v/>
      </c>
      <c r="AF936" s="41">
        <f>INDEX(AF$175:AF$178,$D936)*$E936*INDEX(AF$179:AF$195,$F936)</f>
        <v/>
      </c>
      <c r="AG936" s="40">
        <f>INDEX(AG$175:AG$178,$D936)*$E936*INDEX(AG$179:AG$195,$F936)</f>
        <v/>
      </c>
      <c r="AH936" s="40">
        <f>INDEX(AH$175:AH$178,$D936)*$E936*INDEX(AH$179:AH$195,$F936)</f>
        <v/>
      </c>
      <c r="AI936" s="40">
        <f>INDEX(AI$175:AI$178,$D936)*$E936*INDEX(AI$179:AI$195,$F936)</f>
        <v/>
      </c>
      <c r="AJ936" s="40">
        <f>INDEX(AJ$175:AJ$178,$D936)*$E936*INDEX(AJ$179:AJ$195,$F936)</f>
        <v/>
      </c>
      <c r="AK936" s="40">
        <f>INDEX(AK$175:AK$178,$D936)*$E936*INDEX(AK$179:AK$195,$F936)</f>
        <v/>
      </c>
      <c r="AL936" s="40">
        <f>INDEX(AL$175:AL$178,$D936)*$E936*INDEX(AL$179:AL$195,$F936)</f>
        <v/>
      </c>
      <c r="AM936" s="40">
        <f>INDEX(AM$175:AM$178,$D936)*$E936*INDEX(AM$179:AM$195,$F936)</f>
        <v/>
      </c>
      <c r="AN936" s="40">
        <f>INDEX(AN$175:AN$178,$D936)*$E936*INDEX(AN$179:AN$195,$F936)</f>
        <v/>
      </c>
      <c r="AO936" s="40">
        <f>INDEX(AO$175:AO$178,$D936)*$E936*INDEX(AO$179:AO$195,$F936)</f>
        <v/>
      </c>
      <c r="AP936" s="40">
        <f>INDEX(AP$175:AP$178,$D936)*$E936*INDEX(AP$179:AP$195,$F936)</f>
        <v/>
      </c>
      <c r="AQ936" s="40">
        <f>INDEX(AQ$175:AQ$178,$D936)*$E936*INDEX(AQ$179:AQ$195,$F936)</f>
        <v/>
      </c>
      <c r="AR936" s="40">
        <f>INDEX(AR$175:AR$178,$D936)*$E936*INDEX(AR$179:AR$195,$F936)</f>
        <v/>
      </c>
      <c r="AS936" s="40">
        <f>INDEX(AS$175:AS$178,$D936)*$E936*INDEX(AS$179:AS$195,$F936)</f>
        <v/>
      </c>
      <c r="AT936" s="40">
        <f>INDEX(AT$175:AT$178,$D936)*$E936*INDEX(AT$179:AT$195,$F936)</f>
        <v/>
      </c>
      <c r="AU936" s="40">
        <f>INDEX(AU$175:AU$178,$D936)*$E936*INDEX(AU$179:AU$195,$F936)</f>
        <v/>
      </c>
      <c r="AV936" s="40">
        <f>INDEX(AV$175:AV$178,$D936)*$E936*INDEX(AV$179:AV$195,$F936)</f>
        <v/>
      </c>
      <c r="AW936" s="40">
        <f>INDEX(AW$175:AW$178,$D936)*$E936*INDEX(AW$179:AW$195,$F936)</f>
        <v/>
      </c>
      <c r="AX936" s="42">
        <f>SHADOWEFF(INDEX(AX$175:AX$178,$D936),$E936,INDEX(AX$179:AX$195,$F936))</f>
        <v/>
      </c>
    </row>
    <row r="937" hidden="1" outlineLevel="2">
      <c r="A937" s="5" t="inlineStr">
        <is>
          <t>shp</t>
        </is>
      </c>
      <c r="B937" s="5" t="inlineStr">
        <is>
          <t>oop</t>
        </is>
      </c>
      <c r="C937" s="5" t="inlineStr">
        <is>
          <t>nfm</t>
        </is>
      </c>
      <c r="D937" s="40">
        <f>INDEX(Inputs!$M$5:$M$132,MATCH($B937&amp;"|"&amp;$C937,Inputs!$A$5:$A$132,0))</f>
        <v/>
      </c>
      <c r="E937" s="40">
        <f>INDEX(Inputs!$T$5:$T$132,MATCH($B937&amp;"|"&amp;$C937,Inputs!$A$5:$A$132,0))</f>
        <v/>
      </c>
      <c r="F937" s="40">
        <f>INDEX(Inputs!$K$5:$K$132,MATCH($B937&amp;"|"&amp;$C937,Inputs!$A$5:$A$132,0))</f>
        <v/>
      </c>
      <c r="G937" s="39" t="n"/>
      <c r="H937" s="5">
        <f>INDEX(Variables!$B$5:$B$105,MATCH($A937,Variables!$A$5:$A$105,0))&amp;IF($C937="",""," | "&amp;INDEX(Mapping!$B$5:$B$26,MATCH($C937,Mapping!$A$5:$A$26,0))&amp;" | "&amp;INDEX(Mapping!$B$30:$B$41,MATCH($B937,Mapping!$A$30:$A$41,0)))</f>
        <v/>
      </c>
      <c r="I937" s="5">
        <f>INDEX(Variables!$C$5:$C$105,MATCH($A937,Variables!$A$5:$A$105,0))</f>
        <v/>
      </c>
      <c r="J937" s="5">
        <f>INDEX(Variables!$E$5:$E$105,MATCH($A937,Variables!$A$5:$A$105,0))</f>
        <v/>
      </c>
      <c r="K937" s="25">
        <f>LOWER(Settings!$C$4)&amp;".mit."&amp;$A937&amp;IF($C937="","","."&amp;$C937&amp;"."&amp;$B937)&amp;IF(INDEX(Variables!$D$5:$D$105,MATCH($A937,Variables!$A$5:$A$105,0))="","","."&amp;INDEX(Variables!$D$5:$D$105,MATCH($A937,Variables!$A$5:$A$105,0)))&amp;"."&amp;K$5</f>
        <v/>
      </c>
      <c r="L937" s="41">
        <f>INDEX(L$175:L$178,$D937)*$E937*INDEX(L$179:L$195,$F937)</f>
        <v/>
      </c>
      <c r="M937" s="40">
        <f>INDEX(M$175:M$178,$D937)*$E937*INDEX(M$179:M$195,$F937)</f>
        <v/>
      </c>
      <c r="N937" s="40">
        <f>INDEX(N$175:N$178,$D937)*$E937*INDEX(N$179:N$195,$F937)</f>
        <v/>
      </c>
      <c r="O937" s="40">
        <f>INDEX(O$175:O$178,$D937)*$E937*INDEX(O$179:O$195,$F937)</f>
        <v/>
      </c>
      <c r="P937" s="40">
        <f>INDEX(P$175:P$178,$D937)*$E937*INDEX(P$179:P$195,$F937)</f>
        <v/>
      </c>
      <c r="Q937" s="40">
        <f>INDEX(Q$175:Q$178,$D937)*$E937*INDEX(Q$179:Q$195,$F937)</f>
        <v/>
      </c>
      <c r="R937" s="40">
        <f>INDEX(R$175:R$178,$D937)*$E937*INDEX(R$179:R$195,$F937)</f>
        <v/>
      </c>
      <c r="S937" s="40">
        <f>INDEX(S$175:S$178,$D937)*$E937*INDEX(S$179:S$195,$F937)</f>
        <v/>
      </c>
      <c r="T937" s="40">
        <f>INDEX(T$175:T$178,$D937)*$E937*INDEX(T$179:T$195,$F937)</f>
        <v/>
      </c>
      <c r="U937" s="40">
        <f>INDEX(U$175:U$178,$D937)*$E937*INDEX(U$179:U$195,$F937)</f>
        <v/>
      </c>
      <c r="V937" s="40">
        <f>INDEX(V$175:V$178,$D937)*$E937*INDEX(V$179:V$195,$F937)</f>
        <v/>
      </c>
      <c r="W937" s="40">
        <f>INDEX(W$175:W$178,$D937)*$E937*INDEX(W$179:W$195,$F937)</f>
        <v/>
      </c>
      <c r="X937" s="40">
        <f>INDEX(X$175:X$178,$D937)*$E937*INDEX(X$179:X$195,$F937)</f>
        <v/>
      </c>
      <c r="Y937" s="40">
        <f>INDEX(Y$175:Y$178,$D937)*$E937*INDEX(Y$179:Y$195,$F937)</f>
        <v/>
      </c>
      <c r="Z937" s="40">
        <f>INDEX(Z$175:Z$178,$D937)*$E937*INDEX(Z$179:Z$195,$F937)</f>
        <v/>
      </c>
      <c r="AA937" s="40">
        <f>INDEX(AA$175:AA$178,$D937)*$E937*INDEX(AA$179:AA$195,$F937)</f>
        <v/>
      </c>
      <c r="AB937" s="40">
        <f>INDEX(AB$175:AB$178,$D937)*$E937*INDEX(AB$179:AB$195,$F937)</f>
        <v/>
      </c>
      <c r="AC937" s="40">
        <f>INDEX(AC$175:AC$178,$D937)*$E937*INDEX(AC$179:AC$195,$F937)</f>
        <v/>
      </c>
      <c r="AD937" s="42">
        <f>SHADOWEFF(INDEX(AD$175:AD$178,$D937),$E937,INDEX(AD$179:AD$195,$F937))</f>
        <v/>
      </c>
      <c r="AE937" s="25">
        <f>LOWER(Settings!$C$4)&amp;".mit."&amp;$A937&amp;IF($C937="","","."&amp;$C937&amp;"."&amp;$B937)&amp;IF(INDEX(Variables!$D$5:$D$105,MATCH($A937,Variables!$A$5:$A$105,0))="","","."&amp;INDEX(Variables!$D$5:$D$105,MATCH($A937,Variables!$A$5:$A$105,0)))&amp;"."&amp;AE$5</f>
        <v/>
      </c>
      <c r="AF937" s="41">
        <f>INDEX(AF$175:AF$178,$D937)*$E937*INDEX(AF$179:AF$195,$F937)</f>
        <v/>
      </c>
      <c r="AG937" s="40">
        <f>INDEX(AG$175:AG$178,$D937)*$E937*INDEX(AG$179:AG$195,$F937)</f>
        <v/>
      </c>
      <c r="AH937" s="40">
        <f>INDEX(AH$175:AH$178,$D937)*$E937*INDEX(AH$179:AH$195,$F937)</f>
        <v/>
      </c>
      <c r="AI937" s="40">
        <f>INDEX(AI$175:AI$178,$D937)*$E937*INDEX(AI$179:AI$195,$F937)</f>
        <v/>
      </c>
      <c r="AJ937" s="40">
        <f>INDEX(AJ$175:AJ$178,$D937)*$E937*INDEX(AJ$179:AJ$195,$F937)</f>
        <v/>
      </c>
      <c r="AK937" s="40">
        <f>INDEX(AK$175:AK$178,$D937)*$E937*INDEX(AK$179:AK$195,$F937)</f>
        <v/>
      </c>
      <c r="AL937" s="40">
        <f>INDEX(AL$175:AL$178,$D937)*$E937*INDEX(AL$179:AL$195,$F937)</f>
        <v/>
      </c>
      <c r="AM937" s="40">
        <f>INDEX(AM$175:AM$178,$D937)*$E937*INDEX(AM$179:AM$195,$F937)</f>
        <v/>
      </c>
      <c r="AN937" s="40">
        <f>INDEX(AN$175:AN$178,$D937)*$E937*INDEX(AN$179:AN$195,$F937)</f>
        <v/>
      </c>
      <c r="AO937" s="40">
        <f>INDEX(AO$175:AO$178,$D937)*$E937*INDEX(AO$179:AO$195,$F937)</f>
        <v/>
      </c>
      <c r="AP937" s="40">
        <f>INDEX(AP$175:AP$178,$D937)*$E937*INDEX(AP$179:AP$195,$F937)</f>
        <v/>
      </c>
      <c r="AQ937" s="40">
        <f>INDEX(AQ$175:AQ$178,$D937)*$E937*INDEX(AQ$179:AQ$195,$F937)</f>
        <v/>
      </c>
      <c r="AR937" s="40">
        <f>INDEX(AR$175:AR$178,$D937)*$E937*INDEX(AR$179:AR$195,$F937)</f>
        <v/>
      </c>
      <c r="AS937" s="40">
        <f>INDEX(AS$175:AS$178,$D937)*$E937*INDEX(AS$179:AS$195,$F937)</f>
        <v/>
      </c>
      <c r="AT937" s="40">
        <f>INDEX(AT$175:AT$178,$D937)*$E937*INDEX(AT$179:AT$195,$F937)</f>
        <v/>
      </c>
      <c r="AU937" s="40">
        <f>INDEX(AU$175:AU$178,$D937)*$E937*INDEX(AU$179:AU$195,$F937)</f>
        <v/>
      </c>
      <c r="AV937" s="40">
        <f>INDEX(AV$175:AV$178,$D937)*$E937*INDEX(AV$179:AV$195,$F937)</f>
        <v/>
      </c>
      <c r="AW937" s="40">
        <f>INDEX(AW$175:AW$178,$D937)*$E937*INDEX(AW$179:AW$195,$F937)</f>
        <v/>
      </c>
      <c r="AX937" s="42">
        <f>SHADOWEFF(INDEX(AX$175:AX$178,$D937),$E937,INDEX(AX$179:AX$195,$F937))</f>
        <v/>
      </c>
    </row>
    <row r="938" hidden="1" outlineLevel="2">
      <c r="A938" s="5" t="inlineStr">
        <is>
          <t>shp</t>
        </is>
      </c>
      <c r="B938" s="5" t="inlineStr">
        <is>
          <t>bio</t>
        </is>
      </c>
      <c r="C938" s="5" t="inlineStr">
        <is>
          <t>nfm</t>
        </is>
      </c>
      <c r="D938" s="40">
        <f>INDEX(Inputs!$M$5:$M$132,MATCH($B938&amp;"|"&amp;$C938,Inputs!$A$5:$A$132,0))</f>
        <v/>
      </c>
      <c r="E938" s="40">
        <f>INDEX(Inputs!$T$5:$T$132,MATCH($B938&amp;"|"&amp;$C938,Inputs!$A$5:$A$132,0))</f>
        <v/>
      </c>
      <c r="F938" s="40">
        <f>INDEX(Inputs!$K$5:$K$132,MATCH($B938&amp;"|"&amp;$C938,Inputs!$A$5:$A$132,0))</f>
        <v/>
      </c>
      <c r="G938" s="39" t="n"/>
      <c r="H938" s="5">
        <f>INDEX(Variables!$B$5:$B$105,MATCH($A938,Variables!$A$5:$A$105,0))&amp;IF($C938="",""," | "&amp;INDEX(Mapping!$B$5:$B$26,MATCH($C938,Mapping!$A$5:$A$26,0))&amp;" | "&amp;INDEX(Mapping!$B$30:$B$41,MATCH($B938,Mapping!$A$30:$A$41,0)))</f>
        <v/>
      </c>
      <c r="I938" s="5">
        <f>INDEX(Variables!$C$5:$C$105,MATCH($A938,Variables!$A$5:$A$105,0))</f>
        <v/>
      </c>
      <c r="J938" s="5">
        <f>INDEX(Variables!$E$5:$E$105,MATCH($A938,Variables!$A$5:$A$105,0))</f>
        <v/>
      </c>
      <c r="K938" s="25">
        <f>LOWER(Settings!$C$4)&amp;".mit."&amp;$A938&amp;IF($C938="","","."&amp;$C938&amp;"."&amp;$B938)&amp;IF(INDEX(Variables!$D$5:$D$105,MATCH($A938,Variables!$A$5:$A$105,0))="","","."&amp;INDEX(Variables!$D$5:$D$105,MATCH($A938,Variables!$A$5:$A$105,0)))&amp;"."&amp;K$5</f>
        <v/>
      </c>
      <c r="L938" s="41">
        <f>INDEX(L$175:L$178,$D938)*$E938*INDEX(L$179:L$195,$F938)</f>
        <v/>
      </c>
      <c r="M938" s="40">
        <f>INDEX(M$175:M$178,$D938)*$E938*INDEX(M$179:M$195,$F938)</f>
        <v/>
      </c>
      <c r="N938" s="40">
        <f>INDEX(N$175:N$178,$D938)*$E938*INDEX(N$179:N$195,$F938)</f>
        <v/>
      </c>
      <c r="O938" s="40">
        <f>INDEX(O$175:O$178,$D938)*$E938*INDEX(O$179:O$195,$F938)</f>
        <v/>
      </c>
      <c r="P938" s="40">
        <f>INDEX(P$175:P$178,$D938)*$E938*INDEX(P$179:P$195,$F938)</f>
        <v/>
      </c>
      <c r="Q938" s="40">
        <f>INDEX(Q$175:Q$178,$D938)*$E938*INDEX(Q$179:Q$195,$F938)</f>
        <v/>
      </c>
      <c r="R938" s="40">
        <f>INDEX(R$175:R$178,$D938)*$E938*INDEX(R$179:R$195,$F938)</f>
        <v/>
      </c>
      <c r="S938" s="40">
        <f>INDEX(S$175:S$178,$D938)*$E938*INDEX(S$179:S$195,$F938)</f>
        <v/>
      </c>
      <c r="T938" s="40">
        <f>INDEX(T$175:T$178,$D938)*$E938*INDEX(T$179:T$195,$F938)</f>
        <v/>
      </c>
      <c r="U938" s="40">
        <f>INDEX(U$175:U$178,$D938)*$E938*INDEX(U$179:U$195,$F938)</f>
        <v/>
      </c>
      <c r="V938" s="40">
        <f>INDEX(V$175:V$178,$D938)*$E938*INDEX(V$179:V$195,$F938)</f>
        <v/>
      </c>
      <c r="W938" s="40">
        <f>INDEX(W$175:W$178,$D938)*$E938*INDEX(W$179:W$195,$F938)</f>
        <v/>
      </c>
      <c r="X938" s="40">
        <f>INDEX(X$175:X$178,$D938)*$E938*INDEX(X$179:X$195,$F938)</f>
        <v/>
      </c>
      <c r="Y938" s="40">
        <f>INDEX(Y$175:Y$178,$D938)*$E938*INDEX(Y$179:Y$195,$F938)</f>
        <v/>
      </c>
      <c r="Z938" s="40">
        <f>INDEX(Z$175:Z$178,$D938)*$E938*INDEX(Z$179:Z$195,$F938)</f>
        <v/>
      </c>
      <c r="AA938" s="40">
        <f>INDEX(AA$175:AA$178,$D938)*$E938*INDEX(AA$179:AA$195,$F938)</f>
        <v/>
      </c>
      <c r="AB938" s="40">
        <f>INDEX(AB$175:AB$178,$D938)*$E938*INDEX(AB$179:AB$195,$F938)</f>
        <v/>
      </c>
      <c r="AC938" s="40">
        <f>INDEX(AC$175:AC$178,$D938)*$E938*INDEX(AC$179:AC$195,$F938)</f>
        <v/>
      </c>
      <c r="AD938" s="42">
        <f>SHADOWEFF(INDEX(AD$175:AD$178,$D938),$E938,INDEX(AD$179:AD$195,$F938))</f>
        <v/>
      </c>
      <c r="AE938" s="25">
        <f>LOWER(Settings!$C$4)&amp;".mit."&amp;$A938&amp;IF($C938="","","."&amp;$C938&amp;"."&amp;$B938)&amp;IF(INDEX(Variables!$D$5:$D$105,MATCH($A938,Variables!$A$5:$A$105,0))="","","."&amp;INDEX(Variables!$D$5:$D$105,MATCH($A938,Variables!$A$5:$A$105,0)))&amp;"."&amp;AE$5</f>
        <v/>
      </c>
      <c r="AF938" s="41">
        <f>INDEX(AF$175:AF$178,$D938)*$E938*INDEX(AF$179:AF$195,$F938)</f>
        <v/>
      </c>
      <c r="AG938" s="40">
        <f>INDEX(AG$175:AG$178,$D938)*$E938*INDEX(AG$179:AG$195,$F938)</f>
        <v/>
      </c>
      <c r="AH938" s="40">
        <f>INDEX(AH$175:AH$178,$D938)*$E938*INDEX(AH$179:AH$195,$F938)</f>
        <v/>
      </c>
      <c r="AI938" s="40">
        <f>INDEX(AI$175:AI$178,$D938)*$E938*INDEX(AI$179:AI$195,$F938)</f>
        <v/>
      </c>
      <c r="AJ938" s="40">
        <f>INDEX(AJ$175:AJ$178,$D938)*$E938*INDEX(AJ$179:AJ$195,$F938)</f>
        <v/>
      </c>
      <c r="AK938" s="40">
        <f>INDEX(AK$175:AK$178,$D938)*$E938*INDEX(AK$179:AK$195,$F938)</f>
        <v/>
      </c>
      <c r="AL938" s="40">
        <f>INDEX(AL$175:AL$178,$D938)*$E938*INDEX(AL$179:AL$195,$F938)</f>
        <v/>
      </c>
      <c r="AM938" s="40">
        <f>INDEX(AM$175:AM$178,$D938)*$E938*INDEX(AM$179:AM$195,$F938)</f>
        <v/>
      </c>
      <c r="AN938" s="40">
        <f>INDEX(AN$175:AN$178,$D938)*$E938*INDEX(AN$179:AN$195,$F938)</f>
        <v/>
      </c>
      <c r="AO938" s="40">
        <f>INDEX(AO$175:AO$178,$D938)*$E938*INDEX(AO$179:AO$195,$F938)</f>
        <v/>
      </c>
      <c r="AP938" s="40">
        <f>INDEX(AP$175:AP$178,$D938)*$E938*INDEX(AP$179:AP$195,$F938)</f>
        <v/>
      </c>
      <c r="AQ938" s="40">
        <f>INDEX(AQ$175:AQ$178,$D938)*$E938*INDEX(AQ$179:AQ$195,$F938)</f>
        <v/>
      </c>
      <c r="AR938" s="40">
        <f>INDEX(AR$175:AR$178,$D938)*$E938*INDEX(AR$179:AR$195,$F938)</f>
        <v/>
      </c>
      <c r="AS938" s="40">
        <f>INDEX(AS$175:AS$178,$D938)*$E938*INDEX(AS$179:AS$195,$F938)</f>
        <v/>
      </c>
      <c r="AT938" s="40">
        <f>INDEX(AT$175:AT$178,$D938)*$E938*INDEX(AT$179:AT$195,$F938)</f>
        <v/>
      </c>
      <c r="AU938" s="40">
        <f>INDEX(AU$175:AU$178,$D938)*$E938*INDEX(AU$179:AU$195,$F938)</f>
        <v/>
      </c>
      <c r="AV938" s="40">
        <f>INDEX(AV$175:AV$178,$D938)*$E938*INDEX(AV$179:AV$195,$F938)</f>
        <v/>
      </c>
      <c r="AW938" s="40">
        <f>INDEX(AW$175:AW$178,$D938)*$E938*INDEX(AW$179:AW$195,$F938)</f>
        <v/>
      </c>
      <c r="AX938" s="42">
        <f>SHADOWEFF(INDEX(AX$175:AX$178,$D938),$E938,INDEX(AX$179:AX$195,$F938))</f>
        <v/>
      </c>
    </row>
    <row r="939" hidden="1" outlineLevel="2"/>
    <row r="940" hidden="1" outlineLevel="2">
      <c r="A940" s="5" t="inlineStr">
        <is>
          <t>ener</t>
        </is>
      </c>
      <c r="B940" s="5" t="inlineStr">
        <is>
          <t>coa</t>
        </is>
      </c>
      <c r="C940" s="5" t="inlineStr">
        <is>
          <t>nfm</t>
        </is>
      </c>
      <c r="D940" s="40">
        <f>INDEX(Inputs!$N$5:$N$132,MATCH($B940&amp;"|"&amp;$C940,Inputs!$A$5:$A$132,0))</f>
        <v/>
      </c>
      <c r="E940" s="40">
        <f>INDEX(Inputs!$O$5:$O$132,MATCH($B940&amp;"|"&amp;$C940,Inputs!$A$5:$A$132,0))</f>
        <v/>
      </c>
      <c r="F940" s="40">
        <f>INDEX(Inputs!$P$5:$P$132,MATCH($B940&amp;"|"&amp;$C940,Inputs!$A$5:$A$132,0))</f>
        <v/>
      </c>
      <c r="G940" s="40">
        <f>INDEX(Inputs!$Q$5:$Q$132,MATCH($B940&amp;"|"&amp;$C940,Inputs!$A$5:$A$132,0))</f>
        <v/>
      </c>
      <c r="H940" s="5">
        <f>INDEX(Variables!$B$5:$B$105,MATCH($A940,Variables!$A$5:$A$105,0))&amp;IF($C940="",""," | "&amp;INDEX(Mapping!$B$5:$B$26,MATCH($C940,Mapping!$A$5:$A$26,0))&amp;" | "&amp;INDEX(Mapping!$B$30:$B$41,MATCH($B940,Mapping!$A$30:$A$41,0)))</f>
        <v/>
      </c>
      <c r="I940" s="5">
        <f>INDEX(Variables!$C$5:$C$105,MATCH($A940,Variables!$A$5:$A$105,0))</f>
        <v/>
      </c>
      <c r="J940" s="5">
        <f>INDEX(Variables!$E$5:$E$105,MATCH($A940,Variables!$A$5:$A$105,0))</f>
        <v/>
      </c>
      <c r="K940" s="25">
        <f>LOWER(Settings!$C$4)&amp;".mit."&amp;$A940&amp;IF($C940="","","."&amp;$C940&amp;"."&amp;$B940)&amp;IF(INDEX(Variables!$D$5:$D$105,MATCH($A940,Variables!$A$5:$A$105,0))="","","."&amp;INDEX(Variables!$D$5:$D$105,MATCH($A940,Variables!$A$5:$A$105,0)))&amp;"."&amp;K$5</f>
        <v/>
      </c>
      <c r="L940" s="46">
        <f>INDEX(Inputs!$U$5:$U$132,MATCH($B940&amp;"|"&amp;$C940,Inputs!$A$5:$A$132,0))</f>
        <v/>
      </c>
      <c r="M940" s="47">
        <f>L940*(1/(1+$G940))^(1+$E940)*(1+M$7)^$D940*(M922/L922)^$E940*((M922+M931)/(L922+L931))^($F940*(1+$E940))</f>
        <v/>
      </c>
      <c r="N940" s="47">
        <f>M940*(1/(1+$G940))^(1+$E940)*(1+N$7)^$D940*(N922/M922)^$E940*((N922+N931)/(M922+M931))^($F940*(1+$E940))</f>
        <v/>
      </c>
      <c r="O940" s="47">
        <f>N940*(1/(1+$G940))^(1+$E940)*(1+O$7)^$D940*(O922/N922)^$E940*((O922+O931)/(N922+N931))^($F940*(1+$E940))</f>
        <v/>
      </c>
      <c r="P940" s="47">
        <f>O940*(1/(1+$G940))^(1+$E940)*(1+P$7)^$D940*(P922/O922)^$E940*((P922+P931)/(O922+O931))^($F940*(1+$E940))</f>
        <v/>
      </c>
      <c r="Q940" s="47">
        <f>P940*(1/(1+$G940))^(1+$E940)*(1+Q$7)^$D940*(Q922/P922)^$E940*((Q922+Q931)/(P922+P931))^($F940*(1+$E940))</f>
        <v/>
      </c>
      <c r="R940" s="47">
        <f>Q940*(1/(1+$G940))^(1+$E940)*(1+R$7)^$D940*(R922/Q922)^$E940*((R922+R931)/(Q922+Q931))^($F940*(1+$E940))</f>
        <v/>
      </c>
      <c r="S940" s="47">
        <f>R940*(1/(1+$G940))^(1+$E940)*(1+S$7)^$D940*(S922/R922)^$E940*((S922+S931)/(R922+R931))^($F940*(1+$E940))</f>
        <v/>
      </c>
      <c r="T940" s="47">
        <f>S940*(1/(1+$G940))^(1+$E940)*(1+T$7)^$D940*(T922/S922)^$E940*((T922+T931)/(S922+S931))^($F940*(1+$E940))</f>
        <v/>
      </c>
      <c r="U940" s="47">
        <f>T940*(1/(1+$G940))^(1+$E940)*(1+U$7)^$D940*(U922/T922)^$E940*((U922+U931)/(T922+T931))^($F940*(1+$E940))</f>
        <v/>
      </c>
      <c r="V940" s="47">
        <f>U940*(1/(1+$G940))^(1+$E940)*(1+V$7)^$D940*(V922/U922)^$E940*((V922+V931)/(U922+U931))^($F940*(1+$E940))</f>
        <v/>
      </c>
      <c r="W940" s="47">
        <f>V940*(1/(1+$G940))^(1+$E940)*(1+W$7)^$D940*(W922/V922)^$E940*((W922+W931)/(V922+V931))^($F940*(1+$E940))</f>
        <v/>
      </c>
      <c r="X940" s="47">
        <f>W940*(1/(1+$G940))^(1+$E940)*(1+X$7)^$D940*(X922/W922)^$E940*((X922+X931)/(W922+W931))^($F940*(1+$E940))</f>
        <v/>
      </c>
      <c r="Y940" s="47">
        <f>X940*(1/(1+$G940))^(1+$E940)*(1+Y$7)^$D940*(Y922/X922)^$E940*((Y922+Y931)/(X922+X931))^($F940*(1+$E940))</f>
        <v/>
      </c>
      <c r="Z940" s="47">
        <f>Y940*(1/(1+$G940))^(1+$E940)*(1+Z$7)^$D940*(Z922/Y922)^$E940*((Z922+Z931)/(Y922+Y931))^($F940*(1+$E940))</f>
        <v/>
      </c>
      <c r="AA940" s="47">
        <f>Z940*(1/(1+$G940))^(1+$E940)*(1+AA$7)^$D940*(AA922/Z922)^$E940*((AA922+AA931)/(Z922+Z931))^($F940*(1+$E940))</f>
        <v/>
      </c>
      <c r="AB940" s="47">
        <f>AA940*(1/(1+$G940))^(1+$E940)*(1+AB$7)^$D940*(AB922/AA922)^$E940*((AB922+AB931)/(AA922+AA931))^($F940*(1+$E940))</f>
        <v/>
      </c>
      <c r="AC940" s="47">
        <f>AB940*(1/(1+$G940))^(1+$E940)*(1+AC$7)^$D940*(AC922/AB922)^$E940*((AC922+AC931)/(AB922+AB931))^($F940*(1+$E940))</f>
        <v/>
      </c>
      <c r="AD940" s="48">
        <f>FUELUSE(AC940,AD922,AC922,AD931,AC931,AD$7,$D940,$E940,$F940,$G940)</f>
        <v/>
      </c>
      <c r="AE940" s="25">
        <f>LOWER(Settings!$C$4)&amp;".mit."&amp;$A940&amp;IF($C940="","","."&amp;$C940&amp;"."&amp;$B940)&amp;IF(INDEX(Variables!$D$5:$D$105,MATCH($A940,Variables!$A$5:$A$105,0))="","","."&amp;INDEX(Variables!$D$5:$D$105,MATCH($A940,Variables!$A$5:$A$105,0)))&amp;"."&amp;AE$5</f>
        <v/>
      </c>
      <c r="AF940" s="46">
        <f>INDEX(Inputs!$U$5:$U$132,MATCH($B940&amp;"|"&amp;$C940,Inputs!$A$5:$A$132,0))</f>
        <v/>
      </c>
      <c r="AG940" s="47">
        <f>AF940*(1/(1+$G940))^(1+$E940)*(1+AG$7)^$D940*(AG922/AF922)^$E940*((AG922+AG931)/(AF922+AF931))^($F940*(1+$E940))</f>
        <v/>
      </c>
      <c r="AH940" s="47">
        <f>AG940*(1/(1+$G940))^(1+$E940)*(1+AH$7)^$D940*(AH922/AG922)^$E940*((AH922+AH931)/(AG922+AG931))^($F940*(1+$E940))</f>
        <v/>
      </c>
      <c r="AI940" s="47">
        <f>AH940*(1/(1+$G940))^(1+$E940)*(1+AI$7)^$D940*(AI922/AH922)^$E940*((AI922+AI931)/(AH922+AH931))^($F940*(1+$E940))</f>
        <v/>
      </c>
      <c r="AJ940" s="47">
        <f>AI940*(1/(1+$G940))^(1+$E940)*(1+AJ$7)^$D940*(AJ922/AI922)^$E940*((AJ922+AJ931)/(AI922+AI931))^($F940*(1+$E940))</f>
        <v/>
      </c>
      <c r="AK940" s="47">
        <f>AJ940*(1/(1+$G940))^(1+$E940)*(1+AK$7)^$D940*(AK922/AJ922)^$E940*((AK922+AK931)/(AJ922+AJ931))^($F940*(1+$E940))</f>
        <v/>
      </c>
      <c r="AL940" s="47">
        <f>AK940*(1/(1+$G940))^(1+$E940)*(1+AL$7)^$D940*(AL922/AK922)^$E940*((AL922+AL931)/(AK922+AK931))^($F940*(1+$E940))</f>
        <v/>
      </c>
      <c r="AM940" s="47">
        <f>AL940*(1/(1+$G940))^(1+$E940)*(1+AM$7)^$D940*(AM922/AL922)^$E940*((AM922+AM931)/(AL922+AL931))^($F940*(1+$E940))</f>
        <v/>
      </c>
      <c r="AN940" s="47">
        <f>AM940*(1/(1+$G940))^(1+$E940)*(1+AN$7)^$D940*(AN922/AM922)^$E940*((AN922+AN931)/(AM922+AM931))^($F940*(1+$E940))</f>
        <v/>
      </c>
      <c r="AO940" s="47">
        <f>AN940*(1/(1+$G940))^(1+$E940)*(1+AO$7)^$D940*(AO922/AN922)^$E940*((AO922+AO931)/(AN922+AN931))^($F940*(1+$E940))</f>
        <v/>
      </c>
      <c r="AP940" s="47">
        <f>AO940*(1/(1+$G940))^(1+$E940)*(1+AP$7)^$D940*(AP922/AO922)^$E940*((AP922+AP931)/(AO922+AO931))^($F940*(1+$E940))</f>
        <v/>
      </c>
      <c r="AQ940" s="47">
        <f>AP940*(1/(1+$G940))^(1+$E940)*(1+AQ$7)^$D940*(AQ922/AP922)^$E940*((AQ922+AQ931)/(AP922+AP931))^($F940*(1+$E940))</f>
        <v/>
      </c>
      <c r="AR940" s="47">
        <f>AQ940*(1/(1+$G940))^(1+$E940)*(1+AR$7)^$D940*(AR922/AQ922)^$E940*((AR922+AR931)/(AQ922+AQ931))^($F940*(1+$E940))</f>
        <v/>
      </c>
      <c r="AS940" s="47">
        <f>AR940*(1/(1+$G940))^(1+$E940)*(1+AS$7)^$D940*(AS922/AR922)^$E940*((AS922+AS931)/(AR922+AR931))^($F940*(1+$E940))</f>
        <v/>
      </c>
      <c r="AT940" s="47">
        <f>AS940*(1/(1+$G940))^(1+$E940)*(1+AT$7)^$D940*(AT922/AS922)^$E940*((AT922+AT931)/(AS922+AS931))^($F940*(1+$E940))</f>
        <v/>
      </c>
      <c r="AU940" s="47">
        <f>AT940*(1/(1+$G940))^(1+$E940)*(1+AU$7)^$D940*(AU922/AT922)^$E940*((AU922+AU931)/(AT922+AT931))^($F940*(1+$E940))</f>
        <v/>
      </c>
      <c r="AV940" s="47">
        <f>AU940*(1/(1+$G940))^(1+$E940)*(1+AV$7)^$D940*(AV922/AU922)^$E940*((AV922+AV931)/(AU922+AU931))^($F940*(1+$E940))</f>
        <v/>
      </c>
      <c r="AW940" s="47">
        <f>AV940*(1/(1+$G940))^(1+$E940)*(1+AW$7)^$D940*(AW922/AV922)^$E940*((AW922+AW931)/(AV922+AV931))^($F940*(1+$E940))</f>
        <v/>
      </c>
      <c r="AX940" s="48">
        <f>FUELUSE(AW940,AX922,AW922,AX931,AW931,AX$7,$D940,$E940,$F940,$G940)</f>
        <v/>
      </c>
    </row>
    <row r="941" hidden="1" outlineLevel="2">
      <c r="A941" s="5" t="inlineStr">
        <is>
          <t>ener</t>
        </is>
      </c>
      <c r="B941" s="5" t="inlineStr">
        <is>
          <t>nga</t>
        </is>
      </c>
      <c r="C941" s="5" t="inlineStr">
        <is>
          <t>nfm</t>
        </is>
      </c>
      <c r="D941" s="40">
        <f>INDEX(Inputs!$N$5:$N$132,MATCH($B941&amp;"|"&amp;$C941,Inputs!$A$5:$A$132,0))</f>
        <v/>
      </c>
      <c r="E941" s="40">
        <f>INDEX(Inputs!$O$5:$O$132,MATCH($B941&amp;"|"&amp;$C941,Inputs!$A$5:$A$132,0))</f>
        <v/>
      </c>
      <c r="F941" s="40">
        <f>INDEX(Inputs!$P$5:$P$132,MATCH($B941&amp;"|"&amp;$C941,Inputs!$A$5:$A$132,0))</f>
        <v/>
      </c>
      <c r="G941" s="40">
        <f>INDEX(Inputs!$Q$5:$Q$132,MATCH($B941&amp;"|"&amp;$C941,Inputs!$A$5:$A$132,0))</f>
        <v/>
      </c>
      <c r="H941" s="5">
        <f>INDEX(Variables!$B$5:$B$105,MATCH($A941,Variables!$A$5:$A$105,0))&amp;IF($C941="",""," | "&amp;INDEX(Mapping!$B$5:$B$26,MATCH($C941,Mapping!$A$5:$A$26,0))&amp;" | "&amp;INDEX(Mapping!$B$30:$B$41,MATCH($B941,Mapping!$A$30:$A$41,0)))</f>
        <v/>
      </c>
      <c r="I941" s="5">
        <f>INDEX(Variables!$C$5:$C$105,MATCH($A941,Variables!$A$5:$A$105,0))</f>
        <v/>
      </c>
      <c r="J941" s="5">
        <f>INDEX(Variables!$E$5:$E$105,MATCH($A941,Variables!$A$5:$A$105,0))</f>
        <v/>
      </c>
      <c r="K941" s="25">
        <f>LOWER(Settings!$C$4)&amp;".mit."&amp;$A941&amp;IF($C941="","","."&amp;$C941&amp;"."&amp;$B941)&amp;IF(INDEX(Variables!$D$5:$D$105,MATCH($A941,Variables!$A$5:$A$105,0))="","","."&amp;INDEX(Variables!$D$5:$D$105,MATCH($A941,Variables!$A$5:$A$105,0)))&amp;"."&amp;K$5</f>
        <v/>
      </c>
      <c r="L941" s="46">
        <f>INDEX(Inputs!$U$5:$U$132,MATCH($B941&amp;"|"&amp;$C941,Inputs!$A$5:$A$132,0))</f>
        <v/>
      </c>
      <c r="M941" s="47">
        <f>L941*(1/(1+$G941))^(1+$E941)*(1+M$7)^$D941*(M923/L923)^$E941*((M923+M932)/(L923+L932))^($F941*(1+$E941))</f>
        <v/>
      </c>
      <c r="N941" s="47">
        <f>M941*(1/(1+$G941))^(1+$E941)*(1+N$7)^$D941*(N923/M923)^$E941*((N923+N932)/(M923+M932))^($F941*(1+$E941))</f>
        <v/>
      </c>
      <c r="O941" s="47">
        <f>N941*(1/(1+$G941))^(1+$E941)*(1+O$7)^$D941*(O923/N923)^$E941*((O923+O932)/(N923+N932))^($F941*(1+$E941))</f>
        <v/>
      </c>
      <c r="P941" s="47">
        <f>O941*(1/(1+$G941))^(1+$E941)*(1+P$7)^$D941*(P923/O923)^$E941*((P923+P932)/(O923+O932))^($F941*(1+$E941))</f>
        <v/>
      </c>
      <c r="Q941" s="47">
        <f>P941*(1/(1+$G941))^(1+$E941)*(1+Q$7)^$D941*(Q923/P923)^$E941*((Q923+Q932)/(P923+P932))^($F941*(1+$E941))</f>
        <v/>
      </c>
      <c r="R941" s="47">
        <f>Q941*(1/(1+$G941))^(1+$E941)*(1+R$7)^$D941*(R923/Q923)^$E941*((R923+R932)/(Q923+Q932))^($F941*(1+$E941))</f>
        <v/>
      </c>
      <c r="S941" s="47">
        <f>R941*(1/(1+$G941))^(1+$E941)*(1+S$7)^$D941*(S923/R923)^$E941*((S923+S932)/(R923+R932))^($F941*(1+$E941))</f>
        <v/>
      </c>
      <c r="T941" s="47">
        <f>S941*(1/(1+$G941))^(1+$E941)*(1+T$7)^$D941*(T923/S923)^$E941*((T923+T932)/(S923+S932))^($F941*(1+$E941))</f>
        <v/>
      </c>
      <c r="U941" s="47">
        <f>T941*(1/(1+$G941))^(1+$E941)*(1+U$7)^$D941*(U923/T923)^$E941*((U923+U932)/(T923+T932))^($F941*(1+$E941))</f>
        <v/>
      </c>
      <c r="V941" s="47">
        <f>U941*(1/(1+$G941))^(1+$E941)*(1+V$7)^$D941*(V923/U923)^$E941*((V923+V932)/(U923+U932))^($F941*(1+$E941))</f>
        <v/>
      </c>
      <c r="W941" s="47">
        <f>V941*(1/(1+$G941))^(1+$E941)*(1+W$7)^$D941*(W923/V923)^$E941*((W923+W932)/(V923+V932))^($F941*(1+$E941))</f>
        <v/>
      </c>
      <c r="X941" s="47">
        <f>W941*(1/(1+$G941))^(1+$E941)*(1+X$7)^$D941*(X923/W923)^$E941*((X923+X932)/(W923+W932))^($F941*(1+$E941))</f>
        <v/>
      </c>
      <c r="Y941" s="47">
        <f>X941*(1/(1+$G941))^(1+$E941)*(1+Y$7)^$D941*(Y923/X923)^$E941*((Y923+Y932)/(X923+X932))^($F941*(1+$E941))</f>
        <v/>
      </c>
      <c r="Z941" s="47">
        <f>Y941*(1/(1+$G941))^(1+$E941)*(1+Z$7)^$D941*(Z923/Y923)^$E941*((Z923+Z932)/(Y923+Y932))^($F941*(1+$E941))</f>
        <v/>
      </c>
      <c r="AA941" s="47">
        <f>Z941*(1/(1+$G941))^(1+$E941)*(1+AA$7)^$D941*(AA923/Z923)^$E941*((AA923+AA932)/(Z923+Z932))^($F941*(1+$E941))</f>
        <v/>
      </c>
      <c r="AB941" s="47">
        <f>AA941*(1/(1+$G941))^(1+$E941)*(1+AB$7)^$D941*(AB923/AA923)^$E941*((AB923+AB932)/(AA923+AA932))^($F941*(1+$E941))</f>
        <v/>
      </c>
      <c r="AC941" s="47">
        <f>AB941*(1/(1+$G941))^(1+$E941)*(1+AC$7)^$D941*(AC923/AB923)^$E941*((AC923+AC932)/(AB923+AB932))^($F941*(1+$E941))</f>
        <v/>
      </c>
      <c r="AD941" s="48">
        <f>FUELUSE(AC941,AD923,AC923,AD932,AC932,AD$7,$D941,$E941,$F941,$G941)</f>
        <v/>
      </c>
      <c r="AE941" s="25">
        <f>LOWER(Settings!$C$4)&amp;".mit."&amp;$A941&amp;IF($C941="","","."&amp;$C941&amp;"."&amp;$B941)&amp;IF(INDEX(Variables!$D$5:$D$105,MATCH($A941,Variables!$A$5:$A$105,0))="","","."&amp;INDEX(Variables!$D$5:$D$105,MATCH($A941,Variables!$A$5:$A$105,0)))&amp;"."&amp;AE$5</f>
        <v/>
      </c>
      <c r="AF941" s="46">
        <f>INDEX(Inputs!$U$5:$U$132,MATCH($B941&amp;"|"&amp;$C941,Inputs!$A$5:$A$132,0))</f>
        <v/>
      </c>
      <c r="AG941" s="47">
        <f>AF941*(1/(1+$G941))^(1+$E941)*(1+AG$7)^$D941*(AG923/AF923)^$E941*((AG923+AG932)/(AF923+AF932))^($F941*(1+$E941))</f>
        <v/>
      </c>
      <c r="AH941" s="47">
        <f>AG941*(1/(1+$G941))^(1+$E941)*(1+AH$7)^$D941*(AH923/AG923)^$E941*((AH923+AH932)/(AG923+AG932))^($F941*(1+$E941))</f>
        <v/>
      </c>
      <c r="AI941" s="47">
        <f>AH941*(1/(1+$G941))^(1+$E941)*(1+AI$7)^$D941*(AI923/AH923)^$E941*((AI923+AI932)/(AH923+AH932))^($F941*(1+$E941))</f>
        <v/>
      </c>
      <c r="AJ941" s="47">
        <f>AI941*(1/(1+$G941))^(1+$E941)*(1+AJ$7)^$D941*(AJ923/AI923)^$E941*((AJ923+AJ932)/(AI923+AI932))^($F941*(1+$E941))</f>
        <v/>
      </c>
      <c r="AK941" s="47">
        <f>AJ941*(1/(1+$G941))^(1+$E941)*(1+AK$7)^$D941*(AK923/AJ923)^$E941*((AK923+AK932)/(AJ923+AJ932))^($F941*(1+$E941))</f>
        <v/>
      </c>
      <c r="AL941" s="47">
        <f>AK941*(1/(1+$G941))^(1+$E941)*(1+AL$7)^$D941*(AL923/AK923)^$E941*((AL923+AL932)/(AK923+AK932))^($F941*(1+$E941))</f>
        <v/>
      </c>
      <c r="AM941" s="47">
        <f>AL941*(1/(1+$G941))^(1+$E941)*(1+AM$7)^$D941*(AM923/AL923)^$E941*((AM923+AM932)/(AL923+AL932))^($F941*(1+$E941))</f>
        <v/>
      </c>
      <c r="AN941" s="47">
        <f>AM941*(1/(1+$G941))^(1+$E941)*(1+AN$7)^$D941*(AN923/AM923)^$E941*((AN923+AN932)/(AM923+AM932))^($F941*(1+$E941))</f>
        <v/>
      </c>
      <c r="AO941" s="47">
        <f>AN941*(1/(1+$G941))^(1+$E941)*(1+AO$7)^$D941*(AO923/AN923)^$E941*((AO923+AO932)/(AN923+AN932))^($F941*(1+$E941))</f>
        <v/>
      </c>
      <c r="AP941" s="47">
        <f>AO941*(1/(1+$G941))^(1+$E941)*(1+AP$7)^$D941*(AP923/AO923)^$E941*((AP923+AP932)/(AO923+AO932))^($F941*(1+$E941))</f>
        <v/>
      </c>
      <c r="AQ941" s="47">
        <f>AP941*(1/(1+$G941))^(1+$E941)*(1+AQ$7)^$D941*(AQ923/AP923)^$E941*((AQ923+AQ932)/(AP923+AP932))^($F941*(1+$E941))</f>
        <v/>
      </c>
      <c r="AR941" s="47">
        <f>AQ941*(1/(1+$G941))^(1+$E941)*(1+AR$7)^$D941*(AR923/AQ923)^$E941*((AR923+AR932)/(AQ923+AQ932))^($F941*(1+$E941))</f>
        <v/>
      </c>
      <c r="AS941" s="47">
        <f>AR941*(1/(1+$G941))^(1+$E941)*(1+AS$7)^$D941*(AS923/AR923)^$E941*((AS923+AS932)/(AR923+AR932))^($F941*(1+$E941))</f>
        <v/>
      </c>
      <c r="AT941" s="47">
        <f>AS941*(1/(1+$G941))^(1+$E941)*(1+AT$7)^$D941*(AT923/AS923)^$E941*((AT923+AT932)/(AS923+AS932))^($F941*(1+$E941))</f>
        <v/>
      </c>
      <c r="AU941" s="47">
        <f>AT941*(1/(1+$G941))^(1+$E941)*(1+AU$7)^$D941*(AU923/AT923)^$E941*((AU923+AU932)/(AT923+AT932))^($F941*(1+$E941))</f>
        <v/>
      </c>
      <c r="AV941" s="47">
        <f>AU941*(1/(1+$G941))^(1+$E941)*(1+AV$7)^$D941*(AV923/AU923)^$E941*((AV923+AV932)/(AU923+AU932))^($F941*(1+$E941))</f>
        <v/>
      </c>
      <c r="AW941" s="47">
        <f>AV941*(1/(1+$G941))^(1+$E941)*(1+AW$7)^$D941*(AW923/AV923)^$E941*((AW923+AW932)/(AV923+AV932))^($F941*(1+$E941))</f>
        <v/>
      </c>
      <c r="AX941" s="48">
        <f>FUELUSE(AW941,AX923,AW923,AX932,AW932,AX$7,$D941,$E941,$F941,$G941)</f>
        <v/>
      </c>
    </row>
    <row r="942" hidden="1" outlineLevel="2">
      <c r="A942" s="5" t="inlineStr">
        <is>
          <t>ener</t>
        </is>
      </c>
      <c r="B942" s="5" t="inlineStr">
        <is>
          <t>gso</t>
        </is>
      </c>
      <c r="C942" s="5" t="inlineStr">
        <is>
          <t>nfm</t>
        </is>
      </c>
      <c r="D942" s="40">
        <f>INDEX(Inputs!$N$5:$N$132,MATCH($B942&amp;"|"&amp;$C942,Inputs!$A$5:$A$132,0))</f>
        <v/>
      </c>
      <c r="E942" s="40">
        <f>INDEX(Inputs!$O$5:$O$132,MATCH($B942&amp;"|"&amp;$C942,Inputs!$A$5:$A$132,0))</f>
        <v/>
      </c>
      <c r="F942" s="40">
        <f>INDEX(Inputs!$P$5:$P$132,MATCH($B942&amp;"|"&amp;$C942,Inputs!$A$5:$A$132,0))</f>
        <v/>
      </c>
      <c r="G942" s="40">
        <f>INDEX(Inputs!$Q$5:$Q$132,MATCH($B942&amp;"|"&amp;$C942,Inputs!$A$5:$A$132,0))</f>
        <v/>
      </c>
      <c r="H942" s="5">
        <f>INDEX(Variables!$B$5:$B$105,MATCH($A942,Variables!$A$5:$A$105,0))&amp;IF($C942="",""," | "&amp;INDEX(Mapping!$B$5:$B$26,MATCH($C942,Mapping!$A$5:$A$26,0))&amp;" | "&amp;INDEX(Mapping!$B$30:$B$41,MATCH($B942,Mapping!$A$30:$A$41,0)))</f>
        <v/>
      </c>
      <c r="I942" s="5">
        <f>INDEX(Variables!$C$5:$C$105,MATCH($A942,Variables!$A$5:$A$105,0))</f>
        <v/>
      </c>
      <c r="J942" s="5">
        <f>INDEX(Variables!$E$5:$E$105,MATCH($A942,Variables!$A$5:$A$105,0))</f>
        <v/>
      </c>
      <c r="K942" s="25">
        <f>LOWER(Settings!$C$4)&amp;".mit."&amp;$A942&amp;IF($C942="","","."&amp;$C942&amp;"."&amp;$B942)&amp;IF(INDEX(Variables!$D$5:$D$105,MATCH($A942,Variables!$A$5:$A$105,0))="","","."&amp;INDEX(Variables!$D$5:$D$105,MATCH($A942,Variables!$A$5:$A$105,0)))&amp;"."&amp;K$5</f>
        <v/>
      </c>
      <c r="L942" s="46">
        <f>INDEX(Inputs!$U$5:$U$132,MATCH($B942&amp;"|"&amp;$C942,Inputs!$A$5:$A$132,0))</f>
        <v/>
      </c>
      <c r="M942" s="47">
        <f>L942*(1/(1+$G942))^(1+$E942)*(1+M$7)^$D942*(M924/L924)^$E942*((M924+M933)/(L924+L933))^($F942*(1+$E942))</f>
        <v/>
      </c>
      <c r="N942" s="47">
        <f>M942*(1/(1+$G942))^(1+$E942)*(1+N$7)^$D942*(N924/M924)^$E942*((N924+N933)/(M924+M933))^($F942*(1+$E942))</f>
        <v/>
      </c>
      <c r="O942" s="47">
        <f>N942*(1/(1+$G942))^(1+$E942)*(1+O$7)^$D942*(O924/N924)^$E942*((O924+O933)/(N924+N933))^($F942*(1+$E942))</f>
        <v/>
      </c>
      <c r="P942" s="47">
        <f>O942*(1/(1+$G942))^(1+$E942)*(1+P$7)^$D942*(P924/O924)^$E942*((P924+P933)/(O924+O933))^($F942*(1+$E942))</f>
        <v/>
      </c>
      <c r="Q942" s="47">
        <f>P942*(1/(1+$G942))^(1+$E942)*(1+Q$7)^$D942*(Q924/P924)^$E942*((Q924+Q933)/(P924+P933))^($F942*(1+$E942))</f>
        <v/>
      </c>
      <c r="R942" s="47">
        <f>Q942*(1/(1+$G942))^(1+$E942)*(1+R$7)^$D942*(R924/Q924)^$E942*((R924+R933)/(Q924+Q933))^($F942*(1+$E942))</f>
        <v/>
      </c>
      <c r="S942" s="47">
        <f>R942*(1/(1+$G942))^(1+$E942)*(1+S$7)^$D942*(S924/R924)^$E942*((S924+S933)/(R924+R933))^($F942*(1+$E942))</f>
        <v/>
      </c>
      <c r="T942" s="47">
        <f>S942*(1/(1+$G942))^(1+$E942)*(1+T$7)^$D942*(T924/S924)^$E942*((T924+T933)/(S924+S933))^($F942*(1+$E942))</f>
        <v/>
      </c>
      <c r="U942" s="47">
        <f>T942*(1/(1+$G942))^(1+$E942)*(1+U$7)^$D942*(U924/T924)^$E942*((U924+U933)/(T924+T933))^($F942*(1+$E942))</f>
        <v/>
      </c>
      <c r="V942" s="47">
        <f>U942*(1/(1+$G942))^(1+$E942)*(1+V$7)^$D942*(V924/U924)^$E942*((V924+V933)/(U924+U933))^($F942*(1+$E942))</f>
        <v/>
      </c>
      <c r="W942" s="47">
        <f>V942*(1/(1+$G942))^(1+$E942)*(1+W$7)^$D942*(W924/V924)^$E942*((W924+W933)/(V924+V933))^($F942*(1+$E942))</f>
        <v/>
      </c>
      <c r="X942" s="47">
        <f>W942*(1/(1+$G942))^(1+$E942)*(1+X$7)^$D942*(X924/W924)^$E942*((X924+X933)/(W924+W933))^($F942*(1+$E942))</f>
        <v/>
      </c>
      <c r="Y942" s="47">
        <f>X942*(1/(1+$G942))^(1+$E942)*(1+Y$7)^$D942*(Y924/X924)^$E942*((Y924+Y933)/(X924+X933))^($F942*(1+$E942))</f>
        <v/>
      </c>
      <c r="Z942" s="47">
        <f>Y942*(1/(1+$G942))^(1+$E942)*(1+Z$7)^$D942*(Z924/Y924)^$E942*((Z924+Z933)/(Y924+Y933))^($F942*(1+$E942))</f>
        <v/>
      </c>
      <c r="AA942" s="47">
        <f>Z942*(1/(1+$G942))^(1+$E942)*(1+AA$7)^$D942*(AA924/Z924)^$E942*((AA924+AA933)/(Z924+Z933))^($F942*(1+$E942))</f>
        <v/>
      </c>
      <c r="AB942" s="47">
        <f>AA942*(1/(1+$G942))^(1+$E942)*(1+AB$7)^$D942*(AB924/AA924)^$E942*((AB924+AB933)/(AA924+AA933))^($F942*(1+$E942))</f>
        <v/>
      </c>
      <c r="AC942" s="47">
        <f>AB942*(1/(1+$G942))^(1+$E942)*(1+AC$7)^$D942*(AC924/AB924)^$E942*((AC924+AC933)/(AB924+AB933))^($F942*(1+$E942))</f>
        <v/>
      </c>
      <c r="AD942" s="48">
        <f>FUELUSE(AC942,AD924,AC924,AD933,AC933,AD$7,$D942,$E942,$F942,$G942)</f>
        <v/>
      </c>
      <c r="AE942" s="25">
        <f>LOWER(Settings!$C$4)&amp;".mit."&amp;$A942&amp;IF($C942="","","."&amp;$C942&amp;"."&amp;$B942)&amp;IF(INDEX(Variables!$D$5:$D$105,MATCH($A942,Variables!$A$5:$A$105,0))="","","."&amp;INDEX(Variables!$D$5:$D$105,MATCH($A942,Variables!$A$5:$A$105,0)))&amp;"."&amp;AE$5</f>
        <v/>
      </c>
      <c r="AF942" s="46">
        <f>INDEX(Inputs!$U$5:$U$132,MATCH($B942&amp;"|"&amp;$C942,Inputs!$A$5:$A$132,0))</f>
        <v/>
      </c>
      <c r="AG942" s="47">
        <f>AF942*(1/(1+$G942))^(1+$E942)*(1+AG$7)^$D942*(AG924/AF924)^$E942*((AG924+AG933)/(AF924+AF933))^($F942*(1+$E942))</f>
        <v/>
      </c>
      <c r="AH942" s="47">
        <f>AG942*(1/(1+$G942))^(1+$E942)*(1+AH$7)^$D942*(AH924/AG924)^$E942*((AH924+AH933)/(AG924+AG933))^($F942*(1+$E942))</f>
        <v/>
      </c>
      <c r="AI942" s="47">
        <f>AH942*(1/(1+$G942))^(1+$E942)*(1+AI$7)^$D942*(AI924/AH924)^$E942*((AI924+AI933)/(AH924+AH933))^($F942*(1+$E942))</f>
        <v/>
      </c>
      <c r="AJ942" s="47">
        <f>AI942*(1/(1+$G942))^(1+$E942)*(1+AJ$7)^$D942*(AJ924/AI924)^$E942*((AJ924+AJ933)/(AI924+AI933))^($F942*(1+$E942))</f>
        <v/>
      </c>
      <c r="AK942" s="47">
        <f>AJ942*(1/(1+$G942))^(1+$E942)*(1+AK$7)^$D942*(AK924/AJ924)^$E942*((AK924+AK933)/(AJ924+AJ933))^($F942*(1+$E942))</f>
        <v/>
      </c>
      <c r="AL942" s="47">
        <f>AK942*(1/(1+$G942))^(1+$E942)*(1+AL$7)^$D942*(AL924/AK924)^$E942*((AL924+AL933)/(AK924+AK933))^($F942*(1+$E942))</f>
        <v/>
      </c>
      <c r="AM942" s="47">
        <f>AL942*(1/(1+$G942))^(1+$E942)*(1+AM$7)^$D942*(AM924/AL924)^$E942*((AM924+AM933)/(AL924+AL933))^($F942*(1+$E942))</f>
        <v/>
      </c>
      <c r="AN942" s="47">
        <f>AM942*(1/(1+$G942))^(1+$E942)*(1+AN$7)^$D942*(AN924/AM924)^$E942*((AN924+AN933)/(AM924+AM933))^($F942*(1+$E942))</f>
        <v/>
      </c>
      <c r="AO942" s="47">
        <f>AN942*(1/(1+$G942))^(1+$E942)*(1+AO$7)^$D942*(AO924/AN924)^$E942*((AO924+AO933)/(AN924+AN933))^($F942*(1+$E942))</f>
        <v/>
      </c>
      <c r="AP942" s="47">
        <f>AO942*(1/(1+$G942))^(1+$E942)*(1+AP$7)^$D942*(AP924/AO924)^$E942*((AP924+AP933)/(AO924+AO933))^($F942*(1+$E942))</f>
        <v/>
      </c>
      <c r="AQ942" s="47">
        <f>AP942*(1/(1+$G942))^(1+$E942)*(1+AQ$7)^$D942*(AQ924/AP924)^$E942*((AQ924+AQ933)/(AP924+AP933))^($F942*(1+$E942))</f>
        <v/>
      </c>
      <c r="AR942" s="47">
        <f>AQ942*(1/(1+$G942))^(1+$E942)*(1+AR$7)^$D942*(AR924/AQ924)^$E942*((AR924+AR933)/(AQ924+AQ933))^($F942*(1+$E942))</f>
        <v/>
      </c>
      <c r="AS942" s="47">
        <f>AR942*(1/(1+$G942))^(1+$E942)*(1+AS$7)^$D942*(AS924/AR924)^$E942*((AS924+AS933)/(AR924+AR933))^($F942*(1+$E942))</f>
        <v/>
      </c>
      <c r="AT942" s="47">
        <f>AS942*(1/(1+$G942))^(1+$E942)*(1+AT$7)^$D942*(AT924/AS924)^$E942*((AT924+AT933)/(AS924+AS933))^($F942*(1+$E942))</f>
        <v/>
      </c>
      <c r="AU942" s="47">
        <f>AT942*(1/(1+$G942))^(1+$E942)*(1+AU$7)^$D942*(AU924/AT924)^$E942*((AU924+AU933)/(AT924+AT933))^($F942*(1+$E942))</f>
        <v/>
      </c>
      <c r="AV942" s="47">
        <f>AU942*(1/(1+$G942))^(1+$E942)*(1+AV$7)^$D942*(AV924/AU924)^$E942*((AV924+AV933)/(AU924+AU933))^($F942*(1+$E942))</f>
        <v/>
      </c>
      <c r="AW942" s="47">
        <f>AV942*(1/(1+$G942))^(1+$E942)*(1+AW$7)^$D942*(AW924/AV924)^$E942*((AW924+AW933)/(AV924+AV933))^($F942*(1+$E942))</f>
        <v/>
      </c>
      <c r="AX942" s="48">
        <f>FUELUSE(AW942,AX924,AW924,AX933,AW933,AX$7,$D942,$E942,$F942,$G942)</f>
        <v/>
      </c>
    </row>
    <row r="943" hidden="1" outlineLevel="2">
      <c r="A943" s="5" t="inlineStr">
        <is>
          <t>ener</t>
        </is>
      </c>
      <c r="B943" s="5" t="inlineStr">
        <is>
          <t>die</t>
        </is>
      </c>
      <c r="C943" s="5" t="inlineStr">
        <is>
          <t>nfm</t>
        </is>
      </c>
      <c r="D943" s="40">
        <f>INDEX(Inputs!$N$5:$N$132,MATCH($B943&amp;"|"&amp;$C943,Inputs!$A$5:$A$132,0))</f>
        <v/>
      </c>
      <c r="E943" s="40">
        <f>INDEX(Inputs!$O$5:$O$132,MATCH($B943&amp;"|"&amp;$C943,Inputs!$A$5:$A$132,0))</f>
        <v/>
      </c>
      <c r="F943" s="40">
        <f>INDEX(Inputs!$P$5:$P$132,MATCH($B943&amp;"|"&amp;$C943,Inputs!$A$5:$A$132,0))</f>
        <v/>
      </c>
      <c r="G943" s="40">
        <f>INDEX(Inputs!$Q$5:$Q$132,MATCH($B943&amp;"|"&amp;$C943,Inputs!$A$5:$A$132,0))</f>
        <v/>
      </c>
      <c r="H943" s="5">
        <f>INDEX(Variables!$B$5:$B$105,MATCH($A943,Variables!$A$5:$A$105,0))&amp;IF($C943="",""," | "&amp;INDEX(Mapping!$B$5:$B$26,MATCH($C943,Mapping!$A$5:$A$26,0))&amp;" | "&amp;INDEX(Mapping!$B$30:$B$41,MATCH($B943,Mapping!$A$30:$A$41,0)))</f>
        <v/>
      </c>
      <c r="I943" s="5">
        <f>INDEX(Variables!$C$5:$C$105,MATCH($A943,Variables!$A$5:$A$105,0))</f>
        <v/>
      </c>
      <c r="J943" s="5">
        <f>INDEX(Variables!$E$5:$E$105,MATCH($A943,Variables!$A$5:$A$105,0))</f>
        <v/>
      </c>
      <c r="K943" s="25">
        <f>LOWER(Settings!$C$4)&amp;".mit."&amp;$A943&amp;IF($C943="","","."&amp;$C943&amp;"."&amp;$B943)&amp;IF(INDEX(Variables!$D$5:$D$105,MATCH($A943,Variables!$A$5:$A$105,0))="","","."&amp;INDEX(Variables!$D$5:$D$105,MATCH($A943,Variables!$A$5:$A$105,0)))&amp;"."&amp;K$5</f>
        <v/>
      </c>
      <c r="L943" s="46">
        <f>INDEX(Inputs!$U$5:$U$132,MATCH($B943&amp;"|"&amp;$C943,Inputs!$A$5:$A$132,0))</f>
        <v/>
      </c>
      <c r="M943" s="47">
        <f>L943*(1/(1+$G943))^(1+$E943)*(1+M$7)^$D943*(M925/L925)^$E943*((M925+M934)/(L925+L934))^($F943*(1+$E943))</f>
        <v/>
      </c>
      <c r="N943" s="47">
        <f>M943*(1/(1+$G943))^(1+$E943)*(1+N$7)^$D943*(N925/M925)^$E943*((N925+N934)/(M925+M934))^($F943*(1+$E943))</f>
        <v/>
      </c>
      <c r="O943" s="47">
        <f>N943*(1/(1+$G943))^(1+$E943)*(1+O$7)^$D943*(O925/N925)^$E943*((O925+O934)/(N925+N934))^($F943*(1+$E943))</f>
        <v/>
      </c>
      <c r="P943" s="47">
        <f>O943*(1/(1+$G943))^(1+$E943)*(1+P$7)^$D943*(P925/O925)^$E943*((P925+P934)/(O925+O934))^($F943*(1+$E943))</f>
        <v/>
      </c>
      <c r="Q943" s="47">
        <f>P943*(1/(1+$G943))^(1+$E943)*(1+Q$7)^$D943*(Q925/P925)^$E943*((Q925+Q934)/(P925+P934))^($F943*(1+$E943))</f>
        <v/>
      </c>
      <c r="R943" s="47">
        <f>Q943*(1/(1+$G943))^(1+$E943)*(1+R$7)^$D943*(R925/Q925)^$E943*((R925+R934)/(Q925+Q934))^($F943*(1+$E943))</f>
        <v/>
      </c>
      <c r="S943" s="47">
        <f>R943*(1/(1+$G943))^(1+$E943)*(1+S$7)^$D943*(S925/R925)^$E943*((S925+S934)/(R925+R934))^($F943*(1+$E943))</f>
        <v/>
      </c>
      <c r="T943" s="47">
        <f>S943*(1/(1+$G943))^(1+$E943)*(1+T$7)^$D943*(T925/S925)^$E943*((T925+T934)/(S925+S934))^($F943*(1+$E943))</f>
        <v/>
      </c>
      <c r="U943" s="47">
        <f>T943*(1/(1+$G943))^(1+$E943)*(1+U$7)^$D943*(U925/T925)^$E943*((U925+U934)/(T925+T934))^($F943*(1+$E943))</f>
        <v/>
      </c>
      <c r="V943" s="47">
        <f>U943*(1/(1+$G943))^(1+$E943)*(1+V$7)^$D943*(V925/U925)^$E943*((V925+V934)/(U925+U934))^($F943*(1+$E943))</f>
        <v/>
      </c>
      <c r="W943" s="47">
        <f>V943*(1/(1+$G943))^(1+$E943)*(1+W$7)^$D943*(W925/V925)^$E943*((W925+W934)/(V925+V934))^($F943*(1+$E943))</f>
        <v/>
      </c>
      <c r="X943" s="47">
        <f>W943*(1/(1+$G943))^(1+$E943)*(1+X$7)^$D943*(X925/W925)^$E943*((X925+X934)/(W925+W934))^($F943*(1+$E943))</f>
        <v/>
      </c>
      <c r="Y943" s="47">
        <f>X943*(1/(1+$G943))^(1+$E943)*(1+Y$7)^$D943*(Y925/X925)^$E943*((Y925+Y934)/(X925+X934))^($F943*(1+$E943))</f>
        <v/>
      </c>
      <c r="Z943" s="47">
        <f>Y943*(1/(1+$G943))^(1+$E943)*(1+Z$7)^$D943*(Z925/Y925)^$E943*((Z925+Z934)/(Y925+Y934))^($F943*(1+$E943))</f>
        <v/>
      </c>
      <c r="AA943" s="47">
        <f>Z943*(1/(1+$G943))^(1+$E943)*(1+AA$7)^$D943*(AA925/Z925)^$E943*((AA925+AA934)/(Z925+Z934))^($F943*(1+$E943))</f>
        <v/>
      </c>
      <c r="AB943" s="47">
        <f>AA943*(1/(1+$G943))^(1+$E943)*(1+AB$7)^$D943*(AB925/AA925)^$E943*((AB925+AB934)/(AA925+AA934))^($F943*(1+$E943))</f>
        <v/>
      </c>
      <c r="AC943" s="47">
        <f>AB943*(1/(1+$G943))^(1+$E943)*(1+AC$7)^$D943*(AC925/AB925)^$E943*((AC925+AC934)/(AB925+AB934))^($F943*(1+$E943))</f>
        <v/>
      </c>
      <c r="AD943" s="48">
        <f>FUELUSE(AC943,AD925,AC925,AD934,AC934,AD$7,$D943,$E943,$F943,$G943)</f>
        <v/>
      </c>
      <c r="AE943" s="25">
        <f>LOWER(Settings!$C$4)&amp;".mit."&amp;$A943&amp;IF($C943="","","."&amp;$C943&amp;"."&amp;$B943)&amp;IF(INDEX(Variables!$D$5:$D$105,MATCH($A943,Variables!$A$5:$A$105,0))="","","."&amp;INDEX(Variables!$D$5:$D$105,MATCH($A943,Variables!$A$5:$A$105,0)))&amp;"."&amp;AE$5</f>
        <v/>
      </c>
      <c r="AF943" s="46">
        <f>INDEX(Inputs!$U$5:$U$132,MATCH($B943&amp;"|"&amp;$C943,Inputs!$A$5:$A$132,0))</f>
        <v/>
      </c>
      <c r="AG943" s="47">
        <f>AF943*(1/(1+$G943))^(1+$E943)*(1+AG$7)^$D943*(AG925/AF925)^$E943*((AG925+AG934)/(AF925+AF934))^($F943*(1+$E943))</f>
        <v/>
      </c>
      <c r="AH943" s="47">
        <f>AG943*(1/(1+$G943))^(1+$E943)*(1+AH$7)^$D943*(AH925/AG925)^$E943*((AH925+AH934)/(AG925+AG934))^($F943*(1+$E943))</f>
        <v/>
      </c>
      <c r="AI943" s="47">
        <f>AH943*(1/(1+$G943))^(1+$E943)*(1+AI$7)^$D943*(AI925/AH925)^$E943*((AI925+AI934)/(AH925+AH934))^($F943*(1+$E943))</f>
        <v/>
      </c>
      <c r="AJ943" s="47">
        <f>AI943*(1/(1+$G943))^(1+$E943)*(1+AJ$7)^$D943*(AJ925/AI925)^$E943*((AJ925+AJ934)/(AI925+AI934))^($F943*(1+$E943))</f>
        <v/>
      </c>
      <c r="AK943" s="47">
        <f>AJ943*(1/(1+$G943))^(1+$E943)*(1+AK$7)^$D943*(AK925/AJ925)^$E943*((AK925+AK934)/(AJ925+AJ934))^($F943*(1+$E943))</f>
        <v/>
      </c>
      <c r="AL943" s="47">
        <f>AK943*(1/(1+$G943))^(1+$E943)*(1+AL$7)^$D943*(AL925/AK925)^$E943*((AL925+AL934)/(AK925+AK934))^($F943*(1+$E943))</f>
        <v/>
      </c>
      <c r="AM943" s="47">
        <f>AL943*(1/(1+$G943))^(1+$E943)*(1+AM$7)^$D943*(AM925/AL925)^$E943*((AM925+AM934)/(AL925+AL934))^($F943*(1+$E943))</f>
        <v/>
      </c>
      <c r="AN943" s="47">
        <f>AM943*(1/(1+$G943))^(1+$E943)*(1+AN$7)^$D943*(AN925/AM925)^$E943*((AN925+AN934)/(AM925+AM934))^($F943*(1+$E943))</f>
        <v/>
      </c>
      <c r="AO943" s="47">
        <f>AN943*(1/(1+$G943))^(1+$E943)*(1+AO$7)^$D943*(AO925/AN925)^$E943*((AO925+AO934)/(AN925+AN934))^($F943*(1+$E943))</f>
        <v/>
      </c>
      <c r="AP943" s="47">
        <f>AO943*(1/(1+$G943))^(1+$E943)*(1+AP$7)^$D943*(AP925/AO925)^$E943*((AP925+AP934)/(AO925+AO934))^($F943*(1+$E943))</f>
        <v/>
      </c>
      <c r="AQ943" s="47">
        <f>AP943*(1/(1+$G943))^(1+$E943)*(1+AQ$7)^$D943*(AQ925/AP925)^$E943*((AQ925+AQ934)/(AP925+AP934))^($F943*(1+$E943))</f>
        <v/>
      </c>
      <c r="AR943" s="47">
        <f>AQ943*(1/(1+$G943))^(1+$E943)*(1+AR$7)^$D943*(AR925/AQ925)^$E943*((AR925+AR934)/(AQ925+AQ934))^($F943*(1+$E943))</f>
        <v/>
      </c>
      <c r="AS943" s="47">
        <f>AR943*(1/(1+$G943))^(1+$E943)*(1+AS$7)^$D943*(AS925/AR925)^$E943*((AS925+AS934)/(AR925+AR934))^($F943*(1+$E943))</f>
        <v/>
      </c>
      <c r="AT943" s="47">
        <f>AS943*(1/(1+$G943))^(1+$E943)*(1+AT$7)^$D943*(AT925/AS925)^$E943*((AT925+AT934)/(AS925+AS934))^($F943*(1+$E943))</f>
        <v/>
      </c>
      <c r="AU943" s="47">
        <f>AT943*(1/(1+$G943))^(1+$E943)*(1+AU$7)^$D943*(AU925/AT925)^$E943*((AU925+AU934)/(AT925+AT934))^($F943*(1+$E943))</f>
        <v/>
      </c>
      <c r="AV943" s="47">
        <f>AU943*(1/(1+$G943))^(1+$E943)*(1+AV$7)^$D943*(AV925/AU925)^$E943*((AV925+AV934)/(AU925+AU934))^($F943*(1+$E943))</f>
        <v/>
      </c>
      <c r="AW943" s="47">
        <f>AV943*(1/(1+$G943))^(1+$E943)*(1+AW$7)^$D943*(AW925/AV925)^$E943*((AW925+AW934)/(AV925+AV934))^($F943*(1+$E943))</f>
        <v/>
      </c>
      <c r="AX943" s="48">
        <f>FUELUSE(AW943,AX925,AW925,AX934,AW934,AX$7,$D943,$E943,$F943,$G943)</f>
        <v/>
      </c>
    </row>
    <row r="944" hidden="1" outlineLevel="2">
      <c r="A944" s="5" t="inlineStr">
        <is>
          <t>ener</t>
        </is>
      </c>
      <c r="B944" s="5" t="inlineStr">
        <is>
          <t>lpg</t>
        </is>
      </c>
      <c r="C944" s="5" t="inlineStr">
        <is>
          <t>nfm</t>
        </is>
      </c>
      <c r="D944" s="40">
        <f>INDEX(Inputs!$N$5:$N$132,MATCH($B944&amp;"|"&amp;$C944,Inputs!$A$5:$A$132,0))</f>
        <v/>
      </c>
      <c r="E944" s="40">
        <f>INDEX(Inputs!$O$5:$O$132,MATCH($B944&amp;"|"&amp;$C944,Inputs!$A$5:$A$132,0))</f>
        <v/>
      </c>
      <c r="F944" s="40">
        <f>INDEX(Inputs!$P$5:$P$132,MATCH($B944&amp;"|"&amp;$C944,Inputs!$A$5:$A$132,0))</f>
        <v/>
      </c>
      <c r="G944" s="40">
        <f>INDEX(Inputs!$Q$5:$Q$132,MATCH($B944&amp;"|"&amp;$C944,Inputs!$A$5:$A$132,0))</f>
        <v/>
      </c>
      <c r="H944" s="5">
        <f>INDEX(Variables!$B$5:$B$105,MATCH($A944,Variables!$A$5:$A$105,0))&amp;IF($C944="",""," | "&amp;INDEX(Mapping!$B$5:$B$26,MATCH($C944,Mapping!$A$5:$A$26,0))&amp;" | "&amp;INDEX(Mapping!$B$30:$B$41,MATCH($B944,Mapping!$A$30:$A$41,0)))</f>
        <v/>
      </c>
      <c r="I944" s="5">
        <f>INDEX(Variables!$C$5:$C$105,MATCH($A944,Variables!$A$5:$A$105,0))</f>
        <v/>
      </c>
      <c r="J944" s="5">
        <f>INDEX(Variables!$E$5:$E$105,MATCH($A944,Variables!$A$5:$A$105,0))</f>
        <v/>
      </c>
      <c r="K944" s="25">
        <f>LOWER(Settings!$C$4)&amp;".mit."&amp;$A944&amp;IF($C944="","","."&amp;$C944&amp;"."&amp;$B944)&amp;IF(INDEX(Variables!$D$5:$D$105,MATCH($A944,Variables!$A$5:$A$105,0))="","","."&amp;INDEX(Variables!$D$5:$D$105,MATCH($A944,Variables!$A$5:$A$105,0)))&amp;"."&amp;K$5</f>
        <v/>
      </c>
      <c r="L944" s="46">
        <f>INDEX(Inputs!$U$5:$U$132,MATCH($B944&amp;"|"&amp;$C944,Inputs!$A$5:$A$132,0))</f>
        <v/>
      </c>
      <c r="M944" s="47">
        <f>L944*(1/(1+$G944))^(1+$E944)*(1+M$7)^$D944*(M926/L926)^$E944*((M926+M935)/(L926+L935))^($F944*(1+$E944))</f>
        <v/>
      </c>
      <c r="N944" s="47">
        <f>M944*(1/(1+$G944))^(1+$E944)*(1+N$7)^$D944*(N926/M926)^$E944*((N926+N935)/(M926+M935))^($F944*(1+$E944))</f>
        <v/>
      </c>
      <c r="O944" s="47">
        <f>N944*(1/(1+$G944))^(1+$E944)*(1+O$7)^$D944*(O926/N926)^$E944*((O926+O935)/(N926+N935))^($F944*(1+$E944))</f>
        <v/>
      </c>
      <c r="P944" s="47">
        <f>O944*(1/(1+$G944))^(1+$E944)*(1+P$7)^$D944*(P926/O926)^$E944*((P926+P935)/(O926+O935))^($F944*(1+$E944))</f>
        <v/>
      </c>
      <c r="Q944" s="47">
        <f>P944*(1/(1+$G944))^(1+$E944)*(1+Q$7)^$D944*(Q926/P926)^$E944*((Q926+Q935)/(P926+P935))^($F944*(1+$E944))</f>
        <v/>
      </c>
      <c r="R944" s="47">
        <f>Q944*(1/(1+$G944))^(1+$E944)*(1+R$7)^$D944*(R926/Q926)^$E944*((R926+R935)/(Q926+Q935))^($F944*(1+$E944))</f>
        <v/>
      </c>
      <c r="S944" s="47">
        <f>R944*(1/(1+$G944))^(1+$E944)*(1+S$7)^$D944*(S926/R926)^$E944*((S926+S935)/(R926+R935))^($F944*(1+$E944))</f>
        <v/>
      </c>
      <c r="T944" s="47">
        <f>S944*(1/(1+$G944))^(1+$E944)*(1+T$7)^$D944*(T926/S926)^$E944*((T926+T935)/(S926+S935))^($F944*(1+$E944))</f>
        <v/>
      </c>
      <c r="U944" s="47">
        <f>T944*(1/(1+$G944))^(1+$E944)*(1+U$7)^$D944*(U926/T926)^$E944*((U926+U935)/(T926+T935))^($F944*(1+$E944))</f>
        <v/>
      </c>
      <c r="V944" s="47">
        <f>U944*(1/(1+$G944))^(1+$E944)*(1+V$7)^$D944*(V926/U926)^$E944*((V926+V935)/(U926+U935))^($F944*(1+$E944))</f>
        <v/>
      </c>
      <c r="W944" s="47">
        <f>V944*(1/(1+$G944))^(1+$E944)*(1+W$7)^$D944*(W926/V926)^$E944*((W926+W935)/(V926+V935))^($F944*(1+$E944))</f>
        <v/>
      </c>
      <c r="X944" s="47">
        <f>W944*(1/(1+$G944))^(1+$E944)*(1+X$7)^$D944*(X926/W926)^$E944*((X926+X935)/(W926+W935))^($F944*(1+$E944))</f>
        <v/>
      </c>
      <c r="Y944" s="47">
        <f>X944*(1/(1+$G944))^(1+$E944)*(1+Y$7)^$D944*(Y926/X926)^$E944*((Y926+Y935)/(X926+X935))^($F944*(1+$E944))</f>
        <v/>
      </c>
      <c r="Z944" s="47">
        <f>Y944*(1/(1+$G944))^(1+$E944)*(1+Z$7)^$D944*(Z926/Y926)^$E944*((Z926+Z935)/(Y926+Y935))^($F944*(1+$E944))</f>
        <v/>
      </c>
      <c r="AA944" s="47">
        <f>Z944*(1/(1+$G944))^(1+$E944)*(1+AA$7)^$D944*(AA926/Z926)^$E944*((AA926+AA935)/(Z926+Z935))^($F944*(1+$E944))</f>
        <v/>
      </c>
      <c r="AB944" s="47">
        <f>AA944*(1/(1+$G944))^(1+$E944)*(1+AB$7)^$D944*(AB926/AA926)^$E944*((AB926+AB935)/(AA926+AA935))^($F944*(1+$E944))</f>
        <v/>
      </c>
      <c r="AC944" s="47">
        <f>AB944*(1/(1+$G944))^(1+$E944)*(1+AC$7)^$D944*(AC926/AB926)^$E944*((AC926+AC935)/(AB926+AB935))^($F944*(1+$E944))</f>
        <v/>
      </c>
      <c r="AD944" s="48">
        <f>FUELUSE(AC944,AD926,AC926,AD935,AC935,AD$7,$D944,$E944,$F944,$G944)</f>
        <v/>
      </c>
      <c r="AE944" s="25">
        <f>LOWER(Settings!$C$4)&amp;".mit."&amp;$A944&amp;IF($C944="","","."&amp;$C944&amp;"."&amp;$B944)&amp;IF(INDEX(Variables!$D$5:$D$105,MATCH($A944,Variables!$A$5:$A$105,0))="","","."&amp;INDEX(Variables!$D$5:$D$105,MATCH($A944,Variables!$A$5:$A$105,0)))&amp;"."&amp;AE$5</f>
        <v/>
      </c>
      <c r="AF944" s="46">
        <f>INDEX(Inputs!$U$5:$U$132,MATCH($B944&amp;"|"&amp;$C944,Inputs!$A$5:$A$132,0))</f>
        <v/>
      </c>
      <c r="AG944" s="47">
        <f>AF944*(1/(1+$G944))^(1+$E944)*(1+AG$7)^$D944*(AG926/AF926)^$E944*((AG926+AG935)/(AF926+AF935))^($F944*(1+$E944))</f>
        <v/>
      </c>
      <c r="AH944" s="47">
        <f>AG944*(1/(1+$G944))^(1+$E944)*(1+AH$7)^$D944*(AH926/AG926)^$E944*((AH926+AH935)/(AG926+AG935))^($F944*(1+$E944))</f>
        <v/>
      </c>
      <c r="AI944" s="47">
        <f>AH944*(1/(1+$G944))^(1+$E944)*(1+AI$7)^$D944*(AI926/AH926)^$E944*((AI926+AI935)/(AH926+AH935))^($F944*(1+$E944))</f>
        <v/>
      </c>
      <c r="AJ944" s="47">
        <f>AI944*(1/(1+$G944))^(1+$E944)*(1+AJ$7)^$D944*(AJ926/AI926)^$E944*((AJ926+AJ935)/(AI926+AI935))^($F944*(1+$E944))</f>
        <v/>
      </c>
      <c r="AK944" s="47">
        <f>AJ944*(1/(1+$G944))^(1+$E944)*(1+AK$7)^$D944*(AK926/AJ926)^$E944*((AK926+AK935)/(AJ926+AJ935))^($F944*(1+$E944))</f>
        <v/>
      </c>
      <c r="AL944" s="47">
        <f>AK944*(1/(1+$G944))^(1+$E944)*(1+AL$7)^$D944*(AL926/AK926)^$E944*((AL926+AL935)/(AK926+AK935))^($F944*(1+$E944))</f>
        <v/>
      </c>
      <c r="AM944" s="47">
        <f>AL944*(1/(1+$G944))^(1+$E944)*(1+AM$7)^$D944*(AM926/AL926)^$E944*((AM926+AM935)/(AL926+AL935))^($F944*(1+$E944))</f>
        <v/>
      </c>
      <c r="AN944" s="47">
        <f>AM944*(1/(1+$G944))^(1+$E944)*(1+AN$7)^$D944*(AN926/AM926)^$E944*((AN926+AN935)/(AM926+AM935))^($F944*(1+$E944))</f>
        <v/>
      </c>
      <c r="AO944" s="47">
        <f>AN944*(1/(1+$G944))^(1+$E944)*(1+AO$7)^$D944*(AO926/AN926)^$E944*((AO926+AO935)/(AN926+AN935))^($F944*(1+$E944))</f>
        <v/>
      </c>
      <c r="AP944" s="47">
        <f>AO944*(1/(1+$G944))^(1+$E944)*(1+AP$7)^$D944*(AP926/AO926)^$E944*((AP926+AP935)/(AO926+AO935))^($F944*(1+$E944))</f>
        <v/>
      </c>
      <c r="AQ944" s="47">
        <f>AP944*(1/(1+$G944))^(1+$E944)*(1+AQ$7)^$D944*(AQ926/AP926)^$E944*((AQ926+AQ935)/(AP926+AP935))^($F944*(1+$E944))</f>
        <v/>
      </c>
      <c r="AR944" s="47">
        <f>AQ944*(1/(1+$G944))^(1+$E944)*(1+AR$7)^$D944*(AR926/AQ926)^$E944*((AR926+AR935)/(AQ926+AQ935))^($F944*(1+$E944))</f>
        <v/>
      </c>
      <c r="AS944" s="47">
        <f>AR944*(1/(1+$G944))^(1+$E944)*(1+AS$7)^$D944*(AS926/AR926)^$E944*((AS926+AS935)/(AR926+AR935))^($F944*(1+$E944))</f>
        <v/>
      </c>
      <c r="AT944" s="47">
        <f>AS944*(1/(1+$G944))^(1+$E944)*(1+AT$7)^$D944*(AT926/AS926)^$E944*((AT926+AT935)/(AS926+AS935))^($F944*(1+$E944))</f>
        <v/>
      </c>
      <c r="AU944" s="47">
        <f>AT944*(1/(1+$G944))^(1+$E944)*(1+AU$7)^$D944*(AU926/AT926)^$E944*((AU926+AU935)/(AT926+AT935))^($F944*(1+$E944))</f>
        <v/>
      </c>
      <c r="AV944" s="47">
        <f>AU944*(1/(1+$G944))^(1+$E944)*(1+AV$7)^$D944*(AV926/AU926)^$E944*((AV926+AV935)/(AU926+AU935))^($F944*(1+$E944))</f>
        <v/>
      </c>
      <c r="AW944" s="47">
        <f>AV944*(1/(1+$G944))^(1+$E944)*(1+AW$7)^$D944*(AW926/AV926)^$E944*((AW926+AW935)/(AV926+AV935))^($F944*(1+$E944))</f>
        <v/>
      </c>
      <c r="AX944" s="48">
        <f>FUELUSE(AW944,AX926,AW926,AX935,AW935,AX$7,$D944,$E944,$F944,$G944)</f>
        <v/>
      </c>
    </row>
    <row r="945" hidden="1" outlineLevel="2">
      <c r="A945" s="5" t="inlineStr">
        <is>
          <t>ener</t>
        </is>
      </c>
      <c r="B945" s="5" t="inlineStr">
        <is>
          <t>ker</t>
        </is>
      </c>
      <c r="C945" s="5" t="inlineStr">
        <is>
          <t>nfm</t>
        </is>
      </c>
      <c r="D945" s="40">
        <f>INDEX(Inputs!$N$5:$N$132,MATCH($B945&amp;"|"&amp;$C945,Inputs!$A$5:$A$132,0))</f>
        <v/>
      </c>
      <c r="E945" s="40">
        <f>INDEX(Inputs!$O$5:$O$132,MATCH($B945&amp;"|"&amp;$C945,Inputs!$A$5:$A$132,0))</f>
        <v/>
      </c>
      <c r="F945" s="40">
        <f>INDEX(Inputs!$P$5:$P$132,MATCH($B945&amp;"|"&amp;$C945,Inputs!$A$5:$A$132,0))</f>
        <v/>
      </c>
      <c r="G945" s="40">
        <f>INDEX(Inputs!$Q$5:$Q$132,MATCH($B945&amp;"|"&amp;$C945,Inputs!$A$5:$A$132,0))</f>
        <v/>
      </c>
      <c r="H945" s="5">
        <f>INDEX(Variables!$B$5:$B$105,MATCH($A945,Variables!$A$5:$A$105,0))&amp;IF($C945="",""," | "&amp;INDEX(Mapping!$B$5:$B$26,MATCH($C945,Mapping!$A$5:$A$26,0))&amp;" | "&amp;INDEX(Mapping!$B$30:$B$41,MATCH($B945,Mapping!$A$30:$A$41,0)))</f>
        <v/>
      </c>
      <c r="I945" s="5">
        <f>INDEX(Variables!$C$5:$C$105,MATCH($A945,Variables!$A$5:$A$105,0))</f>
        <v/>
      </c>
      <c r="J945" s="5">
        <f>INDEX(Variables!$E$5:$E$105,MATCH($A945,Variables!$A$5:$A$105,0))</f>
        <v/>
      </c>
      <c r="K945" s="25">
        <f>LOWER(Settings!$C$4)&amp;".mit."&amp;$A945&amp;IF($C945="","","."&amp;$C945&amp;"."&amp;$B945)&amp;IF(INDEX(Variables!$D$5:$D$105,MATCH($A945,Variables!$A$5:$A$105,0))="","","."&amp;INDEX(Variables!$D$5:$D$105,MATCH($A945,Variables!$A$5:$A$105,0)))&amp;"."&amp;K$5</f>
        <v/>
      </c>
      <c r="L945" s="46">
        <f>INDEX(Inputs!$U$5:$U$132,MATCH($B945&amp;"|"&amp;$C945,Inputs!$A$5:$A$132,0))</f>
        <v/>
      </c>
      <c r="M945" s="47">
        <f>L945*(1/(1+$G945))^(1+$E945)*(1+M$7)^$D945*(M927/L927)^$E945*((M927+M936)/(L927+L936))^($F945*(1+$E945))</f>
        <v/>
      </c>
      <c r="N945" s="47">
        <f>M945*(1/(1+$G945))^(1+$E945)*(1+N$7)^$D945*(N927/M927)^$E945*((N927+N936)/(M927+M936))^($F945*(1+$E945))</f>
        <v/>
      </c>
      <c r="O945" s="47">
        <f>N945*(1/(1+$G945))^(1+$E945)*(1+O$7)^$D945*(O927/N927)^$E945*((O927+O936)/(N927+N936))^($F945*(1+$E945))</f>
        <v/>
      </c>
      <c r="P945" s="47">
        <f>O945*(1/(1+$G945))^(1+$E945)*(1+P$7)^$D945*(P927/O927)^$E945*((P927+P936)/(O927+O936))^($F945*(1+$E945))</f>
        <v/>
      </c>
      <c r="Q945" s="47">
        <f>P945*(1/(1+$G945))^(1+$E945)*(1+Q$7)^$D945*(Q927/P927)^$E945*((Q927+Q936)/(P927+P936))^($F945*(1+$E945))</f>
        <v/>
      </c>
      <c r="R945" s="47">
        <f>Q945*(1/(1+$G945))^(1+$E945)*(1+R$7)^$D945*(R927/Q927)^$E945*((R927+R936)/(Q927+Q936))^($F945*(1+$E945))</f>
        <v/>
      </c>
      <c r="S945" s="47">
        <f>R945*(1/(1+$G945))^(1+$E945)*(1+S$7)^$D945*(S927/R927)^$E945*((S927+S936)/(R927+R936))^($F945*(1+$E945))</f>
        <v/>
      </c>
      <c r="T945" s="47">
        <f>S945*(1/(1+$G945))^(1+$E945)*(1+T$7)^$D945*(T927/S927)^$E945*((T927+T936)/(S927+S936))^($F945*(1+$E945))</f>
        <v/>
      </c>
      <c r="U945" s="47">
        <f>T945*(1/(1+$G945))^(1+$E945)*(1+U$7)^$D945*(U927/T927)^$E945*((U927+U936)/(T927+T936))^($F945*(1+$E945))</f>
        <v/>
      </c>
      <c r="V945" s="47">
        <f>U945*(1/(1+$G945))^(1+$E945)*(1+V$7)^$D945*(V927/U927)^$E945*((V927+V936)/(U927+U936))^($F945*(1+$E945))</f>
        <v/>
      </c>
      <c r="W945" s="47">
        <f>V945*(1/(1+$G945))^(1+$E945)*(1+W$7)^$D945*(W927/V927)^$E945*((W927+W936)/(V927+V936))^($F945*(1+$E945))</f>
        <v/>
      </c>
      <c r="X945" s="47">
        <f>W945*(1/(1+$G945))^(1+$E945)*(1+X$7)^$D945*(X927/W927)^$E945*((X927+X936)/(W927+W936))^($F945*(1+$E945))</f>
        <v/>
      </c>
      <c r="Y945" s="47">
        <f>X945*(1/(1+$G945))^(1+$E945)*(1+Y$7)^$D945*(Y927/X927)^$E945*((Y927+Y936)/(X927+X936))^($F945*(1+$E945))</f>
        <v/>
      </c>
      <c r="Z945" s="47">
        <f>Y945*(1/(1+$G945))^(1+$E945)*(1+Z$7)^$D945*(Z927/Y927)^$E945*((Z927+Z936)/(Y927+Y936))^($F945*(1+$E945))</f>
        <v/>
      </c>
      <c r="AA945" s="47">
        <f>Z945*(1/(1+$G945))^(1+$E945)*(1+AA$7)^$D945*(AA927/Z927)^$E945*((AA927+AA936)/(Z927+Z936))^($F945*(1+$E945))</f>
        <v/>
      </c>
      <c r="AB945" s="47">
        <f>AA945*(1/(1+$G945))^(1+$E945)*(1+AB$7)^$D945*(AB927/AA927)^$E945*((AB927+AB936)/(AA927+AA936))^($F945*(1+$E945))</f>
        <v/>
      </c>
      <c r="AC945" s="47">
        <f>AB945*(1/(1+$G945))^(1+$E945)*(1+AC$7)^$D945*(AC927/AB927)^$E945*((AC927+AC936)/(AB927+AB936))^($F945*(1+$E945))</f>
        <v/>
      </c>
      <c r="AD945" s="48">
        <f>FUELUSE(AC945,AD927,AC927,AD936,AC936,AD$7,$D945,$E945,$F945,$G945)</f>
        <v/>
      </c>
      <c r="AE945" s="25">
        <f>LOWER(Settings!$C$4)&amp;".mit."&amp;$A945&amp;IF($C945="","","."&amp;$C945&amp;"."&amp;$B945)&amp;IF(INDEX(Variables!$D$5:$D$105,MATCH($A945,Variables!$A$5:$A$105,0))="","","."&amp;INDEX(Variables!$D$5:$D$105,MATCH($A945,Variables!$A$5:$A$105,0)))&amp;"."&amp;AE$5</f>
        <v/>
      </c>
      <c r="AF945" s="46">
        <f>INDEX(Inputs!$U$5:$U$132,MATCH($B945&amp;"|"&amp;$C945,Inputs!$A$5:$A$132,0))</f>
        <v/>
      </c>
      <c r="AG945" s="47">
        <f>AF945*(1/(1+$G945))^(1+$E945)*(1+AG$7)^$D945*(AG927/AF927)^$E945*((AG927+AG936)/(AF927+AF936))^($F945*(1+$E945))</f>
        <v/>
      </c>
      <c r="AH945" s="47">
        <f>AG945*(1/(1+$G945))^(1+$E945)*(1+AH$7)^$D945*(AH927/AG927)^$E945*((AH927+AH936)/(AG927+AG936))^($F945*(1+$E945))</f>
        <v/>
      </c>
      <c r="AI945" s="47">
        <f>AH945*(1/(1+$G945))^(1+$E945)*(1+AI$7)^$D945*(AI927/AH927)^$E945*((AI927+AI936)/(AH927+AH936))^($F945*(1+$E945))</f>
        <v/>
      </c>
      <c r="AJ945" s="47">
        <f>AI945*(1/(1+$G945))^(1+$E945)*(1+AJ$7)^$D945*(AJ927/AI927)^$E945*((AJ927+AJ936)/(AI927+AI936))^($F945*(1+$E945))</f>
        <v/>
      </c>
      <c r="AK945" s="47">
        <f>AJ945*(1/(1+$G945))^(1+$E945)*(1+AK$7)^$D945*(AK927/AJ927)^$E945*((AK927+AK936)/(AJ927+AJ936))^($F945*(1+$E945))</f>
        <v/>
      </c>
      <c r="AL945" s="47">
        <f>AK945*(1/(1+$G945))^(1+$E945)*(1+AL$7)^$D945*(AL927/AK927)^$E945*((AL927+AL936)/(AK927+AK936))^($F945*(1+$E945))</f>
        <v/>
      </c>
      <c r="AM945" s="47">
        <f>AL945*(1/(1+$G945))^(1+$E945)*(1+AM$7)^$D945*(AM927/AL927)^$E945*((AM927+AM936)/(AL927+AL936))^($F945*(1+$E945))</f>
        <v/>
      </c>
      <c r="AN945" s="47">
        <f>AM945*(1/(1+$G945))^(1+$E945)*(1+AN$7)^$D945*(AN927/AM927)^$E945*((AN927+AN936)/(AM927+AM936))^($F945*(1+$E945))</f>
        <v/>
      </c>
      <c r="AO945" s="47">
        <f>AN945*(1/(1+$G945))^(1+$E945)*(1+AO$7)^$D945*(AO927/AN927)^$E945*((AO927+AO936)/(AN927+AN936))^($F945*(1+$E945))</f>
        <v/>
      </c>
      <c r="AP945" s="47">
        <f>AO945*(1/(1+$G945))^(1+$E945)*(1+AP$7)^$D945*(AP927/AO927)^$E945*((AP927+AP936)/(AO927+AO936))^($F945*(1+$E945))</f>
        <v/>
      </c>
      <c r="AQ945" s="47">
        <f>AP945*(1/(1+$G945))^(1+$E945)*(1+AQ$7)^$D945*(AQ927/AP927)^$E945*((AQ927+AQ936)/(AP927+AP936))^($F945*(1+$E945))</f>
        <v/>
      </c>
      <c r="AR945" s="47">
        <f>AQ945*(1/(1+$G945))^(1+$E945)*(1+AR$7)^$D945*(AR927/AQ927)^$E945*((AR927+AR936)/(AQ927+AQ936))^($F945*(1+$E945))</f>
        <v/>
      </c>
      <c r="AS945" s="47">
        <f>AR945*(1/(1+$G945))^(1+$E945)*(1+AS$7)^$D945*(AS927/AR927)^$E945*((AS927+AS936)/(AR927+AR936))^($F945*(1+$E945))</f>
        <v/>
      </c>
      <c r="AT945" s="47">
        <f>AS945*(1/(1+$G945))^(1+$E945)*(1+AT$7)^$D945*(AT927/AS927)^$E945*((AT927+AT936)/(AS927+AS936))^($F945*(1+$E945))</f>
        <v/>
      </c>
      <c r="AU945" s="47">
        <f>AT945*(1/(1+$G945))^(1+$E945)*(1+AU$7)^$D945*(AU927/AT927)^$E945*((AU927+AU936)/(AT927+AT936))^($F945*(1+$E945))</f>
        <v/>
      </c>
      <c r="AV945" s="47">
        <f>AU945*(1/(1+$G945))^(1+$E945)*(1+AV$7)^$D945*(AV927/AU927)^$E945*((AV927+AV936)/(AU927+AU936))^($F945*(1+$E945))</f>
        <v/>
      </c>
      <c r="AW945" s="47">
        <f>AV945*(1/(1+$G945))^(1+$E945)*(1+AW$7)^$D945*(AW927/AV927)^$E945*((AW927+AW936)/(AV927+AV936))^($F945*(1+$E945))</f>
        <v/>
      </c>
      <c r="AX945" s="48">
        <f>FUELUSE(AW945,AX927,AW927,AX936,AW936,AX$7,$D945,$E945,$F945,$G945)</f>
        <v/>
      </c>
    </row>
    <row r="946" hidden="1" outlineLevel="2">
      <c r="A946" s="5" t="inlineStr">
        <is>
          <t>ener</t>
        </is>
      </c>
      <c r="B946" s="5" t="inlineStr">
        <is>
          <t>oop</t>
        </is>
      </c>
      <c r="C946" s="5" t="inlineStr">
        <is>
          <t>nfm</t>
        </is>
      </c>
      <c r="D946" s="40">
        <f>INDEX(Inputs!$N$5:$N$132,MATCH($B946&amp;"|"&amp;$C946,Inputs!$A$5:$A$132,0))</f>
        <v/>
      </c>
      <c r="E946" s="40">
        <f>INDEX(Inputs!$O$5:$O$132,MATCH($B946&amp;"|"&amp;$C946,Inputs!$A$5:$A$132,0))</f>
        <v/>
      </c>
      <c r="F946" s="40">
        <f>INDEX(Inputs!$P$5:$P$132,MATCH($B946&amp;"|"&amp;$C946,Inputs!$A$5:$A$132,0))</f>
        <v/>
      </c>
      <c r="G946" s="40">
        <f>INDEX(Inputs!$Q$5:$Q$132,MATCH($B946&amp;"|"&amp;$C946,Inputs!$A$5:$A$132,0))</f>
        <v/>
      </c>
      <c r="H946" s="5">
        <f>INDEX(Variables!$B$5:$B$105,MATCH($A946,Variables!$A$5:$A$105,0))&amp;IF($C946="",""," | "&amp;INDEX(Mapping!$B$5:$B$26,MATCH($C946,Mapping!$A$5:$A$26,0))&amp;" | "&amp;INDEX(Mapping!$B$30:$B$41,MATCH($B946,Mapping!$A$30:$A$41,0)))</f>
        <v/>
      </c>
      <c r="I946" s="5">
        <f>INDEX(Variables!$C$5:$C$105,MATCH($A946,Variables!$A$5:$A$105,0))</f>
        <v/>
      </c>
      <c r="J946" s="5">
        <f>INDEX(Variables!$E$5:$E$105,MATCH($A946,Variables!$A$5:$A$105,0))</f>
        <v/>
      </c>
      <c r="K946" s="25">
        <f>LOWER(Settings!$C$4)&amp;".mit."&amp;$A946&amp;IF($C946="","","."&amp;$C946&amp;"."&amp;$B946)&amp;IF(INDEX(Variables!$D$5:$D$105,MATCH($A946,Variables!$A$5:$A$105,0))="","","."&amp;INDEX(Variables!$D$5:$D$105,MATCH($A946,Variables!$A$5:$A$105,0)))&amp;"."&amp;K$5</f>
        <v/>
      </c>
      <c r="L946" s="46">
        <f>INDEX(Inputs!$U$5:$U$132,MATCH($B946&amp;"|"&amp;$C946,Inputs!$A$5:$A$132,0))</f>
        <v/>
      </c>
      <c r="M946" s="47">
        <f>L946*(1/(1+$G946))^(1+$E946)*(1+M$7)^$D946*(M928/L928)^$E946*((M928+M937)/(L928+L937))^($F946*(1+$E946))</f>
        <v/>
      </c>
      <c r="N946" s="47">
        <f>M946*(1/(1+$G946))^(1+$E946)*(1+N$7)^$D946*(N928/M928)^$E946*((N928+N937)/(M928+M937))^($F946*(1+$E946))</f>
        <v/>
      </c>
      <c r="O946" s="47">
        <f>N946*(1/(1+$G946))^(1+$E946)*(1+O$7)^$D946*(O928/N928)^$E946*((O928+O937)/(N928+N937))^($F946*(1+$E946))</f>
        <v/>
      </c>
      <c r="P946" s="47">
        <f>O946*(1/(1+$G946))^(1+$E946)*(1+P$7)^$D946*(P928/O928)^$E946*((P928+P937)/(O928+O937))^($F946*(1+$E946))</f>
        <v/>
      </c>
      <c r="Q946" s="47">
        <f>P946*(1/(1+$G946))^(1+$E946)*(1+Q$7)^$D946*(Q928/P928)^$E946*((Q928+Q937)/(P928+P937))^($F946*(1+$E946))</f>
        <v/>
      </c>
      <c r="R946" s="47">
        <f>Q946*(1/(1+$G946))^(1+$E946)*(1+R$7)^$D946*(R928/Q928)^$E946*((R928+R937)/(Q928+Q937))^($F946*(1+$E946))</f>
        <v/>
      </c>
      <c r="S946" s="47">
        <f>R946*(1/(1+$G946))^(1+$E946)*(1+S$7)^$D946*(S928/R928)^$E946*((S928+S937)/(R928+R937))^($F946*(1+$E946))</f>
        <v/>
      </c>
      <c r="T946" s="47">
        <f>S946*(1/(1+$G946))^(1+$E946)*(1+T$7)^$D946*(T928/S928)^$E946*((T928+T937)/(S928+S937))^($F946*(1+$E946))</f>
        <v/>
      </c>
      <c r="U946" s="47">
        <f>T946*(1/(1+$G946))^(1+$E946)*(1+U$7)^$D946*(U928/T928)^$E946*((U928+U937)/(T928+T937))^($F946*(1+$E946))</f>
        <v/>
      </c>
      <c r="V946" s="47">
        <f>U946*(1/(1+$G946))^(1+$E946)*(1+V$7)^$D946*(V928/U928)^$E946*((V928+V937)/(U928+U937))^($F946*(1+$E946))</f>
        <v/>
      </c>
      <c r="W946" s="47">
        <f>V946*(1/(1+$G946))^(1+$E946)*(1+W$7)^$D946*(W928/V928)^$E946*((W928+W937)/(V928+V937))^($F946*(1+$E946))</f>
        <v/>
      </c>
      <c r="X946" s="47">
        <f>W946*(1/(1+$G946))^(1+$E946)*(1+X$7)^$D946*(X928/W928)^$E946*((X928+X937)/(W928+W937))^($F946*(1+$E946))</f>
        <v/>
      </c>
      <c r="Y946" s="47">
        <f>X946*(1/(1+$G946))^(1+$E946)*(1+Y$7)^$D946*(Y928/X928)^$E946*((Y928+Y937)/(X928+X937))^($F946*(1+$E946))</f>
        <v/>
      </c>
      <c r="Z946" s="47">
        <f>Y946*(1/(1+$G946))^(1+$E946)*(1+Z$7)^$D946*(Z928/Y928)^$E946*((Z928+Z937)/(Y928+Y937))^($F946*(1+$E946))</f>
        <v/>
      </c>
      <c r="AA946" s="47">
        <f>Z946*(1/(1+$G946))^(1+$E946)*(1+AA$7)^$D946*(AA928/Z928)^$E946*((AA928+AA937)/(Z928+Z937))^($F946*(1+$E946))</f>
        <v/>
      </c>
      <c r="AB946" s="47">
        <f>AA946*(1/(1+$G946))^(1+$E946)*(1+AB$7)^$D946*(AB928/AA928)^$E946*((AB928+AB937)/(AA928+AA937))^($F946*(1+$E946))</f>
        <v/>
      </c>
      <c r="AC946" s="47">
        <f>AB946*(1/(1+$G946))^(1+$E946)*(1+AC$7)^$D946*(AC928/AB928)^$E946*((AC928+AC937)/(AB928+AB937))^($F946*(1+$E946))</f>
        <v/>
      </c>
      <c r="AD946" s="48">
        <f>FUELUSE(AC946,AD928,AC928,AD937,AC937,AD$7,$D946,$E946,$F946,$G946)</f>
        <v/>
      </c>
      <c r="AE946" s="25">
        <f>LOWER(Settings!$C$4)&amp;".mit."&amp;$A946&amp;IF($C946="","","."&amp;$C946&amp;"."&amp;$B946)&amp;IF(INDEX(Variables!$D$5:$D$105,MATCH($A946,Variables!$A$5:$A$105,0))="","","."&amp;INDEX(Variables!$D$5:$D$105,MATCH($A946,Variables!$A$5:$A$105,0)))&amp;"."&amp;AE$5</f>
        <v/>
      </c>
      <c r="AF946" s="46">
        <f>INDEX(Inputs!$U$5:$U$132,MATCH($B946&amp;"|"&amp;$C946,Inputs!$A$5:$A$132,0))</f>
        <v/>
      </c>
      <c r="AG946" s="47">
        <f>AF946*(1/(1+$G946))^(1+$E946)*(1+AG$7)^$D946*(AG928/AF928)^$E946*((AG928+AG937)/(AF928+AF937))^($F946*(1+$E946))</f>
        <v/>
      </c>
      <c r="AH946" s="47">
        <f>AG946*(1/(1+$G946))^(1+$E946)*(1+AH$7)^$D946*(AH928/AG928)^$E946*((AH928+AH937)/(AG928+AG937))^($F946*(1+$E946))</f>
        <v/>
      </c>
      <c r="AI946" s="47">
        <f>AH946*(1/(1+$G946))^(1+$E946)*(1+AI$7)^$D946*(AI928/AH928)^$E946*((AI928+AI937)/(AH928+AH937))^($F946*(1+$E946))</f>
        <v/>
      </c>
      <c r="AJ946" s="47">
        <f>AI946*(1/(1+$G946))^(1+$E946)*(1+AJ$7)^$D946*(AJ928/AI928)^$E946*((AJ928+AJ937)/(AI928+AI937))^($F946*(1+$E946))</f>
        <v/>
      </c>
      <c r="AK946" s="47">
        <f>AJ946*(1/(1+$G946))^(1+$E946)*(1+AK$7)^$D946*(AK928/AJ928)^$E946*((AK928+AK937)/(AJ928+AJ937))^($F946*(1+$E946))</f>
        <v/>
      </c>
      <c r="AL946" s="47">
        <f>AK946*(1/(1+$G946))^(1+$E946)*(1+AL$7)^$D946*(AL928/AK928)^$E946*((AL928+AL937)/(AK928+AK937))^($F946*(1+$E946))</f>
        <v/>
      </c>
      <c r="AM946" s="47">
        <f>AL946*(1/(1+$G946))^(1+$E946)*(1+AM$7)^$D946*(AM928/AL928)^$E946*((AM928+AM937)/(AL928+AL937))^($F946*(1+$E946))</f>
        <v/>
      </c>
      <c r="AN946" s="47">
        <f>AM946*(1/(1+$G946))^(1+$E946)*(1+AN$7)^$D946*(AN928/AM928)^$E946*((AN928+AN937)/(AM928+AM937))^($F946*(1+$E946))</f>
        <v/>
      </c>
      <c r="AO946" s="47">
        <f>AN946*(1/(1+$G946))^(1+$E946)*(1+AO$7)^$D946*(AO928/AN928)^$E946*((AO928+AO937)/(AN928+AN937))^($F946*(1+$E946))</f>
        <v/>
      </c>
      <c r="AP946" s="47">
        <f>AO946*(1/(1+$G946))^(1+$E946)*(1+AP$7)^$D946*(AP928/AO928)^$E946*((AP928+AP937)/(AO928+AO937))^($F946*(1+$E946))</f>
        <v/>
      </c>
      <c r="AQ946" s="47">
        <f>AP946*(1/(1+$G946))^(1+$E946)*(1+AQ$7)^$D946*(AQ928/AP928)^$E946*((AQ928+AQ937)/(AP928+AP937))^($F946*(1+$E946))</f>
        <v/>
      </c>
      <c r="AR946" s="47">
        <f>AQ946*(1/(1+$G946))^(1+$E946)*(1+AR$7)^$D946*(AR928/AQ928)^$E946*((AR928+AR937)/(AQ928+AQ937))^($F946*(1+$E946))</f>
        <v/>
      </c>
      <c r="AS946" s="47">
        <f>AR946*(1/(1+$G946))^(1+$E946)*(1+AS$7)^$D946*(AS928/AR928)^$E946*((AS928+AS937)/(AR928+AR937))^($F946*(1+$E946))</f>
        <v/>
      </c>
      <c r="AT946" s="47">
        <f>AS946*(1/(1+$G946))^(1+$E946)*(1+AT$7)^$D946*(AT928/AS928)^$E946*((AT928+AT937)/(AS928+AS937))^($F946*(1+$E946))</f>
        <v/>
      </c>
      <c r="AU946" s="47">
        <f>AT946*(1/(1+$G946))^(1+$E946)*(1+AU$7)^$D946*(AU928/AT928)^$E946*((AU928+AU937)/(AT928+AT937))^($F946*(1+$E946))</f>
        <v/>
      </c>
      <c r="AV946" s="47">
        <f>AU946*(1/(1+$G946))^(1+$E946)*(1+AV$7)^$D946*(AV928/AU928)^$E946*((AV928+AV937)/(AU928+AU937))^($F946*(1+$E946))</f>
        <v/>
      </c>
      <c r="AW946" s="47">
        <f>AV946*(1/(1+$G946))^(1+$E946)*(1+AW$7)^$D946*(AW928/AV928)^$E946*((AW928+AW937)/(AV928+AV937))^($F946*(1+$E946))</f>
        <v/>
      </c>
      <c r="AX946" s="48">
        <f>FUELUSE(AW946,AX928,AW928,AX937,AW937,AX$7,$D946,$E946,$F946,$G946)</f>
        <v/>
      </c>
    </row>
    <row r="947" hidden="1" outlineLevel="2">
      <c r="A947" s="5" t="inlineStr">
        <is>
          <t>ener</t>
        </is>
      </c>
      <c r="B947" s="5" t="inlineStr">
        <is>
          <t>bio</t>
        </is>
      </c>
      <c r="C947" s="5" t="inlineStr">
        <is>
          <t>nfm</t>
        </is>
      </c>
      <c r="D947" s="40">
        <f>INDEX(Inputs!$N$5:$N$132,MATCH($B947&amp;"|"&amp;$C947,Inputs!$A$5:$A$132,0))</f>
        <v/>
      </c>
      <c r="E947" s="40">
        <f>INDEX(Inputs!$O$5:$O$132,MATCH($B947&amp;"|"&amp;$C947,Inputs!$A$5:$A$132,0))</f>
        <v/>
      </c>
      <c r="F947" s="40">
        <f>INDEX(Inputs!$P$5:$P$132,MATCH($B947&amp;"|"&amp;$C947,Inputs!$A$5:$A$132,0))</f>
        <v/>
      </c>
      <c r="G947" s="40">
        <f>INDEX(Inputs!$Q$5:$Q$132,MATCH($B947&amp;"|"&amp;$C947,Inputs!$A$5:$A$132,0))</f>
        <v/>
      </c>
      <c r="H947" s="5">
        <f>INDEX(Variables!$B$5:$B$105,MATCH($A947,Variables!$A$5:$A$105,0))&amp;IF($C947="",""," | "&amp;INDEX(Mapping!$B$5:$B$26,MATCH($C947,Mapping!$A$5:$A$26,0))&amp;" | "&amp;INDEX(Mapping!$B$30:$B$41,MATCH($B947,Mapping!$A$30:$A$41,0)))</f>
        <v/>
      </c>
      <c r="I947" s="5">
        <f>INDEX(Variables!$C$5:$C$105,MATCH($A947,Variables!$A$5:$A$105,0))</f>
        <v/>
      </c>
      <c r="J947" s="5">
        <f>INDEX(Variables!$E$5:$E$105,MATCH($A947,Variables!$A$5:$A$105,0))</f>
        <v/>
      </c>
      <c r="K947" s="25">
        <f>LOWER(Settings!$C$4)&amp;".mit."&amp;$A947&amp;IF($C947="","","."&amp;$C947&amp;"."&amp;$B947)&amp;IF(INDEX(Variables!$D$5:$D$105,MATCH($A947,Variables!$A$5:$A$105,0))="","","."&amp;INDEX(Variables!$D$5:$D$105,MATCH($A947,Variables!$A$5:$A$105,0)))&amp;"."&amp;K$5</f>
        <v/>
      </c>
      <c r="L947" s="46">
        <f>INDEX(Inputs!$U$5:$U$132,MATCH($B947&amp;"|"&amp;$C947,Inputs!$A$5:$A$132,0))</f>
        <v/>
      </c>
      <c r="M947" s="47">
        <f>L947*(1/(1+$G947))^(1+$E947)*(1+M$7)^$D947*(M929/L929)^$E947*((M929+M938)/(L929+L938))^($F947*(1+$E947))</f>
        <v/>
      </c>
      <c r="N947" s="47">
        <f>M947*(1/(1+$G947))^(1+$E947)*(1+N$7)^$D947*(N929/M929)^$E947*((N929+N938)/(M929+M938))^($F947*(1+$E947))</f>
        <v/>
      </c>
      <c r="O947" s="47">
        <f>N947*(1/(1+$G947))^(1+$E947)*(1+O$7)^$D947*(O929/N929)^$E947*((O929+O938)/(N929+N938))^($F947*(1+$E947))</f>
        <v/>
      </c>
      <c r="P947" s="47">
        <f>O947*(1/(1+$G947))^(1+$E947)*(1+P$7)^$D947*(P929/O929)^$E947*((P929+P938)/(O929+O938))^($F947*(1+$E947))</f>
        <v/>
      </c>
      <c r="Q947" s="47">
        <f>P947*(1/(1+$G947))^(1+$E947)*(1+Q$7)^$D947*(Q929/P929)^$E947*((Q929+Q938)/(P929+P938))^($F947*(1+$E947))</f>
        <v/>
      </c>
      <c r="R947" s="47">
        <f>Q947*(1/(1+$G947))^(1+$E947)*(1+R$7)^$D947*(R929/Q929)^$E947*((R929+R938)/(Q929+Q938))^($F947*(1+$E947))</f>
        <v/>
      </c>
      <c r="S947" s="47">
        <f>R947*(1/(1+$G947))^(1+$E947)*(1+S$7)^$D947*(S929/R929)^$E947*((S929+S938)/(R929+R938))^($F947*(1+$E947))</f>
        <v/>
      </c>
      <c r="T947" s="47">
        <f>S947*(1/(1+$G947))^(1+$E947)*(1+T$7)^$D947*(T929/S929)^$E947*((T929+T938)/(S929+S938))^($F947*(1+$E947))</f>
        <v/>
      </c>
      <c r="U947" s="47">
        <f>T947*(1/(1+$G947))^(1+$E947)*(1+U$7)^$D947*(U929/T929)^$E947*((U929+U938)/(T929+T938))^($F947*(1+$E947))</f>
        <v/>
      </c>
      <c r="V947" s="47">
        <f>U947*(1/(1+$G947))^(1+$E947)*(1+V$7)^$D947*(V929/U929)^$E947*((V929+V938)/(U929+U938))^($F947*(1+$E947))</f>
        <v/>
      </c>
      <c r="W947" s="47">
        <f>V947*(1/(1+$G947))^(1+$E947)*(1+W$7)^$D947*(W929/V929)^$E947*((W929+W938)/(V929+V938))^($F947*(1+$E947))</f>
        <v/>
      </c>
      <c r="X947" s="47">
        <f>W947*(1/(1+$G947))^(1+$E947)*(1+X$7)^$D947*(X929/W929)^$E947*((X929+X938)/(W929+W938))^($F947*(1+$E947))</f>
        <v/>
      </c>
      <c r="Y947" s="47">
        <f>X947*(1/(1+$G947))^(1+$E947)*(1+Y$7)^$D947*(Y929/X929)^$E947*((Y929+Y938)/(X929+X938))^($F947*(1+$E947))</f>
        <v/>
      </c>
      <c r="Z947" s="47">
        <f>Y947*(1/(1+$G947))^(1+$E947)*(1+Z$7)^$D947*(Z929/Y929)^$E947*((Z929+Z938)/(Y929+Y938))^($F947*(1+$E947))</f>
        <v/>
      </c>
      <c r="AA947" s="47">
        <f>Z947*(1/(1+$G947))^(1+$E947)*(1+AA$7)^$D947*(AA929/Z929)^$E947*((AA929+AA938)/(Z929+Z938))^($F947*(1+$E947))</f>
        <v/>
      </c>
      <c r="AB947" s="47">
        <f>AA947*(1/(1+$G947))^(1+$E947)*(1+AB$7)^$D947*(AB929/AA929)^$E947*((AB929+AB938)/(AA929+AA938))^($F947*(1+$E947))</f>
        <v/>
      </c>
      <c r="AC947" s="47">
        <f>AB947*(1/(1+$G947))^(1+$E947)*(1+AC$7)^$D947*(AC929/AB929)^$E947*((AC929+AC938)/(AB929+AB938))^($F947*(1+$E947))</f>
        <v/>
      </c>
      <c r="AD947" s="48">
        <f>FUELUSE(AC947,AD929,AC929,AD938,AC938,AD$7,$D947,$E947,$F947,$G947)</f>
        <v/>
      </c>
      <c r="AE947" s="25">
        <f>LOWER(Settings!$C$4)&amp;".mit."&amp;$A947&amp;IF($C947="","","."&amp;$C947&amp;"."&amp;$B947)&amp;IF(INDEX(Variables!$D$5:$D$105,MATCH($A947,Variables!$A$5:$A$105,0))="","","."&amp;INDEX(Variables!$D$5:$D$105,MATCH($A947,Variables!$A$5:$A$105,0)))&amp;"."&amp;AE$5</f>
        <v/>
      </c>
      <c r="AF947" s="46">
        <f>INDEX(Inputs!$U$5:$U$132,MATCH($B947&amp;"|"&amp;$C947,Inputs!$A$5:$A$132,0))</f>
        <v/>
      </c>
      <c r="AG947" s="47">
        <f>AF947*(1/(1+$G947))^(1+$E947)*(1+AG$7)^$D947*(AG929/AF929)^$E947*((AG929+AG938)/(AF929+AF938))^($F947*(1+$E947))</f>
        <v/>
      </c>
      <c r="AH947" s="47">
        <f>AG947*(1/(1+$G947))^(1+$E947)*(1+AH$7)^$D947*(AH929/AG929)^$E947*((AH929+AH938)/(AG929+AG938))^($F947*(1+$E947))</f>
        <v/>
      </c>
      <c r="AI947" s="47">
        <f>AH947*(1/(1+$G947))^(1+$E947)*(1+AI$7)^$D947*(AI929/AH929)^$E947*((AI929+AI938)/(AH929+AH938))^($F947*(1+$E947))</f>
        <v/>
      </c>
      <c r="AJ947" s="47">
        <f>AI947*(1/(1+$G947))^(1+$E947)*(1+AJ$7)^$D947*(AJ929/AI929)^$E947*((AJ929+AJ938)/(AI929+AI938))^($F947*(1+$E947))</f>
        <v/>
      </c>
      <c r="AK947" s="47">
        <f>AJ947*(1/(1+$G947))^(1+$E947)*(1+AK$7)^$D947*(AK929/AJ929)^$E947*((AK929+AK938)/(AJ929+AJ938))^($F947*(1+$E947))</f>
        <v/>
      </c>
      <c r="AL947" s="47">
        <f>AK947*(1/(1+$G947))^(1+$E947)*(1+AL$7)^$D947*(AL929/AK929)^$E947*((AL929+AL938)/(AK929+AK938))^($F947*(1+$E947))</f>
        <v/>
      </c>
      <c r="AM947" s="47">
        <f>AL947*(1/(1+$G947))^(1+$E947)*(1+AM$7)^$D947*(AM929/AL929)^$E947*((AM929+AM938)/(AL929+AL938))^($F947*(1+$E947))</f>
        <v/>
      </c>
      <c r="AN947" s="47">
        <f>AM947*(1/(1+$G947))^(1+$E947)*(1+AN$7)^$D947*(AN929/AM929)^$E947*((AN929+AN938)/(AM929+AM938))^($F947*(1+$E947))</f>
        <v/>
      </c>
      <c r="AO947" s="47">
        <f>AN947*(1/(1+$G947))^(1+$E947)*(1+AO$7)^$D947*(AO929/AN929)^$E947*((AO929+AO938)/(AN929+AN938))^($F947*(1+$E947))</f>
        <v/>
      </c>
      <c r="AP947" s="47">
        <f>AO947*(1/(1+$G947))^(1+$E947)*(1+AP$7)^$D947*(AP929/AO929)^$E947*((AP929+AP938)/(AO929+AO938))^($F947*(1+$E947))</f>
        <v/>
      </c>
      <c r="AQ947" s="47">
        <f>AP947*(1/(1+$G947))^(1+$E947)*(1+AQ$7)^$D947*(AQ929/AP929)^$E947*((AQ929+AQ938)/(AP929+AP938))^($F947*(1+$E947))</f>
        <v/>
      </c>
      <c r="AR947" s="47">
        <f>AQ947*(1/(1+$G947))^(1+$E947)*(1+AR$7)^$D947*(AR929/AQ929)^$E947*((AR929+AR938)/(AQ929+AQ938))^($F947*(1+$E947))</f>
        <v/>
      </c>
      <c r="AS947" s="47">
        <f>AR947*(1/(1+$G947))^(1+$E947)*(1+AS$7)^$D947*(AS929/AR929)^$E947*((AS929+AS938)/(AR929+AR938))^($F947*(1+$E947))</f>
        <v/>
      </c>
      <c r="AT947" s="47">
        <f>AS947*(1/(1+$G947))^(1+$E947)*(1+AT$7)^$D947*(AT929/AS929)^$E947*((AT929+AT938)/(AS929+AS938))^($F947*(1+$E947))</f>
        <v/>
      </c>
      <c r="AU947" s="47">
        <f>AT947*(1/(1+$G947))^(1+$E947)*(1+AU$7)^$D947*(AU929/AT929)^$E947*((AU929+AU938)/(AT929+AT938))^($F947*(1+$E947))</f>
        <v/>
      </c>
      <c r="AV947" s="47">
        <f>AU947*(1/(1+$G947))^(1+$E947)*(1+AV$7)^$D947*(AV929/AU929)^$E947*((AV929+AV938)/(AU929+AU938))^($F947*(1+$E947))</f>
        <v/>
      </c>
      <c r="AW947" s="47">
        <f>AV947*(1/(1+$G947))^(1+$E947)*(1+AW$7)^$D947*(AW929/AV929)^$E947*((AW929+AW938)/(AV929+AV938))^($F947*(1+$E947))</f>
        <v/>
      </c>
      <c r="AX947" s="48">
        <f>FUELUSE(AW947,AX929,AW929,AX938,AW938,AX$7,$D947,$E947,$F947,$G947)</f>
        <v/>
      </c>
    </row>
    <row r="948" hidden="1" outlineLevel="2"/>
    <row r="949" outlineLevel="1" collapsed="1">
      <c r="A949" s="9" t="inlineStr">
        <is>
          <t>ener</t>
        </is>
      </c>
      <c r="B949" s="9" t="inlineStr">
        <is>
          <t>all</t>
        </is>
      </c>
      <c r="C949" s="9" t="inlineStr">
        <is>
          <t>mac</t>
        </is>
      </c>
      <c r="H949" s="9">
        <f>INDEX(Variables!$B$5:$B$105,MATCH($A949,Variables!$A$5:$A$105,0))&amp;IF($C949="",""," | "&amp;INDEX(Mapping!$B$5:$B$26,MATCH($C949,Mapping!$A$5:$A$26,0))&amp;" | "&amp;INDEX(Mapping!$B$30:$B$41,MATCH($B949,Mapping!$A$30:$A$41,0)))</f>
        <v/>
      </c>
      <c r="I949" s="9">
        <f>INDEX(Variables!$C$5:$C$105,MATCH($A949,Variables!$A$5:$A$105,0))</f>
        <v/>
      </c>
      <c r="J949" s="9">
        <f>INDEX(Variables!$E$5:$E$105,MATCH($A949,Variables!$A$5:$A$105,0))</f>
        <v/>
      </c>
      <c r="K949" s="30">
        <f>LOWER(Settings!$C$4)&amp;".mit."&amp;$A949&amp;IF($C949="","","."&amp;$C949&amp;"."&amp;$B949)&amp;IF(INDEX(Variables!$D$5:$D$105,MATCH($A949,Variables!$A$5:$A$105,0))="","","."&amp;INDEX(Variables!$D$5:$D$105,MATCH($A949,Variables!$A$5:$A$105,0)))&amp;"."&amp;K$5</f>
        <v/>
      </c>
      <c r="L949" s="44">
        <f>SUM(L1004:L1011)</f>
        <v/>
      </c>
      <c r="M949" s="45">
        <f>SUM(M1004:M1011)</f>
        <v/>
      </c>
      <c r="N949" s="45">
        <f>SUM(N1004:N1011)</f>
        <v/>
      </c>
      <c r="O949" s="45">
        <f>SUM(O1004:O1011)</f>
        <v/>
      </c>
      <c r="P949" s="45">
        <f>SUM(P1004:P1011)</f>
        <v/>
      </c>
      <c r="Q949" s="45">
        <f>SUM(Q1004:Q1011)</f>
        <v/>
      </c>
      <c r="R949" s="45">
        <f>SUM(R1004:R1011)</f>
        <v/>
      </c>
      <c r="S949" s="45">
        <f>SUM(S1004:S1011)</f>
        <v/>
      </c>
      <c r="T949" s="45">
        <f>SUM(T1004:T1011)</f>
        <v/>
      </c>
      <c r="U949" s="45">
        <f>SUM(U1004:U1011)</f>
        <v/>
      </c>
      <c r="V949" s="45">
        <f>SUM(V1004:V1011)</f>
        <v/>
      </c>
      <c r="W949" s="45">
        <f>SUM(W1004:W1011)</f>
        <v/>
      </c>
      <c r="X949" s="45">
        <f>SUM(X1004:X1011)</f>
        <v/>
      </c>
      <c r="Y949" s="45">
        <f>SUM(Y1004:Y1011)</f>
        <v/>
      </c>
      <c r="Z949" s="45">
        <f>SUM(Z1004:Z1011)</f>
        <v/>
      </c>
      <c r="AA949" s="45">
        <f>SUM(AA1004:AA1011)</f>
        <v/>
      </c>
      <c r="AB949" s="45">
        <f>SUM(AB1004:AB1011)</f>
        <v/>
      </c>
      <c r="AC949" s="45">
        <f>SUM(AC1004:AC1011)</f>
        <v/>
      </c>
      <c r="AD949" s="45">
        <f>SUM(AD1004:AD1011)</f>
        <v/>
      </c>
      <c r="AE949" s="30">
        <f>LOWER(Settings!$C$4)&amp;".mit."&amp;$A949&amp;IF($C949="","","."&amp;$C949&amp;"."&amp;$B949)&amp;IF(INDEX(Variables!$D$5:$D$105,MATCH($A949,Variables!$A$5:$A$105,0))="","","."&amp;INDEX(Variables!$D$5:$D$105,MATCH($A949,Variables!$A$5:$A$105,0)))&amp;"."&amp;AE$5</f>
        <v/>
      </c>
      <c r="AF949" s="44">
        <f>SUM(AF1004:AF1011)</f>
        <v/>
      </c>
      <c r="AG949" s="45">
        <f>SUM(AG1004:AG1011)</f>
        <v/>
      </c>
      <c r="AH949" s="45">
        <f>SUM(AH1004:AH1011)</f>
        <v/>
      </c>
      <c r="AI949" s="45">
        <f>SUM(AI1004:AI1011)</f>
        <v/>
      </c>
      <c r="AJ949" s="45">
        <f>SUM(AJ1004:AJ1011)</f>
        <v/>
      </c>
      <c r="AK949" s="45">
        <f>SUM(AK1004:AK1011)</f>
        <v/>
      </c>
      <c r="AL949" s="45">
        <f>SUM(AL1004:AL1011)</f>
        <v/>
      </c>
      <c r="AM949" s="45">
        <f>SUM(AM1004:AM1011)</f>
        <v/>
      </c>
      <c r="AN949" s="45">
        <f>SUM(AN1004:AN1011)</f>
        <v/>
      </c>
      <c r="AO949" s="45">
        <f>SUM(AO1004:AO1011)</f>
        <v/>
      </c>
      <c r="AP949" s="45">
        <f>SUM(AP1004:AP1011)</f>
        <v/>
      </c>
      <c r="AQ949" s="45">
        <f>SUM(AQ1004:AQ1011)</f>
        <v/>
      </c>
      <c r="AR949" s="45">
        <f>SUM(AR1004:AR1011)</f>
        <v/>
      </c>
      <c r="AS949" s="45">
        <f>SUM(AS1004:AS1011)</f>
        <v/>
      </c>
      <c r="AT949" s="45">
        <f>SUM(AT1004:AT1011)</f>
        <v/>
      </c>
      <c r="AU949" s="45">
        <f>SUM(AU1004:AU1011)</f>
        <v/>
      </c>
      <c r="AV949" s="45">
        <f>SUM(AV1004:AV1011)</f>
        <v/>
      </c>
      <c r="AW949" s="45">
        <f>SUM(AW1004:AW1011)</f>
        <v/>
      </c>
      <c r="AX949" s="45">
        <f>SUM(AX1004:AX1011)</f>
        <v/>
      </c>
    </row>
    <row r="950" hidden="1" outlineLevel="2">
      <c r="A950" s="5" t="inlineStr">
        <is>
          <t>ctxnew</t>
        </is>
      </c>
      <c r="B950" s="5" t="inlineStr">
        <is>
          <t>coa</t>
        </is>
      </c>
      <c r="C950" s="5" t="inlineStr">
        <is>
          <t>mac</t>
        </is>
      </c>
      <c r="D950" s="40">
        <f>INDEX(Inputs!$T$5:$T$132,MATCH($B950&amp;"|"&amp;$C950,Inputs!$A$5:$A$132,0))</f>
        <v/>
      </c>
      <c r="E950" s="40">
        <f>INDEX(Inputs!$J$5:$J$132,MATCH($B950&amp;"|"&amp;$C950,Inputs!$A$5:$A$132,0))</f>
        <v/>
      </c>
      <c r="F950" s="40">
        <f>INDEX(Inputs!$K$5:$K$132,MATCH($B950&amp;"|"&amp;$C950,Inputs!$A$5:$A$132,0))</f>
        <v/>
      </c>
      <c r="G950" s="39" t="n"/>
      <c r="H950" s="5">
        <f>INDEX(Variables!$B$5:$B$105,MATCH($A950,Variables!$A$5:$A$105,0))&amp;IF($C950="",""," | "&amp;INDEX(Mapping!$B$5:$B$26,MATCH($C950,Mapping!$A$5:$A$26,0))&amp;" | "&amp;INDEX(Mapping!$B$30:$B$41,MATCH($B950,Mapping!$A$30:$A$41,0)))</f>
        <v/>
      </c>
      <c r="I950" s="5">
        <f>INDEX(Variables!$C$5:$C$105,MATCH($A950,Variables!$A$5:$A$105,0))</f>
        <v/>
      </c>
      <c r="J950" s="5">
        <f>INDEX(Variables!$E$5:$E$105,MATCH($A950,Variables!$A$5:$A$105,0))</f>
        <v/>
      </c>
      <c r="K950" s="25">
        <f>LOWER(Settings!$C$4)&amp;".mit."&amp;$A950&amp;IF($C950="","","."&amp;$C950&amp;"."&amp;$B950)&amp;IF(INDEX(Variables!$D$5:$D$105,MATCH($A950,Variables!$A$5:$A$105,0))="","","."&amp;INDEX(Variables!$D$5:$D$105,MATCH($A950,Variables!$A$5:$A$105,0)))&amp;"."&amp;K$5</f>
        <v/>
      </c>
      <c r="L950" s="41">
        <f>L$12*$D950*INDEX(L$21:L$28,$E950)*INDEX(L$30:L$46,$F950)*(1-INDEX(L$117:L$133,$F950))</f>
        <v/>
      </c>
      <c r="M950" s="40">
        <f>M$12*$D950*INDEX(M$21:M$28,$E950)*INDEX(M$30:M$46,$F950)*(1-INDEX(M$117:M$133,$F950))</f>
        <v/>
      </c>
      <c r="N950" s="40">
        <f>N$12*$D950*INDEX(N$21:N$28,$E950)*INDEX(N$30:N$46,$F950)*(1-INDEX(N$117:N$133,$F950))</f>
        <v/>
      </c>
      <c r="O950" s="40">
        <f>O$12*$D950*INDEX(O$21:O$28,$E950)*INDEX(O$30:O$46,$F950)*(1-INDEX(O$117:O$133,$F950))</f>
        <v/>
      </c>
      <c r="P950" s="40">
        <f>P$12*$D950*INDEX(P$21:P$28,$E950)*INDEX(P$30:P$46,$F950)*(1-INDEX(P$117:P$133,$F950))</f>
        <v/>
      </c>
      <c r="Q950" s="40">
        <f>Q$12*$D950*INDEX(Q$21:Q$28,$E950)*INDEX(Q$30:Q$46,$F950)*(1-INDEX(Q$117:Q$133,$F950))</f>
        <v/>
      </c>
      <c r="R950" s="40">
        <f>R$12*$D950*INDEX(R$21:R$28,$E950)*INDEX(R$30:R$46,$F950)*(1-INDEX(R$117:R$133,$F950))</f>
        <v/>
      </c>
      <c r="S950" s="40">
        <f>S$12*$D950*INDEX(S$21:S$28,$E950)*INDEX(S$30:S$46,$F950)*(1-INDEX(S$117:S$133,$F950))</f>
        <v/>
      </c>
      <c r="T950" s="40">
        <f>T$12*$D950*INDEX(T$21:T$28,$E950)*INDEX(T$30:T$46,$F950)*(1-INDEX(T$117:T$133,$F950))</f>
        <v/>
      </c>
      <c r="U950" s="40">
        <f>U$12*$D950*INDEX(U$21:U$28,$E950)*INDEX(U$30:U$46,$F950)*(1-INDEX(U$117:U$133,$F950))</f>
        <v/>
      </c>
      <c r="V950" s="40">
        <f>V$12*$D950*INDEX(V$21:V$28,$E950)*INDEX(V$30:V$46,$F950)*(1-INDEX(V$117:V$133,$F950))</f>
        <v/>
      </c>
      <c r="W950" s="40">
        <f>W$12*$D950*INDEX(W$21:W$28,$E950)*INDEX(W$30:W$46,$F950)*(1-INDEX(W$117:W$133,$F950))</f>
        <v/>
      </c>
      <c r="X950" s="40">
        <f>X$12*$D950*INDEX(X$21:X$28,$E950)*INDEX(X$30:X$46,$F950)*(1-INDEX(X$117:X$133,$F950))</f>
        <v/>
      </c>
      <c r="Y950" s="40">
        <f>Y$12*$D950*INDEX(Y$21:Y$28,$E950)*INDEX(Y$30:Y$46,$F950)*(1-INDEX(Y$117:Y$133,$F950))</f>
        <v/>
      </c>
      <c r="Z950" s="40">
        <f>Z$12*$D950*INDEX(Z$21:Z$28,$E950)*INDEX(Z$30:Z$46,$F950)*(1-INDEX(Z$117:Z$133,$F950))</f>
        <v/>
      </c>
      <c r="AA950" s="40">
        <f>AA$12*$D950*INDEX(AA$21:AA$28,$E950)*INDEX(AA$30:AA$46,$F950)*(1-INDEX(AA$117:AA$133,$F950))</f>
        <v/>
      </c>
      <c r="AB950" s="40">
        <f>AB$12*$D950*INDEX(AB$21:AB$28,$E950)*INDEX(AB$30:AB$46,$F950)*(1-INDEX(AB$117:AB$133,$F950))</f>
        <v/>
      </c>
      <c r="AC950" s="40">
        <f>AC$12*$D950*INDEX(AC$21:AC$28,$E950)*INDEX(AC$30:AC$46,$F950)*(1-INDEX(AC$117:AC$133,$F950))</f>
        <v/>
      </c>
      <c r="AD950" s="42">
        <f>CARBONTAX(AD$12,$D950,INDEX(AD$21:AD$28,$E950),INDEX(AD$30:AD$46,$F950),INDEX(AD$117:AD$133,$F950))</f>
        <v/>
      </c>
      <c r="AE950" s="25">
        <f>LOWER(Settings!$C$4)&amp;".mit."&amp;$A950&amp;IF($C950="","","."&amp;$C950&amp;"."&amp;$B950)&amp;IF(INDEX(Variables!$D$5:$D$105,MATCH($A950,Variables!$A$5:$A$105,0))="","","."&amp;INDEX(Variables!$D$5:$D$105,MATCH($A950,Variables!$A$5:$A$105,0)))&amp;"."&amp;AE$5</f>
        <v/>
      </c>
      <c r="AF950" s="41">
        <f>AF$12*$D950*INDEX(AF$21:AF$28,$E950)*INDEX(AF$30:AF$46,$F950)*(1-INDEX(AF$117:AF$133,$F950))</f>
        <v/>
      </c>
      <c r="AG950" s="40">
        <f>AG$12*$D950*INDEX(AG$21:AG$28,$E950)*INDEX(AG$30:AG$46,$F950)*(1-INDEX(AG$117:AG$133,$F950))</f>
        <v/>
      </c>
      <c r="AH950" s="40">
        <f>AH$12*$D950*INDEX(AH$21:AH$28,$E950)*INDEX(AH$30:AH$46,$F950)*(1-INDEX(AH$117:AH$133,$F950))</f>
        <v/>
      </c>
      <c r="AI950" s="40">
        <f>AI$12*$D950*INDEX(AI$21:AI$28,$E950)*INDEX(AI$30:AI$46,$F950)*(1-INDEX(AI$117:AI$133,$F950))</f>
        <v/>
      </c>
      <c r="AJ950" s="40">
        <f>AJ$12*$D950*INDEX(AJ$21:AJ$28,$E950)*INDEX(AJ$30:AJ$46,$F950)*(1-INDEX(AJ$117:AJ$133,$F950))</f>
        <v/>
      </c>
      <c r="AK950" s="40">
        <f>AK$12*$D950*INDEX(AK$21:AK$28,$E950)*INDEX(AK$30:AK$46,$F950)*(1-INDEX(AK$117:AK$133,$F950))</f>
        <v/>
      </c>
      <c r="AL950" s="40">
        <f>AL$12*$D950*INDEX(AL$21:AL$28,$E950)*INDEX(AL$30:AL$46,$F950)*(1-INDEX(AL$117:AL$133,$F950))</f>
        <v/>
      </c>
      <c r="AM950" s="40">
        <f>AM$12*$D950*INDEX(AM$21:AM$28,$E950)*INDEX(AM$30:AM$46,$F950)*(1-INDEX(AM$117:AM$133,$F950))</f>
        <v/>
      </c>
      <c r="AN950" s="40">
        <f>AN$12*$D950*INDEX(AN$21:AN$28,$E950)*INDEX(AN$30:AN$46,$F950)*(1-INDEX(AN$117:AN$133,$F950))</f>
        <v/>
      </c>
      <c r="AO950" s="40">
        <f>AO$12*$D950*INDEX(AO$21:AO$28,$E950)*INDEX(AO$30:AO$46,$F950)*(1-INDEX(AO$117:AO$133,$F950))</f>
        <v/>
      </c>
      <c r="AP950" s="40">
        <f>AP$12*$D950*INDEX(AP$21:AP$28,$E950)*INDEX(AP$30:AP$46,$F950)*(1-INDEX(AP$117:AP$133,$F950))</f>
        <v/>
      </c>
      <c r="AQ950" s="40">
        <f>AQ$12*$D950*INDEX(AQ$21:AQ$28,$E950)*INDEX(AQ$30:AQ$46,$F950)*(1-INDEX(AQ$117:AQ$133,$F950))</f>
        <v/>
      </c>
      <c r="AR950" s="40">
        <f>AR$12*$D950*INDEX(AR$21:AR$28,$E950)*INDEX(AR$30:AR$46,$F950)*(1-INDEX(AR$117:AR$133,$F950))</f>
        <v/>
      </c>
      <c r="AS950" s="40">
        <f>AS$12*$D950*INDEX(AS$21:AS$28,$E950)*INDEX(AS$30:AS$46,$F950)*(1-INDEX(AS$117:AS$133,$F950))</f>
        <v/>
      </c>
      <c r="AT950" s="40">
        <f>AT$12*$D950*INDEX(AT$21:AT$28,$E950)*INDEX(AT$30:AT$46,$F950)*(1-INDEX(AT$117:AT$133,$F950))</f>
        <v/>
      </c>
      <c r="AU950" s="40">
        <f>AU$12*$D950*INDEX(AU$21:AU$28,$E950)*INDEX(AU$30:AU$46,$F950)*(1-INDEX(AU$117:AU$133,$F950))</f>
        <v/>
      </c>
      <c r="AV950" s="40">
        <f>AV$12*$D950*INDEX(AV$21:AV$28,$E950)*INDEX(AV$30:AV$46,$F950)*(1-INDEX(AV$117:AV$133,$F950))</f>
        <v/>
      </c>
      <c r="AW950" s="40">
        <f>AW$12*$D950*INDEX(AW$21:AW$28,$E950)*INDEX(AW$30:AW$46,$F950)*(1-INDEX(AW$117:AW$133,$F950))</f>
        <v/>
      </c>
      <c r="AX950" s="42">
        <f>CARBONTAX(AX$12,$D950,INDEX(AX$21:AX$28,$E950),INDEX(AX$30:AX$46,$F950),INDEX(AX$117:AX$133,$F950))</f>
        <v/>
      </c>
    </row>
    <row r="951" hidden="1" outlineLevel="2">
      <c r="A951" s="5" t="inlineStr">
        <is>
          <t>ctxnew</t>
        </is>
      </c>
      <c r="B951" s="5" t="inlineStr">
        <is>
          <t>nga</t>
        </is>
      </c>
      <c r="C951" s="5" t="inlineStr">
        <is>
          <t>mac</t>
        </is>
      </c>
      <c r="D951" s="40">
        <f>INDEX(Inputs!$T$5:$T$132,MATCH($B951&amp;"|"&amp;$C951,Inputs!$A$5:$A$132,0))</f>
        <v/>
      </c>
      <c r="E951" s="40">
        <f>INDEX(Inputs!$J$5:$J$132,MATCH($B951&amp;"|"&amp;$C951,Inputs!$A$5:$A$132,0))</f>
        <v/>
      </c>
      <c r="F951" s="40">
        <f>INDEX(Inputs!$K$5:$K$132,MATCH($B951&amp;"|"&amp;$C951,Inputs!$A$5:$A$132,0))</f>
        <v/>
      </c>
      <c r="G951" s="39" t="n"/>
      <c r="H951" s="5">
        <f>INDEX(Variables!$B$5:$B$105,MATCH($A951,Variables!$A$5:$A$105,0))&amp;IF($C951="",""," | "&amp;INDEX(Mapping!$B$5:$B$26,MATCH($C951,Mapping!$A$5:$A$26,0))&amp;" | "&amp;INDEX(Mapping!$B$30:$B$41,MATCH($B951,Mapping!$A$30:$A$41,0)))</f>
        <v/>
      </c>
      <c r="I951" s="5">
        <f>INDEX(Variables!$C$5:$C$105,MATCH($A951,Variables!$A$5:$A$105,0))</f>
        <v/>
      </c>
      <c r="J951" s="5">
        <f>INDEX(Variables!$E$5:$E$105,MATCH($A951,Variables!$A$5:$A$105,0))</f>
        <v/>
      </c>
      <c r="K951" s="25">
        <f>LOWER(Settings!$C$4)&amp;".mit."&amp;$A951&amp;IF($C951="","","."&amp;$C951&amp;"."&amp;$B951)&amp;IF(INDEX(Variables!$D$5:$D$105,MATCH($A951,Variables!$A$5:$A$105,0))="","","."&amp;INDEX(Variables!$D$5:$D$105,MATCH($A951,Variables!$A$5:$A$105,0)))&amp;"."&amp;K$5</f>
        <v/>
      </c>
      <c r="L951" s="41">
        <f>L$12*$D951*INDEX(L$21:L$28,$E951)*INDEX(L$30:L$46,$F951)*(1-INDEX(L$117:L$133,$F951))</f>
        <v/>
      </c>
      <c r="M951" s="40">
        <f>M$12*$D951*INDEX(M$21:M$28,$E951)*INDEX(M$30:M$46,$F951)*(1-INDEX(M$117:M$133,$F951))</f>
        <v/>
      </c>
      <c r="N951" s="40">
        <f>N$12*$D951*INDEX(N$21:N$28,$E951)*INDEX(N$30:N$46,$F951)*(1-INDEX(N$117:N$133,$F951))</f>
        <v/>
      </c>
      <c r="O951" s="40">
        <f>O$12*$D951*INDEX(O$21:O$28,$E951)*INDEX(O$30:O$46,$F951)*(1-INDEX(O$117:O$133,$F951))</f>
        <v/>
      </c>
      <c r="P951" s="40">
        <f>P$12*$D951*INDEX(P$21:P$28,$E951)*INDEX(P$30:P$46,$F951)*(1-INDEX(P$117:P$133,$F951))</f>
        <v/>
      </c>
      <c r="Q951" s="40">
        <f>Q$12*$D951*INDEX(Q$21:Q$28,$E951)*INDEX(Q$30:Q$46,$F951)*(1-INDEX(Q$117:Q$133,$F951))</f>
        <v/>
      </c>
      <c r="R951" s="40">
        <f>R$12*$D951*INDEX(R$21:R$28,$E951)*INDEX(R$30:R$46,$F951)*(1-INDEX(R$117:R$133,$F951))</f>
        <v/>
      </c>
      <c r="S951" s="40">
        <f>S$12*$D951*INDEX(S$21:S$28,$E951)*INDEX(S$30:S$46,$F951)*(1-INDEX(S$117:S$133,$F951))</f>
        <v/>
      </c>
      <c r="T951" s="40">
        <f>T$12*$D951*INDEX(T$21:T$28,$E951)*INDEX(T$30:T$46,$F951)*(1-INDEX(T$117:T$133,$F951))</f>
        <v/>
      </c>
      <c r="U951" s="40">
        <f>U$12*$D951*INDEX(U$21:U$28,$E951)*INDEX(U$30:U$46,$F951)*(1-INDEX(U$117:U$133,$F951))</f>
        <v/>
      </c>
      <c r="V951" s="40">
        <f>V$12*$D951*INDEX(V$21:V$28,$E951)*INDEX(V$30:V$46,$F951)*(1-INDEX(V$117:V$133,$F951))</f>
        <v/>
      </c>
      <c r="W951" s="40">
        <f>W$12*$D951*INDEX(W$21:W$28,$E951)*INDEX(W$30:W$46,$F951)*(1-INDEX(W$117:W$133,$F951))</f>
        <v/>
      </c>
      <c r="X951" s="40">
        <f>X$12*$D951*INDEX(X$21:X$28,$E951)*INDEX(X$30:X$46,$F951)*(1-INDEX(X$117:X$133,$F951))</f>
        <v/>
      </c>
      <c r="Y951" s="40">
        <f>Y$12*$D951*INDEX(Y$21:Y$28,$E951)*INDEX(Y$30:Y$46,$F951)*(1-INDEX(Y$117:Y$133,$F951))</f>
        <v/>
      </c>
      <c r="Z951" s="40">
        <f>Z$12*$D951*INDEX(Z$21:Z$28,$E951)*INDEX(Z$30:Z$46,$F951)*(1-INDEX(Z$117:Z$133,$F951))</f>
        <v/>
      </c>
      <c r="AA951" s="40">
        <f>AA$12*$D951*INDEX(AA$21:AA$28,$E951)*INDEX(AA$30:AA$46,$F951)*(1-INDEX(AA$117:AA$133,$F951))</f>
        <v/>
      </c>
      <c r="AB951" s="40">
        <f>AB$12*$D951*INDEX(AB$21:AB$28,$E951)*INDEX(AB$30:AB$46,$F951)*(1-INDEX(AB$117:AB$133,$F951))</f>
        <v/>
      </c>
      <c r="AC951" s="40">
        <f>AC$12*$D951*INDEX(AC$21:AC$28,$E951)*INDEX(AC$30:AC$46,$F951)*(1-INDEX(AC$117:AC$133,$F951))</f>
        <v/>
      </c>
      <c r="AD951" s="42">
        <f>CARBONTAX(AD$12,$D951,INDEX(AD$21:AD$28,$E951),INDEX(AD$30:AD$46,$F951),INDEX(AD$117:AD$133,$F951))</f>
        <v/>
      </c>
      <c r="AE951" s="25">
        <f>LOWER(Settings!$C$4)&amp;".mit."&amp;$A951&amp;IF($C951="","","."&amp;$C951&amp;"."&amp;$B951)&amp;IF(INDEX(Variables!$D$5:$D$105,MATCH($A951,Variables!$A$5:$A$105,0))="","","."&amp;INDEX(Variables!$D$5:$D$105,MATCH($A951,Variables!$A$5:$A$105,0)))&amp;"."&amp;AE$5</f>
        <v/>
      </c>
      <c r="AF951" s="41">
        <f>AF$12*$D951*INDEX(AF$21:AF$28,$E951)*INDEX(AF$30:AF$46,$F951)*(1-INDEX(AF$117:AF$133,$F951))</f>
        <v/>
      </c>
      <c r="AG951" s="40">
        <f>AG$12*$D951*INDEX(AG$21:AG$28,$E951)*INDEX(AG$30:AG$46,$F951)*(1-INDEX(AG$117:AG$133,$F951))</f>
        <v/>
      </c>
      <c r="AH951" s="40">
        <f>AH$12*$D951*INDEX(AH$21:AH$28,$E951)*INDEX(AH$30:AH$46,$F951)*(1-INDEX(AH$117:AH$133,$F951))</f>
        <v/>
      </c>
      <c r="AI951" s="40">
        <f>AI$12*$D951*INDEX(AI$21:AI$28,$E951)*INDEX(AI$30:AI$46,$F951)*(1-INDEX(AI$117:AI$133,$F951))</f>
        <v/>
      </c>
      <c r="AJ951" s="40">
        <f>AJ$12*$D951*INDEX(AJ$21:AJ$28,$E951)*INDEX(AJ$30:AJ$46,$F951)*(1-INDEX(AJ$117:AJ$133,$F951))</f>
        <v/>
      </c>
      <c r="AK951" s="40">
        <f>AK$12*$D951*INDEX(AK$21:AK$28,$E951)*INDEX(AK$30:AK$46,$F951)*(1-INDEX(AK$117:AK$133,$F951))</f>
        <v/>
      </c>
      <c r="AL951" s="40">
        <f>AL$12*$D951*INDEX(AL$21:AL$28,$E951)*INDEX(AL$30:AL$46,$F951)*(1-INDEX(AL$117:AL$133,$F951))</f>
        <v/>
      </c>
      <c r="AM951" s="40">
        <f>AM$12*$D951*INDEX(AM$21:AM$28,$E951)*INDEX(AM$30:AM$46,$F951)*(1-INDEX(AM$117:AM$133,$F951))</f>
        <v/>
      </c>
      <c r="AN951" s="40">
        <f>AN$12*$D951*INDEX(AN$21:AN$28,$E951)*INDEX(AN$30:AN$46,$F951)*(1-INDEX(AN$117:AN$133,$F951))</f>
        <v/>
      </c>
      <c r="AO951" s="40">
        <f>AO$12*$D951*INDEX(AO$21:AO$28,$E951)*INDEX(AO$30:AO$46,$F951)*(1-INDEX(AO$117:AO$133,$F951))</f>
        <v/>
      </c>
      <c r="AP951" s="40">
        <f>AP$12*$D951*INDEX(AP$21:AP$28,$E951)*INDEX(AP$30:AP$46,$F951)*(1-INDEX(AP$117:AP$133,$F951))</f>
        <v/>
      </c>
      <c r="AQ951" s="40">
        <f>AQ$12*$D951*INDEX(AQ$21:AQ$28,$E951)*INDEX(AQ$30:AQ$46,$F951)*(1-INDEX(AQ$117:AQ$133,$F951))</f>
        <v/>
      </c>
      <c r="AR951" s="40">
        <f>AR$12*$D951*INDEX(AR$21:AR$28,$E951)*INDEX(AR$30:AR$46,$F951)*(1-INDEX(AR$117:AR$133,$F951))</f>
        <v/>
      </c>
      <c r="AS951" s="40">
        <f>AS$12*$D951*INDEX(AS$21:AS$28,$E951)*INDEX(AS$30:AS$46,$F951)*(1-INDEX(AS$117:AS$133,$F951))</f>
        <v/>
      </c>
      <c r="AT951" s="40">
        <f>AT$12*$D951*INDEX(AT$21:AT$28,$E951)*INDEX(AT$30:AT$46,$F951)*(1-INDEX(AT$117:AT$133,$F951))</f>
        <v/>
      </c>
      <c r="AU951" s="40">
        <f>AU$12*$D951*INDEX(AU$21:AU$28,$E951)*INDEX(AU$30:AU$46,$F951)*(1-INDEX(AU$117:AU$133,$F951))</f>
        <v/>
      </c>
      <c r="AV951" s="40">
        <f>AV$12*$D951*INDEX(AV$21:AV$28,$E951)*INDEX(AV$30:AV$46,$F951)*(1-INDEX(AV$117:AV$133,$F951))</f>
        <v/>
      </c>
      <c r="AW951" s="40">
        <f>AW$12*$D951*INDEX(AW$21:AW$28,$E951)*INDEX(AW$30:AW$46,$F951)*(1-INDEX(AW$117:AW$133,$F951))</f>
        <v/>
      </c>
      <c r="AX951" s="42">
        <f>CARBONTAX(AX$12,$D951,INDEX(AX$21:AX$28,$E951),INDEX(AX$30:AX$46,$F951),INDEX(AX$117:AX$133,$F951))</f>
        <v/>
      </c>
    </row>
    <row r="952" hidden="1" outlineLevel="2">
      <c r="A952" s="5" t="inlineStr">
        <is>
          <t>ctxnew</t>
        </is>
      </c>
      <c r="B952" s="5" t="inlineStr">
        <is>
          <t>gso</t>
        </is>
      </c>
      <c r="C952" s="5" t="inlineStr">
        <is>
          <t>mac</t>
        </is>
      </c>
      <c r="D952" s="40">
        <f>INDEX(Inputs!$T$5:$T$132,MATCH($B952&amp;"|"&amp;$C952,Inputs!$A$5:$A$132,0))</f>
        <v/>
      </c>
      <c r="E952" s="40">
        <f>INDEX(Inputs!$J$5:$J$132,MATCH($B952&amp;"|"&amp;$C952,Inputs!$A$5:$A$132,0))</f>
        <v/>
      </c>
      <c r="F952" s="40">
        <f>INDEX(Inputs!$K$5:$K$132,MATCH($B952&amp;"|"&amp;$C952,Inputs!$A$5:$A$132,0))</f>
        <v/>
      </c>
      <c r="G952" s="39" t="n"/>
      <c r="H952" s="5">
        <f>INDEX(Variables!$B$5:$B$105,MATCH($A952,Variables!$A$5:$A$105,0))&amp;IF($C952="",""," | "&amp;INDEX(Mapping!$B$5:$B$26,MATCH($C952,Mapping!$A$5:$A$26,0))&amp;" | "&amp;INDEX(Mapping!$B$30:$B$41,MATCH($B952,Mapping!$A$30:$A$41,0)))</f>
        <v/>
      </c>
      <c r="I952" s="5">
        <f>INDEX(Variables!$C$5:$C$105,MATCH($A952,Variables!$A$5:$A$105,0))</f>
        <v/>
      </c>
      <c r="J952" s="5">
        <f>INDEX(Variables!$E$5:$E$105,MATCH($A952,Variables!$A$5:$A$105,0))</f>
        <v/>
      </c>
      <c r="K952" s="25">
        <f>LOWER(Settings!$C$4)&amp;".mit."&amp;$A952&amp;IF($C952="","","."&amp;$C952&amp;"."&amp;$B952)&amp;IF(INDEX(Variables!$D$5:$D$105,MATCH($A952,Variables!$A$5:$A$105,0))="","","."&amp;INDEX(Variables!$D$5:$D$105,MATCH($A952,Variables!$A$5:$A$105,0)))&amp;"."&amp;K$5</f>
        <v/>
      </c>
      <c r="L952" s="41">
        <f>L$12*$D952*INDEX(L$21:L$28,$E952)*INDEX(L$30:L$46,$F952)*(1-INDEX(L$117:L$133,$F952))</f>
        <v/>
      </c>
      <c r="M952" s="40">
        <f>M$12*$D952*INDEX(M$21:M$28,$E952)*INDEX(M$30:M$46,$F952)*(1-INDEX(M$117:M$133,$F952))</f>
        <v/>
      </c>
      <c r="N952" s="40">
        <f>N$12*$D952*INDEX(N$21:N$28,$E952)*INDEX(N$30:N$46,$F952)*(1-INDEX(N$117:N$133,$F952))</f>
        <v/>
      </c>
      <c r="O952" s="40">
        <f>O$12*$D952*INDEX(O$21:O$28,$E952)*INDEX(O$30:O$46,$F952)*(1-INDEX(O$117:O$133,$F952))</f>
        <v/>
      </c>
      <c r="P952" s="40">
        <f>P$12*$D952*INDEX(P$21:P$28,$E952)*INDEX(P$30:P$46,$F952)*(1-INDEX(P$117:P$133,$F952))</f>
        <v/>
      </c>
      <c r="Q952" s="40">
        <f>Q$12*$D952*INDEX(Q$21:Q$28,$E952)*INDEX(Q$30:Q$46,$F952)*(1-INDEX(Q$117:Q$133,$F952))</f>
        <v/>
      </c>
      <c r="R952" s="40">
        <f>R$12*$D952*INDEX(R$21:R$28,$E952)*INDEX(R$30:R$46,$F952)*(1-INDEX(R$117:R$133,$F952))</f>
        <v/>
      </c>
      <c r="S952" s="40">
        <f>S$12*$D952*INDEX(S$21:S$28,$E952)*INDEX(S$30:S$46,$F952)*(1-INDEX(S$117:S$133,$F952))</f>
        <v/>
      </c>
      <c r="T952" s="40">
        <f>T$12*$D952*INDEX(T$21:T$28,$E952)*INDEX(T$30:T$46,$F952)*(1-INDEX(T$117:T$133,$F952))</f>
        <v/>
      </c>
      <c r="U952" s="40">
        <f>U$12*$D952*INDEX(U$21:U$28,$E952)*INDEX(U$30:U$46,$F952)*(1-INDEX(U$117:U$133,$F952))</f>
        <v/>
      </c>
      <c r="V952" s="40">
        <f>V$12*$D952*INDEX(V$21:V$28,$E952)*INDEX(V$30:V$46,$F952)*(1-INDEX(V$117:V$133,$F952))</f>
        <v/>
      </c>
      <c r="W952" s="40">
        <f>W$12*$D952*INDEX(W$21:W$28,$E952)*INDEX(W$30:W$46,$F952)*(1-INDEX(W$117:W$133,$F952))</f>
        <v/>
      </c>
      <c r="X952" s="40">
        <f>X$12*$D952*INDEX(X$21:X$28,$E952)*INDEX(X$30:X$46,$F952)*(1-INDEX(X$117:X$133,$F952))</f>
        <v/>
      </c>
      <c r="Y952" s="40">
        <f>Y$12*$D952*INDEX(Y$21:Y$28,$E952)*INDEX(Y$30:Y$46,$F952)*(1-INDEX(Y$117:Y$133,$F952))</f>
        <v/>
      </c>
      <c r="Z952" s="40">
        <f>Z$12*$D952*INDEX(Z$21:Z$28,$E952)*INDEX(Z$30:Z$46,$F952)*(1-INDEX(Z$117:Z$133,$F952))</f>
        <v/>
      </c>
      <c r="AA952" s="40">
        <f>AA$12*$D952*INDEX(AA$21:AA$28,$E952)*INDEX(AA$30:AA$46,$F952)*(1-INDEX(AA$117:AA$133,$F952))</f>
        <v/>
      </c>
      <c r="AB952" s="40">
        <f>AB$12*$D952*INDEX(AB$21:AB$28,$E952)*INDEX(AB$30:AB$46,$F952)*(1-INDEX(AB$117:AB$133,$F952))</f>
        <v/>
      </c>
      <c r="AC952" s="40">
        <f>AC$12*$D952*INDEX(AC$21:AC$28,$E952)*INDEX(AC$30:AC$46,$F952)*(1-INDEX(AC$117:AC$133,$F952))</f>
        <v/>
      </c>
      <c r="AD952" s="42">
        <f>CARBONTAX(AD$12,$D952,INDEX(AD$21:AD$28,$E952),INDEX(AD$30:AD$46,$F952),INDEX(AD$117:AD$133,$F952))</f>
        <v/>
      </c>
      <c r="AE952" s="25">
        <f>LOWER(Settings!$C$4)&amp;".mit."&amp;$A952&amp;IF($C952="","","."&amp;$C952&amp;"."&amp;$B952)&amp;IF(INDEX(Variables!$D$5:$D$105,MATCH($A952,Variables!$A$5:$A$105,0))="","","."&amp;INDEX(Variables!$D$5:$D$105,MATCH($A952,Variables!$A$5:$A$105,0)))&amp;"."&amp;AE$5</f>
        <v/>
      </c>
      <c r="AF952" s="41">
        <f>AF$12*$D952*INDEX(AF$21:AF$28,$E952)*INDEX(AF$30:AF$46,$F952)*(1-INDEX(AF$117:AF$133,$F952))</f>
        <v/>
      </c>
      <c r="AG952" s="40">
        <f>AG$12*$D952*INDEX(AG$21:AG$28,$E952)*INDEX(AG$30:AG$46,$F952)*(1-INDEX(AG$117:AG$133,$F952))</f>
        <v/>
      </c>
      <c r="AH952" s="40">
        <f>AH$12*$D952*INDEX(AH$21:AH$28,$E952)*INDEX(AH$30:AH$46,$F952)*(1-INDEX(AH$117:AH$133,$F952))</f>
        <v/>
      </c>
      <c r="AI952" s="40">
        <f>AI$12*$D952*INDEX(AI$21:AI$28,$E952)*INDEX(AI$30:AI$46,$F952)*(1-INDEX(AI$117:AI$133,$F952))</f>
        <v/>
      </c>
      <c r="AJ952" s="40">
        <f>AJ$12*$D952*INDEX(AJ$21:AJ$28,$E952)*INDEX(AJ$30:AJ$46,$F952)*(1-INDEX(AJ$117:AJ$133,$F952))</f>
        <v/>
      </c>
      <c r="AK952" s="40">
        <f>AK$12*$D952*INDEX(AK$21:AK$28,$E952)*INDEX(AK$30:AK$46,$F952)*(1-INDEX(AK$117:AK$133,$F952))</f>
        <v/>
      </c>
      <c r="AL952" s="40">
        <f>AL$12*$D952*INDEX(AL$21:AL$28,$E952)*INDEX(AL$30:AL$46,$F952)*(1-INDEX(AL$117:AL$133,$F952))</f>
        <v/>
      </c>
      <c r="AM952" s="40">
        <f>AM$12*$D952*INDEX(AM$21:AM$28,$E952)*INDEX(AM$30:AM$46,$F952)*(1-INDEX(AM$117:AM$133,$F952))</f>
        <v/>
      </c>
      <c r="AN952" s="40">
        <f>AN$12*$D952*INDEX(AN$21:AN$28,$E952)*INDEX(AN$30:AN$46,$F952)*(1-INDEX(AN$117:AN$133,$F952))</f>
        <v/>
      </c>
      <c r="AO952" s="40">
        <f>AO$12*$D952*INDEX(AO$21:AO$28,$E952)*INDEX(AO$30:AO$46,$F952)*(1-INDEX(AO$117:AO$133,$F952))</f>
        <v/>
      </c>
      <c r="AP952" s="40">
        <f>AP$12*$D952*INDEX(AP$21:AP$28,$E952)*INDEX(AP$30:AP$46,$F952)*(1-INDEX(AP$117:AP$133,$F952))</f>
        <v/>
      </c>
      <c r="AQ952" s="40">
        <f>AQ$12*$D952*INDEX(AQ$21:AQ$28,$E952)*INDEX(AQ$30:AQ$46,$F952)*(1-INDEX(AQ$117:AQ$133,$F952))</f>
        <v/>
      </c>
      <c r="AR952" s="40">
        <f>AR$12*$D952*INDEX(AR$21:AR$28,$E952)*INDEX(AR$30:AR$46,$F952)*(1-INDEX(AR$117:AR$133,$F952))</f>
        <v/>
      </c>
      <c r="AS952" s="40">
        <f>AS$12*$D952*INDEX(AS$21:AS$28,$E952)*INDEX(AS$30:AS$46,$F952)*(1-INDEX(AS$117:AS$133,$F952))</f>
        <v/>
      </c>
      <c r="AT952" s="40">
        <f>AT$12*$D952*INDEX(AT$21:AT$28,$E952)*INDEX(AT$30:AT$46,$F952)*(1-INDEX(AT$117:AT$133,$F952))</f>
        <v/>
      </c>
      <c r="AU952" s="40">
        <f>AU$12*$D952*INDEX(AU$21:AU$28,$E952)*INDEX(AU$30:AU$46,$F952)*(1-INDEX(AU$117:AU$133,$F952))</f>
        <v/>
      </c>
      <c r="AV952" s="40">
        <f>AV$12*$D952*INDEX(AV$21:AV$28,$E952)*INDEX(AV$30:AV$46,$F952)*(1-INDEX(AV$117:AV$133,$F952))</f>
        <v/>
      </c>
      <c r="AW952" s="40">
        <f>AW$12*$D952*INDEX(AW$21:AW$28,$E952)*INDEX(AW$30:AW$46,$F952)*(1-INDEX(AW$117:AW$133,$F952))</f>
        <v/>
      </c>
      <c r="AX952" s="42">
        <f>CARBONTAX(AX$12,$D952,INDEX(AX$21:AX$28,$E952),INDEX(AX$30:AX$46,$F952),INDEX(AX$117:AX$133,$F952))</f>
        <v/>
      </c>
    </row>
    <row r="953" hidden="1" outlineLevel="2">
      <c r="A953" s="5" t="inlineStr">
        <is>
          <t>ctxnew</t>
        </is>
      </c>
      <c r="B953" s="5" t="inlineStr">
        <is>
          <t>die</t>
        </is>
      </c>
      <c r="C953" s="5" t="inlineStr">
        <is>
          <t>mac</t>
        </is>
      </c>
      <c r="D953" s="40">
        <f>INDEX(Inputs!$T$5:$T$132,MATCH($B953&amp;"|"&amp;$C953,Inputs!$A$5:$A$132,0))</f>
        <v/>
      </c>
      <c r="E953" s="40">
        <f>INDEX(Inputs!$J$5:$J$132,MATCH($B953&amp;"|"&amp;$C953,Inputs!$A$5:$A$132,0))</f>
        <v/>
      </c>
      <c r="F953" s="40">
        <f>INDEX(Inputs!$K$5:$K$132,MATCH($B953&amp;"|"&amp;$C953,Inputs!$A$5:$A$132,0))</f>
        <v/>
      </c>
      <c r="G953" s="39" t="n"/>
      <c r="H953" s="5">
        <f>INDEX(Variables!$B$5:$B$105,MATCH($A953,Variables!$A$5:$A$105,0))&amp;IF($C953="",""," | "&amp;INDEX(Mapping!$B$5:$B$26,MATCH($C953,Mapping!$A$5:$A$26,0))&amp;" | "&amp;INDEX(Mapping!$B$30:$B$41,MATCH($B953,Mapping!$A$30:$A$41,0)))</f>
        <v/>
      </c>
      <c r="I953" s="5">
        <f>INDEX(Variables!$C$5:$C$105,MATCH($A953,Variables!$A$5:$A$105,0))</f>
        <v/>
      </c>
      <c r="J953" s="5">
        <f>INDEX(Variables!$E$5:$E$105,MATCH($A953,Variables!$A$5:$A$105,0))</f>
        <v/>
      </c>
      <c r="K953" s="25">
        <f>LOWER(Settings!$C$4)&amp;".mit."&amp;$A953&amp;IF($C953="","","."&amp;$C953&amp;"."&amp;$B953)&amp;IF(INDEX(Variables!$D$5:$D$105,MATCH($A953,Variables!$A$5:$A$105,0))="","","."&amp;INDEX(Variables!$D$5:$D$105,MATCH($A953,Variables!$A$5:$A$105,0)))&amp;"."&amp;K$5</f>
        <v/>
      </c>
      <c r="L953" s="41">
        <f>L$12*$D953*INDEX(L$21:L$28,$E953)*INDEX(L$30:L$46,$F953)*(1-INDEX(L$117:L$133,$F953))</f>
        <v/>
      </c>
      <c r="M953" s="40">
        <f>M$12*$D953*INDEX(M$21:M$28,$E953)*INDEX(M$30:M$46,$F953)*(1-INDEX(M$117:M$133,$F953))</f>
        <v/>
      </c>
      <c r="N953" s="40">
        <f>N$12*$D953*INDEX(N$21:N$28,$E953)*INDEX(N$30:N$46,$F953)*(1-INDEX(N$117:N$133,$F953))</f>
        <v/>
      </c>
      <c r="O953" s="40">
        <f>O$12*$D953*INDEX(O$21:O$28,$E953)*INDEX(O$30:O$46,$F953)*(1-INDEX(O$117:O$133,$F953))</f>
        <v/>
      </c>
      <c r="P953" s="40">
        <f>P$12*$D953*INDEX(P$21:P$28,$E953)*INDEX(P$30:P$46,$F953)*(1-INDEX(P$117:P$133,$F953))</f>
        <v/>
      </c>
      <c r="Q953" s="40">
        <f>Q$12*$D953*INDEX(Q$21:Q$28,$E953)*INDEX(Q$30:Q$46,$F953)*(1-INDEX(Q$117:Q$133,$F953))</f>
        <v/>
      </c>
      <c r="R953" s="40">
        <f>R$12*$D953*INDEX(R$21:R$28,$E953)*INDEX(R$30:R$46,$F953)*(1-INDEX(R$117:R$133,$F953))</f>
        <v/>
      </c>
      <c r="S953" s="40">
        <f>S$12*$D953*INDEX(S$21:S$28,$E953)*INDEX(S$30:S$46,$F953)*(1-INDEX(S$117:S$133,$F953))</f>
        <v/>
      </c>
      <c r="T953" s="40">
        <f>T$12*$D953*INDEX(T$21:T$28,$E953)*INDEX(T$30:T$46,$F953)*(1-INDEX(T$117:T$133,$F953))</f>
        <v/>
      </c>
      <c r="U953" s="40">
        <f>U$12*$D953*INDEX(U$21:U$28,$E953)*INDEX(U$30:U$46,$F953)*(1-INDEX(U$117:U$133,$F953))</f>
        <v/>
      </c>
      <c r="V953" s="40">
        <f>V$12*$D953*INDEX(V$21:V$28,$E953)*INDEX(V$30:V$46,$F953)*(1-INDEX(V$117:V$133,$F953))</f>
        <v/>
      </c>
      <c r="W953" s="40">
        <f>W$12*$D953*INDEX(W$21:W$28,$E953)*INDEX(W$30:W$46,$F953)*(1-INDEX(W$117:W$133,$F953))</f>
        <v/>
      </c>
      <c r="X953" s="40">
        <f>X$12*$D953*INDEX(X$21:X$28,$E953)*INDEX(X$30:X$46,$F953)*(1-INDEX(X$117:X$133,$F953))</f>
        <v/>
      </c>
      <c r="Y953" s="40">
        <f>Y$12*$D953*INDEX(Y$21:Y$28,$E953)*INDEX(Y$30:Y$46,$F953)*(1-INDEX(Y$117:Y$133,$F953))</f>
        <v/>
      </c>
      <c r="Z953" s="40">
        <f>Z$12*$D953*INDEX(Z$21:Z$28,$E953)*INDEX(Z$30:Z$46,$F953)*(1-INDEX(Z$117:Z$133,$F953))</f>
        <v/>
      </c>
      <c r="AA953" s="40">
        <f>AA$12*$D953*INDEX(AA$21:AA$28,$E953)*INDEX(AA$30:AA$46,$F953)*(1-INDEX(AA$117:AA$133,$F953))</f>
        <v/>
      </c>
      <c r="AB953" s="40">
        <f>AB$12*$D953*INDEX(AB$21:AB$28,$E953)*INDEX(AB$30:AB$46,$F953)*(1-INDEX(AB$117:AB$133,$F953))</f>
        <v/>
      </c>
      <c r="AC953" s="40">
        <f>AC$12*$D953*INDEX(AC$21:AC$28,$E953)*INDEX(AC$30:AC$46,$F953)*(1-INDEX(AC$117:AC$133,$F953))</f>
        <v/>
      </c>
      <c r="AD953" s="42">
        <f>CARBONTAX(AD$12,$D953,INDEX(AD$21:AD$28,$E953),INDEX(AD$30:AD$46,$F953),INDEX(AD$117:AD$133,$F953))</f>
        <v/>
      </c>
      <c r="AE953" s="25">
        <f>LOWER(Settings!$C$4)&amp;".mit."&amp;$A953&amp;IF($C953="","","."&amp;$C953&amp;"."&amp;$B953)&amp;IF(INDEX(Variables!$D$5:$D$105,MATCH($A953,Variables!$A$5:$A$105,0))="","","."&amp;INDEX(Variables!$D$5:$D$105,MATCH($A953,Variables!$A$5:$A$105,0)))&amp;"."&amp;AE$5</f>
        <v/>
      </c>
      <c r="AF953" s="41">
        <f>AF$12*$D953*INDEX(AF$21:AF$28,$E953)*INDEX(AF$30:AF$46,$F953)*(1-INDEX(AF$117:AF$133,$F953))</f>
        <v/>
      </c>
      <c r="AG953" s="40">
        <f>AG$12*$D953*INDEX(AG$21:AG$28,$E953)*INDEX(AG$30:AG$46,$F953)*(1-INDEX(AG$117:AG$133,$F953))</f>
        <v/>
      </c>
      <c r="AH953" s="40">
        <f>AH$12*$D953*INDEX(AH$21:AH$28,$E953)*INDEX(AH$30:AH$46,$F953)*(1-INDEX(AH$117:AH$133,$F953))</f>
        <v/>
      </c>
      <c r="AI953" s="40">
        <f>AI$12*$D953*INDEX(AI$21:AI$28,$E953)*INDEX(AI$30:AI$46,$F953)*(1-INDEX(AI$117:AI$133,$F953))</f>
        <v/>
      </c>
      <c r="AJ953" s="40">
        <f>AJ$12*$D953*INDEX(AJ$21:AJ$28,$E953)*INDEX(AJ$30:AJ$46,$F953)*(1-INDEX(AJ$117:AJ$133,$F953))</f>
        <v/>
      </c>
      <c r="AK953" s="40">
        <f>AK$12*$D953*INDEX(AK$21:AK$28,$E953)*INDEX(AK$30:AK$46,$F953)*(1-INDEX(AK$117:AK$133,$F953))</f>
        <v/>
      </c>
      <c r="AL953" s="40">
        <f>AL$12*$D953*INDEX(AL$21:AL$28,$E953)*INDEX(AL$30:AL$46,$F953)*(1-INDEX(AL$117:AL$133,$F953))</f>
        <v/>
      </c>
      <c r="AM953" s="40">
        <f>AM$12*$D953*INDEX(AM$21:AM$28,$E953)*INDEX(AM$30:AM$46,$F953)*(1-INDEX(AM$117:AM$133,$F953))</f>
        <v/>
      </c>
      <c r="AN953" s="40">
        <f>AN$12*$D953*INDEX(AN$21:AN$28,$E953)*INDEX(AN$30:AN$46,$F953)*(1-INDEX(AN$117:AN$133,$F953))</f>
        <v/>
      </c>
      <c r="AO953" s="40">
        <f>AO$12*$D953*INDEX(AO$21:AO$28,$E953)*INDEX(AO$30:AO$46,$F953)*(1-INDEX(AO$117:AO$133,$F953))</f>
        <v/>
      </c>
      <c r="AP953" s="40">
        <f>AP$12*$D953*INDEX(AP$21:AP$28,$E953)*INDEX(AP$30:AP$46,$F953)*(1-INDEX(AP$117:AP$133,$F953))</f>
        <v/>
      </c>
      <c r="AQ953" s="40">
        <f>AQ$12*$D953*INDEX(AQ$21:AQ$28,$E953)*INDEX(AQ$30:AQ$46,$F953)*(1-INDEX(AQ$117:AQ$133,$F953))</f>
        <v/>
      </c>
      <c r="AR953" s="40">
        <f>AR$12*$D953*INDEX(AR$21:AR$28,$E953)*INDEX(AR$30:AR$46,$F953)*(1-INDEX(AR$117:AR$133,$F953))</f>
        <v/>
      </c>
      <c r="AS953" s="40">
        <f>AS$12*$D953*INDEX(AS$21:AS$28,$E953)*INDEX(AS$30:AS$46,$F953)*(1-INDEX(AS$117:AS$133,$F953))</f>
        <v/>
      </c>
      <c r="AT953" s="40">
        <f>AT$12*$D953*INDEX(AT$21:AT$28,$E953)*INDEX(AT$30:AT$46,$F953)*(1-INDEX(AT$117:AT$133,$F953))</f>
        <v/>
      </c>
      <c r="AU953" s="40">
        <f>AU$12*$D953*INDEX(AU$21:AU$28,$E953)*INDEX(AU$30:AU$46,$F953)*(1-INDEX(AU$117:AU$133,$F953))</f>
        <v/>
      </c>
      <c r="AV953" s="40">
        <f>AV$12*$D953*INDEX(AV$21:AV$28,$E953)*INDEX(AV$30:AV$46,$F953)*(1-INDEX(AV$117:AV$133,$F953))</f>
        <v/>
      </c>
      <c r="AW953" s="40">
        <f>AW$12*$D953*INDEX(AW$21:AW$28,$E953)*INDEX(AW$30:AW$46,$F953)*(1-INDEX(AW$117:AW$133,$F953))</f>
        <v/>
      </c>
      <c r="AX953" s="42">
        <f>CARBONTAX(AX$12,$D953,INDEX(AX$21:AX$28,$E953),INDEX(AX$30:AX$46,$F953),INDEX(AX$117:AX$133,$F953))</f>
        <v/>
      </c>
    </row>
    <row r="954" hidden="1" outlineLevel="2">
      <c r="A954" s="5" t="inlineStr">
        <is>
          <t>ctxnew</t>
        </is>
      </c>
      <c r="B954" s="5" t="inlineStr">
        <is>
          <t>lpg</t>
        </is>
      </c>
      <c r="C954" s="5" t="inlineStr">
        <is>
          <t>mac</t>
        </is>
      </c>
      <c r="D954" s="40">
        <f>INDEX(Inputs!$T$5:$T$132,MATCH($B954&amp;"|"&amp;$C954,Inputs!$A$5:$A$132,0))</f>
        <v/>
      </c>
      <c r="E954" s="40">
        <f>INDEX(Inputs!$J$5:$J$132,MATCH($B954&amp;"|"&amp;$C954,Inputs!$A$5:$A$132,0))</f>
        <v/>
      </c>
      <c r="F954" s="40">
        <f>INDEX(Inputs!$K$5:$K$132,MATCH($B954&amp;"|"&amp;$C954,Inputs!$A$5:$A$132,0))</f>
        <v/>
      </c>
      <c r="G954" s="39" t="n"/>
      <c r="H954" s="5">
        <f>INDEX(Variables!$B$5:$B$105,MATCH($A954,Variables!$A$5:$A$105,0))&amp;IF($C954="",""," | "&amp;INDEX(Mapping!$B$5:$B$26,MATCH($C954,Mapping!$A$5:$A$26,0))&amp;" | "&amp;INDEX(Mapping!$B$30:$B$41,MATCH($B954,Mapping!$A$30:$A$41,0)))</f>
        <v/>
      </c>
      <c r="I954" s="5">
        <f>INDEX(Variables!$C$5:$C$105,MATCH($A954,Variables!$A$5:$A$105,0))</f>
        <v/>
      </c>
      <c r="J954" s="5">
        <f>INDEX(Variables!$E$5:$E$105,MATCH($A954,Variables!$A$5:$A$105,0))</f>
        <v/>
      </c>
      <c r="K954" s="25">
        <f>LOWER(Settings!$C$4)&amp;".mit."&amp;$A954&amp;IF($C954="","","."&amp;$C954&amp;"."&amp;$B954)&amp;IF(INDEX(Variables!$D$5:$D$105,MATCH($A954,Variables!$A$5:$A$105,0))="","","."&amp;INDEX(Variables!$D$5:$D$105,MATCH($A954,Variables!$A$5:$A$105,0)))&amp;"."&amp;K$5</f>
        <v/>
      </c>
      <c r="L954" s="41">
        <f>L$12*$D954*INDEX(L$21:L$28,$E954)*INDEX(L$30:L$46,$F954)*(1-INDEX(L$117:L$133,$F954))</f>
        <v/>
      </c>
      <c r="M954" s="40">
        <f>M$12*$D954*INDEX(M$21:M$28,$E954)*INDEX(M$30:M$46,$F954)*(1-INDEX(M$117:M$133,$F954))</f>
        <v/>
      </c>
      <c r="N954" s="40">
        <f>N$12*$D954*INDEX(N$21:N$28,$E954)*INDEX(N$30:N$46,$F954)*(1-INDEX(N$117:N$133,$F954))</f>
        <v/>
      </c>
      <c r="O954" s="40">
        <f>O$12*$D954*INDEX(O$21:O$28,$E954)*INDEX(O$30:O$46,$F954)*(1-INDEX(O$117:O$133,$F954))</f>
        <v/>
      </c>
      <c r="P954" s="40">
        <f>P$12*$D954*INDEX(P$21:P$28,$E954)*INDEX(P$30:P$46,$F954)*(1-INDEX(P$117:P$133,$F954))</f>
        <v/>
      </c>
      <c r="Q954" s="40">
        <f>Q$12*$D954*INDEX(Q$21:Q$28,$E954)*INDEX(Q$30:Q$46,$F954)*(1-INDEX(Q$117:Q$133,$F954))</f>
        <v/>
      </c>
      <c r="R954" s="40">
        <f>R$12*$D954*INDEX(R$21:R$28,$E954)*INDEX(R$30:R$46,$F954)*(1-INDEX(R$117:R$133,$F954))</f>
        <v/>
      </c>
      <c r="S954" s="40">
        <f>S$12*$D954*INDEX(S$21:S$28,$E954)*INDEX(S$30:S$46,$F954)*(1-INDEX(S$117:S$133,$F954))</f>
        <v/>
      </c>
      <c r="T954" s="40">
        <f>T$12*$D954*INDEX(T$21:T$28,$E954)*INDEX(T$30:T$46,$F954)*(1-INDEX(T$117:T$133,$F954))</f>
        <v/>
      </c>
      <c r="U954" s="40">
        <f>U$12*$D954*INDEX(U$21:U$28,$E954)*INDEX(U$30:U$46,$F954)*(1-INDEX(U$117:U$133,$F954))</f>
        <v/>
      </c>
      <c r="V954" s="40">
        <f>V$12*$D954*INDEX(V$21:V$28,$E954)*INDEX(V$30:V$46,$F954)*(1-INDEX(V$117:V$133,$F954))</f>
        <v/>
      </c>
      <c r="W954" s="40">
        <f>W$12*$D954*INDEX(W$21:W$28,$E954)*INDEX(W$30:W$46,$F954)*(1-INDEX(W$117:W$133,$F954))</f>
        <v/>
      </c>
      <c r="X954" s="40">
        <f>X$12*$D954*INDEX(X$21:X$28,$E954)*INDEX(X$30:X$46,$F954)*(1-INDEX(X$117:X$133,$F954))</f>
        <v/>
      </c>
      <c r="Y954" s="40">
        <f>Y$12*$D954*INDEX(Y$21:Y$28,$E954)*INDEX(Y$30:Y$46,$F954)*(1-INDEX(Y$117:Y$133,$F954))</f>
        <v/>
      </c>
      <c r="Z954" s="40">
        <f>Z$12*$D954*INDEX(Z$21:Z$28,$E954)*INDEX(Z$30:Z$46,$F954)*(1-INDEX(Z$117:Z$133,$F954))</f>
        <v/>
      </c>
      <c r="AA954" s="40">
        <f>AA$12*$D954*INDEX(AA$21:AA$28,$E954)*INDEX(AA$30:AA$46,$F954)*(1-INDEX(AA$117:AA$133,$F954))</f>
        <v/>
      </c>
      <c r="AB954" s="40">
        <f>AB$12*$D954*INDEX(AB$21:AB$28,$E954)*INDEX(AB$30:AB$46,$F954)*(1-INDEX(AB$117:AB$133,$F954))</f>
        <v/>
      </c>
      <c r="AC954" s="40">
        <f>AC$12*$D954*INDEX(AC$21:AC$28,$E954)*INDEX(AC$30:AC$46,$F954)*(1-INDEX(AC$117:AC$133,$F954))</f>
        <v/>
      </c>
      <c r="AD954" s="42">
        <f>CARBONTAX(AD$12,$D954,INDEX(AD$21:AD$28,$E954),INDEX(AD$30:AD$46,$F954),INDEX(AD$117:AD$133,$F954))</f>
        <v/>
      </c>
      <c r="AE954" s="25">
        <f>LOWER(Settings!$C$4)&amp;".mit."&amp;$A954&amp;IF($C954="","","."&amp;$C954&amp;"."&amp;$B954)&amp;IF(INDEX(Variables!$D$5:$D$105,MATCH($A954,Variables!$A$5:$A$105,0))="","","."&amp;INDEX(Variables!$D$5:$D$105,MATCH($A954,Variables!$A$5:$A$105,0)))&amp;"."&amp;AE$5</f>
        <v/>
      </c>
      <c r="AF954" s="41">
        <f>AF$12*$D954*INDEX(AF$21:AF$28,$E954)*INDEX(AF$30:AF$46,$F954)*(1-INDEX(AF$117:AF$133,$F954))</f>
        <v/>
      </c>
      <c r="AG954" s="40">
        <f>AG$12*$D954*INDEX(AG$21:AG$28,$E954)*INDEX(AG$30:AG$46,$F954)*(1-INDEX(AG$117:AG$133,$F954))</f>
        <v/>
      </c>
      <c r="AH954" s="40">
        <f>AH$12*$D954*INDEX(AH$21:AH$28,$E954)*INDEX(AH$30:AH$46,$F954)*(1-INDEX(AH$117:AH$133,$F954))</f>
        <v/>
      </c>
      <c r="AI954" s="40">
        <f>AI$12*$D954*INDEX(AI$21:AI$28,$E954)*INDEX(AI$30:AI$46,$F954)*(1-INDEX(AI$117:AI$133,$F954))</f>
        <v/>
      </c>
      <c r="AJ954" s="40">
        <f>AJ$12*$D954*INDEX(AJ$21:AJ$28,$E954)*INDEX(AJ$30:AJ$46,$F954)*(1-INDEX(AJ$117:AJ$133,$F954))</f>
        <v/>
      </c>
      <c r="AK954" s="40">
        <f>AK$12*$D954*INDEX(AK$21:AK$28,$E954)*INDEX(AK$30:AK$46,$F954)*(1-INDEX(AK$117:AK$133,$F954))</f>
        <v/>
      </c>
      <c r="AL954" s="40">
        <f>AL$12*$D954*INDEX(AL$21:AL$28,$E954)*INDEX(AL$30:AL$46,$F954)*(1-INDEX(AL$117:AL$133,$F954))</f>
        <v/>
      </c>
      <c r="AM954" s="40">
        <f>AM$12*$D954*INDEX(AM$21:AM$28,$E954)*INDEX(AM$30:AM$46,$F954)*(1-INDEX(AM$117:AM$133,$F954))</f>
        <v/>
      </c>
      <c r="AN954" s="40">
        <f>AN$12*$D954*INDEX(AN$21:AN$28,$E954)*INDEX(AN$30:AN$46,$F954)*(1-INDEX(AN$117:AN$133,$F954))</f>
        <v/>
      </c>
      <c r="AO954" s="40">
        <f>AO$12*$D954*INDEX(AO$21:AO$28,$E954)*INDEX(AO$30:AO$46,$F954)*(1-INDEX(AO$117:AO$133,$F954))</f>
        <v/>
      </c>
      <c r="AP954" s="40">
        <f>AP$12*$D954*INDEX(AP$21:AP$28,$E954)*INDEX(AP$30:AP$46,$F954)*(1-INDEX(AP$117:AP$133,$F954))</f>
        <v/>
      </c>
      <c r="AQ954" s="40">
        <f>AQ$12*$D954*INDEX(AQ$21:AQ$28,$E954)*INDEX(AQ$30:AQ$46,$F954)*(1-INDEX(AQ$117:AQ$133,$F954))</f>
        <v/>
      </c>
      <c r="AR954" s="40">
        <f>AR$12*$D954*INDEX(AR$21:AR$28,$E954)*INDEX(AR$30:AR$46,$F954)*(1-INDEX(AR$117:AR$133,$F954))</f>
        <v/>
      </c>
      <c r="AS954" s="40">
        <f>AS$12*$D954*INDEX(AS$21:AS$28,$E954)*INDEX(AS$30:AS$46,$F954)*(1-INDEX(AS$117:AS$133,$F954))</f>
        <v/>
      </c>
      <c r="AT954" s="40">
        <f>AT$12*$D954*INDEX(AT$21:AT$28,$E954)*INDEX(AT$30:AT$46,$F954)*(1-INDEX(AT$117:AT$133,$F954))</f>
        <v/>
      </c>
      <c r="AU954" s="40">
        <f>AU$12*$D954*INDEX(AU$21:AU$28,$E954)*INDEX(AU$30:AU$46,$F954)*(1-INDEX(AU$117:AU$133,$F954))</f>
        <v/>
      </c>
      <c r="AV954" s="40">
        <f>AV$12*$D954*INDEX(AV$21:AV$28,$E954)*INDEX(AV$30:AV$46,$F954)*(1-INDEX(AV$117:AV$133,$F954))</f>
        <v/>
      </c>
      <c r="AW954" s="40">
        <f>AW$12*$D954*INDEX(AW$21:AW$28,$E954)*INDEX(AW$30:AW$46,$F954)*(1-INDEX(AW$117:AW$133,$F954))</f>
        <v/>
      </c>
      <c r="AX954" s="42">
        <f>CARBONTAX(AX$12,$D954,INDEX(AX$21:AX$28,$E954),INDEX(AX$30:AX$46,$F954),INDEX(AX$117:AX$133,$F954))</f>
        <v/>
      </c>
    </row>
    <row r="955" hidden="1" outlineLevel="2">
      <c r="A955" s="5" t="inlineStr">
        <is>
          <t>ctxnew</t>
        </is>
      </c>
      <c r="B955" s="5" t="inlineStr">
        <is>
          <t>ker</t>
        </is>
      </c>
      <c r="C955" s="5" t="inlineStr">
        <is>
          <t>mac</t>
        </is>
      </c>
      <c r="D955" s="40">
        <f>INDEX(Inputs!$T$5:$T$132,MATCH($B955&amp;"|"&amp;$C955,Inputs!$A$5:$A$132,0))</f>
        <v/>
      </c>
      <c r="E955" s="40">
        <f>INDEX(Inputs!$J$5:$J$132,MATCH($B955&amp;"|"&amp;$C955,Inputs!$A$5:$A$132,0))</f>
        <v/>
      </c>
      <c r="F955" s="40">
        <f>INDEX(Inputs!$K$5:$K$132,MATCH($B955&amp;"|"&amp;$C955,Inputs!$A$5:$A$132,0))</f>
        <v/>
      </c>
      <c r="G955" s="39" t="n"/>
      <c r="H955" s="5">
        <f>INDEX(Variables!$B$5:$B$105,MATCH($A955,Variables!$A$5:$A$105,0))&amp;IF($C955="",""," | "&amp;INDEX(Mapping!$B$5:$B$26,MATCH($C955,Mapping!$A$5:$A$26,0))&amp;" | "&amp;INDEX(Mapping!$B$30:$B$41,MATCH($B955,Mapping!$A$30:$A$41,0)))</f>
        <v/>
      </c>
      <c r="I955" s="5">
        <f>INDEX(Variables!$C$5:$C$105,MATCH($A955,Variables!$A$5:$A$105,0))</f>
        <v/>
      </c>
      <c r="J955" s="5">
        <f>INDEX(Variables!$E$5:$E$105,MATCH($A955,Variables!$A$5:$A$105,0))</f>
        <v/>
      </c>
      <c r="K955" s="25">
        <f>LOWER(Settings!$C$4)&amp;".mit."&amp;$A955&amp;IF($C955="","","."&amp;$C955&amp;"."&amp;$B955)&amp;IF(INDEX(Variables!$D$5:$D$105,MATCH($A955,Variables!$A$5:$A$105,0))="","","."&amp;INDEX(Variables!$D$5:$D$105,MATCH($A955,Variables!$A$5:$A$105,0)))&amp;"."&amp;K$5</f>
        <v/>
      </c>
      <c r="L955" s="41">
        <f>L$12*$D955*INDEX(L$21:L$28,$E955)*INDEX(L$30:L$46,$F955)*(1-INDEX(L$117:L$133,$F955))</f>
        <v/>
      </c>
      <c r="M955" s="40">
        <f>M$12*$D955*INDEX(M$21:M$28,$E955)*INDEX(M$30:M$46,$F955)*(1-INDEX(M$117:M$133,$F955))</f>
        <v/>
      </c>
      <c r="N955" s="40">
        <f>N$12*$D955*INDEX(N$21:N$28,$E955)*INDEX(N$30:N$46,$F955)*(1-INDEX(N$117:N$133,$F955))</f>
        <v/>
      </c>
      <c r="O955" s="40">
        <f>O$12*$D955*INDEX(O$21:O$28,$E955)*INDEX(O$30:O$46,$F955)*(1-INDEX(O$117:O$133,$F955))</f>
        <v/>
      </c>
      <c r="P955" s="40">
        <f>P$12*$D955*INDEX(P$21:P$28,$E955)*INDEX(P$30:P$46,$F955)*(1-INDEX(P$117:P$133,$F955))</f>
        <v/>
      </c>
      <c r="Q955" s="40">
        <f>Q$12*$D955*INDEX(Q$21:Q$28,$E955)*INDEX(Q$30:Q$46,$F955)*(1-INDEX(Q$117:Q$133,$F955))</f>
        <v/>
      </c>
      <c r="R955" s="40">
        <f>R$12*$D955*INDEX(R$21:R$28,$E955)*INDEX(R$30:R$46,$F955)*(1-INDEX(R$117:R$133,$F955))</f>
        <v/>
      </c>
      <c r="S955" s="40">
        <f>S$12*$D955*INDEX(S$21:S$28,$E955)*INDEX(S$30:S$46,$F955)*(1-INDEX(S$117:S$133,$F955))</f>
        <v/>
      </c>
      <c r="T955" s="40">
        <f>T$12*$D955*INDEX(T$21:T$28,$E955)*INDEX(T$30:T$46,$F955)*(1-INDEX(T$117:T$133,$F955))</f>
        <v/>
      </c>
      <c r="U955" s="40">
        <f>U$12*$D955*INDEX(U$21:U$28,$E955)*INDEX(U$30:U$46,$F955)*(1-INDEX(U$117:U$133,$F955))</f>
        <v/>
      </c>
      <c r="V955" s="40">
        <f>V$12*$D955*INDEX(V$21:V$28,$E955)*INDEX(V$30:V$46,$F955)*(1-INDEX(V$117:V$133,$F955))</f>
        <v/>
      </c>
      <c r="W955" s="40">
        <f>W$12*$D955*INDEX(W$21:W$28,$E955)*INDEX(W$30:W$46,$F955)*(1-INDEX(W$117:W$133,$F955))</f>
        <v/>
      </c>
      <c r="X955" s="40">
        <f>X$12*$D955*INDEX(X$21:X$28,$E955)*INDEX(X$30:X$46,$F955)*(1-INDEX(X$117:X$133,$F955))</f>
        <v/>
      </c>
      <c r="Y955" s="40">
        <f>Y$12*$D955*INDEX(Y$21:Y$28,$E955)*INDEX(Y$30:Y$46,$F955)*(1-INDEX(Y$117:Y$133,$F955))</f>
        <v/>
      </c>
      <c r="Z955" s="40">
        <f>Z$12*$D955*INDEX(Z$21:Z$28,$E955)*INDEX(Z$30:Z$46,$F955)*(1-INDEX(Z$117:Z$133,$F955))</f>
        <v/>
      </c>
      <c r="AA955" s="40">
        <f>AA$12*$D955*INDEX(AA$21:AA$28,$E955)*INDEX(AA$30:AA$46,$F955)*(1-INDEX(AA$117:AA$133,$F955))</f>
        <v/>
      </c>
      <c r="AB955" s="40">
        <f>AB$12*$D955*INDEX(AB$21:AB$28,$E955)*INDEX(AB$30:AB$46,$F955)*(1-INDEX(AB$117:AB$133,$F955))</f>
        <v/>
      </c>
      <c r="AC955" s="40">
        <f>AC$12*$D955*INDEX(AC$21:AC$28,$E955)*INDEX(AC$30:AC$46,$F955)*(1-INDEX(AC$117:AC$133,$F955))</f>
        <v/>
      </c>
      <c r="AD955" s="42">
        <f>CARBONTAX(AD$12,$D955,INDEX(AD$21:AD$28,$E955),INDEX(AD$30:AD$46,$F955),INDEX(AD$117:AD$133,$F955))</f>
        <v/>
      </c>
      <c r="AE955" s="25">
        <f>LOWER(Settings!$C$4)&amp;".mit."&amp;$A955&amp;IF($C955="","","."&amp;$C955&amp;"."&amp;$B955)&amp;IF(INDEX(Variables!$D$5:$D$105,MATCH($A955,Variables!$A$5:$A$105,0))="","","."&amp;INDEX(Variables!$D$5:$D$105,MATCH($A955,Variables!$A$5:$A$105,0)))&amp;"."&amp;AE$5</f>
        <v/>
      </c>
      <c r="AF955" s="41">
        <f>AF$12*$D955*INDEX(AF$21:AF$28,$E955)*INDEX(AF$30:AF$46,$F955)*(1-INDEX(AF$117:AF$133,$F955))</f>
        <v/>
      </c>
      <c r="AG955" s="40">
        <f>AG$12*$D955*INDEX(AG$21:AG$28,$E955)*INDEX(AG$30:AG$46,$F955)*(1-INDEX(AG$117:AG$133,$F955))</f>
        <v/>
      </c>
      <c r="AH955" s="40">
        <f>AH$12*$D955*INDEX(AH$21:AH$28,$E955)*INDEX(AH$30:AH$46,$F955)*(1-INDEX(AH$117:AH$133,$F955))</f>
        <v/>
      </c>
      <c r="AI955" s="40">
        <f>AI$12*$D955*INDEX(AI$21:AI$28,$E955)*INDEX(AI$30:AI$46,$F955)*(1-INDEX(AI$117:AI$133,$F955))</f>
        <v/>
      </c>
      <c r="AJ955" s="40">
        <f>AJ$12*$D955*INDEX(AJ$21:AJ$28,$E955)*INDEX(AJ$30:AJ$46,$F955)*(1-INDEX(AJ$117:AJ$133,$F955))</f>
        <v/>
      </c>
      <c r="AK955" s="40">
        <f>AK$12*$D955*INDEX(AK$21:AK$28,$E955)*INDEX(AK$30:AK$46,$F955)*(1-INDEX(AK$117:AK$133,$F955))</f>
        <v/>
      </c>
      <c r="AL955" s="40">
        <f>AL$12*$D955*INDEX(AL$21:AL$28,$E955)*INDEX(AL$30:AL$46,$F955)*(1-INDEX(AL$117:AL$133,$F955))</f>
        <v/>
      </c>
      <c r="AM955" s="40">
        <f>AM$12*$D955*INDEX(AM$21:AM$28,$E955)*INDEX(AM$30:AM$46,$F955)*(1-INDEX(AM$117:AM$133,$F955))</f>
        <v/>
      </c>
      <c r="AN955" s="40">
        <f>AN$12*$D955*INDEX(AN$21:AN$28,$E955)*INDEX(AN$30:AN$46,$F955)*(1-INDEX(AN$117:AN$133,$F955))</f>
        <v/>
      </c>
      <c r="AO955" s="40">
        <f>AO$12*$D955*INDEX(AO$21:AO$28,$E955)*INDEX(AO$30:AO$46,$F955)*(1-INDEX(AO$117:AO$133,$F955))</f>
        <v/>
      </c>
      <c r="AP955" s="40">
        <f>AP$12*$D955*INDEX(AP$21:AP$28,$E955)*INDEX(AP$30:AP$46,$F955)*(1-INDEX(AP$117:AP$133,$F955))</f>
        <v/>
      </c>
      <c r="AQ955" s="40">
        <f>AQ$12*$D955*INDEX(AQ$21:AQ$28,$E955)*INDEX(AQ$30:AQ$46,$F955)*(1-INDEX(AQ$117:AQ$133,$F955))</f>
        <v/>
      </c>
      <c r="AR955" s="40">
        <f>AR$12*$D955*INDEX(AR$21:AR$28,$E955)*INDEX(AR$30:AR$46,$F955)*(1-INDEX(AR$117:AR$133,$F955))</f>
        <v/>
      </c>
      <c r="AS955" s="40">
        <f>AS$12*$D955*INDEX(AS$21:AS$28,$E955)*INDEX(AS$30:AS$46,$F955)*(1-INDEX(AS$117:AS$133,$F955))</f>
        <v/>
      </c>
      <c r="AT955" s="40">
        <f>AT$12*$D955*INDEX(AT$21:AT$28,$E955)*INDEX(AT$30:AT$46,$F955)*(1-INDEX(AT$117:AT$133,$F955))</f>
        <v/>
      </c>
      <c r="AU955" s="40">
        <f>AU$12*$D955*INDEX(AU$21:AU$28,$E955)*INDEX(AU$30:AU$46,$F955)*(1-INDEX(AU$117:AU$133,$F955))</f>
        <v/>
      </c>
      <c r="AV955" s="40">
        <f>AV$12*$D955*INDEX(AV$21:AV$28,$E955)*INDEX(AV$30:AV$46,$F955)*(1-INDEX(AV$117:AV$133,$F955))</f>
        <v/>
      </c>
      <c r="AW955" s="40">
        <f>AW$12*$D955*INDEX(AW$21:AW$28,$E955)*INDEX(AW$30:AW$46,$F955)*(1-INDEX(AW$117:AW$133,$F955))</f>
        <v/>
      </c>
      <c r="AX955" s="42">
        <f>CARBONTAX(AX$12,$D955,INDEX(AX$21:AX$28,$E955),INDEX(AX$30:AX$46,$F955),INDEX(AX$117:AX$133,$F955))</f>
        <v/>
      </c>
    </row>
    <row r="956" hidden="1" outlineLevel="2">
      <c r="A956" s="5" t="inlineStr">
        <is>
          <t>ctxnew</t>
        </is>
      </c>
      <c r="B956" s="5" t="inlineStr">
        <is>
          <t>oop</t>
        </is>
      </c>
      <c r="C956" s="5" t="inlineStr">
        <is>
          <t>mac</t>
        </is>
      </c>
      <c r="D956" s="40">
        <f>INDEX(Inputs!$T$5:$T$132,MATCH($B956&amp;"|"&amp;$C956,Inputs!$A$5:$A$132,0))</f>
        <v/>
      </c>
      <c r="E956" s="40">
        <f>INDEX(Inputs!$J$5:$J$132,MATCH($B956&amp;"|"&amp;$C956,Inputs!$A$5:$A$132,0))</f>
        <v/>
      </c>
      <c r="F956" s="40">
        <f>INDEX(Inputs!$K$5:$K$132,MATCH($B956&amp;"|"&amp;$C956,Inputs!$A$5:$A$132,0))</f>
        <v/>
      </c>
      <c r="G956" s="39" t="n"/>
      <c r="H956" s="5">
        <f>INDEX(Variables!$B$5:$B$105,MATCH($A956,Variables!$A$5:$A$105,0))&amp;IF($C956="",""," | "&amp;INDEX(Mapping!$B$5:$B$26,MATCH($C956,Mapping!$A$5:$A$26,0))&amp;" | "&amp;INDEX(Mapping!$B$30:$B$41,MATCH($B956,Mapping!$A$30:$A$41,0)))</f>
        <v/>
      </c>
      <c r="I956" s="5">
        <f>INDEX(Variables!$C$5:$C$105,MATCH($A956,Variables!$A$5:$A$105,0))</f>
        <v/>
      </c>
      <c r="J956" s="5">
        <f>INDEX(Variables!$E$5:$E$105,MATCH($A956,Variables!$A$5:$A$105,0))</f>
        <v/>
      </c>
      <c r="K956" s="25">
        <f>LOWER(Settings!$C$4)&amp;".mit."&amp;$A956&amp;IF($C956="","","."&amp;$C956&amp;"."&amp;$B956)&amp;IF(INDEX(Variables!$D$5:$D$105,MATCH($A956,Variables!$A$5:$A$105,0))="","","."&amp;INDEX(Variables!$D$5:$D$105,MATCH($A956,Variables!$A$5:$A$105,0)))&amp;"."&amp;K$5</f>
        <v/>
      </c>
      <c r="L956" s="41">
        <f>L$12*$D956*INDEX(L$21:L$28,$E956)*INDEX(L$30:L$46,$F956)*(1-INDEX(L$117:L$133,$F956))</f>
        <v/>
      </c>
      <c r="M956" s="40">
        <f>M$12*$D956*INDEX(M$21:M$28,$E956)*INDEX(M$30:M$46,$F956)*(1-INDEX(M$117:M$133,$F956))</f>
        <v/>
      </c>
      <c r="N956" s="40">
        <f>N$12*$D956*INDEX(N$21:N$28,$E956)*INDEX(N$30:N$46,$F956)*(1-INDEX(N$117:N$133,$F956))</f>
        <v/>
      </c>
      <c r="O956" s="40">
        <f>O$12*$D956*INDEX(O$21:O$28,$E956)*INDEX(O$30:O$46,$F956)*(1-INDEX(O$117:O$133,$F956))</f>
        <v/>
      </c>
      <c r="P956" s="40">
        <f>P$12*$D956*INDEX(P$21:P$28,$E956)*INDEX(P$30:P$46,$F956)*(1-INDEX(P$117:P$133,$F956))</f>
        <v/>
      </c>
      <c r="Q956" s="40">
        <f>Q$12*$D956*INDEX(Q$21:Q$28,$E956)*INDEX(Q$30:Q$46,$F956)*(1-INDEX(Q$117:Q$133,$F956))</f>
        <v/>
      </c>
      <c r="R956" s="40">
        <f>R$12*$D956*INDEX(R$21:R$28,$E956)*INDEX(R$30:R$46,$F956)*(1-INDEX(R$117:R$133,$F956))</f>
        <v/>
      </c>
      <c r="S956" s="40">
        <f>S$12*$D956*INDEX(S$21:S$28,$E956)*INDEX(S$30:S$46,$F956)*(1-INDEX(S$117:S$133,$F956))</f>
        <v/>
      </c>
      <c r="T956" s="40">
        <f>T$12*$D956*INDEX(T$21:T$28,$E956)*INDEX(T$30:T$46,$F956)*(1-INDEX(T$117:T$133,$F956))</f>
        <v/>
      </c>
      <c r="U956" s="40">
        <f>U$12*$D956*INDEX(U$21:U$28,$E956)*INDEX(U$30:U$46,$F956)*(1-INDEX(U$117:U$133,$F956))</f>
        <v/>
      </c>
      <c r="V956" s="40">
        <f>V$12*$D956*INDEX(V$21:V$28,$E956)*INDEX(V$30:V$46,$F956)*(1-INDEX(V$117:V$133,$F956))</f>
        <v/>
      </c>
      <c r="W956" s="40">
        <f>W$12*$D956*INDEX(W$21:W$28,$E956)*INDEX(W$30:W$46,$F956)*(1-INDEX(W$117:W$133,$F956))</f>
        <v/>
      </c>
      <c r="X956" s="40">
        <f>X$12*$D956*INDEX(X$21:X$28,$E956)*INDEX(X$30:X$46,$F956)*(1-INDEX(X$117:X$133,$F956))</f>
        <v/>
      </c>
      <c r="Y956" s="40">
        <f>Y$12*$D956*INDEX(Y$21:Y$28,$E956)*INDEX(Y$30:Y$46,$F956)*(1-INDEX(Y$117:Y$133,$F956))</f>
        <v/>
      </c>
      <c r="Z956" s="40">
        <f>Z$12*$D956*INDEX(Z$21:Z$28,$E956)*INDEX(Z$30:Z$46,$F956)*(1-INDEX(Z$117:Z$133,$F956))</f>
        <v/>
      </c>
      <c r="AA956" s="40">
        <f>AA$12*$D956*INDEX(AA$21:AA$28,$E956)*INDEX(AA$30:AA$46,$F956)*(1-INDEX(AA$117:AA$133,$F956))</f>
        <v/>
      </c>
      <c r="AB956" s="40">
        <f>AB$12*$D956*INDEX(AB$21:AB$28,$E956)*INDEX(AB$30:AB$46,$F956)*(1-INDEX(AB$117:AB$133,$F956))</f>
        <v/>
      </c>
      <c r="AC956" s="40">
        <f>AC$12*$D956*INDEX(AC$21:AC$28,$E956)*INDEX(AC$30:AC$46,$F956)*(1-INDEX(AC$117:AC$133,$F956))</f>
        <v/>
      </c>
      <c r="AD956" s="42">
        <f>CARBONTAX(AD$12,$D956,INDEX(AD$21:AD$28,$E956),INDEX(AD$30:AD$46,$F956),INDEX(AD$117:AD$133,$F956))</f>
        <v/>
      </c>
      <c r="AE956" s="25">
        <f>LOWER(Settings!$C$4)&amp;".mit."&amp;$A956&amp;IF($C956="","","."&amp;$C956&amp;"."&amp;$B956)&amp;IF(INDEX(Variables!$D$5:$D$105,MATCH($A956,Variables!$A$5:$A$105,0))="","","."&amp;INDEX(Variables!$D$5:$D$105,MATCH($A956,Variables!$A$5:$A$105,0)))&amp;"."&amp;AE$5</f>
        <v/>
      </c>
      <c r="AF956" s="41">
        <f>AF$12*$D956*INDEX(AF$21:AF$28,$E956)*INDEX(AF$30:AF$46,$F956)*(1-INDEX(AF$117:AF$133,$F956))</f>
        <v/>
      </c>
      <c r="AG956" s="40">
        <f>AG$12*$D956*INDEX(AG$21:AG$28,$E956)*INDEX(AG$30:AG$46,$F956)*(1-INDEX(AG$117:AG$133,$F956))</f>
        <v/>
      </c>
      <c r="AH956" s="40">
        <f>AH$12*$D956*INDEX(AH$21:AH$28,$E956)*INDEX(AH$30:AH$46,$F956)*(1-INDEX(AH$117:AH$133,$F956))</f>
        <v/>
      </c>
      <c r="AI956" s="40">
        <f>AI$12*$D956*INDEX(AI$21:AI$28,$E956)*INDEX(AI$30:AI$46,$F956)*(1-INDEX(AI$117:AI$133,$F956))</f>
        <v/>
      </c>
      <c r="AJ956" s="40">
        <f>AJ$12*$D956*INDEX(AJ$21:AJ$28,$E956)*INDEX(AJ$30:AJ$46,$F956)*(1-INDEX(AJ$117:AJ$133,$F956))</f>
        <v/>
      </c>
      <c r="AK956" s="40">
        <f>AK$12*$D956*INDEX(AK$21:AK$28,$E956)*INDEX(AK$30:AK$46,$F956)*(1-INDEX(AK$117:AK$133,$F956))</f>
        <v/>
      </c>
      <c r="AL956" s="40">
        <f>AL$12*$D956*INDEX(AL$21:AL$28,$E956)*INDEX(AL$30:AL$46,$F956)*(1-INDEX(AL$117:AL$133,$F956))</f>
        <v/>
      </c>
      <c r="AM956" s="40">
        <f>AM$12*$D956*INDEX(AM$21:AM$28,$E956)*INDEX(AM$30:AM$46,$F956)*(1-INDEX(AM$117:AM$133,$F956))</f>
        <v/>
      </c>
      <c r="AN956" s="40">
        <f>AN$12*$D956*INDEX(AN$21:AN$28,$E956)*INDEX(AN$30:AN$46,$F956)*(1-INDEX(AN$117:AN$133,$F956))</f>
        <v/>
      </c>
      <c r="AO956" s="40">
        <f>AO$12*$D956*INDEX(AO$21:AO$28,$E956)*INDEX(AO$30:AO$46,$F956)*(1-INDEX(AO$117:AO$133,$F956))</f>
        <v/>
      </c>
      <c r="AP956" s="40">
        <f>AP$12*$D956*INDEX(AP$21:AP$28,$E956)*INDEX(AP$30:AP$46,$F956)*(1-INDEX(AP$117:AP$133,$F956))</f>
        <v/>
      </c>
      <c r="AQ956" s="40">
        <f>AQ$12*$D956*INDEX(AQ$21:AQ$28,$E956)*INDEX(AQ$30:AQ$46,$F956)*(1-INDEX(AQ$117:AQ$133,$F956))</f>
        <v/>
      </c>
      <c r="AR956" s="40">
        <f>AR$12*$D956*INDEX(AR$21:AR$28,$E956)*INDEX(AR$30:AR$46,$F956)*(1-INDEX(AR$117:AR$133,$F956))</f>
        <v/>
      </c>
      <c r="AS956" s="40">
        <f>AS$12*$D956*INDEX(AS$21:AS$28,$E956)*INDEX(AS$30:AS$46,$F956)*(1-INDEX(AS$117:AS$133,$F956))</f>
        <v/>
      </c>
      <c r="AT956" s="40">
        <f>AT$12*$D956*INDEX(AT$21:AT$28,$E956)*INDEX(AT$30:AT$46,$F956)*(1-INDEX(AT$117:AT$133,$F956))</f>
        <v/>
      </c>
      <c r="AU956" s="40">
        <f>AU$12*$D956*INDEX(AU$21:AU$28,$E956)*INDEX(AU$30:AU$46,$F956)*(1-INDEX(AU$117:AU$133,$F956))</f>
        <v/>
      </c>
      <c r="AV956" s="40">
        <f>AV$12*$D956*INDEX(AV$21:AV$28,$E956)*INDEX(AV$30:AV$46,$F956)*(1-INDEX(AV$117:AV$133,$F956))</f>
        <v/>
      </c>
      <c r="AW956" s="40">
        <f>AW$12*$D956*INDEX(AW$21:AW$28,$E956)*INDEX(AW$30:AW$46,$F956)*(1-INDEX(AW$117:AW$133,$F956))</f>
        <v/>
      </c>
      <c r="AX956" s="42">
        <f>CARBONTAX(AX$12,$D956,INDEX(AX$21:AX$28,$E956),INDEX(AX$30:AX$46,$F956),INDEX(AX$117:AX$133,$F956))</f>
        <v/>
      </c>
    </row>
    <row r="957" hidden="1" outlineLevel="2">
      <c r="A957" s="5" t="inlineStr">
        <is>
          <t>ctxnew</t>
        </is>
      </c>
      <c r="B957" s="5" t="inlineStr">
        <is>
          <t>bio</t>
        </is>
      </c>
      <c r="C957" s="5" t="inlineStr">
        <is>
          <t>mac</t>
        </is>
      </c>
      <c r="D957" s="40">
        <f>INDEX(Inputs!$T$5:$T$132,MATCH($B957&amp;"|"&amp;$C957,Inputs!$A$5:$A$132,0))</f>
        <v/>
      </c>
      <c r="E957" s="40">
        <f>INDEX(Inputs!$J$5:$J$132,MATCH($B957&amp;"|"&amp;$C957,Inputs!$A$5:$A$132,0))</f>
        <v/>
      </c>
      <c r="F957" s="40">
        <f>INDEX(Inputs!$K$5:$K$132,MATCH($B957&amp;"|"&amp;$C957,Inputs!$A$5:$A$132,0))</f>
        <v/>
      </c>
      <c r="G957" s="39" t="n"/>
      <c r="H957" s="5">
        <f>INDEX(Variables!$B$5:$B$105,MATCH($A957,Variables!$A$5:$A$105,0))&amp;IF($C957="",""," | "&amp;INDEX(Mapping!$B$5:$B$26,MATCH($C957,Mapping!$A$5:$A$26,0))&amp;" | "&amp;INDEX(Mapping!$B$30:$B$41,MATCH($B957,Mapping!$A$30:$A$41,0)))</f>
        <v/>
      </c>
      <c r="I957" s="5">
        <f>INDEX(Variables!$C$5:$C$105,MATCH($A957,Variables!$A$5:$A$105,0))</f>
        <v/>
      </c>
      <c r="J957" s="5">
        <f>INDEX(Variables!$E$5:$E$105,MATCH($A957,Variables!$A$5:$A$105,0))</f>
        <v/>
      </c>
      <c r="K957" s="25">
        <f>LOWER(Settings!$C$4)&amp;".mit."&amp;$A957&amp;IF($C957="","","."&amp;$C957&amp;"."&amp;$B957)&amp;IF(INDEX(Variables!$D$5:$D$105,MATCH($A957,Variables!$A$5:$A$105,0))="","","."&amp;INDEX(Variables!$D$5:$D$105,MATCH($A957,Variables!$A$5:$A$105,0)))&amp;"."&amp;K$5</f>
        <v/>
      </c>
      <c r="L957" s="41">
        <f>L$12*$D957*INDEX(L$21:L$28,$E957)*INDEX(L$30:L$46,$F957)*(1-INDEX(L$117:L$133,$F957))</f>
        <v/>
      </c>
      <c r="M957" s="40">
        <f>M$12*$D957*INDEX(M$21:M$28,$E957)*INDEX(M$30:M$46,$F957)*(1-INDEX(M$117:M$133,$F957))</f>
        <v/>
      </c>
      <c r="N957" s="40">
        <f>N$12*$D957*INDEX(N$21:N$28,$E957)*INDEX(N$30:N$46,$F957)*(1-INDEX(N$117:N$133,$F957))</f>
        <v/>
      </c>
      <c r="O957" s="40">
        <f>O$12*$D957*INDEX(O$21:O$28,$E957)*INDEX(O$30:O$46,$F957)*(1-INDEX(O$117:O$133,$F957))</f>
        <v/>
      </c>
      <c r="P957" s="40">
        <f>P$12*$D957*INDEX(P$21:P$28,$E957)*INDEX(P$30:P$46,$F957)*(1-INDEX(P$117:P$133,$F957))</f>
        <v/>
      </c>
      <c r="Q957" s="40">
        <f>Q$12*$D957*INDEX(Q$21:Q$28,$E957)*INDEX(Q$30:Q$46,$F957)*(1-INDEX(Q$117:Q$133,$F957))</f>
        <v/>
      </c>
      <c r="R957" s="40">
        <f>R$12*$D957*INDEX(R$21:R$28,$E957)*INDEX(R$30:R$46,$F957)*(1-INDEX(R$117:R$133,$F957))</f>
        <v/>
      </c>
      <c r="S957" s="40">
        <f>S$12*$D957*INDEX(S$21:S$28,$E957)*INDEX(S$30:S$46,$F957)*(1-INDEX(S$117:S$133,$F957))</f>
        <v/>
      </c>
      <c r="T957" s="40">
        <f>T$12*$D957*INDEX(T$21:T$28,$E957)*INDEX(T$30:T$46,$F957)*(1-INDEX(T$117:T$133,$F957))</f>
        <v/>
      </c>
      <c r="U957" s="40">
        <f>U$12*$D957*INDEX(U$21:U$28,$E957)*INDEX(U$30:U$46,$F957)*(1-INDEX(U$117:U$133,$F957))</f>
        <v/>
      </c>
      <c r="V957" s="40">
        <f>V$12*$D957*INDEX(V$21:V$28,$E957)*INDEX(V$30:V$46,$F957)*(1-INDEX(V$117:V$133,$F957))</f>
        <v/>
      </c>
      <c r="W957" s="40">
        <f>W$12*$D957*INDEX(W$21:W$28,$E957)*INDEX(W$30:W$46,$F957)*(1-INDEX(W$117:W$133,$F957))</f>
        <v/>
      </c>
      <c r="X957" s="40">
        <f>X$12*$D957*INDEX(X$21:X$28,$E957)*INDEX(X$30:X$46,$F957)*(1-INDEX(X$117:X$133,$F957))</f>
        <v/>
      </c>
      <c r="Y957" s="40">
        <f>Y$12*$D957*INDEX(Y$21:Y$28,$E957)*INDEX(Y$30:Y$46,$F957)*(1-INDEX(Y$117:Y$133,$F957))</f>
        <v/>
      </c>
      <c r="Z957" s="40">
        <f>Z$12*$D957*INDEX(Z$21:Z$28,$E957)*INDEX(Z$30:Z$46,$F957)*(1-INDEX(Z$117:Z$133,$F957))</f>
        <v/>
      </c>
      <c r="AA957" s="40">
        <f>AA$12*$D957*INDEX(AA$21:AA$28,$E957)*INDEX(AA$30:AA$46,$F957)*(1-INDEX(AA$117:AA$133,$F957))</f>
        <v/>
      </c>
      <c r="AB957" s="40">
        <f>AB$12*$D957*INDEX(AB$21:AB$28,$E957)*INDEX(AB$30:AB$46,$F957)*(1-INDEX(AB$117:AB$133,$F957))</f>
        <v/>
      </c>
      <c r="AC957" s="40">
        <f>AC$12*$D957*INDEX(AC$21:AC$28,$E957)*INDEX(AC$30:AC$46,$F957)*(1-INDEX(AC$117:AC$133,$F957))</f>
        <v/>
      </c>
      <c r="AD957" s="42">
        <f>CARBONTAX(AD$12,$D957,INDEX(AD$21:AD$28,$E957),INDEX(AD$30:AD$46,$F957),INDEX(AD$117:AD$133,$F957))</f>
        <v/>
      </c>
      <c r="AE957" s="25">
        <f>LOWER(Settings!$C$4)&amp;".mit."&amp;$A957&amp;IF($C957="","","."&amp;$C957&amp;"."&amp;$B957)&amp;IF(INDEX(Variables!$D$5:$D$105,MATCH($A957,Variables!$A$5:$A$105,0))="","","."&amp;INDEX(Variables!$D$5:$D$105,MATCH($A957,Variables!$A$5:$A$105,0)))&amp;"."&amp;AE$5</f>
        <v/>
      </c>
      <c r="AF957" s="41">
        <f>AF$12*$D957*INDEX(AF$21:AF$28,$E957)*INDEX(AF$30:AF$46,$F957)*(1-INDEX(AF$117:AF$133,$F957))</f>
        <v/>
      </c>
      <c r="AG957" s="40">
        <f>AG$12*$D957*INDEX(AG$21:AG$28,$E957)*INDEX(AG$30:AG$46,$F957)*(1-INDEX(AG$117:AG$133,$F957))</f>
        <v/>
      </c>
      <c r="AH957" s="40">
        <f>AH$12*$D957*INDEX(AH$21:AH$28,$E957)*INDEX(AH$30:AH$46,$F957)*(1-INDEX(AH$117:AH$133,$F957))</f>
        <v/>
      </c>
      <c r="AI957" s="40">
        <f>AI$12*$D957*INDEX(AI$21:AI$28,$E957)*INDEX(AI$30:AI$46,$F957)*(1-INDEX(AI$117:AI$133,$F957))</f>
        <v/>
      </c>
      <c r="AJ957" s="40">
        <f>AJ$12*$D957*INDEX(AJ$21:AJ$28,$E957)*INDEX(AJ$30:AJ$46,$F957)*(1-INDEX(AJ$117:AJ$133,$F957))</f>
        <v/>
      </c>
      <c r="AK957" s="40">
        <f>AK$12*$D957*INDEX(AK$21:AK$28,$E957)*INDEX(AK$30:AK$46,$F957)*(1-INDEX(AK$117:AK$133,$F957))</f>
        <v/>
      </c>
      <c r="AL957" s="40">
        <f>AL$12*$D957*INDEX(AL$21:AL$28,$E957)*INDEX(AL$30:AL$46,$F957)*(1-INDEX(AL$117:AL$133,$F957))</f>
        <v/>
      </c>
      <c r="AM957" s="40">
        <f>AM$12*$D957*INDEX(AM$21:AM$28,$E957)*INDEX(AM$30:AM$46,$F957)*(1-INDEX(AM$117:AM$133,$F957))</f>
        <v/>
      </c>
      <c r="AN957" s="40">
        <f>AN$12*$D957*INDEX(AN$21:AN$28,$E957)*INDEX(AN$30:AN$46,$F957)*(1-INDEX(AN$117:AN$133,$F957))</f>
        <v/>
      </c>
      <c r="AO957" s="40">
        <f>AO$12*$D957*INDEX(AO$21:AO$28,$E957)*INDEX(AO$30:AO$46,$F957)*(1-INDEX(AO$117:AO$133,$F957))</f>
        <v/>
      </c>
      <c r="AP957" s="40">
        <f>AP$12*$D957*INDEX(AP$21:AP$28,$E957)*INDEX(AP$30:AP$46,$F957)*(1-INDEX(AP$117:AP$133,$F957))</f>
        <v/>
      </c>
      <c r="AQ957" s="40">
        <f>AQ$12*$D957*INDEX(AQ$21:AQ$28,$E957)*INDEX(AQ$30:AQ$46,$F957)*(1-INDEX(AQ$117:AQ$133,$F957))</f>
        <v/>
      </c>
      <c r="AR957" s="40">
        <f>AR$12*$D957*INDEX(AR$21:AR$28,$E957)*INDEX(AR$30:AR$46,$F957)*(1-INDEX(AR$117:AR$133,$F957))</f>
        <v/>
      </c>
      <c r="AS957" s="40">
        <f>AS$12*$D957*INDEX(AS$21:AS$28,$E957)*INDEX(AS$30:AS$46,$F957)*(1-INDEX(AS$117:AS$133,$F957))</f>
        <v/>
      </c>
      <c r="AT957" s="40">
        <f>AT$12*$D957*INDEX(AT$21:AT$28,$E957)*INDEX(AT$30:AT$46,$F957)*(1-INDEX(AT$117:AT$133,$F957))</f>
        <v/>
      </c>
      <c r="AU957" s="40">
        <f>AU$12*$D957*INDEX(AU$21:AU$28,$E957)*INDEX(AU$30:AU$46,$F957)*(1-INDEX(AU$117:AU$133,$F957))</f>
        <v/>
      </c>
      <c r="AV957" s="40">
        <f>AV$12*$D957*INDEX(AV$21:AV$28,$E957)*INDEX(AV$30:AV$46,$F957)*(1-INDEX(AV$117:AV$133,$F957))</f>
        <v/>
      </c>
      <c r="AW957" s="40">
        <f>AW$12*$D957*INDEX(AW$21:AW$28,$E957)*INDEX(AW$30:AW$46,$F957)*(1-INDEX(AW$117:AW$133,$F957))</f>
        <v/>
      </c>
      <c r="AX957" s="42">
        <f>CARBONTAX(AX$12,$D957,INDEX(AX$21:AX$28,$E957),INDEX(AX$30:AX$46,$F957),INDEX(AX$117:AX$133,$F957))</f>
        <v/>
      </c>
    </row>
    <row r="958" hidden="1" outlineLevel="2"/>
    <row r="959" hidden="1" outlineLevel="2">
      <c r="A959" s="5" t="inlineStr">
        <is>
          <t>ets</t>
        </is>
      </c>
      <c r="B959" s="5" t="inlineStr">
        <is>
          <t>coa</t>
        </is>
      </c>
      <c r="C959" s="5" t="inlineStr">
        <is>
          <t>mac</t>
        </is>
      </c>
      <c r="D959" s="40">
        <f>INDEX(Inputs!$T$5:$T$132,MATCH($B959&amp;"|"&amp;$C959,Inputs!$A$5:$A$132,0))</f>
        <v/>
      </c>
      <c r="E959" s="40">
        <f>INDEX(Inputs!$K$5:$K$132,MATCH($B959&amp;"|"&amp;$C959,Inputs!$A$5:$A$132,0))</f>
        <v/>
      </c>
      <c r="F959" s="39" t="n"/>
      <c r="G959" s="39" t="n"/>
      <c r="H959" s="5">
        <f>INDEX(Variables!$B$5:$B$105,MATCH($A959,Variables!$A$5:$A$105,0))&amp;IF($C959="",""," | "&amp;INDEX(Mapping!$B$5:$B$26,MATCH($C959,Mapping!$A$5:$A$26,0))&amp;" | "&amp;INDEX(Mapping!$B$30:$B$41,MATCH($B959,Mapping!$A$30:$A$41,0)))</f>
        <v/>
      </c>
      <c r="I959" s="5">
        <f>INDEX(Variables!$C$5:$C$105,MATCH($A959,Variables!$A$5:$A$105,0))</f>
        <v/>
      </c>
      <c r="J959" s="5">
        <f>INDEX(Variables!$E$5:$E$105,MATCH($A959,Variables!$A$5:$A$105,0))</f>
        <v/>
      </c>
      <c r="K959" s="25">
        <f>LOWER(Settings!$C$4)&amp;".mit."&amp;$A959&amp;IF($C959="","","."&amp;$C959&amp;"."&amp;$B959)&amp;IF(INDEX(Variables!$D$5:$D$105,MATCH($A959,Variables!$A$5:$A$105,0))="","","."&amp;INDEX(Variables!$D$5:$D$105,MATCH($A959,Variables!$A$5:$A$105,0)))&amp;"."&amp;K$5</f>
        <v/>
      </c>
      <c r="L959" s="41">
        <f>L$134*$D959*INDEX(L$117:L$133,$E959)</f>
        <v/>
      </c>
      <c r="M959" s="40">
        <f>M$134*$D959*INDEX(M$117:M$133,$E959)</f>
        <v/>
      </c>
      <c r="N959" s="40">
        <f>N$134*$D959*INDEX(N$117:N$133,$E959)</f>
        <v/>
      </c>
      <c r="O959" s="40">
        <f>O$134*$D959*INDEX(O$117:O$133,$E959)</f>
        <v/>
      </c>
      <c r="P959" s="40">
        <f>P$134*$D959*INDEX(P$117:P$133,$E959)</f>
        <v/>
      </c>
      <c r="Q959" s="40">
        <f>Q$134*$D959*INDEX(Q$117:Q$133,$E959)</f>
        <v/>
      </c>
      <c r="R959" s="40">
        <f>R$134*$D959*INDEX(R$117:R$133,$E959)</f>
        <v/>
      </c>
      <c r="S959" s="40">
        <f>S$134*$D959*INDEX(S$117:S$133,$E959)</f>
        <v/>
      </c>
      <c r="T959" s="40">
        <f>T$134*$D959*INDEX(T$117:T$133,$E959)</f>
        <v/>
      </c>
      <c r="U959" s="40">
        <f>U$134*$D959*INDEX(U$117:U$133,$E959)</f>
        <v/>
      </c>
      <c r="V959" s="40">
        <f>V$134*$D959*INDEX(V$117:V$133,$E959)</f>
        <v/>
      </c>
      <c r="W959" s="40">
        <f>W$134*$D959*INDEX(W$117:W$133,$E959)</f>
        <v/>
      </c>
      <c r="X959" s="40">
        <f>X$134*$D959*INDEX(X$117:X$133,$E959)</f>
        <v/>
      </c>
      <c r="Y959" s="40">
        <f>Y$134*$D959*INDEX(Y$117:Y$133,$E959)</f>
        <v/>
      </c>
      <c r="Z959" s="40">
        <f>Z$134*$D959*INDEX(Z$117:Z$133,$E959)</f>
        <v/>
      </c>
      <c r="AA959" s="40">
        <f>AA$134*$D959*INDEX(AA$117:AA$133,$E959)</f>
        <v/>
      </c>
      <c r="AB959" s="40">
        <f>AB$134*$D959*INDEX(AB$117:AB$133,$E959)</f>
        <v/>
      </c>
      <c r="AC959" s="40">
        <f>AC$134*$D959*INDEX(AC$117:AC$133,$E959)</f>
        <v/>
      </c>
      <c r="AD959" s="42">
        <f>ETSCOST(AD$134,$D959,INDEX(AD$117:AD$133,$E959))</f>
        <v/>
      </c>
      <c r="AE959" s="25">
        <f>LOWER(Settings!$C$4)&amp;".mit."&amp;$A959&amp;IF($C959="","","."&amp;$C959&amp;"."&amp;$B959)&amp;IF(INDEX(Variables!$D$5:$D$105,MATCH($A959,Variables!$A$5:$A$105,0))="","","."&amp;INDEX(Variables!$D$5:$D$105,MATCH($A959,Variables!$A$5:$A$105,0)))&amp;"."&amp;AE$5</f>
        <v/>
      </c>
      <c r="AF959" s="41">
        <f>AF$134*$D959*INDEX(AF$117:AF$133,$E959)</f>
        <v/>
      </c>
      <c r="AG959" s="40">
        <f>AG$134*$D959*INDEX(AG$117:AG$133,$E959)</f>
        <v/>
      </c>
      <c r="AH959" s="40">
        <f>AH$134*$D959*INDEX(AH$117:AH$133,$E959)</f>
        <v/>
      </c>
      <c r="AI959" s="40">
        <f>AI$134*$D959*INDEX(AI$117:AI$133,$E959)</f>
        <v/>
      </c>
      <c r="AJ959" s="40">
        <f>AJ$134*$D959*INDEX(AJ$117:AJ$133,$E959)</f>
        <v/>
      </c>
      <c r="AK959" s="40">
        <f>AK$134*$D959*INDEX(AK$117:AK$133,$E959)</f>
        <v/>
      </c>
      <c r="AL959" s="40">
        <f>AL$134*$D959*INDEX(AL$117:AL$133,$E959)</f>
        <v/>
      </c>
      <c r="AM959" s="40">
        <f>AM$134*$D959*INDEX(AM$117:AM$133,$E959)</f>
        <v/>
      </c>
      <c r="AN959" s="40">
        <f>AN$134*$D959*INDEX(AN$117:AN$133,$E959)</f>
        <v/>
      </c>
      <c r="AO959" s="40">
        <f>AO$134*$D959*INDEX(AO$117:AO$133,$E959)</f>
        <v/>
      </c>
      <c r="AP959" s="40">
        <f>AP$134*$D959*INDEX(AP$117:AP$133,$E959)</f>
        <v/>
      </c>
      <c r="AQ959" s="40">
        <f>AQ$134*$D959*INDEX(AQ$117:AQ$133,$E959)</f>
        <v/>
      </c>
      <c r="AR959" s="40">
        <f>AR$134*$D959*INDEX(AR$117:AR$133,$E959)</f>
        <v/>
      </c>
      <c r="AS959" s="40">
        <f>AS$134*$D959*INDEX(AS$117:AS$133,$E959)</f>
        <v/>
      </c>
      <c r="AT959" s="40">
        <f>AT$134*$D959*INDEX(AT$117:AT$133,$E959)</f>
        <v/>
      </c>
      <c r="AU959" s="40">
        <f>AU$134*$D959*INDEX(AU$117:AU$133,$E959)</f>
        <v/>
      </c>
      <c r="AV959" s="40">
        <f>AV$134*$D959*INDEX(AV$117:AV$133,$E959)</f>
        <v/>
      </c>
      <c r="AW959" s="40">
        <f>AW$134*$D959*INDEX(AW$117:AW$133,$E959)</f>
        <v/>
      </c>
      <c r="AX959" s="42">
        <f>ETSCOST(AX$134,$D959,INDEX(AX$117:AX$133,$E959))</f>
        <v/>
      </c>
    </row>
    <row r="960" hidden="1" outlineLevel="2">
      <c r="A960" s="5" t="inlineStr">
        <is>
          <t>ets</t>
        </is>
      </c>
      <c r="B960" s="5" t="inlineStr">
        <is>
          <t>nga</t>
        </is>
      </c>
      <c r="C960" s="5" t="inlineStr">
        <is>
          <t>mac</t>
        </is>
      </c>
      <c r="D960" s="40">
        <f>INDEX(Inputs!$T$5:$T$132,MATCH($B960&amp;"|"&amp;$C960,Inputs!$A$5:$A$132,0))</f>
        <v/>
      </c>
      <c r="E960" s="40">
        <f>INDEX(Inputs!$K$5:$K$132,MATCH($B960&amp;"|"&amp;$C960,Inputs!$A$5:$A$132,0))</f>
        <v/>
      </c>
      <c r="F960" s="39" t="n"/>
      <c r="G960" s="39" t="n"/>
      <c r="H960" s="5">
        <f>INDEX(Variables!$B$5:$B$105,MATCH($A960,Variables!$A$5:$A$105,0))&amp;IF($C960="",""," | "&amp;INDEX(Mapping!$B$5:$B$26,MATCH($C960,Mapping!$A$5:$A$26,0))&amp;" | "&amp;INDEX(Mapping!$B$30:$B$41,MATCH($B960,Mapping!$A$30:$A$41,0)))</f>
        <v/>
      </c>
      <c r="I960" s="5">
        <f>INDEX(Variables!$C$5:$C$105,MATCH($A960,Variables!$A$5:$A$105,0))</f>
        <v/>
      </c>
      <c r="J960" s="5">
        <f>INDEX(Variables!$E$5:$E$105,MATCH($A960,Variables!$A$5:$A$105,0))</f>
        <v/>
      </c>
      <c r="K960" s="25">
        <f>LOWER(Settings!$C$4)&amp;".mit."&amp;$A960&amp;IF($C960="","","."&amp;$C960&amp;"."&amp;$B960)&amp;IF(INDEX(Variables!$D$5:$D$105,MATCH($A960,Variables!$A$5:$A$105,0))="","","."&amp;INDEX(Variables!$D$5:$D$105,MATCH($A960,Variables!$A$5:$A$105,0)))&amp;"."&amp;K$5</f>
        <v/>
      </c>
      <c r="L960" s="41">
        <f>L$134*$D960*INDEX(L$117:L$133,$E960)</f>
        <v/>
      </c>
      <c r="M960" s="40">
        <f>M$134*$D960*INDEX(M$117:M$133,$E960)</f>
        <v/>
      </c>
      <c r="N960" s="40">
        <f>N$134*$D960*INDEX(N$117:N$133,$E960)</f>
        <v/>
      </c>
      <c r="O960" s="40">
        <f>O$134*$D960*INDEX(O$117:O$133,$E960)</f>
        <v/>
      </c>
      <c r="P960" s="40">
        <f>P$134*$D960*INDEX(P$117:P$133,$E960)</f>
        <v/>
      </c>
      <c r="Q960" s="40">
        <f>Q$134*$D960*INDEX(Q$117:Q$133,$E960)</f>
        <v/>
      </c>
      <c r="R960" s="40">
        <f>R$134*$D960*INDEX(R$117:R$133,$E960)</f>
        <v/>
      </c>
      <c r="S960" s="40">
        <f>S$134*$D960*INDEX(S$117:S$133,$E960)</f>
        <v/>
      </c>
      <c r="T960" s="40">
        <f>T$134*$D960*INDEX(T$117:T$133,$E960)</f>
        <v/>
      </c>
      <c r="U960" s="40">
        <f>U$134*$D960*INDEX(U$117:U$133,$E960)</f>
        <v/>
      </c>
      <c r="V960" s="40">
        <f>V$134*$D960*INDEX(V$117:V$133,$E960)</f>
        <v/>
      </c>
      <c r="W960" s="40">
        <f>W$134*$D960*INDEX(W$117:W$133,$E960)</f>
        <v/>
      </c>
      <c r="X960" s="40">
        <f>X$134*$D960*INDEX(X$117:X$133,$E960)</f>
        <v/>
      </c>
      <c r="Y960" s="40">
        <f>Y$134*$D960*INDEX(Y$117:Y$133,$E960)</f>
        <v/>
      </c>
      <c r="Z960" s="40">
        <f>Z$134*$D960*INDEX(Z$117:Z$133,$E960)</f>
        <v/>
      </c>
      <c r="AA960" s="40">
        <f>AA$134*$D960*INDEX(AA$117:AA$133,$E960)</f>
        <v/>
      </c>
      <c r="AB960" s="40">
        <f>AB$134*$D960*INDEX(AB$117:AB$133,$E960)</f>
        <v/>
      </c>
      <c r="AC960" s="40">
        <f>AC$134*$D960*INDEX(AC$117:AC$133,$E960)</f>
        <v/>
      </c>
      <c r="AD960" s="42">
        <f>ETSCOST(AD$134,$D960,INDEX(AD$117:AD$133,$E960))</f>
        <v/>
      </c>
      <c r="AE960" s="25">
        <f>LOWER(Settings!$C$4)&amp;".mit."&amp;$A960&amp;IF($C960="","","."&amp;$C960&amp;"."&amp;$B960)&amp;IF(INDEX(Variables!$D$5:$D$105,MATCH($A960,Variables!$A$5:$A$105,0))="","","."&amp;INDEX(Variables!$D$5:$D$105,MATCH($A960,Variables!$A$5:$A$105,0)))&amp;"."&amp;AE$5</f>
        <v/>
      </c>
      <c r="AF960" s="41">
        <f>AF$134*$D960*INDEX(AF$117:AF$133,$E960)</f>
        <v/>
      </c>
      <c r="AG960" s="40">
        <f>AG$134*$D960*INDEX(AG$117:AG$133,$E960)</f>
        <v/>
      </c>
      <c r="AH960" s="40">
        <f>AH$134*$D960*INDEX(AH$117:AH$133,$E960)</f>
        <v/>
      </c>
      <c r="AI960" s="40">
        <f>AI$134*$D960*INDEX(AI$117:AI$133,$E960)</f>
        <v/>
      </c>
      <c r="AJ960" s="40">
        <f>AJ$134*$D960*INDEX(AJ$117:AJ$133,$E960)</f>
        <v/>
      </c>
      <c r="AK960" s="40">
        <f>AK$134*$D960*INDEX(AK$117:AK$133,$E960)</f>
        <v/>
      </c>
      <c r="AL960" s="40">
        <f>AL$134*$D960*INDEX(AL$117:AL$133,$E960)</f>
        <v/>
      </c>
      <c r="AM960" s="40">
        <f>AM$134*$D960*INDEX(AM$117:AM$133,$E960)</f>
        <v/>
      </c>
      <c r="AN960" s="40">
        <f>AN$134*$D960*INDEX(AN$117:AN$133,$E960)</f>
        <v/>
      </c>
      <c r="AO960" s="40">
        <f>AO$134*$D960*INDEX(AO$117:AO$133,$E960)</f>
        <v/>
      </c>
      <c r="AP960" s="40">
        <f>AP$134*$D960*INDEX(AP$117:AP$133,$E960)</f>
        <v/>
      </c>
      <c r="AQ960" s="40">
        <f>AQ$134*$D960*INDEX(AQ$117:AQ$133,$E960)</f>
        <v/>
      </c>
      <c r="AR960" s="40">
        <f>AR$134*$D960*INDEX(AR$117:AR$133,$E960)</f>
        <v/>
      </c>
      <c r="AS960" s="40">
        <f>AS$134*$D960*INDEX(AS$117:AS$133,$E960)</f>
        <v/>
      </c>
      <c r="AT960" s="40">
        <f>AT$134*$D960*INDEX(AT$117:AT$133,$E960)</f>
        <v/>
      </c>
      <c r="AU960" s="40">
        <f>AU$134*$D960*INDEX(AU$117:AU$133,$E960)</f>
        <v/>
      </c>
      <c r="AV960" s="40">
        <f>AV$134*$D960*INDEX(AV$117:AV$133,$E960)</f>
        <v/>
      </c>
      <c r="AW960" s="40">
        <f>AW$134*$D960*INDEX(AW$117:AW$133,$E960)</f>
        <v/>
      </c>
      <c r="AX960" s="42">
        <f>ETSCOST(AX$134,$D960,INDEX(AX$117:AX$133,$E960))</f>
        <v/>
      </c>
    </row>
    <row r="961" hidden="1" outlineLevel="2">
      <c r="A961" s="5" t="inlineStr">
        <is>
          <t>ets</t>
        </is>
      </c>
      <c r="B961" s="5" t="inlineStr">
        <is>
          <t>gso</t>
        </is>
      </c>
      <c r="C961" s="5" t="inlineStr">
        <is>
          <t>mac</t>
        </is>
      </c>
      <c r="D961" s="40">
        <f>INDEX(Inputs!$T$5:$T$132,MATCH($B961&amp;"|"&amp;$C961,Inputs!$A$5:$A$132,0))</f>
        <v/>
      </c>
      <c r="E961" s="40">
        <f>INDEX(Inputs!$K$5:$K$132,MATCH($B961&amp;"|"&amp;$C961,Inputs!$A$5:$A$132,0))</f>
        <v/>
      </c>
      <c r="F961" s="39" t="n"/>
      <c r="G961" s="39" t="n"/>
      <c r="H961" s="5">
        <f>INDEX(Variables!$B$5:$B$105,MATCH($A961,Variables!$A$5:$A$105,0))&amp;IF($C961="",""," | "&amp;INDEX(Mapping!$B$5:$B$26,MATCH($C961,Mapping!$A$5:$A$26,0))&amp;" | "&amp;INDEX(Mapping!$B$30:$B$41,MATCH($B961,Mapping!$A$30:$A$41,0)))</f>
        <v/>
      </c>
      <c r="I961" s="5">
        <f>INDEX(Variables!$C$5:$C$105,MATCH($A961,Variables!$A$5:$A$105,0))</f>
        <v/>
      </c>
      <c r="J961" s="5">
        <f>INDEX(Variables!$E$5:$E$105,MATCH($A961,Variables!$A$5:$A$105,0))</f>
        <v/>
      </c>
      <c r="K961" s="25">
        <f>LOWER(Settings!$C$4)&amp;".mit."&amp;$A961&amp;IF($C961="","","."&amp;$C961&amp;"."&amp;$B961)&amp;IF(INDEX(Variables!$D$5:$D$105,MATCH($A961,Variables!$A$5:$A$105,0))="","","."&amp;INDEX(Variables!$D$5:$D$105,MATCH($A961,Variables!$A$5:$A$105,0)))&amp;"."&amp;K$5</f>
        <v/>
      </c>
      <c r="L961" s="41">
        <f>L$134*$D961*INDEX(L$117:L$133,$E961)</f>
        <v/>
      </c>
      <c r="M961" s="40">
        <f>M$134*$D961*INDEX(M$117:M$133,$E961)</f>
        <v/>
      </c>
      <c r="N961" s="40">
        <f>N$134*$D961*INDEX(N$117:N$133,$E961)</f>
        <v/>
      </c>
      <c r="O961" s="40">
        <f>O$134*$D961*INDEX(O$117:O$133,$E961)</f>
        <v/>
      </c>
      <c r="P961" s="40">
        <f>P$134*$D961*INDEX(P$117:P$133,$E961)</f>
        <v/>
      </c>
      <c r="Q961" s="40">
        <f>Q$134*$D961*INDEX(Q$117:Q$133,$E961)</f>
        <v/>
      </c>
      <c r="R961" s="40">
        <f>R$134*$D961*INDEX(R$117:R$133,$E961)</f>
        <v/>
      </c>
      <c r="S961" s="40">
        <f>S$134*$D961*INDEX(S$117:S$133,$E961)</f>
        <v/>
      </c>
      <c r="T961" s="40">
        <f>T$134*$D961*INDEX(T$117:T$133,$E961)</f>
        <v/>
      </c>
      <c r="U961" s="40">
        <f>U$134*$D961*INDEX(U$117:U$133,$E961)</f>
        <v/>
      </c>
      <c r="V961" s="40">
        <f>V$134*$D961*INDEX(V$117:V$133,$E961)</f>
        <v/>
      </c>
      <c r="W961" s="40">
        <f>W$134*$D961*INDEX(W$117:W$133,$E961)</f>
        <v/>
      </c>
      <c r="X961" s="40">
        <f>X$134*$D961*INDEX(X$117:X$133,$E961)</f>
        <v/>
      </c>
      <c r="Y961" s="40">
        <f>Y$134*$D961*INDEX(Y$117:Y$133,$E961)</f>
        <v/>
      </c>
      <c r="Z961" s="40">
        <f>Z$134*$D961*INDEX(Z$117:Z$133,$E961)</f>
        <v/>
      </c>
      <c r="AA961" s="40">
        <f>AA$134*$D961*INDEX(AA$117:AA$133,$E961)</f>
        <v/>
      </c>
      <c r="AB961" s="40">
        <f>AB$134*$D961*INDEX(AB$117:AB$133,$E961)</f>
        <v/>
      </c>
      <c r="AC961" s="40">
        <f>AC$134*$D961*INDEX(AC$117:AC$133,$E961)</f>
        <v/>
      </c>
      <c r="AD961" s="42">
        <f>ETSCOST(AD$134,$D961,INDEX(AD$117:AD$133,$E961))</f>
        <v/>
      </c>
      <c r="AE961" s="25">
        <f>LOWER(Settings!$C$4)&amp;".mit."&amp;$A961&amp;IF($C961="","","."&amp;$C961&amp;"."&amp;$B961)&amp;IF(INDEX(Variables!$D$5:$D$105,MATCH($A961,Variables!$A$5:$A$105,0))="","","."&amp;INDEX(Variables!$D$5:$D$105,MATCH($A961,Variables!$A$5:$A$105,0)))&amp;"."&amp;AE$5</f>
        <v/>
      </c>
      <c r="AF961" s="41">
        <f>AF$134*$D961*INDEX(AF$117:AF$133,$E961)</f>
        <v/>
      </c>
      <c r="AG961" s="40">
        <f>AG$134*$D961*INDEX(AG$117:AG$133,$E961)</f>
        <v/>
      </c>
      <c r="AH961" s="40">
        <f>AH$134*$D961*INDEX(AH$117:AH$133,$E961)</f>
        <v/>
      </c>
      <c r="AI961" s="40">
        <f>AI$134*$D961*INDEX(AI$117:AI$133,$E961)</f>
        <v/>
      </c>
      <c r="AJ961" s="40">
        <f>AJ$134*$D961*INDEX(AJ$117:AJ$133,$E961)</f>
        <v/>
      </c>
      <c r="AK961" s="40">
        <f>AK$134*$D961*INDEX(AK$117:AK$133,$E961)</f>
        <v/>
      </c>
      <c r="AL961" s="40">
        <f>AL$134*$D961*INDEX(AL$117:AL$133,$E961)</f>
        <v/>
      </c>
      <c r="AM961" s="40">
        <f>AM$134*$D961*INDEX(AM$117:AM$133,$E961)</f>
        <v/>
      </c>
      <c r="AN961" s="40">
        <f>AN$134*$D961*INDEX(AN$117:AN$133,$E961)</f>
        <v/>
      </c>
      <c r="AO961" s="40">
        <f>AO$134*$D961*INDEX(AO$117:AO$133,$E961)</f>
        <v/>
      </c>
      <c r="AP961" s="40">
        <f>AP$134*$D961*INDEX(AP$117:AP$133,$E961)</f>
        <v/>
      </c>
      <c r="AQ961" s="40">
        <f>AQ$134*$D961*INDEX(AQ$117:AQ$133,$E961)</f>
        <v/>
      </c>
      <c r="AR961" s="40">
        <f>AR$134*$D961*INDEX(AR$117:AR$133,$E961)</f>
        <v/>
      </c>
      <c r="AS961" s="40">
        <f>AS$134*$D961*INDEX(AS$117:AS$133,$E961)</f>
        <v/>
      </c>
      <c r="AT961" s="40">
        <f>AT$134*$D961*INDEX(AT$117:AT$133,$E961)</f>
        <v/>
      </c>
      <c r="AU961" s="40">
        <f>AU$134*$D961*INDEX(AU$117:AU$133,$E961)</f>
        <v/>
      </c>
      <c r="AV961" s="40">
        <f>AV$134*$D961*INDEX(AV$117:AV$133,$E961)</f>
        <v/>
      </c>
      <c r="AW961" s="40">
        <f>AW$134*$D961*INDEX(AW$117:AW$133,$E961)</f>
        <v/>
      </c>
      <c r="AX961" s="42">
        <f>ETSCOST(AX$134,$D961,INDEX(AX$117:AX$133,$E961))</f>
        <v/>
      </c>
    </row>
    <row r="962" hidden="1" outlineLevel="2">
      <c r="A962" s="5" t="inlineStr">
        <is>
          <t>ets</t>
        </is>
      </c>
      <c r="B962" s="5" t="inlineStr">
        <is>
          <t>die</t>
        </is>
      </c>
      <c r="C962" s="5" t="inlineStr">
        <is>
          <t>mac</t>
        </is>
      </c>
      <c r="D962" s="40">
        <f>INDEX(Inputs!$T$5:$T$132,MATCH($B962&amp;"|"&amp;$C962,Inputs!$A$5:$A$132,0))</f>
        <v/>
      </c>
      <c r="E962" s="40">
        <f>INDEX(Inputs!$K$5:$K$132,MATCH($B962&amp;"|"&amp;$C962,Inputs!$A$5:$A$132,0))</f>
        <v/>
      </c>
      <c r="F962" s="39" t="n"/>
      <c r="G962" s="39" t="n"/>
      <c r="H962" s="5">
        <f>INDEX(Variables!$B$5:$B$105,MATCH($A962,Variables!$A$5:$A$105,0))&amp;IF($C962="",""," | "&amp;INDEX(Mapping!$B$5:$B$26,MATCH($C962,Mapping!$A$5:$A$26,0))&amp;" | "&amp;INDEX(Mapping!$B$30:$B$41,MATCH($B962,Mapping!$A$30:$A$41,0)))</f>
        <v/>
      </c>
      <c r="I962" s="5">
        <f>INDEX(Variables!$C$5:$C$105,MATCH($A962,Variables!$A$5:$A$105,0))</f>
        <v/>
      </c>
      <c r="J962" s="5">
        <f>INDEX(Variables!$E$5:$E$105,MATCH($A962,Variables!$A$5:$A$105,0))</f>
        <v/>
      </c>
      <c r="K962" s="25">
        <f>LOWER(Settings!$C$4)&amp;".mit."&amp;$A962&amp;IF($C962="","","."&amp;$C962&amp;"."&amp;$B962)&amp;IF(INDEX(Variables!$D$5:$D$105,MATCH($A962,Variables!$A$5:$A$105,0))="","","."&amp;INDEX(Variables!$D$5:$D$105,MATCH($A962,Variables!$A$5:$A$105,0)))&amp;"."&amp;K$5</f>
        <v/>
      </c>
      <c r="L962" s="41">
        <f>L$134*$D962*INDEX(L$117:L$133,$E962)</f>
        <v/>
      </c>
      <c r="M962" s="40">
        <f>M$134*$D962*INDEX(M$117:M$133,$E962)</f>
        <v/>
      </c>
      <c r="N962" s="40">
        <f>N$134*$D962*INDEX(N$117:N$133,$E962)</f>
        <v/>
      </c>
      <c r="O962" s="40">
        <f>O$134*$D962*INDEX(O$117:O$133,$E962)</f>
        <v/>
      </c>
      <c r="P962" s="40">
        <f>P$134*$D962*INDEX(P$117:P$133,$E962)</f>
        <v/>
      </c>
      <c r="Q962" s="40">
        <f>Q$134*$D962*INDEX(Q$117:Q$133,$E962)</f>
        <v/>
      </c>
      <c r="R962" s="40">
        <f>R$134*$D962*INDEX(R$117:R$133,$E962)</f>
        <v/>
      </c>
      <c r="S962" s="40">
        <f>S$134*$D962*INDEX(S$117:S$133,$E962)</f>
        <v/>
      </c>
      <c r="T962" s="40">
        <f>T$134*$D962*INDEX(T$117:T$133,$E962)</f>
        <v/>
      </c>
      <c r="U962" s="40">
        <f>U$134*$D962*INDEX(U$117:U$133,$E962)</f>
        <v/>
      </c>
      <c r="V962" s="40">
        <f>V$134*$D962*INDEX(V$117:V$133,$E962)</f>
        <v/>
      </c>
      <c r="W962" s="40">
        <f>W$134*$D962*INDEX(W$117:W$133,$E962)</f>
        <v/>
      </c>
      <c r="X962" s="40">
        <f>X$134*$D962*INDEX(X$117:X$133,$E962)</f>
        <v/>
      </c>
      <c r="Y962" s="40">
        <f>Y$134*$D962*INDEX(Y$117:Y$133,$E962)</f>
        <v/>
      </c>
      <c r="Z962" s="40">
        <f>Z$134*$D962*INDEX(Z$117:Z$133,$E962)</f>
        <v/>
      </c>
      <c r="AA962" s="40">
        <f>AA$134*$D962*INDEX(AA$117:AA$133,$E962)</f>
        <v/>
      </c>
      <c r="AB962" s="40">
        <f>AB$134*$D962*INDEX(AB$117:AB$133,$E962)</f>
        <v/>
      </c>
      <c r="AC962" s="40">
        <f>AC$134*$D962*INDEX(AC$117:AC$133,$E962)</f>
        <v/>
      </c>
      <c r="AD962" s="42">
        <f>ETSCOST(AD$134,$D962,INDEX(AD$117:AD$133,$E962))</f>
        <v/>
      </c>
      <c r="AE962" s="25">
        <f>LOWER(Settings!$C$4)&amp;".mit."&amp;$A962&amp;IF($C962="","","."&amp;$C962&amp;"."&amp;$B962)&amp;IF(INDEX(Variables!$D$5:$D$105,MATCH($A962,Variables!$A$5:$A$105,0))="","","."&amp;INDEX(Variables!$D$5:$D$105,MATCH($A962,Variables!$A$5:$A$105,0)))&amp;"."&amp;AE$5</f>
        <v/>
      </c>
      <c r="AF962" s="41">
        <f>AF$134*$D962*INDEX(AF$117:AF$133,$E962)</f>
        <v/>
      </c>
      <c r="AG962" s="40">
        <f>AG$134*$D962*INDEX(AG$117:AG$133,$E962)</f>
        <v/>
      </c>
      <c r="AH962" s="40">
        <f>AH$134*$D962*INDEX(AH$117:AH$133,$E962)</f>
        <v/>
      </c>
      <c r="AI962" s="40">
        <f>AI$134*$D962*INDEX(AI$117:AI$133,$E962)</f>
        <v/>
      </c>
      <c r="AJ962" s="40">
        <f>AJ$134*$D962*INDEX(AJ$117:AJ$133,$E962)</f>
        <v/>
      </c>
      <c r="AK962" s="40">
        <f>AK$134*$D962*INDEX(AK$117:AK$133,$E962)</f>
        <v/>
      </c>
      <c r="AL962" s="40">
        <f>AL$134*$D962*INDEX(AL$117:AL$133,$E962)</f>
        <v/>
      </c>
      <c r="AM962" s="40">
        <f>AM$134*$D962*INDEX(AM$117:AM$133,$E962)</f>
        <v/>
      </c>
      <c r="AN962" s="40">
        <f>AN$134*$D962*INDEX(AN$117:AN$133,$E962)</f>
        <v/>
      </c>
      <c r="AO962" s="40">
        <f>AO$134*$D962*INDEX(AO$117:AO$133,$E962)</f>
        <v/>
      </c>
      <c r="AP962" s="40">
        <f>AP$134*$D962*INDEX(AP$117:AP$133,$E962)</f>
        <v/>
      </c>
      <c r="AQ962" s="40">
        <f>AQ$134*$D962*INDEX(AQ$117:AQ$133,$E962)</f>
        <v/>
      </c>
      <c r="AR962" s="40">
        <f>AR$134*$D962*INDEX(AR$117:AR$133,$E962)</f>
        <v/>
      </c>
      <c r="AS962" s="40">
        <f>AS$134*$D962*INDEX(AS$117:AS$133,$E962)</f>
        <v/>
      </c>
      <c r="AT962" s="40">
        <f>AT$134*$D962*INDEX(AT$117:AT$133,$E962)</f>
        <v/>
      </c>
      <c r="AU962" s="40">
        <f>AU$134*$D962*INDEX(AU$117:AU$133,$E962)</f>
        <v/>
      </c>
      <c r="AV962" s="40">
        <f>AV$134*$D962*INDEX(AV$117:AV$133,$E962)</f>
        <v/>
      </c>
      <c r="AW962" s="40">
        <f>AW$134*$D962*INDEX(AW$117:AW$133,$E962)</f>
        <v/>
      </c>
      <c r="AX962" s="42">
        <f>ETSCOST(AX$134,$D962,INDEX(AX$117:AX$133,$E962))</f>
        <v/>
      </c>
    </row>
    <row r="963" hidden="1" outlineLevel="2">
      <c r="A963" s="5" t="inlineStr">
        <is>
          <t>ets</t>
        </is>
      </c>
      <c r="B963" s="5" t="inlineStr">
        <is>
          <t>lpg</t>
        </is>
      </c>
      <c r="C963" s="5" t="inlineStr">
        <is>
          <t>mac</t>
        </is>
      </c>
      <c r="D963" s="40">
        <f>INDEX(Inputs!$T$5:$T$132,MATCH($B963&amp;"|"&amp;$C963,Inputs!$A$5:$A$132,0))</f>
        <v/>
      </c>
      <c r="E963" s="40">
        <f>INDEX(Inputs!$K$5:$K$132,MATCH($B963&amp;"|"&amp;$C963,Inputs!$A$5:$A$132,0))</f>
        <v/>
      </c>
      <c r="F963" s="39" t="n"/>
      <c r="G963" s="39" t="n"/>
      <c r="H963" s="5">
        <f>INDEX(Variables!$B$5:$B$105,MATCH($A963,Variables!$A$5:$A$105,0))&amp;IF($C963="",""," | "&amp;INDEX(Mapping!$B$5:$B$26,MATCH($C963,Mapping!$A$5:$A$26,0))&amp;" | "&amp;INDEX(Mapping!$B$30:$B$41,MATCH($B963,Mapping!$A$30:$A$41,0)))</f>
        <v/>
      </c>
      <c r="I963" s="5">
        <f>INDEX(Variables!$C$5:$C$105,MATCH($A963,Variables!$A$5:$A$105,0))</f>
        <v/>
      </c>
      <c r="J963" s="5">
        <f>INDEX(Variables!$E$5:$E$105,MATCH($A963,Variables!$A$5:$A$105,0))</f>
        <v/>
      </c>
      <c r="K963" s="25">
        <f>LOWER(Settings!$C$4)&amp;".mit."&amp;$A963&amp;IF($C963="","","."&amp;$C963&amp;"."&amp;$B963)&amp;IF(INDEX(Variables!$D$5:$D$105,MATCH($A963,Variables!$A$5:$A$105,0))="","","."&amp;INDEX(Variables!$D$5:$D$105,MATCH($A963,Variables!$A$5:$A$105,0)))&amp;"."&amp;K$5</f>
        <v/>
      </c>
      <c r="L963" s="41">
        <f>L$134*$D963*INDEX(L$117:L$133,$E963)</f>
        <v/>
      </c>
      <c r="M963" s="40">
        <f>M$134*$D963*INDEX(M$117:M$133,$E963)</f>
        <v/>
      </c>
      <c r="N963" s="40">
        <f>N$134*$D963*INDEX(N$117:N$133,$E963)</f>
        <v/>
      </c>
      <c r="O963" s="40">
        <f>O$134*$D963*INDEX(O$117:O$133,$E963)</f>
        <v/>
      </c>
      <c r="P963" s="40">
        <f>P$134*$D963*INDEX(P$117:P$133,$E963)</f>
        <v/>
      </c>
      <c r="Q963" s="40">
        <f>Q$134*$D963*INDEX(Q$117:Q$133,$E963)</f>
        <v/>
      </c>
      <c r="R963" s="40">
        <f>R$134*$D963*INDEX(R$117:R$133,$E963)</f>
        <v/>
      </c>
      <c r="S963" s="40">
        <f>S$134*$D963*INDEX(S$117:S$133,$E963)</f>
        <v/>
      </c>
      <c r="T963" s="40">
        <f>T$134*$D963*INDEX(T$117:T$133,$E963)</f>
        <v/>
      </c>
      <c r="U963" s="40">
        <f>U$134*$D963*INDEX(U$117:U$133,$E963)</f>
        <v/>
      </c>
      <c r="V963" s="40">
        <f>V$134*$D963*INDEX(V$117:V$133,$E963)</f>
        <v/>
      </c>
      <c r="W963" s="40">
        <f>W$134*$D963*INDEX(W$117:W$133,$E963)</f>
        <v/>
      </c>
      <c r="X963" s="40">
        <f>X$134*$D963*INDEX(X$117:X$133,$E963)</f>
        <v/>
      </c>
      <c r="Y963" s="40">
        <f>Y$134*$D963*INDEX(Y$117:Y$133,$E963)</f>
        <v/>
      </c>
      <c r="Z963" s="40">
        <f>Z$134*$D963*INDEX(Z$117:Z$133,$E963)</f>
        <v/>
      </c>
      <c r="AA963" s="40">
        <f>AA$134*$D963*INDEX(AA$117:AA$133,$E963)</f>
        <v/>
      </c>
      <c r="AB963" s="40">
        <f>AB$134*$D963*INDEX(AB$117:AB$133,$E963)</f>
        <v/>
      </c>
      <c r="AC963" s="40">
        <f>AC$134*$D963*INDEX(AC$117:AC$133,$E963)</f>
        <v/>
      </c>
      <c r="AD963" s="42">
        <f>ETSCOST(AD$134,$D963,INDEX(AD$117:AD$133,$E963))</f>
        <v/>
      </c>
      <c r="AE963" s="25">
        <f>LOWER(Settings!$C$4)&amp;".mit."&amp;$A963&amp;IF($C963="","","."&amp;$C963&amp;"."&amp;$B963)&amp;IF(INDEX(Variables!$D$5:$D$105,MATCH($A963,Variables!$A$5:$A$105,0))="","","."&amp;INDEX(Variables!$D$5:$D$105,MATCH($A963,Variables!$A$5:$A$105,0)))&amp;"."&amp;AE$5</f>
        <v/>
      </c>
      <c r="AF963" s="41">
        <f>AF$134*$D963*INDEX(AF$117:AF$133,$E963)</f>
        <v/>
      </c>
      <c r="AG963" s="40">
        <f>AG$134*$D963*INDEX(AG$117:AG$133,$E963)</f>
        <v/>
      </c>
      <c r="AH963" s="40">
        <f>AH$134*$D963*INDEX(AH$117:AH$133,$E963)</f>
        <v/>
      </c>
      <c r="AI963" s="40">
        <f>AI$134*$D963*INDEX(AI$117:AI$133,$E963)</f>
        <v/>
      </c>
      <c r="AJ963" s="40">
        <f>AJ$134*$D963*INDEX(AJ$117:AJ$133,$E963)</f>
        <v/>
      </c>
      <c r="AK963" s="40">
        <f>AK$134*$D963*INDEX(AK$117:AK$133,$E963)</f>
        <v/>
      </c>
      <c r="AL963" s="40">
        <f>AL$134*$D963*INDEX(AL$117:AL$133,$E963)</f>
        <v/>
      </c>
      <c r="AM963" s="40">
        <f>AM$134*$D963*INDEX(AM$117:AM$133,$E963)</f>
        <v/>
      </c>
      <c r="AN963" s="40">
        <f>AN$134*$D963*INDEX(AN$117:AN$133,$E963)</f>
        <v/>
      </c>
      <c r="AO963" s="40">
        <f>AO$134*$D963*INDEX(AO$117:AO$133,$E963)</f>
        <v/>
      </c>
      <c r="AP963" s="40">
        <f>AP$134*$D963*INDEX(AP$117:AP$133,$E963)</f>
        <v/>
      </c>
      <c r="AQ963" s="40">
        <f>AQ$134*$D963*INDEX(AQ$117:AQ$133,$E963)</f>
        <v/>
      </c>
      <c r="AR963" s="40">
        <f>AR$134*$D963*INDEX(AR$117:AR$133,$E963)</f>
        <v/>
      </c>
      <c r="AS963" s="40">
        <f>AS$134*$D963*INDEX(AS$117:AS$133,$E963)</f>
        <v/>
      </c>
      <c r="AT963" s="40">
        <f>AT$134*$D963*INDEX(AT$117:AT$133,$E963)</f>
        <v/>
      </c>
      <c r="AU963" s="40">
        <f>AU$134*$D963*INDEX(AU$117:AU$133,$E963)</f>
        <v/>
      </c>
      <c r="AV963" s="40">
        <f>AV$134*$D963*INDEX(AV$117:AV$133,$E963)</f>
        <v/>
      </c>
      <c r="AW963" s="40">
        <f>AW$134*$D963*INDEX(AW$117:AW$133,$E963)</f>
        <v/>
      </c>
      <c r="AX963" s="42">
        <f>ETSCOST(AX$134,$D963,INDEX(AX$117:AX$133,$E963))</f>
        <v/>
      </c>
    </row>
    <row r="964" hidden="1" outlineLevel="2">
      <c r="A964" s="5" t="inlineStr">
        <is>
          <t>ets</t>
        </is>
      </c>
      <c r="B964" s="5" t="inlineStr">
        <is>
          <t>ker</t>
        </is>
      </c>
      <c r="C964" s="5" t="inlineStr">
        <is>
          <t>mac</t>
        </is>
      </c>
      <c r="D964" s="40">
        <f>INDEX(Inputs!$T$5:$T$132,MATCH($B964&amp;"|"&amp;$C964,Inputs!$A$5:$A$132,0))</f>
        <v/>
      </c>
      <c r="E964" s="40">
        <f>INDEX(Inputs!$K$5:$K$132,MATCH($B964&amp;"|"&amp;$C964,Inputs!$A$5:$A$132,0))</f>
        <v/>
      </c>
      <c r="F964" s="39" t="n"/>
      <c r="G964" s="39" t="n"/>
      <c r="H964" s="5">
        <f>INDEX(Variables!$B$5:$B$105,MATCH($A964,Variables!$A$5:$A$105,0))&amp;IF($C964="",""," | "&amp;INDEX(Mapping!$B$5:$B$26,MATCH($C964,Mapping!$A$5:$A$26,0))&amp;" | "&amp;INDEX(Mapping!$B$30:$B$41,MATCH($B964,Mapping!$A$30:$A$41,0)))</f>
        <v/>
      </c>
      <c r="I964" s="5">
        <f>INDEX(Variables!$C$5:$C$105,MATCH($A964,Variables!$A$5:$A$105,0))</f>
        <v/>
      </c>
      <c r="J964" s="5">
        <f>INDEX(Variables!$E$5:$E$105,MATCH($A964,Variables!$A$5:$A$105,0))</f>
        <v/>
      </c>
      <c r="K964" s="25">
        <f>LOWER(Settings!$C$4)&amp;".mit."&amp;$A964&amp;IF($C964="","","."&amp;$C964&amp;"."&amp;$B964)&amp;IF(INDEX(Variables!$D$5:$D$105,MATCH($A964,Variables!$A$5:$A$105,0))="","","."&amp;INDEX(Variables!$D$5:$D$105,MATCH($A964,Variables!$A$5:$A$105,0)))&amp;"."&amp;K$5</f>
        <v/>
      </c>
      <c r="L964" s="41">
        <f>L$134*$D964*INDEX(L$117:L$133,$E964)</f>
        <v/>
      </c>
      <c r="M964" s="40">
        <f>M$134*$D964*INDEX(M$117:M$133,$E964)</f>
        <v/>
      </c>
      <c r="N964" s="40">
        <f>N$134*$D964*INDEX(N$117:N$133,$E964)</f>
        <v/>
      </c>
      <c r="O964" s="40">
        <f>O$134*$D964*INDEX(O$117:O$133,$E964)</f>
        <v/>
      </c>
      <c r="P964" s="40">
        <f>P$134*$D964*INDEX(P$117:P$133,$E964)</f>
        <v/>
      </c>
      <c r="Q964" s="40">
        <f>Q$134*$D964*INDEX(Q$117:Q$133,$E964)</f>
        <v/>
      </c>
      <c r="R964" s="40">
        <f>R$134*$D964*INDEX(R$117:R$133,$E964)</f>
        <v/>
      </c>
      <c r="S964" s="40">
        <f>S$134*$D964*INDEX(S$117:S$133,$E964)</f>
        <v/>
      </c>
      <c r="T964" s="40">
        <f>T$134*$D964*INDEX(T$117:T$133,$E964)</f>
        <v/>
      </c>
      <c r="U964" s="40">
        <f>U$134*$D964*INDEX(U$117:U$133,$E964)</f>
        <v/>
      </c>
      <c r="V964" s="40">
        <f>V$134*$D964*INDEX(V$117:V$133,$E964)</f>
        <v/>
      </c>
      <c r="W964" s="40">
        <f>W$134*$D964*INDEX(W$117:W$133,$E964)</f>
        <v/>
      </c>
      <c r="X964" s="40">
        <f>X$134*$D964*INDEX(X$117:X$133,$E964)</f>
        <v/>
      </c>
      <c r="Y964" s="40">
        <f>Y$134*$D964*INDEX(Y$117:Y$133,$E964)</f>
        <v/>
      </c>
      <c r="Z964" s="40">
        <f>Z$134*$D964*INDEX(Z$117:Z$133,$E964)</f>
        <v/>
      </c>
      <c r="AA964" s="40">
        <f>AA$134*$D964*INDEX(AA$117:AA$133,$E964)</f>
        <v/>
      </c>
      <c r="AB964" s="40">
        <f>AB$134*$D964*INDEX(AB$117:AB$133,$E964)</f>
        <v/>
      </c>
      <c r="AC964" s="40">
        <f>AC$134*$D964*INDEX(AC$117:AC$133,$E964)</f>
        <v/>
      </c>
      <c r="AD964" s="42">
        <f>ETSCOST(AD$134,$D964,INDEX(AD$117:AD$133,$E964))</f>
        <v/>
      </c>
      <c r="AE964" s="25">
        <f>LOWER(Settings!$C$4)&amp;".mit."&amp;$A964&amp;IF($C964="","","."&amp;$C964&amp;"."&amp;$B964)&amp;IF(INDEX(Variables!$D$5:$D$105,MATCH($A964,Variables!$A$5:$A$105,0))="","","."&amp;INDEX(Variables!$D$5:$D$105,MATCH($A964,Variables!$A$5:$A$105,0)))&amp;"."&amp;AE$5</f>
        <v/>
      </c>
      <c r="AF964" s="41">
        <f>AF$134*$D964*INDEX(AF$117:AF$133,$E964)</f>
        <v/>
      </c>
      <c r="AG964" s="40">
        <f>AG$134*$D964*INDEX(AG$117:AG$133,$E964)</f>
        <v/>
      </c>
      <c r="AH964" s="40">
        <f>AH$134*$D964*INDEX(AH$117:AH$133,$E964)</f>
        <v/>
      </c>
      <c r="AI964" s="40">
        <f>AI$134*$D964*INDEX(AI$117:AI$133,$E964)</f>
        <v/>
      </c>
      <c r="AJ964" s="40">
        <f>AJ$134*$D964*INDEX(AJ$117:AJ$133,$E964)</f>
        <v/>
      </c>
      <c r="AK964" s="40">
        <f>AK$134*$D964*INDEX(AK$117:AK$133,$E964)</f>
        <v/>
      </c>
      <c r="AL964" s="40">
        <f>AL$134*$D964*INDEX(AL$117:AL$133,$E964)</f>
        <v/>
      </c>
      <c r="AM964" s="40">
        <f>AM$134*$D964*INDEX(AM$117:AM$133,$E964)</f>
        <v/>
      </c>
      <c r="AN964" s="40">
        <f>AN$134*$D964*INDEX(AN$117:AN$133,$E964)</f>
        <v/>
      </c>
      <c r="AO964" s="40">
        <f>AO$134*$D964*INDEX(AO$117:AO$133,$E964)</f>
        <v/>
      </c>
      <c r="AP964" s="40">
        <f>AP$134*$D964*INDEX(AP$117:AP$133,$E964)</f>
        <v/>
      </c>
      <c r="AQ964" s="40">
        <f>AQ$134*$D964*INDEX(AQ$117:AQ$133,$E964)</f>
        <v/>
      </c>
      <c r="AR964" s="40">
        <f>AR$134*$D964*INDEX(AR$117:AR$133,$E964)</f>
        <v/>
      </c>
      <c r="AS964" s="40">
        <f>AS$134*$D964*INDEX(AS$117:AS$133,$E964)</f>
        <v/>
      </c>
      <c r="AT964" s="40">
        <f>AT$134*$D964*INDEX(AT$117:AT$133,$E964)</f>
        <v/>
      </c>
      <c r="AU964" s="40">
        <f>AU$134*$D964*INDEX(AU$117:AU$133,$E964)</f>
        <v/>
      </c>
      <c r="AV964" s="40">
        <f>AV$134*$D964*INDEX(AV$117:AV$133,$E964)</f>
        <v/>
      </c>
      <c r="AW964" s="40">
        <f>AW$134*$D964*INDEX(AW$117:AW$133,$E964)</f>
        <v/>
      </c>
      <c r="AX964" s="42">
        <f>ETSCOST(AX$134,$D964,INDEX(AX$117:AX$133,$E964))</f>
        <v/>
      </c>
    </row>
    <row r="965" hidden="1" outlineLevel="2">
      <c r="A965" s="5" t="inlineStr">
        <is>
          <t>ets</t>
        </is>
      </c>
      <c r="B965" s="5" t="inlineStr">
        <is>
          <t>oop</t>
        </is>
      </c>
      <c r="C965" s="5" t="inlineStr">
        <is>
          <t>mac</t>
        </is>
      </c>
      <c r="D965" s="40">
        <f>INDEX(Inputs!$T$5:$T$132,MATCH($B965&amp;"|"&amp;$C965,Inputs!$A$5:$A$132,0))</f>
        <v/>
      </c>
      <c r="E965" s="40">
        <f>INDEX(Inputs!$K$5:$K$132,MATCH($B965&amp;"|"&amp;$C965,Inputs!$A$5:$A$132,0))</f>
        <v/>
      </c>
      <c r="F965" s="39" t="n"/>
      <c r="G965" s="39" t="n"/>
      <c r="H965" s="5">
        <f>INDEX(Variables!$B$5:$B$105,MATCH($A965,Variables!$A$5:$A$105,0))&amp;IF($C965="",""," | "&amp;INDEX(Mapping!$B$5:$B$26,MATCH($C965,Mapping!$A$5:$A$26,0))&amp;" | "&amp;INDEX(Mapping!$B$30:$B$41,MATCH($B965,Mapping!$A$30:$A$41,0)))</f>
        <v/>
      </c>
      <c r="I965" s="5">
        <f>INDEX(Variables!$C$5:$C$105,MATCH($A965,Variables!$A$5:$A$105,0))</f>
        <v/>
      </c>
      <c r="J965" s="5">
        <f>INDEX(Variables!$E$5:$E$105,MATCH($A965,Variables!$A$5:$A$105,0))</f>
        <v/>
      </c>
      <c r="K965" s="25">
        <f>LOWER(Settings!$C$4)&amp;".mit."&amp;$A965&amp;IF($C965="","","."&amp;$C965&amp;"."&amp;$B965)&amp;IF(INDEX(Variables!$D$5:$D$105,MATCH($A965,Variables!$A$5:$A$105,0))="","","."&amp;INDEX(Variables!$D$5:$D$105,MATCH($A965,Variables!$A$5:$A$105,0)))&amp;"."&amp;K$5</f>
        <v/>
      </c>
      <c r="L965" s="41">
        <f>L$134*$D965*INDEX(L$117:L$133,$E965)</f>
        <v/>
      </c>
      <c r="M965" s="40">
        <f>M$134*$D965*INDEX(M$117:M$133,$E965)</f>
        <v/>
      </c>
      <c r="N965" s="40">
        <f>N$134*$D965*INDEX(N$117:N$133,$E965)</f>
        <v/>
      </c>
      <c r="O965" s="40">
        <f>O$134*$D965*INDEX(O$117:O$133,$E965)</f>
        <v/>
      </c>
      <c r="P965" s="40">
        <f>P$134*$D965*INDEX(P$117:P$133,$E965)</f>
        <v/>
      </c>
      <c r="Q965" s="40">
        <f>Q$134*$D965*INDEX(Q$117:Q$133,$E965)</f>
        <v/>
      </c>
      <c r="R965" s="40">
        <f>R$134*$D965*INDEX(R$117:R$133,$E965)</f>
        <v/>
      </c>
      <c r="S965" s="40">
        <f>S$134*$D965*INDEX(S$117:S$133,$E965)</f>
        <v/>
      </c>
      <c r="T965" s="40">
        <f>T$134*$D965*INDEX(T$117:T$133,$E965)</f>
        <v/>
      </c>
      <c r="U965" s="40">
        <f>U$134*$D965*INDEX(U$117:U$133,$E965)</f>
        <v/>
      </c>
      <c r="V965" s="40">
        <f>V$134*$D965*INDEX(V$117:V$133,$E965)</f>
        <v/>
      </c>
      <c r="W965" s="40">
        <f>W$134*$D965*INDEX(W$117:W$133,$E965)</f>
        <v/>
      </c>
      <c r="X965" s="40">
        <f>X$134*$D965*INDEX(X$117:X$133,$E965)</f>
        <v/>
      </c>
      <c r="Y965" s="40">
        <f>Y$134*$D965*INDEX(Y$117:Y$133,$E965)</f>
        <v/>
      </c>
      <c r="Z965" s="40">
        <f>Z$134*$D965*INDEX(Z$117:Z$133,$E965)</f>
        <v/>
      </c>
      <c r="AA965" s="40">
        <f>AA$134*$D965*INDEX(AA$117:AA$133,$E965)</f>
        <v/>
      </c>
      <c r="AB965" s="40">
        <f>AB$134*$D965*INDEX(AB$117:AB$133,$E965)</f>
        <v/>
      </c>
      <c r="AC965" s="40">
        <f>AC$134*$D965*INDEX(AC$117:AC$133,$E965)</f>
        <v/>
      </c>
      <c r="AD965" s="42">
        <f>ETSCOST(AD$134,$D965,INDEX(AD$117:AD$133,$E965))</f>
        <v/>
      </c>
      <c r="AE965" s="25">
        <f>LOWER(Settings!$C$4)&amp;".mit."&amp;$A965&amp;IF($C965="","","."&amp;$C965&amp;"."&amp;$B965)&amp;IF(INDEX(Variables!$D$5:$D$105,MATCH($A965,Variables!$A$5:$A$105,0))="","","."&amp;INDEX(Variables!$D$5:$D$105,MATCH($A965,Variables!$A$5:$A$105,0)))&amp;"."&amp;AE$5</f>
        <v/>
      </c>
      <c r="AF965" s="41">
        <f>AF$134*$D965*INDEX(AF$117:AF$133,$E965)</f>
        <v/>
      </c>
      <c r="AG965" s="40">
        <f>AG$134*$D965*INDEX(AG$117:AG$133,$E965)</f>
        <v/>
      </c>
      <c r="AH965" s="40">
        <f>AH$134*$D965*INDEX(AH$117:AH$133,$E965)</f>
        <v/>
      </c>
      <c r="AI965" s="40">
        <f>AI$134*$D965*INDEX(AI$117:AI$133,$E965)</f>
        <v/>
      </c>
      <c r="AJ965" s="40">
        <f>AJ$134*$D965*INDEX(AJ$117:AJ$133,$E965)</f>
        <v/>
      </c>
      <c r="AK965" s="40">
        <f>AK$134*$D965*INDEX(AK$117:AK$133,$E965)</f>
        <v/>
      </c>
      <c r="AL965" s="40">
        <f>AL$134*$D965*INDEX(AL$117:AL$133,$E965)</f>
        <v/>
      </c>
      <c r="AM965" s="40">
        <f>AM$134*$D965*INDEX(AM$117:AM$133,$E965)</f>
        <v/>
      </c>
      <c r="AN965" s="40">
        <f>AN$134*$D965*INDEX(AN$117:AN$133,$E965)</f>
        <v/>
      </c>
      <c r="AO965" s="40">
        <f>AO$134*$D965*INDEX(AO$117:AO$133,$E965)</f>
        <v/>
      </c>
      <c r="AP965" s="40">
        <f>AP$134*$D965*INDEX(AP$117:AP$133,$E965)</f>
        <v/>
      </c>
      <c r="AQ965" s="40">
        <f>AQ$134*$D965*INDEX(AQ$117:AQ$133,$E965)</f>
        <v/>
      </c>
      <c r="AR965" s="40">
        <f>AR$134*$D965*INDEX(AR$117:AR$133,$E965)</f>
        <v/>
      </c>
      <c r="AS965" s="40">
        <f>AS$134*$D965*INDEX(AS$117:AS$133,$E965)</f>
        <v/>
      </c>
      <c r="AT965" s="40">
        <f>AT$134*$D965*INDEX(AT$117:AT$133,$E965)</f>
        <v/>
      </c>
      <c r="AU965" s="40">
        <f>AU$134*$D965*INDEX(AU$117:AU$133,$E965)</f>
        <v/>
      </c>
      <c r="AV965" s="40">
        <f>AV$134*$D965*INDEX(AV$117:AV$133,$E965)</f>
        <v/>
      </c>
      <c r="AW965" s="40">
        <f>AW$134*$D965*INDEX(AW$117:AW$133,$E965)</f>
        <v/>
      </c>
      <c r="AX965" s="42">
        <f>ETSCOST(AX$134,$D965,INDEX(AX$117:AX$133,$E965))</f>
        <v/>
      </c>
    </row>
    <row r="966" hidden="1" outlineLevel="2">
      <c r="A966" s="5" t="inlineStr">
        <is>
          <t>ets</t>
        </is>
      </c>
      <c r="B966" s="5" t="inlineStr">
        <is>
          <t>bio</t>
        </is>
      </c>
      <c r="C966" s="5" t="inlineStr">
        <is>
          <t>mac</t>
        </is>
      </c>
      <c r="D966" s="40">
        <f>INDEX(Inputs!$T$5:$T$132,MATCH($B966&amp;"|"&amp;$C966,Inputs!$A$5:$A$132,0))</f>
        <v/>
      </c>
      <c r="E966" s="40">
        <f>INDEX(Inputs!$K$5:$K$132,MATCH($B966&amp;"|"&amp;$C966,Inputs!$A$5:$A$132,0))</f>
        <v/>
      </c>
      <c r="F966" s="39" t="n"/>
      <c r="G966" s="39" t="n"/>
      <c r="H966" s="5">
        <f>INDEX(Variables!$B$5:$B$105,MATCH($A966,Variables!$A$5:$A$105,0))&amp;IF($C966="",""," | "&amp;INDEX(Mapping!$B$5:$B$26,MATCH($C966,Mapping!$A$5:$A$26,0))&amp;" | "&amp;INDEX(Mapping!$B$30:$B$41,MATCH($B966,Mapping!$A$30:$A$41,0)))</f>
        <v/>
      </c>
      <c r="I966" s="5">
        <f>INDEX(Variables!$C$5:$C$105,MATCH($A966,Variables!$A$5:$A$105,0))</f>
        <v/>
      </c>
      <c r="J966" s="5">
        <f>INDEX(Variables!$E$5:$E$105,MATCH($A966,Variables!$A$5:$A$105,0))</f>
        <v/>
      </c>
      <c r="K966" s="25">
        <f>LOWER(Settings!$C$4)&amp;".mit."&amp;$A966&amp;IF($C966="","","."&amp;$C966&amp;"."&amp;$B966)&amp;IF(INDEX(Variables!$D$5:$D$105,MATCH($A966,Variables!$A$5:$A$105,0))="","","."&amp;INDEX(Variables!$D$5:$D$105,MATCH($A966,Variables!$A$5:$A$105,0)))&amp;"."&amp;K$5</f>
        <v/>
      </c>
      <c r="L966" s="41">
        <f>L$134*$D966*INDEX(L$117:L$133,$E966)</f>
        <v/>
      </c>
      <c r="M966" s="40">
        <f>M$134*$D966*INDEX(M$117:M$133,$E966)</f>
        <v/>
      </c>
      <c r="N966" s="40">
        <f>N$134*$D966*INDEX(N$117:N$133,$E966)</f>
        <v/>
      </c>
      <c r="O966" s="40">
        <f>O$134*$D966*INDEX(O$117:O$133,$E966)</f>
        <v/>
      </c>
      <c r="P966" s="40">
        <f>P$134*$D966*INDEX(P$117:P$133,$E966)</f>
        <v/>
      </c>
      <c r="Q966" s="40">
        <f>Q$134*$D966*INDEX(Q$117:Q$133,$E966)</f>
        <v/>
      </c>
      <c r="R966" s="40">
        <f>R$134*$D966*INDEX(R$117:R$133,$E966)</f>
        <v/>
      </c>
      <c r="S966" s="40">
        <f>S$134*$D966*INDEX(S$117:S$133,$E966)</f>
        <v/>
      </c>
      <c r="T966" s="40">
        <f>T$134*$D966*INDEX(T$117:T$133,$E966)</f>
        <v/>
      </c>
      <c r="U966" s="40">
        <f>U$134*$D966*INDEX(U$117:U$133,$E966)</f>
        <v/>
      </c>
      <c r="V966" s="40">
        <f>V$134*$D966*INDEX(V$117:V$133,$E966)</f>
        <v/>
      </c>
      <c r="W966" s="40">
        <f>W$134*$D966*INDEX(W$117:W$133,$E966)</f>
        <v/>
      </c>
      <c r="X966" s="40">
        <f>X$134*$D966*INDEX(X$117:X$133,$E966)</f>
        <v/>
      </c>
      <c r="Y966" s="40">
        <f>Y$134*$D966*INDEX(Y$117:Y$133,$E966)</f>
        <v/>
      </c>
      <c r="Z966" s="40">
        <f>Z$134*$D966*INDEX(Z$117:Z$133,$E966)</f>
        <v/>
      </c>
      <c r="AA966" s="40">
        <f>AA$134*$D966*INDEX(AA$117:AA$133,$E966)</f>
        <v/>
      </c>
      <c r="AB966" s="40">
        <f>AB$134*$D966*INDEX(AB$117:AB$133,$E966)</f>
        <v/>
      </c>
      <c r="AC966" s="40">
        <f>AC$134*$D966*INDEX(AC$117:AC$133,$E966)</f>
        <v/>
      </c>
      <c r="AD966" s="42">
        <f>ETSCOST(AD$134,$D966,INDEX(AD$117:AD$133,$E966))</f>
        <v/>
      </c>
      <c r="AE966" s="25">
        <f>LOWER(Settings!$C$4)&amp;".mit."&amp;$A966&amp;IF($C966="","","."&amp;$C966&amp;"."&amp;$B966)&amp;IF(INDEX(Variables!$D$5:$D$105,MATCH($A966,Variables!$A$5:$A$105,0))="","","."&amp;INDEX(Variables!$D$5:$D$105,MATCH($A966,Variables!$A$5:$A$105,0)))&amp;"."&amp;AE$5</f>
        <v/>
      </c>
      <c r="AF966" s="41">
        <f>AF$134*$D966*INDEX(AF$117:AF$133,$E966)</f>
        <v/>
      </c>
      <c r="AG966" s="40">
        <f>AG$134*$D966*INDEX(AG$117:AG$133,$E966)</f>
        <v/>
      </c>
      <c r="AH966" s="40">
        <f>AH$134*$D966*INDEX(AH$117:AH$133,$E966)</f>
        <v/>
      </c>
      <c r="AI966" s="40">
        <f>AI$134*$D966*INDEX(AI$117:AI$133,$E966)</f>
        <v/>
      </c>
      <c r="AJ966" s="40">
        <f>AJ$134*$D966*INDEX(AJ$117:AJ$133,$E966)</f>
        <v/>
      </c>
      <c r="AK966" s="40">
        <f>AK$134*$D966*INDEX(AK$117:AK$133,$E966)</f>
        <v/>
      </c>
      <c r="AL966" s="40">
        <f>AL$134*$D966*INDEX(AL$117:AL$133,$E966)</f>
        <v/>
      </c>
      <c r="AM966" s="40">
        <f>AM$134*$D966*INDEX(AM$117:AM$133,$E966)</f>
        <v/>
      </c>
      <c r="AN966" s="40">
        <f>AN$134*$D966*INDEX(AN$117:AN$133,$E966)</f>
        <v/>
      </c>
      <c r="AO966" s="40">
        <f>AO$134*$D966*INDEX(AO$117:AO$133,$E966)</f>
        <v/>
      </c>
      <c r="AP966" s="40">
        <f>AP$134*$D966*INDEX(AP$117:AP$133,$E966)</f>
        <v/>
      </c>
      <c r="AQ966" s="40">
        <f>AQ$134*$D966*INDEX(AQ$117:AQ$133,$E966)</f>
        <v/>
      </c>
      <c r="AR966" s="40">
        <f>AR$134*$D966*INDEX(AR$117:AR$133,$E966)</f>
        <v/>
      </c>
      <c r="AS966" s="40">
        <f>AS$134*$D966*INDEX(AS$117:AS$133,$E966)</f>
        <v/>
      </c>
      <c r="AT966" s="40">
        <f>AT$134*$D966*INDEX(AT$117:AT$133,$E966)</f>
        <v/>
      </c>
      <c r="AU966" s="40">
        <f>AU$134*$D966*INDEX(AU$117:AU$133,$E966)</f>
        <v/>
      </c>
      <c r="AV966" s="40">
        <f>AV$134*$D966*INDEX(AV$117:AV$133,$E966)</f>
        <v/>
      </c>
      <c r="AW966" s="40">
        <f>AW$134*$D966*INDEX(AW$117:AW$133,$E966)</f>
        <v/>
      </c>
      <c r="AX966" s="42">
        <f>ETSCOST(AX$134,$D966,INDEX(AX$117:AX$133,$E966))</f>
        <v/>
      </c>
    </row>
    <row r="967" hidden="1" outlineLevel="2"/>
    <row r="968" hidden="1" outlineLevel="2">
      <c r="A968" s="5" t="inlineStr">
        <is>
          <t>ntx</t>
        </is>
      </c>
      <c r="B968" s="5" t="inlineStr">
        <is>
          <t>coa</t>
        </is>
      </c>
      <c r="C968" s="5" t="inlineStr">
        <is>
          <t>mac</t>
        </is>
      </c>
      <c r="D968" s="40">
        <f>INDEX(Inputs!$L$5:$L$132,MATCH($B968&amp;"|"&amp;$C968,Inputs!$A$5:$A$132,0))</f>
        <v/>
      </c>
      <c r="E968" s="40">
        <f>INDEX(Inputs!$I$5:$I$132,MATCH($B968&amp;"|"&amp;$C968,Inputs!$A$5:$A$132,0))</f>
        <v/>
      </c>
      <c r="F968" s="39" t="n"/>
      <c r="G968" s="39" t="n"/>
      <c r="H968" s="5">
        <f>INDEX(Variables!$B$5:$B$105,MATCH($A968,Variables!$A$5:$A$105,0))&amp;IF($C968="",""," | "&amp;INDEX(Mapping!$B$5:$B$26,MATCH($C968,Mapping!$A$5:$A$26,0))&amp;" | "&amp;INDEX(Mapping!$B$30:$B$41,MATCH($B968,Mapping!$A$30:$A$41,0)))</f>
        <v/>
      </c>
      <c r="I968" s="5">
        <f>INDEX(Variables!$C$5:$C$105,MATCH($A968,Variables!$A$5:$A$105,0))</f>
        <v/>
      </c>
      <c r="J968" s="5">
        <f>INDEX(Variables!$E$5:$E$105,MATCH($A968,Variables!$A$5:$A$105,0))</f>
        <v/>
      </c>
      <c r="K968" s="25">
        <f>LOWER(Settings!$C$4)&amp;".mit."&amp;$A968&amp;IF($C968="","","."&amp;$C968&amp;"."&amp;$B968)&amp;IF(INDEX(Variables!$D$5:$D$105,MATCH($A968,Variables!$A$5:$A$105,0))="","","."&amp;INDEX(Variables!$D$5:$D$105,MATCH($A968,Variables!$A$5:$A$105,0)))&amp;"."&amp;K$5</f>
        <v/>
      </c>
      <c r="L968" s="41">
        <f>INDEX(L$78:L$91,$D968)/$E968</f>
        <v/>
      </c>
      <c r="M968" s="40">
        <f>INDEX(M$78:M$91,$D968)/$E968</f>
        <v/>
      </c>
      <c r="N968" s="40">
        <f>INDEX(N$78:N$91,$D968)/$E968</f>
        <v/>
      </c>
      <c r="O968" s="40">
        <f>INDEX(O$78:O$91,$D968)/$E968</f>
        <v/>
      </c>
      <c r="P968" s="40">
        <f>INDEX(P$78:P$91,$D968)/$E968</f>
        <v/>
      </c>
      <c r="Q968" s="40">
        <f>INDEX(Q$78:Q$91,$D968)/$E968</f>
        <v/>
      </c>
      <c r="R968" s="40">
        <f>INDEX(R$78:R$91,$D968)/$E968</f>
        <v/>
      </c>
      <c r="S968" s="40">
        <f>INDEX(S$78:S$91,$D968)/$E968</f>
        <v/>
      </c>
      <c r="T968" s="40">
        <f>INDEX(T$78:T$91,$D968)/$E968</f>
        <v/>
      </c>
      <c r="U968" s="40">
        <f>INDEX(U$78:U$91,$D968)/$E968</f>
        <v/>
      </c>
      <c r="V968" s="40">
        <f>INDEX(V$78:V$91,$D968)/$E968</f>
        <v/>
      </c>
      <c r="W968" s="40">
        <f>INDEX(W$78:W$91,$D968)/$E968</f>
        <v/>
      </c>
      <c r="X968" s="40">
        <f>INDEX(X$78:X$91,$D968)/$E968</f>
        <v/>
      </c>
      <c r="Y968" s="40">
        <f>INDEX(Y$78:Y$91,$D968)/$E968</f>
        <v/>
      </c>
      <c r="Z968" s="40">
        <f>INDEX(Z$78:Z$91,$D968)/$E968</f>
        <v/>
      </c>
      <c r="AA968" s="40">
        <f>INDEX(AA$78:AA$91,$D968)/$E968</f>
        <v/>
      </c>
      <c r="AB968" s="40">
        <f>INDEX(AB$78:AB$91,$D968)/$E968</f>
        <v/>
      </c>
      <c r="AC968" s="40">
        <f>INDEX(AC$78:AC$91,$D968)/$E968</f>
        <v/>
      </c>
      <c r="AD968" s="42">
        <f>NEWEXCISE(INDEX(AD$78:AD$91,$D968),$E968)</f>
        <v/>
      </c>
      <c r="AE968" s="25">
        <f>LOWER(Settings!$C$4)&amp;".mit."&amp;$A968&amp;IF($C968="","","."&amp;$C968&amp;"."&amp;$B968)&amp;IF(INDEX(Variables!$D$5:$D$105,MATCH($A968,Variables!$A$5:$A$105,0))="","","."&amp;INDEX(Variables!$D$5:$D$105,MATCH($A968,Variables!$A$5:$A$105,0)))&amp;"."&amp;AE$5</f>
        <v/>
      </c>
      <c r="AF968" s="41">
        <f>INDEX(AF$78:AF$91,$D968)/$E968</f>
        <v/>
      </c>
      <c r="AG968" s="40">
        <f>INDEX(AG$78:AG$91,$D968)/$E968</f>
        <v/>
      </c>
      <c r="AH968" s="40">
        <f>INDEX(AH$78:AH$91,$D968)/$E968</f>
        <v/>
      </c>
      <c r="AI968" s="40">
        <f>INDEX(AI$78:AI$91,$D968)/$E968</f>
        <v/>
      </c>
      <c r="AJ968" s="40">
        <f>INDEX(AJ$78:AJ$91,$D968)/$E968</f>
        <v/>
      </c>
      <c r="AK968" s="40">
        <f>INDEX(AK$78:AK$91,$D968)/$E968</f>
        <v/>
      </c>
      <c r="AL968" s="40">
        <f>INDEX(AL$78:AL$91,$D968)/$E968</f>
        <v/>
      </c>
      <c r="AM968" s="40">
        <f>INDEX(AM$78:AM$91,$D968)/$E968</f>
        <v/>
      </c>
      <c r="AN968" s="40">
        <f>INDEX(AN$78:AN$91,$D968)/$E968</f>
        <v/>
      </c>
      <c r="AO968" s="40">
        <f>INDEX(AO$78:AO$91,$D968)/$E968</f>
        <v/>
      </c>
      <c r="AP968" s="40">
        <f>INDEX(AP$78:AP$91,$D968)/$E968</f>
        <v/>
      </c>
      <c r="AQ968" s="40">
        <f>INDEX(AQ$78:AQ$91,$D968)/$E968</f>
        <v/>
      </c>
      <c r="AR968" s="40">
        <f>INDEX(AR$78:AR$91,$D968)/$E968</f>
        <v/>
      </c>
      <c r="AS968" s="40">
        <f>INDEX(AS$78:AS$91,$D968)/$E968</f>
        <v/>
      </c>
      <c r="AT968" s="40">
        <f>INDEX(AT$78:AT$91,$D968)/$E968</f>
        <v/>
      </c>
      <c r="AU968" s="40">
        <f>INDEX(AU$78:AU$91,$D968)/$E968</f>
        <v/>
      </c>
      <c r="AV968" s="40">
        <f>INDEX(AV$78:AV$91,$D968)/$E968</f>
        <v/>
      </c>
      <c r="AW968" s="40">
        <f>INDEX(AW$78:AW$91,$D968)/$E968</f>
        <v/>
      </c>
      <c r="AX968" s="42">
        <f>NEWEXCISE(INDEX(AX$78:AX$91,$D968),$E968)</f>
        <v/>
      </c>
    </row>
    <row r="969" hidden="1" outlineLevel="2">
      <c r="A969" s="5" t="inlineStr">
        <is>
          <t>ntx</t>
        </is>
      </c>
      <c r="B969" s="5" t="inlineStr">
        <is>
          <t>nga</t>
        </is>
      </c>
      <c r="C969" s="5" t="inlineStr">
        <is>
          <t>mac</t>
        </is>
      </c>
      <c r="D969" s="40">
        <f>INDEX(Inputs!$L$5:$L$132,MATCH($B969&amp;"|"&amp;$C969,Inputs!$A$5:$A$132,0))</f>
        <v/>
      </c>
      <c r="E969" s="40">
        <f>INDEX(Inputs!$I$5:$I$132,MATCH($B969&amp;"|"&amp;$C969,Inputs!$A$5:$A$132,0))</f>
        <v/>
      </c>
      <c r="F969" s="39" t="n"/>
      <c r="G969" s="39" t="n"/>
      <c r="H969" s="5">
        <f>INDEX(Variables!$B$5:$B$105,MATCH($A969,Variables!$A$5:$A$105,0))&amp;IF($C969="",""," | "&amp;INDEX(Mapping!$B$5:$B$26,MATCH($C969,Mapping!$A$5:$A$26,0))&amp;" | "&amp;INDEX(Mapping!$B$30:$B$41,MATCH($B969,Mapping!$A$30:$A$41,0)))</f>
        <v/>
      </c>
      <c r="I969" s="5">
        <f>INDEX(Variables!$C$5:$C$105,MATCH($A969,Variables!$A$5:$A$105,0))</f>
        <v/>
      </c>
      <c r="J969" s="5">
        <f>INDEX(Variables!$E$5:$E$105,MATCH($A969,Variables!$A$5:$A$105,0))</f>
        <v/>
      </c>
      <c r="K969" s="25">
        <f>LOWER(Settings!$C$4)&amp;".mit."&amp;$A969&amp;IF($C969="","","."&amp;$C969&amp;"."&amp;$B969)&amp;IF(INDEX(Variables!$D$5:$D$105,MATCH($A969,Variables!$A$5:$A$105,0))="","","."&amp;INDEX(Variables!$D$5:$D$105,MATCH($A969,Variables!$A$5:$A$105,0)))&amp;"."&amp;K$5</f>
        <v/>
      </c>
      <c r="L969" s="41">
        <f>INDEX(L$78:L$91,$D969)/$E969</f>
        <v/>
      </c>
      <c r="M969" s="40">
        <f>INDEX(M$78:M$91,$D969)/$E969</f>
        <v/>
      </c>
      <c r="N969" s="40">
        <f>INDEX(N$78:N$91,$D969)/$E969</f>
        <v/>
      </c>
      <c r="O969" s="40">
        <f>INDEX(O$78:O$91,$D969)/$E969</f>
        <v/>
      </c>
      <c r="P969" s="40">
        <f>INDEX(P$78:P$91,$D969)/$E969</f>
        <v/>
      </c>
      <c r="Q969" s="40">
        <f>INDEX(Q$78:Q$91,$D969)/$E969</f>
        <v/>
      </c>
      <c r="R969" s="40">
        <f>INDEX(R$78:R$91,$D969)/$E969</f>
        <v/>
      </c>
      <c r="S969" s="40">
        <f>INDEX(S$78:S$91,$D969)/$E969</f>
        <v/>
      </c>
      <c r="T969" s="40">
        <f>INDEX(T$78:T$91,$D969)/$E969</f>
        <v/>
      </c>
      <c r="U969" s="40">
        <f>INDEX(U$78:U$91,$D969)/$E969</f>
        <v/>
      </c>
      <c r="V969" s="40">
        <f>INDEX(V$78:V$91,$D969)/$E969</f>
        <v/>
      </c>
      <c r="W969" s="40">
        <f>INDEX(W$78:W$91,$D969)/$E969</f>
        <v/>
      </c>
      <c r="X969" s="40">
        <f>INDEX(X$78:X$91,$D969)/$E969</f>
        <v/>
      </c>
      <c r="Y969" s="40">
        <f>INDEX(Y$78:Y$91,$D969)/$E969</f>
        <v/>
      </c>
      <c r="Z969" s="40">
        <f>INDEX(Z$78:Z$91,$D969)/$E969</f>
        <v/>
      </c>
      <c r="AA969" s="40">
        <f>INDEX(AA$78:AA$91,$D969)/$E969</f>
        <v/>
      </c>
      <c r="AB969" s="40">
        <f>INDEX(AB$78:AB$91,$D969)/$E969</f>
        <v/>
      </c>
      <c r="AC969" s="40">
        <f>INDEX(AC$78:AC$91,$D969)/$E969</f>
        <v/>
      </c>
      <c r="AD969" s="42">
        <f>NEWEXCISE(INDEX(AD$78:AD$91,$D969),$E969)</f>
        <v/>
      </c>
      <c r="AE969" s="25">
        <f>LOWER(Settings!$C$4)&amp;".mit."&amp;$A969&amp;IF($C969="","","."&amp;$C969&amp;"."&amp;$B969)&amp;IF(INDEX(Variables!$D$5:$D$105,MATCH($A969,Variables!$A$5:$A$105,0))="","","."&amp;INDEX(Variables!$D$5:$D$105,MATCH($A969,Variables!$A$5:$A$105,0)))&amp;"."&amp;AE$5</f>
        <v/>
      </c>
      <c r="AF969" s="41">
        <f>INDEX(AF$78:AF$91,$D969)/$E969</f>
        <v/>
      </c>
      <c r="AG969" s="40">
        <f>INDEX(AG$78:AG$91,$D969)/$E969</f>
        <v/>
      </c>
      <c r="AH969" s="40">
        <f>INDEX(AH$78:AH$91,$D969)/$E969</f>
        <v/>
      </c>
      <c r="AI969" s="40">
        <f>INDEX(AI$78:AI$91,$D969)/$E969</f>
        <v/>
      </c>
      <c r="AJ969" s="40">
        <f>INDEX(AJ$78:AJ$91,$D969)/$E969</f>
        <v/>
      </c>
      <c r="AK969" s="40">
        <f>INDEX(AK$78:AK$91,$D969)/$E969</f>
        <v/>
      </c>
      <c r="AL969" s="40">
        <f>INDEX(AL$78:AL$91,$D969)/$E969</f>
        <v/>
      </c>
      <c r="AM969" s="40">
        <f>INDEX(AM$78:AM$91,$D969)/$E969</f>
        <v/>
      </c>
      <c r="AN969" s="40">
        <f>INDEX(AN$78:AN$91,$D969)/$E969</f>
        <v/>
      </c>
      <c r="AO969" s="40">
        <f>INDEX(AO$78:AO$91,$D969)/$E969</f>
        <v/>
      </c>
      <c r="AP969" s="40">
        <f>INDEX(AP$78:AP$91,$D969)/$E969</f>
        <v/>
      </c>
      <c r="AQ969" s="40">
        <f>INDEX(AQ$78:AQ$91,$D969)/$E969</f>
        <v/>
      </c>
      <c r="AR969" s="40">
        <f>INDEX(AR$78:AR$91,$D969)/$E969</f>
        <v/>
      </c>
      <c r="AS969" s="40">
        <f>INDEX(AS$78:AS$91,$D969)/$E969</f>
        <v/>
      </c>
      <c r="AT969" s="40">
        <f>INDEX(AT$78:AT$91,$D969)/$E969</f>
        <v/>
      </c>
      <c r="AU969" s="40">
        <f>INDEX(AU$78:AU$91,$D969)/$E969</f>
        <v/>
      </c>
      <c r="AV969" s="40">
        <f>INDEX(AV$78:AV$91,$D969)/$E969</f>
        <v/>
      </c>
      <c r="AW969" s="40">
        <f>INDEX(AW$78:AW$91,$D969)/$E969</f>
        <v/>
      </c>
      <c r="AX969" s="42">
        <f>NEWEXCISE(INDEX(AX$78:AX$91,$D969),$E969)</f>
        <v/>
      </c>
    </row>
    <row r="970" hidden="1" outlineLevel="2">
      <c r="A970" s="5" t="inlineStr">
        <is>
          <t>ntx</t>
        </is>
      </c>
      <c r="B970" s="5" t="inlineStr">
        <is>
          <t>gso</t>
        </is>
      </c>
      <c r="C970" s="5" t="inlineStr">
        <is>
          <t>mac</t>
        </is>
      </c>
      <c r="D970" s="40">
        <f>INDEX(Inputs!$L$5:$L$132,MATCH($B970&amp;"|"&amp;$C970,Inputs!$A$5:$A$132,0))</f>
        <v/>
      </c>
      <c r="E970" s="40">
        <f>INDEX(Inputs!$I$5:$I$132,MATCH($B970&amp;"|"&amp;$C970,Inputs!$A$5:$A$132,0))</f>
        <v/>
      </c>
      <c r="F970" s="39" t="n"/>
      <c r="G970" s="39" t="n"/>
      <c r="H970" s="5">
        <f>INDEX(Variables!$B$5:$B$105,MATCH($A970,Variables!$A$5:$A$105,0))&amp;IF($C970="",""," | "&amp;INDEX(Mapping!$B$5:$B$26,MATCH($C970,Mapping!$A$5:$A$26,0))&amp;" | "&amp;INDEX(Mapping!$B$30:$B$41,MATCH($B970,Mapping!$A$30:$A$41,0)))</f>
        <v/>
      </c>
      <c r="I970" s="5">
        <f>INDEX(Variables!$C$5:$C$105,MATCH($A970,Variables!$A$5:$A$105,0))</f>
        <v/>
      </c>
      <c r="J970" s="5">
        <f>INDEX(Variables!$E$5:$E$105,MATCH($A970,Variables!$A$5:$A$105,0))</f>
        <v/>
      </c>
      <c r="K970" s="25">
        <f>LOWER(Settings!$C$4)&amp;".mit."&amp;$A970&amp;IF($C970="","","."&amp;$C970&amp;"."&amp;$B970)&amp;IF(INDEX(Variables!$D$5:$D$105,MATCH($A970,Variables!$A$5:$A$105,0))="","","."&amp;INDEX(Variables!$D$5:$D$105,MATCH($A970,Variables!$A$5:$A$105,0)))&amp;"."&amp;K$5</f>
        <v/>
      </c>
      <c r="L970" s="41">
        <f>INDEX(L$78:L$91,$D970)/$E970</f>
        <v/>
      </c>
      <c r="M970" s="40">
        <f>INDEX(M$78:M$91,$D970)/$E970</f>
        <v/>
      </c>
      <c r="N970" s="40">
        <f>INDEX(N$78:N$91,$D970)/$E970</f>
        <v/>
      </c>
      <c r="O970" s="40">
        <f>INDEX(O$78:O$91,$D970)/$E970</f>
        <v/>
      </c>
      <c r="P970" s="40">
        <f>INDEX(P$78:P$91,$D970)/$E970</f>
        <v/>
      </c>
      <c r="Q970" s="40">
        <f>INDEX(Q$78:Q$91,$D970)/$E970</f>
        <v/>
      </c>
      <c r="R970" s="40">
        <f>INDEX(R$78:R$91,$D970)/$E970</f>
        <v/>
      </c>
      <c r="S970" s="40">
        <f>INDEX(S$78:S$91,$D970)/$E970</f>
        <v/>
      </c>
      <c r="T970" s="40">
        <f>INDEX(T$78:T$91,$D970)/$E970</f>
        <v/>
      </c>
      <c r="U970" s="40">
        <f>INDEX(U$78:U$91,$D970)/$E970</f>
        <v/>
      </c>
      <c r="V970" s="40">
        <f>INDEX(V$78:V$91,$D970)/$E970</f>
        <v/>
      </c>
      <c r="W970" s="40">
        <f>INDEX(W$78:W$91,$D970)/$E970</f>
        <v/>
      </c>
      <c r="X970" s="40">
        <f>INDEX(X$78:X$91,$D970)/$E970</f>
        <v/>
      </c>
      <c r="Y970" s="40">
        <f>INDEX(Y$78:Y$91,$D970)/$E970</f>
        <v/>
      </c>
      <c r="Z970" s="40">
        <f>INDEX(Z$78:Z$91,$D970)/$E970</f>
        <v/>
      </c>
      <c r="AA970" s="40">
        <f>INDEX(AA$78:AA$91,$D970)/$E970</f>
        <v/>
      </c>
      <c r="AB970" s="40">
        <f>INDEX(AB$78:AB$91,$D970)/$E970</f>
        <v/>
      </c>
      <c r="AC970" s="40">
        <f>INDEX(AC$78:AC$91,$D970)/$E970</f>
        <v/>
      </c>
      <c r="AD970" s="42">
        <f>NEWEXCISE(INDEX(AD$78:AD$91,$D970),$E970)</f>
        <v/>
      </c>
      <c r="AE970" s="25">
        <f>LOWER(Settings!$C$4)&amp;".mit."&amp;$A970&amp;IF($C970="","","."&amp;$C970&amp;"."&amp;$B970)&amp;IF(INDEX(Variables!$D$5:$D$105,MATCH($A970,Variables!$A$5:$A$105,0))="","","."&amp;INDEX(Variables!$D$5:$D$105,MATCH($A970,Variables!$A$5:$A$105,0)))&amp;"."&amp;AE$5</f>
        <v/>
      </c>
      <c r="AF970" s="41">
        <f>INDEX(AF$78:AF$91,$D970)/$E970</f>
        <v/>
      </c>
      <c r="AG970" s="40">
        <f>INDEX(AG$78:AG$91,$D970)/$E970</f>
        <v/>
      </c>
      <c r="AH970" s="40">
        <f>INDEX(AH$78:AH$91,$D970)/$E970</f>
        <v/>
      </c>
      <c r="AI970" s="40">
        <f>INDEX(AI$78:AI$91,$D970)/$E970</f>
        <v/>
      </c>
      <c r="AJ970" s="40">
        <f>INDEX(AJ$78:AJ$91,$D970)/$E970</f>
        <v/>
      </c>
      <c r="AK970" s="40">
        <f>INDEX(AK$78:AK$91,$D970)/$E970</f>
        <v/>
      </c>
      <c r="AL970" s="40">
        <f>INDEX(AL$78:AL$91,$D970)/$E970</f>
        <v/>
      </c>
      <c r="AM970" s="40">
        <f>INDEX(AM$78:AM$91,$D970)/$E970</f>
        <v/>
      </c>
      <c r="AN970" s="40">
        <f>INDEX(AN$78:AN$91,$D970)/$E970</f>
        <v/>
      </c>
      <c r="AO970" s="40">
        <f>INDEX(AO$78:AO$91,$D970)/$E970</f>
        <v/>
      </c>
      <c r="AP970" s="40">
        <f>INDEX(AP$78:AP$91,$D970)/$E970</f>
        <v/>
      </c>
      <c r="AQ970" s="40">
        <f>INDEX(AQ$78:AQ$91,$D970)/$E970</f>
        <v/>
      </c>
      <c r="AR970" s="40">
        <f>INDEX(AR$78:AR$91,$D970)/$E970</f>
        <v/>
      </c>
      <c r="AS970" s="40">
        <f>INDEX(AS$78:AS$91,$D970)/$E970</f>
        <v/>
      </c>
      <c r="AT970" s="40">
        <f>INDEX(AT$78:AT$91,$D970)/$E970</f>
        <v/>
      </c>
      <c r="AU970" s="40">
        <f>INDEX(AU$78:AU$91,$D970)/$E970</f>
        <v/>
      </c>
      <c r="AV970" s="40">
        <f>INDEX(AV$78:AV$91,$D970)/$E970</f>
        <v/>
      </c>
      <c r="AW970" s="40">
        <f>INDEX(AW$78:AW$91,$D970)/$E970</f>
        <v/>
      </c>
      <c r="AX970" s="42">
        <f>NEWEXCISE(INDEX(AX$78:AX$91,$D970),$E970)</f>
        <v/>
      </c>
    </row>
    <row r="971" hidden="1" outlineLevel="2">
      <c r="A971" s="5" t="inlineStr">
        <is>
          <t>ntx</t>
        </is>
      </c>
      <c r="B971" s="5" t="inlineStr">
        <is>
          <t>die</t>
        </is>
      </c>
      <c r="C971" s="5" t="inlineStr">
        <is>
          <t>mac</t>
        </is>
      </c>
      <c r="D971" s="40">
        <f>INDEX(Inputs!$L$5:$L$132,MATCH($B971&amp;"|"&amp;$C971,Inputs!$A$5:$A$132,0))</f>
        <v/>
      </c>
      <c r="E971" s="40">
        <f>INDEX(Inputs!$I$5:$I$132,MATCH($B971&amp;"|"&amp;$C971,Inputs!$A$5:$A$132,0))</f>
        <v/>
      </c>
      <c r="F971" s="39" t="n"/>
      <c r="G971" s="39" t="n"/>
      <c r="H971" s="5">
        <f>INDEX(Variables!$B$5:$B$105,MATCH($A971,Variables!$A$5:$A$105,0))&amp;IF($C971="",""," | "&amp;INDEX(Mapping!$B$5:$B$26,MATCH($C971,Mapping!$A$5:$A$26,0))&amp;" | "&amp;INDEX(Mapping!$B$30:$B$41,MATCH($B971,Mapping!$A$30:$A$41,0)))</f>
        <v/>
      </c>
      <c r="I971" s="5">
        <f>INDEX(Variables!$C$5:$C$105,MATCH($A971,Variables!$A$5:$A$105,0))</f>
        <v/>
      </c>
      <c r="J971" s="5">
        <f>INDEX(Variables!$E$5:$E$105,MATCH($A971,Variables!$A$5:$A$105,0))</f>
        <v/>
      </c>
      <c r="K971" s="25">
        <f>LOWER(Settings!$C$4)&amp;".mit."&amp;$A971&amp;IF($C971="","","."&amp;$C971&amp;"."&amp;$B971)&amp;IF(INDEX(Variables!$D$5:$D$105,MATCH($A971,Variables!$A$5:$A$105,0))="","","."&amp;INDEX(Variables!$D$5:$D$105,MATCH($A971,Variables!$A$5:$A$105,0)))&amp;"."&amp;K$5</f>
        <v/>
      </c>
      <c r="L971" s="41">
        <f>INDEX(L$78:L$91,$D971)/$E971</f>
        <v/>
      </c>
      <c r="M971" s="40">
        <f>INDEX(M$78:M$91,$D971)/$E971</f>
        <v/>
      </c>
      <c r="N971" s="40">
        <f>INDEX(N$78:N$91,$D971)/$E971</f>
        <v/>
      </c>
      <c r="O971" s="40">
        <f>INDEX(O$78:O$91,$D971)/$E971</f>
        <v/>
      </c>
      <c r="P971" s="40">
        <f>INDEX(P$78:P$91,$D971)/$E971</f>
        <v/>
      </c>
      <c r="Q971" s="40">
        <f>INDEX(Q$78:Q$91,$D971)/$E971</f>
        <v/>
      </c>
      <c r="R971" s="40">
        <f>INDEX(R$78:R$91,$D971)/$E971</f>
        <v/>
      </c>
      <c r="S971" s="40">
        <f>INDEX(S$78:S$91,$D971)/$E971</f>
        <v/>
      </c>
      <c r="T971" s="40">
        <f>INDEX(T$78:T$91,$D971)/$E971</f>
        <v/>
      </c>
      <c r="U971" s="40">
        <f>INDEX(U$78:U$91,$D971)/$E971</f>
        <v/>
      </c>
      <c r="V971" s="40">
        <f>INDEX(V$78:V$91,$D971)/$E971</f>
        <v/>
      </c>
      <c r="W971" s="40">
        <f>INDEX(W$78:W$91,$D971)/$E971</f>
        <v/>
      </c>
      <c r="X971" s="40">
        <f>INDEX(X$78:X$91,$D971)/$E971</f>
        <v/>
      </c>
      <c r="Y971" s="40">
        <f>INDEX(Y$78:Y$91,$D971)/$E971</f>
        <v/>
      </c>
      <c r="Z971" s="40">
        <f>INDEX(Z$78:Z$91,$D971)/$E971</f>
        <v/>
      </c>
      <c r="AA971" s="40">
        <f>INDEX(AA$78:AA$91,$D971)/$E971</f>
        <v/>
      </c>
      <c r="AB971" s="40">
        <f>INDEX(AB$78:AB$91,$D971)/$E971</f>
        <v/>
      </c>
      <c r="AC971" s="40">
        <f>INDEX(AC$78:AC$91,$D971)/$E971</f>
        <v/>
      </c>
      <c r="AD971" s="42">
        <f>NEWEXCISE(INDEX(AD$78:AD$91,$D971),$E971)</f>
        <v/>
      </c>
      <c r="AE971" s="25">
        <f>LOWER(Settings!$C$4)&amp;".mit."&amp;$A971&amp;IF($C971="","","."&amp;$C971&amp;"."&amp;$B971)&amp;IF(INDEX(Variables!$D$5:$D$105,MATCH($A971,Variables!$A$5:$A$105,0))="","","."&amp;INDEX(Variables!$D$5:$D$105,MATCH($A971,Variables!$A$5:$A$105,0)))&amp;"."&amp;AE$5</f>
        <v/>
      </c>
      <c r="AF971" s="41">
        <f>INDEX(AF$78:AF$91,$D971)/$E971</f>
        <v/>
      </c>
      <c r="AG971" s="40">
        <f>INDEX(AG$78:AG$91,$D971)/$E971</f>
        <v/>
      </c>
      <c r="AH971" s="40">
        <f>INDEX(AH$78:AH$91,$D971)/$E971</f>
        <v/>
      </c>
      <c r="AI971" s="40">
        <f>INDEX(AI$78:AI$91,$D971)/$E971</f>
        <v/>
      </c>
      <c r="AJ971" s="40">
        <f>INDEX(AJ$78:AJ$91,$D971)/$E971</f>
        <v/>
      </c>
      <c r="AK971" s="40">
        <f>INDEX(AK$78:AK$91,$D971)/$E971</f>
        <v/>
      </c>
      <c r="AL971" s="40">
        <f>INDEX(AL$78:AL$91,$D971)/$E971</f>
        <v/>
      </c>
      <c r="AM971" s="40">
        <f>INDEX(AM$78:AM$91,$D971)/$E971</f>
        <v/>
      </c>
      <c r="AN971" s="40">
        <f>INDEX(AN$78:AN$91,$D971)/$E971</f>
        <v/>
      </c>
      <c r="AO971" s="40">
        <f>INDEX(AO$78:AO$91,$D971)/$E971</f>
        <v/>
      </c>
      <c r="AP971" s="40">
        <f>INDEX(AP$78:AP$91,$D971)/$E971</f>
        <v/>
      </c>
      <c r="AQ971" s="40">
        <f>INDEX(AQ$78:AQ$91,$D971)/$E971</f>
        <v/>
      </c>
      <c r="AR971" s="40">
        <f>INDEX(AR$78:AR$91,$D971)/$E971</f>
        <v/>
      </c>
      <c r="AS971" s="40">
        <f>INDEX(AS$78:AS$91,$D971)/$E971</f>
        <v/>
      </c>
      <c r="AT971" s="40">
        <f>INDEX(AT$78:AT$91,$D971)/$E971</f>
        <v/>
      </c>
      <c r="AU971" s="40">
        <f>INDEX(AU$78:AU$91,$D971)/$E971</f>
        <v/>
      </c>
      <c r="AV971" s="40">
        <f>INDEX(AV$78:AV$91,$D971)/$E971</f>
        <v/>
      </c>
      <c r="AW971" s="40">
        <f>INDEX(AW$78:AW$91,$D971)/$E971</f>
        <v/>
      </c>
      <c r="AX971" s="42">
        <f>NEWEXCISE(INDEX(AX$78:AX$91,$D971),$E971)</f>
        <v/>
      </c>
    </row>
    <row r="972" hidden="1" outlineLevel="2">
      <c r="A972" s="5" t="inlineStr">
        <is>
          <t>ntx</t>
        </is>
      </c>
      <c r="B972" s="5" t="inlineStr">
        <is>
          <t>lpg</t>
        </is>
      </c>
      <c r="C972" s="5" t="inlineStr">
        <is>
          <t>mac</t>
        </is>
      </c>
      <c r="D972" s="40">
        <f>INDEX(Inputs!$L$5:$L$132,MATCH($B972&amp;"|"&amp;$C972,Inputs!$A$5:$A$132,0))</f>
        <v/>
      </c>
      <c r="E972" s="40">
        <f>INDEX(Inputs!$I$5:$I$132,MATCH($B972&amp;"|"&amp;$C972,Inputs!$A$5:$A$132,0))</f>
        <v/>
      </c>
      <c r="F972" s="39" t="n"/>
      <c r="G972" s="39" t="n"/>
      <c r="H972" s="5">
        <f>INDEX(Variables!$B$5:$B$105,MATCH($A972,Variables!$A$5:$A$105,0))&amp;IF($C972="",""," | "&amp;INDEX(Mapping!$B$5:$B$26,MATCH($C972,Mapping!$A$5:$A$26,0))&amp;" | "&amp;INDEX(Mapping!$B$30:$B$41,MATCH($B972,Mapping!$A$30:$A$41,0)))</f>
        <v/>
      </c>
      <c r="I972" s="5">
        <f>INDEX(Variables!$C$5:$C$105,MATCH($A972,Variables!$A$5:$A$105,0))</f>
        <v/>
      </c>
      <c r="J972" s="5">
        <f>INDEX(Variables!$E$5:$E$105,MATCH($A972,Variables!$A$5:$A$105,0))</f>
        <v/>
      </c>
      <c r="K972" s="25">
        <f>LOWER(Settings!$C$4)&amp;".mit."&amp;$A972&amp;IF($C972="","","."&amp;$C972&amp;"."&amp;$B972)&amp;IF(INDEX(Variables!$D$5:$D$105,MATCH($A972,Variables!$A$5:$A$105,0))="","","."&amp;INDEX(Variables!$D$5:$D$105,MATCH($A972,Variables!$A$5:$A$105,0)))&amp;"."&amp;K$5</f>
        <v/>
      </c>
      <c r="L972" s="41">
        <f>INDEX(L$78:L$91,$D972)/$E972</f>
        <v/>
      </c>
      <c r="M972" s="40">
        <f>INDEX(M$78:M$91,$D972)/$E972</f>
        <v/>
      </c>
      <c r="N972" s="40">
        <f>INDEX(N$78:N$91,$D972)/$E972</f>
        <v/>
      </c>
      <c r="O972" s="40">
        <f>INDEX(O$78:O$91,$D972)/$E972</f>
        <v/>
      </c>
      <c r="P972" s="40">
        <f>INDEX(P$78:P$91,$D972)/$E972</f>
        <v/>
      </c>
      <c r="Q972" s="40">
        <f>INDEX(Q$78:Q$91,$D972)/$E972</f>
        <v/>
      </c>
      <c r="R972" s="40">
        <f>INDEX(R$78:R$91,$D972)/$E972</f>
        <v/>
      </c>
      <c r="S972" s="40">
        <f>INDEX(S$78:S$91,$D972)/$E972</f>
        <v/>
      </c>
      <c r="T972" s="40">
        <f>INDEX(T$78:T$91,$D972)/$E972</f>
        <v/>
      </c>
      <c r="U972" s="40">
        <f>INDEX(U$78:U$91,$D972)/$E972</f>
        <v/>
      </c>
      <c r="V972" s="40">
        <f>INDEX(V$78:V$91,$D972)/$E972</f>
        <v/>
      </c>
      <c r="W972" s="40">
        <f>INDEX(W$78:W$91,$D972)/$E972</f>
        <v/>
      </c>
      <c r="X972" s="40">
        <f>INDEX(X$78:X$91,$D972)/$E972</f>
        <v/>
      </c>
      <c r="Y972" s="40">
        <f>INDEX(Y$78:Y$91,$D972)/$E972</f>
        <v/>
      </c>
      <c r="Z972" s="40">
        <f>INDEX(Z$78:Z$91,$D972)/$E972</f>
        <v/>
      </c>
      <c r="AA972" s="40">
        <f>INDEX(AA$78:AA$91,$D972)/$E972</f>
        <v/>
      </c>
      <c r="AB972" s="40">
        <f>INDEX(AB$78:AB$91,$D972)/$E972</f>
        <v/>
      </c>
      <c r="AC972" s="40">
        <f>INDEX(AC$78:AC$91,$D972)/$E972</f>
        <v/>
      </c>
      <c r="AD972" s="42">
        <f>NEWEXCISE(INDEX(AD$78:AD$91,$D972),$E972)</f>
        <v/>
      </c>
      <c r="AE972" s="25">
        <f>LOWER(Settings!$C$4)&amp;".mit."&amp;$A972&amp;IF($C972="","","."&amp;$C972&amp;"."&amp;$B972)&amp;IF(INDEX(Variables!$D$5:$D$105,MATCH($A972,Variables!$A$5:$A$105,0))="","","."&amp;INDEX(Variables!$D$5:$D$105,MATCH($A972,Variables!$A$5:$A$105,0)))&amp;"."&amp;AE$5</f>
        <v/>
      </c>
      <c r="AF972" s="41">
        <f>INDEX(AF$78:AF$91,$D972)/$E972</f>
        <v/>
      </c>
      <c r="AG972" s="40">
        <f>INDEX(AG$78:AG$91,$D972)/$E972</f>
        <v/>
      </c>
      <c r="AH972" s="40">
        <f>INDEX(AH$78:AH$91,$D972)/$E972</f>
        <v/>
      </c>
      <c r="AI972" s="40">
        <f>INDEX(AI$78:AI$91,$D972)/$E972</f>
        <v/>
      </c>
      <c r="AJ972" s="40">
        <f>INDEX(AJ$78:AJ$91,$D972)/$E972</f>
        <v/>
      </c>
      <c r="AK972" s="40">
        <f>INDEX(AK$78:AK$91,$D972)/$E972</f>
        <v/>
      </c>
      <c r="AL972" s="40">
        <f>INDEX(AL$78:AL$91,$D972)/$E972</f>
        <v/>
      </c>
      <c r="AM972" s="40">
        <f>INDEX(AM$78:AM$91,$D972)/$E972</f>
        <v/>
      </c>
      <c r="AN972" s="40">
        <f>INDEX(AN$78:AN$91,$D972)/$E972</f>
        <v/>
      </c>
      <c r="AO972" s="40">
        <f>INDEX(AO$78:AO$91,$D972)/$E972</f>
        <v/>
      </c>
      <c r="AP972" s="40">
        <f>INDEX(AP$78:AP$91,$D972)/$E972</f>
        <v/>
      </c>
      <c r="AQ972" s="40">
        <f>INDEX(AQ$78:AQ$91,$D972)/$E972</f>
        <v/>
      </c>
      <c r="AR972" s="40">
        <f>INDEX(AR$78:AR$91,$D972)/$E972</f>
        <v/>
      </c>
      <c r="AS972" s="40">
        <f>INDEX(AS$78:AS$91,$D972)/$E972</f>
        <v/>
      </c>
      <c r="AT972" s="40">
        <f>INDEX(AT$78:AT$91,$D972)/$E972</f>
        <v/>
      </c>
      <c r="AU972" s="40">
        <f>INDEX(AU$78:AU$91,$D972)/$E972</f>
        <v/>
      </c>
      <c r="AV972" s="40">
        <f>INDEX(AV$78:AV$91,$D972)/$E972</f>
        <v/>
      </c>
      <c r="AW972" s="40">
        <f>INDEX(AW$78:AW$91,$D972)/$E972</f>
        <v/>
      </c>
      <c r="AX972" s="42">
        <f>NEWEXCISE(INDEX(AX$78:AX$91,$D972),$E972)</f>
        <v/>
      </c>
    </row>
    <row r="973" hidden="1" outlineLevel="2">
      <c r="A973" s="5" t="inlineStr">
        <is>
          <t>ntx</t>
        </is>
      </c>
      <c r="B973" s="5" t="inlineStr">
        <is>
          <t>ker</t>
        </is>
      </c>
      <c r="C973" s="5" t="inlineStr">
        <is>
          <t>mac</t>
        </is>
      </c>
      <c r="D973" s="40">
        <f>INDEX(Inputs!$L$5:$L$132,MATCH($B973&amp;"|"&amp;$C973,Inputs!$A$5:$A$132,0))</f>
        <v/>
      </c>
      <c r="E973" s="40">
        <f>INDEX(Inputs!$I$5:$I$132,MATCH($B973&amp;"|"&amp;$C973,Inputs!$A$5:$A$132,0))</f>
        <v/>
      </c>
      <c r="F973" s="39" t="n"/>
      <c r="G973" s="39" t="n"/>
      <c r="H973" s="5">
        <f>INDEX(Variables!$B$5:$B$105,MATCH($A973,Variables!$A$5:$A$105,0))&amp;IF($C973="",""," | "&amp;INDEX(Mapping!$B$5:$B$26,MATCH($C973,Mapping!$A$5:$A$26,0))&amp;" | "&amp;INDEX(Mapping!$B$30:$B$41,MATCH($B973,Mapping!$A$30:$A$41,0)))</f>
        <v/>
      </c>
      <c r="I973" s="5">
        <f>INDEX(Variables!$C$5:$C$105,MATCH($A973,Variables!$A$5:$A$105,0))</f>
        <v/>
      </c>
      <c r="J973" s="5">
        <f>INDEX(Variables!$E$5:$E$105,MATCH($A973,Variables!$A$5:$A$105,0))</f>
        <v/>
      </c>
      <c r="K973" s="25">
        <f>LOWER(Settings!$C$4)&amp;".mit."&amp;$A973&amp;IF($C973="","","."&amp;$C973&amp;"."&amp;$B973)&amp;IF(INDEX(Variables!$D$5:$D$105,MATCH($A973,Variables!$A$5:$A$105,0))="","","."&amp;INDEX(Variables!$D$5:$D$105,MATCH($A973,Variables!$A$5:$A$105,0)))&amp;"."&amp;K$5</f>
        <v/>
      </c>
      <c r="L973" s="41">
        <f>INDEX(L$78:L$91,$D973)/$E973</f>
        <v/>
      </c>
      <c r="M973" s="40">
        <f>INDEX(M$78:M$91,$D973)/$E973</f>
        <v/>
      </c>
      <c r="N973" s="40">
        <f>INDEX(N$78:N$91,$D973)/$E973</f>
        <v/>
      </c>
      <c r="O973" s="40">
        <f>INDEX(O$78:O$91,$D973)/$E973</f>
        <v/>
      </c>
      <c r="P973" s="40">
        <f>INDEX(P$78:P$91,$D973)/$E973</f>
        <v/>
      </c>
      <c r="Q973" s="40">
        <f>INDEX(Q$78:Q$91,$D973)/$E973</f>
        <v/>
      </c>
      <c r="R973" s="40">
        <f>INDEX(R$78:R$91,$D973)/$E973</f>
        <v/>
      </c>
      <c r="S973" s="40">
        <f>INDEX(S$78:S$91,$D973)/$E973</f>
        <v/>
      </c>
      <c r="T973" s="40">
        <f>INDEX(T$78:T$91,$D973)/$E973</f>
        <v/>
      </c>
      <c r="U973" s="40">
        <f>INDEX(U$78:U$91,$D973)/$E973</f>
        <v/>
      </c>
      <c r="V973" s="40">
        <f>INDEX(V$78:V$91,$D973)/$E973</f>
        <v/>
      </c>
      <c r="W973" s="40">
        <f>INDEX(W$78:W$91,$D973)/$E973</f>
        <v/>
      </c>
      <c r="X973" s="40">
        <f>INDEX(X$78:X$91,$D973)/$E973</f>
        <v/>
      </c>
      <c r="Y973" s="40">
        <f>INDEX(Y$78:Y$91,$D973)/$E973</f>
        <v/>
      </c>
      <c r="Z973" s="40">
        <f>INDEX(Z$78:Z$91,$D973)/$E973</f>
        <v/>
      </c>
      <c r="AA973" s="40">
        <f>INDEX(AA$78:AA$91,$D973)/$E973</f>
        <v/>
      </c>
      <c r="AB973" s="40">
        <f>INDEX(AB$78:AB$91,$D973)/$E973</f>
        <v/>
      </c>
      <c r="AC973" s="40">
        <f>INDEX(AC$78:AC$91,$D973)/$E973</f>
        <v/>
      </c>
      <c r="AD973" s="42">
        <f>NEWEXCISE(INDEX(AD$78:AD$91,$D973),$E973)</f>
        <v/>
      </c>
      <c r="AE973" s="25">
        <f>LOWER(Settings!$C$4)&amp;".mit."&amp;$A973&amp;IF($C973="","","."&amp;$C973&amp;"."&amp;$B973)&amp;IF(INDEX(Variables!$D$5:$D$105,MATCH($A973,Variables!$A$5:$A$105,0))="","","."&amp;INDEX(Variables!$D$5:$D$105,MATCH($A973,Variables!$A$5:$A$105,0)))&amp;"."&amp;AE$5</f>
        <v/>
      </c>
      <c r="AF973" s="41">
        <f>INDEX(AF$78:AF$91,$D973)/$E973</f>
        <v/>
      </c>
      <c r="AG973" s="40">
        <f>INDEX(AG$78:AG$91,$D973)/$E973</f>
        <v/>
      </c>
      <c r="AH973" s="40">
        <f>INDEX(AH$78:AH$91,$D973)/$E973</f>
        <v/>
      </c>
      <c r="AI973" s="40">
        <f>INDEX(AI$78:AI$91,$D973)/$E973</f>
        <v/>
      </c>
      <c r="AJ973" s="40">
        <f>INDEX(AJ$78:AJ$91,$D973)/$E973</f>
        <v/>
      </c>
      <c r="AK973" s="40">
        <f>INDEX(AK$78:AK$91,$D973)/$E973</f>
        <v/>
      </c>
      <c r="AL973" s="40">
        <f>INDEX(AL$78:AL$91,$D973)/$E973</f>
        <v/>
      </c>
      <c r="AM973" s="40">
        <f>INDEX(AM$78:AM$91,$D973)/$E973</f>
        <v/>
      </c>
      <c r="AN973" s="40">
        <f>INDEX(AN$78:AN$91,$D973)/$E973</f>
        <v/>
      </c>
      <c r="AO973" s="40">
        <f>INDEX(AO$78:AO$91,$D973)/$E973</f>
        <v/>
      </c>
      <c r="AP973" s="40">
        <f>INDEX(AP$78:AP$91,$D973)/$E973</f>
        <v/>
      </c>
      <c r="AQ973" s="40">
        <f>INDEX(AQ$78:AQ$91,$D973)/$E973</f>
        <v/>
      </c>
      <c r="AR973" s="40">
        <f>INDEX(AR$78:AR$91,$D973)/$E973</f>
        <v/>
      </c>
      <c r="AS973" s="40">
        <f>INDEX(AS$78:AS$91,$D973)/$E973</f>
        <v/>
      </c>
      <c r="AT973" s="40">
        <f>INDEX(AT$78:AT$91,$D973)/$E973</f>
        <v/>
      </c>
      <c r="AU973" s="40">
        <f>INDEX(AU$78:AU$91,$D973)/$E973</f>
        <v/>
      </c>
      <c r="AV973" s="40">
        <f>INDEX(AV$78:AV$91,$D973)/$E973</f>
        <v/>
      </c>
      <c r="AW973" s="40">
        <f>INDEX(AW$78:AW$91,$D973)/$E973</f>
        <v/>
      </c>
      <c r="AX973" s="42">
        <f>NEWEXCISE(INDEX(AX$78:AX$91,$D973),$E973)</f>
        <v/>
      </c>
    </row>
    <row r="974" hidden="1" outlineLevel="2">
      <c r="A974" s="5" t="inlineStr">
        <is>
          <t>ntx</t>
        </is>
      </c>
      <c r="B974" s="5" t="inlineStr">
        <is>
          <t>oop</t>
        </is>
      </c>
      <c r="C974" s="5" t="inlineStr">
        <is>
          <t>mac</t>
        </is>
      </c>
      <c r="D974" s="40">
        <f>INDEX(Inputs!$L$5:$L$132,MATCH($B974&amp;"|"&amp;$C974,Inputs!$A$5:$A$132,0))</f>
        <v/>
      </c>
      <c r="E974" s="40">
        <f>INDEX(Inputs!$I$5:$I$132,MATCH($B974&amp;"|"&amp;$C974,Inputs!$A$5:$A$132,0))</f>
        <v/>
      </c>
      <c r="F974" s="39" t="n"/>
      <c r="G974" s="39" t="n"/>
      <c r="H974" s="5">
        <f>INDEX(Variables!$B$5:$B$105,MATCH($A974,Variables!$A$5:$A$105,0))&amp;IF($C974="",""," | "&amp;INDEX(Mapping!$B$5:$B$26,MATCH($C974,Mapping!$A$5:$A$26,0))&amp;" | "&amp;INDEX(Mapping!$B$30:$B$41,MATCH($B974,Mapping!$A$30:$A$41,0)))</f>
        <v/>
      </c>
      <c r="I974" s="5">
        <f>INDEX(Variables!$C$5:$C$105,MATCH($A974,Variables!$A$5:$A$105,0))</f>
        <v/>
      </c>
      <c r="J974" s="5">
        <f>INDEX(Variables!$E$5:$E$105,MATCH($A974,Variables!$A$5:$A$105,0))</f>
        <v/>
      </c>
      <c r="K974" s="25">
        <f>LOWER(Settings!$C$4)&amp;".mit."&amp;$A974&amp;IF($C974="","","."&amp;$C974&amp;"."&amp;$B974)&amp;IF(INDEX(Variables!$D$5:$D$105,MATCH($A974,Variables!$A$5:$A$105,0))="","","."&amp;INDEX(Variables!$D$5:$D$105,MATCH($A974,Variables!$A$5:$A$105,0)))&amp;"."&amp;K$5</f>
        <v/>
      </c>
      <c r="L974" s="41">
        <f>INDEX(L$78:L$91,$D974)/$E974</f>
        <v/>
      </c>
      <c r="M974" s="40">
        <f>INDEX(M$78:M$91,$D974)/$E974</f>
        <v/>
      </c>
      <c r="N974" s="40">
        <f>INDEX(N$78:N$91,$D974)/$E974</f>
        <v/>
      </c>
      <c r="O974" s="40">
        <f>INDEX(O$78:O$91,$D974)/$E974</f>
        <v/>
      </c>
      <c r="P974" s="40">
        <f>INDEX(P$78:P$91,$D974)/$E974</f>
        <v/>
      </c>
      <c r="Q974" s="40">
        <f>INDEX(Q$78:Q$91,$D974)/$E974</f>
        <v/>
      </c>
      <c r="R974" s="40">
        <f>INDEX(R$78:R$91,$D974)/$E974</f>
        <v/>
      </c>
      <c r="S974" s="40">
        <f>INDEX(S$78:S$91,$D974)/$E974</f>
        <v/>
      </c>
      <c r="T974" s="40">
        <f>INDEX(T$78:T$91,$D974)/$E974</f>
        <v/>
      </c>
      <c r="U974" s="40">
        <f>INDEX(U$78:U$91,$D974)/$E974</f>
        <v/>
      </c>
      <c r="V974" s="40">
        <f>INDEX(V$78:V$91,$D974)/$E974</f>
        <v/>
      </c>
      <c r="W974" s="40">
        <f>INDEX(W$78:W$91,$D974)/$E974</f>
        <v/>
      </c>
      <c r="X974" s="40">
        <f>INDEX(X$78:X$91,$D974)/$E974</f>
        <v/>
      </c>
      <c r="Y974" s="40">
        <f>INDEX(Y$78:Y$91,$D974)/$E974</f>
        <v/>
      </c>
      <c r="Z974" s="40">
        <f>INDEX(Z$78:Z$91,$D974)/$E974</f>
        <v/>
      </c>
      <c r="AA974" s="40">
        <f>INDEX(AA$78:AA$91,$D974)/$E974</f>
        <v/>
      </c>
      <c r="AB974" s="40">
        <f>INDEX(AB$78:AB$91,$D974)/$E974</f>
        <v/>
      </c>
      <c r="AC974" s="40">
        <f>INDEX(AC$78:AC$91,$D974)/$E974</f>
        <v/>
      </c>
      <c r="AD974" s="42">
        <f>NEWEXCISE(INDEX(AD$78:AD$91,$D974),$E974)</f>
        <v/>
      </c>
      <c r="AE974" s="25">
        <f>LOWER(Settings!$C$4)&amp;".mit."&amp;$A974&amp;IF($C974="","","."&amp;$C974&amp;"."&amp;$B974)&amp;IF(INDEX(Variables!$D$5:$D$105,MATCH($A974,Variables!$A$5:$A$105,0))="","","."&amp;INDEX(Variables!$D$5:$D$105,MATCH($A974,Variables!$A$5:$A$105,0)))&amp;"."&amp;AE$5</f>
        <v/>
      </c>
      <c r="AF974" s="41">
        <f>INDEX(AF$78:AF$91,$D974)/$E974</f>
        <v/>
      </c>
      <c r="AG974" s="40">
        <f>INDEX(AG$78:AG$91,$D974)/$E974</f>
        <v/>
      </c>
      <c r="AH974" s="40">
        <f>INDEX(AH$78:AH$91,$D974)/$E974</f>
        <v/>
      </c>
      <c r="AI974" s="40">
        <f>INDEX(AI$78:AI$91,$D974)/$E974</f>
        <v/>
      </c>
      <c r="AJ974" s="40">
        <f>INDEX(AJ$78:AJ$91,$D974)/$E974</f>
        <v/>
      </c>
      <c r="AK974" s="40">
        <f>INDEX(AK$78:AK$91,$D974)/$E974</f>
        <v/>
      </c>
      <c r="AL974" s="40">
        <f>INDEX(AL$78:AL$91,$D974)/$E974</f>
        <v/>
      </c>
      <c r="AM974" s="40">
        <f>INDEX(AM$78:AM$91,$D974)/$E974</f>
        <v/>
      </c>
      <c r="AN974" s="40">
        <f>INDEX(AN$78:AN$91,$D974)/$E974</f>
        <v/>
      </c>
      <c r="AO974" s="40">
        <f>INDEX(AO$78:AO$91,$D974)/$E974</f>
        <v/>
      </c>
      <c r="AP974" s="40">
        <f>INDEX(AP$78:AP$91,$D974)/$E974</f>
        <v/>
      </c>
      <c r="AQ974" s="40">
        <f>INDEX(AQ$78:AQ$91,$D974)/$E974</f>
        <v/>
      </c>
      <c r="AR974" s="40">
        <f>INDEX(AR$78:AR$91,$D974)/$E974</f>
        <v/>
      </c>
      <c r="AS974" s="40">
        <f>INDEX(AS$78:AS$91,$D974)/$E974</f>
        <v/>
      </c>
      <c r="AT974" s="40">
        <f>INDEX(AT$78:AT$91,$D974)/$E974</f>
        <v/>
      </c>
      <c r="AU974" s="40">
        <f>INDEX(AU$78:AU$91,$D974)/$E974</f>
        <v/>
      </c>
      <c r="AV974" s="40">
        <f>INDEX(AV$78:AV$91,$D974)/$E974</f>
        <v/>
      </c>
      <c r="AW974" s="40">
        <f>INDEX(AW$78:AW$91,$D974)/$E974</f>
        <v/>
      </c>
      <c r="AX974" s="42">
        <f>NEWEXCISE(INDEX(AX$78:AX$91,$D974),$E974)</f>
        <v/>
      </c>
    </row>
    <row r="975" hidden="1" outlineLevel="2">
      <c r="A975" s="5" t="inlineStr">
        <is>
          <t>ntx</t>
        </is>
      </c>
      <c r="B975" s="5" t="inlineStr">
        <is>
          <t>bio</t>
        </is>
      </c>
      <c r="C975" s="5" t="inlineStr">
        <is>
          <t>mac</t>
        </is>
      </c>
      <c r="D975" s="40">
        <f>INDEX(Inputs!$L$5:$L$132,MATCH($B975&amp;"|"&amp;$C975,Inputs!$A$5:$A$132,0))</f>
        <v/>
      </c>
      <c r="E975" s="40">
        <f>INDEX(Inputs!$I$5:$I$132,MATCH($B975&amp;"|"&amp;$C975,Inputs!$A$5:$A$132,0))</f>
        <v/>
      </c>
      <c r="F975" s="39" t="n"/>
      <c r="G975" s="39" t="n"/>
      <c r="H975" s="5">
        <f>INDEX(Variables!$B$5:$B$105,MATCH($A975,Variables!$A$5:$A$105,0))&amp;IF($C975="",""," | "&amp;INDEX(Mapping!$B$5:$B$26,MATCH($C975,Mapping!$A$5:$A$26,0))&amp;" | "&amp;INDEX(Mapping!$B$30:$B$41,MATCH($B975,Mapping!$A$30:$A$41,0)))</f>
        <v/>
      </c>
      <c r="I975" s="5">
        <f>INDEX(Variables!$C$5:$C$105,MATCH($A975,Variables!$A$5:$A$105,0))</f>
        <v/>
      </c>
      <c r="J975" s="5">
        <f>INDEX(Variables!$E$5:$E$105,MATCH($A975,Variables!$A$5:$A$105,0))</f>
        <v/>
      </c>
      <c r="K975" s="25">
        <f>LOWER(Settings!$C$4)&amp;".mit."&amp;$A975&amp;IF($C975="","","."&amp;$C975&amp;"."&amp;$B975)&amp;IF(INDEX(Variables!$D$5:$D$105,MATCH($A975,Variables!$A$5:$A$105,0))="","","."&amp;INDEX(Variables!$D$5:$D$105,MATCH($A975,Variables!$A$5:$A$105,0)))&amp;"."&amp;K$5</f>
        <v/>
      </c>
      <c r="L975" s="41">
        <f>INDEX(L$78:L$91,$D975)/$E975</f>
        <v/>
      </c>
      <c r="M975" s="40">
        <f>INDEX(M$78:M$91,$D975)/$E975</f>
        <v/>
      </c>
      <c r="N975" s="40">
        <f>INDEX(N$78:N$91,$D975)/$E975</f>
        <v/>
      </c>
      <c r="O975" s="40">
        <f>INDEX(O$78:O$91,$D975)/$E975</f>
        <v/>
      </c>
      <c r="P975" s="40">
        <f>INDEX(P$78:P$91,$D975)/$E975</f>
        <v/>
      </c>
      <c r="Q975" s="40">
        <f>INDEX(Q$78:Q$91,$D975)/$E975</f>
        <v/>
      </c>
      <c r="R975" s="40">
        <f>INDEX(R$78:R$91,$D975)/$E975</f>
        <v/>
      </c>
      <c r="S975" s="40">
        <f>INDEX(S$78:S$91,$D975)/$E975</f>
        <v/>
      </c>
      <c r="T975" s="40">
        <f>INDEX(T$78:T$91,$D975)/$E975</f>
        <v/>
      </c>
      <c r="U975" s="40">
        <f>INDEX(U$78:U$91,$D975)/$E975</f>
        <v/>
      </c>
      <c r="V975" s="40">
        <f>INDEX(V$78:V$91,$D975)/$E975</f>
        <v/>
      </c>
      <c r="W975" s="40">
        <f>INDEX(W$78:W$91,$D975)/$E975</f>
        <v/>
      </c>
      <c r="X975" s="40">
        <f>INDEX(X$78:X$91,$D975)/$E975</f>
        <v/>
      </c>
      <c r="Y975" s="40">
        <f>INDEX(Y$78:Y$91,$D975)/$E975</f>
        <v/>
      </c>
      <c r="Z975" s="40">
        <f>INDEX(Z$78:Z$91,$D975)/$E975</f>
        <v/>
      </c>
      <c r="AA975" s="40">
        <f>INDEX(AA$78:AA$91,$D975)/$E975</f>
        <v/>
      </c>
      <c r="AB975" s="40">
        <f>INDEX(AB$78:AB$91,$D975)/$E975</f>
        <v/>
      </c>
      <c r="AC975" s="40">
        <f>INDEX(AC$78:AC$91,$D975)/$E975</f>
        <v/>
      </c>
      <c r="AD975" s="42">
        <f>NEWEXCISE(INDEX(AD$78:AD$91,$D975),$E975)</f>
        <v/>
      </c>
      <c r="AE975" s="25">
        <f>LOWER(Settings!$C$4)&amp;".mit."&amp;$A975&amp;IF($C975="","","."&amp;$C975&amp;"."&amp;$B975)&amp;IF(INDEX(Variables!$D$5:$D$105,MATCH($A975,Variables!$A$5:$A$105,0))="","","."&amp;INDEX(Variables!$D$5:$D$105,MATCH($A975,Variables!$A$5:$A$105,0)))&amp;"."&amp;AE$5</f>
        <v/>
      </c>
      <c r="AF975" s="41">
        <f>INDEX(AF$78:AF$91,$D975)/$E975</f>
        <v/>
      </c>
      <c r="AG975" s="40">
        <f>INDEX(AG$78:AG$91,$D975)/$E975</f>
        <v/>
      </c>
      <c r="AH975" s="40">
        <f>INDEX(AH$78:AH$91,$D975)/$E975</f>
        <v/>
      </c>
      <c r="AI975" s="40">
        <f>INDEX(AI$78:AI$91,$D975)/$E975</f>
        <v/>
      </c>
      <c r="AJ975" s="40">
        <f>INDEX(AJ$78:AJ$91,$D975)/$E975</f>
        <v/>
      </c>
      <c r="AK975" s="40">
        <f>INDEX(AK$78:AK$91,$D975)/$E975</f>
        <v/>
      </c>
      <c r="AL975" s="40">
        <f>INDEX(AL$78:AL$91,$D975)/$E975</f>
        <v/>
      </c>
      <c r="AM975" s="40">
        <f>INDEX(AM$78:AM$91,$D975)/$E975</f>
        <v/>
      </c>
      <c r="AN975" s="40">
        <f>INDEX(AN$78:AN$91,$D975)/$E975</f>
        <v/>
      </c>
      <c r="AO975" s="40">
        <f>INDEX(AO$78:AO$91,$D975)/$E975</f>
        <v/>
      </c>
      <c r="AP975" s="40">
        <f>INDEX(AP$78:AP$91,$D975)/$E975</f>
        <v/>
      </c>
      <c r="AQ975" s="40">
        <f>INDEX(AQ$78:AQ$91,$D975)/$E975</f>
        <v/>
      </c>
      <c r="AR975" s="40">
        <f>INDEX(AR$78:AR$91,$D975)/$E975</f>
        <v/>
      </c>
      <c r="AS975" s="40">
        <f>INDEX(AS$78:AS$91,$D975)/$E975</f>
        <v/>
      </c>
      <c r="AT975" s="40">
        <f>INDEX(AT$78:AT$91,$D975)/$E975</f>
        <v/>
      </c>
      <c r="AU975" s="40">
        <f>INDEX(AU$78:AU$91,$D975)/$E975</f>
        <v/>
      </c>
      <c r="AV975" s="40">
        <f>INDEX(AV$78:AV$91,$D975)/$E975</f>
        <v/>
      </c>
      <c r="AW975" s="40">
        <f>INDEX(AW$78:AW$91,$D975)/$E975</f>
        <v/>
      </c>
      <c r="AX975" s="42">
        <f>NEWEXCISE(INDEX(AX$78:AX$91,$D975),$E975)</f>
        <v/>
      </c>
    </row>
    <row r="976" hidden="1" outlineLevel="2"/>
    <row r="977" hidden="1" outlineLevel="2">
      <c r="A977" s="5" t="inlineStr">
        <is>
          <t>nce</t>
        </is>
      </c>
      <c r="B977" s="5" t="inlineStr">
        <is>
          <t>coa</t>
        </is>
      </c>
      <c r="C977" s="5" t="inlineStr">
        <is>
          <t>mac</t>
        </is>
      </c>
      <c r="D977" s="39" t="n"/>
      <c r="E977" s="39" t="n"/>
      <c r="F977" s="39" t="n"/>
      <c r="G977" s="39" t="n"/>
      <c r="H977" s="5">
        <f>INDEX(Variables!$B$5:$B$105,MATCH($A977,Variables!$A$5:$A$105,0))&amp;IF($C977="",""," | "&amp;INDEX(Mapping!$B$5:$B$26,MATCH($C977,Mapping!$A$5:$A$26,0))&amp;" | "&amp;INDEX(Mapping!$B$30:$B$41,MATCH($B977,Mapping!$A$30:$A$41,0)))</f>
        <v/>
      </c>
      <c r="I977" s="5">
        <f>INDEX(Variables!$C$5:$C$105,MATCH($A977,Variables!$A$5:$A$105,0))</f>
        <v/>
      </c>
      <c r="J977" s="5">
        <f>INDEX(Variables!$E$5:$E$105,MATCH($A977,Variables!$A$5:$A$105,0))</f>
        <v/>
      </c>
      <c r="K977" s="25">
        <f>LOWER(Settings!$C$4)&amp;".mit."&amp;$A977&amp;IF($C977="","","."&amp;$C977&amp;"."&amp;$B977)&amp;IF(INDEX(Variables!$D$5:$D$105,MATCH($A977,Variables!$A$5:$A$105,0))="","","."&amp;INDEX(Variables!$D$5:$D$105,MATCH($A977,Variables!$A$5:$A$105,0)))&amp;"."&amp;K$5</f>
        <v/>
      </c>
      <c r="L977" s="41">
        <f>L950+L959+L968</f>
        <v/>
      </c>
      <c r="M977" s="40">
        <f>M950+M959+M968</f>
        <v/>
      </c>
      <c r="N977" s="40">
        <f>N950+N959+N968</f>
        <v/>
      </c>
      <c r="O977" s="40">
        <f>O950+O959+O968</f>
        <v/>
      </c>
      <c r="P977" s="40">
        <f>P950+P959+P968</f>
        <v/>
      </c>
      <c r="Q977" s="40">
        <f>Q950+Q959+Q968</f>
        <v/>
      </c>
      <c r="R977" s="40">
        <f>R950+R959+R968</f>
        <v/>
      </c>
      <c r="S977" s="40">
        <f>S950+S959+S968</f>
        <v/>
      </c>
      <c r="T977" s="40">
        <f>T950+T959+T968</f>
        <v/>
      </c>
      <c r="U977" s="40">
        <f>U950+U959+U968</f>
        <v/>
      </c>
      <c r="V977" s="40">
        <f>V950+V959+V968</f>
        <v/>
      </c>
      <c r="W977" s="40">
        <f>W950+W959+W968</f>
        <v/>
      </c>
      <c r="X977" s="40">
        <f>X950+X959+X968</f>
        <v/>
      </c>
      <c r="Y977" s="40">
        <f>Y950+Y959+Y968</f>
        <v/>
      </c>
      <c r="Z977" s="40">
        <f>Z950+Z959+Z968</f>
        <v/>
      </c>
      <c r="AA977" s="40">
        <f>AA950+AA959+AA968</f>
        <v/>
      </c>
      <c r="AB977" s="40">
        <f>AB950+AB959+AB968</f>
        <v/>
      </c>
      <c r="AC977" s="40">
        <f>AC950+AC959+AC968</f>
        <v/>
      </c>
      <c r="AD977" s="42">
        <f>NEWPOLICY(AD950,AD959,AD968)</f>
        <v/>
      </c>
      <c r="AE977" s="25">
        <f>LOWER(Settings!$C$4)&amp;".mit."&amp;$A977&amp;IF($C977="","","."&amp;$C977&amp;"."&amp;$B977)&amp;IF(INDEX(Variables!$D$5:$D$105,MATCH($A977,Variables!$A$5:$A$105,0))="","","."&amp;INDEX(Variables!$D$5:$D$105,MATCH($A977,Variables!$A$5:$A$105,0)))&amp;"."&amp;AE$5</f>
        <v/>
      </c>
      <c r="AF977" s="41">
        <f>AF950+AF959+AF968</f>
        <v/>
      </c>
      <c r="AG977" s="40">
        <f>AG950+AG959+AG968</f>
        <v/>
      </c>
      <c r="AH977" s="40">
        <f>AH950+AH959+AH968</f>
        <v/>
      </c>
      <c r="AI977" s="40">
        <f>AI950+AI959+AI968</f>
        <v/>
      </c>
      <c r="AJ977" s="40">
        <f>AJ950+AJ959+AJ968</f>
        <v/>
      </c>
      <c r="AK977" s="40">
        <f>AK950+AK959+AK968</f>
        <v/>
      </c>
      <c r="AL977" s="40">
        <f>AL950+AL959+AL968</f>
        <v/>
      </c>
      <c r="AM977" s="40">
        <f>AM950+AM959+AM968</f>
        <v/>
      </c>
      <c r="AN977" s="40">
        <f>AN950+AN959+AN968</f>
        <v/>
      </c>
      <c r="AO977" s="40">
        <f>AO950+AO959+AO968</f>
        <v/>
      </c>
      <c r="AP977" s="40">
        <f>AP950+AP959+AP968</f>
        <v/>
      </c>
      <c r="AQ977" s="40">
        <f>AQ950+AQ959+AQ968</f>
        <v/>
      </c>
      <c r="AR977" s="40">
        <f>AR950+AR959+AR968</f>
        <v/>
      </c>
      <c r="AS977" s="40">
        <f>AS950+AS959+AS968</f>
        <v/>
      </c>
      <c r="AT977" s="40">
        <f>AT950+AT959+AT968</f>
        <v/>
      </c>
      <c r="AU977" s="40">
        <f>AU950+AU959+AU968</f>
        <v/>
      </c>
      <c r="AV977" s="40">
        <f>AV950+AV959+AV968</f>
        <v/>
      </c>
      <c r="AW977" s="40">
        <f>AW950+AW959+AW968</f>
        <v/>
      </c>
      <c r="AX977" s="42">
        <f>NEWPOLICY(AX950,AX959,AX968)</f>
        <v/>
      </c>
    </row>
    <row r="978" hidden="1" outlineLevel="2">
      <c r="A978" s="5" t="inlineStr">
        <is>
          <t>nce</t>
        </is>
      </c>
      <c r="B978" s="5" t="inlineStr">
        <is>
          <t>nga</t>
        </is>
      </c>
      <c r="C978" s="5" t="inlineStr">
        <is>
          <t>mac</t>
        </is>
      </c>
      <c r="D978" s="39" t="n"/>
      <c r="E978" s="39" t="n"/>
      <c r="F978" s="39" t="n"/>
      <c r="G978" s="39" t="n"/>
      <c r="H978" s="5">
        <f>INDEX(Variables!$B$5:$B$105,MATCH($A978,Variables!$A$5:$A$105,0))&amp;IF($C978="",""," | "&amp;INDEX(Mapping!$B$5:$B$26,MATCH($C978,Mapping!$A$5:$A$26,0))&amp;" | "&amp;INDEX(Mapping!$B$30:$B$41,MATCH($B978,Mapping!$A$30:$A$41,0)))</f>
        <v/>
      </c>
      <c r="I978" s="5">
        <f>INDEX(Variables!$C$5:$C$105,MATCH($A978,Variables!$A$5:$A$105,0))</f>
        <v/>
      </c>
      <c r="J978" s="5">
        <f>INDEX(Variables!$E$5:$E$105,MATCH($A978,Variables!$A$5:$A$105,0))</f>
        <v/>
      </c>
      <c r="K978" s="25">
        <f>LOWER(Settings!$C$4)&amp;".mit."&amp;$A978&amp;IF($C978="","","."&amp;$C978&amp;"."&amp;$B978)&amp;IF(INDEX(Variables!$D$5:$D$105,MATCH($A978,Variables!$A$5:$A$105,0))="","","."&amp;INDEX(Variables!$D$5:$D$105,MATCH($A978,Variables!$A$5:$A$105,0)))&amp;"."&amp;K$5</f>
        <v/>
      </c>
      <c r="L978" s="41">
        <f>L951+L960+L969</f>
        <v/>
      </c>
      <c r="M978" s="40">
        <f>M951+M960+M969</f>
        <v/>
      </c>
      <c r="N978" s="40">
        <f>N951+N960+N969</f>
        <v/>
      </c>
      <c r="O978" s="40">
        <f>O951+O960+O969</f>
        <v/>
      </c>
      <c r="P978" s="40">
        <f>P951+P960+P969</f>
        <v/>
      </c>
      <c r="Q978" s="40">
        <f>Q951+Q960+Q969</f>
        <v/>
      </c>
      <c r="R978" s="40">
        <f>R951+R960+R969</f>
        <v/>
      </c>
      <c r="S978" s="40">
        <f>S951+S960+S969</f>
        <v/>
      </c>
      <c r="T978" s="40">
        <f>T951+T960+T969</f>
        <v/>
      </c>
      <c r="U978" s="40">
        <f>U951+U960+U969</f>
        <v/>
      </c>
      <c r="V978" s="40">
        <f>V951+V960+V969</f>
        <v/>
      </c>
      <c r="W978" s="40">
        <f>W951+W960+W969</f>
        <v/>
      </c>
      <c r="X978" s="40">
        <f>X951+X960+X969</f>
        <v/>
      </c>
      <c r="Y978" s="40">
        <f>Y951+Y960+Y969</f>
        <v/>
      </c>
      <c r="Z978" s="40">
        <f>Z951+Z960+Z969</f>
        <v/>
      </c>
      <c r="AA978" s="40">
        <f>AA951+AA960+AA969</f>
        <v/>
      </c>
      <c r="AB978" s="40">
        <f>AB951+AB960+AB969</f>
        <v/>
      </c>
      <c r="AC978" s="40">
        <f>AC951+AC960+AC969</f>
        <v/>
      </c>
      <c r="AD978" s="42">
        <f>NEWPOLICY(AD951,AD960,AD969)</f>
        <v/>
      </c>
      <c r="AE978" s="25">
        <f>LOWER(Settings!$C$4)&amp;".mit."&amp;$A978&amp;IF($C978="","","."&amp;$C978&amp;"."&amp;$B978)&amp;IF(INDEX(Variables!$D$5:$D$105,MATCH($A978,Variables!$A$5:$A$105,0))="","","."&amp;INDEX(Variables!$D$5:$D$105,MATCH($A978,Variables!$A$5:$A$105,0)))&amp;"."&amp;AE$5</f>
        <v/>
      </c>
      <c r="AF978" s="41">
        <f>AF951+AF960+AF969</f>
        <v/>
      </c>
      <c r="AG978" s="40">
        <f>AG951+AG960+AG969</f>
        <v/>
      </c>
      <c r="AH978" s="40">
        <f>AH951+AH960+AH969</f>
        <v/>
      </c>
      <c r="AI978" s="40">
        <f>AI951+AI960+AI969</f>
        <v/>
      </c>
      <c r="AJ978" s="40">
        <f>AJ951+AJ960+AJ969</f>
        <v/>
      </c>
      <c r="AK978" s="40">
        <f>AK951+AK960+AK969</f>
        <v/>
      </c>
      <c r="AL978" s="40">
        <f>AL951+AL960+AL969</f>
        <v/>
      </c>
      <c r="AM978" s="40">
        <f>AM951+AM960+AM969</f>
        <v/>
      </c>
      <c r="AN978" s="40">
        <f>AN951+AN960+AN969</f>
        <v/>
      </c>
      <c r="AO978" s="40">
        <f>AO951+AO960+AO969</f>
        <v/>
      </c>
      <c r="AP978" s="40">
        <f>AP951+AP960+AP969</f>
        <v/>
      </c>
      <c r="AQ978" s="40">
        <f>AQ951+AQ960+AQ969</f>
        <v/>
      </c>
      <c r="AR978" s="40">
        <f>AR951+AR960+AR969</f>
        <v/>
      </c>
      <c r="AS978" s="40">
        <f>AS951+AS960+AS969</f>
        <v/>
      </c>
      <c r="AT978" s="40">
        <f>AT951+AT960+AT969</f>
        <v/>
      </c>
      <c r="AU978" s="40">
        <f>AU951+AU960+AU969</f>
        <v/>
      </c>
      <c r="AV978" s="40">
        <f>AV951+AV960+AV969</f>
        <v/>
      </c>
      <c r="AW978" s="40">
        <f>AW951+AW960+AW969</f>
        <v/>
      </c>
      <c r="AX978" s="42">
        <f>NEWPOLICY(AX951,AX960,AX969)</f>
        <v/>
      </c>
    </row>
    <row r="979" hidden="1" outlineLevel="2">
      <c r="A979" s="5" t="inlineStr">
        <is>
          <t>nce</t>
        </is>
      </c>
      <c r="B979" s="5" t="inlineStr">
        <is>
          <t>gso</t>
        </is>
      </c>
      <c r="C979" s="5" t="inlineStr">
        <is>
          <t>mac</t>
        </is>
      </c>
      <c r="D979" s="39" t="n"/>
      <c r="E979" s="39" t="n"/>
      <c r="F979" s="39" t="n"/>
      <c r="G979" s="39" t="n"/>
      <c r="H979" s="5">
        <f>INDEX(Variables!$B$5:$B$105,MATCH($A979,Variables!$A$5:$A$105,0))&amp;IF($C979="",""," | "&amp;INDEX(Mapping!$B$5:$B$26,MATCH($C979,Mapping!$A$5:$A$26,0))&amp;" | "&amp;INDEX(Mapping!$B$30:$B$41,MATCH($B979,Mapping!$A$30:$A$41,0)))</f>
        <v/>
      </c>
      <c r="I979" s="5">
        <f>INDEX(Variables!$C$5:$C$105,MATCH($A979,Variables!$A$5:$A$105,0))</f>
        <v/>
      </c>
      <c r="J979" s="5">
        <f>INDEX(Variables!$E$5:$E$105,MATCH($A979,Variables!$A$5:$A$105,0))</f>
        <v/>
      </c>
      <c r="K979" s="25">
        <f>LOWER(Settings!$C$4)&amp;".mit."&amp;$A979&amp;IF($C979="","","."&amp;$C979&amp;"."&amp;$B979)&amp;IF(INDEX(Variables!$D$5:$D$105,MATCH($A979,Variables!$A$5:$A$105,0))="","","."&amp;INDEX(Variables!$D$5:$D$105,MATCH($A979,Variables!$A$5:$A$105,0)))&amp;"."&amp;K$5</f>
        <v/>
      </c>
      <c r="L979" s="41">
        <f>L952+L961+L970</f>
        <v/>
      </c>
      <c r="M979" s="40">
        <f>M952+M961+M970</f>
        <v/>
      </c>
      <c r="N979" s="40">
        <f>N952+N961+N970</f>
        <v/>
      </c>
      <c r="O979" s="40">
        <f>O952+O961+O970</f>
        <v/>
      </c>
      <c r="P979" s="40">
        <f>P952+P961+P970</f>
        <v/>
      </c>
      <c r="Q979" s="40">
        <f>Q952+Q961+Q970</f>
        <v/>
      </c>
      <c r="R979" s="40">
        <f>R952+R961+R970</f>
        <v/>
      </c>
      <c r="S979" s="40">
        <f>S952+S961+S970</f>
        <v/>
      </c>
      <c r="T979" s="40">
        <f>T952+T961+T970</f>
        <v/>
      </c>
      <c r="U979" s="40">
        <f>U952+U961+U970</f>
        <v/>
      </c>
      <c r="V979" s="40">
        <f>V952+V961+V970</f>
        <v/>
      </c>
      <c r="W979" s="40">
        <f>W952+W961+W970</f>
        <v/>
      </c>
      <c r="X979" s="40">
        <f>X952+X961+X970</f>
        <v/>
      </c>
      <c r="Y979" s="40">
        <f>Y952+Y961+Y970</f>
        <v/>
      </c>
      <c r="Z979" s="40">
        <f>Z952+Z961+Z970</f>
        <v/>
      </c>
      <c r="AA979" s="40">
        <f>AA952+AA961+AA970</f>
        <v/>
      </c>
      <c r="AB979" s="40">
        <f>AB952+AB961+AB970</f>
        <v/>
      </c>
      <c r="AC979" s="40">
        <f>AC952+AC961+AC970</f>
        <v/>
      </c>
      <c r="AD979" s="42">
        <f>NEWPOLICY(AD952,AD961,AD970)</f>
        <v/>
      </c>
      <c r="AE979" s="25">
        <f>LOWER(Settings!$C$4)&amp;".mit."&amp;$A979&amp;IF($C979="","","."&amp;$C979&amp;"."&amp;$B979)&amp;IF(INDEX(Variables!$D$5:$D$105,MATCH($A979,Variables!$A$5:$A$105,0))="","","."&amp;INDEX(Variables!$D$5:$D$105,MATCH($A979,Variables!$A$5:$A$105,0)))&amp;"."&amp;AE$5</f>
        <v/>
      </c>
      <c r="AF979" s="41">
        <f>AF952+AF961+AF970</f>
        <v/>
      </c>
      <c r="AG979" s="40">
        <f>AG952+AG961+AG970</f>
        <v/>
      </c>
      <c r="AH979" s="40">
        <f>AH952+AH961+AH970</f>
        <v/>
      </c>
      <c r="AI979" s="40">
        <f>AI952+AI961+AI970</f>
        <v/>
      </c>
      <c r="AJ979" s="40">
        <f>AJ952+AJ961+AJ970</f>
        <v/>
      </c>
      <c r="AK979" s="40">
        <f>AK952+AK961+AK970</f>
        <v/>
      </c>
      <c r="AL979" s="40">
        <f>AL952+AL961+AL970</f>
        <v/>
      </c>
      <c r="AM979" s="40">
        <f>AM952+AM961+AM970</f>
        <v/>
      </c>
      <c r="AN979" s="40">
        <f>AN952+AN961+AN970</f>
        <v/>
      </c>
      <c r="AO979" s="40">
        <f>AO952+AO961+AO970</f>
        <v/>
      </c>
      <c r="AP979" s="40">
        <f>AP952+AP961+AP970</f>
        <v/>
      </c>
      <c r="AQ979" s="40">
        <f>AQ952+AQ961+AQ970</f>
        <v/>
      </c>
      <c r="AR979" s="40">
        <f>AR952+AR961+AR970</f>
        <v/>
      </c>
      <c r="AS979" s="40">
        <f>AS952+AS961+AS970</f>
        <v/>
      </c>
      <c r="AT979" s="40">
        <f>AT952+AT961+AT970</f>
        <v/>
      </c>
      <c r="AU979" s="40">
        <f>AU952+AU961+AU970</f>
        <v/>
      </c>
      <c r="AV979" s="40">
        <f>AV952+AV961+AV970</f>
        <v/>
      </c>
      <c r="AW979" s="40">
        <f>AW952+AW961+AW970</f>
        <v/>
      </c>
      <c r="AX979" s="42">
        <f>NEWPOLICY(AX952,AX961,AX970)</f>
        <v/>
      </c>
    </row>
    <row r="980" hidden="1" outlineLevel="2">
      <c r="A980" s="5" t="inlineStr">
        <is>
          <t>nce</t>
        </is>
      </c>
      <c r="B980" s="5" t="inlineStr">
        <is>
          <t>die</t>
        </is>
      </c>
      <c r="C980" s="5" t="inlineStr">
        <is>
          <t>mac</t>
        </is>
      </c>
      <c r="D980" s="39" t="n"/>
      <c r="E980" s="39" t="n"/>
      <c r="F980" s="39" t="n"/>
      <c r="G980" s="39" t="n"/>
      <c r="H980" s="5">
        <f>INDEX(Variables!$B$5:$B$105,MATCH($A980,Variables!$A$5:$A$105,0))&amp;IF($C980="",""," | "&amp;INDEX(Mapping!$B$5:$B$26,MATCH($C980,Mapping!$A$5:$A$26,0))&amp;" | "&amp;INDEX(Mapping!$B$30:$B$41,MATCH($B980,Mapping!$A$30:$A$41,0)))</f>
        <v/>
      </c>
      <c r="I980" s="5">
        <f>INDEX(Variables!$C$5:$C$105,MATCH($A980,Variables!$A$5:$A$105,0))</f>
        <v/>
      </c>
      <c r="J980" s="5">
        <f>INDEX(Variables!$E$5:$E$105,MATCH($A980,Variables!$A$5:$A$105,0))</f>
        <v/>
      </c>
      <c r="K980" s="25">
        <f>LOWER(Settings!$C$4)&amp;".mit."&amp;$A980&amp;IF($C980="","","."&amp;$C980&amp;"."&amp;$B980)&amp;IF(INDEX(Variables!$D$5:$D$105,MATCH($A980,Variables!$A$5:$A$105,0))="","","."&amp;INDEX(Variables!$D$5:$D$105,MATCH($A980,Variables!$A$5:$A$105,0)))&amp;"."&amp;K$5</f>
        <v/>
      </c>
      <c r="L980" s="41">
        <f>L953+L962+L971</f>
        <v/>
      </c>
      <c r="M980" s="40">
        <f>M953+M962+M971</f>
        <v/>
      </c>
      <c r="N980" s="40">
        <f>N953+N962+N971</f>
        <v/>
      </c>
      <c r="O980" s="40">
        <f>O953+O962+O971</f>
        <v/>
      </c>
      <c r="P980" s="40">
        <f>P953+P962+P971</f>
        <v/>
      </c>
      <c r="Q980" s="40">
        <f>Q953+Q962+Q971</f>
        <v/>
      </c>
      <c r="R980" s="40">
        <f>R953+R962+R971</f>
        <v/>
      </c>
      <c r="S980" s="40">
        <f>S953+S962+S971</f>
        <v/>
      </c>
      <c r="T980" s="40">
        <f>T953+T962+T971</f>
        <v/>
      </c>
      <c r="U980" s="40">
        <f>U953+U962+U971</f>
        <v/>
      </c>
      <c r="V980" s="40">
        <f>V953+V962+V971</f>
        <v/>
      </c>
      <c r="W980" s="40">
        <f>W953+W962+W971</f>
        <v/>
      </c>
      <c r="X980" s="40">
        <f>X953+X962+X971</f>
        <v/>
      </c>
      <c r="Y980" s="40">
        <f>Y953+Y962+Y971</f>
        <v/>
      </c>
      <c r="Z980" s="40">
        <f>Z953+Z962+Z971</f>
        <v/>
      </c>
      <c r="AA980" s="40">
        <f>AA953+AA962+AA971</f>
        <v/>
      </c>
      <c r="AB980" s="40">
        <f>AB953+AB962+AB971</f>
        <v/>
      </c>
      <c r="AC980" s="40">
        <f>AC953+AC962+AC971</f>
        <v/>
      </c>
      <c r="AD980" s="42">
        <f>NEWPOLICY(AD953,AD962,AD971)</f>
        <v/>
      </c>
      <c r="AE980" s="25">
        <f>LOWER(Settings!$C$4)&amp;".mit."&amp;$A980&amp;IF($C980="","","."&amp;$C980&amp;"."&amp;$B980)&amp;IF(INDEX(Variables!$D$5:$D$105,MATCH($A980,Variables!$A$5:$A$105,0))="","","."&amp;INDEX(Variables!$D$5:$D$105,MATCH($A980,Variables!$A$5:$A$105,0)))&amp;"."&amp;AE$5</f>
        <v/>
      </c>
      <c r="AF980" s="41">
        <f>AF953+AF962+AF971</f>
        <v/>
      </c>
      <c r="AG980" s="40">
        <f>AG953+AG962+AG971</f>
        <v/>
      </c>
      <c r="AH980" s="40">
        <f>AH953+AH962+AH971</f>
        <v/>
      </c>
      <c r="AI980" s="40">
        <f>AI953+AI962+AI971</f>
        <v/>
      </c>
      <c r="AJ980" s="40">
        <f>AJ953+AJ962+AJ971</f>
        <v/>
      </c>
      <c r="AK980" s="40">
        <f>AK953+AK962+AK971</f>
        <v/>
      </c>
      <c r="AL980" s="40">
        <f>AL953+AL962+AL971</f>
        <v/>
      </c>
      <c r="AM980" s="40">
        <f>AM953+AM962+AM971</f>
        <v/>
      </c>
      <c r="AN980" s="40">
        <f>AN953+AN962+AN971</f>
        <v/>
      </c>
      <c r="AO980" s="40">
        <f>AO953+AO962+AO971</f>
        <v/>
      </c>
      <c r="AP980" s="40">
        <f>AP953+AP962+AP971</f>
        <v/>
      </c>
      <c r="AQ980" s="40">
        <f>AQ953+AQ962+AQ971</f>
        <v/>
      </c>
      <c r="AR980" s="40">
        <f>AR953+AR962+AR971</f>
        <v/>
      </c>
      <c r="AS980" s="40">
        <f>AS953+AS962+AS971</f>
        <v/>
      </c>
      <c r="AT980" s="40">
        <f>AT953+AT962+AT971</f>
        <v/>
      </c>
      <c r="AU980" s="40">
        <f>AU953+AU962+AU971</f>
        <v/>
      </c>
      <c r="AV980" s="40">
        <f>AV953+AV962+AV971</f>
        <v/>
      </c>
      <c r="AW980" s="40">
        <f>AW953+AW962+AW971</f>
        <v/>
      </c>
      <c r="AX980" s="42">
        <f>NEWPOLICY(AX953,AX962,AX971)</f>
        <v/>
      </c>
    </row>
    <row r="981" hidden="1" outlineLevel="2">
      <c r="A981" s="5" t="inlineStr">
        <is>
          <t>nce</t>
        </is>
      </c>
      <c r="B981" s="5" t="inlineStr">
        <is>
          <t>lpg</t>
        </is>
      </c>
      <c r="C981" s="5" t="inlineStr">
        <is>
          <t>mac</t>
        </is>
      </c>
      <c r="D981" s="39" t="n"/>
      <c r="E981" s="39" t="n"/>
      <c r="F981" s="39" t="n"/>
      <c r="G981" s="39" t="n"/>
      <c r="H981" s="5">
        <f>INDEX(Variables!$B$5:$B$105,MATCH($A981,Variables!$A$5:$A$105,0))&amp;IF($C981="",""," | "&amp;INDEX(Mapping!$B$5:$B$26,MATCH($C981,Mapping!$A$5:$A$26,0))&amp;" | "&amp;INDEX(Mapping!$B$30:$B$41,MATCH($B981,Mapping!$A$30:$A$41,0)))</f>
        <v/>
      </c>
      <c r="I981" s="5">
        <f>INDEX(Variables!$C$5:$C$105,MATCH($A981,Variables!$A$5:$A$105,0))</f>
        <v/>
      </c>
      <c r="J981" s="5">
        <f>INDEX(Variables!$E$5:$E$105,MATCH($A981,Variables!$A$5:$A$105,0))</f>
        <v/>
      </c>
      <c r="K981" s="25">
        <f>LOWER(Settings!$C$4)&amp;".mit."&amp;$A981&amp;IF($C981="","","."&amp;$C981&amp;"."&amp;$B981)&amp;IF(INDEX(Variables!$D$5:$D$105,MATCH($A981,Variables!$A$5:$A$105,0))="","","."&amp;INDEX(Variables!$D$5:$D$105,MATCH($A981,Variables!$A$5:$A$105,0)))&amp;"."&amp;K$5</f>
        <v/>
      </c>
      <c r="L981" s="41">
        <f>L954+L963+L972</f>
        <v/>
      </c>
      <c r="M981" s="40">
        <f>M954+M963+M972</f>
        <v/>
      </c>
      <c r="N981" s="40">
        <f>N954+N963+N972</f>
        <v/>
      </c>
      <c r="O981" s="40">
        <f>O954+O963+O972</f>
        <v/>
      </c>
      <c r="P981" s="40">
        <f>P954+P963+P972</f>
        <v/>
      </c>
      <c r="Q981" s="40">
        <f>Q954+Q963+Q972</f>
        <v/>
      </c>
      <c r="R981" s="40">
        <f>R954+R963+R972</f>
        <v/>
      </c>
      <c r="S981" s="40">
        <f>S954+S963+S972</f>
        <v/>
      </c>
      <c r="T981" s="40">
        <f>T954+T963+T972</f>
        <v/>
      </c>
      <c r="U981" s="40">
        <f>U954+U963+U972</f>
        <v/>
      </c>
      <c r="V981" s="40">
        <f>V954+V963+V972</f>
        <v/>
      </c>
      <c r="W981" s="40">
        <f>W954+W963+W972</f>
        <v/>
      </c>
      <c r="X981" s="40">
        <f>X954+X963+X972</f>
        <v/>
      </c>
      <c r="Y981" s="40">
        <f>Y954+Y963+Y972</f>
        <v/>
      </c>
      <c r="Z981" s="40">
        <f>Z954+Z963+Z972</f>
        <v/>
      </c>
      <c r="AA981" s="40">
        <f>AA954+AA963+AA972</f>
        <v/>
      </c>
      <c r="AB981" s="40">
        <f>AB954+AB963+AB972</f>
        <v/>
      </c>
      <c r="AC981" s="40">
        <f>AC954+AC963+AC972</f>
        <v/>
      </c>
      <c r="AD981" s="42">
        <f>NEWPOLICY(AD954,AD963,AD972)</f>
        <v/>
      </c>
      <c r="AE981" s="25">
        <f>LOWER(Settings!$C$4)&amp;".mit."&amp;$A981&amp;IF($C981="","","."&amp;$C981&amp;"."&amp;$B981)&amp;IF(INDEX(Variables!$D$5:$D$105,MATCH($A981,Variables!$A$5:$A$105,0))="","","."&amp;INDEX(Variables!$D$5:$D$105,MATCH($A981,Variables!$A$5:$A$105,0)))&amp;"."&amp;AE$5</f>
        <v/>
      </c>
      <c r="AF981" s="41">
        <f>AF954+AF963+AF972</f>
        <v/>
      </c>
      <c r="AG981" s="40">
        <f>AG954+AG963+AG972</f>
        <v/>
      </c>
      <c r="AH981" s="40">
        <f>AH954+AH963+AH972</f>
        <v/>
      </c>
      <c r="AI981" s="40">
        <f>AI954+AI963+AI972</f>
        <v/>
      </c>
      <c r="AJ981" s="40">
        <f>AJ954+AJ963+AJ972</f>
        <v/>
      </c>
      <c r="AK981" s="40">
        <f>AK954+AK963+AK972</f>
        <v/>
      </c>
      <c r="AL981" s="40">
        <f>AL954+AL963+AL972</f>
        <v/>
      </c>
      <c r="AM981" s="40">
        <f>AM954+AM963+AM972</f>
        <v/>
      </c>
      <c r="AN981" s="40">
        <f>AN954+AN963+AN972</f>
        <v/>
      </c>
      <c r="AO981" s="40">
        <f>AO954+AO963+AO972</f>
        <v/>
      </c>
      <c r="AP981" s="40">
        <f>AP954+AP963+AP972</f>
        <v/>
      </c>
      <c r="AQ981" s="40">
        <f>AQ954+AQ963+AQ972</f>
        <v/>
      </c>
      <c r="AR981" s="40">
        <f>AR954+AR963+AR972</f>
        <v/>
      </c>
      <c r="AS981" s="40">
        <f>AS954+AS963+AS972</f>
        <v/>
      </c>
      <c r="AT981" s="40">
        <f>AT954+AT963+AT972</f>
        <v/>
      </c>
      <c r="AU981" s="40">
        <f>AU954+AU963+AU972</f>
        <v/>
      </c>
      <c r="AV981" s="40">
        <f>AV954+AV963+AV972</f>
        <v/>
      </c>
      <c r="AW981" s="40">
        <f>AW954+AW963+AW972</f>
        <v/>
      </c>
      <c r="AX981" s="42">
        <f>NEWPOLICY(AX954,AX963,AX972)</f>
        <v/>
      </c>
    </row>
    <row r="982" hidden="1" outlineLevel="2">
      <c r="A982" s="5" t="inlineStr">
        <is>
          <t>nce</t>
        </is>
      </c>
      <c r="B982" s="5" t="inlineStr">
        <is>
          <t>ker</t>
        </is>
      </c>
      <c r="C982" s="5" t="inlineStr">
        <is>
          <t>mac</t>
        </is>
      </c>
      <c r="D982" s="39" t="n"/>
      <c r="E982" s="39" t="n"/>
      <c r="F982" s="39" t="n"/>
      <c r="G982" s="39" t="n"/>
      <c r="H982" s="5">
        <f>INDEX(Variables!$B$5:$B$105,MATCH($A982,Variables!$A$5:$A$105,0))&amp;IF($C982="",""," | "&amp;INDEX(Mapping!$B$5:$B$26,MATCH($C982,Mapping!$A$5:$A$26,0))&amp;" | "&amp;INDEX(Mapping!$B$30:$B$41,MATCH($B982,Mapping!$A$30:$A$41,0)))</f>
        <v/>
      </c>
      <c r="I982" s="5">
        <f>INDEX(Variables!$C$5:$C$105,MATCH($A982,Variables!$A$5:$A$105,0))</f>
        <v/>
      </c>
      <c r="J982" s="5">
        <f>INDEX(Variables!$E$5:$E$105,MATCH($A982,Variables!$A$5:$A$105,0))</f>
        <v/>
      </c>
      <c r="K982" s="25">
        <f>LOWER(Settings!$C$4)&amp;".mit."&amp;$A982&amp;IF($C982="","","."&amp;$C982&amp;"."&amp;$B982)&amp;IF(INDEX(Variables!$D$5:$D$105,MATCH($A982,Variables!$A$5:$A$105,0))="","","."&amp;INDEX(Variables!$D$5:$D$105,MATCH($A982,Variables!$A$5:$A$105,0)))&amp;"."&amp;K$5</f>
        <v/>
      </c>
      <c r="L982" s="41">
        <f>L955+L964+L973</f>
        <v/>
      </c>
      <c r="M982" s="40">
        <f>M955+M964+M973</f>
        <v/>
      </c>
      <c r="N982" s="40">
        <f>N955+N964+N973</f>
        <v/>
      </c>
      <c r="O982" s="40">
        <f>O955+O964+O973</f>
        <v/>
      </c>
      <c r="P982" s="40">
        <f>P955+P964+P973</f>
        <v/>
      </c>
      <c r="Q982" s="40">
        <f>Q955+Q964+Q973</f>
        <v/>
      </c>
      <c r="R982" s="40">
        <f>R955+R964+R973</f>
        <v/>
      </c>
      <c r="S982" s="40">
        <f>S955+S964+S973</f>
        <v/>
      </c>
      <c r="T982" s="40">
        <f>T955+T964+T973</f>
        <v/>
      </c>
      <c r="U982" s="40">
        <f>U955+U964+U973</f>
        <v/>
      </c>
      <c r="V982" s="40">
        <f>V955+V964+V973</f>
        <v/>
      </c>
      <c r="W982" s="40">
        <f>W955+W964+W973</f>
        <v/>
      </c>
      <c r="X982" s="40">
        <f>X955+X964+X973</f>
        <v/>
      </c>
      <c r="Y982" s="40">
        <f>Y955+Y964+Y973</f>
        <v/>
      </c>
      <c r="Z982" s="40">
        <f>Z955+Z964+Z973</f>
        <v/>
      </c>
      <c r="AA982" s="40">
        <f>AA955+AA964+AA973</f>
        <v/>
      </c>
      <c r="AB982" s="40">
        <f>AB955+AB964+AB973</f>
        <v/>
      </c>
      <c r="AC982" s="40">
        <f>AC955+AC964+AC973</f>
        <v/>
      </c>
      <c r="AD982" s="42">
        <f>NEWPOLICY(AD955,AD964,AD973)</f>
        <v/>
      </c>
      <c r="AE982" s="25">
        <f>LOWER(Settings!$C$4)&amp;".mit."&amp;$A982&amp;IF($C982="","","."&amp;$C982&amp;"."&amp;$B982)&amp;IF(INDEX(Variables!$D$5:$D$105,MATCH($A982,Variables!$A$5:$A$105,0))="","","."&amp;INDEX(Variables!$D$5:$D$105,MATCH($A982,Variables!$A$5:$A$105,0)))&amp;"."&amp;AE$5</f>
        <v/>
      </c>
      <c r="AF982" s="41">
        <f>AF955+AF964+AF973</f>
        <v/>
      </c>
      <c r="AG982" s="40">
        <f>AG955+AG964+AG973</f>
        <v/>
      </c>
      <c r="AH982" s="40">
        <f>AH955+AH964+AH973</f>
        <v/>
      </c>
      <c r="AI982" s="40">
        <f>AI955+AI964+AI973</f>
        <v/>
      </c>
      <c r="AJ982" s="40">
        <f>AJ955+AJ964+AJ973</f>
        <v/>
      </c>
      <c r="AK982" s="40">
        <f>AK955+AK964+AK973</f>
        <v/>
      </c>
      <c r="AL982" s="40">
        <f>AL955+AL964+AL973</f>
        <v/>
      </c>
      <c r="AM982" s="40">
        <f>AM955+AM964+AM973</f>
        <v/>
      </c>
      <c r="AN982" s="40">
        <f>AN955+AN964+AN973</f>
        <v/>
      </c>
      <c r="AO982" s="40">
        <f>AO955+AO964+AO973</f>
        <v/>
      </c>
      <c r="AP982" s="40">
        <f>AP955+AP964+AP973</f>
        <v/>
      </c>
      <c r="AQ982" s="40">
        <f>AQ955+AQ964+AQ973</f>
        <v/>
      </c>
      <c r="AR982" s="40">
        <f>AR955+AR964+AR973</f>
        <v/>
      </c>
      <c r="AS982" s="40">
        <f>AS955+AS964+AS973</f>
        <v/>
      </c>
      <c r="AT982" s="40">
        <f>AT955+AT964+AT973</f>
        <v/>
      </c>
      <c r="AU982" s="40">
        <f>AU955+AU964+AU973</f>
        <v/>
      </c>
      <c r="AV982" s="40">
        <f>AV955+AV964+AV973</f>
        <v/>
      </c>
      <c r="AW982" s="40">
        <f>AW955+AW964+AW973</f>
        <v/>
      </c>
      <c r="AX982" s="42">
        <f>NEWPOLICY(AX955,AX964,AX973)</f>
        <v/>
      </c>
    </row>
    <row r="983" hidden="1" outlineLevel="2">
      <c r="A983" s="5" t="inlineStr">
        <is>
          <t>nce</t>
        </is>
      </c>
      <c r="B983" s="5" t="inlineStr">
        <is>
          <t>oop</t>
        </is>
      </c>
      <c r="C983" s="5" t="inlineStr">
        <is>
          <t>mac</t>
        </is>
      </c>
      <c r="D983" s="39" t="n"/>
      <c r="E983" s="39" t="n"/>
      <c r="F983" s="39" t="n"/>
      <c r="G983" s="39" t="n"/>
      <c r="H983" s="5">
        <f>INDEX(Variables!$B$5:$B$105,MATCH($A983,Variables!$A$5:$A$105,0))&amp;IF($C983="",""," | "&amp;INDEX(Mapping!$B$5:$B$26,MATCH($C983,Mapping!$A$5:$A$26,0))&amp;" | "&amp;INDEX(Mapping!$B$30:$B$41,MATCH($B983,Mapping!$A$30:$A$41,0)))</f>
        <v/>
      </c>
      <c r="I983" s="5">
        <f>INDEX(Variables!$C$5:$C$105,MATCH($A983,Variables!$A$5:$A$105,0))</f>
        <v/>
      </c>
      <c r="J983" s="5">
        <f>INDEX(Variables!$E$5:$E$105,MATCH($A983,Variables!$A$5:$A$105,0))</f>
        <v/>
      </c>
      <c r="K983" s="25">
        <f>LOWER(Settings!$C$4)&amp;".mit."&amp;$A983&amp;IF($C983="","","."&amp;$C983&amp;"."&amp;$B983)&amp;IF(INDEX(Variables!$D$5:$D$105,MATCH($A983,Variables!$A$5:$A$105,0))="","","."&amp;INDEX(Variables!$D$5:$D$105,MATCH($A983,Variables!$A$5:$A$105,0)))&amp;"."&amp;K$5</f>
        <v/>
      </c>
      <c r="L983" s="41">
        <f>L956+L965+L974</f>
        <v/>
      </c>
      <c r="M983" s="40">
        <f>M956+M965+M974</f>
        <v/>
      </c>
      <c r="N983" s="40">
        <f>N956+N965+N974</f>
        <v/>
      </c>
      <c r="O983" s="40">
        <f>O956+O965+O974</f>
        <v/>
      </c>
      <c r="P983" s="40">
        <f>P956+P965+P974</f>
        <v/>
      </c>
      <c r="Q983" s="40">
        <f>Q956+Q965+Q974</f>
        <v/>
      </c>
      <c r="R983" s="40">
        <f>R956+R965+R974</f>
        <v/>
      </c>
      <c r="S983" s="40">
        <f>S956+S965+S974</f>
        <v/>
      </c>
      <c r="T983" s="40">
        <f>T956+T965+T974</f>
        <v/>
      </c>
      <c r="U983" s="40">
        <f>U956+U965+U974</f>
        <v/>
      </c>
      <c r="V983" s="40">
        <f>V956+V965+V974</f>
        <v/>
      </c>
      <c r="W983" s="40">
        <f>W956+W965+W974</f>
        <v/>
      </c>
      <c r="X983" s="40">
        <f>X956+X965+X974</f>
        <v/>
      </c>
      <c r="Y983" s="40">
        <f>Y956+Y965+Y974</f>
        <v/>
      </c>
      <c r="Z983" s="40">
        <f>Z956+Z965+Z974</f>
        <v/>
      </c>
      <c r="AA983" s="40">
        <f>AA956+AA965+AA974</f>
        <v/>
      </c>
      <c r="AB983" s="40">
        <f>AB956+AB965+AB974</f>
        <v/>
      </c>
      <c r="AC983" s="40">
        <f>AC956+AC965+AC974</f>
        <v/>
      </c>
      <c r="AD983" s="42">
        <f>NEWPOLICY(AD956,AD965,AD974)</f>
        <v/>
      </c>
      <c r="AE983" s="25">
        <f>LOWER(Settings!$C$4)&amp;".mit."&amp;$A983&amp;IF($C983="","","."&amp;$C983&amp;"."&amp;$B983)&amp;IF(INDEX(Variables!$D$5:$D$105,MATCH($A983,Variables!$A$5:$A$105,0))="","","."&amp;INDEX(Variables!$D$5:$D$105,MATCH($A983,Variables!$A$5:$A$105,0)))&amp;"."&amp;AE$5</f>
        <v/>
      </c>
      <c r="AF983" s="41">
        <f>AF956+AF965+AF974</f>
        <v/>
      </c>
      <c r="AG983" s="40">
        <f>AG956+AG965+AG974</f>
        <v/>
      </c>
      <c r="AH983" s="40">
        <f>AH956+AH965+AH974</f>
        <v/>
      </c>
      <c r="AI983" s="40">
        <f>AI956+AI965+AI974</f>
        <v/>
      </c>
      <c r="AJ983" s="40">
        <f>AJ956+AJ965+AJ974</f>
        <v/>
      </c>
      <c r="AK983" s="40">
        <f>AK956+AK965+AK974</f>
        <v/>
      </c>
      <c r="AL983" s="40">
        <f>AL956+AL965+AL974</f>
        <v/>
      </c>
      <c r="AM983" s="40">
        <f>AM956+AM965+AM974</f>
        <v/>
      </c>
      <c r="AN983" s="40">
        <f>AN956+AN965+AN974</f>
        <v/>
      </c>
      <c r="AO983" s="40">
        <f>AO956+AO965+AO974</f>
        <v/>
      </c>
      <c r="AP983" s="40">
        <f>AP956+AP965+AP974</f>
        <v/>
      </c>
      <c r="AQ983" s="40">
        <f>AQ956+AQ965+AQ974</f>
        <v/>
      </c>
      <c r="AR983" s="40">
        <f>AR956+AR965+AR974</f>
        <v/>
      </c>
      <c r="AS983" s="40">
        <f>AS956+AS965+AS974</f>
        <v/>
      </c>
      <c r="AT983" s="40">
        <f>AT956+AT965+AT974</f>
        <v/>
      </c>
      <c r="AU983" s="40">
        <f>AU956+AU965+AU974</f>
        <v/>
      </c>
      <c r="AV983" s="40">
        <f>AV956+AV965+AV974</f>
        <v/>
      </c>
      <c r="AW983" s="40">
        <f>AW956+AW965+AW974</f>
        <v/>
      </c>
      <c r="AX983" s="42">
        <f>NEWPOLICY(AX956,AX965,AX974)</f>
        <v/>
      </c>
    </row>
    <row r="984" hidden="1" outlineLevel="2">
      <c r="A984" s="5" t="inlineStr">
        <is>
          <t>nce</t>
        </is>
      </c>
      <c r="B984" s="5" t="inlineStr">
        <is>
          <t>bio</t>
        </is>
      </c>
      <c r="C984" s="5" t="inlineStr">
        <is>
          <t>mac</t>
        </is>
      </c>
      <c r="D984" s="39" t="n"/>
      <c r="E984" s="39" t="n"/>
      <c r="F984" s="39" t="n"/>
      <c r="G984" s="39" t="n"/>
      <c r="H984" s="5">
        <f>INDEX(Variables!$B$5:$B$105,MATCH($A984,Variables!$A$5:$A$105,0))&amp;IF($C984="",""," | "&amp;INDEX(Mapping!$B$5:$B$26,MATCH($C984,Mapping!$A$5:$A$26,0))&amp;" | "&amp;INDEX(Mapping!$B$30:$B$41,MATCH($B984,Mapping!$A$30:$A$41,0)))</f>
        <v/>
      </c>
      <c r="I984" s="5">
        <f>INDEX(Variables!$C$5:$C$105,MATCH($A984,Variables!$A$5:$A$105,0))</f>
        <v/>
      </c>
      <c r="J984" s="5">
        <f>INDEX(Variables!$E$5:$E$105,MATCH($A984,Variables!$A$5:$A$105,0))</f>
        <v/>
      </c>
      <c r="K984" s="25">
        <f>LOWER(Settings!$C$4)&amp;".mit."&amp;$A984&amp;IF($C984="","","."&amp;$C984&amp;"."&amp;$B984)&amp;IF(INDEX(Variables!$D$5:$D$105,MATCH($A984,Variables!$A$5:$A$105,0))="","","."&amp;INDEX(Variables!$D$5:$D$105,MATCH($A984,Variables!$A$5:$A$105,0)))&amp;"."&amp;K$5</f>
        <v/>
      </c>
      <c r="L984" s="41">
        <f>L957+L966+L975</f>
        <v/>
      </c>
      <c r="M984" s="40">
        <f>M957+M966+M975</f>
        <v/>
      </c>
      <c r="N984" s="40">
        <f>N957+N966+N975</f>
        <v/>
      </c>
      <c r="O984" s="40">
        <f>O957+O966+O975</f>
        <v/>
      </c>
      <c r="P984" s="40">
        <f>P957+P966+P975</f>
        <v/>
      </c>
      <c r="Q984" s="40">
        <f>Q957+Q966+Q975</f>
        <v/>
      </c>
      <c r="R984" s="40">
        <f>R957+R966+R975</f>
        <v/>
      </c>
      <c r="S984" s="40">
        <f>S957+S966+S975</f>
        <v/>
      </c>
      <c r="T984" s="40">
        <f>T957+T966+T975</f>
        <v/>
      </c>
      <c r="U984" s="40">
        <f>U957+U966+U975</f>
        <v/>
      </c>
      <c r="V984" s="40">
        <f>V957+V966+V975</f>
        <v/>
      </c>
      <c r="W984" s="40">
        <f>W957+W966+W975</f>
        <v/>
      </c>
      <c r="X984" s="40">
        <f>X957+X966+X975</f>
        <v/>
      </c>
      <c r="Y984" s="40">
        <f>Y957+Y966+Y975</f>
        <v/>
      </c>
      <c r="Z984" s="40">
        <f>Z957+Z966+Z975</f>
        <v/>
      </c>
      <c r="AA984" s="40">
        <f>AA957+AA966+AA975</f>
        <v/>
      </c>
      <c r="AB984" s="40">
        <f>AB957+AB966+AB975</f>
        <v/>
      </c>
      <c r="AC984" s="40">
        <f>AC957+AC966+AC975</f>
        <v/>
      </c>
      <c r="AD984" s="42">
        <f>NEWPOLICY(AD957,AD966,AD975)</f>
        <v/>
      </c>
      <c r="AE984" s="25">
        <f>LOWER(Settings!$C$4)&amp;".mit."&amp;$A984&amp;IF($C984="","","."&amp;$C984&amp;"."&amp;$B984)&amp;IF(INDEX(Variables!$D$5:$D$105,MATCH($A984,Variables!$A$5:$A$105,0))="","","."&amp;INDEX(Variables!$D$5:$D$105,MATCH($A984,Variables!$A$5:$A$105,0)))&amp;"."&amp;AE$5</f>
        <v/>
      </c>
      <c r="AF984" s="41">
        <f>AF957+AF966+AF975</f>
        <v/>
      </c>
      <c r="AG984" s="40">
        <f>AG957+AG966+AG975</f>
        <v/>
      </c>
      <c r="AH984" s="40">
        <f>AH957+AH966+AH975</f>
        <v/>
      </c>
      <c r="AI984" s="40">
        <f>AI957+AI966+AI975</f>
        <v/>
      </c>
      <c r="AJ984" s="40">
        <f>AJ957+AJ966+AJ975</f>
        <v/>
      </c>
      <c r="AK984" s="40">
        <f>AK957+AK966+AK975</f>
        <v/>
      </c>
      <c r="AL984" s="40">
        <f>AL957+AL966+AL975</f>
        <v/>
      </c>
      <c r="AM984" s="40">
        <f>AM957+AM966+AM975</f>
        <v/>
      </c>
      <c r="AN984" s="40">
        <f>AN957+AN966+AN975</f>
        <v/>
      </c>
      <c r="AO984" s="40">
        <f>AO957+AO966+AO975</f>
        <v/>
      </c>
      <c r="AP984" s="40">
        <f>AP957+AP966+AP975</f>
        <v/>
      </c>
      <c r="AQ984" s="40">
        <f>AQ957+AQ966+AQ975</f>
        <v/>
      </c>
      <c r="AR984" s="40">
        <f>AR957+AR966+AR975</f>
        <v/>
      </c>
      <c r="AS984" s="40">
        <f>AS957+AS966+AS975</f>
        <v/>
      </c>
      <c r="AT984" s="40">
        <f>AT957+AT966+AT975</f>
        <v/>
      </c>
      <c r="AU984" s="40">
        <f>AU957+AU966+AU975</f>
        <v/>
      </c>
      <c r="AV984" s="40">
        <f>AV957+AV966+AV975</f>
        <v/>
      </c>
      <c r="AW984" s="40">
        <f>AW957+AW966+AW975</f>
        <v/>
      </c>
      <c r="AX984" s="42">
        <f>NEWPOLICY(AX957,AX966,AX975)</f>
        <v/>
      </c>
    </row>
    <row r="985" hidden="1" outlineLevel="2"/>
    <row r="986" hidden="1" outlineLevel="2">
      <c r="A986" s="5" t="inlineStr">
        <is>
          <t>atp</t>
        </is>
      </c>
      <c r="B986" s="5" t="inlineStr">
        <is>
          <t>coa</t>
        </is>
      </c>
      <c r="C986" s="5" t="inlineStr">
        <is>
          <t>mac</t>
        </is>
      </c>
      <c r="D986" s="40">
        <f>INDEX(Inputs!$R$5:$R$132,MATCH($B986&amp;"|"&amp;$C986,Inputs!$A$5:$A$132,0))</f>
        <v/>
      </c>
      <c r="E986" s="40">
        <f>INDEX(Inputs!$S$5:$S$132,MATCH($B986&amp;"|"&amp;$C986,Inputs!$A$5:$A$132,0))</f>
        <v/>
      </c>
      <c r="F986" s="39" t="n"/>
      <c r="G986" s="39" t="n"/>
      <c r="H986" s="5">
        <f>INDEX(Variables!$B$5:$B$105,MATCH($A986,Variables!$A$5:$A$105,0))&amp;IF($C986="",""," | "&amp;INDEX(Mapping!$B$5:$B$26,MATCH($C986,Mapping!$A$5:$A$26,0))&amp;" | "&amp;INDEX(Mapping!$B$30:$B$41,MATCH($B986,Mapping!$A$30:$A$41,0)))</f>
        <v/>
      </c>
      <c r="I986" s="5">
        <f>INDEX(Variables!$C$5:$C$105,MATCH($A986,Variables!$A$5:$A$105,0))</f>
        <v/>
      </c>
      <c r="J986" s="5">
        <f>INDEX(Variables!$E$5:$E$105,MATCH($A986,Variables!$A$5:$A$105,0))</f>
        <v/>
      </c>
      <c r="K986" s="25">
        <f>LOWER(Settings!$C$4)&amp;".mit."&amp;$A986&amp;IF($C986="","","."&amp;$C986&amp;"."&amp;$B986)&amp;IF(INDEX(Variables!$D$5:$D$105,MATCH($A986,Variables!$A$5:$A$105,0))="","","."&amp;INDEX(Variables!$D$5:$D$105,MATCH($A986,Variables!$A$5:$A$105,0)))&amp;"."&amp;K$5</f>
        <v/>
      </c>
      <c r="L986" s="41">
        <f>MAX(INDEX(L$232:L$243,$D986)+L977*(1+$E986),0.01)</f>
        <v/>
      </c>
      <c r="M986" s="40">
        <f>MAX(INDEX(M$232:M$243,$D986)+M977*(1+$E986),0.01)</f>
        <v/>
      </c>
      <c r="N986" s="40">
        <f>MAX(INDEX(N$232:N$243,$D986)+N977*(1+$E986),0.01)</f>
        <v/>
      </c>
      <c r="O986" s="40">
        <f>MAX(INDEX(O$232:O$243,$D986)+O977*(1+$E986),0.01)</f>
        <v/>
      </c>
      <c r="P986" s="40">
        <f>MAX(INDEX(P$232:P$243,$D986)+P977*(1+$E986),0.01)</f>
        <v/>
      </c>
      <c r="Q986" s="40">
        <f>MAX(INDEX(Q$232:Q$243,$D986)+Q977*(1+$E986),0.01)</f>
        <v/>
      </c>
      <c r="R986" s="40">
        <f>MAX(INDEX(R$232:R$243,$D986)+R977*(1+$E986),0.01)</f>
        <v/>
      </c>
      <c r="S986" s="40">
        <f>MAX(INDEX(S$232:S$243,$D986)+S977*(1+$E986),0.01)</f>
        <v/>
      </c>
      <c r="T986" s="40">
        <f>MAX(INDEX(T$232:T$243,$D986)+T977*(1+$E986),0.01)</f>
        <v/>
      </c>
      <c r="U986" s="40">
        <f>MAX(INDEX(U$232:U$243,$D986)+U977*(1+$E986),0.01)</f>
        <v/>
      </c>
      <c r="V986" s="40">
        <f>MAX(INDEX(V$232:V$243,$D986)+V977*(1+$E986),0.01)</f>
        <v/>
      </c>
      <c r="W986" s="40">
        <f>MAX(INDEX(W$232:W$243,$D986)+W977*(1+$E986),0.01)</f>
        <v/>
      </c>
      <c r="X986" s="40">
        <f>MAX(INDEX(X$232:X$243,$D986)+X977*(1+$E986),0.01)</f>
        <v/>
      </c>
      <c r="Y986" s="40">
        <f>MAX(INDEX(Y$232:Y$243,$D986)+Y977*(1+$E986),0.01)</f>
        <v/>
      </c>
      <c r="Z986" s="40">
        <f>MAX(INDEX(Z$232:Z$243,$D986)+Z977*(1+$E986),0.01)</f>
        <v/>
      </c>
      <c r="AA986" s="40">
        <f>MAX(INDEX(AA$232:AA$243,$D986)+AA977*(1+$E986),0.01)</f>
        <v/>
      </c>
      <c r="AB986" s="40">
        <f>MAX(INDEX(AB$232:AB$243,$D986)+AB977*(1+$E986),0.01)</f>
        <v/>
      </c>
      <c r="AC986" s="40">
        <f>MAX(INDEX(AC$232:AC$243,$D986)+AC977*(1+$E986),0.01)</f>
        <v/>
      </c>
      <c r="AD986" s="42">
        <f>POSTTAX(INDEX(AD$232:AD$243,$D986),AD977,$E986)</f>
        <v/>
      </c>
      <c r="AE986" s="25">
        <f>LOWER(Settings!$C$4)&amp;".mit."&amp;$A986&amp;IF($C986="","","."&amp;$C986&amp;"."&amp;$B986)&amp;IF(INDEX(Variables!$D$5:$D$105,MATCH($A986,Variables!$A$5:$A$105,0))="","","."&amp;INDEX(Variables!$D$5:$D$105,MATCH($A986,Variables!$A$5:$A$105,0)))&amp;"."&amp;AE$5</f>
        <v/>
      </c>
      <c r="AF986" s="41">
        <f>MAX(INDEX(AF$232:AF$243,$D986)+AF977*(1+$E986),0.01)</f>
        <v/>
      </c>
      <c r="AG986" s="40">
        <f>MAX(INDEX(AG$232:AG$243,$D986)+AG977*(1+$E986),0.01)</f>
        <v/>
      </c>
      <c r="AH986" s="40">
        <f>MAX(INDEX(AH$232:AH$243,$D986)+AH977*(1+$E986),0.01)</f>
        <v/>
      </c>
      <c r="AI986" s="40">
        <f>MAX(INDEX(AI$232:AI$243,$D986)+AI977*(1+$E986),0.01)</f>
        <v/>
      </c>
      <c r="AJ986" s="40">
        <f>MAX(INDEX(AJ$232:AJ$243,$D986)+AJ977*(1+$E986),0.01)</f>
        <v/>
      </c>
      <c r="AK986" s="40">
        <f>MAX(INDEX(AK$232:AK$243,$D986)+AK977*(1+$E986),0.01)</f>
        <v/>
      </c>
      <c r="AL986" s="40">
        <f>MAX(INDEX(AL$232:AL$243,$D986)+AL977*(1+$E986),0.01)</f>
        <v/>
      </c>
      <c r="AM986" s="40">
        <f>MAX(INDEX(AM$232:AM$243,$D986)+AM977*(1+$E986),0.01)</f>
        <v/>
      </c>
      <c r="AN986" s="40">
        <f>MAX(INDEX(AN$232:AN$243,$D986)+AN977*(1+$E986),0.01)</f>
        <v/>
      </c>
      <c r="AO986" s="40">
        <f>MAX(INDEX(AO$232:AO$243,$D986)+AO977*(1+$E986),0.01)</f>
        <v/>
      </c>
      <c r="AP986" s="40">
        <f>MAX(INDEX(AP$232:AP$243,$D986)+AP977*(1+$E986),0.01)</f>
        <v/>
      </c>
      <c r="AQ986" s="40">
        <f>MAX(INDEX(AQ$232:AQ$243,$D986)+AQ977*(1+$E986),0.01)</f>
        <v/>
      </c>
      <c r="AR986" s="40">
        <f>MAX(INDEX(AR$232:AR$243,$D986)+AR977*(1+$E986),0.01)</f>
        <v/>
      </c>
      <c r="AS986" s="40">
        <f>MAX(INDEX(AS$232:AS$243,$D986)+AS977*(1+$E986),0.01)</f>
        <v/>
      </c>
      <c r="AT986" s="40">
        <f>MAX(INDEX(AT$232:AT$243,$D986)+AT977*(1+$E986),0.01)</f>
        <v/>
      </c>
      <c r="AU986" s="40">
        <f>MAX(INDEX(AU$232:AU$243,$D986)+AU977*(1+$E986),0.01)</f>
        <v/>
      </c>
      <c r="AV986" s="40">
        <f>MAX(INDEX(AV$232:AV$243,$D986)+AV977*(1+$E986),0.01)</f>
        <v/>
      </c>
      <c r="AW986" s="40">
        <f>MAX(INDEX(AW$232:AW$243,$D986)+AW977*(1+$E986),0.01)</f>
        <v/>
      </c>
      <c r="AX986" s="42">
        <f>POSTTAX(INDEX(AX$232:AX$243,$D986),AX977,$E986)</f>
        <v/>
      </c>
    </row>
    <row r="987" hidden="1" outlineLevel="2">
      <c r="A987" s="5" t="inlineStr">
        <is>
          <t>atp</t>
        </is>
      </c>
      <c r="B987" s="5" t="inlineStr">
        <is>
          <t>nga</t>
        </is>
      </c>
      <c r="C987" s="5" t="inlineStr">
        <is>
          <t>mac</t>
        </is>
      </c>
      <c r="D987" s="40">
        <f>INDEX(Inputs!$R$5:$R$132,MATCH($B987&amp;"|"&amp;$C987,Inputs!$A$5:$A$132,0))</f>
        <v/>
      </c>
      <c r="E987" s="40">
        <f>INDEX(Inputs!$S$5:$S$132,MATCH($B987&amp;"|"&amp;$C987,Inputs!$A$5:$A$132,0))</f>
        <v/>
      </c>
      <c r="F987" s="39" t="n"/>
      <c r="G987" s="39" t="n"/>
      <c r="H987" s="5">
        <f>INDEX(Variables!$B$5:$B$105,MATCH($A987,Variables!$A$5:$A$105,0))&amp;IF($C987="",""," | "&amp;INDEX(Mapping!$B$5:$B$26,MATCH($C987,Mapping!$A$5:$A$26,0))&amp;" | "&amp;INDEX(Mapping!$B$30:$B$41,MATCH($B987,Mapping!$A$30:$A$41,0)))</f>
        <v/>
      </c>
      <c r="I987" s="5">
        <f>INDEX(Variables!$C$5:$C$105,MATCH($A987,Variables!$A$5:$A$105,0))</f>
        <v/>
      </c>
      <c r="J987" s="5">
        <f>INDEX(Variables!$E$5:$E$105,MATCH($A987,Variables!$A$5:$A$105,0))</f>
        <v/>
      </c>
      <c r="K987" s="25">
        <f>LOWER(Settings!$C$4)&amp;".mit."&amp;$A987&amp;IF($C987="","","."&amp;$C987&amp;"."&amp;$B987)&amp;IF(INDEX(Variables!$D$5:$D$105,MATCH($A987,Variables!$A$5:$A$105,0))="","","."&amp;INDEX(Variables!$D$5:$D$105,MATCH($A987,Variables!$A$5:$A$105,0)))&amp;"."&amp;K$5</f>
        <v/>
      </c>
      <c r="L987" s="41">
        <f>MAX(INDEX(L$232:L$243,$D987)+L978*(1+$E987),0.01)</f>
        <v/>
      </c>
      <c r="M987" s="40">
        <f>MAX(INDEX(M$232:M$243,$D987)+M978*(1+$E987),0.01)</f>
        <v/>
      </c>
      <c r="N987" s="40">
        <f>MAX(INDEX(N$232:N$243,$D987)+N978*(1+$E987),0.01)</f>
        <v/>
      </c>
      <c r="O987" s="40">
        <f>MAX(INDEX(O$232:O$243,$D987)+O978*(1+$E987),0.01)</f>
        <v/>
      </c>
      <c r="P987" s="40">
        <f>MAX(INDEX(P$232:P$243,$D987)+P978*(1+$E987),0.01)</f>
        <v/>
      </c>
      <c r="Q987" s="40">
        <f>MAX(INDEX(Q$232:Q$243,$D987)+Q978*(1+$E987),0.01)</f>
        <v/>
      </c>
      <c r="R987" s="40">
        <f>MAX(INDEX(R$232:R$243,$D987)+R978*(1+$E987),0.01)</f>
        <v/>
      </c>
      <c r="S987" s="40">
        <f>MAX(INDEX(S$232:S$243,$D987)+S978*(1+$E987),0.01)</f>
        <v/>
      </c>
      <c r="T987" s="40">
        <f>MAX(INDEX(T$232:T$243,$D987)+T978*(1+$E987),0.01)</f>
        <v/>
      </c>
      <c r="U987" s="40">
        <f>MAX(INDEX(U$232:U$243,$D987)+U978*(1+$E987),0.01)</f>
        <v/>
      </c>
      <c r="V987" s="40">
        <f>MAX(INDEX(V$232:V$243,$D987)+V978*(1+$E987),0.01)</f>
        <v/>
      </c>
      <c r="W987" s="40">
        <f>MAX(INDEX(W$232:W$243,$D987)+W978*(1+$E987),0.01)</f>
        <v/>
      </c>
      <c r="X987" s="40">
        <f>MAX(INDEX(X$232:X$243,$D987)+X978*(1+$E987),0.01)</f>
        <v/>
      </c>
      <c r="Y987" s="40">
        <f>MAX(INDEX(Y$232:Y$243,$D987)+Y978*(1+$E987),0.01)</f>
        <v/>
      </c>
      <c r="Z987" s="40">
        <f>MAX(INDEX(Z$232:Z$243,$D987)+Z978*(1+$E987),0.01)</f>
        <v/>
      </c>
      <c r="AA987" s="40">
        <f>MAX(INDEX(AA$232:AA$243,$D987)+AA978*(1+$E987),0.01)</f>
        <v/>
      </c>
      <c r="AB987" s="40">
        <f>MAX(INDEX(AB$232:AB$243,$D987)+AB978*(1+$E987),0.01)</f>
        <v/>
      </c>
      <c r="AC987" s="40">
        <f>MAX(INDEX(AC$232:AC$243,$D987)+AC978*(1+$E987),0.01)</f>
        <v/>
      </c>
      <c r="AD987" s="42">
        <f>POSTTAX(INDEX(AD$232:AD$243,$D987),AD978,$E987)</f>
        <v/>
      </c>
      <c r="AE987" s="25">
        <f>LOWER(Settings!$C$4)&amp;".mit."&amp;$A987&amp;IF($C987="","","."&amp;$C987&amp;"."&amp;$B987)&amp;IF(INDEX(Variables!$D$5:$D$105,MATCH($A987,Variables!$A$5:$A$105,0))="","","."&amp;INDEX(Variables!$D$5:$D$105,MATCH($A987,Variables!$A$5:$A$105,0)))&amp;"."&amp;AE$5</f>
        <v/>
      </c>
      <c r="AF987" s="41">
        <f>MAX(INDEX(AF$232:AF$243,$D987)+AF978*(1+$E987),0.01)</f>
        <v/>
      </c>
      <c r="AG987" s="40">
        <f>MAX(INDEX(AG$232:AG$243,$D987)+AG978*(1+$E987),0.01)</f>
        <v/>
      </c>
      <c r="AH987" s="40">
        <f>MAX(INDEX(AH$232:AH$243,$D987)+AH978*(1+$E987),0.01)</f>
        <v/>
      </c>
      <c r="AI987" s="40">
        <f>MAX(INDEX(AI$232:AI$243,$D987)+AI978*(1+$E987),0.01)</f>
        <v/>
      </c>
      <c r="AJ987" s="40">
        <f>MAX(INDEX(AJ$232:AJ$243,$D987)+AJ978*(1+$E987),0.01)</f>
        <v/>
      </c>
      <c r="AK987" s="40">
        <f>MAX(INDEX(AK$232:AK$243,$D987)+AK978*(1+$E987),0.01)</f>
        <v/>
      </c>
      <c r="AL987" s="40">
        <f>MAX(INDEX(AL$232:AL$243,$D987)+AL978*(1+$E987),0.01)</f>
        <v/>
      </c>
      <c r="AM987" s="40">
        <f>MAX(INDEX(AM$232:AM$243,$D987)+AM978*(1+$E987),0.01)</f>
        <v/>
      </c>
      <c r="AN987" s="40">
        <f>MAX(INDEX(AN$232:AN$243,$D987)+AN978*(1+$E987),0.01)</f>
        <v/>
      </c>
      <c r="AO987" s="40">
        <f>MAX(INDEX(AO$232:AO$243,$D987)+AO978*(1+$E987),0.01)</f>
        <v/>
      </c>
      <c r="AP987" s="40">
        <f>MAX(INDEX(AP$232:AP$243,$D987)+AP978*(1+$E987),0.01)</f>
        <v/>
      </c>
      <c r="AQ987" s="40">
        <f>MAX(INDEX(AQ$232:AQ$243,$D987)+AQ978*(1+$E987),0.01)</f>
        <v/>
      </c>
      <c r="AR987" s="40">
        <f>MAX(INDEX(AR$232:AR$243,$D987)+AR978*(1+$E987),0.01)</f>
        <v/>
      </c>
      <c r="AS987" s="40">
        <f>MAX(INDEX(AS$232:AS$243,$D987)+AS978*(1+$E987),0.01)</f>
        <v/>
      </c>
      <c r="AT987" s="40">
        <f>MAX(INDEX(AT$232:AT$243,$D987)+AT978*(1+$E987),0.01)</f>
        <v/>
      </c>
      <c r="AU987" s="40">
        <f>MAX(INDEX(AU$232:AU$243,$D987)+AU978*(1+$E987),0.01)</f>
        <v/>
      </c>
      <c r="AV987" s="40">
        <f>MAX(INDEX(AV$232:AV$243,$D987)+AV978*(1+$E987),0.01)</f>
        <v/>
      </c>
      <c r="AW987" s="40">
        <f>MAX(INDEX(AW$232:AW$243,$D987)+AW978*(1+$E987),0.01)</f>
        <v/>
      </c>
      <c r="AX987" s="42">
        <f>POSTTAX(INDEX(AX$232:AX$243,$D987),AX978,$E987)</f>
        <v/>
      </c>
    </row>
    <row r="988" hidden="1" outlineLevel="2">
      <c r="A988" s="5" t="inlineStr">
        <is>
          <t>atp</t>
        </is>
      </c>
      <c r="B988" s="5" t="inlineStr">
        <is>
          <t>gso</t>
        </is>
      </c>
      <c r="C988" s="5" t="inlineStr">
        <is>
          <t>mac</t>
        </is>
      </c>
      <c r="D988" s="40">
        <f>INDEX(Inputs!$R$5:$R$132,MATCH($B988&amp;"|"&amp;$C988,Inputs!$A$5:$A$132,0))</f>
        <v/>
      </c>
      <c r="E988" s="40">
        <f>INDEX(Inputs!$S$5:$S$132,MATCH($B988&amp;"|"&amp;$C988,Inputs!$A$5:$A$132,0))</f>
        <v/>
      </c>
      <c r="F988" s="39" t="n"/>
      <c r="G988" s="39" t="n"/>
      <c r="H988" s="5">
        <f>INDEX(Variables!$B$5:$B$105,MATCH($A988,Variables!$A$5:$A$105,0))&amp;IF($C988="",""," | "&amp;INDEX(Mapping!$B$5:$B$26,MATCH($C988,Mapping!$A$5:$A$26,0))&amp;" | "&amp;INDEX(Mapping!$B$30:$B$41,MATCH($B988,Mapping!$A$30:$A$41,0)))</f>
        <v/>
      </c>
      <c r="I988" s="5">
        <f>INDEX(Variables!$C$5:$C$105,MATCH($A988,Variables!$A$5:$A$105,0))</f>
        <v/>
      </c>
      <c r="J988" s="5">
        <f>INDEX(Variables!$E$5:$E$105,MATCH($A988,Variables!$A$5:$A$105,0))</f>
        <v/>
      </c>
      <c r="K988" s="25">
        <f>LOWER(Settings!$C$4)&amp;".mit."&amp;$A988&amp;IF($C988="","","."&amp;$C988&amp;"."&amp;$B988)&amp;IF(INDEX(Variables!$D$5:$D$105,MATCH($A988,Variables!$A$5:$A$105,0))="","","."&amp;INDEX(Variables!$D$5:$D$105,MATCH($A988,Variables!$A$5:$A$105,0)))&amp;"."&amp;K$5</f>
        <v/>
      </c>
      <c r="L988" s="41">
        <f>MAX(INDEX(L$232:L$243,$D988)+L979*(1+$E988),0.01)</f>
        <v/>
      </c>
      <c r="M988" s="40">
        <f>MAX(INDEX(M$232:M$243,$D988)+M979*(1+$E988),0.01)</f>
        <v/>
      </c>
      <c r="N988" s="40">
        <f>MAX(INDEX(N$232:N$243,$D988)+N979*(1+$E988),0.01)</f>
        <v/>
      </c>
      <c r="O988" s="40">
        <f>MAX(INDEX(O$232:O$243,$D988)+O979*(1+$E988),0.01)</f>
        <v/>
      </c>
      <c r="P988" s="40">
        <f>MAX(INDEX(P$232:P$243,$D988)+P979*(1+$E988),0.01)</f>
        <v/>
      </c>
      <c r="Q988" s="40">
        <f>MAX(INDEX(Q$232:Q$243,$D988)+Q979*(1+$E988),0.01)</f>
        <v/>
      </c>
      <c r="R988" s="40">
        <f>MAX(INDEX(R$232:R$243,$D988)+R979*(1+$E988),0.01)</f>
        <v/>
      </c>
      <c r="S988" s="40">
        <f>MAX(INDEX(S$232:S$243,$D988)+S979*(1+$E988),0.01)</f>
        <v/>
      </c>
      <c r="T988" s="40">
        <f>MAX(INDEX(T$232:T$243,$D988)+T979*(1+$E988),0.01)</f>
        <v/>
      </c>
      <c r="U988" s="40">
        <f>MAX(INDEX(U$232:U$243,$D988)+U979*(1+$E988),0.01)</f>
        <v/>
      </c>
      <c r="V988" s="40">
        <f>MAX(INDEX(V$232:V$243,$D988)+V979*(1+$E988),0.01)</f>
        <v/>
      </c>
      <c r="W988" s="40">
        <f>MAX(INDEX(W$232:W$243,$D988)+W979*(1+$E988),0.01)</f>
        <v/>
      </c>
      <c r="X988" s="40">
        <f>MAX(INDEX(X$232:X$243,$D988)+X979*(1+$E988),0.01)</f>
        <v/>
      </c>
      <c r="Y988" s="40">
        <f>MAX(INDEX(Y$232:Y$243,$D988)+Y979*(1+$E988),0.01)</f>
        <v/>
      </c>
      <c r="Z988" s="40">
        <f>MAX(INDEX(Z$232:Z$243,$D988)+Z979*(1+$E988),0.01)</f>
        <v/>
      </c>
      <c r="AA988" s="40">
        <f>MAX(INDEX(AA$232:AA$243,$D988)+AA979*(1+$E988),0.01)</f>
        <v/>
      </c>
      <c r="AB988" s="40">
        <f>MAX(INDEX(AB$232:AB$243,$D988)+AB979*(1+$E988),0.01)</f>
        <v/>
      </c>
      <c r="AC988" s="40">
        <f>MAX(INDEX(AC$232:AC$243,$D988)+AC979*(1+$E988),0.01)</f>
        <v/>
      </c>
      <c r="AD988" s="42">
        <f>POSTTAX(INDEX(AD$232:AD$243,$D988),AD979,$E988)</f>
        <v/>
      </c>
      <c r="AE988" s="25">
        <f>LOWER(Settings!$C$4)&amp;".mit."&amp;$A988&amp;IF($C988="","","."&amp;$C988&amp;"."&amp;$B988)&amp;IF(INDEX(Variables!$D$5:$D$105,MATCH($A988,Variables!$A$5:$A$105,0))="","","."&amp;INDEX(Variables!$D$5:$D$105,MATCH($A988,Variables!$A$5:$A$105,0)))&amp;"."&amp;AE$5</f>
        <v/>
      </c>
      <c r="AF988" s="41">
        <f>MAX(INDEX(AF$232:AF$243,$D988)+AF979*(1+$E988),0.01)</f>
        <v/>
      </c>
      <c r="AG988" s="40">
        <f>MAX(INDEX(AG$232:AG$243,$D988)+AG979*(1+$E988),0.01)</f>
        <v/>
      </c>
      <c r="AH988" s="40">
        <f>MAX(INDEX(AH$232:AH$243,$D988)+AH979*(1+$E988),0.01)</f>
        <v/>
      </c>
      <c r="AI988" s="40">
        <f>MAX(INDEX(AI$232:AI$243,$D988)+AI979*(1+$E988),0.01)</f>
        <v/>
      </c>
      <c r="AJ988" s="40">
        <f>MAX(INDEX(AJ$232:AJ$243,$D988)+AJ979*(1+$E988),0.01)</f>
        <v/>
      </c>
      <c r="AK988" s="40">
        <f>MAX(INDEX(AK$232:AK$243,$D988)+AK979*(1+$E988),0.01)</f>
        <v/>
      </c>
      <c r="AL988" s="40">
        <f>MAX(INDEX(AL$232:AL$243,$D988)+AL979*(1+$E988),0.01)</f>
        <v/>
      </c>
      <c r="AM988" s="40">
        <f>MAX(INDEX(AM$232:AM$243,$D988)+AM979*(1+$E988),0.01)</f>
        <v/>
      </c>
      <c r="AN988" s="40">
        <f>MAX(INDEX(AN$232:AN$243,$D988)+AN979*(1+$E988),0.01)</f>
        <v/>
      </c>
      <c r="AO988" s="40">
        <f>MAX(INDEX(AO$232:AO$243,$D988)+AO979*(1+$E988),0.01)</f>
        <v/>
      </c>
      <c r="AP988" s="40">
        <f>MAX(INDEX(AP$232:AP$243,$D988)+AP979*(1+$E988),0.01)</f>
        <v/>
      </c>
      <c r="AQ988" s="40">
        <f>MAX(INDEX(AQ$232:AQ$243,$D988)+AQ979*(1+$E988),0.01)</f>
        <v/>
      </c>
      <c r="AR988" s="40">
        <f>MAX(INDEX(AR$232:AR$243,$D988)+AR979*(1+$E988),0.01)</f>
        <v/>
      </c>
      <c r="AS988" s="40">
        <f>MAX(INDEX(AS$232:AS$243,$D988)+AS979*(1+$E988),0.01)</f>
        <v/>
      </c>
      <c r="AT988" s="40">
        <f>MAX(INDEX(AT$232:AT$243,$D988)+AT979*(1+$E988),0.01)</f>
        <v/>
      </c>
      <c r="AU988" s="40">
        <f>MAX(INDEX(AU$232:AU$243,$D988)+AU979*(1+$E988),0.01)</f>
        <v/>
      </c>
      <c r="AV988" s="40">
        <f>MAX(INDEX(AV$232:AV$243,$D988)+AV979*(1+$E988),0.01)</f>
        <v/>
      </c>
      <c r="AW988" s="40">
        <f>MAX(INDEX(AW$232:AW$243,$D988)+AW979*(1+$E988),0.01)</f>
        <v/>
      </c>
      <c r="AX988" s="42">
        <f>POSTTAX(INDEX(AX$232:AX$243,$D988),AX979,$E988)</f>
        <v/>
      </c>
    </row>
    <row r="989" hidden="1" outlineLevel="2">
      <c r="A989" s="5" t="inlineStr">
        <is>
          <t>atp</t>
        </is>
      </c>
      <c r="B989" s="5" t="inlineStr">
        <is>
          <t>die</t>
        </is>
      </c>
      <c r="C989" s="5" t="inlineStr">
        <is>
          <t>mac</t>
        </is>
      </c>
      <c r="D989" s="40">
        <f>INDEX(Inputs!$R$5:$R$132,MATCH($B989&amp;"|"&amp;$C989,Inputs!$A$5:$A$132,0))</f>
        <v/>
      </c>
      <c r="E989" s="40">
        <f>INDEX(Inputs!$S$5:$S$132,MATCH($B989&amp;"|"&amp;$C989,Inputs!$A$5:$A$132,0))</f>
        <v/>
      </c>
      <c r="F989" s="39" t="n"/>
      <c r="G989" s="39" t="n"/>
      <c r="H989" s="5">
        <f>INDEX(Variables!$B$5:$B$105,MATCH($A989,Variables!$A$5:$A$105,0))&amp;IF($C989="",""," | "&amp;INDEX(Mapping!$B$5:$B$26,MATCH($C989,Mapping!$A$5:$A$26,0))&amp;" | "&amp;INDEX(Mapping!$B$30:$B$41,MATCH($B989,Mapping!$A$30:$A$41,0)))</f>
        <v/>
      </c>
      <c r="I989" s="5">
        <f>INDEX(Variables!$C$5:$C$105,MATCH($A989,Variables!$A$5:$A$105,0))</f>
        <v/>
      </c>
      <c r="J989" s="5">
        <f>INDEX(Variables!$E$5:$E$105,MATCH($A989,Variables!$A$5:$A$105,0))</f>
        <v/>
      </c>
      <c r="K989" s="25">
        <f>LOWER(Settings!$C$4)&amp;".mit."&amp;$A989&amp;IF($C989="","","."&amp;$C989&amp;"."&amp;$B989)&amp;IF(INDEX(Variables!$D$5:$D$105,MATCH($A989,Variables!$A$5:$A$105,0))="","","."&amp;INDEX(Variables!$D$5:$D$105,MATCH($A989,Variables!$A$5:$A$105,0)))&amp;"."&amp;K$5</f>
        <v/>
      </c>
      <c r="L989" s="41">
        <f>MAX(INDEX(L$232:L$243,$D989)+L980*(1+$E989),0.01)</f>
        <v/>
      </c>
      <c r="M989" s="40">
        <f>MAX(INDEX(M$232:M$243,$D989)+M980*(1+$E989),0.01)</f>
        <v/>
      </c>
      <c r="N989" s="40">
        <f>MAX(INDEX(N$232:N$243,$D989)+N980*(1+$E989),0.01)</f>
        <v/>
      </c>
      <c r="O989" s="40">
        <f>MAX(INDEX(O$232:O$243,$D989)+O980*(1+$E989),0.01)</f>
        <v/>
      </c>
      <c r="P989" s="40">
        <f>MAX(INDEX(P$232:P$243,$D989)+P980*(1+$E989),0.01)</f>
        <v/>
      </c>
      <c r="Q989" s="40">
        <f>MAX(INDEX(Q$232:Q$243,$D989)+Q980*(1+$E989),0.01)</f>
        <v/>
      </c>
      <c r="R989" s="40">
        <f>MAX(INDEX(R$232:R$243,$D989)+R980*(1+$E989),0.01)</f>
        <v/>
      </c>
      <c r="S989" s="40">
        <f>MAX(INDEX(S$232:S$243,$D989)+S980*(1+$E989),0.01)</f>
        <v/>
      </c>
      <c r="T989" s="40">
        <f>MAX(INDEX(T$232:T$243,$D989)+T980*(1+$E989),0.01)</f>
        <v/>
      </c>
      <c r="U989" s="40">
        <f>MAX(INDEX(U$232:U$243,$D989)+U980*(1+$E989),0.01)</f>
        <v/>
      </c>
      <c r="V989" s="40">
        <f>MAX(INDEX(V$232:V$243,$D989)+V980*(1+$E989),0.01)</f>
        <v/>
      </c>
      <c r="W989" s="40">
        <f>MAX(INDEX(W$232:W$243,$D989)+W980*(1+$E989),0.01)</f>
        <v/>
      </c>
      <c r="X989" s="40">
        <f>MAX(INDEX(X$232:X$243,$D989)+X980*(1+$E989),0.01)</f>
        <v/>
      </c>
      <c r="Y989" s="40">
        <f>MAX(INDEX(Y$232:Y$243,$D989)+Y980*(1+$E989),0.01)</f>
        <v/>
      </c>
      <c r="Z989" s="40">
        <f>MAX(INDEX(Z$232:Z$243,$D989)+Z980*(1+$E989),0.01)</f>
        <v/>
      </c>
      <c r="AA989" s="40">
        <f>MAX(INDEX(AA$232:AA$243,$D989)+AA980*(1+$E989),0.01)</f>
        <v/>
      </c>
      <c r="AB989" s="40">
        <f>MAX(INDEX(AB$232:AB$243,$D989)+AB980*(1+$E989),0.01)</f>
        <v/>
      </c>
      <c r="AC989" s="40">
        <f>MAX(INDEX(AC$232:AC$243,$D989)+AC980*(1+$E989),0.01)</f>
        <v/>
      </c>
      <c r="AD989" s="42">
        <f>POSTTAX(INDEX(AD$232:AD$243,$D989),AD980,$E989)</f>
        <v/>
      </c>
      <c r="AE989" s="25">
        <f>LOWER(Settings!$C$4)&amp;".mit."&amp;$A989&amp;IF($C989="","","."&amp;$C989&amp;"."&amp;$B989)&amp;IF(INDEX(Variables!$D$5:$D$105,MATCH($A989,Variables!$A$5:$A$105,0))="","","."&amp;INDEX(Variables!$D$5:$D$105,MATCH($A989,Variables!$A$5:$A$105,0)))&amp;"."&amp;AE$5</f>
        <v/>
      </c>
      <c r="AF989" s="41">
        <f>MAX(INDEX(AF$232:AF$243,$D989)+AF980*(1+$E989),0.01)</f>
        <v/>
      </c>
      <c r="AG989" s="40">
        <f>MAX(INDEX(AG$232:AG$243,$D989)+AG980*(1+$E989),0.01)</f>
        <v/>
      </c>
      <c r="AH989" s="40">
        <f>MAX(INDEX(AH$232:AH$243,$D989)+AH980*(1+$E989),0.01)</f>
        <v/>
      </c>
      <c r="AI989" s="40">
        <f>MAX(INDEX(AI$232:AI$243,$D989)+AI980*(1+$E989),0.01)</f>
        <v/>
      </c>
      <c r="AJ989" s="40">
        <f>MAX(INDEX(AJ$232:AJ$243,$D989)+AJ980*(1+$E989),0.01)</f>
        <v/>
      </c>
      <c r="AK989" s="40">
        <f>MAX(INDEX(AK$232:AK$243,$D989)+AK980*(1+$E989),0.01)</f>
        <v/>
      </c>
      <c r="AL989" s="40">
        <f>MAX(INDEX(AL$232:AL$243,$D989)+AL980*(1+$E989),0.01)</f>
        <v/>
      </c>
      <c r="AM989" s="40">
        <f>MAX(INDEX(AM$232:AM$243,$D989)+AM980*(1+$E989),0.01)</f>
        <v/>
      </c>
      <c r="AN989" s="40">
        <f>MAX(INDEX(AN$232:AN$243,$D989)+AN980*(1+$E989),0.01)</f>
        <v/>
      </c>
      <c r="AO989" s="40">
        <f>MAX(INDEX(AO$232:AO$243,$D989)+AO980*(1+$E989),0.01)</f>
        <v/>
      </c>
      <c r="AP989" s="40">
        <f>MAX(INDEX(AP$232:AP$243,$D989)+AP980*(1+$E989),0.01)</f>
        <v/>
      </c>
      <c r="AQ989" s="40">
        <f>MAX(INDEX(AQ$232:AQ$243,$D989)+AQ980*(1+$E989),0.01)</f>
        <v/>
      </c>
      <c r="AR989" s="40">
        <f>MAX(INDEX(AR$232:AR$243,$D989)+AR980*(1+$E989),0.01)</f>
        <v/>
      </c>
      <c r="AS989" s="40">
        <f>MAX(INDEX(AS$232:AS$243,$D989)+AS980*(1+$E989),0.01)</f>
        <v/>
      </c>
      <c r="AT989" s="40">
        <f>MAX(INDEX(AT$232:AT$243,$D989)+AT980*(1+$E989),0.01)</f>
        <v/>
      </c>
      <c r="AU989" s="40">
        <f>MAX(INDEX(AU$232:AU$243,$D989)+AU980*(1+$E989),0.01)</f>
        <v/>
      </c>
      <c r="AV989" s="40">
        <f>MAX(INDEX(AV$232:AV$243,$D989)+AV980*(1+$E989),0.01)</f>
        <v/>
      </c>
      <c r="AW989" s="40">
        <f>MAX(INDEX(AW$232:AW$243,$D989)+AW980*(1+$E989),0.01)</f>
        <v/>
      </c>
      <c r="AX989" s="42">
        <f>POSTTAX(INDEX(AX$232:AX$243,$D989),AX980,$E989)</f>
        <v/>
      </c>
    </row>
    <row r="990" hidden="1" outlineLevel="2">
      <c r="A990" s="5" t="inlineStr">
        <is>
          <t>atp</t>
        </is>
      </c>
      <c r="B990" s="5" t="inlineStr">
        <is>
          <t>lpg</t>
        </is>
      </c>
      <c r="C990" s="5" t="inlineStr">
        <is>
          <t>mac</t>
        </is>
      </c>
      <c r="D990" s="40">
        <f>INDEX(Inputs!$R$5:$R$132,MATCH($B990&amp;"|"&amp;$C990,Inputs!$A$5:$A$132,0))</f>
        <v/>
      </c>
      <c r="E990" s="40">
        <f>INDEX(Inputs!$S$5:$S$132,MATCH($B990&amp;"|"&amp;$C990,Inputs!$A$5:$A$132,0))</f>
        <v/>
      </c>
      <c r="F990" s="39" t="n"/>
      <c r="G990" s="39" t="n"/>
      <c r="H990" s="5">
        <f>INDEX(Variables!$B$5:$B$105,MATCH($A990,Variables!$A$5:$A$105,0))&amp;IF($C990="",""," | "&amp;INDEX(Mapping!$B$5:$B$26,MATCH($C990,Mapping!$A$5:$A$26,0))&amp;" | "&amp;INDEX(Mapping!$B$30:$B$41,MATCH($B990,Mapping!$A$30:$A$41,0)))</f>
        <v/>
      </c>
      <c r="I990" s="5">
        <f>INDEX(Variables!$C$5:$C$105,MATCH($A990,Variables!$A$5:$A$105,0))</f>
        <v/>
      </c>
      <c r="J990" s="5">
        <f>INDEX(Variables!$E$5:$E$105,MATCH($A990,Variables!$A$5:$A$105,0))</f>
        <v/>
      </c>
      <c r="K990" s="25">
        <f>LOWER(Settings!$C$4)&amp;".mit."&amp;$A990&amp;IF($C990="","","."&amp;$C990&amp;"."&amp;$B990)&amp;IF(INDEX(Variables!$D$5:$D$105,MATCH($A990,Variables!$A$5:$A$105,0))="","","."&amp;INDEX(Variables!$D$5:$D$105,MATCH($A990,Variables!$A$5:$A$105,0)))&amp;"."&amp;K$5</f>
        <v/>
      </c>
      <c r="L990" s="41">
        <f>MAX(INDEX(L$232:L$243,$D990)+L981*(1+$E990),0.01)</f>
        <v/>
      </c>
      <c r="M990" s="40">
        <f>MAX(INDEX(M$232:M$243,$D990)+M981*(1+$E990),0.01)</f>
        <v/>
      </c>
      <c r="N990" s="40">
        <f>MAX(INDEX(N$232:N$243,$D990)+N981*(1+$E990),0.01)</f>
        <v/>
      </c>
      <c r="O990" s="40">
        <f>MAX(INDEX(O$232:O$243,$D990)+O981*(1+$E990),0.01)</f>
        <v/>
      </c>
      <c r="P990" s="40">
        <f>MAX(INDEX(P$232:P$243,$D990)+P981*(1+$E990),0.01)</f>
        <v/>
      </c>
      <c r="Q990" s="40">
        <f>MAX(INDEX(Q$232:Q$243,$D990)+Q981*(1+$E990),0.01)</f>
        <v/>
      </c>
      <c r="R990" s="40">
        <f>MAX(INDEX(R$232:R$243,$D990)+R981*(1+$E990),0.01)</f>
        <v/>
      </c>
      <c r="S990" s="40">
        <f>MAX(INDEX(S$232:S$243,$D990)+S981*(1+$E990),0.01)</f>
        <v/>
      </c>
      <c r="T990" s="40">
        <f>MAX(INDEX(T$232:T$243,$D990)+T981*(1+$E990),0.01)</f>
        <v/>
      </c>
      <c r="U990" s="40">
        <f>MAX(INDEX(U$232:U$243,$D990)+U981*(1+$E990),0.01)</f>
        <v/>
      </c>
      <c r="V990" s="40">
        <f>MAX(INDEX(V$232:V$243,$D990)+V981*(1+$E990),0.01)</f>
        <v/>
      </c>
      <c r="W990" s="40">
        <f>MAX(INDEX(W$232:W$243,$D990)+W981*(1+$E990),0.01)</f>
        <v/>
      </c>
      <c r="X990" s="40">
        <f>MAX(INDEX(X$232:X$243,$D990)+X981*(1+$E990),0.01)</f>
        <v/>
      </c>
      <c r="Y990" s="40">
        <f>MAX(INDEX(Y$232:Y$243,$D990)+Y981*(1+$E990),0.01)</f>
        <v/>
      </c>
      <c r="Z990" s="40">
        <f>MAX(INDEX(Z$232:Z$243,$D990)+Z981*(1+$E990),0.01)</f>
        <v/>
      </c>
      <c r="AA990" s="40">
        <f>MAX(INDEX(AA$232:AA$243,$D990)+AA981*(1+$E990),0.01)</f>
        <v/>
      </c>
      <c r="AB990" s="40">
        <f>MAX(INDEX(AB$232:AB$243,$D990)+AB981*(1+$E990),0.01)</f>
        <v/>
      </c>
      <c r="AC990" s="40">
        <f>MAX(INDEX(AC$232:AC$243,$D990)+AC981*(1+$E990),0.01)</f>
        <v/>
      </c>
      <c r="AD990" s="42">
        <f>POSTTAX(INDEX(AD$232:AD$243,$D990),AD981,$E990)</f>
        <v/>
      </c>
      <c r="AE990" s="25">
        <f>LOWER(Settings!$C$4)&amp;".mit."&amp;$A990&amp;IF($C990="","","."&amp;$C990&amp;"."&amp;$B990)&amp;IF(INDEX(Variables!$D$5:$D$105,MATCH($A990,Variables!$A$5:$A$105,0))="","","."&amp;INDEX(Variables!$D$5:$D$105,MATCH($A990,Variables!$A$5:$A$105,0)))&amp;"."&amp;AE$5</f>
        <v/>
      </c>
      <c r="AF990" s="41">
        <f>MAX(INDEX(AF$232:AF$243,$D990)+AF981*(1+$E990),0.01)</f>
        <v/>
      </c>
      <c r="AG990" s="40">
        <f>MAX(INDEX(AG$232:AG$243,$D990)+AG981*(1+$E990),0.01)</f>
        <v/>
      </c>
      <c r="AH990" s="40">
        <f>MAX(INDEX(AH$232:AH$243,$D990)+AH981*(1+$E990),0.01)</f>
        <v/>
      </c>
      <c r="AI990" s="40">
        <f>MAX(INDEX(AI$232:AI$243,$D990)+AI981*(1+$E990),0.01)</f>
        <v/>
      </c>
      <c r="AJ990" s="40">
        <f>MAX(INDEX(AJ$232:AJ$243,$D990)+AJ981*(1+$E990),0.01)</f>
        <v/>
      </c>
      <c r="AK990" s="40">
        <f>MAX(INDEX(AK$232:AK$243,$D990)+AK981*(1+$E990),0.01)</f>
        <v/>
      </c>
      <c r="AL990" s="40">
        <f>MAX(INDEX(AL$232:AL$243,$D990)+AL981*(1+$E990),0.01)</f>
        <v/>
      </c>
      <c r="AM990" s="40">
        <f>MAX(INDEX(AM$232:AM$243,$D990)+AM981*(1+$E990),0.01)</f>
        <v/>
      </c>
      <c r="AN990" s="40">
        <f>MAX(INDEX(AN$232:AN$243,$D990)+AN981*(1+$E990),0.01)</f>
        <v/>
      </c>
      <c r="AO990" s="40">
        <f>MAX(INDEX(AO$232:AO$243,$D990)+AO981*(1+$E990),0.01)</f>
        <v/>
      </c>
      <c r="AP990" s="40">
        <f>MAX(INDEX(AP$232:AP$243,$D990)+AP981*(1+$E990),0.01)</f>
        <v/>
      </c>
      <c r="AQ990" s="40">
        <f>MAX(INDEX(AQ$232:AQ$243,$D990)+AQ981*(1+$E990),0.01)</f>
        <v/>
      </c>
      <c r="AR990" s="40">
        <f>MAX(INDEX(AR$232:AR$243,$D990)+AR981*(1+$E990),0.01)</f>
        <v/>
      </c>
      <c r="AS990" s="40">
        <f>MAX(INDEX(AS$232:AS$243,$D990)+AS981*(1+$E990),0.01)</f>
        <v/>
      </c>
      <c r="AT990" s="40">
        <f>MAX(INDEX(AT$232:AT$243,$D990)+AT981*(1+$E990),0.01)</f>
        <v/>
      </c>
      <c r="AU990" s="40">
        <f>MAX(INDEX(AU$232:AU$243,$D990)+AU981*(1+$E990),0.01)</f>
        <v/>
      </c>
      <c r="AV990" s="40">
        <f>MAX(INDEX(AV$232:AV$243,$D990)+AV981*(1+$E990),0.01)</f>
        <v/>
      </c>
      <c r="AW990" s="40">
        <f>MAX(INDEX(AW$232:AW$243,$D990)+AW981*(1+$E990),0.01)</f>
        <v/>
      </c>
      <c r="AX990" s="42">
        <f>POSTTAX(INDEX(AX$232:AX$243,$D990),AX981,$E990)</f>
        <v/>
      </c>
    </row>
    <row r="991" hidden="1" outlineLevel="2">
      <c r="A991" s="5" t="inlineStr">
        <is>
          <t>atp</t>
        </is>
      </c>
      <c r="B991" s="5" t="inlineStr">
        <is>
          <t>ker</t>
        </is>
      </c>
      <c r="C991" s="5" t="inlineStr">
        <is>
          <t>mac</t>
        </is>
      </c>
      <c r="D991" s="40">
        <f>INDEX(Inputs!$R$5:$R$132,MATCH($B991&amp;"|"&amp;$C991,Inputs!$A$5:$A$132,0))</f>
        <v/>
      </c>
      <c r="E991" s="40">
        <f>INDEX(Inputs!$S$5:$S$132,MATCH($B991&amp;"|"&amp;$C991,Inputs!$A$5:$A$132,0))</f>
        <v/>
      </c>
      <c r="F991" s="39" t="n"/>
      <c r="G991" s="39" t="n"/>
      <c r="H991" s="5">
        <f>INDEX(Variables!$B$5:$B$105,MATCH($A991,Variables!$A$5:$A$105,0))&amp;IF($C991="",""," | "&amp;INDEX(Mapping!$B$5:$B$26,MATCH($C991,Mapping!$A$5:$A$26,0))&amp;" | "&amp;INDEX(Mapping!$B$30:$B$41,MATCH($B991,Mapping!$A$30:$A$41,0)))</f>
        <v/>
      </c>
      <c r="I991" s="5">
        <f>INDEX(Variables!$C$5:$C$105,MATCH($A991,Variables!$A$5:$A$105,0))</f>
        <v/>
      </c>
      <c r="J991" s="5">
        <f>INDEX(Variables!$E$5:$E$105,MATCH($A991,Variables!$A$5:$A$105,0))</f>
        <v/>
      </c>
      <c r="K991" s="25">
        <f>LOWER(Settings!$C$4)&amp;".mit."&amp;$A991&amp;IF($C991="","","."&amp;$C991&amp;"."&amp;$B991)&amp;IF(INDEX(Variables!$D$5:$D$105,MATCH($A991,Variables!$A$5:$A$105,0))="","","."&amp;INDEX(Variables!$D$5:$D$105,MATCH($A991,Variables!$A$5:$A$105,0)))&amp;"."&amp;K$5</f>
        <v/>
      </c>
      <c r="L991" s="41">
        <f>MAX(INDEX(L$232:L$243,$D991)+L982*(1+$E991),0.01)</f>
        <v/>
      </c>
      <c r="M991" s="40">
        <f>MAX(INDEX(M$232:M$243,$D991)+M982*(1+$E991),0.01)</f>
        <v/>
      </c>
      <c r="N991" s="40">
        <f>MAX(INDEX(N$232:N$243,$D991)+N982*(1+$E991),0.01)</f>
        <v/>
      </c>
      <c r="O991" s="40">
        <f>MAX(INDEX(O$232:O$243,$D991)+O982*(1+$E991),0.01)</f>
        <v/>
      </c>
      <c r="P991" s="40">
        <f>MAX(INDEX(P$232:P$243,$D991)+P982*(1+$E991),0.01)</f>
        <v/>
      </c>
      <c r="Q991" s="40">
        <f>MAX(INDEX(Q$232:Q$243,$D991)+Q982*(1+$E991),0.01)</f>
        <v/>
      </c>
      <c r="R991" s="40">
        <f>MAX(INDEX(R$232:R$243,$D991)+R982*(1+$E991),0.01)</f>
        <v/>
      </c>
      <c r="S991" s="40">
        <f>MAX(INDEX(S$232:S$243,$D991)+S982*(1+$E991),0.01)</f>
        <v/>
      </c>
      <c r="T991" s="40">
        <f>MAX(INDEX(T$232:T$243,$D991)+T982*(1+$E991),0.01)</f>
        <v/>
      </c>
      <c r="U991" s="40">
        <f>MAX(INDEX(U$232:U$243,$D991)+U982*(1+$E991),0.01)</f>
        <v/>
      </c>
      <c r="V991" s="40">
        <f>MAX(INDEX(V$232:V$243,$D991)+V982*(1+$E991),0.01)</f>
        <v/>
      </c>
      <c r="W991" s="40">
        <f>MAX(INDEX(W$232:W$243,$D991)+W982*(1+$E991),0.01)</f>
        <v/>
      </c>
      <c r="X991" s="40">
        <f>MAX(INDEX(X$232:X$243,$D991)+X982*(1+$E991),0.01)</f>
        <v/>
      </c>
      <c r="Y991" s="40">
        <f>MAX(INDEX(Y$232:Y$243,$D991)+Y982*(1+$E991),0.01)</f>
        <v/>
      </c>
      <c r="Z991" s="40">
        <f>MAX(INDEX(Z$232:Z$243,$D991)+Z982*(1+$E991),0.01)</f>
        <v/>
      </c>
      <c r="AA991" s="40">
        <f>MAX(INDEX(AA$232:AA$243,$D991)+AA982*(1+$E991),0.01)</f>
        <v/>
      </c>
      <c r="AB991" s="40">
        <f>MAX(INDEX(AB$232:AB$243,$D991)+AB982*(1+$E991),0.01)</f>
        <v/>
      </c>
      <c r="AC991" s="40">
        <f>MAX(INDEX(AC$232:AC$243,$D991)+AC982*(1+$E991),0.01)</f>
        <v/>
      </c>
      <c r="AD991" s="42">
        <f>POSTTAX(INDEX(AD$232:AD$243,$D991),AD982,$E991)</f>
        <v/>
      </c>
      <c r="AE991" s="25">
        <f>LOWER(Settings!$C$4)&amp;".mit."&amp;$A991&amp;IF($C991="","","."&amp;$C991&amp;"."&amp;$B991)&amp;IF(INDEX(Variables!$D$5:$D$105,MATCH($A991,Variables!$A$5:$A$105,0))="","","."&amp;INDEX(Variables!$D$5:$D$105,MATCH($A991,Variables!$A$5:$A$105,0)))&amp;"."&amp;AE$5</f>
        <v/>
      </c>
      <c r="AF991" s="41">
        <f>MAX(INDEX(AF$232:AF$243,$D991)+AF982*(1+$E991),0.01)</f>
        <v/>
      </c>
      <c r="AG991" s="40">
        <f>MAX(INDEX(AG$232:AG$243,$D991)+AG982*(1+$E991),0.01)</f>
        <v/>
      </c>
      <c r="AH991" s="40">
        <f>MAX(INDEX(AH$232:AH$243,$D991)+AH982*(1+$E991),0.01)</f>
        <v/>
      </c>
      <c r="AI991" s="40">
        <f>MAX(INDEX(AI$232:AI$243,$D991)+AI982*(1+$E991),0.01)</f>
        <v/>
      </c>
      <c r="AJ991" s="40">
        <f>MAX(INDEX(AJ$232:AJ$243,$D991)+AJ982*(1+$E991),0.01)</f>
        <v/>
      </c>
      <c r="AK991" s="40">
        <f>MAX(INDEX(AK$232:AK$243,$D991)+AK982*(1+$E991),0.01)</f>
        <v/>
      </c>
      <c r="AL991" s="40">
        <f>MAX(INDEX(AL$232:AL$243,$D991)+AL982*(1+$E991),0.01)</f>
        <v/>
      </c>
      <c r="AM991" s="40">
        <f>MAX(INDEX(AM$232:AM$243,$D991)+AM982*(1+$E991),0.01)</f>
        <v/>
      </c>
      <c r="AN991" s="40">
        <f>MAX(INDEX(AN$232:AN$243,$D991)+AN982*(1+$E991),0.01)</f>
        <v/>
      </c>
      <c r="AO991" s="40">
        <f>MAX(INDEX(AO$232:AO$243,$D991)+AO982*(1+$E991),0.01)</f>
        <v/>
      </c>
      <c r="AP991" s="40">
        <f>MAX(INDEX(AP$232:AP$243,$D991)+AP982*(1+$E991),0.01)</f>
        <v/>
      </c>
      <c r="AQ991" s="40">
        <f>MAX(INDEX(AQ$232:AQ$243,$D991)+AQ982*(1+$E991),0.01)</f>
        <v/>
      </c>
      <c r="AR991" s="40">
        <f>MAX(INDEX(AR$232:AR$243,$D991)+AR982*(1+$E991),0.01)</f>
        <v/>
      </c>
      <c r="AS991" s="40">
        <f>MAX(INDEX(AS$232:AS$243,$D991)+AS982*(1+$E991),0.01)</f>
        <v/>
      </c>
      <c r="AT991" s="40">
        <f>MAX(INDEX(AT$232:AT$243,$D991)+AT982*(1+$E991),0.01)</f>
        <v/>
      </c>
      <c r="AU991" s="40">
        <f>MAX(INDEX(AU$232:AU$243,$D991)+AU982*(1+$E991),0.01)</f>
        <v/>
      </c>
      <c r="AV991" s="40">
        <f>MAX(INDEX(AV$232:AV$243,$D991)+AV982*(1+$E991),0.01)</f>
        <v/>
      </c>
      <c r="AW991" s="40">
        <f>MAX(INDEX(AW$232:AW$243,$D991)+AW982*(1+$E991),0.01)</f>
        <v/>
      </c>
      <c r="AX991" s="42">
        <f>POSTTAX(INDEX(AX$232:AX$243,$D991),AX982,$E991)</f>
        <v/>
      </c>
    </row>
    <row r="992" hidden="1" outlineLevel="2">
      <c r="A992" s="5" t="inlineStr">
        <is>
          <t>atp</t>
        </is>
      </c>
      <c r="B992" s="5" t="inlineStr">
        <is>
          <t>oop</t>
        </is>
      </c>
      <c r="C992" s="5" t="inlineStr">
        <is>
          <t>mac</t>
        </is>
      </c>
      <c r="D992" s="40">
        <f>INDEX(Inputs!$R$5:$R$132,MATCH($B992&amp;"|"&amp;$C992,Inputs!$A$5:$A$132,0))</f>
        <v/>
      </c>
      <c r="E992" s="40">
        <f>INDEX(Inputs!$S$5:$S$132,MATCH($B992&amp;"|"&amp;$C992,Inputs!$A$5:$A$132,0))</f>
        <v/>
      </c>
      <c r="F992" s="39" t="n"/>
      <c r="G992" s="39" t="n"/>
      <c r="H992" s="5">
        <f>INDEX(Variables!$B$5:$B$105,MATCH($A992,Variables!$A$5:$A$105,0))&amp;IF($C992="",""," | "&amp;INDEX(Mapping!$B$5:$B$26,MATCH($C992,Mapping!$A$5:$A$26,0))&amp;" | "&amp;INDEX(Mapping!$B$30:$B$41,MATCH($B992,Mapping!$A$30:$A$41,0)))</f>
        <v/>
      </c>
      <c r="I992" s="5">
        <f>INDEX(Variables!$C$5:$C$105,MATCH($A992,Variables!$A$5:$A$105,0))</f>
        <v/>
      </c>
      <c r="J992" s="5">
        <f>INDEX(Variables!$E$5:$E$105,MATCH($A992,Variables!$A$5:$A$105,0))</f>
        <v/>
      </c>
      <c r="K992" s="25">
        <f>LOWER(Settings!$C$4)&amp;".mit."&amp;$A992&amp;IF($C992="","","."&amp;$C992&amp;"."&amp;$B992)&amp;IF(INDEX(Variables!$D$5:$D$105,MATCH($A992,Variables!$A$5:$A$105,0))="","","."&amp;INDEX(Variables!$D$5:$D$105,MATCH($A992,Variables!$A$5:$A$105,0)))&amp;"."&amp;K$5</f>
        <v/>
      </c>
      <c r="L992" s="41">
        <f>MAX(INDEX(L$232:L$243,$D992)+L983*(1+$E992),0.01)</f>
        <v/>
      </c>
      <c r="M992" s="40">
        <f>MAX(INDEX(M$232:M$243,$D992)+M983*(1+$E992),0.01)</f>
        <v/>
      </c>
      <c r="N992" s="40">
        <f>MAX(INDEX(N$232:N$243,$D992)+N983*(1+$E992),0.01)</f>
        <v/>
      </c>
      <c r="O992" s="40">
        <f>MAX(INDEX(O$232:O$243,$D992)+O983*(1+$E992),0.01)</f>
        <v/>
      </c>
      <c r="P992" s="40">
        <f>MAX(INDEX(P$232:P$243,$D992)+P983*(1+$E992),0.01)</f>
        <v/>
      </c>
      <c r="Q992" s="40">
        <f>MAX(INDEX(Q$232:Q$243,$D992)+Q983*(1+$E992),0.01)</f>
        <v/>
      </c>
      <c r="R992" s="40">
        <f>MAX(INDEX(R$232:R$243,$D992)+R983*(1+$E992),0.01)</f>
        <v/>
      </c>
      <c r="S992" s="40">
        <f>MAX(INDEX(S$232:S$243,$D992)+S983*(1+$E992),0.01)</f>
        <v/>
      </c>
      <c r="T992" s="40">
        <f>MAX(INDEX(T$232:T$243,$D992)+T983*(1+$E992),0.01)</f>
        <v/>
      </c>
      <c r="U992" s="40">
        <f>MAX(INDEX(U$232:U$243,$D992)+U983*(1+$E992),0.01)</f>
        <v/>
      </c>
      <c r="V992" s="40">
        <f>MAX(INDEX(V$232:V$243,$D992)+V983*(1+$E992),0.01)</f>
        <v/>
      </c>
      <c r="W992" s="40">
        <f>MAX(INDEX(W$232:W$243,$D992)+W983*(1+$E992),0.01)</f>
        <v/>
      </c>
      <c r="X992" s="40">
        <f>MAX(INDEX(X$232:X$243,$D992)+X983*(1+$E992),0.01)</f>
        <v/>
      </c>
      <c r="Y992" s="40">
        <f>MAX(INDEX(Y$232:Y$243,$D992)+Y983*(1+$E992),0.01)</f>
        <v/>
      </c>
      <c r="Z992" s="40">
        <f>MAX(INDEX(Z$232:Z$243,$D992)+Z983*(1+$E992),0.01)</f>
        <v/>
      </c>
      <c r="AA992" s="40">
        <f>MAX(INDEX(AA$232:AA$243,$D992)+AA983*(1+$E992),0.01)</f>
        <v/>
      </c>
      <c r="AB992" s="40">
        <f>MAX(INDEX(AB$232:AB$243,$D992)+AB983*(1+$E992),0.01)</f>
        <v/>
      </c>
      <c r="AC992" s="40">
        <f>MAX(INDEX(AC$232:AC$243,$D992)+AC983*(1+$E992),0.01)</f>
        <v/>
      </c>
      <c r="AD992" s="42">
        <f>POSTTAX(INDEX(AD$232:AD$243,$D992),AD983,$E992)</f>
        <v/>
      </c>
      <c r="AE992" s="25">
        <f>LOWER(Settings!$C$4)&amp;".mit."&amp;$A992&amp;IF($C992="","","."&amp;$C992&amp;"."&amp;$B992)&amp;IF(INDEX(Variables!$D$5:$D$105,MATCH($A992,Variables!$A$5:$A$105,0))="","","."&amp;INDEX(Variables!$D$5:$D$105,MATCH($A992,Variables!$A$5:$A$105,0)))&amp;"."&amp;AE$5</f>
        <v/>
      </c>
      <c r="AF992" s="41">
        <f>MAX(INDEX(AF$232:AF$243,$D992)+AF983*(1+$E992),0.01)</f>
        <v/>
      </c>
      <c r="AG992" s="40">
        <f>MAX(INDEX(AG$232:AG$243,$D992)+AG983*(1+$E992),0.01)</f>
        <v/>
      </c>
      <c r="AH992" s="40">
        <f>MAX(INDEX(AH$232:AH$243,$D992)+AH983*(1+$E992),0.01)</f>
        <v/>
      </c>
      <c r="AI992" s="40">
        <f>MAX(INDEX(AI$232:AI$243,$D992)+AI983*(1+$E992),0.01)</f>
        <v/>
      </c>
      <c r="AJ992" s="40">
        <f>MAX(INDEX(AJ$232:AJ$243,$D992)+AJ983*(1+$E992),0.01)</f>
        <v/>
      </c>
      <c r="AK992" s="40">
        <f>MAX(INDEX(AK$232:AK$243,$D992)+AK983*(1+$E992),0.01)</f>
        <v/>
      </c>
      <c r="AL992" s="40">
        <f>MAX(INDEX(AL$232:AL$243,$D992)+AL983*(1+$E992),0.01)</f>
        <v/>
      </c>
      <c r="AM992" s="40">
        <f>MAX(INDEX(AM$232:AM$243,$D992)+AM983*(1+$E992),0.01)</f>
        <v/>
      </c>
      <c r="AN992" s="40">
        <f>MAX(INDEX(AN$232:AN$243,$D992)+AN983*(1+$E992),0.01)</f>
        <v/>
      </c>
      <c r="AO992" s="40">
        <f>MAX(INDEX(AO$232:AO$243,$D992)+AO983*(1+$E992),0.01)</f>
        <v/>
      </c>
      <c r="AP992" s="40">
        <f>MAX(INDEX(AP$232:AP$243,$D992)+AP983*(1+$E992),0.01)</f>
        <v/>
      </c>
      <c r="AQ992" s="40">
        <f>MAX(INDEX(AQ$232:AQ$243,$D992)+AQ983*(1+$E992),0.01)</f>
        <v/>
      </c>
      <c r="AR992" s="40">
        <f>MAX(INDEX(AR$232:AR$243,$D992)+AR983*(1+$E992),0.01)</f>
        <v/>
      </c>
      <c r="AS992" s="40">
        <f>MAX(INDEX(AS$232:AS$243,$D992)+AS983*(1+$E992),0.01)</f>
        <v/>
      </c>
      <c r="AT992" s="40">
        <f>MAX(INDEX(AT$232:AT$243,$D992)+AT983*(1+$E992),0.01)</f>
        <v/>
      </c>
      <c r="AU992" s="40">
        <f>MAX(INDEX(AU$232:AU$243,$D992)+AU983*(1+$E992),0.01)</f>
        <v/>
      </c>
      <c r="AV992" s="40">
        <f>MAX(INDEX(AV$232:AV$243,$D992)+AV983*(1+$E992),0.01)</f>
        <v/>
      </c>
      <c r="AW992" s="40">
        <f>MAX(INDEX(AW$232:AW$243,$D992)+AW983*(1+$E992),0.01)</f>
        <v/>
      </c>
      <c r="AX992" s="42">
        <f>POSTTAX(INDEX(AX$232:AX$243,$D992),AX983,$E992)</f>
        <v/>
      </c>
    </row>
    <row r="993" hidden="1" outlineLevel="2">
      <c r="A993" s="5" t="inlineStr">
        <is>
          <t>atp</t>
        </is>
      </c>
      <c r="B993" s="5" t="inlineStr">
        <is>
          <t>bio</t>
        </is>
      </c>
      <c r="C993" s="5" t="inlineStr">
        <is>
          <t>mac</t>
        </is>
      </c>
      <c r="D993" s="40">
        <f>INDEX(Inputs!$R$5:$R$132,MATCH($B993&amp;"|"&amp;$C993,Inputs!$A$5:$A$132,0))</f>
        <v/>
      </c>
      <c r="E993" s="40">
        <f>INDEX(Inputs!$S$5:$S$132,MATCH($B993&amp;"|"&amp;$C993,Inputs!$A$5:$A$132,0))</f>
        <v/>
      </c>
      <c r="F993" s="39" t="n"/>
      <c r="G993" s="39" t="n"/>
      <c r="H993" s="5">
        <f>INDEX(Variables!$B$5:$B$105,MATCH($A993,Variables!$A$5:$A$105,0))&amp;IF($C993="",""," | "&amp;INDEX(Mapping!$B$5:$B$26,MATCH($C993,Mapping!$A$5:$A$26,0))&amp;" | "&amp;INDEX(Mapping!$B$30:$B$41,MATCH($B993,Mapping!$A$30:$A$41,0)))</f>
        <v/>
      </c>
      <c r="I993" s="5">
        <f>INDEX(Variables!$C$5:$C$105,MATCH($A993,Variables!$A$5:$A$105,0))</f>
        <v/>
      </c>
      <c r="J993" s="5">
        <f>INDEX(Variables!$E$5:$E$105,MATCH($A993,Variables!$A$5:$A$105,0))</f>
        <v/>
      </c>
      <c r="K993" s="25">
        <f>LOWER(Settings!$C$4)&amp;".mit."&amp;$A993&amp;IF($C993="","","."&amp;$C993&amp;"."&amp;$B993)&amp;IF(INDEX(Variables!$D$5:$D$105,MATCH($A993,Variables!$A$5:$A$105,0))="","","."&amp;INDEX(Variables!$D$5:$D$105,MATCH($A993,Variables!$A$5:$A$105,0)))&amp;"."&amp;K$5</f>
        <v/>
      </c>
      <c r="L993" s="41">
        <f>MAX(INDEX(L$232:L$243,$D993)+L984*(1+$E993),0.01)</f>
        <v/>
      </c>
      <c r="M993" s="40">
        <f>MAX(INDEX(M$232:M$243,$D993)+M984*(1+$E993),0.01)</f>
        <v/>
      </c>
      <c r="N993" s="40">
        <f>MAX(INDEX(N$232:N$243,$D993)+N984*(1+$E993),0.01)</f>
        <v/>
      </c>
      <c r="O993" s="40">
        <f>MAX(INDEX(O$232:O$243,$D993)+O984*(1+$E993),0.01)</f>
        <v/>
      </c>
      <c r="P993" s="40">
        <f>MAX(INDEX(P$232:P$243,$D993)+P984*(1+$E993),0.01)</f>
        <v/>
      </c>
      <c r="Q993" s="40">
        <f>MAX(INDEX(Q$232:Q$243,$D993)+Q984*(1+$E993),0.01)</f>
        <v/>
      </c>
      <c r="R993" s="40">
        <f>MAX(INDEX(R$232:R$243,$D993)+R984*(1+$E993),0.01)</f>
        <v/>
      </c>
      <c r="S993" s="40">
        <f>MAX(INDEX(S$232:S$243,$D993)+S984*(1+$E993),0.01)</f>
        <v/>
      </c>
      <c r="T993" s="40">
        <f>MAX(INDEX(T$232:T$243,$D993)+T984*(1+$E993),0.01)</f>
        <v/>
      </c>
      <c r="U993" s="40">
        <f>MAX(INDEX(U$232:U$243,$D993)+U984*(1+$E993),0.01)</f>
        <v/>
      </c>
      <c r="V993" s="40">
        <f>MAX(INDEX(V$232:V$243,$D993)+V984*(1+$E993),0.01)</f>
        <v/>
      </c>
      <c r="W993" s="40">
        <f>MAX(INDEX(W$232:W$243,$D993)+W984*(1+$E993),0.01)</f>
        <v/>
      </c>
      <c r="X993" s="40">
        <f>MAX(INDEX(X$232:X$243,$D993)+X984*(1+$E993),0.01)</f>
        <v/>
      </c>
      <c r="Y993" s="40">
        <f>MAX(INDEX(Y$232:Y$243,$D993)+Y984*(1+$E993),0.01)</f>
        <v/>
      </c>
      <c r="Z993" s="40">
        <f>MAX(INDEX(Z$232:Z$243,$D993)+Z984*(1+$E993),0.01)</f>
        <v/>
      </c>
      <c r="AA993" s="40">
        <f>MAX(INDEX(AA$232:AA$243,$D993)+AA984*(1+$E993),0.01)</f>
        <v/>
      </c>
      <c r="AB993" s="40">
        <f>MAX(INDEX(AB$232:AB$243,$D993)+AB984*(1+$E993),0.01)</f>
        <v/>
      </c>
      <c r="AC993" s="40">
        <f>MAX(INDEX(AC$232:AC$243,$D993)+AC984*(1+$E993),0.01)</f>
        <v/>
      </c>
      <c r="AD993" s="42">
        <f>POSTTAX(INDEX(AD$232:AD$243,$D993),AD984,$E993)</f>
        <v/>
      </c>
      <c r="AE993" s="25">
        <f>LOWER(Settings!$C$4)&amp;".mit."&amp;$A993&amp;IF($C993="","","."&amp;$C993&amp;"."&amp;$B993)&amp;IF(INDEX(Variables!$D$5:$D$105,MATCH($A993,Variables!$A$5:$A$105,0))="","","."&amp;INDEX(Variables!$D$5:$D$105,MATCH($A993,Variables!$A$5:$A$105,0)))&amp;"."&amp;AE$5</f>
        <v/>
      </c>
      <c r="AF993" s="41">
        <f>MAX(INDEX(AF$232:AF$243,$D993)+AF984*(1+$E993),0.01)</f>
        <v/>
      </c>
      <c r="AG993" s="40">
        <f>MAX(INDEX(AG$232:AG$243,$D993)+AG984*(1+$E993),0.01)</f>
        <v/>
      </c>
      <c r="AH993" s="40">
        <f>MAX(INDEX(AH$232:AH$243,$D993)+AH984*(1+$E993),0.01)</f>
        <v/>
      </c>
      <c r="AI993" s="40">
        <f>MAX(INDEX(AI$232:AI$243,$D993)+AI984*(1+$E993),0.01)</f>
        <v/>
      </c>
      <c r="AJ993" s="40">
        <f>MAX(INDEX(AJ$232:AJ$243,$D993)+AJ984*(1+$E993),0.01)</f>
        <v/>
      </c>
      <c r="AK993" s="40">
        <f>MAX(INDEX(AK$232:AK$243,$D993)+AK984*(1+$E993),0.01)</f>
        <v/>
      </c>
      <c r="AL993" s="40">
        <f>MAX(INDEX(AL$232:AL$243,$D993)+AL984*(1+$E993),0.01)</f>
        <v/>
      </c>
      <c r="AM993" s="40">
        <f>MAX(INDEX(AM$232:AM$243,$D993)+AM984*(1+$E993),0.01)</f>
        <v/>
      </c>
      <c r="AN993" s="40">
        <f>MAX(INDEX(AN$232:AN$243,$D993)+AN984*(1+$E993),0.01)</f>
        <v/>
      </c>
      <c r="AO993" s="40">
        <f>MAX(INDEX(AO$232:AO$243,$D993)+AO984*(1+$E993),0.01)</f>
        <v/>
      </c>
      <c r="AP993" s="40">
        <f>MAX(INDEX(AP$232:AP$243,$D993)+AP984*(1+$E993),0.01)</f>
        <v/>
      </c>
      <c r="AQ993" s="40">
        <f>MAX(INDEX(AQ$232:AQ$243,$D993)+AQ984*(1+$E993),0.01)</f>
        <v/>
      </c>
      <c r="AR993" s="40">
        <f>MAX(INDEX(AR$232:AR$243,$D993)+AR984*(1+$E993),0.01)</f>
        <v/>
      </c>
      <c r="AS993" s="40">
        <f>MAX(INDEX(AS$232:AS$243,$D993)+AS984*(1+$E993),0.01)</f>
        <v/>
      </c>
      <c r="AT993" s="40">
        <f>MAX(INDEX(AT$232:AT$243,$D993)+AT984*(1+$E993),0.01)</f>
        <v/>
      </c>
      <c r="AU993" s="40">
        <f>MAX(INDEX(AU$232:AU$243,$D993)+AU984*(1+$E993),0.01)</f>
        <v/>
      </c>
      <c r="AV993" s="40">
        <f>MAX(INDEX(AV$232:AV$243,$D993)+AV984*(1+$E993),0.01)</f>
        <v/>
      </c>
      <c r="AW993" s="40">
        <f>MAX(INDEX(AW$232:AW$243,$D993)+AW984*(1+$E993),0.01)</f>
        <v/>
      </c>
      <c r="AX993" s="42">
        <f>POSTTAX(INDEX(AX$232:AX$243,$D993),AX984,$E993)</f>
        <v/>
      </c>
    </row>
    <row r="994" hidden="1" outlineLevel="2"/>
    <row r="995" hidden="1" outlineLevel="2">
      <c r="A995" s="5" t="inlineStr">
        <is>
          <t>shp</t>
        </is>
      </c>
      <c r="B995" s="5" t="inlineStr">
        <is>
          <t>coa</t>
        </is>
      </c>
      <c r="C995" s="5" t="inlineStr">
        <is>
          <t>mac</t>
        </is>
      </c>
      <c r="D995" s="40">
        <f>INDEX(Inputs!$M$5:$M$132,MATCH($B995&amp;"|"&amp;$C995,Inputs!$A$5:$A$132,0))</f>
        <v/>
      </c>
      <c r="E995" s="40">
        <f>INDEX(Inputs!$T$5:$T$132,MATCH($B995&amp;"|"&amp;$C995,Inputs!$A$5:$A$132,0))</f>
        <v/>
      </c>
      <c r="F995" s="40">
        <f>INDEX(Inputs!$K$5:$K$132,MATCH($B995&amp;"|"&amp;$C995,Inputs!$A$5:$A$132,0))</f>
        <v/>
      </c>
      <c r="G995" s="39" t="n"/>
      <c r="H995" s="5">
        <f>INDEX(Variables!$B$5:$B$105,MATCH($A995,Variables!$A$5:$A$105,0))&amp;IF($C995="",""," | "&amp;INDEX(Mapping!$B$5:$B$26,MATCH($C995,Mapping!$A$5:$A$26,0))&amp;" | "&amp;INDEX(Mapping!$B$30:$B$41,MATCH($B995,Mapping!$A$30:$A$41,0)))</f>
        <v/>
      </c>
      <c r="I995" s="5">
        <f>INDEX(Variables!$C$5:$C$105,MATCH($A995,Variables!$A$5:$A$105,0))</f>
        <v/>
      </c>
      <c r="J995" s="5">
        <f>INDEX(Variables!$E$5:$E$105,MATCH($A995,Variables!$A$5:$A$105,0))</f>
        <v/>
      </c>
      <c r="K995" s="25">
        <f>LOWER(Settings!$C$4)&amp;".mit."&amp;$A995&amp;IF($C995="","","."&amp;$C995&amp;"."&amp;$B995)&amp;IF(INDEX(Variables!$D$5:$D$105,MATCH($A995,Variables!$A$5:$A$105,0))="","","."&amp;INDEX(Variables!$D$5:$D$105,MATCH($A995,Variables!$A$5:$A$105,0)))&amp;"."&amp;K$5</f>
        <v/>
      </c>
      <c r="L995" s="41">
        <f>INDEX(L$175:L$178,$D995)*$E995*INDEX(L$179:L$195,$F995)</f>
        <v/>
      </c>
      <c r="M995" s="40">
        <f>INDEX(M$175:M$178,$D995)*$E995*INDEX(M$179:M$195,$F995)</f>
        <v/>
      </c>
      <c r="N995" s="40">
        <f>INDEX(N$175:N$178,$D995)*$E995*INDEX(N$179:N$195,$F995)</f>
        <v/>
      </c>
      <c r="O995" s="40">
        <f>INDEX(O$175:O$178,$D995)*$E995*INDEX(O$179:O$195,$F995)</f>
        <v/>
      </c>
      <c r="P995" s="40">
        <f>INDEX(P$175:P$178,$D995)*$E995*INDEX(P$179:P$195,$F995)</f>
        <v/>
      </c>
      <c r="Q995" s="40">
        <f>INDEX(Q$175:Q$178,$D995)*$E995*INDEX(Q$179:Q$195,$F995)</f>
        <v/>
      </c>
      <c r="R995" s="40">
        <f>INDEX(R$175:R$178,$D995)*$E995*INDEX(R$179:R$195,$F995)</f>
        <v/>
      </c>
      <c r="S995" s="40">
        <f>INDEX(S$175:S$178,$D995)*$E995*INDEX(S$179:S$195,$F995)</f>
        <v/>
      </c>
      <c r="T995" s="40">
        <f>INDEX(T$175:T$178,$D995)*$E995*INDEX(T$179:T$195,$F995)</f>
        <v/>
      </c>
      <c r="U995" s="40">
        <f>INDEX(U$175:U$178,$D995)*$E995*INDEX(U$179:U$195,$F995)</f>
        <v/>
      </c>
      <c r="V995" s="40">
        <f>INDEX(V$175:V$178,$D995)*$E995*INDEX(V$179:V$195,$F995)</f>
        <v/>
      </c>
      <c r="W995" s="40">
        <f>INDEX(W$175:W$178,$D995)*$E995*INDEX(W$179:W$195,$F995)</f>
        <v/>
      </c>
      <c r="X995" s="40">
        <f>INDEX(X$175:X$178,$D995)*$E995*INDEX(X$179:X$195,$F995)</f>
        <v/>
      </c>
      <c r="Y995" s="40">
        <f>INDEX(Y$175:Y$178,$D995)*$E995*INDEX(Y$179:Y$195,$F995)</f>
        <v/>
      </c>
      <c r="Z995" s="40">
        <f>INDEX(Z$175:Z$178,$D995)*$E995*INDEX(Z$179:Z$195,$F995)</f>
        <v/>
      </c>
      <c r="AA995" s="40">
        <f>INDEX(AA$175:AA$178,$D995)*$E995*INDEX(AA$179:AA$195,$F995)</f>
        <v/>
      </c>
      <c r="AB995" s="40">
        <f>INDEX(AB$175:AB$178,$D995)*$E995*INDEX(AB$179:AB$195,$F995)</f>
        <v/>
      </c>
      <c r="AC995" s="40">
        <f>INDEX(AC$175:AC$178,$D995)*$E995*INDEX(AC$179:AC$195,$F995)</f>
        <v/>
      </c>
      <c r="AD995" s="42">
        <f>SHADOWEFF(INDEX(AD$175:AD$178,$D995),$E995,INDEX(AD$179:AD$195,$F995))</f>
        <v/>
      </c>
      <c r="AE995" s="25">
        <f>LOWER(Settings!$C$4)&amp;".mit."&amp;$A995&amp;IF($C995="","","."&amp;$C995&amp;"."&amp;$B995)&amp;IF(INDEX(Variables!$D$5:$D$105,MATCH($A995,Variables!$A$5:$A$105,0))="","","."&amp;INDEX(Variables!$D$5:$D$105,MATCH($A995,Variables!$A$5:$A$105,0)))&amp;"."&amp;AE$5</f>
        <v/>
      </c>
      <c r="AF995" s="41">
        <f>INDEX(AF$175:AF$178,$D995)*$E995*INDEX(AF$179:AF$195,$F995)</f>
        <v/>
      </c>
      <c r="AG995" s="40">
        <f>INDEX(AG$175:AG$178,$D995)*$E995*INDEX(AG$179:AG$195,$F995)</f>
        <v/>
      </c>
      <c r="AH995" s="40">
        <f>INDEX(AH$175:AH$178,$D995)*$E995*INDEX(AH$179:AH$195,$F995)</f>
        <v/>
      </c>
      <c r="AI995" s="40">
        <f>INDEX(AI$175:AI$178,$D995)*$E995*INDEX(AI$179:AI$195,$F995)</f>
        <v/>
      </c>
      <c r="AJ995" s="40">
        <f>INDEX(AJ$175:AJ$178,$D995)*$E995*INDEX(AJ$179:AJ$195,$F995)</f>
        <v/>
      </c>
      <c r="AK995" s="40">
        <f>INDEX(AK$175:AK$178,$D995)*$E995*INDEX(AK$179:AK$195,$F995)</f>
        <v/>
      </c>
      <c r="AL995" s="40">
        <f>INDEX(AL$175:AL$178,$D995)*$E995*INDEX(AL$179:AL$195,$F995)</f>
        <v/>
      </c>
      <c r="AM995" s="40">
        <f>INDEX(AM$175:AM$178,$D995)*$E995*INDEX(AM$179:AM$195,$F995)</f>
        <v/>
      </c>
      <c r="AN995" s="40">
        <f>INDEX(AN$175:AN$178,$D995)*$E995*INDEX(AN$179:AN$195,$F995)</f>
        <v/>
      </c>
      <c r="AO995" s="40">
        <f>INDEX(AO$175:AO$178,$D995)*$E995*INDEX(AO$179:AO$195,$F995)</f>
        <v/>
      </c>
      <c r="AP995" s="40">
        <f>INDEX(AP$175:AP$178,$D995)*$E995*INDEX(AP$179:AP$195,$F995)</f>
        <v/>
      </c>
      <c r="AQ995" s="40">
        <f>INDEX(AQ$175:AQ$178,$D995)*$E995*INDEX(AQ$179:AQ$195,$F995)</f>
        <v/>
      </c>
      <c r="AR995" s="40">
        <f>INDEX(AR$175:AR$178,$D995)*$E995*INDEX(AR$179:AR$195,$F995)</f>
        <v/>
      </c>
      <c r="AS995" s="40">
        <f>INDEX(AS$175:AS$178,$D995)*$E995*INDEX(AS$179:AS$195,$F995)</f>
        <v/>
      </c>
      <c r="AT995" s="40">
        <f>INDEX(AT$175:AT$178,$D995)*$E995*INDEX(AT$179:AT$195,$F995)</f>
        <v/>
      </c>
      <c r="AU995" s="40">
        <f>INDEX(AU$175:AU$178,$D995)*$E995*INDEX(AU$179:AU$195,$F995)</f>
        <v/>
      </c>
      <c r="AV995" s="40">
        <f>INDEX(AV$175:AV$178,$D995)*$E995*INDEX(AV$179:AV$195,$F995)</f>
        <v/>
      </c>
      <c r="AW995" s="40">
        <f>INDEX(AW$175:AW$178,$D995)*$E995*INDEX(AW$179:AW$195,$F995)</f>
        <v/>
      </c>
      <c r="AX995" s="42">
        <f>SHADOWEFF(INDEX(AX$175:AX$178,$D995),$E995,INDEX(AX$179:AX$195,$F995))</f>
        <v/>
      </c>
    </row>
    <row r="996" hidden="1" outlineLevel="2">
      <c r="A996" s="5" t="inlineStr">
        <is>
          <t>shp</t>
        </is>
      </c>
      <c r="B996" s="5" t="inlineStr">
        <is>
          <t>nga</t>
        </is>
      </c>
      <c r="C996" s="5" t="inlineStr">
        <is>
          <t>mac</t>
        </is>
      </c>
      <c r="D996" s="40">
        <f>INDEX(Inputs!$M$5:$M$132,MATCH($B996&amp;"|"&amp;$C996,Inputs!$A$5:$A$132,0))</f>
        <v/>
      </c>
      <c r="E996" s="40">
        <f>INDEX(Inputs!$T$5:$T$132,MATCH($B996&amp;"|"&amp;$C996,Inputs!$A$5:$A$132,0))</f>
        <v/>
      </c>
      <c r="F996" s="40">
        <f>INDEX(Inputs!$K$5:$K$132,MATCH($B996&amp;"|"&amp;$C996,Inputs!$A$5:$A$132,0))</f>
        <v/>
      </c>
      <c r="G996" s="39" t="n"/>
      <c r="H996" s="5">
        <f>INDEX(Variables!$B$5:$B$105,MATCH($A996,Variables!$A$5:$A$105,0))&amp;IF($C996="",""," | "&amp;INDEX(Mapping!$B$5:$B$26,MATCH($C996,Mapping!$A$5:$A$26,0))&amp;" | "&amp;INDEX(Mapping!$B$30:$B$41,MATCH($B996,Mapping!$A$30:$A$41,0)))</f>
        <v/>
      </c>
      <c r="I996" s="5">
        <f>INDEX(Variables!$C$5:$C$105,MATCH($A996,Variables!$A$5:$A$105,0))</f>
        <v/>
      </c>
      <c r="J996" s="5">
        <f>INDEX(Variables!$E$5:$E$105,MATCH($A996,Variables!$A$5:$A$105,0))</f>
        <v/>
      </c>
      <c r="K996" s="25">
        <f>LOWER(Settings!$C$4)&amp;".mit."&amp;$A996&amp;IF($C996="","","."&amp;$C996&amp;"."&amp;$B996)&amp;IF(INDEX(Variables!$D$5:$D$105,MATCH($A996,Variables!$A$5:$A$105,0))="","","."&amp;INDEX(Variables!$D$5:$D$105,MATCH($A996,Variables!$A$5:$A$105,0)))&amp;"."&amp;K$5</f>
        <v/>
      </c>
      <c r="L996" s="41">
        <f>INDEX(L$175:L$178,$D996)*$E996*INDEX(L$179:L$195,$F996)</f>
        <v/>
      </c>
      <c r="M996" s="40">
        <f>INDEX(M$175:M$178,$D996)*$E996*INDEX(M$179:M$195,$F996)</f>
        <v/>
      </c>
      <c r="N996" s="40">
        <f>INDEX(N$175:N$178,$D996)*$E996*INDEX(N$179:N$195,$F996)</f>
        <v/>
      </c>
      <c r="O996" s="40">
        <f>INDEX(O$175:O$178,$D996)*$E996*INDEX(O$179:O$195,$F996)</f>
        <v/>
      </c>
      <c r="P996" s="40">
        <f>INDEX(P$175:P$178,$D996)*$E996*INDEX(P$179:P$195,$F996)</f>
        <v/>
      </c>
      <c r="Q996" s="40">
        <f>INDEX(Q$175:Q$178,$D996)*$E996*INDEX(Q$179:Q$195,$F996)</f>
        <v/>
      </c>
      <c r="R996" s="40">
        <f>INDEX(R$175:R$178,$D996)*$E996*INDEX(R$179:R$195,$F996)</f>
        <v/>
      </c>
      <c r="S996" s="40">
        <f>INDEX(S$175:S$178,$D996)*$E996*INDEX(S$179:S$195,$F996)</f>
        <v/>
      </c>
      <c r="T996" s="40">
        <f>INDEX(T$175:T$178,$D996)*$E996*INDEX(T$179:T$195,$F996)</f>
        <v/>
      </c>
      <c r="U996" s="40">
        <f>INDEX(U$175:U$178,$D996)*$E996*INDEX(U$179:U$195,$F996)</f>
        <v/>
      </c>
      <c r="V996" s="40">
        <f>INDEX(V$175:V$178,$D996)*$E996*INDEX(V$179:V$195,$F996)</f>
        <v/>
      </c>
      <c r="W996" s="40">
        <f>INDEX(W$175:W$178,$D996)*$E996*INDEX(W$179:W$195,$F996)</f>
        <v/>
      </c>
      <c r="X996" s="40">
        <f>INDEX(X$175:X$178,$D996)*$E996*INDEX(X$179:X$195,$F996)</f>
        <v/>
      </c>
      <c r="Y996" s="40">
        <f>INDEX(Y$175:Y$178,$D996)*$E996*INDEX(Y$179:Y$195,$F996)</f>
        <v/>
      </c>
      <c r="Z996" s="40">
        <f>INDEX(Z$175:Z$178,$D996)*$E996*INDEX(Z$179:Z$195,$F996)</f>
        <v/>
      </c>
      <c r="AA996" s="40">
        <f>INDEX(AA$175:AA$178,$D996)*$E996*INDEX(AA$179:AA$195,$F996)</f>
        <v/>
      </c>
      <c r="AB996" s="40">
        <f>INDEX(AB$175:AB$178,$D996)*$E996*INDEX(AB$179:AB$195,$F996)</f>
        <v/>
      </c>
      <c r="AC996" s="40">
        <f>INDEX(AC$175:AC$178,$D996)*$E996*INDEX(AC$179:AC$195,$F996)</f>
        <v/>
      </c>
      <c r="AD996" s="42">
        <f>SHADOWEFF(INDEX(AD$175:AD$178,$D996),$E996,INDEX(AD$179:AD$195,$F996))</f>
        <v/>
      </c>
      <c r="AE996" s="25">
        <f>LOWER(Settings!$C$4)&amp;".mit."&amp;$A996&amp;IF($C996="","","."&amp;$C996&amp;"."&amp;$B996)&amp;IF(INDEX(Variables!$D$5:$D$105,MATCH($A996,Variables!$A$5:$A$105,0))="","","."&amp;INDEX(Variables!$D$5:$D$105,MATCH($A996,Variables!$A$5:$A$105,0)))&amp;"."&amp;AE$5</f>
        <v/>
      </c>
      <c r="AF996" s="41">
        <f>INDEX(AF$175:AF$178,$D996)*$E996*INDEX(AF$179:AF$195,$F996)</f>
        <v/>
      </c>
      <c r="AG996" s="40">
        <f>INDEX(AG$175:AG$178,$D996)*$E996*INDEX(AG$179:AG$195,$F996)</f>
        <v/>
      </c>
      <c r="AH996" s="40">
        <f>INDEX(AH$175:AH$178,$D996)*$E996*INDEX(AH$179:AH$195,$F996)</f>
        <v/>
      </c>
      <c r="AI996" s="40">
        <f>INDEX(AI$175:AI$178,$D996)*$E996*INDEX(AI$179:AI$195,$F996)</f>
        <v/>
      </c>
      <c r="AJ996" s="40">
        <f>INDEX(AJ$175:AJ$178,$D996)*$E996*INDEX(AJ$179:AJ$195,$F996)</f>
        <v/>
      </c>
      <c r="AK996" s="40">
        <f>INDEX(AK$175:AK$178,$D996)*$E996*INDEX(AK$179:AK$195,$F996)</f>
        <v/>
      </c>
      <c r="AL996" s="40">
        <f>INDEX(AL$175:AL$178,$D996)*$E996*INDEX(AL$179:AL$195,$F996)</f>
        <v/>
      </c>
      <c r="AM996" s="40">
        <f>INDEX(AM$175:AM$178,$D996)*$E996*INDEX(AM$179:AM$195,$F996)</f>
        <v/>
      </c>
      <c r="AN996" s="40">
        <f>INDEX(AN$175:AN$178,$D996)*$E996*INDEX(AN$179:AN$195,$F996)</f>
        <v/>
      </c>
      <c r="AO996" s="40">
        <f>INDEX(AO$175:AO$178,$D996)*$E996*INDEX(AO$179:AO$195,$F996)</f>
        <v/>
      </c>
      <c r="AP996" s="40">
        <f>INDEX(AP$175:AP$178,$D996)*$E996*INDEX(AP$179:AP$195,$F996)</f>
        <v/>
      </c>
      <c r="AQ996" s="40">
        <f>INDEX(AQ$175:AQ$178,$D996)*$E996*INDEX(AQ$179:AQ$195,$F996)</f>
        <v/>
      </c>
      <c r="AR996" s="40">
        <f>INDEX(AR$175:AR$178,$D996)*$E996*INDEX(AR$179:AR$195,$F996)</f>
        <v/>
      </c>
      <c r="AS996" s="40">
        <f>INDEX(AS$175:AS$178,$D996)*$E996*INDEX(AS$179:AS$195,$F996)</f>
        <v/>
      </c>
      <c r="AT996" s="40">
        <f>INDEX(AT$175:AT$178,$D996)*$E996*INDEX(AT$179:AT$195,$F996)</f>
        <v/>
      </c>
      <c r="AU996" s="40">
        <f>INDEX(AU$175:AU$178,$D996)*$E996*INDEX(AU$179:AU$195,$F996)</f>
        <v/>
      </c>
      <c r="AV996" s="40">
        <f>INDEX(AV$175:AV$178,$D996)*$E996*INDEX(AV$179:AV$195,$F996)</f>
        <v/>
      </c>
      <c r="AW996" s="40">
        <f>INDEX(AW$175:AW$178,$D996)*$E996*INDEX(AW$179:AW$195,$F996)</f>
        <v/>
      </c>
      <c r="AX996" s="42">
        <f>SHADOWEFF(INDEX(AX$175:AX$178,$D996),$E996,INDEX(AX$179:AX$195,$F996))</f>
        <v/>
      </c>
    </row>
    <row r="997" hidden="1" outlineLevel="2">
      <c r="A997" s="5" t="inlineStr">
        <is>
          <t>shp</t>
        </is>
      </c>
      <c r="B997" s="5" t="inlineStr">
        <is>
          <t>gso</t>
        </is>
      </c>
      <c r="C997" s="5" t="inlineStr">
        <is>
          <t>mac</t>
        </is>
      </c>
      <c r="D997" s="40">
        <f>INDEX(Inputs!$M$5:$M$132,MATCH($B997&amp;"|"&amp;$C997,Inputs!$A$5:$A$132,0))</f>
        <v/>
      </c>
      <c r="E997" s="40">
        <f>INDEX(Inputs!$T$5:$T$132,MATCH($B997&amp;"|"&amp;$C997,Inputs!$A$5:$A$132,0))</f>
        <v/>
      </c>
      <c r="F997" s="40">
        <f>INDEX(Inputs!$K$5:$K$132,MATCH($B997&amp;"|"&amp;$C997,Inputs!$A$5:$A$132,0))</f>
        <v/>
      </c>
      <c r="G997" s="39" t="n"/>
      <c r="H997" s="5">
        <f>INDEX(Variables!$B$5:$B$105,MATCH($A997,Variables!$A$5:$A$105,0))&amp;IF($C997="",""," | "&amp;INDEX(Mapping!$B$5:$B$26,MATCH($C997,Mapping!$A$5:$A$26,0))&amp;" | "&amp;INDEX(Mapping!$B$30:$B$41,MATCH($B997,Mapping!$A$30:$A$41,0)))</f>
        <v/>
      </c>
      <c r="I997" s="5">
        <f>INDEX(Variables!$C$5:$C$105,MATCH($A997,Variables!$A$5:$A$105,0))</f>
        <v/>
      </c>
      <c r="J997" s="5">
        <f>INDEX(Variables!$E$5:$E$105,MATCH($A997,Variables!$A$5:$A$105,0))</f>
        <v/>
      </c>
      <c r="K997" s="25">
        <f>LOWER(Settings!$C$4)&amp;".mit."&amp;$A997&amp;IF($C997="","","."&amp;$C997&amp;"."&amp;$B997)&amp;IF(INDEX(Variables!$D$5:$D$105,MATCH($A997,Variables!$A$5:$A$105,0))="","","."&amp;INDEX(Variables!$D$5:$D$105,MATCH($A997,Variables!$A$5:$A$105,0)))&amp;"."&amp;K$5</f>
        <v/>
      </c>
      <c r="L997" s="41">
        <f>INDEX(L$175:L$178,$D997)*$E997*INDEX(L$179:L$195,$F997)</f>
        <v/>
      </c>
      <c r="M997" s="40">
        <f>INDEX(M$175:M$178,$D997)*$E997*INDEX(M$179:M$195,$F997)</f>
        <v/>
      </c>
      <c r="N997" s="40">
        <f>INDEX(N$175:N$178,$D997)*$E997*INDEX(N$179:N$195,$F997)</f>
        <v/>
      </c>
      <c r="O997" s="40">
        <f>INDEX(O$175:O$178,$D997)*$E997*INDEX(O$179:O$195,$F997)</f>
        <v/>
      </c>
      <c r="P997" s="40">
        <f>INDEX(P$175:P$178,$D997)*$E997*INDEX(P$179:P$195,$F997)</f>
        <v/>
      </c>
      <c r="Q997" s="40">
        <f>INDEX(Q$175:Q$178,$D997)*$E997*INDEX(Q$179:Q$195,$F997)</f>
        <v/>
      </c>
      <c r="R997" s="40">
        <f>INDEX(R$175:R$178,$D997)*$E997*INDEX(R$179:R$195,$F997)</f>
        <v/>
      </c>
      <c r="S997" s="40">
        <f>INDEX(S$175:S$178,$D997)*$E997*INDEX(S$179:S$195,$F997)</f>
        <v/>
      </c>
      <c r="T997" s="40">
        <f>INDEX(T$175:T$178,$D997)*$E997*INDEX(T$179:T$195,$F997)</f>
        <v/>
      </c>
      <c r="U997" s="40">
        <f>INDEX(U$175:U$178,$D997)*$E997*INDEX(U$179:U$195,$F997)</f>
        <v/>
      </c>
      <c r="V997" s="40">
        <f>INDEX(V$175:V$178,$D997)*$E997*INDEX(V$179:V$195,$F997)</f>
        <v/>
      </c>
      <c r="W997" s="40">
        <f>INDEX(W$175:W$178,$D997)*$E997*INDEX(W$179:W$195,$F997)</f>
        <v/>
      </c>
      <c r="X997" s="40">
        <f>INDEX(X$175:X$178,$D997)*$E997*INDEX(X$179:X$195,$F997)</f>
        <v/>
      </c>
      <c r="Y997" s="40">
        <f>INDEX(Y$175:Y$178,$D997)*$E997*INDEX(Y$179:Y$195,$F997)</f>
        <v/>
      </c>
      <c r="Z997" s="40">
        <f>INDEX(Z$175:Z$178,$D997)*$E997*INDEX(Z$179:Z$195,$F997)</f>
        <v/>
      </c>
      <c r="AA997" s="40">
        <f>INDEX(AA$175:AA$178,$D997)*$E997*INDEX(AA$179:AA$195,$F997)</f>
        <v/>
      </c>
      <c r="AB997" s="40">
        <f>INDEX(AB$175:AB$178,$D997)*$E997*INDEX(AB$179:AB$195,$F997)</f>
        <v/>
      </c>
      <c r="AC997" s="40">
        <f>INDEX(AC$175:AC$178,$D997)*$E997*INDEX(AC$179:AC$195,$F997)</f>
        <v/>
      </c>
      <c r="AD997" s="42">
        <f>SHADOWEFF(INDEX(AD$175:AD$178,$D997),$E997,INDEX(AD$179:AD$195,$F997))</f>
        <v/>
      </c>
      <c r="AE997" s="25">
        <f>LOWER(Settings!$C$4)&amp;".mit."&amp;$A997&amp;IF($C997="","","."&amp;$C997&amp;"."&amp;$B997)&amp;IF(INDEX(Variables!$D$5:$D$105,MATCH($A997,Variables!$A$5:$A$105,0))="","","."&amp;INDEX(Variables!$D$5:$D$105,MATCH($A997,Variables!$A$5:$A$105,0)))&amp;"."&amp;AE$5</f>
        <v/>
      </c>
      <c r="AF997" s="41">
        <f>INDEX(AF$175:AF$178,$D997)*$E997*INDEX(AF$179:AF$195,$F997)</f>
        <v/>
      </c>
      <c r="AG997" s="40">
        <f>INDEX(AG$175:AG$178,$D997)*$E997*INDEX(AG$179:AG$195,$F997)</f>
        <v/>
      </c>
      <c r="AH997" s="40">
        <f>INDEX(AH$175:AH$178,$D997)*$E997*INDEX(AH$179:AH$195,$F997)</f>
        <v/>
      </c>
      <c r="AI997" s="40">
        <f>INDEX(AI$175:AI$178,$D997)*$E997*INDEX(AI$179:AI$195,$F997)</f>
        <v/>
      </c>
      <c r="AJ997" s="40">
        <f>INDEX(AJ$175:AJ$178,$D997)*$E997*INDEX(AJ$179:AJ$195,$F997)</f>
        <v/>
      </c>
      <c r="AK997" s="40">
        <f>INDEX(AK$175:AK$178,$D997)*$E997*INDEX(AK$179:AK$195,$F997)</f>
        <v/>
      </c>
      <c r="AL997" s="40">
        <f>INDEX(AL$175:AL$178,$D997)*$E997*INDEX(AL$179:AL$195,$F997)</f>
        <v/>
      </c>
      <c r="AM997" s="40">
        <f>INDEX(AM$175:AM$178,$D997)*$E997*INDEX(AM$179:AM$195,$F997)</f>
        <v/>
      </c>
      <c r="AN997" s="40">
        <f>INDEX(AN$175:AN$178,$D997)*$E997*INDEX(AN$179:AN$195,$F997)</f>
        <v/>
      </c>
      <c r="AO997" s="40">
        <f>INDEX(AO$175:AO$178,$D997)*$E997*INDEX(AO$179:AO$195,$F997)</f>
        <v/>
      </c>
      <c r="AP997" s="40">
        <f>INDEX(AP$175:AP$178,$D997)*$E997*INDEX(AP$179:AP$195,$F997)</f>
        <v/>
      </c>
      <c r="AQ997" s="40">
        <f>INDEX(AQ$175:AQ$178,$D997)*$E997*INDEX(AQ$179:AQ$195,$F997)</f>
        <v/>
      </c>
      <c r="AR997" s="40">
        <f>INDEX(AR$175:AR$178,$D997)*$E997*INDEX(AR$179:AR$195,$F997)</f>
        <v/>
      </c>
      <c r="AS997" s="40">
        <f>INDEX(AS$175:AS$178,$D997)*$E997*INDEX(AS$179:AS$195,$F997)</f>
        <v/>
      </c>
      <c r="AT997" s="40">
        <f>INDEX(AT$175:AT$178,$D997)*$E997*INDEX(AT$179:AT$195,$F997)</f>
        <v/>
      </c>
      <c r="AU997" s="40">
        <f>INDEX(AU$175:AU$178,$D997)*$E997*INDEX(AU$179:AU$195,$F997)</f>
        <v/>
      </c>
      <c r="AV997" s="40">
        <f>INDEX(AV$175:AV$178,$D997)*$E997*INDEX(AV$179:AV$195,$F997)</f>
        <v/>
      </c>
      <c r="AW997" s="40">
        <f>INDEX(AW$175:AW$178,$D997)*$E997*INDEX(AW$179:AW$195,$F997)</f>
        <v/>
      </c>
      <c r="AX997" s="42">
        <f>SHADOWEFF(INDEX(AX$175:AX$178,$D997),$E997,INDEX(AX$179:AX$195,$F997))</f>
        <v/>
      </c>
    </row>
    <row r="998" hidden="1" outlineLevel="2">
      <c r="A998" s="5" t="inlineStr">
        <is>
          <t>shp</t>
        </is>
      </c>
      <c r="B998" s="5" t="inlineStr">
        <is>
          <t>die</t>
        </is>
      </c>
      <c r="C998" s="5" t="inlineStr">
        <is>
          <t>mac</t>
        </is>
      </c>
      <c r="D998" s="40">
        <f>INDEX(Inputs!$M$5:$M$132,MATCH($B998&amp;"|"&amp;$C998,Inputs!$A$5:$A$132,0))</f>
        <v/>
      </c>
      <c r="E998" s="40">
        <f>INDEX(Inputs!$T$5:$T$132,MATCH($B998&amp;"|"&amp;$C998,Inputs!$A$5:$A$132,0))</f>
        <v/>
      </c>
      <c r="F998" s="40">
        <f>INDEX(Inputs!$K$5:$K$132,MATCH($B998&amp;"|"&amp;$C998,Inputs!$A$5:$A$132,0))</f>
        <v/>
      </c>
      <c r="G998" s="39" t="n"/>
      <c r="H998" s="5">
        <f>INDEX(Variables!$B$5:$B$105,MATCH($A998,Variables!$A$5:$A$105,0))&amp;IF($C998="",""," | "&amp;INDEX(Mapping!$B$5:$B$26,MATCH($C998,Mapping!$A$5:$A$26,0))&amp;" | "&amp;INDEX(Mapping!$B$30:$B$41,MATCH($B998,Mapping!$A$30:$A$41,0)))</f>
        <v/>
      </c>
      <c r="I998" s="5">
        <f>INDEX(Variables!$C$5:$C$105,MATCH($A998,Variables!$A$5:$A$105,0))</f>
        <v/>
      </c>
      <c r="J998" s="5">
        <f>INDEX(Variables!$E$5:$E$105,MATCH($A998,Variables!$A$5:$A$105,0))</f>
        <v/>
      </c>
      <c r="K998" s="25">
        <f>LOWER(Settings!$C$4)&amp;".mit."&amp;$A998&amp;IF($C998="","","."&amp;$C998&amp;"."&amp;$B998)&amp;IF(INDEX(Variables!$D$5:$D$105,MATCH($A998,Variables!$A$5:$A$105,0))="","","."&amp;INDEX(Variables!$D$5:$D$105,MATCH($A998,Variables!$A$5:$A$105,0)))&amp;"."&amp;K$5</f>
        <v/>
      </c>
      <c r="L998" s="41">
        <f>INDEX(L$175:L$178,$D998)*$E998*INDEX(L$179:L$195,$F998)</f>
        <v/>
      </c>
      <c r="M998" s="40">
        <f>INDEX(M$175:M$178,$D998)*$E998*INDEX(M$179:M$195,$F998)</f>
        <v/>
      </c>
      <c r="N998" s="40">
        <f>INDEX(N$175:N$178,$D998)*$E998*INDEX(N$179:N$195,$F998)</f>
        <v/>
      </c>
      <c r="O998" s="40">
        <f>INDEX(O$175:O$178,$D998)*$E998*INDEX(O$179:O$195,$F998)</f>
        <v/>
      </c>
      <c r="P998" s="40">
        <f>INDEX(P$175:P$178,$D998)*$E998*INDEX(P$179:P$195,$F998)</f>
        <v/>
      </c>
      <c r="Q998" s="40">
        <f>INDEX(Q$175:Q$178,$D998)*$E998*INDEX(Q$179:Q$195,$F998)</f>
        <v/>
      </c>
      <c r="R998" s="40">
        <f>INDEX(R$175:R$178,$D998)*$E998*INDEX(R$179:R$195,$F998)</f>
        <v/>
      </c>
      <c r="S998" s="40">
        <f>INDEX(S$175:S$178,$D998)*$E998*INDEX(S$179:S$195,$F998)</f>
        <v/>
      </c>
      <c r="T998" s="40">
        <f>INDEX(T$175:T$178,$D998)*$E998*INDEX(T$179:T$195,$F998)</f>
        <v/>
      </c>
      <c r="U998" s="40">
        <f>INDEX(U$175:U$178,$D998)*$E998*INDEX(U$179:U$195,$F998)</f>
        <v/>
      </c>
      <c r="V998" s="40">
        <f>INDEX(V$175:V$178,$D998)*$E998*INDEX(V$179:V$195,$F998)</f>
        <v/>
      </c>
      <c r="W998" s="40">
        <f>INDEX(W$175:W$178,$D998)*$E998*INDEX(W$179:W$195,$F998)</f>
        <v/>
      </c>
      <c r="X998" s="40">
        <f>INDEX(X$175:X$178,$D998)*$E998*INDEX(X$179:X$195,$F998)</f>
        <v/>
      </c>
      <c r="Y998" s="40">
        <f>INDEX(Y$175:Y$178,$D998)*$E998*INDEX(Y$179:Y$195,$F998)</f>
        <v/>
      </c>
      <c r="Z998" s="40">
        <f>INDEX(Z$175:Z$178,$D998)*$E998*INDEX(Z$179:Z$195,$F998)</f>
        <v/>
      </c>
      <c r="AA998" s="40">
        <f>INDEX(AA$175:AA$178,$D998)*$E998*INDEX(AA$179:AA$195,$F998)</f>
        <v/>
      </c>
      <c r="AB998" s="40">
        <f>INDEX(AB$175:AB$178,$D998)*$E998*INDEX(AB$179:AB$195,$F998)</f>
        <v/>
      </c>
      <c r="AC998" s="40">
        <f>INDEX(AC$175:AC$178,$D998)*$E998*INDEX(AC$179:AC$195,$F998)</f>
        <v/>
      </c>
      <c r="AD998" s="42">
        <f>SHADOWEFF(INDEX(AD$175:AD$178,$D998),$E998,INDEX(AD$179:AD$195,$F998))</f>
        <v/>
      </c>
      <c r="AE998" s="25">
        <f>LOWER(Settings!$C$4)&amp;".mit."&amp;$A998&amp;IF($C998="","","."&amp;$C998&amp;"."&amp;$B998)&amp;IF(INDEX(Variables!$D$5:$D$105,MATCH($A998,Variables!$A$5:$A$105,0))="","","."&amp;INDEX(Variables!$D$5:$D$105,MATCH($A998,Variables!$A$5:$A$105,0)))&amp;"."&amp;AE$5</f>
        <v/>
      </c>
      <c r="AF998" s="41">
        <f>INDEX(AF$175:AF$178,$D998)*$E998*INDEX(AF$179:AF$195,$F998)</f>
        <v/>
      </c>
      <c r="AG998" s="40">
        <f>INDEX(AG$175:AG$178,$D998)*$E998*INDEX(AG$179:AG$195,$F998)</f>
        <v/>
      </c>
      <c r="AH998" s="40">
        <f>INDEX(AH$175:AH$178,$D998)*$E998*INDEX(AH$179:AH$195,$F998)</f>
        <v/>
      </c>
      <c r="AI998" s="40">
        <f>INDEX(AI$175:AI$178,$D998)*$E998*INDEX(AI$179:AI$195,$F998)</f>
        <v/>
      </c>
      <c r="AJ998" s="40">
        <f>INDEX(AJ$175:AJ$178,$D998)*$E998*INDEX(AJ$179:AJ$195,$F998)</f>
        <v/>
      </c>
      <c r="AK998" s="40">
        <f>INDEX(AK$175:AK$178,$D998)*$E998*INDEX(AK$179:AK$195,$F998)</f>
        <v/>
      </c>
      <c r="AL998" s="40">
        <f>INDEX(AL$175:AL$178,$D998)*$E998*INDEX(AL$179:AL$195,$F998)</f>
        <v/>
      </c>
      <c r="AM998" s="40">
        <f>INDEX(AM$175:AM$178,$D998)*$E998*INDEX(AM$179:AM$195,$F998)</f>
        <v/>
      </c>
      <c r="AN998" s="40">
        <f>INDEX(AN$175:AN$178,$D998)*$E998*INDEX(AN$179:AN$195,$F998)</f>
        <v/>
      </c>
      <c r="AO998" s="40">
        <f>INDEX(AO$175:AO$178,$D998)*$E998*INDEX(AO$179:AO$195,$F998)</f>
        <v/>
      </c>
      <c r="AP998" s="40">
        <f>INDEX(AP$175:AP$178,$D998)*$E998*INDEX(AP$179:AP$195,$F998)</f>
        <v/>
      </c>
      <c r="AQ998" s="40">
        <f>INDEX(AQ$175:AQ$178,$D998)*$E998*INDEX(AQ$179:AQ$195,$F998)</f>
        <v/>
      </c>
      <c r="AR998" s="40">
        <f>INDEX(AR$175:AR$178,$D998)*$E998*INDEX(AR$179:AR$195,$F998)</f>
        <v/>
      </c>
      <c r="AS998" s="40">
        <f>INDEX(AS$175:AS$178,$D998)*$E998*INDEX(AS$179:AS$195,$F998)</f>
        <v/>
      </c>
      <c r="AT998" s="40">
        <f>INDEX(AT$175:AT$178,$D998)*$E998*INDEX(AT$179:AT$195,$F998)</f>
        <v/>
      </c>
      <c r="AU998" s="40">
        <f>INDEX(AU$175:AU$178,$D998)*$E998*INDEX(AU$179:AU$195,$F998)</f>
        <v/>
      </c>
      <c r="AV998" s="40">
        <f>INDEX(AV$175:AV$178,$D998)*$E998*INDEX(AV$179:AV$195,$F998)</f>
        <v/>
      </c>
      <c r="AW998" s="40">
        <f>INDEX(AW$175:AW$178,$D998)*$E998*INDEX(AW$179:AW$195,$F998)</f>
        <v/>
      </c>
      <c r="AX998" s="42">
        <f>SHADOWEFF(INDEX(AX$175:AX$178,$D998),$E998,INDEX(AX$179:AX$195,$F998))</f>
        <v/>
      </c>
    </row>
    <row r="999" hidden="1" outlineLevel="2">
      <c r="A999" s="5" t="inlineStr">
        <is>
          <t>shp</t>
        </is>
      </c>
      <c r="B999" s="5" t="inlineStr">
        <is>
          <t>lpg</t>
        </is>
      </c>
      <c r="C999" s="5" t="inlineStr">
        <is>
          <t>mac</t>
        </is>
      </c>
      <c r="D999" s="40">
        <f>INDEX(Inputs!$M$5:$M$132,MATCH($B999&amp;"|"&amp;$C999,Inputs!$A$5:$A$132,0))</f>
        <v/>
      </c>
      <c r="E999" s="40">
        <f>INDEX(Inputs!$T$5:$T$132,MATCH($B999&amp;"|"&amp;$C999,Inputs!$A$5:$A$132,0))</f>
        <v/>
      </c>
      <c r="F999" s="40">
        <f>INDEX(Inputs!$K$5:$K$132,MATCH($B999&amp;"|"&amp;$C999,Inputs!$A$5:$A$132,0))</f>
        <v/>
      </c>
      <c r="G999" s="39" t="n"/>
      <c r="H999" s="5">
        <f>INDEX(Variables!$B$5:$B$105,MATCH($A999,Variables!$A$5:$A$105,0))&amp;IF($C999="",""," | "&amp;INDEX(Mapping!$B$5:$B$26,MATCH($C999,Mapping!$A$5:$A$26,0))&amp;" | "&amp;INDEX(Mapping!$B$30:$B$41,MATCH($B999,Mapping!$A$30:$A$41,0)))</f>
        <v/>
      </c>
      <c r="I999" s="5">
        <f>INDEX(Variables!$C$5:$C$105,MATCH($A999,Variables!$A$5:$A$105,0))</f>
        <v/>
      </c>
      <c r="J999" s="5">
        <f>INDEX(Variables!$E$5:$E$105,MATCH($A999,Variables!$A$5:$A$105,0))</f>
        <v/>
      </c>
      <c r="K999" s="25">
        <f>LOWER(Settings!$C$4)&amp;".mit."&amp;$A999&amp;IF($C999="","","."&amp;$C999&amp;"."&amp;$B999)&amp;IF(INDEX(Variables!$D$5:$D$105,MATCH($A999,Variables!$A$5:$A$105,0))="","","."&amp;INDEX(Variables!$D$5:$D$105,MATCH($A999,Variables!$A$5:$A$105,0)))&amp;"."&amp;K$5</f>
        <v/>
      </c>
      <c r="L999" s="41">
        <f>INDEX(L$175:L$178,$D999)*$E999*INDEX(L$179:L$195,$F999)</f>
        <v/>
      </c>
      <c r="M999" s="40">
        <f>INDEX(M$175:M$178,$D999)*$E999*INDEX(M$179:M$195,$F999)</f>
        <v/>
      </c>
      <c r="N999" s="40">
        <f>INDEX(N$175:N$178,$D999)*$E999*INDEX(N$179:N$195,$F999)</f>
        <v/>
      </c>
      <c r="O999" s="40">
        <f>INDEX(O$175:O$178,$D999)*$E999*INDEX(O$179:O$195,$F999)</f>
        <v/>
      </c>
      <c r="P999" s="40">
        <f>INDEX(P$175:P$178,$D999)*$E999*INDEX(P$179:P$195,$F999)</f>
        <v/>
      </c>
      <c r="Q999" s="40">
        <f>INDEX(Q$175:Q$178,$D999)*$E999*INDEX(Q$179:Q$195,$F999)</f>
        <v/>
      </c>
      <c r="R999" s="40">
        <f>INDEX(R$175:R$178,$D999)*$E999*INDEX(R$179:R$195,$F999)</f>
        <v/>
      </c>
      <c r="S999" s="40">
        <f>INDEX(S$175:S$178,$D999)*$E999*INDEX(S$179:S$195,$F999)</f>
        <v/>
      </c>
      <c r="T999" s="40">
        <f>INDEX(T$175:T$178,$D999)*$E999*INDEX(T$179:T$195,$F999)</f>
        <v/>
      </c>
      <c r="U999" s="40">
        <f>INDEX(U$175:U$178,$D999)*$E999*INDEX(U$179:U$195,$F999)</f>
        <v/>
      </c>
      <c r="V999" s="40">
        <f>INDEX(V$175:V$178,$D999)*$E999*INDEX(V$179:V$195,$F999)</f>
        <v/>
      </c>
      <c r="W999" s="40">
        <f>INDEX(W$175:W$178,$D999)*$E999*INDEX(W$179:W$195,$F999)</f>
        <v/>
      </c>
      <c r="X999" s="40">
        <f>INDEX(X$175:X$178,$D999)*$E999*INDEX(X$179:X$195,$F999)</f>
        <v/>
      </c>
      <c r="Y999" s="40">
        <f>INDEX(Y$175:Y$178,$D999)*$E999*INDEX(Y$179:Y$195,$F999)</f>
        <v/>
      </c>
      <c r="Z999" s="40">
        <f>INDEX(Z$175:Z$178,$D999)*$E999*INDEX(Z$179:Z$195,$F999)</f>
        <v/>
      </c>
      <c r="AA999" s="40">
        <f>INDEX(AA$175:AA$178,$D999)*$E999*INDEX(AA$179:AA$195,$F999)</f>
        <v/>
      </c>
      <c r="AB999" s="40">
        <f>INDEX(AB$175:AB$178,$D999)*$E999*INDEX(AB$179:AB$195,$F999)</f>
        <v/>
      </c>
      <c r="AC999" s="40">
        <f>INDEX(AC$175:AC$178,$D999)*$E999*INDEX(AC$179:AC$195,$F999)</f>
        <v/>
      </c>
      <c r="AD999" s="42">
        <f>SHADOWEFF(INDEX(AD$175:AD$178,$D999),$E999,INDEX(AD$179:AD$195,$F999))</f>
        <v/>
      </c>
      <c r="AE999" s="25">
        <f>LOWER(Settings!$C$4)&amp;".mit."&amp;$A999&amp;IF($C999="","","."&amp;$C999&amp;"."&amp;$B999)&amp;IF(INDEX(Variables!$D$5:$D$105,MATCH($A999,Variables!$A$5:$A$105,0))="","","."&amp;INDEX(Variables!$D$5:$D$105,MATCH($A999,Variables!$A$5:$A$105,0)))&amp;"."&amp;AE$5</f>
        <v/>
      </c>
      <c r="AF999" s="41">
        <f>INDEX(AF$175:AF$178,$D999)*$E999*INDEX(AF$179:AF$195,$F999)</f>
        <v/>
      </c>
      <c r="AG999" s="40">
        <f>INDEX(AG$175:AG$178,$D999)*$E999*INDEX(AG$179:AG$195,$F999)</f>
        <v/>
      </c>
      <c r="AH999" s="40">
        <f>INDEX(AH$175:AH$178,$D999)*$E999*INDEX(AH$179:AH$195,$F999)</f>
        <v/>
      </c>
      <c r="AI999" s="40">
        <f>INDEX(AI$175:AI$178,$D999)*$E999*INDEX(AI$179:AI$195,$F999)</f>
        <v/>
      </c>
      <c r="AJ999" s="40">
        <f>INDEX(AJ$175:AJ$178,$D999)*$E999*INDEX(AJ$179:AJ$195,$F999)</f>
        <v/>
      </c>
      <c r="AK999" s="40">
        <f>INDEX(AK$175:AK$178,$D999)*$E999*INDEX(AK$179:AK$195,$F999)</f>
        <v/>
      </c>
      <c r="AL999" s="40">
        <f>INDEX(AL$175:AL$178,$D999)*$E999*INDEX(AL$179:AL$195,$F999)</f>
        <v/>
      </c>
      <c r="AM999" s="40">
        <f>INDEX(AM$175:AM$178,$D999)*$E999*INDEX(AM$179:AM$195,$F999)</f>
        <v/>
      </c>
      <c r="AN999" s="40">
        <f>INDEX(AN$175:AN$178,$D999)*$E999*INDEX(AN$179:AN$195,$F999)</f>
        <v/>
      </c>
      <c r="AO999" s="40">
        <f>INDEX(AO$175:AO$178,$D999)*$E999*INDEX(AO$179:AO$195,$F999)</f>
        <v/>
      </c>
      <c r="AP999" s="40">
        <f>INDEX(AP$175:AP$178,$D999)*$E999*INDEX(AP$179:AP$195,$F999)</f>
        <v/>
      </c>
      <c r="AQ999" s="40">
        <f>INDEX(AQ$175:AQ$178,$D999)*$E999*INDEX(AQ$179:AQ$195,$F999)</f>
        <v/>
      </c>
      <c r="AR999" s="40">
        <f>INDEX(AR$175:AR$178,$D999)*$E999*INDEX(AR$179:AR$195,$F999)</f>
        <v/>
      </c>
      <c r="AS999" s="40">
        <f>INDEX(AS$175:AS$178,$D999)*$E999*INDEX(AS$179:AS$195,$F999)</f>
        <v/>
      </c>
      <c r="AT999" s="40">
        <f>INDEX(AT$175:AT$178,$D999)*$E999*INDEX(AT$179:AT$195,$F999)</f>
        <v/>
      </c>
      <c r="AU999" s="40">
        <f>INDEX(AU$175:AU$178,$D999)*$E999*INDEX(AU$179:AU$195,$F999)</f>
        <v/>
      </c>
      <c r="AV999" s="40">
        <f>INDEX(AV$175:AV$178,$D999)*$E999*INDEX(AV$179:AV$195,$F999)</f>
        <v/>
      </c>
      <c r="AW999" s="40">
        <f>INDEX(AW$175:AW$178,$D999)*$E999*INDEX(AW$179:AW$195,$F999)</f>
        <v/>
      </c>
      <c r="AX999" s="42">
        <f>SHADOWEFF(INDEX(AX$175:AX$178,$D999),$E999,INDEX(AX$179:AX$195,$F999))</f>
        <v/>
      </c>
    </row>
    <row r="1000" hidden="1" outlineLevel="2">
      <c r="A1000" s="5" t="inlineStr">
        <is>
          <t>shp</t>
        </is>
      </c>
      <c r="B1000" s="5" t="inlineStr">
        <is>
          <t>ker</t>
        </is>
      </c>
      <c r="C1000" s="5" t="inlineStr">
        <is>
          <t>mac</t>
        </is>
      </c>
      <c r="D1000" s="40">
        <f>INDEX(Inputs!$M$5:$M$132,MATCH($B1000&amp;"|"&amp;$C1000,Inputs!$A$5:$A$132,0))</f>
        <v/>
      </c>
      <c r="E1000" s="40">
        <f>INDEX(Inputs!$T$5:$T$132,MATCH($B1000&amp;"|"&amp;$C1000,Inputs!$A$5:$A$132,0))</f>
        <v/>
      </c>
      <c r="F1000" s="40">
        <f>INDEX(Inputs!$K$5:$K$132,MATCH($B1000&amp;"|"&amp;$C1000,Inputs!$A$5:$A$132,0))</f>
        <v/>
      </c>
      <c r="G1000" s="39" t="n"/>
      <c r="H1000" s="5">
        <f>INDEX(Variables!$B$5:$B$105,MATCH($A1000,Variables!$A$5:$A$105,0))&amp;IF($C1000="",""," | "&amp;INDEX(Mapping!$B$5:$B$26,MATCH($C1000,Mapping!$A$5:$A$26,0))&amp;" | "&amp;INDEX(Mapping!$B$30:$B$41,MATCH($B1000,Mapping!$A$30:$A$41,0)))</f>
        <v/>
      </c>
      <c r="I1000" s="5">
        <f>INDEX(Variables!$C$5:$C$105,MATCH($A1000,Variables!$A$5:$A$105,0))</f>
        <v/>
      </c>
      <c r="J1000" s="5">
        <f>INDEX(Variables!$E$5:$E$105,MATCH($A1000,Variables!$A$5:$A$105,0))</f>
        <v/>
      </c>
      <c r="K1000" s="25">
        <f>LOWER(Settings!$C$4)&amp;".mit."&amp;$A1000&amp;IF($C1000="","","."&amp;$C1000&amp;"."&amp;$B1000)&amp;IF(INDEX(Variables!$D$5:$D$105,MATCH($A1000,Variables!$A$5:$A$105,0))="","","."&amp;INDEX(Variables!$D$5:$D$105,MATCH($A1000,Variables!$A$5:$A$105,0)))&amp;"."&amp;K$5</f>
        <v/>
      </c>
      <c r="L1000" s="41">
        <f>INDEX(L$175:L$178,$D1000)*$E1000*INDEX(L$179:L$195,$F1000)</f>
        <v/>
      </c>
      <c r="M1000" s="40">
        <f>INDEX(M$175:M$178,$D1000)*$E1000*INDEX(M$179:M$195,$F1000)</f>
        <v/>
      </c>
      <c r="N1000" s="40">
        <f>INDEX(N$175:N$178,$D1000)*$E1000*INDEX(N$179:N$195,$F1000)</f>
        <v/>
      </c>
      <c r="O1000" s="40">
        <f>INDEX(O$175:O$178,$D1000)*$E1000*INDEX(O$179:O$195,$F1000)</f>
        <v/>
      </c>
      <c r="P1000" s="40">
        <f>INDEX(P$175:P$178,$D1000)*$E1000*INDEX(P$179:P$195,$F1000)</f>
        <v/>
      </c>
      <c r="Q1000" s="40">
        <f>INDEX(Q$175:Q$178,$D1000)*$E1000*INDEX(Q$179:Q$195,$F1000)</f>
        <v/>
      </c>
      <c r="R1000" s="40">
        <f>INDEX(R$175:R$178,$D1000)*$E1000*INDEX(R$179:R$195,$F1000)</f>
        <v/>
      </c>
      <c r="S1000" s="40">
        <f>INDEX(S$175:S$178,$D1000)*$E1000*INDEX(S$179:S$195,$F1000)</f>
        <v/>
      </c>
      <c r="T1000" s="40">
        <f>INDEX(T$175:T$178,$D1000)*$E1000*INDEX(T$179:T$195,$F1000)</f>
        <v/>
      </c>
      <c r="U1000" s="40">
        <f>INDEX(U$175:U$178,$D1000)*$E1000*INDEX(U$179:U$195,$F1000)</f>
        <v/>
      </c>
      <c r="V1000" s="40">
        <f>INDEX(V$175:V$178,$D1000)*$E1000*INDEX(V$179:V$195,$F1000)</f>
        <v/>
      </c>
      <c r="W1000" s="40">
        <f>INDEX(W$175:W$178,$D1000)*$E1000*INDEX(W$179:W$195,$F1000)</f>
        <v/>
      </c>
      <c r="X1000" s="40">
        <f>INDEX(X$175:X$178,$D1000)*$E1000*INDEX(X$179:X$195,$F1000)</f>
        <v/>
      </c>
      <c r="Y1000" s="40">
        <f>INDEX(Y$175:Y$178,$D1000)*$E1000*INDEX(Y$179:Y$195,$F1000)</f>
        <v/>
      </c>
      <c r="Z1000" s="40">
        <f>INDEX(Z$175:Z$178,$D1000)*$E1000*INDEX(Z$179:Z$195,$F1000)</f>
        <v/>
      </c>
      <c r="AA1000" s="40">
        <f>INDEX(AA$175:AA$178,$D1000)*$E1000*INDEX(AA$179:AA$195,$F1000)</f>
        <v/>
      </c>
      <c r="AB1000" s="40">
        <f>INDEX(AB$175:AB$178,$D1000)*$E1000*INDEX(AB$179:AB$195,$F1000)</f>
        <v/>
      </c>
      <c r="AC1000" s="40">
        <f>INDEX(AC$175:AC$178,$D1000)*$E1000*INDEX(AC$179:AC$195,$F1000)</f>
        <v/>
      </c>
      <c r="AD1000" s="42">
        <f>SHADOWEFF(INDEX(AD$175:AD$178,$D1000),$E1000,INDEX(AD$179:AD$195,$F1000))</f>
        <v/>
      </c>
      <c r="AE1000" s="25">
        <f>LOWER(Settings!$C$4)&amp;".mit."&amp;$A1000&amp;IF($C1000="","","."&amp;$C1000&amp;"."&amp;$B1000)&amp;IF(INDEX(Variables!$D$5:$D$105,MATCH($A1000,Variables!$A$5:$A$105,0))="","","."&amp;INDEX(Variables!$D$5:$D$105,MATCH($A1000,Variables!$A$5:$A$105,0)))&amp;"."&amp;AE$5</f>
        <v/>
      </c>
      <c r="AF1000" s="41">
        <f>INDEX(AF$175:AF$178,$D1000)*$E1000*INDEX(AF$179:AF$195,$F1000)</f>
        <v/>
      </c>
      <c r="AG1000" s="40">
        <f>INDEX(AG$175:AG$178,$D1000)*$E1000*INDEX(AG$179:AG$195,$F1000)</f>
        <v/>
      </c>
      <c r="AH1000" s="40">
        <f>INDEX(AH$175:AH$178,$D1000)*$E1000*INDEX(AH$179:AH$195,$F1000)</f>
        <v/>
      </c>
      <c r="AI1000" s="40">
        <f>INDEX(AI$175:AI$178,$D1000)*$E1000*INDEX(AI$179:AI$195,$F1000)</f>
        <v/>
      </c>
      <c r="AJ1000" s="40">
        <f>INDEX(AJ$175:AJ$178,$D1000)*$E1000*INDEX(AJ$179:AJ$195,$F1000)</f>
        <v/>
      </c>
      <c r="AK1000" s="40">
        <f>INDEX(AK$175:AK$178,$D1000)*$E1000*INDEX(AK$179:AK$195,$F1000)</f>
        <v/>
      </c>
      <c r="AL1000" s="40">
        <f>INDEX(AL$175:AL$178,$D1000)*$E1000*INDEX(AL$179:AL$195,$F1000)</f>
        <v/>
      </c>
      <c r="AM1000" s="40">
        <f>INDEX(AM$175:AM$178,$D1000)*$E1000*INDEX(AM$179:AM$195,$F1000)</f>
        <v/>
      </c>
      <c r="AN1000" s="40">
        <f>INDEX(AN$175:AN$178,$D1000)*$E1000*INDEX(AN$179:AN$195,$F1000)</f>
        <v/>
      </c>
      <c r="AO1000" s="40">
        <f>INDEX(AO$175:AO$178,$D1000)*$E1000*INDEX(AO$179:AO$195,$F1000)</f>
        <v/>
      </c>
      <c r="AP1000" s="40">
        <f>INDEX(AP$175:AP$178,$D1000)*$E1000*INDEX(AP$179:AP$195,$F1000)</f>
        <v/>
      </c>
      <c r="AQ1000" s="40">
        <f>INDEX(AQ$175:AQ$178,$D1000)*$E1000*INDEX(AQ$179:AQ$195,$F1000)</f>
        <v/>
      </c>
      <c r="AR1000" s="40">
        <f>INDEX(AR$175:AR$178,$D1000)*$E1000*INDEX(AR$179:AR$195,$F1000)</f>
        <v/>
      </c>
      <c r="AS1000" s="40">
        <f>INDEX(AS$175:AS$178,$D1000)*$E1000*INDEX(AS$179:AS$195,$F1000)</f>
        <v/>
      </c>
      <c r="AT1000" s="40">
        <f>INDEX(AT$175:AT$178,$D1000)*$E1000*INDEX(AT$179:AT$195,$F1000)</f>
        <v/>
      </c>
      <c r="AU1000" s="40">
        <f>INDEX(AU$175:AU$178,$D1000)*$E1000*INDEX(AU$179:AU$195,$F1000)</f>
        <v/>
      </c>
      <c r="AV1000" s="40">
        <f>INDEX(AV$175:AV$178,$D1000)*$E1000*INDEX(AV$179:AV$195,$F1000)</f>
        <v/>
      </c>
      <c r="AW1000" s="40">
        <f>INDEX(AW$175:AW$178,$D1000)*$E1000*INDEX(AW$179:AW$195,$F1000)</f>
        <v/>
      </c>
      <c r="AX1000" s="42">
        <f>SHADOWEFF(INDEX(AX$175:AX$178,$D1000),$E1000,INDEX(AX$179:AX$195,$F1000))</f>
        <v/>
      </c>
    </row>
    <row r="1001" hidden="1" outlineLevel="2">
      <c r="A1001" s="5" t="inlineStr">
        <is>
          <t>shp</t>
        </is>
      </c>
      <c r="B1001" s="5" t="inlineStr">
        <is>
          <t>oop</t>
        </is>
      </c>
      <c r="C1001" s="5" t="inlineStr">
        <is>
          <t>mac</t>
        </is>
      </c>
      <c r="D1001" s="40">
        <f>INDEX(Inputs!$M$5:$M$132,MATCH($B1001&amp;"|"&amp;$C1001,Inputs!$A$5:$A$132,0))</f>
        <v/>
      </c>
      <c r="E1001" s="40">
        <f>INDEX(Inputs!$T$5:$T$132,MATCH($B1001&amp;"|"&amp;$C1001,Inputs!$A$5:$A$132,0))</f>
        <v/>
      </c>
      <c r="F1001" s="40">
        <f>INDEX(Inputs!$K$5:$K$132,MATCH($B1001&amp;"|"&amp;$C1001,Inputs!$A$5:$A$132,0))</f>
        <v/>
      </c>
      <c r="G1001" s="39" t="n"/>
      <c r="H1001" s="5">
        <f>INDEX(Variables!$B$5:$B$105,MATCH($A1001,Variables!$A$5:$A$105,0))&amp;IF($C1001="",""," | "&amp;INDEX(Mapping!$B$5:$B$26,MATCH($C1001,Mapping!$A$5:$A$26,0))&amp;" | "&amp;INDEX(Mapping!$B$30:$B$41,MATCH($B1001,Mapping!$A$30:$A$41,0)))</f>
        <v/>
      </c>
      <c r="I1001" s="5">
        <f>INDEX(Variables!$C$5:$C$105,MATCH($A1001,Variables!$A$5:$A$105,0))</f>
        <v/>
      </c>
      <c r="J1001" s="5">
        <f>INDEX(Variables!$E$5:$E$105,MATCH($A1001,Variables!$A$5:$A$105,0))</f>
        <v/>
      </c>
      <c r="K1001" s="25">
        <f>LOWER(Settings!$C$4)&amp;".mit."&amp;$A1001&amp;IF($C1001="","","."&amp;$C1001&amp;"."&amp;$B1001)&amp;IF(INDEX(Variables!$D$5:$D$105,MATCH($A1001,Variables!$A$5:$A$105,0))="","","."&amp;INDEX(Variables!$D$5:$D$105,MATCH($A1001,Variables!$A$5:$A$105,0)))&amp;"."&amp;K$5</f>
        <v/>
      </c>
      <c r="L1001" s="41">
        <f>INDEX(L$175:L$178,$D1001)*$E1001*INDEX(L$179:L$195,$F1001)</f>
        <v/>
      </c>
      <c r="M1001" s="40">
        <f>INDEX(M$175:M$178,$D1001)*$E1001*INDEX(M$179:M$195,$F1001)</f>
        <v/>
      </c>
      <c r="N1001" s="40">
        <f>INDEX(N$175:N$178,$D1001)*$E1001*INDEX(N$179:N$195,$F1001)</f>
        <v/>
      </c>
      <c r="O1001" s="40">
        <f>INDEX(O$175:O$178,$D1001)*$E1001*INDEX(O$179:O$195,$F1001)</f>
        <v/>
      </c>
      <c r="P1001" s="40">
        <f>INDEX(P$175:P$178,$D1001)*$E1001*INDEX(P$179:P$195,$F1001)</f>
        <v/>
      </c>
      <c r="Q1001" s="40">
        <f>INDEX(Q$175:Q$178,$D1001)*$E1001*INDEX(Q$179:Q$195,$F1001)</f>
        <v/>
      </c>
      <c r="R1001" s="40">
        <f>INDEX(R$175:R$178,$D1001)*$E1001*INDEX(R$179:R$195,$F1001)</f>
        <v/>
      </c>
      <c r="S1001" s="40">
        <f>INDEX(S$175:S$178,$D1001)*$E1001*INDEX(S$179:S$195,$F1001)</f>
        <v/>
      </c>
      <c r="T1001" s="40">
        <f>INDEX(T$175:T$178,$D1001)*$E1001*INDEX(T$179:T$195,$F1001)</f>
        <v/>
      </c>
      <c r="U1001" s="40">
        <f>INDEX(U$175:U$178,$D1001)*$E1001*INDEX(U$179:U$195,$F1001)</f>
        <v/>
      </c>
      <c r="V1001" s="40">
        <f>INDEX(V$175:V$178,$D1001)*$E1001*INDEX(V$179:V$195,$F1001)</f>
        <v/>
      </c>
      <c r="W1001" s="40">
        <f>INDEX(W$175:W$178,$D1001)*$E1001*INDEX(W$179:W$195,$F1001)</f>
        <v/>
      </c>
      <c r="X1001" s="40">
        <f>INDEX(X$175:X$178,$D1001)*$E1001*INDEX(X$179:X$195,$F1001)</f>
        <v/>
      </c>
      <c r="Y1001" s="40">
        <f>INDEX(Y$175:Y$178,$D1001)*$E1001*INDEX(Y$179:Y$195,$F1001)</f>
        <v/>
      </c>
      <c r="Z1001" s="40">
        <f>INDEX(Z$175:Z$178,$D1001)*$E1001*INDEX(Z$179:Z$195,$F1001)</f>
        <v/>
      </c>
      <c r="AA1001" s="40">
        <f>INDEX(AA$175:AA$178,$D1001)*$E1001*INDEX(AA$179:AA$195,$F1001)</f>
        <v/>
      </c>
      <c r="AB1001" s="40">
        <f>INDEX(AB$175:AB$178,$D1001)*$E1001*INDEX(AB$179:AB$195,$F1001)</f>
        <v/>
      </c>
      <c r="AC1001" s="40">
        <f>INDEX(AC$175:AC$178,$D1001)*$E1001*INDEX(AC$179:AC$195,$F1001)</f>
        <v/>
      </c>
      <c r="AD1001" s="42">
        <f>SHADOWEFF(INDEX(AD$175:AD$178,$D1001),$E1001,INDEX(AD$179:AD$195,$F1001))</f>
        <v/>
      </c>
      <c r="AE1001" s="25">
        <f>LOWER(Settings!$C$4)&amp;".mit."&amp;$A1001&amp;IF($C1001="","","."&amp;$C1001&amp;"."&amp;$B1001)&amp;IF(INDEX(Variables!$D$5:$D$105,MATCH($A1001,Variables!$A$5:$A$105,0))="","","."&amp;INDEX(Variables!$D$5:$D$105,MATCH($A1001,Variables!$A$5:$A$105,0)))&amp;"."&amp;AE$5</f>
        <v/>
      </c>
      <c r="AF1001" s="41">
        <f>INDEX(AF$175:AF$178,$D1001)*$E1001*INDEX(AF$179:AF$195,$F1001)</f>
        <v/>
      </c>
      <c r="AG1001" s="40">
        <f>INDEX(AG$175:AG$178,$D1001)*$E1001*INDEX(AG$179:AG$195,$F1001)</f>
        <v/>
      </c>
      <c r="AH1001" s="40">
        <f>INDEX(AH$175:AH$178,$D1001)*$E1001*INDEX(AH$179:AH$195,$F1001)</f>
        <v/>
      </c>
      <c r="AI1001" s="40">
        <f>INDEX(AI$175:AI$178,$D1001)*$E1001*INDEX(AI$179:AI$195,$F1001)</f>
        <v/>
      </c>
      <c r="AJ1001" s="40">
        <f>INDEX(AJ$175:AJ$178,$D1001)*$E1001*INDEX(AJ$179:AJ$195,$F1001)</f>
        <v/>
      </c>
      <c r="AK1001" s="40">
        <f>INDEX(AK$175:AK$178,$D1001)*$E1001*INDEX(AK$179:AK$195,$F1001)</f>
        <v/>
      </c>
      <c r="AL1001" s="40">
        <f>INDEX(AL$175:AL$178,$D1001)*$E1001*INDEX(AL$179:AL$195,$F1001)</f>
        <v/>
      </c>
      <c r="AM1001" s="40">
        <f>INDEX(AM$175:AM$178,$D1001)*$E1001*INDEX(AM$179:AM$195,$F1001)</f>
        <v/>
      </c>
      <c r="AN1001" s="40">
        <f>INDEX(AN$175:AN$178,$D1001)*$E1001*INDEX(AN$179:AN$195,$F1001)</f>
        <v/>
      </c>
      <c r="AO1001" s="40">
        <f>INDEX(AO$175:AO$178,$D1001)*$E1001*INDEX(AO$179:AO$195,$F1001)</f>
        <v/>
      </c>
      <c r="AP1001" s="40">
        <f>INDEX(AP$175:AP$178,$D1001)*$E1001*INDEX(AP$179:AP$195,$F1001)</f>
        <v/>
      </c>
      <c r="AQ1001" s="40">
        <f>INDEX(AQ$175:AQ$178,$D1001)*$E1001*INDEX(AQ$179:AQ$195,$F1001)</f>
        <v/>
      </c>
      <c r="AR1001" s="40">
        <f>INDEX(AR$175:AR$178,$D1001)*$E1001*INDEX(AR$179:AR$195,$F1001)</f>
        <v/>
      </c>
      <c r="AS1001" s="40">
        <f>INDEX(AS$175:AS$178,$D1001)*$E1001*INDEX(AS$179:AS$195,$F1001)</f>
        <v/>
      </c>
      <c r="AT1001" s="40">
        <f>INDEX(AT$175:AT$178,$D1001)*$E1001*INDEX(AT$179:AT$195,$F1001)</f>
        <v/>
      </c>
      <c r="AU1001" s="40">
        <f>INDEX(AU$175:AU$178,$D1001)*$E1001*INDEX(AU$179:AU$195,$F1001)</f>
        <v/>
      </c>
      <c r="AV1001" s="40">
        <f>INDEX(AV$175:AV$178,$D1001)*$E1001*INDEX(AV$179:AV$195,$F1001)</f>
        <v/>
      </c>
      <c r="AW1001" s="40">
        <f>INDEX(AW$175:AW$178,$D1001)*$E1001*INDEX(AW$179:AW$195,$F1001)</f>
        <v/>
      </c>
      <c r="AX1001" s="42">
        <f>SHADOWEFF(INDEX(AX$175:AX$178,$D1001),$E1001,INDEX(AX$179:AX$195,$F1001))</f>
        <v/>
      </c>
    </row>
    <row r="1002" hidden="1" outlineLevel="2">
      <c r="A1002" s="5" t="inlineStr">
        <is>
          <t>shp</t>
        </is>
      </c>
      <c r="B1002" s="5" t="inlineStr">
        <is>
          <t>bio</t>
        </is>
      </c>
      <c r="C1002" s="5" t="inlineStr">
        <is>
          <t>mac</t>
        </is>
      </c>
      <c r="D1002" s="40">
        <f>INDEX(Inputs!$M$5:$M$132,MATCH($B1002&amp;"|"&amp;$C1002,Inputs!$A$5:$A$132,0))</f>
        <v/>
      </c>
      <c r="E1002" s="40">
        <f>INDEX(Inputs!$T$5:$T$132,MATCH($B1002&amp;"|"&amp;$C1002,Inputs!$A$5:$A$132,0))</f>
        <v/>
      </c>
      <c r="F1002" s="40">
        <f>INDEX(Inputs!$K$5:$K$132,MATCH($B1002&amp;"|"&amp;$C1002,Inputs!$A$5:$A$132,0))</f>
        <v/>
      </c>
      <c r="G1002" s="39" t="n"/>
      <c r="H1002" s="5">
        <f>INDEX(Variables!$B$5:$B$105,MATCH($A1002,Variables!$A$5:$A$105,0))&amp;IF($C1002="",""," | "&amp;INDEX(Mapping!$B$5:$B$26,MATCH($C1002,Mapping!$A$5:$A$26,0))&amp;" | "&amp;INDEX(Mapping!$B$30:$B$41,MATCH($B1002,Mapping!$A$30:$A$41,0)))</f>
        <v/>
      </c>
      <c r="I1002" s="5">
        <f>INDEX(Variables!$C$5:$C$105,MATCH($A1002,Variables!$A$5:$A$105,0))</f>
        <v/>
      </c>
      <c r="J1002" s="5">
        <f>INDEX(Variables!$E$5:$E$105,MATCH($A1002,Variables!$A$5:$A$105,0))</f>
        <v/>
      </c>
      <c r="K1002" s="25">
        <f>LOWER(Settings!$C$4)&amp;".mit."&amp;$A1002&amp;IF($C1002="","","."&amp;$C1002&amp;"."&amp;$B1002)&amp;IF(INDEX(Variables!$D$5:$D$105,MATCH($A1002,Variables!$A$5:$A$105,0))="","","."&amp;INDEX(Variables!$D$5:$D$105,MATCH($A1002,Variables!$A$5:$A$105,0)))&amp;"."&amp;K$5</f>
        <v/>
      </c>
      <c r="L1002" s="41">
        <f>INDEX(L$175:L$178,$D1002)*$E1002*INDEX(L$179:L$195,$F1002)</f>
        <v/>
      </c>
      <c r="M1002" s="40">
        <f>INDEX(M$175:M$178,$D1002)*$E1002*INDEX(M$179:M$195,$F1002)</f>
        <v/>
      </c>
      <c r="N1002" s="40">
        <f>INDEX(N$175:N$178,$D1002)*$E1002*INDEX(N$179:N$195,$F1002)</f>
        <v/>
      </c>
      <c r="O1002" s="40">
        <f>INDEX(O$175:O$178,$D1002)*$E1002*INDEX(O$179:O$195,$F1002)</f>
        <v/>
      </c>
      <c r="P1002" s="40">
        <f>INDEX(P$175:P$178,$D1002)*$E1002*INDEX(P$179:P$195,$F1002)</f>
        <v/>
      </c>
      <c r="Q1002" s="40">
        <f>INDEX(Q$175:Q$178,$D1002)*$E1002*INDEX(Q$179:Q$195,$F1002)</f>
        <v/>
      </c>
      <c r="R1002" s="40">
        <f>INDEX(R$175:R$178,$D1002)*$E1002*INDEX(R$179:R$195,$F1002)</f>
        <v/>
      </c>
      <c r="S1002" s="40">
        <f>INDEX(S$175:S$178,$D1002)*$E1002*INDEX(S$179:S$195,$F1002)</f>
        <v/>
      </c>
      <c r="T1002" s="40">
        <f>INDEX(T$175:T$178,$D1002)*$E1002*INDEX(T$179:T$195,$F1002)</f>
        <v/>
      </c>
      <c r="U1002" s="40">
        <f>INDEX(U$175:U$178,$D1002)*$E1002*INDEX(U$179:U$195,$F1002)</f>
        <v/>
      </c>
      <c r="V1002" s="40">
        <f>INDEX(V$175:V$178,$D1002)*$E1002*INDEX(V$179:V$195,$F1002)</f>
        <v/>
      </c>
      <c r="W1002" s="40">
        <f>INDEX(W$175:W$178,$D1002)*$E1002*INDEX(W$179:W$195,$F1002)</f>
        <v/>
      </c>
      <c r="X1002" s="40">
        <f>INDEX(X$175:X$178,$D1002)*$E1002*INDEX(X$179:X$195,$F1002)</f>
        <v/>
      </c>
      <c r="Y1002" s="40">
        <f>INDEX(Y$175:Y$178,$D1002)*$E1002*INDEX(Y$179:Y$195,$F1002)</f>
        <v/>
      </c>
      <c r="Z1002" s="40">
        <f>INDEX(Z$175:Z$178,$D1002)*$E1002*INDEX(Z$179:Z$195,$F1002)</f>
        <v/>
      </c>
      <c r="AA1002" s="40">
        <f>INDEX(AA$175:AA$178,$D1002)*$E1002*INDEX(AA$179:AA$195,$F1002)</f>
        <v/>
      </c>
      <c r="AB1002" s="40">
        <f>INDEX(AB$175:AB$178,$D1002)*$E1002*INDEX(AB$179:AB$195,$F1002)</f>
        <v/>
      </c>
      <c r="AC1002" s="40">
        <f>INDEX(AC$175:AC$178,$D1002)*$E1002*INDEX(AC$179:AC$195,$F1002)</f>
        <v/>
      </c>
      <c r="AD1002" s="42">
        <f>SHADOWEFF(INDEX(AD$175:AD$178,$D1002),$E1002,INDEX(AD$179:AD$195,$F1002))</f>
        <v/>
      </c>
      <c r="AE1002" s="25">
        <f>LOWER(Settings!$C$4)&amp;".mit."&amp;$A1002&amp;IF($C1002="","","."&amp;$C1002&amp;"."&amp;$B1002)&amp;IF(INDEX(Variables!$D$5:$D$105,MATCH($A1002,Variables!$A$5:$A$105,0))="","","."&amp;INDEX(Variables!$D$5:$D$105,MATCH($A1002,Variables!$A$5:$A$105,0)))&amp;"."&amp;AE$5</f>
        <v/>
      </c>
      <c r="AF1002" s="41">
        <f>INDEX(AF$175:AF$178,$D1002)*$E1002*INDEX(AF$179:AF$195,$F1002)</f>
        <v/>
      </c>
      <c r="AG1002" s="40">
        <f>INDEX(AG$175:AG$178,$D1002)*$E1002*INDEX(AG$179:AG$195,$F1002)</f>
        <v/>
      </c>
      <c r="AH1002" s="40">
        <f>INDEX(AH$175:AH$178,$D1002)*$E1002*INDEX(AH$179:AH$195,$F1002)</f>
        <v/>
      </c>
      <c r="AI1002" s="40">
        <f>INDEX(AI$175:AI$178,$D1002)*$E1002*INDEX(AI$179:AI$195,$F1002)</f>
        <v/>
      </c>
      <c r="AJ1002" s="40">
        <f>INDEX(AJ$175:AJ$178,$D1002)*$E1002*INDEX(AJ$179:AJ$195,$F1002)</f>
        <v/>
      </c>
      <c r="AK1002" s="40">
        <f>INDEX(AK$175:AK$178,$D1002)*$E1002*INDEX(AK$179:AK$195,$F1002)</f>
        <v/>
      </c>
      <c r="AL1002" s="40">
        <f>INDEX(AL$175:AL$178,$D1002)*$E1002*INDEX(AL$179:AL$195,$F1002)</f>
        <v/>
      </c>
      <c r="AM1002" s="40">
        <f>INDEX(AM$175:AM$178,$D1002)*$E1002*INDEX(AM$179:AM$195,$F1002)</f>
        <v/>
      </c>
      <c r="AN1002" s="40">
        <f>INDEX(AN$175:AN$178,$D1002)*$E1002*INDEX(AN$179:AN$195,$F1002)</f>
        <v/>
      </c>
      <c r="AO1002" s="40">
        <f>INDEX(AO$175:AO$178,$D1002)*$E1002*INDEX(AO$179:AO$195,$F1002)</f>
        <v/>
      </c>
      <c r="AP1002" s="40">
        <f>INDEX(AP$175:AP$178,$D1002)*$E1002*INDEX(AP$179:AP$195,$F1002)</f>
        <v/>
      </c>
      <c r="AQ1002" s="40">
        <f>INDEX(AQ$175:AQ$178,$D1002)*$E1002*INDEX(AQ$179:AQ$195,$F1002)</f>
        <v/>
      </c>
      <c r="AR1002" s="40">
        <f>INDEX(AR$175:AR$178,$D1002)*$E1002*INDEX(AR$179:AR$195,$F1002)</f>
        <v/>
      </c>
      <c r="AS1002" s="40">
        <f>INDEX(AS$175:AS$178,$D1002)*$E1002*INDEX(AS$179:AS$195,$F1002)</f>
        <v/>
      </c>
      <c r="AT1002" s="40">
        <f>INDEX(AT$175:AT$178,$D1002)*$E1002*INDEX(AT$179:AT$195,$F1002)</f>
        <v/>
      </c>
      <c r="AU1002" s="40">
        <f>INDEX(AU$175:AU$178,$D1002)*$E1002*INDEX(AU$179:AU$195,$F1002)</f>
        <v/>
      </c>
      <c r="AV1002" s="40">
        <f>INDEX(AV$175:AV$178,$D1002)*$E1002*INDEX(AV$179:AV$195,$F1002)</f>
        <v/>
      </c>
      <c r="AW1002" s="40">
        <f>INDEX(AW$175:AW$178,$D1002)*$E1002*INDEX(AW$179:AW$195,$F1002)</f>
        <v/>
      </c>
      <c r="AX1002" s="42">
        <f>SHADOWEFF(INDEX(AX$175:AX$178,$D1002),$E1002,INDEX(AX$179:AX$195,$F1002))</f>
        <v/>
      </c>
    </row>
    <row r="1003" hidden="1" outlineLevel="2"/>
    <row r="1004" hidden="1" outlineLevel="2">
      <c r="A1004" s="5" t="inlineStr">
        <is>
          <t>ener</t>
        </is>
      </c>
      <c r="B1004" s="5" t="inlineStr">
        <is>
          <t>coa</t>
        </is>
      </c>
      <c r="C1004" s="5" t="inlineStr">
        <is>
          <t>mac</t>
        </is>
      </c>
      <c r="D1004" s="40">
        <f>INDEX(Inputs!$N$5:$N$132,MATCH($B1004&amp;"|"&amp;$C1004,Inputs!$A$5:$A$132,0))</f>
        <v/>
      </c>
      <c r="E1004" s="40">
        <f>INDEX(Inputs!$O$5:$O$132,MATCH($B1004&amp;"|"&amp;$C1004,Inputs!$A$5:$A$132,0))</f>
        <v/>
      </c>
      <c r="F1004" s="40">
        <f>INDEX(Inputs!$P$5:$P$132,MATCH($B1004&amp;"|"&amp;$C1004,Inputs!$A$5:$A$132,0))</f>
        <v/>
      </c>
      <c r="G1004" s="40">
        <f>INDEX(Inputs!$Q$5:$Q$132,MATCH($B1004&amp;"|"&amp;$C1004,Inputs!$A$5:$A$132,0))</f>
        <v/>
      </c>
      <c r="H1004" s="5">
        <f>INDEX(Variables!$B$5:$B$105,MATCH($A1004,Variables!$A$5:$A$105,0))&amp;IF($C1004="",""," | "&amp;INDEX(Mapping!$B$5:$B$26,MATCH($C1004,Mapping!$A$5:$A$26,0))&amp;" | "&amp;INDEX(Mapping!$B$30:$B$41,MATCH($B1004,Mapping!$A$30:$A$41,0)))</f>
        <v/>
      </c>
      <c r="I1004" s="5">
        <f>INDEX(Variables!$C$5:$C$105,MATCH($A1004,Variables!$A$5:$A$105,0))</f>
        <v/>
      </c>
      <c r="J1004" s="5">
        <f>INDEX(Variables!$E$5:$E$105,MATCH($A1004,Variables!$A$5:$A$105,0))</f>
        <v/>
      </c>
      <c r="K1004" s="25">
        <f>LOWER(Settings!$C$4)&amp;".mit."&amp;$A1004&amp;IF($C1004="","","."&amp;$C1004&amp;"."&amp;$B1004)&amp;IF(INDEX(Variables!$D$5:$D$105,MATCH($A1004,Variables!$A$5:$A$105,0))="","","."&amp;INDEX(Variables!$D$5:$D$105,MATCH($A1004,Variables!$A$5:$A$105,0)))&amp;"."&amp;K$5</f>
        <v/>
      </c>
      <c r="L1004" s="46">
        <f>INDEX(Inputs!$U$5:$U$132,MATCH($B1004&amp;"|"&amp;$C1004,Inputs!$A$5:$A$132,0))</f>
        <v/>
      </c>
      <c r="M1004" s="47">
        <f>L1004*(1/(1+$G1004))^(1+$E1004)*(1+M$7)^$D1004*(M986/L986)^$E1004*((M986+M995)/(L986+L995))^($F1004*(1+$E1004))</f>
        <v/>
      </c>
      <c r="N1004" s="47">
        <f>M1004*(1/(1+$G1004))^(1+$E1004)*(1+N$7)^$D1004*(N986/M986)^$E1004*((N986+N995)/(M986+M995))^($F1004*(1+$E1004))</f>
        <v/>
      </c>
      <c r="O1004" s="47">
        <f>N1004*(1/(1+$G1004))^(1+$E1004)*(1+O$7)^$D1004*(O986/N986)^$E1004*((O986+O995)/(N986+N995))^($F1004*(1+$E1004))</f>
        <v/>
      </c>
      <c r="P1004" s="47">
        <f>O1004*(1/(1+$G1004))^(1+$E1004)*(1+P$7)^$D1004*(P986/O986)^$E1004*((P986+P995)/(O986+O995))^($F1004*(1+$E1004))</f>
        <v/>
      </c>
      <c r="Q1004" s="47">
        <f>P1004*(1/(1+$G1004))^(1+$E1004)*(1+Q$7)^$D1004*(Q986/P986)^$E1004*((Q986+Q995)/(P986+P995))^($F1004*(1+$E1004))</f>
        <v/>
      </c>
      <c r="R1004" s="47">
        <f>Q1004*(1/(1+$G1004))^(1+$E1004)*(1+R$7)^$D1004*(R986/Q986)^$E1004*((R986+R995)/(Q986+Q995))^($F1004*(1+$E1004))</f>
        <v/>
      </c>
      <c r="S1004" s="47">
        <f>R1004*(1/(1+$G1004))^(1+$E1004)*(1+S$7)^$D1004*(S986/R986)^$E1004*((S986+S995)/(R986+R995))^($F1004*(1+$E1004))</f>
        <v/>
      </c>
      <c r="T1004" s="47">
        <f>S1004*(1/(1+$G1004))^(1+$E1004)*(1+T$7)^$D1004*(T986/S986)^$E1004*((T986+T995)/(S986+S995))^($F1004*(1+$E1004))</f>
        <v/>
      </c>
      <c r="U1004" s="47">
        <f>T1004*(1/(1+$G1004))^(1+$E1004)*(1+U$7)^$D1004*(U986/T986)^$E1004*((U986+U995)/(T986+T995))^($F1004*(1+$E1004))</f>
        <v/>
      </c>
      <c r="V1004" s="47">
        <f>U1004*(1/(1+$G1004))^(1+$E1004)*(1+V$7)^$D1004*(V986/U986)^$E1004*((V986+V995)/(U986+U995))^($F1004*(1+$E1004))</f>
        <v/>
      </c>
      <c r="W1004" s="47">
        <f>V1004*(1/(1+$G1004))^(1+$E1004)*(1+W$7)^$D1004*(W986/V986)^$E1004*((W986+W995)/(V986+V995))^($F1004*(1+$E1004))</f>
        <v/>
      </c>
      <c r="X1004" s="47">
        <f>W1004*(1/(1+$G1004))^(1+$E1004)*(1+X$7)^$D1004*(X986/W986)^$E1004*((X986+X995)/(W986+W995))^($F1004*(1+$E1004))</f>
        <v/>
      </c>
      <c r="Y1004" s="47">
        <f>X1004*(1/(1+$G1004))^(1+$E1004)*(1+Y$7)^$D1004*(Y986/X986)^$E1004*((Y986+Y995)/(X986+X995))^($F1004*(1+$E1004))</f>
        <v/>
      </c>
      <c r="Z1004" s="47">
        <f>Y1004*(1/(1+$G1004))^(1+$E1004)*(1+Z$7)^$D1004*(Z986/Y986)^$E1004*((Z986+Z995)/(Y986+Y995))^($F1004*(1+$E1004))</f>
        <v/>
      </c>
      <c r="AA1004" s="47">
        <f>Z1004*(1/(1+$G1004))^(1+$E1004)*(1+AA$7)^$D1004*(AA986/Z986)^$E1004*((AA986+AA995)/(Z986+Z995))^($F1004*(1+$E1004))</f>
        <v/>
      </c>
      <c r="AB1004" s="47">
        <f>AA1004*(1/(1+$G1004))^(1+$E1004)*(1+AB$7)^$D1004*(AB986/AA986)^$E1004*((AB986+AB995)/(AA986+AA995))^($F1004*(1+$E1004))</f>
        <v/>
      </c>
      <c r="AC1004" s="47">
        <f>AB1004*(1/(1+$G1004))^(1+$E1004)*(1+AC$7)^$D1004*(AC986/AB986)^$E1004*((AC986+AC995)/(AB986+AB995))^($F1004*(1+$E1004))</f>
        <v/>
      </c>
      <c r="AD1004" s="48">
        <f>FUELUSE(AC1004,AD986,AC986,AD995,AC995,AD$7,$D1004,$E1004,$F1004,$G1004)</f>
        <v/>
      </c>
      <c r="AE1004" s="25">
        <f>LOWER(Settings!$C$4)&amp;".mit."&amp;$A1004&amp;IF($C1004="","","."&amp;$C1004&amp;"."&amp;$B1004)&amp;IF(INDEX(Variables!$D$5:$D$105,MATCH($A1004,Variables!$A$5:$A$105,0))="","","."&amp;INDEX(Variables!$D$5:$D$105,MATCH($A1004,Variables!$A$5:$A$105,0)))&amp;"."&amp;AE$5</f>
        <v/>
      </c>
      <c r="AF1004" s="46">
        <f>INDEX(Inputs!$U$5:$U$132,MATCH($B1004&amp;"|"&amp;$C1004,Inputs!$A$5:$A$132,0))</f>
        <v/>
      </c>
      <c r="AG1004" s="47">
        <f>AF1004*(1/(1+$G1004))^(1+$E1004)*(1+AG$7)^$D1004*(AG986/AF986)^$E1004*((AG986+AG995)/(AF986+AF995))^($F1004*(1+$E1004))</f>
        <v/>
      </c>
      <c r="AH1004" s="47">
        <f>AG1004*(1/(1+$G1004))^(1+$E1004)*(1+AH$7)^$D1004*(AH986/AG986)^$E1004*((AH986+AH995)/(AG986+AG995))^($F1004*(1+$E1004))</f>
        <v/>
      </c>
      <c r="AI1004" s="47">
        <f>AH1004*(1/(1+$G1004))^(1+$E1004)*(1+AI$7)^$D1004*(AI986/AH986)^$E1004*((AI986+AI995)/(AH986+AH995))^($F1004*(1+$E1004))</f>
        <v/>
      </c>
      <c r="AJ1004" s="47">
        <f>AI1004*(1/(1+$G1004))^(1+$E1004)*(1+AJ$7)^$D1004*(AJ986/AI986)^$E1004*((AJ986+AJ995)/(AI986+AI995))^($F1004*(1+$E1004))</f>
        <v/>
      </c>
      <c r="AK1004" s="47">
        <f>AJ1004*(1/(1+$G1004))^(1+$E1004)*(1+AK$7)^$D1004*(AK986/AJ986)^$E1004*((AK986+AK995)/(AJ986+AJ995))^($F1004*(1+$E1004))</f>
        <v/>
      </c>
      <c r="AL1004" s="47">
        <f>AK1004*(1/(1+$G1004))^(1+$E1004)*(1+AL$7)^$D1004*(AL986/AK986)^$E1004*((AL986+AL995)/(AK986+AK995))^($F1004*(1+$E1004))</f>
        <v/>
      </c>
      <c r="AM1004" s="47">
        <f>AL1004*(1/(1+$G1004))^(1+$E1004)*(1+AM$7)^$D1004*(AM986/AL986)^$E1004*((AM986+AM995)/(AL986+AL995))^($F1004*(1+$E1004))</f>
        <v/>
      </c>
      <c r="AN1004" s="47">
        <f>AM1004*(1/(1+$G1004))^(1+$E1004)*(1+AN$7)^$D1004*(AN986/AM986)^$E1004*((AN986+AN995)/(AM986+AM995))^($F1004*(1+$E1004))</f>
        <v/>
      </c>
      <c r="AO1004" s="47">
        <f>AN1004*(1/(1+$G1004))^(1+$E1004)*(1+AO$7)^$D1004*(AO986/AN986)^$E1004*((AO986+AO995)/(AN986+AN995))^($F1004*(1+$E1004))</f>
        <v/>
      </c>
      <c r="AP1004" s="47">
        <f>AO1004*(1/(1+$G1004))^(1+$E1004)*(1+AP$7)^$D1004*(AP986/AO986)^$E1004*((AP986+AP995)/(AO986+AO995))^($F1004*(1+$E1004))</f>
        <v/>
      </c>
      <c r="AQ1004" s="47">
        <f>AP1004*(1/(1+$G1004))^(1+$E1004)*(1+AQ$7)^$D1004*(AQ986/AP986)^$E1004*((AQ986+AQ995)/(AP986+AP995))^($F1004*(1+$E1004))</f>
        <v/>
      </c>
      <c r="AR1004" s="47">
        <f>AQ1004*(1/(1+$G1004))^(1+$E1004)*(1+AR$7)^$D1004*(AR986/AQ986)^$E1004*((AR986+AR995)/(AQ986+AQ995))^($F1004*(1+$E1004))</f>
        <v/>
      </c>
      <c r="AS1004" s="47">
        <f>AR1004*(1/(1+$G1004))^(1+$E1004)*(1+AS$7)^$D1004*(AS986/AR986)^$E1004*((AS986+AS995)/(AR986+AR995))^($F1004*(1+$E1004))</f>
        <v/>
      </c>
      <c r="AT1004" s="47">
        <f>AS1004*(1/(1+$G1004))^(1+$E1004)*(1+AT$7)^$D1004*(AT986/AS986)^$E1004*((AT986+AT995)/(AS986+AS995))^($F1004*(1+$E1004))</f>
        <v/>
      </c>
      <c r="AU1004" s="47">
        <f>AT1004*(1/(1+$G1004))^(1+$E1004)*(1+AU$7)^$D1004*(AU986/AT986)^$E1004*((AU986+AU995)/(AT986+AT995))^($F1004*(1+$E1004))</f>
        <v/>
      </c>
      <c r="AV1004" s="47">
        <f>AU1004*(1/(1+$G1004))^(1+$E1004)*(1+AV$7)^$D1004*(AV986/AU986)^$E1004*((AV986+AV995)/(AU986+AU995))^($F1004*(1+$E1004))</f>
        <v/>
      </c>
      <c r="AW1004" s="47">
        <f>AV1004*(1/(1+$G1004))^(1+$E1004)*(1+AW$7)^$D1004*(AW986/AV986)^$E1004*((AW986+AW995)/(AV986+AV995))^($F1004*(1+$E1004))</f>
        <v/>
      </c>
      <c r="AX1004" s="48">
        <f>FUELUSE(AW1004,AX986,AW986,AX995,AW995,AX$7,$D1004,$E1004,$F1004,$G1004)</f>
        <v/>
      </c>
    </row>
    <row r="1005" hidden="1" outlineLevel="2">
      <c r="A1005" s="5" t="inlineStr">
        <is>
          <t>ener</t>
        </is>
      </c>
      <c r="B1005" s="5" t="inlineStr">
        <is>
          <t>nga</t>
        </is>
      </c>
      <c r="C1005" s="5" t="inlineStr">
        <is>
          <t>mac</t>
        </is>
      </c>
      <c r="D1005" s="40">
        <f>INDEX(Inputs!$N$5:$N$132,MATCH($B1005&amp;"|"&amp;$C1005,Inputs!$A$5:$A$132,0))</f>
        <v/>
      </c>
      <c r="E1005" s="40">
        <f>INDEX(Inputs!$O$5:$O$132,MATCH($B1005&amp;"|"&amp;$C1005,Inputs!$A$5:$A$132,0))</f>
        <v/>
      </c>
      <c r="F1005" s="40">
        <f>INDEX(Inputs!$P$5:$P$132,MATCH($B1005&amp;"|"&amp;$C1005,Inputs!$A$5:$A$132,0))</f>
        <v/>
      </c>
      <c r="G1005" s="40">
        <f>INDEX(Inputs!$Q$5:$Q$132,MATCH($B1005&amp;"|"&amp;$C1005,Inputs!$A$5:$A$132,0))</f>
        <v/>
      </c>
      <c r="H1005" s="5">
        <f>INDEX(Variables!$B$5:$B$105,MATCH($A1005,Variables!$A$5:$A$105,0))&amp;IF($C1005="",""," | "&amp;INDEX(Mapping!$B$5:$B$26,MATCH($C1005,Mapping!$A$5:$A$26,0))&amp;" | "&amp;INDEX(Mapping!$B$30:$B$41,MATCH($B1005,Mapping!$A$30:$A$41,0)))</f>
        <v/>
      </c>
      <c r="I1005" s="5">
        <f>INDEX(Variables!$C$5:$C$105,MATCH($A1005,Variables!$A$5:$A$105,0))</f>
        <v/>
      </c>
      <c r="J1005" s="5">
        <f>INDEX(Variables!$E$5:$E$105,MATCH($A1005,Variables!$A$5:$A$105,0))</f>
        <v/>
      </c>
      <c r="K1005" s="25">
        <f>LOWER(Settings!$C$4)&amp;".mit."&amp;$A1005&amp;IF($C1005="","","."&amp;$C1005&amp;"."&amp;$B1005)&amp;IF(INDEX(Variables!$D$5:$D$105,MATCH($A1005,Variables!$A$5:$A$105,0))="","","."&amp;INDEX(Variables!$D$5:$D$105,MATCH($A1005,Variables!$A$5:$A$105,0)))&amp;"."&amp;K$5</f>
        <v/>
      </c>
      <c r="L1005" s="46">
        <f>INDEX(Inputs!$U$5:$U$132,MATCH($B1005&amp;"|"&amp;$C1005,Inputs!$A$5:$A$132,0))</f>
        <v/>
      </c>
      <c r="M1005" s="47">
        <f>L1005*(1/(1+$G1005))^(1+$E1005)*(1+M$7)^$D1005*(M987/L987)^$E1005*((M987+M996)/(L987+L996))^($F1005*(1+$E1005))</f>
        <v/>
      </c>
      <c r="N1005" s="47">
        <f>M1005*(1/(1+$G1005))^(1+$E1005)*(1+N$7)^$D1005*(N987/M987)^$E1005*((N987+N996)/(M987+M996))^($F1005*(1+$E1005))</f>
        <v/>
      </c>
      <c r="O1005" s="47">
        <f>N1005*(1/(1+$G1005))^(1+$E1005)*(1+O$7)^$D1005*(O987/N987)^$E1005*((O987+O996)/(N987+N996))^($F1005*(1+$E1005))</f>
        <v/>
      </c>
      <c r="P1005" s="47">
        <f>O1005*(1/(1+$G1005))^(1+$E1005)*(1+P$7)^$D1005*(P987/O987)^$E1005*((P987+P996)/(O987+O996))^($F1005*(1+$E1005))</f>
        <v/>
      </c>
      <c r="Q1005" s="47">
        <f>P1005*(1/(1+$G1005))^(1+$E1005)*(1+Q$7)^$D1005*(Q987/P987)^$E1005*((Q987+Q996)/(P987+P996))^($F1005*(1+$E1005))</f>
        <v/>
      </c>
      <c r="R1005" s="47">
        <f>Q1005*(1/(1+$G1005))^(1+$E1005)*(1+R$7)^$D1005*(R987/Q987)^$E1005*((R987+R996)/(Q987+Q996))^($F1005*(1+$E1005))</f>
        <v/>
      </c>
      <c r="S1005" s="47">
        <f>R1005*(1/(1+$G1005))^(1+$E1005)*(1+S$7)^$D1005*(S987/R987)^$E1005*((S987+S996)/(R987+R996))^($F1005*(1+$E1005))</f>
        <v/>
      </c>
      <c r="T1005" s="47">
        <f>S1005*(1/(1+$G1005))^(1+$E1005)*(1+T$7)^$D1005*(T987/S987)^$E1005*((T987+T996)/(S987+S996))^($F1005*(1+$E1005))</f>
        <v/>
      </c>
      <c r="U1005" s="47">
        <f>T1005*(1/(1+$G1005))^(1+$E1005)*(1+U$7)^$D1005*(U987/T987)^$E1005*((U987+U996)/(T987+T996))^($F1005*(1+$E1005))</f>
        <v/>
      </c>
      <c r="V1005" s="47">
        <f>U1005*(1/(1+$G1005))^(1+$E1005)*(1+V$7)^$D1005*(V987/U987)^$E1005*((V987+V996)/(U987+U996))^($F1005*(1+$E1005))</f>
        <v/>
      </c>
      <c r="W1005" s="47">
        <f>V1005*(1/(1+$G1005))^(1+$E1005)*(1+W$7)^$D1005*(W987/V987)^$E1005*((W987+W996)/(V987+V996))^($F1005*(1+$E1005))</f>
        <v/>
      </c>
      <c r="X1005" s="47">
        <f>W1005*(1/(1+$G1005))^(1+$E1005)*(1+X$7)^$D1005*(X987/W987)^$E1005*((X987+X996)/(W987+W996))^($F1005*(1+$E1005))</f>
        <v/>
      </c>
      <c r="Y1005" s="47">
        <f>X1005*(1/(1+$G1005))^(1+$E1005)*(1+Y$7)^$D1005*(Y987/X987)^$E1005*((Y987+Y996)/(X987+X996))^($F1005*(1+$E1005))</f>
        <v/>
      </c>
      <c r="Z1005" s="47">
        <f>Y1005*(1/(1+$G1005))^(1+$E1005)*(1+Z$7)^$D1005*(Z987/Y987)^$E1005*((Z987+Z996)/(Y987+Y996))^($F1005*(1+$E1005))</f>
        <v/>
      </c>
      <c r="AA1005" s="47">
        <f>Z1005*(1/(1+$G1005))^(1+$E1005)*(1+AA$7)^$D1005*(AA987/Z987)^$E1005*((AA987+AA996)/(Z987+Z996))^($F1005*(1+$E1005))</f>
        <v/>
      </c>
      <c r="AB1005" s="47">
        <f>AA1005*(1/(1+$G1005))^(1+$E1005)*(1+AB$7)^$D1005*(AB987/AA987)^$E1005*((AB987+AB996)/(AA987+AA996))^($F1005*(1+$E1005))</f>
        <v/>
      </c>
      <c r="AC1005" s="47">
        <f>AB1005*(1/(1+$G1005))^(1+$E1005)*(1+AC$7)^$D1005*(AC987/AB987)^$E1005*((AC987+AC996)/(AB987+AB996))^($F1005*(1+$E1005))</f>
        <v/>
      </c>
      <c r="AD1005" s="48">
        <f>FUELUSE(AC1005,AD987,AC987,AD996,AC996,AD$7,$D1005,$E1005,$F1005,$G1005)</f>
        <v/>
      </c>
      <c r="AE1005" s="25">
        <f>LOWER(Settings!$C$4)&amp;".mit."&amp;$A1005&amp;IF($C1005="","","."&amp;$C1005&amp;"."&amp;$B1005)&amp;IF(INDEX(Variables!$D$5:$D$105,MATCH($A1005,Variables!$A$5:$A$105,0))="","","."&amp;INDEX(Variables!$D$5:$D$105,MATCH($A1005,Variables!$A$5:$A$105,0)))&amp;"."&amp;AE$5</f>
        <v/>
      </c>
      <c r="AF1005" s="46">
        <f>INDEX(Inputs!$U$5:$U$132,MATCH($B1005&amp;"|"&amp;$C1005,Inputs!$A$5:$A$132,0))</f>
        <v/>
      </c>
      <c r="AG1005" s="47">
        <f>AF1005*(1/(1+$G1005))^(1+$E1005)*(1+AG$7)^$D1005*(AG987/AF987)^$E1005*((AG987+AG996)/(AF987+AF996))^($F1005*(1+$E1005))</f>
        <v/>
      </c>
      <c r="AH1005" s="47">
        <f>AG1005*(1/(1+$G1005))^(1+$E1005)*(1+AH$7)^$D1005*(AH987/AG987)^$E1005*((AH987+AH996)/(AG987+AG996))^($F1005*(1+$E1005))</f>
        <v/>
      </c>
      <c r="AI1005" s="47">
        <f>AH1005*(1/(1+$G1005))^(1+$E1005)*(1+AI$7)^$D1005*(AI987/AH987)^$E1005*((AI987+AI996)/(AH987+AH996))^($F1005*(1+$E1005))</f>
        <v/>
      </c>
      <c r="AJ1005" s="47">
        <f>AI1005*(1/(1+$G1005))^(1+$E1005)*(1+AJ$7)^$D1005*(AJ987/AI987)^$E1005*((AJ987+AJ996)/(AI987+AI996))^($F1005*(1+$E1005))</f>
        <v/>
      </c>
      <c r="AK1005" s="47">
        <f>AJ1005*(1/(1+$G1005))^(1+$E1005)*(1+AK$7)^$D1005*(AK987/AJ987)^$E1005*((AK987+AK996)/(AJ987+AJ996))^($F1005*(1+$E1005))</f>
        <v/>
      </c>
      <c r="AL1005" s="47">
        <f>AK1005*(1/(1+$G1005))^(1+$E1005)*(1+AL$7)^$D1005*(AL987/AK987)^$E1005*((AL987+AL996)/(AK987+AK996))^($F1005*(1+$E1005))</f>
        <v/>
      </c>
      <c r="AM1005" s="47">
        <f>AL1005*(1/(1+$G1005))^(1+$E1005)*(1+AM$7)^$D1005*(AM987/AL987)^$E1005*((AM987+AM996)/(AL987+AL996))^($F1005*(1+$E1005))</f>
        <v/>
      </c>
      <c r="AN1005" s="47">
        <f>AM1005*(1/(1+$G1005))^(1+$E1005)*(1+AN$7)^$D1005*(AN987/AM987)^$E1005*((AN987+AN996)/(AM987+AM996))^($F1005*(1+$E1005))</f>
        <v/>
      </c>
      <c r="AO1005" s="47">
        <f>AN1005*(1/(1+$G1005))^(1+$E1005)*(1+AO$7)^$D1005*(AO987/AN987)^$E1005*((AO987+AO996)/(AN987+AN996))^($F1005*(1+$E1005))</f>
        <v/>
      </c>
      <c r="AP1005" s="47">
        <f>AO1005*(1/(1+$G1005))^(1+$E1005)*(1+AP$7)^$D1005*(AP987/AO987)^$E1005*((AP987+AP996)/(AO987+AO996))^($F1005*(1+$E1005))</f>
        <v/>
      </c>
      <c r="AQ1005" s="47">
        <f>AP1005*(1/(1+$G1005))^(1+$E1005)*(1+AQ$7)^$D1005*(AQ987/AP987)^$E1005*((AQ987+AQ996)/(AP987+AP996))^($F1005*(1+$E1005))</f>
        <v/>
      </c>
      <c r="AR1005" s="47">
        <f>AQ1005*(1/(1+$G1005))^(1+$E1005)*(1+AR$7)^$D1005*(AR987/AQ987)^$E1005*((AR987+AR996)/(AQ987+AQ996))^($F1005*(1+$E1005))</f>
        <v/>
      </c>
      <c r="AS1005" s="47">
        <f>AR1005*(1/(1+$G1005))^(1+$E1005)*(1+AS$7)^$D1005*(AS987/AR987)^$E1005*((AS987+AS996)/(AR987+AR996))^($F1005*(1+$E1005))</f>
        <v/>
      </c>
      <c r="AT1005" s="47">
        <f>AS1005*(1/(1+$G1005))^(1+$E1005)*(1+AT$7)^$D1005*(AT987/AS987)^$E1005*((AT987+AT996)/(AS987+AS996))^($F1005*(1+$E1005))</f>
        <v/>
      </c>
      <c r="AU1005" s="47">
        <f>AT1005*(1/(1+$G1005))^(1+$E1005)*(1+AU$7)^$D1005*(AU987/AT987)^$E1005*((AU987+AU996)/(AT987+AT996))^($F1005*(1+$E1005))</f>
        <v/>
      </c>
      <c r="AV1005" s="47">
        <f>AU1005*(1/(1+$G1005))^(1+$E1005)*(1+AV$7)^$D1005*(AV987/AU987)^$E1005*((AV987+AV996)/(AU987+AU996))^($F1005*(1+$E1005))</f>
        <v/>
      </c>
      <c r="AW1005" s="47">
        <f>AV1005*(1/(1+$G1005))^(1+$E1005)*(1+AW$7)^$D1005*(AW987/AV987)^$E1005*((AW987+AW996)/(AV987+AV996))^($F1005*(1+$E1005))</f>
        <v/>
      </c>
      <c r="AX1005" s="48">
        <f>FUELUSE(AW1005,AX987,AW987,AX996,AW996,AX$7,$D1005,$E1005,$F1005,$G1005)</f>
        <v/>
      </c>
    </row>
    <row r="1006" hidden="1" outlineLevel="2">
      <c r="A1006" s="5" t="inlineStr">
        <is>
          <t>ener</t>
        </is>
      </c>
      <c r="B1006" s="5" t="inlineStr">
        <is>
          <t>gso</t>
        </is>
      </c>
      <c r="C1006" s="5" t="inlineStr">
        <is>
          <t>mac</t>
        </is>
      </c>
      <c r="D1006" s="40">
        <f>INDEX(Inputs!$N$5:$N$132,MATCH($B1006&amp;"|"&amp;$C1006,Inputs!$A$5:$A$132,0))</f>
        <v/>
      </c>
      <c r="E1006" s="40">
        <f>INDEX(Inputs!$O$5:$O$132,MATCH($B1006&amp;"|"&amp;$C1006,Inputs!$A$5:$A$132,0))</f>
        <v/>
      </c>
      <c r="F1006" s="40">
        <f>INDEX(Inputs!$P$5:$P$132,MATCH($B1006&amp;"|"&amp;$C1006,Inputs!$A$5:$A$132,0))</f>
        <v/>
      </c>
      <c r="G1006" s="40">
        <f>INDEX(Inputs!$Q$5:$Q$132,MATCH($B1006&amp;"|"&amp;$C1006,Inputs!$A$5:$A$132,0))</f>
        <v/>
      </c>
      <c r="H1006" s="5">
        <f>INDEX(Variables!$B$5:$B$105,MATCH($A1006,Variables!$A$5:$A$105,0))&amp;IF($C1006="",""," | "&amp;INDEX(Mapping!$B$5:$B$26,MATCH($C1006,Mapping!$A$5:$A$26,0))&amp;" | "&amp;INDEX(Mapping!$B$30:$B$41,MATCH($B1006,Mapping!$A$30:$A$41,0)))</f>
        <v/>
      </c>
      <c r="I1006" s="5">
        <f>INDEX(Variables!$C$5:$C$105,MATCH($A1006,Variables!$A$5:$A$105,0))</f>
        <v/>
      </c>
      <c r="J1006" s="5">
        <f>INDEX(Variables!$E$5:$E$105,MATCH($A1006,Variables!$A$5:$A$105,0))</f>
        <v/>
      </c>
      <c r="K1006" s="25">
        <f>LOWER(Settings!$C$4)&amp;".mit."&amp;$A1006&amp;IF($C1006="","","."&amp;$C1006&amp;"."&amp;$B1006)&amp;IF(INDEX(Variables!$D$5:$D$105,MATCH($A1006,Variables!$A$5:$A$105,0))="","","."&amp;INDEX(Variables!$D$5:$D$105,MATCH($A1006,Variables!$A$5:$A$105,0)))&amp;"."&amp;K$5</f>
        <v/>
      </c>
      <c r="L1006" s="46">
        <f>INDEX(Inputs!$U$5:$U$132,MATCH($B1006&amp;"|"&amp;$C1006,Inputs!$A$5:$A$132,0))</f>
        <v/>
      </c>
      <c r="M1006" s="47">
        <f>L1006*(1/(1+$G1006))^(1+$E1006)*(1+M$7)^$D1006*(M988/L988)^$E1006*((M988+M997)/(L988+L997))^($F1006*(1+$E1006))</f>
        <v/>
      </c>
      <c r="N1006" s="47">
        <f>M1006*(1/(1+$G1006))^(1+$E1006)*(1+N$7)^$D1006*(N988/M988)^$E1006*((N988+N997)/(M988+M997))^($F1006*(1+$E1006))</f>
        <v/>
      </c>
      <c r="O1006" s="47">
        <f>N1006*(1/(1+$G1006))^(1+$E1006)*(1+O$7)^$D1006*(O988/N988)^$E1006*((O988+O997)/(N988+N997))^($F1006*(1+$E1006))</f>
        <v/>
      </c>
      <c r="P1006" s="47">
        <f>O1006*(1/(1+$G1006))^(1+$E1006)*(1+P$7)^$D1006*(P988/O988)^$E1006*((P988+P997)/(O988+O997))^($F1006*(1+$E1006))</f>
        <v/>
      </c>
      <c r="Q1006" s="47">
        <f>P1006*(1/(1+$G1006))^(1+$E1006)*(1+Q$7)^$D1006*(Q988/P988)^$E1006*((Q988+Q997)/(P988+P997))^($F1006*(1+$E1006))</f>
        <v/>
      </c>
      <c r="R1006" s="47">
        <f>Q1006*(1/(1+$G1006))^(1+$E1006)*(1+R$7)^$D1006*(R988/Q988)^$E1006*((R988+R997)/(Q988+Q997))^($F1006*(1+$E1006))</f>
        <v/>
      </c>
      <c r="S1006" s="47">
        <f>R1006*(1/(1+$G1006))^(1+$E1006)*(1+S$7)^$D1006*(S988/R988)^$E1006*((S988+S997)/(R988+R997))^($F1006*(1+$E1006))</f>
        <v/>
      </c>
      <c r="T1006" s="47">
        <f>S1006*(1/(1+$G1006))^(1+$E1006)*(1+T$7)^$D1006*(T988/S988)^$E1006*((T988+T997)/(S988+S997))^($F1006*(1+$E1006))</f>
        <v/>
      </c>
      <c r="U1006" s="47">
        <f>T1006*(1/(1+$G1006))^(1+$E1006)*(1+U$7)^$D1006*(U988/T988)^$E1006*((U988+U997)/(T988+T997))^($F1006*(1+$E1006))</f>
        <v/>
      </c>
      <c r="V1006" s="47">
        <f>U1006*(1/(1+$G1006))^(1+$E1006)*(1+V$7)^$D1006*(V988/U988)^$E1006*((V988+V997)/(U988+U997))^($F1006*(1+$E1006))</f>
        <v/>
      </c>
      <c r="W1006" s="47">
        <f>V1006*(1/(1+$G1006))^(1+$E1006)*(1+W$7)^$D1006*(W988/V988)^$E1006*((W988+W997)/(V988+V997))^($F1006*(1+$E1006))</f>
        <v/>
      </c>
      <c r="X1006" s="47">
        <f>W1006*(1/(1+$G1006))^(1+$E1006)*(1+X$7)^$D1006*(X988/W988)^$E1006*((X988+X997)/(W988+W997))^($F1006*(1+$E1006))</f>
        <v/>
      </c>
      <c r="Y1006" s="47">
        <f>X1006*(1/(1+$G1006))^(1+$E1006)*(1+Y$7)^$D1006*(Y988/X988)^$E1006*((Y988+Y997)/(X988+X997))^($F1006*(1+$E1006))</f>
        <v/>
      </c>
      <c r="Z1006" s="47">
        <f>Y1006*(1/(1+$G1006))^(1+$E1006)*(1+Z$7)^$D1006*(Z988/Y988)^$E1006*((Z988+Z997)/(Y988+Y997))^($F1006*(1+$E1006))</f>
        <v/>
      </c>
      <c r="AA1006" s="47">
        <f>Z1006*(1/(1+$G1006))^(1+$E1006)*(1+AA$7)^$D1006*(AA988/Z988)^$E1006*((AA988+AA997)/(Z988+Z997))^($F1006*(1+$E1006))</f>
        <v/>
      </c>
      <c r="AB1006" s="47">
        <f>AA1006*(1/(1+$G1006))^(1+$E1006)*(1+AB$7)^$D1006*(AB988/AA988)^$E1006*((AB988+AB997)/(AA988+AA997))^($F1006*(1+$E1006))</f>
        <v/>
      </c>
      <c r="AC1006" s="47">
        <f>AB1006*(1/(1+$G1006))^(1+$E1006)*(1+AC$7)^$D1006*(AC988/AB988)^$E1006*((AC988+AC997)/(AB988+AB997))^($F1006*(1+$E1006))</f>
        <v/>
      </c>
      <c r="AD1006" s="48">
        <f>FUELUSE(AC1006,AD988,AC988,AD997,AC997,AD$7,$D1006,$E1006,$F1006,$G1006)</f>
        <v/>
      </c>
      <c r="AE1006" s="25">
        <f>LOWER(Settings!$C$4)&amp;".mit."&amp;$A1006&amp;IF($C1006="","","."&amp;$C1006&amp;"."&amp;$B1006)&amp;IF(INDEX(Variables!$D$5:$D$105,MATCH($A1006,Variables!$A$5:$A$105,0))="","","."&amp;INDEX(Variables!$D$5:$D$105,MATCH($A1006,Variables!$A$5:$A$105,0)))&amp;"."&amp;AE$5</f>
        <v/>
      </c>
      <c r="AF1006" s="46">
        <f>INDEX(Inputs!$U$5:$U$132,MATCH($B1006&amp;"|"&amp;$C1006,Inputs!$A$5:$A$132,0))</f>
        <v/>
      </c>
      <c r="AG1006" s="47">
        <f>AF1006*(1/(1+$G1006))^(1+$E1006)*(1+AG$7)^$D1006*(AG988/AF988)^$E1006*((AG988+AG997)/(AF988+AF997))^($F1006*(1+$E1006))</f>
        <v/>
      </c>
      <c r="AH1006" s="47">
        <f>AG1006*(1/(1+$G1006))^(1+$E1006)*(1+AH$7)^$D1006*(AH988/AG988)^$E1006*((AH988+AH997)/(AG988+AG997))^($F1006*(1+$E1006))</f>
        <v/>
      </c>
      <c r="AI1006" s="47">
        <f>AH1006*(1/(1+$G1006))^(1+$E1006)*(1+AI$7)^$D1006*(AI988/AH988)^$E1006*((AI988+AI997)/(AH988+AH997))^($F1006*(1+$E1006))</f>
        <v/>
      </c>
      <c r="AJ1006" s="47">
        <f>AI1006*(1/(1+$G1006))^(1+$E1006)*(1+AJ$7)^$D1006*(AJ988/AI988)^$E1006*((AJ988+AJ997)/(AI988+AI997))^($F1006*(1+$E1006))</f>
        <v/>
      </c>
      <c r="AK1006" s="47">
        <f>AJ1006*(1/(1+$G1006))^(1+$E1006)*(1+AK$7)^$D1006*(AK988/AJ988)^$E1006*((AK988+AK997)/(AJ988+AJ997))^($F1006*(1+$E1006))</f>
        <v/>
      </c>
      <c r="AL1006" s="47">
        <f>AK1006*(1/(1+$G1006))^(1+$E1006)*(1+AL$7)^$D1006*(AL988/AK988)^$E1006*((AL988+AL997)/(AK988+AK997))^($F1006*(1+$E1006))</f>
        <v/>
      </c>
      <c r="AM1006" s="47">
        <f>AL1006*(1/(1+$G1006))^(1+$E1006)*(1+AM$7)^$D1006*(AM988/AL988)^$E1006*((AM988+AM997)/(AL988+AL997))^($F1006*(1+$E1006))</f>
        <v/>
      </c>
      <c r="AN1006" s="47">
        <f>AM1006*(1/(1+$G1006))^(1+$E1006)*(1+AN$7)^$D1006*(AN988/AM988)^$E1006*((AN988+AN997)/(AM988+AM997))^($F1006*(1+$E1006))</f>
        <v/>
      </c>
      <c r="AO1006" s="47">
        <f>AN1006*(1/(1+$G1006))^(1+$E1006)*(1+AO$7)^$D1006*(AO988/AN988)^$E1006*((AO988+AO997)/(AN988+AN997))^($F1006*(1+$E1006))</f>
        <v/>
      </c>
      <c r="AP1006" s="47">
        <f>AO1006*(1/(1+$G1006))^(1+$E1006)*(1+AP$7)^$D1006*(AP988/AO988)^$E1006*((AP988+AP997)/(AO988+AO997))^($F1006*(1+$E1006))</f>
        <v/>
      </c>
      <c r="AQ1006" s="47">
        <f>AP1006*(1/(1+$G1006))^(1+$E1006)*(1+AQ$7)^$D1006*(AQ988/AP988)^$E1006*((AQ988+AQ997)/(AP988+AP997))^($F1006*(1+$E1006))</f>
        <v/>
      </c>
      <c r="AR1006" s="47">
        <f>AQ1006*(1/(1+$G1006))^(1+$E1006)*(1+AR$7)^$D1006*(AR988/AQ988)^$E1006*((AR988+AR997)/(AQ988+AQ997))^($F1006*(1+$E1006))</f>
        <v/>
      </c>
      <c r="AS1006" s="47">
        <f>AR1006*(1/(1+$G1006))^(1+$E1006)*(1+AS$7)^$D1006*(AS988/AR988)^$E1006*((AS988+AS997)/(AR988+AR997))^($F1006*(1+$E1006))</f>
        <v/>
      </c>
      <c r="AT1006" s="47">
        <f>AS1006*(1/(1+$G1006))^(1+$E1006)*(1+AT$7)^$D1006*(AT988/AS988)^$E1006*((AT988+AT997)/(AS988+AS997))^($F1006*(1+$E1006))</f>
        <v/>
      </c>
      <c r="AU1006" s="47">
        <f>AT1006*(1/(1+$G1006))^(1+$E1006)*(1+AU$7)^$D1006*(AU988/AT988)^$E1006*((AU988+AU997)/(AT988+AT997))^($F1006*(1+$E1006))</f>
        <v/>
      </c>
      <c r="AV1006" s="47">
        <f>AU1006*(1/(1+$G1006))^(1+$E1006)*(1+AV$7)^$D1006*(AV988/AU988)^$E1006*((AV988+AV997)/(AU988+AU997))^($F1006*(1+$E1006))</f>
        <v/>
      </c>
      <c r="AW1006" s="47">
        <f>AV1006*(1/(1+$G1006))^(1+$E1006)*(1+AW$7)^$D1006*(AW988/AV988)^$E1006*((AW988+AW997)/(AV988+AV997))^($F1006*(1+$E1006))</f>
        <v/>
      </c>
      <c r="AX1006" s="48">
        <f>FUELUSE(AW1006,AX988,AW988,AX997,AW997,AX$7,$D1006,$E1006,$F1006,$G1006)</f>
        <v/>
      </c>
    </row>
    <row r="1007" hidden="1" outlineLevel="2">
      <c r="A1007" s="5" t="inlineStr">
        <is>
          <t>ener</t>
        </is>
      </c>
      <c r="B1007" s="5" t="inlineStr">
        <is>
          <t>die</t>
        </is>
      </c>
      <c r="C1007" s="5" t="inlineStr">
        <is>
          <t>mac</t>
        </is>
      </c>
      <c r="D1007" s="40">
        <f>INDEX(Inputs!$N$5:$N$132,MATCH($B1007&amp;"|"&amp;$C1007,Inputs!$A$5:$A$132,0))</f>
        <v/>
      </c>
      <c r="E1007" s="40">
        <f>INDEX(Inputs!$O$5:$O$132,MATCH($B1007&amp;"|"&amp;$C1007,Inputs!$A$5:$A$132,0))</f>
        <v/>
      </c>
      <c r="F1007" s="40">
        <f>INDEX(Inputs!$P$5:$P$132,MATCH($B1007&amp;"|"&amp;$C1007,Inputs!$A$5:$A$132,0))</f>
        <v/>
      </c>
      <c r="G1007" s="40">
        <f>INDEX(Inputs!$Q$5:$Q$132,MATCH($B1007&amp;"|"&amp;$C1007,Inputs!$A$5:$A$132,0))</f>
        <v/>
      </c>
      <c r="H1007" s="5">
        <f>INDEX(Variables!$B$5:$B$105,MATCH($A1007,Variables!$A$5:$A$105,0))&amp;IF($C1007="",""," | "&amp;INDEX(Mapping!$B$5:$B$26,MATCH($C1007,Mapping!$A$5:$A$26,0))&amp;" | "&amp;INDEX(Mapping!$B$30:$B$41,MATCH($B1007,Mapping!$A$30:$A$41,0)))</f>
        <v/>
      </c>
      <c r="I1007" s="5">
        <f>INDEX(Variables!$C$5:$C$105,MATCH($A1007,Variables!$A$5:$A$105,0))</f>
        <v/>
      </c>
      <c r="J1007" s="5">
        <f>INDEX(Variables!$E$5:$E$105,MATCH($A1007,Variables!$A$5:$A$105,0))</f>
        <v/>
      </c>
      <c r="K1007" s="25">
        <f>LOWER(Settings!$C$4)&amp;".mit."&amp;$A1007&amp;IF($C1007="","","."&amp;$C1007&amp;"."&amp;$B1007)&amp;IF(INDEX(Variables!$D$5:$D$105,MATCH($A1007,Variables!$A$5:$A$105,0))="","","."&amp;INDEX(Variables!$D$5:$D$105,MATCH($A1007,Variables!$A$5:$A$105,0)))&amp;"."&amp;K$5</f>
        <v/>
      </c>
      <c r="L1007" s="46">
        <f>INDEX(Inputs!$U$5:$U$132,MATCH($B1007&amp;"|"&amp;$C1007,Inputs!$A$5:$A$132,0))</f>
        <v/>
      </c>
      <c r="M1007" s="47">
        <f>L1007*(1/(1+$G1007))^(1+$E1007)*(1+M$7)^$D1007*(M989/L989)^$E1007*((M989+M998)/(L989+L998))^($F1007*(1+$E1007))</f>
        <v/>
      </c>
      <c r="N1007" s="47">
        <f>M1007*(1/(1+$G1007))^(1+$E1007)*(1+N$7)^$D1007*(N989/M989)^$E1007*((N989+N998)/(M989+M998))^($F1007*(1+$E1007))</f>
        <v/>
      </c>
      <c r="O1007" s="47">
        <f>N1007*(1/(1+$G1007))^(1+$E1007)*(1+O$7)^$D1007*(O989/N989)^$E1007*((O989+O998)/(N989+N998))^($F1007*(1+$E1007))</f>
        <v/>
      </c>
      <c r="P1007" s="47">
        <f>O1007*(1/(1+$G1007))^(1+$E1007)*(1+P$7)^$D1007*(P989/O989)^$E1007*((P989+P998)/(O989+O998))^($F1007*(1+$E1007))</f>
        <v/>
      </c>
      <c r="Q1007" s="47">
        <f>P1007*(1/(1+$G1007))^(1+$E1007)*(1+Q$7)^$D1007*(Q989/P989)^$E1007*((Q989+Q998)/(P989+P998))^($F1007*(1+$E1007))</f>
        <v/>
      </c>
      <c r="R1007" s="47">
        <f>Q1007*(1/(1+$G1007))^(1+$E1007)*(1+R$7)^$D1007*(R989/Q989)^$E1007*((R989+R998)/(Q989+Q998))^($F1007*(1+$E1007))</f>
        <v/>
      </c>
      <c r="S1007" s="47">
        <f>R1007*(1/(1+$G1007))^(1+$E1007)*(1+S$7)^$D1007*(S989/R989)^$E1007*((S989+S998)/(R989+R998))^($F1007*(1+$E1007))</f>
        <v/>
      </c>
      <c r="T1007" s="47">
        <f>S1007*(1/(1+$G1007))^(1+$E1007)*(1+T$7)^$D1007*(T989/S989)^$E1007*((T989+T998)/(S989+S998))^($F1007*(1+$E1007))</f>
        <v/>
      </c>
      <c r="U1007" s="47">
        <f>T1007*(1/(1+$G1007))^(1+$E1007)*(1+U$7)^$D1007*(U989/T989)^$E1007*((U989+U998)/(T989+T998))^($F1007*(1+$E1007))</f>
        <v/>
      </c>
      <c r="V1007" s="47">
        <f>U1007*(1/(1+$G1007))^(1+$E1007)*(1+V$7)^$D1007*(V989/U989)^$E1007*((V989+V998)/(U989+U998))^($F1007*(1+$E1007))</f>
        <v/>
      </c>
      <c r="W1007" s="47">
        <f>V1007*(1/(1+$G1007))^(1+$E1007)*(1+W$7)^$D1007*(W989/V989)^$E1007*((W989+W998)/(V989+V998))^($F1007*(1+$E1007))</f>
        <v/>
      </c>
      <c r="X1007" s="47">
        <f>W1007*(1/(1+$G1007))^(1+$E1007)*(1+X$7)^$D1007*(X989/W989)^$E1007*((X989+X998)/(W989+W998))^($F1007*(1+$E1007))</f>
        <v/>
      </c>
      <c r="Y1007" s="47">
        <f>X1007*(1/(1+$G1007))^(1+$E1007)*(1+Y$7)^$D1007*(Y989/X989)^$E1007*((Y989+Y998)/(X989+X998))^($F1007*(1+$E1007))</f>
        <v/>
      </c>
      <c r="Z1007" s="47">
        <f>Y1007*(1/(1+$G1007))^(1+$E1007)*(1+Z$7)^$D1007*(Z989/Y989)^$E1007*((Z989+Z998)/(Y989+Y998))^($F1007*(1+$E1007))</f>
        <v/>
      </c>
      <c r="AA1007" s="47">
        <f>Z1007*(1/(1+$G1007))^(1+$E1007)*(1+AA$7)^$D1007*(AA989/Z989)^$E1007*((AA989+AA998)/(Z989+Z998))^($F1007*(1+$E1007))</f>
        <v/>
      </c>
      <c r="AB1007" s="47">
        <f>AA1007*(1/(1+$G1007))^(1+$E1007)*(1+AB$7)^$D1007*(AB989/AA989)^$E1007*((AB989+AB998)/(AA989+AA998))^($F1007*(1+$E1007))</f>
        <v/>
      </c>
      <c r="AC1007" s="47">
        <f>AB1007*(1/(1+$G1007))^(1+$E1007)*(1+AC$7)^$D1007*(AC989/AB989)^$E1007*((AC989+AC998)/(AB989+AB998))^($F1007*(1+$E1007))</f>
        <v/>
      </c>
      <c r="AD1007" s="48">
        <f>FUELUSE(AC1007,AD989,AC989,AD998,AC998,AD$7,$D1007,$E1007,$F1007,$G1007)</f>
        <v/>
      </c>
      <c r="AE1007" s="25">
        <f>LOWER(Settings!$C$4)&amp;".mit."&amp;$A1007&amp;IF($C1007="","","."&amp;$C1007&amp;"."&amp;$B1007)&amp;IF(INDEX(Variables!$D$5:$D$105,MATCH($A1007,Variables!$A$5:$A$105,0))="","","."&amp;INDEX(Variables!$D$5:$D$105,MATCH($A1007,Variables!$A$5:$A$105,0)))&amp;"."&amp;AE$5</f>
        <v/>
      </c>
      <c r="AF1007" s="46">
        <f>INDEX(Inputs!$U$5:$U$132,MATCH($B1007&amp;"|"&amp;$C1007,Inputs!$A$5:$A$132,0))</f>
        <v/>
      </c>
      <c r="AG1007" s="47">
        <f>AF1007*(1/(1+$G1007))^(1+$E1007)*(1+AG$7)^$D1007*(AG989/AF989)^$E1007*((AG989+AG998)/(AF989+AF998))^($F1007*(1+$E1007))</f>
        <v/>
      </c>
      <c r="AH1007" s="47">
        <f>AG1007*(1/(1+$G1007))^(1+$E1007)*(1+AH$7)^$D1007*(AH989/AG989)^$E1007*((AH989+AH998)/(AG989+AG998))^($F1007*(1+$E1007))</f>
        <v/>
      </c>
      <c r="AI1007" s="47">
        <f>AH1007*(1/(1+$G1007))^(1+$E1007)*(1+AI$7)^$D1007*(AI989/AH989)^$E1007*((AI989+AI998)/(AH989+AH998))^($F1007*(1+$E1007))</f>
        <v/>
      </c>
      <c r="AJ1007" s="47">
        <f>AI1007*(1/(1+$G1007))^(1+$E1007)*(1+AJ$7)^$D1007*(AJ989/AI989)^$E1007*((AJ989+AJ998)/(AI989+AI998))^($F1007*(1+$E1007))</f>
        <v/>
      </c>
      <c r="AK1007" s="47">
        <f>AJ1007*(1/(1+$G1007))^(1+$E1007)*(1+AK$7)^$D1007*(AK989/AJ989)^$E1007*((AK989+AK998)/(AJ989+AJ998))^($F1007*(1+$E1007))</f>
        <v/>
      </c>
      <c r="AL1007" s="47">
        <f>AK1007*(1/(1+$G1007))^(1+$E1007)*(1+AL$7)^$D1007*(AL989/AK989)^$E1007*((AL989+AL998)/(AK989+AK998))^($F1007*(1+$E1007))</f>
        <v/>
      </c>
      <c r="AM1007" s="47">
        <f>AL1007*(1/(1+$G1007))^(1+$E1007)*(1+AM$7)^$D1007*(AM989/AL989)^$E1007*((AM989+AM998)/(AL989+AL998))^($F1007*(1+$E1007))</f>
        <v/>
      </c>
      <c r="AN1007" s="47">
        <f>AM1007*(1/(1+$G1007))^(1+$E1007)*(1+AN$7)^$D1007*(AN989/AM989)^$E1007*((AN989+AN998)/(AM989+AM998))^($F1007*(1+$E1007))</f>
        <v/>
      </c>
      <c r="AO1007" s="47">
        <f>AN1007*(1/(1+$G1007))^(1+$E1007)*(1+AO$7)^$D1007*(AO989/AN989)^$E1007*((AO989+AO998)/(AN989+AN998))^($F1007*(1+$E1007))</f>
        <v/>
      </c>
      <c r="AP1007" s="47">
        <f>AO1007*(1/(1+$G1007))^(1+$E1007)*(1+AP$7)^$D1007*(AP989/AO989)^$E1007*((AP989+AP998)/(AO989+AO998))^($F1007*(1+$E1007))</f>
        <v/>
      </c>
      <c r="AQ1007" s="47">
        <f>AP1007*(1/(1+$G1007))^(1+$E1007)*(1+AQ$7)^$D1007*(AQ989/AP989)^$E1007*((AQ989+AQ998)/(AP989+AP998))^($F1007*(1+$E1007))</f>
        <v/>
      </c>
      <c r="AR1007" s="47">
        <f>AQ1007*(1/(1+$G1007))^(1+$E1007)*(1+AR$7)^$D1007*(AR989/AQ989)^$E1007*((AR989+AR998)/(AQ989+AQ998))^($F1007*(1+$E1007))</f>
        <v/>
      </c>
      <c r="AS1007" s="47">
        <f>AR1007*(1/(1+$G1007))^(1+$E1007)*(1+AS$7)^$D1007*(AS989/AR989)^$E1007*((AS989+AS998)/(AR989+AR998))^($F1007*(1+$E1007))</f>
        <v/>
      </c>
      <c r="AT1007" s="47">
        <f>AS1007*(1/(1+$G1007))^(1+$E1007)*(1+AT$7)^$D1007*(AT989/AS989)^$E1007*((AT989+AT998)/(AS989+AS998))^($F1007*(1+$E1007))</f>
        <v/>
      </c>
      <c r="AU1007" s="47">
        <f>AT1007*(1/(1+$G1007))^(1+$E1007)*(1+AU$7)^$D1007*(AU989/AT989)^$E1007*((AU989+AU998)/(AT989+AT998))^($F1007*(1+$E1007))</f>
        <v/>
      </c>
      <c r="AV1007" s="47">
        <f>AU1007*(1/(1+$G1007))^(1+$E1007)*(1+AV$7)^$D1007*(AV989/AU989)^$E1007*((AV989+AV998)/(AU989+AU998))^($F1007*(1+$E1007))</f>
        <v/>
      </c>
      <c r="AW1007" s="47">
        <f>AV1007*(1/(1+$G1007))^(1+$E1007)*(1+AW$7)^$D1007*(AW989/AV989)^$E1007*((AW989+AW998)/(AV989+AV998))^($F1007*(1+$E1007))</f>
        <v/>
      </c>
      <c r="AX1007" s="48">
        <f>FUELUSE(AW1007,AX989,AW989,AX998,AW998,AX$7,$D1007,$E1007,$F1007,$G1007)</f>
        <v/>
      </c>
    </row>
    <row r="1008" hidden="1" outlineLevel="2">
      <c r="A1008" s="5" t="inlineStr">
        <is>
          <t>ener</t>
        </is>
      </c>
      <c r="B1008" s="5" t="inlineStr">
        <is>
          <t>lpg</t>
        </is>
      </c>
      <c r="C1008" s="5" t="inlineStr">
        <is>
          <t>mac</t>
        </is>
      </c>
      <c r="D1008" s="40">
        <f>INDEX(Inputs!$N$5:$N$132,MATCH($B1008&amp;"|"&amp;$C1008,Inputs!$A$5:$A$132,0))</f>
        <v/>
      </c>
      <c r="E1008" s="40">
        <f>INDEX(Inputs!$O$5:$O$132,MATCH($B1008&amp;"|"&amp;$C1008,Inputs!$A$5:$A$132,0))</f>
        <v/>
      </c>
      <c r="F1008" s="40">
        <f>INDEX(Inputs!$P$5:$P$132,MATCH($B1008&amp;"|"&amp;$C1008,Inputs!$A$5:$A$132,0))</f>
        <v/>
      </c>
      <c r="G1008" s="40">
        <f>INDEX(Inputs!$Q$5:$Q$132,MATCH($B1008&amp;"|"&amp;$C1008,Inputs!$A$5:$A$132,0))</f>
        <v/>
      </c>
      <c r="H1008" s="5">
        <f>INDEX(Variables!$B$5:$B$105,MATCH($A1008,Variables!$A$5:$A$105,0))&amp;IF($C1008="",""," | "&amp;INDEX(Mapping!$B$5:$B$26,MATCH($C1008,Mapping!$A$5:$A$26,0))&amp;" | "&amp;INDEX(Mapping!$B$30:$B$41,MATCH($B1008,Mapping!$A$30:$A$41,0)))</f>
        <v/>
      </c>
      <c r="I1008" s="5">
        <f>INDEX(Variables!$C$5:$C$105,MATCH($A1008,Variables!$A$5:$A$105,0))</f>
        <v/>
      </c>
      <c r="J1008" s="5">
        <f>INDEX(Variables!$E$5:$E$105,MATCH($A1008,Variables!$A$5:$A$105,0))</f>
        <v/>
      </c>
      <c r="K1008" s="25">
        <f>LOWER(Settings!$C$4)&amp;".mit."&amp;$A1008&amp;IF($C1008="","","."&amp;$C1008&amp;"."&amp;$B1008)&amp;IF(INDEX(Variables!$D$5:$D$105,MATCH($A1008,Variables!$A$5:$A$105,0))="","","."&amp;INDEX(Variables!$D$5:$D$105,MATCH($A1008,Variables!$A$5:$A$105,0)))&amp;"."&amp;K$5</f>
        <v/>
      </c>
      <c r="L1008" s="46">
        <f>INDEX(Inputs!$U$5:$U$132,MATCH($B1008&amp;"|"&amp;$C1008,Inputs!$A$5:$A$132,0))</f>
        <v/>
      </c>
      <c r="M1008" s="47">
        <f>L1008*(1/(1+$G1008))^(1+$E1008)*(1+M$7)^$D1008*(M990/L990)^$E1008*((M990+M999)/(L990+L999))^($F1008*(1+$E1008))</f>
        <v/>
      </c>
      <c r="N1008" s="47">
        <f>M1008*(1/(1+$G1008))^(1+$E1008)*(1+N$7)^$D1008*(N990/M990)^$E1008*((N990+N999)/(M990+M999))^($F1008*(1+$E1008))</f>
        <v/>
      </c>
      <c r="O1008" s="47">
        <f>N1008*(1/(1+$G1008))^(1+$E1008)*(1+O$7)^$D1008*(O990/N990)^$E1008*((O990+O999)/(N990+N999))^($F1008*(1+$E1008))</f>
        <v/>
      </c>
      <c r="P1008" s="47">
        <f>O1008*(1/(1+$G1008))^(1+$E1008)*(1+P$7)^$D1008*(P990/O990)^$E1008*((P990+P999)/(O990+O999))^($F1008*(1+$E1008))</f>
        <v/>
      </c>
      <c r="Q1008" s="47">
        <f>P1008*(1/(1+$G1008))^(1+$E1008)*(1+Q$7)^$D1008*(Q990/P990)^$E1008*((Q990+Q999)/(P990+P999))^($F1008*(1+$E1008))</f>
        <v/>
      </c>
      <c r="R1008" s="47">
        <f>Q1008*(1/(1+$G1008))^(1+$E1008)*(1+R$7)^$D1008*(R990/Q990)^$E1008*((R990+R999)/(Q990+Q999))^($F1008*(1+$E1008))</f>
        <v/>
      </c>
      <c r="S1008" s="47">
        <f>R1008*(1/(1+$G1008))^(1+$E1008)*(1+S$7)^$D1008*(S990/R990)^$E1008*((S990+S999)/(R990+R999))^($F1008*(1+$E1008))</f>
        <v/>
      </c>
      <c r="T1008" s="47">
        <f>S1008*(1/(1+$G1008))^(1+$E1008)*(1+T$7)^$D1008*(T990/S990)^$E1008*((T990+T999)/(S990+S999))^($F1008*(1+$E1008))</f>
        <v/>
      </c>
      <c r="U1008" s="47">
        <f>T1008*(1/(1+$G1008))^(1+$E1008)*(1+U$7)^$D1008*(U990/T990)^$E1008*((U990+U999)/(T990+T999))^($F1008*(1+$E1008))</f>
        <v/>
      </c>
      <c r="V1008" s="47">
        <f>U1008*(1/(1+$G1008))^(1+$E1008)*(1+V$7)^$D1008*(V990/U990)^$E1008*((V990+V999)/(U990+U999))^($F1008*(1+$E1008))</f>
        <v/>
      </c>
      <c r="W1008" s="47">
        <f>V1008*(1/(1+$G1008))^(1+$E1008)*(1+W$7)^$D1008*(W990/V990)^$E1008*((W990+W999)/(V990+V999))^($F1008*(1+$E1008))</f>
        <v/>
      </c>
      <c r="X1008" s="47">
        <f>W1008*(1/(1+$G1008))^(1+$E1008)*(1+X$7)^$D1008*(X990/W990)^$E1008*((X990+X999)/(W990+W999))^($F1008*(1+$E1008))</f>
        <v/>
      </c>
      <c r="Y1008" s="47">
        <f>X1008*(1/(1+$G1008))^(1+$E1008)*(1+Y$7)^$D1008*(Y990/X990)^$E1008*((Y990+Y999)/(X990+X999))^($F1008*(1+$E1008))</f>
        <v/>
      </c>
      <c r="Z1008" s="47">
        <f>Y1008*(1/(1+$G1008))^(1+$E1008)*(1+Z$7)^$D1008*(Z990/Y990)^$E1008*((Z990+Z999)/(Y990+Y999))^($F1008*(1+$E1008))</f>
        <v/>
      </c>
      <c r="AA1008" s="47">
        <f>Z1008*(1/(1+$G1008))^(1+$E1008)*(1+AA$7)^$D1008*(AA990/Z990)^$E1008*((AA990+AA999)/(Z990+Z999))^($F1008*(1+$E1008))</f>
        <v/>
      </c>
      <c r="AB1008" s="47">
        <f>AA1008*(1/(1+$G1008))^(1+$E1008)*(1+AB$7)^$D1008*(AB990/AA990)^$E1008*((AB990+AB999)/(AA990+AA999))^($F1008*(1+$E1008))</f>
        <v/>
      </c>
      <c r="AC1008" s="47">
        <f>AB1008*(1/(1+$G1008))^(1+$E1008)*(1+AC$7)^$D1008*(AC990/AB990)^$E1008*((AC990+AC999)/(AB990+AB999))^($F1008*(1+$E1008))</f>
        <v/>
      </c>
      <c r="AD1008" s="48">
        <f>FUELUSE(AC1008,AD990,AC990,AD999,AC999,AD$7,$D1008,$E1008,$F1008,$G1008)</f>
        <v/>
      </c>
      <c r="AE1008" s="25">
        <f>LOWER(Settings!$C$4)&amp;".mit."&amp;$A1008&amp;IF($C1008="","","."&amp;$C1008&amp;"."&amp;$B1008)&amp;IF(INDEX(Variables!$D$5:$D$105,MATCH($A1008,Variables!$A$5:$A$105,0))="","","."&amp;INDEX(Variables!$D$5:$D$105,MATCH($A1008,Variables!$A$5:$A$105,0)))&amp;"."&amp;AE$5</f>
        <v/>
      </c>
      <c r="AF1008" s="46">
        <f>INDEX(Inputs!$U$5:$U$132,MATCH($B1008&amp;"|"&amp;$C1008,Inputs!$A$5:$A$132,0))</f>
        <v/>
      </c>
      <c r="AG1008" s="47">
        <f>AF1008*(1/(1+$G1008))^(1+$E1008)*(1+AG$7)^$D1008*(AG990/AF990)^$E1008*((AG990+AG999)/(AF990+AF999))^($F1008*(1+$E1008))</f>
        <v/>
      </c>
      <c r="AH1008" s="47">
        <f>AG1008*(1/(1+$G1008))^(1+$E1008)*(1+AH$7)^$D1008*(AH990/AG990)^$E1008*((AH990+AH999)/(AG990+AG999))^($F1008*(1+$E1008))</f>
        <v/>
      </c>
      <c r="AI1008" s="47">
        <f>AH1008*(1/(1+$G1008))^(1+$E1008)*(1+AI$7)^$D1008*(AI990/AH990)^$E1008*((AI990+AI999)/(AH990+AH999))^($F1008*(1+$E1008))</f>
        <v/>
      </c>
      <c r="AJ1008" s="47">
        <f>AI1008*(1/(1+$G1008))^(1+$E1008)*(1+AJ$7)^$D1008*(AJ990/AI990)^$E1008*((AJ990+AJ999)/(AI990+AI999))^($F1008*(1+$E1008))</f>
        <v/>
      </c>
      <c r="AK1008" s="47">
        <f>AJ1008*(1/(1+$G1008))^(1+$E1008)*(1+AK$7)^$D1008*(AK990/AJ990)^$E1008*((AK990+AK999)/(AJ990+AJ999))^($F1008*(1+$E1008))</f>
        <v/>
      </c>
      <c r="AL1008" s="47">
        <f>AK1008*(1/(1+$G1008))^(1+$E1008)*(1+AL$7)^$D1008*(AL990/AK990)^$E1008*((AL990+AL999)/(AK990+AK999))^($F1008*(1+$E1008))</f>
        <v/>
      </c>
      <c r="AM1008" s="47">
        <f>AL1008*(1/(1+$G1008))^(1+$E1008)*(1+AM$7)^$D1008*(AM990/AL990)^$E1008*((AM990+AM999)/(AL990+AL999))^($F1008*(1+$E1008))</f>
        <v/>
      </c>
      <c r="AN1008" s="47">
        <f>AM1008*(1/(1+$G1008))^(1+$E1008)*(1+AN$7)^$D1008*(AN990/AM990)^$E1008*((AN990+AN999)/(AM990+AM999))^($F1008*(1+$E1008))</f>
        <v/>
      </c>
      <c r="AO1008" s="47">
        <f>AN1008*(1/(1+$G1008))^(1+$E1008)*(1+AO$7)^$D1008*(AO990/AN990)^$E1008*((AO990+AO999)/(AN990+AN999))^($F1008*(1+$E1008))</f>
        <v/>
      </c>
      <c r="AP1008" s="47">
        <f>AO1008*(1/(1+$G1008))^(1+$E1008)*(1+AP$7)^$D1008*(AP990/AO990)^$E1008*((AP990+AP999)/(AO990+AO999))^($F1008*(1+$E1008))</f>
        <v/>
      </c>
      <c r="AQ1008" s="47">
        <f>AP1008*(1/(1+$G1008))^(1+$E1008)*(1+AQ$7)^$D1008*(AQ990/AP990)^$E1008*((AQ990+AQ999)/(AP990+AP999))^($F1008*(1+$E1008))</f>
        <v/>
      </c>
      <c r="AR1008" s="47">
        <f>AQ1008*(1/(1+$G1008))^(1+$E1008)*(1+AR$7)^$D1008*(AR990/AQ990)^$E1008*((AR990+AR999)/(AQ990+AQ999))^($F1008*(1+$E1008))</f>
        <v/>
      </c>
      <c r="AS1008" s="47">
        <f>AR1008*(1/(1+$G1008))^(1+$E1008)*(1+AS$7)^$D1008*(AS990/AR990)^$E1008*((AS990+AS999)/(AR990+AR999))^($F1008*(1+$E1008))</f>
        <v/>
      </c>
      <c r="AT1008" s="47">
        <f>AS1008*(1/(1+$G1008))^(1+$E1008)*(1+AT$7)^$D1008*(AT990/AS990)^$E1008*((AT990+AT999)/(AS990+AS999))^($F1008*(1+$E1008))</f>
        <v/>
      </c>
      <c r="AU1008" s="47">
        <f>AT1008*(1/(1+$G1008))^(1+$E1008)*(1+AU$7)^$D1008*(AU990/AT990)^$E1008*((AU990+AU999)/(AT990+AT999))^($F1008*(1+$E1008))</f>
        <v/>
      </c>
      <c r="AV1008" s="47">
        <f>AU1008*(1/(1+$G1008))^(1+$E1008)*(1+AV$7)^$D1008*(AV990/AU990)^$E1008*((AV990+AV999)/(AU990+AU999))^($F1008*(1+$E1008))</f>
        <v/>
      </c>
      <c r="AW1008" s="47">
        <f>AV1008*(1/(1+$G1008))^(1+$E1008)*(1+AW$7)^$D1008*(AW990/AV990)^$E1008*((AW990+AW999)/(AV990+AV999))^($F1008*(1+$E1008))</f>
        <v/>
      </c>
      <c r="AX1008" s="48">
        <f>FUELUSE(AW1008,AX990,AW990,AX999,AW999,AX$7,$D1008,$E1008,$F1008,$G1008)</f>
        <v/>
      </c>
    </row>
    <row r="1009" hidden="1" outlineLevel="2">
      <c r="A1009" s="5" t="inlineStr">
        <is>
          <t>ener</t>
        </is>
      </c>
      <c r="B1009" s="5" t="inlineStr">
        <is>
          <t>ker</t>
        </is>
      </c>
      <c r="C1009" s="5" t="inlineStr">
        <is>
          <t>mac</t>
        </is>
      </c>
      <c r="D1009" s="40">
        <f>INDEX(Inputs!$N$5:$N$132,MATCH($B1009&amp;"|"&amp;$C1009,Inputs!$A$5:$A$132,0))</f>
        <v/>
      </c>
      <c r="E1009" s="40">
        <f>INDEX(Inputs!$O$5:$O$132,MATCH($B1009&amp;"|"&amp;$C1009,Inputs!$A$5:$A$132,0))</f>
        <v/>
      </c>
      <c r="F1009" s="40">
        <f>INDEX(Inputs!$P$5:$P$132,MATCH($B1009&amp;"|"&amp;$C1009,Inputs!$A$5:$A$132,0))</f>
        <v/>
      </c>
      <c r="G1009" s="40">
        <f>INDEX(Inputs!$Q$5:$Q$132,MATCH($B1009&amp;"|"&amp;$C1009,Inputs!$A$5:$A$132,0))</f>
        <v/>
      </c>
      <c r="H1009" s="5">
        <f>INDEX(Variables!$B$5:$B$105,MATCH($A1009,Variables!$A$5:$A$105,0))&amp;IF($C1009="",""," | "&amp;INDEX(Mapping!$B$5:$B$26,MATCH($C1009,Mapping!$A$5:$A$26,0))&amp;" | "&amp;INDEX(Mapping!$B$30:$B$41,MATCH($B1009,Mapping!$A$30:$A$41,0)))</f>
        <v/>
      </c>
      <c r="I1009" s="5">
        <f>INDEX(Variables!$C$5:$C$105,MATCH($A1009,Variables!$A$5:$A$105,0))</f>
        <v/>
      </c>
      <c r="J1009" s="5">
        <f>INDEX(Variables!$E$5:$E$105,MATCH($A1009,Variables!$A$5:$A$105,0))</f>
        <v/>
      </c>
      <c r="K1009" s="25">
        <f>LOWER(Settings!$C$4)&amp;".mit."&amp;$A1009&amp;IF($C1009="","","."&amp;$C1009&amp;"."&amp;$B1009)&amp;IF(INDEX(Variables!$D$5:$D$105,MATCH($A1009,Variables!$A$5:$A$105,0))="","","."&amp;INDEX(Variables!$D$5:$D$105,MATCH($A1009,Variables!$A$5:$A$105,0)))&amp;"."&amp;K$5</f>
        <v/>
      </c>
      <c r="L1009" s="46">
        <f>INDEX(Inputs!$U$5:$U$132,MATCH($B1009&amp;"|"&amp;$C1009,Inputs!$A$5:$A$132,0))</f>
        <v/>
      </c>
      <c r="M1009" s="47">
        <f>L1009*(1/(1+$G1009))^(1+$E1009)*(1+M$7)^$D1009*(M991/L991)^$E1009*((M991+M1000)/(L991+L1000))^($F1009*(1+$E1009))</f>
        <v/>
      </c>
      <c r="N1009" s="47">
        <f>M1009*(1/(1+$G1009))^(1+$E1009)*(1+N$7)^$D1009*(N991/M991)^$E1009*((N991+N1000)/(M991+M1000))^($F1009*(1+$E1009))</f>
        <v/>
      </c>
      <c r="O1009" s="47">
        <f>N1009*(1/(1+$G1009))^(1+$E1009)*(1+O$7)^$D1009*(O991/N991)^$E1009*((O991+O1000)/(N991+N1000))^($F1009*(1+$E1009))</f>
        <v/>
      </c>
      <c r="P1009" s="47">
        <f>O1009*(1/(1+$G1009))^(1+$E1009)*(1+P$7)^$D1009*(P991/O991)^$E1009*((P991+P1000)/(O991+O1000))^($F1009*(1+$E1009))</f>
        <v/>
      </c>
      <c r="Q1009" s="47">
        <f>P1009*(1/(1+$G1009))^(1+$E1009)*(1+Q$7)^$D1009*(Q991/P991)^$E1009*((Q991+Q1000)/(P991+P1000))^($F1009*(1+$E1009))</f>
        <v/>
      </c>
      <c r="R1009" s="47">
        <f>Q1009*(1/(1+$G1009))^(1+$E1009)*(1+R$7)^$D1009*(R991/Q991)^$E1009*((R991+R1000)/(Q991+Q1000))^($F1009*(1+$E1009))</f>
        <v/>
      </c>
      <c r="S1009" s="47">
        <f>R1009*(1/(1+$G1009))^(1+$E1009)*(1+S$7)^$D1009*(S991/R991)^$E1009*((S991+S1000)/(R991+R1000))^($F1009*(1+$E1009))</f>
        <v/>
      </c>
      <c r="T1009" s="47">
        <f>S1009*(1/(1+$G1009))^(1+$E1009)*(1+T$7)^$D1009*(T991/S991)^$E1009*((T991+T1000)/(S991+S1000))^($F1009*(1+$E1009))</f>
        <v/>
      </c>
      <c r="U1009" s="47">
        <f>T1009*(1/(1+$G1009))^(1+$E1009)*(1+U$7)^$D1009*(U991/T991)^$E1009*((U991+U1000)/(T991+T1000))^($F1009*(1+$E1009))</f>
        <v/>
      </c>
      <c r="V1009" s="47">
        <f>U1009*(1/(1+$G1009))^(1+$E1009)*(1+V$7)^$D1009*(V991/U991)^$E1009*((V991+V1000)/(U991+U1000))^($F1009*(1+$E1009))</f>
        <v/>
      </c>
      <c r="W1009" s="47">
        <f>V1009*(1/(1+$G1009))^(1+$E1009)*(1+W$7)^$D1009*(W991/V991)^$E1009*((W991+W1000)/(V991+V1000))^($F1009*(1+$E1009))</f>
        <v/>
      </c>
      <c r="X1009" s="47">
        <f>W1009*(1/(1+$G1009))^(1+$E1009)*(1+X$7)^$D1009*(X991/W991)^$E1009*((X991+X1000)/(W991+W1000))^($F1009*(1+$E1009))</f>
        <v/>
      </c>
      <c r="Y1009" s="47">
        <f>X1009*(1/(1+$G1009))^(1+$E1009)*(1+Y$7)^$D1009*(Y991/X991)^$E1009*((Y991+Y1000)/(X991+X1000))^($F1009*(1+$E1009))</f>
        <v/>
      </c>
      <c r="Z1009" s="47">
        <f>Y1009*(1/(1+$G1009))^(1+$E1009)*(1+Z$7)^$D1009*(Z991/Y991)^$E1009*((Z991+Z1000)/(Y991+Y1000))^($F1009*(1+$E1009))</f>
        <v/>
      </c>
      <c r="AA1009" s="47">
        <f>Z1009*(1/(1+$G1009))^(1+$E1009)*(1+AA$7)^$D1009*(AA991/Z991)^$E1009*((AA991+AA1000)/(Z991+Z1000))^($F1009*(1+$E1009))</f>
        <v/>
      </c>
      <c r="AB1009" s="47">
        <f>AA1009*(1/(1+$G1009))^(1+$E1009)*(1+AB$7)^$D1009*(AB991/AA991)^$E1009*((AB991+AB1000)/(AA991+AA1000))^($F1009*(1+$E1009))</f>
        <v/>
      </c>
      <c r="AC1009" s="47">
        <f>AB1009*(1/(1+$G1009))^(1+$E1009)*(1+AC$7)^$D1009*(AC991/AB991)^$E1009*((AC991+AC1000)/(AB991+AB1000))^($F1009*(1+$E1009))</f>
        <v/>
      </c>
      <c r="AD1009" s="48">
        <f>FUELUSE(AC1009,AD991,AC991,AD1000,AC1000,AD$7,$D1009,$E1009,$F1009,$G1009)</f>
        <v/>
      </c>
      <c r="AE1009" s="25">
        <f>LOWER(Settings!$C$4)&amp;".mit."&amp;$A1009&amp;IF($C1009="","","."&amp;$C1009&amp;"."&amp;$B1009)&amp;IF(INDEX(Variables!$D$5:$D$105,MATCH($A1009,Variables!$A$5:$A$105,0))="","","."&amp;INDEX(Variables!$D$5:$D$105,MATCH($A1009,Variables!$A$5:$A$105,0)))&amp;"."&amp;AE$5</f>
        <v/>
      </c>
      <c r="AF1009" s="46">
        <f>INDEX(Inputs!$U$5:$U$132,MATCH($B1009&amp;"|"&amp;$C1009,Inputs!$A$5:$A$132,0))</f>
        <v/>
      </c>
      <c r="AG1009" s="47">
        <f>AF1009*(1/(1+$G1009))^(1+$E1009)*(1+AG$7)^$D1009*(AG991/AF991)^$E1009*((AG991+AG1000)/(AF991+AF1000))^($F1009*(1+$E1009))</f>
        <v/>
      </c>
      <c r="AH1009" s="47">
        <f>AG1009*(1/(1+$G1009))^(1+$E1009)*(1+AH$7)^$D1009*(AH991/AG991)^$E1009*((AH991+AH1000)/(AG991+AG1000))^($F1009*(1+$E1009))</f>
        <v/>
      </c>
      <c r="AI1009" s="47">
        <f>AH1009*(1/(1+$G1009))^(1+$E1009)*(1+AI$7)^$D1009*(AI991/AH991)^$E1009*((AI991+AI1000)/(AH991+AH1000))^($F1009*(1+$E1009))</f>
        <v/>
      </c>
      <c r="AJ1009" s="47">
        <f>AI1009*(1/(1+$G1009))^(1+$E1009)*(1+AJ$7)^$D1009*(AJ991/AI991)^$E1009*((AJ991+AJ1000)/(AI991+AI1000))^($F1009*(1+$E1009))</f>
        <v/>
      </c>
      <c r="AK1009" s="47">
        <f>AJ1009*(1/(1+$G1009))^(1+$E1009)*(1+AK$7)^$D1009*(AK991/AJ991)^$E1009*((AK991+AK1000)/(AJ991+AJ1000))^($F1009*(1+$E1009))</f>
        <v/>
      </c>
      <c r="AL1009" s="47">
        <f>AK1009*(1/(1+$G1009))^(1+$E1009)*(1+AL$7)^$D1009*(AL991/AK991)^$E1009*((AL991+AL1000)/(AK991+AK1000))^($F1009*(1+$E1009))</f>
        <v/>
      </c>
      <c r="AM1009" s="47">
        <f>AL1009*(1/(1+$G1009))^(1+$E1009)*(1+AM$7)^$D1009*(AM991/AL991)^$E1009*((AM991+AM1000)/(AL991+AL1000))^($F1009*(1+$E1009))</f>
        <v/>
      </c>
      <c r="AN1009" s="47">
        <f>AM1009*(1/(1+$G1009))^(1+$E1009)*(1+AN$7)^$D1009*(AN991/AM991)^$E1009*((AN991+AN1000)/(AM991+AM1000))^($F1009*(1+$E1009))</f>
        <v/>
      </c>
      <c r="AO1009" s="47">
        <f>AN1009*(1/(1+$G1009))^(1+$E1009)*(1+AO$7)^$D1009*(AO991/AN991)^$E1009*((AO991+AO1000)/(AN991+AN1000))^($F1009*(1+$E1009))</f>
        <v/>
      </c>
      <c r="AP1009" s="47">
        <f>AO1009*(1/(1+$G1009))^(1+$E1009)*(1+AP$7)^$D1009*(AP991/AO991)^$E1009*((AP991+AP1000)/(AO991+AO1000))^($F1009*(1+$E1009))</f>
        <v/>
      </c>
      <c r="AQ1009" s="47">
        <f>AP1009*(1/(1+$G1009))^(1+$E1009)*(1+AQ$7)^$D1009*(AQ991/AP991)^$E1009*((AQ991+AQ1000)/(AP991+AP1000))^($F1009*(1+$E1009))</f>
        <v/>
      </c>
      <c r="AR1009" s="47">
        <f>AQ1009*(1/(1+$G1009))^(1+$E1009)*(1+AR$7)^$D1009*(AR991/AQ991)^$E1009*((AR991+AR1000)/(AQ991+AQ1000))^($F1009*(1+$E1009))</f>
        <v/>
      </c>
      <c r="AS1009" s="47">
        <f>AR1009*(1/(1+$G1009))^(1+$E1009)*(1+AS$7)^$D1009*(AS991/AR991)^$E1009*((AS991+AS1000)/(AR991+AR1000))^($F1009*(1+$E1009))</f>
        <v/>
      </c>
      <c r="AT1009" s="47">
        <f>AS1009*(1/(1+$G1009))^(1+$E1009)*(1+AT$7)^$D1009*(AT991/AS991)^$E1009*((AT991+AT1000)/(AS991+AS1000))^($F1009*(1+$E1009))</f>
        <v/>
      </c>
      <c r="AU1009" s="47">
        <f>AT1009*(1/(1+$G1009))^(1+$E1009)*(1+AU$7)^$D1009*(AU991/AT991)^$E1009*((AU991+AU1000)/(AT991+AT1000))^($F1009*(1+$E1009))</f>
        <v/>
      </c>
      <c r="AV1009" s="47">
        <f>AU1009*(1/(1+$G1009))^(1+$E1009)*(1+AV$7)^$D1009*(AV991/AU991)^$E1009*((AV991+AV1000)/(AU991+AU1000))^($F1009*(1+$E1009))</f>
        <v/>
      </c>
      <c r="AW1009" s="47">
        <f>AV1009*(1/(1+$G1009))^(1+$E1009)*(1+AW$7)^$D1009*(AW991/AV991)^$E1009*((AW991+AW1000)/(AV991+AV1000))^($F1009*(1+$E1009))</f>
        <v/>
      </c>
      <c r="AX1009" s="48">
        <f>FUELUSE(AW1009,AX991,AW991,AX1000,AW1000,AX$7,$D1009,$E1009,$F1009,$G1009)</f>
        <v/>
      </c>
    </row>
    <row r="1010" hidden="1" outlineLevel="2">
      <c r="A1010" s="5" t="inlineStr">
        <is>
          <t>ener</t>
        </is>
      </c>
      <c r="B1010" s="5" t="inlineStr">
        <is>
          <t>oop</t>
        </is>
      </c>
      <c r="C1010" s="5" t="inlineStr">
        <is>
          <t>mac</t>
        </is>
      </c>
      <c r="D1010" s="40">
        <f>INDEX(Inputs!$N$5:$N$132,MATCH($B1010&amp;"|"&amp;$C1010,Inputs!$A$5:$A$132,0))</f>
        <v/>
      </c>
      <c r="E1010" s="40">
        <f>INDEX(Inputs!$O$5:$O$132,MATCH($B1010&amp;"|"&amp;$C1010,Inputs!$A$5:$A$132,0))</f>
        <v/>
      </c>
      <c r="F1010" s="40">
        <f>INDEX(Inputs!$P$5:$P$132,MATCH($B1010&amp;"|"&amp;$C1010,Inputs!$A$5:$A$132,0))</f>
        <v/>
      </c>
      <c r="G1010" s="40">
        <f>INDEX(Inputs!$Q$5:$Q$132,MATCH($B1010&amp;"|"&amp;$C1010,Inputs!$A$5:$A$132,0))</f>
        <v/>
      </c>
      <c r="H1010" s="5">
        <f>INDEX(Variables!$B$5:$B$105,MATCH($A1010,Variables!$A$5:$A$105,0))&amp;IF($C1010="",""," | "&amp;INDEX(Mapping!$B$5:$B$26,MATCH($C1010,Mapping!$A$5:$A$26,0))&amp;" | "&amp;INDEX(Mapping!$B$30:$B$41,MATCH($B1010,Mapping!$A$30:$A$41,0)))</f>
        <v/>
      </c>
      <c r="I1010" s="5">
        <f>INDEX(Variables!$C$5:$C$105,MATCH($A1010,Variables!$A$5:$A$105,0))</f>
        <v/>
      </c>
      <c r="J1010" s="5">
        <f>INDEX(Variables!$E$5:$E$105,MATCH($A1010,Variables!$A$5:$A$105,0))</f>
        <v/>
      </c>
      <c r="K1010" s="25">
        <f>LOWER(Settings!$C$4)&amp;".mit."&amp;$A1010&amp;IF($C1010="","","."&amp;$C1010&amp;"."&amp;$B1010)&amp;IF(INDEX(Variables!$D$5:$D$105,MATCH($A1010,Variables!$A$5:$A$105,0))="","","."&amp;INDEX(Variables!$D$5:$D$105,MATCH($A1010,Variables!$A$5:$A$105,0)))&amp;"."&amp;K$5</f>
        <v/>
      </c>
      <c r="L1010" s="46">
        <f>INDEX(Inputs!$U$5:$U$132,MATCH($B1010&amp;"|"&amp;$C1010,Inputs!$A$5:$A$132,0))</f>
        <v/>
      </c>
      <c r="M1010" s="47">
        <f>L1010*(1/(1+$G1010))^(1+$E1010)*(1+M$7)^$D1010*(M992/L992)^$E1010*((M992+M1001)/(L992+L1001))^($F1010*(1+$E1010))</f>
        <v/>
      </c>
      <c r="N1010" s="47">
        <f>M1010*(1/(1+$G1010))^(1+$E1010)*(1+N$7)^$D1010*(N992/M992)^$E1010*((N992+N1001)/(M992+M1001))^($F1010*(1+$E1010))</f>
        <v/>
      </c>
      <c r="O1010" s="47">
        <f>N1010*(1/(1+$G1010))^(1+$E1010)*(1+O$7)^$D1010*(O992/N992)^$E1010*((O992+O1001)/(N992+N1001))^($F1010*(1+$E1010))</f>
        <v/>
      </c>
      <c r="P1010" s="47">
        <f>O1010*(1/(1+$G1010))^(1+$E1010)*(1+P$7)^$D1010*(P992/O992)^$E1010*((P992+P1001)/(O992+O1001))^($F1010*(1+$E1010))</f>
        <v/>
      </c>
      <c r="Q1010" s="47">
        <f>P1010*(1/(1+$G1010))^(1+$E1010)*(1+Q$7)^$D1010*(Q992/P992)^$E1010*((Q992+Q1001)/(P992+P1001))^($F1010*(1+$E1010))</f>
        <v/>
      </c>
      <c r="R1010" s="47">
        <f>Q1010*(1/(1+$G1010))^(1+$E1010)*(1+R$7)^$D1010*(R992/Q992)^$E1010*((R992+R1001)/(Q992+Q1001))^($F1010*(1+$E1010))</f>
        <v/>
      </c>
      <c r="S1010" s="47">
        <f>R1010*(1/(1+$G1010))^(1+$E1010)*(1+S$7)^$D1010*(S992/R992)^$E1010*((S992+S1001)/(R992+R1001))^($F1010*(1+$E1010))</f>
        <v/>
      </c>
      <c r="T1010" s="47">
        <f>S1010*(1/(1+$G1010))^(1+$E1010)*(1+T$7)^$D1010*(T992/S992)^$E1010*((T992+T1001)/(S992+S1001))^($F1010*(1+$E1010))</f>
        <v/>
      </c>
      <c r="U1010" s="47">
        <f>T1010*(1/(1+$G1010))^(1+$E1010)*(1+U$7)^$D1010*(U992/T992)^$E1010*((U992+U1001)/(T992+T1001))^($F1010*(1+$E1010))</f>
        <v/>
      </c>
      <c r="V1010" s="47">
        <f>U1010*(1/(1+$G1010))^(1+$E1010)*(1+V$7)^$D1010*(V992/U992)^$E1010*((V992+V1001)/(U992+U1001))^($F1010*(1+$E1010))</f>
        <v/>
      </c>
      <c r="W1010" s="47">
        <f>V1010*(1/(1+$G1010))^(1+$E1010)*(1+W$7)^$D1010*(W992/V992)^$E1010*((W992+W1001)/(V992+V1001))^($F1010*(1+$E1010))</f>
        <v/>
      </c>
      <c r="X1010" s="47">
        <f>W1010*(1/(1+$G1010))^(1+$E1010)*(1+X$7)^$D1010*(X992/W992)^$E1010*((X992+X1001)/(W992+W1001))^($F1010*(1+$E1010))</f>
        <v/>
      </c>
      <c r="Y1010" s="47">
        <f>X1010*(1/(1+$G1010))^(1+$E1010)*(1+Y$7)^$D1010*(Y992/X992)^$E1010*((Y992+Y1001)/(X992+X1001))^($F1010*(1+$E1010))</f>
        <v/>
      </c>
      <c r="Z1010" s="47">
        <f>Y1010*(1/(1+$G1010))^(1+$E1010)*(1+Z$7)^$D1010*(Z992/Y992)^$E1010*((Z992+Z1001)/(Y992+Y1001))^($F1010*(1+$E1010))</f>
        <v/>
      </c>
      <c r="AA1010" s="47">
        <f>Z1010*(1/(1+$G1010))^(1+$E1010)*(1+AA$7)^$D1010*(AA992/Z992)^$E1010*((AA992+AA1001)/(Z992+Z1001))^($F1010*(1+$E1010))</f>
        <v/>
      </c>
      <c r="AB1010" s="47">
        <f>AA1010*(1/(1+$G1010))^(1+$E1010)*(1+AB$7)^$D1010*(AB992/AA992)^$E1010*((AB992+AB1001)/(AA992+AA1001))^($F1010*(1+$E1010))</f>
        <v/>
      </c>
      <c r="AC1010" s="47">
        <f>AB1010*(1/(1+$G1010))^(1+$E1010)*(1+AC$7)^$D1010*(AC992/AB992)^$E1010*((AC992+AC1001)/(AB992+AB1001))^($F1010*(1+$E1010))</f>
        <v/>
      </c>
      <c r="AD1010" s="48">
        <f>FUELUSE(AC1010,AD992,AC992,AD1001,AC1001,AD$7,$D1010,$E1010,$F1010,$G1010)</f>
        <v/>
      </c>
      <c r="AE1010" s="25">
        <f>LOWER(Settings!$C$4)&amp;".mit."&amp;$A1010&amp;IF($C1010="","","."&amp;$C1010&amp;"."&amp;$B1010)&amp;IF(INDEX(Variables!$D$5:$D$105,MATCH($A1010,Variables!$A$5:$A$105,0))="","","."&amp;INDEX(Variables!$D$5:$D$105,MATCH($A1010,Variables!$A$5:$A$105,0)))&amp;"."&amp;AE$5</f>
        <v/>
      </c>
      <c r="AF1010" s="46">
        <f>INDEX(Inputs!$U$5:$U$132,MATCH($B1010&amp;"|"&amp;$C1010,Inputs!$A$5:$A$132,0))</f>
        <v/>
      </c>
      <c r="AG1010" s="47">
        <f>AF1010*(1/(1+$G1010))^(1+$E1010)*(1+AG$7)^$D1010*(AG992/AF992)^$E1010*((AG992+AG1001)/(AF992+AF1001))^($F1010*(1+$E1010))</f>
        <v/>
      </c>
      <c r="AH1010" s="47">
        <f>AG1010*(1/(1+$G1010))^(1+$E1010)*(1+AH$7)^$D1010*(AH992/AG992)^$E1010*((AH992+AH1001)/(AG992+AG1001))^($F1010*(1+$E1010))</f>
        <v/>
      </c>
      <c r="AI1010" s="47">
        <f>AH1010*(1/(1+$G1010))^(1+$E1010)*(1+AI$7)^$D1010*(AI992/AH992)^$E1010*((AI992+AI1001)/(AH992+AH1001))^($F1010*(1+$E1010))</f>
        <v/>
      </c>
      <c r="AJ1010" s="47">
        <f>AI1010*(1/(1+$G1010))^(1+$E1010)*(1+AJ$7)^$D1010*(AJ992/AI992)^$E1010*((AJ992+AJ1001)/(AI992+AI1001))^($F1010*(1+$E1010))</f>
        <v/>
      </c>
      <c r="AK1010" s="47">
        <f>AJ1010*(1/(1+$G1010))^(1+$E1010)*(1+AK$7)^$D1010*(AK992/AJ992)^$E1010*((AK992+AK1001)/(AJ992+AJ1001))^($F1010*(1+$E1010))</f>
        <v/>
      </c>
      <c r="AL1010" s="47">
        <f>AK1010*(1/(1+$G1010))^(1+$E1010)*(1+AL$7)^$D1010*(AL992/AK992)^$E1010*((AL992+AL1001)/(AK992+AK1001))^($F1010*(1+$E1010))</f>
        <v/>
      </c>
      <c r="AM1010" s="47">
        <f>AL1010*(1/(1+$G1010))^(1+$E1010)*(1+AM$7)^$D1010*(AM992/AL992)^$E1010*((AM992+AM1001)/(AL992+AL1001))^($F1010*(1+$E1010))</f>
        <v/>
      </c>
      <c r="AN1010" s="47">
        <f>AM1010*(1/(1+$G1010))^(1+$E1010)*(1+AN$7)^$D1010*(AN992/AM992)^$E1010*((AN992+AN1001)/(AM992+AM1001))^($F1010*(1+$E1010))</f>
        <v/>
      </c>
      <c r="AO1010" s="47">
        <f>AN1010*(1/(1+$G1010))^(1+$E1010)*(1+AO$7)^$D1010*(AO992/AN992)^$E1010*((AO992+AO1001)/(AN992+AN1001))^($F1010*(1+$E1010))</f>
        <v/>
      </c>
      <c r="AP1010" s="47">
        <f>AO1010*(1/(1+$G1010))^(1+$E1010)*(1+AP$7)^$D1010*(AP992/AO992)^$E1010*((AP992+AP1001)/(AO992+AO1001))^($F1010*(1+$E1010))</f>
        <v/>
      </c>
      <c r="AQ1010" s="47">
        <f>AP1010*(1/(1+$G1010))^(1+$E1010)*(1+AQ$7)^$D1010*(AQ992/AP992)^$E1010*((AQ992+AQ1001)/(AP992+AP1001))^($F1010*(1+$E1010))</f>
        <v/>
      </c>
      <c r="AR1010" s="47">
        <f>AQ1010*(1/(1+$G1010))^(1+$E1010)*(1+AR$7)^$D1010*(AR992/AQ992)^$E1010*((AR992+AR1001)/(AQ992+AQ1001))^($F1010*(1+$E1010))</f>
        <v/>
      </c>
      <c r="AS1010" s="47">
        <f>AR1010*(1/(1+$G1010))^(1+$E1010)*(1+AS$7)^$D1010*(AS992/AR992)^$E1010*((AS992+AS1001)/(AR992+AR1001))^($F1010*(1+$E1010))</f>
        <v/>
      </c>
      <c r="AT1010" s="47">
        <f>AS1010*(1/(1+$G1010))^(1+$E1010)*(1+AT$7)^$D1010*(AT992/AS992)^$E1010*((AT992+AT1001)/(AS992+AS1001))^($F1010*(1+$E1010))</f>
        <v/>
      </c>
      <c r="AU1010" s="47">
        <f>AT1010*(1/(1+$G1010))^(1+$E1010)*(1+AU$7)^$D1010*(AU992/AT992)^$E1010*((AU992+AU1001)/(AT992+AT1001))^($F1010*(1+$E1010))</f>
        <v/>
      </c>
      <c r="AV1010" s="47">
        <f>AU1010*(1/(1+$G1010))^(1+$E1010)*(1+AV$7)^$D1010*(AV992/AU992)^$E1010*((AV992+AV1001)/(AU992+AU1001))^($F1010*(1+$E1010))</f>
        <v/>
      </c>
      <c r="AW1010" s="47">
        <f>AV1010*(1/(1+$G1010))^(1+$E1010)*(1+AW$7)^$D1010*(AW992/AV992)^$E1010*((AW992+AW1001)/(AV992+AV1001))^($F1010*(1+$E1010))</f>
        <v/>
      </c>
      <c r="AX1010" s="48">
        <f>FUELUSE(AW1010,AX992,AW992,AX1001,AW1001,AX$7,$D1010,$E1010,$F1010,$G1010)</f>
        <v/>
      </c>
    </row>
    <row r="1011" hidden="1" outlineLevel="2">
      <c r="A1011" s="5" t="inlineStr">
        <is>
          <t>ener</t>
        </is>
      </c>
      <c r="B1011" s="5" t="inlineStr">
        <is>
          <t>bio</t>
        </is>
      </c>
      <c r="C1011" s="5" t="inlineStr">
        <is>
          <t>mac</t>
        </is>
      </c>
      <c r="D1011" s="40">
        <f>INDEX(Inputs!$N$5:$N$132,MATCH($B1011&amp;"|"&amp;$C1011,Inputs!$A$5:$A$132,0))</f>
        <v/>
      </c>
      <c r="E1011" s="40">
        <f>INDEX(Inputs!$O$5:$O$132,MATCH($B1011&amp;"|"&amp;$C1011,Inputs!$A$5:$A$132,0))</f>
        <v/>
      </c>
      <c r="F1011" s="40">
        <f>INDEX(Inputs!$P$5:$P$132,MATCH($B1011&amp;"|"&amp;$C1011,Inputs!$A$5:$A$132,0))</f>
        <v/>
      </c>
      <c r="G1011" s="40">
        <f>INDEX(Inputs!$Q$5:$Q$132,MATCH($B1011&amp;"|"&amp;$C1011,Inputs!$A$5:$A$132,0))</f>
        <v/>
      </c>
      <c r="H1011" s="5">
        <f>INDEX(Variables!$B$5:$B$105,MATCH($A1011,Variables!$A$5:$A$105,0))&amp;IF($C1011="",""," | "&amp;INDEX(Mapping!$B$5:$B$26,MATCH($C1011,Mapping!$A$5:$A$26,0))&amp;" | "&amp;INDEX(Mapping!$B$30:$B$41,MATCH($B1011,Mapping!$A$30:$A$41,0)))</f>
        <v/>
      </c>
      <c r="I1011" s="5">
        <f>INDEX(Variables!$C$5:$C$105,MATCH($A1011,Variables!$A$5:$A$105,0))</f>
        <v/>
      </c>
      <c r="J1011" s="5">
        <f>INDEX(Variables!$E$5:$E$105,MATCH($A1011,Variables!$A$5:$A$105,0))</f>
        <v/>
      </c>
      <c r="K1011" s="25">
        <f>LOWER(Settings!$C$4)&amp;".mit."&amp;$A1011&amp;IF($C1011="","","."&amp;$C1011&amp;"."&amp;$B1011)&amp;IF(INDEX(Variables!$D$5:$D$105,MATCH($A1011,Variables!$A$5:$A$105,0))="","","."&amp;INDEX(Variables!$D$5:$D$105,MATCH($A1011,Variables!$A$5:$A$105,0)))&amp;"."&amp;K$5</f>
        <v/>
      </c>
      <c r="L1011" s="46">
        <f>INDEX(Inputs!$U$5:$U$132,MATCH($B1011&amp;"|"&amp;$C1011,Inputs!$A$5:$A$132,0))</f>
        <v/>
      </c>
      <c r="M1011" s="47">
        <f>L1011*(1/(1+$G1011))^(1+$E1011)*(1+M$7)^$D1011*(M993/L993)^$E1011*((M993+M1002)/(L993+L1002))^($F1011*(1+$E1011))</f>
        <v/>
      </c>
      <c r="N1011" s="47">
        <f>M1011*(1/(1+$G1011))^(1+$E1011)*(1+N$7)^$D1011*(N993/M993)^$E1011*((N993+N1002)/(M993+M1002))^($F1011*(1+$E1011))</f>
        <v/>
      </c>
      <c r="O1011" s="47">
        <f>N1011*(1/(1+$G1011))^(1+$E1011)*(1+O$7)^$D1011*(O993/N993)^$E1011*((O993+O1002)/(N993+N1002))^($F1011*(1+$E1011))</f>
        <v/>
      </c>
      <c r="P1011" s="47">
        <f>O1011*(1/(1+$G1011))^(1+$E1011)*(1+P$7)^$D1011*(P993/O993)^$E1011*((P993+P1002)/(O993+O1002))^($F1011*(1+$E1011))</f>
        <v/>
      </c>
      <c r="Q1011" s="47">
        <f>P1011*(1/(1+$G1011))^(1+$E1011)*(1+Q$7)^$D1011*(Q993/P993)^$E1011*((Q993+Q1002)/(P993+P1002))^($F1011*(1+$E1011))</f>
        <v/>
      </c>
      <c r="R1011" s="47">
        <f>Q1011*(1/(1+$G1011))^(1+$E1011)*(1+R$7)^$D1011*(R993/Q993)^$E1011*((R993+R1002)/(Q993+Q1002))^($F1011*(1+$E1011))</f>
        <v/>
      </c>
      <c r="S1011" s="47">
        <f>R1011*(1/(1+$G1011))^(1+$E1011)*(1+S$7)^$D1011*(S993/R993)^$E1011*((S993+S1002)/(R993+R1002))^($F1011*(1+$E1011))</f>
        <v/>
      </c>
      <c r="T1011" s="47">
        <f>S1011*(1/(1+$G1011))^(1+$E1011)*(1+T$7)^$D1011*(T993/S993)^$E1011*((T993+T1002)/(S993+S1002))^($F1011*(1+$E1011))</f>
        <v/>
      </c>
      <c r="U1011" s="47">
        <f>T1011*(1/(1+$G1011))^(1+$E1011)*(1+U$7)^$D1011*(U993/T993)^$E1011*((U993+U1002)/(T993+T1002))^($F1011*(1+$E1011))</f>
        <v/>
      </c>
      <c r="V1011" s="47">
        <f>U1011*(1/(1+$G1011))^(1+$E1011)*(1+V$7)^$D1011*(V993/U993)^$E1011*((V993+V1002)/(U993+U1002))^($F1011*(1+$E1011))</f>
        <v/>
      </c>
      <c r="W1011" s="47">
        <f>V1011*(1/(1+$G1011))^(1+$E1011)*(1+W$7)^$D1011*(W993/V993)^$E1011*((W993+W1002)/(V993+V1002))^($F1011*(1+$E1011))</f>
        <v/>
      </c>
      <c r="X1011" s="47">
        <f>W1011*(1/(1+$G1011))^(1+$E1011)*(1+X$7)^$D1011*(X993/W993)^$E1011*((X993+X1002)/(W993+W1002))^($F1011*(1+$E1011))</f>
        <v/>
      </c>
      <c r="Y1011" s="47">
        <f>X1011*(1/(1+$G1011))^(1+$E1011)*(1+Y$7)^$D1011*(Y993/X993)^$E1011*((Y993+Y1002)/(X993+X1002))^($F1011*(1+$E1011))</f>
        <v/>
      </c>
      <c r="Z1011" s="47">
        <f>Y1011*(1/(1+$G1011))^(1+$E1011)*(1+Z$7)^$D1011*(Z993/Y993)^$E1011*((Z993+Z1002)/(Y993+Y1002))^($F1011*(1+$E1011))</f>
        <v/>
      </c>
      <c r="AA1011" s="47">
        <f>Z1011*(1/(1+$G1011))^(1+$E1011)*(1+AA$7)^$D1011*(AA993/Z993)^$E1011*((AA993+AA1002)/(Z993+Z1002))^($F1011*(1+$E1011))</f>
        <v/>
      </c>
      <c r="AB1011" s="47">
        <f>AA1011*(1/(1+$G1011))^(1+$E1011)*(1+AB$7)^$D1011*(AB993/AA993)^$E1011*((AB993+AB1002)/(AA993+AA1002))^($F1011*(1+$E1011))</f>
        <v/>
      </c>
      <c r="AC1011" s="47">
        <f>AB1011*(1/(1+$G1011))^(1+$E1011)*(1+AC$7)^$D1011*(AC993/AB993)^$E1011*((AC993+AC1002)/(AB993+AB1002))^($F1011*(1+$E1011))</f>
        <v/>
      </c>
      <c r="AD1011" s="48">
        <f>FUELUSE(AC1011,AD993,AC993,AD1002,AC1002,AD$7,$D1011,$E1011,$F1011,$G1011)</f>
        <v/>
      </c>
      <c r="AE1011" s="25">
        <f>LOWER(Settings!$C$4)&amp;".mit."&amp;$A1011&amp;IF($C1011="","","."&amp;$C1011&amp;"."&amp;$B1011)&amp;IF(INDEX(Variables!$D$5:$D$105,MATCH($A1011,Variables!$A$5:$A$105,0))="","","."&amp;INDEX(Variables!$D$5:$D$105,MATCH($A1011,Variables!$A$5:$A$105,0)))&amp;"."&amp;AE$5</f>
        <v/>
      </c>
      <c r="AF1011" s="46">
        <f>INDEX(Inputs!$U$5:$U$132,MATCH($B1011&amp;"|"&amp;$C1011,Inputs!$A$5:$A$132,0))</f>
        <v/>
      </c>
      <c r="AG1011" s="47">
        <f>AF1011*(1/(1+$G1011))^(1+$E1011)*(1+AG$7)^$D1011*(AG993/AF993)^$E1011*((AG993+AG1002)/(AF993+AF1002))^($F1011*(1+$E1011))</f>
        <v/>
      </c>
      <c r="AH1011" s="47">
        <f>AG1011*(1/(1+$G1011))^(1+$E1011)*(1+AH$7)^$D1011*(AH993/AG993)^$E1011*((AH993+AH1002)/(AG993+AG1002))^($F1011*(1+$E1011))</f>
        <v/>
      </c>
      <c r="AI1011" s="47">
        <f>AH1011*(1/(1+$G1011))^(1+$E1011)*(1+AI$7)^$D1011*(AI993/AH993)^$E1011*((AI993+AI1002)/(AH993+AH1002))^($F1011*(1+$E1011))</f>
        <v/>
      </c>
      <c r="AJ1011" s="47">
        <f>AI1011*(1/(1+$G1011))^(1+$E1011)*(1+AJ$7)^$D1011*(AJ993/AI993)^$E1011*((AJ993+AJ1002)/(AI993+AI1002))^($F1011*(1+$E1011))</f>
        <v/>
      </c>
      <c r="AK1011" s="47">
        <f>AJ1011*(1/(1+$G1011))^(1+$E1011)*(1+AK$7)^$D1011*(AK993/AJ993)^$E1011*((AK993+AK1002)/(AJ993+AJ1002))^($F1011*(1+$E1011))</f>
        <v/>
      </c>
      <c r="AL1011" s="47">
        <f>AK1011*(1/(1+$G1011))^(1+$E1011)*(1+AL$7)^$D1011*(AL993/AK993)^$E1011*((AL993+AL1002)/(AK993+AK1002))^($F1011*(1+$E1011))</f>
        <v/>
      </c>
      <c r="AM1011" s="47">
        <f>AL1011*(1/(1+$G1011))^(1+$E1011)*(1+AM$7)^$D1011*(AM993/AL993)^$E1011*((AM993+AM1002)/(AL993+AL1002))^($F1011*(1+$E1011))</f>
        <v/>
      </c>
      <c r="AN1011" s="47">
        <f>AM1011*(1/(1+$G1011))^(1+$E1011)*(1+AN$7)^$D1011*(AN993/AM993)^$E1011*((AN993+AN1002)/(AM993+AM1002))^($F1011*(1+$E1011))</f>
        <v/>
      </c>
      <c r="AO1011" s="47">
        <f>AN1011*(1/(1+$G1011))^(1+$E1011)*(1+AO$7)^$D1011*(AO993/AN993)^$E1011*((AO993+AO1002)/(AN993+AN1002))^($F1011*(1+$E1011))</f>
        <v/>
      </c>
      <c r="AP1011" s="47">
        <f>AO1011*(1/(1+$G1011))^(1+$E1011)*(1+AP$7)^$D1011*(AP993/AO993)^$E1011*((AP993+AP1002)/(AO993+AO1002))^($F1011*(1+$E1011))</f>
        <v/>
      </c>
      <c r="AQ1011" s="47">
        <f>AP1011*(1/(1+$G1011))^(1+$E1011)*(1+AQ$7)^$D1011*(AQ993/AP993)^$E1011*((AQ993+AQ1002)/(AP993+AP1002))^($F1011*(1+$E1011))</f>
        <v/>
      </c>
      <c r="AR1011" s="47">
        <f>AQ1011*(1/(1+$G1011))^(1+$E1011)*(1+AR$7)^$D1011*(AR993/AQ993)^$E1011*((AR993+AR1002)/(AQ993+AQ1002))^($F1011*(1+$E1011))</f>
        <v/>
      </c>
      <c r="AS1011" s="47">
        <f>AR1011*(1/(1+$G1011))^(1+$E1011)*(1+AS$7)^$D1011*(AS993/AR993)^$E1011*((AS993+AS1002)/(AR993+AR1002))^($F1011*(1+$E1011))</f>
        <v/>
      </c>
      <c r="AT1011" s="47">
        <f>AS1011*(1/(1+$G1011))^(1+$E1011)*(1+AT$7)^$D1011*(AT993/AS993)^$E1011*((AT993+AT1002)/(AS993+AS1002))^($F1011*(1+$E1011))</f>
        <v/>
      </c>
      <c r="AU1011" s="47">
        <f>AT1011*(1/(1+$G1011))^(1+$E1011)*(1+AU$7)^$D1011*(AU993/AT993)^$E1011*((AU993+AU1002)/(AT993+AT1002))^($F1011*(1+$E1011))</f>
        <v/>
      </c>
      <c r="AV1011" s="47">
        <f>AU1011*(1/(1+$G1011))^(1+$E1011)*(1+AV$7)^$D1011*(AV993/AU993)^$E1011*((AV993+AV1002)/(AU993+AU1002))^($F1011*(1+$E1011))</f>
        <v/>
      </c>
      <c r="AW1011" s="47">
        <f>AV1011*(1/(1+$G1011))^(1+$E1011)*(1+AW$7)^$D1011*(AW993/AV993)^$E1011*((AW993+AW1002)/(AV993+AV1002))^($F1011*(1+$E1011))</f>
        <v/>
      </c>
      <c r="AX1011" s="48">
        <f>FUELUSE(AW1011,AX993,AW993,AX1002,AW1002,AX$7,$D1011,$E1011,$F1011,$G1011)</f>
        <v/>
      </c>
    </row>
    <row r="1012" hidden="1" outlineLevel="2"/>
    <row r="1013" outlineLevel="1" collapsed="1">
      <c r="A1013" s="9" t="inlineStr">
        <is>
          <t>ener</t>
        </is>
      </c>
      <c r="B1013" s="9" t="inlineStr">
        <is>
          <t>all</t>
        </is>
      </c>
      <c r="C1013" s="9" t="inlineStr">
        <is>
          <t>cem</t>
        </is>
      </c>
      <c r="H1013" s="9">
        <f>INDEX(Variables!$B$5:$B$105,MATCH($A1013,Variables!$A$5:$A$105,0))&amp;IF($C1013="",""," | "&amp;INDEX(Mapping!$B$5:$B$26,MATCH($C1013,Mapping!$A$5:$A$26,0))&amp;" | "&amp;INDEX(Mapping!$B$30:$B$41,MATCH($B1013,Mapping!$A$30:$A$41,0)))</f>
        <v/>
      </c>
      <c r="I1013" s="9">
        <f>INDEX(Variables!$C$5:$C$105,MATCH($A1013,Variables!$A$5:$A$105,0))</f>
        <v/>
      </c>
      <c r="J1013" s="9">
        <f>INDEX(Variables!$E$5:$E$105,MATCH($A1013,Variables!$A$5:$A$105,0))</f>
        <v/>
      </c>
      <c r="K1013" s="30">
        <f>LOWER(Settings!$C$4)&amp;".mit."&amp;$A1013&amp;IF($C1013="","","."&amp;$C1013&amp;"."&amp;$B1013)&amp;IF(INDEX(Variables!$D$5:$D$105,MATCH($A1013,Variables!$A$5:$A$105,0))="","","."&amp;INDEX(Variables!$D$5:$D$105,MATCH($A1013,Variables!$A$5:$A$105,0)))&amp;"."&amp;K$5</f>
        <v/>
      </c>
      <c r="L1013" s="44">
        <f>SUM(L1068:L1075)</f>
        <v/>
      </c>
      <c r="M1013" s="45">
        <f>SUM(M1068:M1075)</f>
        <v/>
      </c>
      <c r="N1013" s="45">
        <f>SUM(N1068:N1075)</f>
        <v/>
      </c>
      <c r="O1013" s="45">
        <f>SUM(O1068:O1075)</f>
        <v/>
      </c>
      <c r="P1013" s="45">
        <f>SUM(P1068:P1075)</f>
        <v/>
      </c>
      <c r="Q1013" s="45">
        <f>SUM(Q1068:Q1075)</f>
        <v/>
      </c>
      <c r="R1013" s="45">
        <f>SUM(R1068:R1075)</f>
        <v/>
      </c>
      <c r="S1013" s="45">
        <f>SUM(S1068:S1075)</f>
        <v/>
      </c>
      <c r="T1013" s="45">
        <f>SUM(T1068:T1075)</f>
        <v/>
      </c>
      <c r="U1013" s="45">
        <f>SUM(U1068:U1075)</f>
        <v/>
      </c>
      <c r="V1013" s="45">
        <f>SUM(V1068:V1075)</f>
        <v/>
      </c>
      <c r="W1013" s="45">
        <f>SUM(W1068:W1075)</f>
        <v/>
      </c>
      <c r="X1013" s="45">
        <f>SUM(X1068:X1075)</f>
        <v/>
      </c>
      <c r="Y1013" s="45">
        <f>SUM(Y1068:Y1075)</f>
        <v/>
      </c>
      <c r="Z1013" s="45">
        <f>SUM(Z1068:Z1075)</f>
        <v/>
      </c>
      <c r="AA1013" s="45">
        <f>SUM(AA1068:AA1075)</f>
        <v/>
      </c>
      <c r="AB1013" s="45">
        <f>SUM(AB1068:AB1075)</f>
        <v/>
      </c>
      <c r="AC1013" s="45">
        <f>SUM(AC1068:AC1075)</f>
        <v/>
      </c>
      <c r="AD1013" s="45">
        <f>SUM(AD1068:AD1075)</f>
        <v/>
      </c>
      <c r="AE1013" s="30">
        <f>LOWER(Settings!$C$4)&amp;".mit."&amp;$A1013&amp;IF($C1013="","","."&amp;$C1013&amp;"."&amp;$B1013)&amp;IF(INDEX(Variables!$D$5:$D$105,MATCH($A1013,Variables!$A$5:$A$105,0))="","","."&amp;INDEX(Variables!$D$5:$D$105,MATCH($A1013,Variables!$A$5:$A$105,0)))&amp;"."&amp;AE$5</f>
        <v/>
      </c>
      <c r="AF1013" s="44">
        <f>SUM(AF1068:AF1075)</f>
        <v/>
      </c>
      <c r="AG1013" s="45">
        <f>SUM(AG1068:AG1075)</f>
        <v/>
      </c>
      <c r="AH1013" s="45">
        <f>SUM(AH1068:AH1075)</f>
        <v/>
      </c>
      <c r="AI1013" s="45">
        <f>SUM(AI1068:AI1075)</f>
        <v/>
      </c>
      <c r="AJ1013" s="45">
        <f>SUM(AJ1068:AJ1075)</f>
        <v/>
      </c>
      <c r="AK1013" s="45">
        <f>SUM(AK1068:AK1075)</f>
        <v/>
      </c>
      <c r="AL1013" s="45">
        <f>SUM(AL1068:AL1075)</f>
        <v/>
      </c>
      <c r="AM1013" s="45">
        <f>SUM(AM1068:AM1075)</f>
        <v/>
      </c>
      <c r="AN1013" s="45">
        <f>SUM(AN1068:AN1075)</f>
        <v/>
      </c>
      <c r="AO1013" s="45">
        <f>SUM(AO1068:AO1075)</f>
        <v/>
      </c>
      <c r="AP1013" s="45">
        <f>SUM(AP1068:AP1075)</f>
        <v/>
      </c>
      <c r="AQ1013" s="45">
        <f>SUM(AQ1068:AQ1075)</f>
        <v/>
      </c>
      <c r="AR1013" s="45">
        <f>SUM(AR1068:AR1075)</f>
        <v/>
      </c>
      <c r="AS1013" s="45">
        <f>SUM(AS1068:AS1075)</f>
        <v/>
      </c>
      <c r="AT1013" s="45">
        <f>SUM(AT1068:AT1075)</f>
        <v/>
      </c>
      <c r="AU1013" s="45">
        <f>SUM(AU1068:AU1075)</f>
        <v/>
      </c>
      <c r="AV1013" s="45">
        <f>SUM(AV1068:AV1075)</f>
        <v/>
      </c>
      <c r="AW1013" s="45">
        <f>SUM(AW1068:AW1075)</f>
        <v/>
      </c>
      <c r="AX1013" s="45">
        <f>SUM(AX1068:AX1075)</f>
        <v/>
      </c>
    </row>
    <row r="1014" hidden="1" outlineLevel="2">
      <c r="A1014" s="5" t="inlineStr">
        <is>
          <t>ctxnew</t>
        </is>
      </c>
      <c r="B1014" s="5" t="inlineStr">
        <is>
          <t>coa</t>
        </is>
      </c>
      <c r="C1014" s="5" t="inlineStr">
        <is>
          <t>cem</t>
        </is>
      </c>
      <c r="D1014" s="40">
        <f>INDEX(Inputs!$T$5:$T$132,MATCH($B1014&amp;"|"&amp;$C1014,Inputs!$A$5:$A$132,0))</f>
        <v/>
      </c>
      <c r="E1014" s="40">
        <f>INDEX(Inputs!$J$5:$J$132,MATCH($B1014&amp;"|"&amp;$C1014,Inputs!$A$5:$A$132,0))</f>
        <v/>
      </c>
      <c r="F1014" s="40">
        <f>INDEX(Inputs!$K$5:$K$132,MATCH($B1014&amp;"|"&amp;$C1014,Inputs!$A$5:$A$132,0))</f>
        <v/>
      </c>
      <c r="G1014" s="39" t="n"/>
      <c r="H1014" s="5">
        <f>INDEX(Variables!$B$5:$B$105,MATCH($A1014,Variables!$A$5:$A$105,0))&amp;IF($C1014="",""," | "&amp;INDEX(Mapping!$B$5:$B$26,MATCH($C1014,Mapping!$A$5:$A$26,0))&amp;" | "&amp;INDEX(Mapping!$B$30:$B$41,MATCH($B1014,Mapping!$A$30:$A$41,0)))</f>
        <v/>
      </c>
      <c r="I1014" s="5">
        <f>INDEX(Variables!$C$5:$C$105,MATCH($A1014,Variables!$A$5:$A$105,0))</f>
        <v/>
      </c>
      <c r="J1014" s="5">
        <f>INDEX(Variables!$E$5:$E$105,MATCH($A1014,Variables!$A$5:$A$105,0))</f>
        <v/>
      </c>
      <c r="K1014" s="25">
        <f>LOWER(Settings!$C$4)&amp;".mit."&amp;$A1014&amp;IF($C1014="","","."&amp;$C1014&amp;"."&amp;$B1014)&amp;IF(INDEX(Variables!$D$5:$D$105,MATCH($A1014,Variables!$A$5:$A$105,0))="","","."&amp;INDEX(Variables!$D$5:$D$105,MATCH($A1014,Variables!$A$5:$A$105,0)))&amp;"."&amp;K$5</f>
        <v/>
      </c>
      <c r="L1014" s="41">
        <f>L$12*$D1014*INDEX(L$21:L$28,$E1014)*INDEX(L$30:L$46,$F1014)*(1-INDEX(L$117:L$133,$F1014))</f>
        <v/>
      </c>
      <c r="M1014" s="40">
        <f>M$12*$D1014*INDEX(M$21:M$28,$E1014)*INDEX(M$30:M$46,$F1014)*(1-INDEX(M$117:M$133,$F1014))</f>
        <v/>
      </c>
      <c r="N1014" s="40">
        <f>N$12*$D1014*INDEX(N$21:N$28,$E1014)*INDEX(N$30:N$46,$F1014)*(1-INDEX(N$117:N$133,$F1014))</f>
        <v/>
      </c>
      <c r="O1014" s="40">
        <f>O$12*$D1014*INDEX(O$21:O$28,$E1014)*INDEX(O$30:O$46,$F1014)*(1-INDEX(O$117:O$133,$F1014))</f>
        <v/>
      </c>
      <c r="P1014" s="40">
        <f>P$12*$D1014*INDEX(P$21:P$28,$E1014)*INDEX(P$30:P$46,$F1014)*(1-INDEX(P$117:P$133,$F1014))</f>
        <v/>
      </c>
      <c r="Q1014" s="40">
        <f>Q$12*$D1014*INDEX(Q$21:Q$28,$E1014)*INDEX(Q$30:Q$46,$F1014)*(1-INDEX(Q$117:Q$133,$F1014))</f>
        <v/>
      </c>
      <c r="R1014" s="40">
        <f>R$12*$D1014*INDEX(R$21:R$28,$E1014)*INDEX(R$30:R$46,$F1014)*(1-INDEX(R$117:R$133,$F1014))</f>
        <v/>
      </c>
      <c r="S1014" s="40">
        <f>S$12*$D1014*INDEX(S$21:S$28,$E1014)*INDEX(S$30:S$46,$F1014)*(1-INDEX(S$117:S$133,$F1014))</f>
        <v/>
      </c>
      <c r="T1014" s="40">
        <f>T$12*$D1014*INDEX(T$21:T$28,$E1014)*INDEX(T$30:T$46,$F1014)*(1-INDEX(T$117:T$133,$F1014))</f>
        <v/>
      </c>
      <c r="U1014" s="40">
        <f>U$12*$D1014*INDEX(U$21:U$28,$E1014)*INDEX(U$30:U$46,$F1014)*(1-INDEX(U$117:U$133,$F1014))</f>
        <v/>
      </c>
      <c r="V1014" s="40">
        <f>V$12*$D1014*INDEX(V$21:V$28,$E1014)*INDEX(V$30:V$46,$F1014)*(1-INDEX(V$117:V$133,$F1014))</f>
        <v/>
      </c>
      <c r="W1014" s="40">
        <f>W$12*$D1014*INDEX(W$21:W$28,$E1014)*INDEX(W$30:W$46,$F1014)*(1-INDEX(W$117:W$133,$F1014))</f>
        <v/>
      </c>
      <c r="X1014" s="40">
        <f>X$12*$D1014*INDEX(X$21:X$28,$E1014)*INDEX(X$30:X$46,$F1014)*(1-INDEX(X$117:X$133,$F1014))</f>
        <v/>
      </c>
      <c r="Y1014" s="40">
        <f>Y$12*$D1014*INDEX(Y$21:Y$28,$E1014)*INDEX(Y$30:Y$46,$F1014)*(1-INDEX(Y$117:Y$133,$F1014))</f>
        <v/>
      </c>
      <c r="Z1014" s="40">
        <f>Z$12*$D1014*INDEX(Z$21:Z$28,$E1014)*INDEX(Z$30:Z$46,$F1014)*(1-INDEX(Z$117:Z$133,$F1014))</f>
        <v/>
      </c>
      <c r="AA1014" s="40">
        <f>AA$12*$D1014*INDEX(AA$21:AA$28,$E1014)*INDEX(AA$30:AA$46,$F1014)*(1-INDEX(AA$117:AA$133,$F1014))</f>
        <v/>
      </c>
      <c r="AB1014" s="40">
        <f>AB$12*$D1014*INDEX(AB$21:AB$28,$E1014)*INDEX(AB$30:AB$46,$F1014)*(1-INDEX(AB$117:AB$133,$F1014))</f>
        <v/>
      </c>
      <c r="AC1014" s="40">
        <f>AC$12*$D1014*INDEX(AC$21:AC$28,$E1014)*INDEX(AC$30:AC$46,$F1014)*(1-INDEX(AC$117:AC$133,$F1014))</f>
        <v/>
      </c>
      <c r="AD1014" s="42">
        <f>CARBONTAX(AD$12,$D1014,INDEX(AD$21:AD$28,$E1014),INDEX(AD$30:AD$46,$F1014),INDEX(AD$117:AD$133,$F1014))</f>
        <v/>
      </c>
      <c r="AE1014" s="25">
        <f>LOWER(Settings!$C$4)&amp;".mit."&amp;$A1014&amp;IF($C1014="","","."&amp;$C1014&amp;"."&amp;$B1014)&amp;IF(INDEX(Variables!$D$5:$D$105,MATCH($A1014,Variables!$A$5:$A$105,0))="","","."&amp;INDEX(Variables!$D$5:$D$105,MATCH($A1014,Variables!$A$5:$A$105,0)))&amp;"."&amp;AE$5</f>
        <v/>
      </c>
      <c r="AF1014" s="41">
        <f>AF$12*$D1014*INDEX(AF$21:AF$28,$E1014)*INDEX(AF$30:AF$46,$F1014)*(1-INDEX(AF$117:AF$133,$F1014))</f>
        <v/>
      </c>
      <c r="AG1014" s="40">
        <f>AG$12*$D1014*INDEX(AG$21:AG$28,$E1014)*INDEX(AG$30:AG$46,$F1014)*(1-INDEX(AG$117:AG$133,$F1014))</f>
        <v/>
      </c>
      <c r="AH1014" s="40">
        <f>AH$12*$D1014*INDEX(AH$21:AH$28,$E1014)*INDEX(AH$30:AH$46,$F1014)*(1-INDEX(AH$117:AH$133,$F1014))</f>
        <v/>
      </c>
      <c r="AI1014" s="40">
        <f>AI$12*$D1014*INDEX(AI$21:AI$28,$E1014)*INDEX(AI$30:AI$46,$F1014)*(1-INDEX(AI$117:AI$133,$F1014))</f>
        <v/>
      </c>
      <c r="AJ1014" s="40">
        <f>AJ$12*$D1014*INDEX(AJ$21:AJ$28,$E1014)*INDEX(AJ$30:AJ$46,$F1014)*(1-INDEX(AJ$117:AJ$133,$F1014))</f>
        <v/>
      </c>
      <c r="AK1014" s="40">
        <f>AK$12*$D1014*INDEX(AK$21:AK$28,$E1014)*INDEX(AK$30:AK$46,$F1014)*(1-INDEX(AK$117:AK$133,$F1014))</f>
        <v/>
      </c>
      <c r="AL1014" s="40">
        <f>AL$12*$D1014*INDEX(AL$21:AL$28,$E1014)*INDEX(AL$30:AL$46,$F1014)*(1-INDEX(AL$117:AL$133,$F1014))</f>
        <v/>
      </c>
      <c r="AM1014" s="40">
        <f>AM$12*$D1014*INDEX(AM$21:AM$28,$E1014)*INDEX(AM$30:AM$46,$F1014)*(1-INDEX(AM$117:AM$133,$F1014))</f>
        <v/>
      </c>
      <c r="AN1014" s="40">
        <f>AN$12*$D1014*INDEX(AN$21:AN$28,$E1014)*INDEX(AN$30:AN$46,$F1014)*(1-INDEX(AN$117:AN$133,$F1014))</f>
        <v/>
      </c>
      <c r="AO1014" s="40">
        <f>AO$12*$D1014*INDEX(AO$21:AO$28,$E1014)*INDEX(AO$30:AO$46,$F1014)*(1-INDEX(AO$117:AO$133,$F1014))</f>
        <v/>
      </c>
      <c r="AP1014" s="40">
        <f>AP$12*$D1014*INDEX(AP$21:AP$28,$E1014)*INDEX(AP$30:AP$46,$F1014)*(1-INDEX(AP$117:AP$133,$F1014))</f>
        <v/>
      </c>
      <c r="AQ1014" s="40">
        <f>AQ$12*$D1014*INDEX(AQ$21:AQ$28,$E1014)*INDEX(AQ$30:AQ$46,$F1014)*(1-INDEX(AQ$117:AQ$133,$F1014))</f>
        <v/>
      </c>
      <c r="AR1014" s="40">
        <f>AR$12*$D1014*INDEX(AR$21:AR$28,$E1014)*INDEX(AR$30:AR$46,$F1014)*(1-INDEX(AR$117:AR$133,$F1014))</f>
        <v/>
      </c>
      <c r="AS1014" s="40">
        <f>AS$12*$D1014*INDEX(AS$21:AS$28,$E1014)*INDEX(AS$30:AS$46,$F1014)*(1-INDEX(AS$117:AS$133,$F1014))</f>
        <v/>
      </c>
      <c r="AT1014" s="40">
        <f>AT$12*$D1014*INDEX(AT$21:AT$28,$E1014)*INDEX(AT$30:AT$46,$F1014)*(1-INDEX(AT$117:AT$133,$F1014))</f>
        <v/>
      </c>
      <c r="AU1014" s="40">
        <f>AU$12*$D1014*INDEX(AU$21:AU$28,$E1014)*INDEX(AU$30:AU$46,$F1014)*(1-INDEX(AU$117:AU$133,$F1014))</f>
        <v/>
      </c>
      <c r="AV1014" s="40">
        <f>AV$12*$D1014*INDEX(AV$21:AV$28,$E1014)*INDEX(AV$30:AV$46,$F1014)*(1-INDEX(AV$117:AV$133,$F1014))</f>
        <v/>
      </c>
      <c r="AW1014" s="40">
        <f>AW$12*$D1014*INDEX(AW$21:AW$28,$E1014)*INDEX(AW$30:AW$46,$F1014)*(1-INDEX(AW$117:AW$133,$F1014))</f>
        <v/>
      </c>
      <c r="AX1014" s="42">
        <f>CARBONTAX(AX$12,$D1014,INDEX(AX$21:AX$28,$E1014),INDEX(AX$30:AX$46,$F1014),INDEX(AX$117:AX$133,$F1014))</f>
        <v/>
      </c>
    </row>
    <row r="1015" hidden="1" outlineLevel="2">
      <c r="A1015" s="5" t="inlineStr">
        <is>
          <t>ctxnew</t>
        </is>
      </c>
      <c r="B1015" s="5" t="inlineStr">
        <is>
          <t>nga</t>
        </is>
      </c>
      <c r="C1015" s="5" t="inlineStr">
        <is>
          <t>cem</t>
        </is>
      </c>
      <c r="D1015" s="40">
        <f>INDEX(Inputs!$T$5:$T$132,MATCH($B1015&amp;"|"&amp;$C1015,Inputs!$A$5:$A$132,0))</f>
        <v/>
      </c>
      <c r="E1015" s="40">
        <f>INDEX(Inputs!$J$5:$J$132,MATCH($B1015&amp;"|"&amp;$C1015,Inputs!$A$5:$A$132,0))</f>
        <v/>
      </c>
      <c r="F1015" s="40">
        <f>INDEX(Inputs!$K$5:$K$132,MATCH($B1015&amp;"|"&amp;$C1015,Inputs!$A$5:$A$132,0))</f>
        <v/>
      </c>
      <c r="G1015" s="39" t="n"/>
      <c r="H1015" s="5">
        <f>INDEX(Variables!$B$5:$B$105,MATCH($A1015,Variables!$A$5:$A$105,0))&amp;IF($C1015="",""," | "&amp;INDEX(Mapping!$B$5:$B$26,MATCH($C1015,Mapping!$A$5:$A$26,0))&amp;" | "&amp;INDEX(Mapping!$B$30:$B$41,MATCH($B1015,Mapping!$A$30:$A$41,0)))</f>
        <v/>
      </c>
      <c r="I1015" s="5">
        <f>INDEX(Variables!$C$5:$C$105,MATCH($A1015,Variables!$A$5:$A$105,0))</f>
        <v/>
      </c>
      <c r="J1015" s="5">
        <f>INDEX(Variables!$E$5:$E$105,MATCH($A1015,Variables!$A$5:$A$105,0))</f>
        <v/>
      </c>
      <c r="K1015" s="25">
        <f>LOWER(Settings!$C$4)&amp;".mit."&amp;$A1015&amp;IF($C1015="","","."&amp;$C1015&amp;"."&amp;$B1015)&amp;IF(INDEX(Variables!$D$5:$D$105,MATCH($A1015,Variables!$A$5:$A$105,0))="","","."&amp;INDEX(Variables!$D$5:$D$105,MATCH($A1015,Variables!$A$5:$A$105,0)))&amp;"."&amp;K$5</f>
        <v/>
      </c>
      <c r="L1015" s="41">
        <f>L$12*$D1015*INDEX(L$21:L$28,$E1015)*INDEX(L$30:L$46,$F1015)*(1-INDEX(L$117:L$133,$F1015))</f>
        <v/>
      </c>
      <c r="M1015" s="40">
        <f>M$12*$D1015*INDEX(M$21:M$28,$E1015)*INDEX(M$30:M$46,$F1015)*(1-INDEX(M$117:M$133,$F1015))</f>
        <v/>
      </c>
      <c r="N1015" s="40">
        <f>N$12*$D1015*INDEX(N$21:N$28,$E1015)*INDEX(N$30:N$46,$F1015)*(1-INDEX(N$117:N$133,$F1015))</f>
        <v/>
      </c>
      <c r="O1015" s="40">
        <f>O$12*$D1015*INDEX(O$21:O$28,$E1015)*INDEX(O$30:O$46,$F1015)*(1-INDEX(O$117:O$133,$F1015))</f>
        <v/>
      </c>
      <c r="P1015" s="40">
        <f>P$12*$D1015*INDEX(P$21:P$28,$E1015)*INDEX(P$30:P$46,$F1015)*(1-INDEX(P$117:P$133,$F1015))</f>
        <v/>
      </c>
      <c r="Q1015" s="40">
        <f>Q$12*$D1015*INDEX(Q$21:Q$28,$E1015)*INDEX(Q$30:Q$46,$F1015)*(1-INDEX(Q$117:Q$133,$F1015))</f>
        <v/>
      </c>
      <c r="R1015" s="40">
        <f>R$12*$D1015*INDEX(R$21:R$28,$E1015)*INDEX(R$30:R$46,$F1015)*(1-INDEX(R$117:R$133,$F1015))</f>
        <v/>
      </c>
      <c r="S1015" s="40">
        <f>S$12*$D1015*INDEX(S$21:S$28,$E1015)*INDEX(S$30:S$46,$F1015)*(1-INDEX(S$117:S$133,$F1015))</f>
        <v/>
      </c>
      <c r="T1015" s="40">
        <f>T$12*$D1015*INDEX(T$21:T$28,$E1015)*INDEX(T$30:T$46,$F1015)*(1-INDEX(T$117:T$133,$F1015))</f>
        <v/>
      </c>
      <c r="U1015" s="40">
        <f>U$12*$D1015*INDEX(U$21:U$28,$E1015)*INDEX(U$30:U$46,$F1015)*(1-INDEX(U$117:U$133,$F1015))</f>
        <v/>
      </c>
      <c r="V1015" s="40">
        <f>V$12*$D1015*INDEX(V$21:V$28,$E1015)*INDEX(V$30:V$46,$F1015)*(1-INDEX(V$117:V$133,$F1015))</f>
        <v/>
      </c>
      <c r="W1015" s="40">
        <f>W$12*$D1015*INDEX(W$21:W$28,$E1015)*INDEX(W$30:W$46,$F1015)*(1-INDEX(W$117:W$133,$F1015))</f>
        <v/>
      </c>
      <c r="X1015" s="40">
        <f>X$12*$D1015*INDEX(X$21:X$28,$E1015)*INDEX(X$30:X$46,$F1015)*(1-INDEX(X$117:X$133,$F1015))</f>
        <v/>
      </c>
      <c r="Y1015" s="40">
        <f>Y$12*$D1015*INDEX(Y$21:Y$28,$E1015)*INDEX(Y$30:Y$46,$F1015)*(1-INDEX(Y$117:Y$133,$F1015))</f>
        <v/>
      </c>
      <c r="Z1015" s="40">
        <f>Z$12*$D1015*INDEX(Z$21:Z$28,$E1015)*INDEX(Z$30:Z$46,$F1015)*(1-INDEX(Z$117:Z$133,$F1015))</f>
        <v/>
      </c>
      <c r="AA1015" s="40">
        <f>AA$12*$D1015*INDEX(AA$21:AA$28,$E1015)*INDEX(AA$30:AA$46,$F1015)*(1-INDEX(AA$117:AA$133,$F1015))</f>
        <v/>
      </c>
      <c r="AB1015" s="40">
        <f>AB$12*$D1015*INDEX(AB$21:AB$28,$E1015)*INDEX(AB$30:AB$46,$F1015)*(1-INDEX(AB$117:AB$133,$F1015))</f>
        <v/>
      </c>
      <c r="AC1015" s="40">
        <f>AC$12*$D1015*INDEX(AC$21:AC$28,$E1015)*INDEX(AC$30:AC$46,$F1015)*(1-INDEX(AC$117:AC$133,$F1015))</f>
        <v/>
      </c>
      <c r="AD1015" s="42">
        <f>CARBONTAX(AD$12,$D1015,INDEX(AD$21:AD$28,$E1015),INDEX(AD$30:AD$46,$F1015),INDEX(AD$117:AD$133,$F1015))</f>
        <v/>
      </c>
      <c r="AE1015" s="25">
        <f>LOWER(Settings!$C$4)&amp;".mit."&amp;$A1015&amp;IF($C1015="","","."&amp;$C1015&amp;"."&amp;$B1015)&amp;IF(INDEX(Variables!$D$5:$D$105,MATCH($A1015,Variables!$A$5:$A$105,0))="","","."&amp;INDEX(Variables!$D$5:$D$105,MATCH($A1015,Variables!$A$5:$A$105,0)))&amp;"."&amp;AE$5</f>
        <v/>
      </c>
      <c r="AF1015" s="41">
        <f>AF$12*$D1015*INDEX(AF$21:AF$28,$E1015)*INDEX(AF$30:AF$46,$F1015)*(1-INDEX(AF$117:AF$133,$F1015))</f>
        <v/>
      </c>
      <c r="AG1015" s="40">
        <f>AG$12*$D1015*INDEX(AG$21:AG$28,$E1015)*INDEX(AG$30:AG$46,$F1015)*(1-INDEX(AG$117:AG$133,$F1015))</f>
        <v/>
      </c>
      <c r="AH1015" s="40">
        <f>AH$12*$D1015*INDEX(AH$21:AH$28,$E1015)*INDEX(AH$30:AH$46,$F1015)*(1-INDEX(AH$117:AH$133,$F1015))</f>
        <v/>
      </c>
      <c r="AI1015" s="40">
        <f>AI$12*$D1015*INDEX(AI$21:AI$28,$E1015)*INDEX(AI$30:AI$46,$F1015)*(1-INDEX(AI$117:AI$133,$F1015))</f>
        <v/>
      </c>
      <c r="AJ1015" s="40">
        <f>AJ$12*$D1015*INDEX(AJ$21:AJ$28,$E1015)*INDEX(AJ$30:AJ$46,$F1015)*(1-INDEX(AJ$117:AJ$133,$F1015))</f>
        <v/>
      </c>
      <c r="AK1015" s="40">
        <f>AK$12*$D1015*INDEX(AK$21:AK$28,$E1015)*INDEX(AK$30:AK$46,$F1015)*(1-INDEX(AK$117:AK$133,$F1015))</f>
        <v/>
      </c>
      <c r="AL1015" s="40">
        <f>AL$12*$D1015*INDEX(AL$21:AL$28,$E1015)*INDEX(AL$30:AL$46,$F1015)*(1-INDEX(AL$117:AL$133,$F1015))</f>
        <v/>
      </c>
      <c r="AM1015" s="40">
        <f>AM$12*$D1015*INDEX(AM$21:AM$28,$E1015)*INDEX(AM$30:AM$46,$F1015)*(1-INDEX(AM$117:AM$133,$F1015))</f>
        <v/>
      </c>
      <c r="AN1015" s="40">
        <f>AN$12*$D1015*INDEX(AN$21:AN$28,$E1015)*INDEX(AN$30:AN$46,$F1015)*(1-INDEX(AN$117:AN$133,$F1015))</f>
        <v/>
      </c>
      <c r="AO1015" s="40">
        <f>AO$12*$D1015*INDEX(AO$21:AO$28,$E1015)*INDEX(AO$30:AO$46,$F1015)*(1-INDEX(AO$117:AO$133,$F1015))</f>
        <v/>
      </c>
      <c r="AP1015" s="40">
        <f>AP$12*$D1015*INDEX(AP$21:AP$28,$E1015)*INDEX(AP$30:AP$46,$F1015)*(1-INDEX(AP$117:AP$133,$F1015))</f>
        <v/>
      </c>
      <c r="AQ1015" s="40">
        <f>AQ$12*$D1015*INDEX(AQ$21:AQ$28,$E1015)*INDEX(AQ$30:AQ$46,$F1015)*(1-INDEX(AQ$117:AQ$133,$F1015))</f>
        <v/>
      </c>
      <c r="AR1015" s="40">
        <f>AR$12*$D1015*INDEX(AR$21:AR$28,$E1015)*INDEX(AR$30:AR$46,$F1015)*(1-INDEX(AR$117:AR$133,$F1015))</f>
        <v/>
      </c>
      <c r="AS1015" s="40">
        <f>AS$12*$D1015*INDEX(AS$21:AS$28,$E1015)*INDEX(AS$30:AS$46,$F1015)*(1-INDEX(AS$117:AS$133,$F1015))</f>
        <v/>
      </c>
      <c r="AT1015" s="40">
        <f>AT$12*$D1015*INDEX(AT$21:AT$28,$E1015)*INDEX(AT$30:AT$46,$F1015)*(1-INDEX(AT$117:AT$133,$F1015))</f>
        <v/>
      </c>
      <c r="AU1015" s="40">
        <f>AU$12*$D1015*INDEX(AU$21:AU$28,$E1015)*INDEX(AU$30:AU$46,$F1015)*(1-INDEX(AU$117:AU$133,$F1015))</f>
        <v/>
      </c>
      <c r="AV1015" s="40">
        <f>AV$12*$D1015*INDEX(AV$21:AV$28,$E1015)*INDEX(AV$30:AV$46,$F1015)*(1-INDEX(AV$117:AV$133,$F1015))</f>
        <v/>
      </c>
      <c r="AW1015" s="40">
        <f>AW$12*$D1015*INDEX(AW$21:AW$28,$E1015)*INDEX(AW$30:AW$46,$F1015)*(1-INDEX(AW$117:AW$133,$F1015))</f>
        <v/>
      </c>
      <c r="AX1015" s="42">
        <f>CARBONTAX(AX$12,$D1015,INDEX(AX$21:AX$28,$E1015),INDEX(AX$30:AX$46,$F1015),INDEX(AX$117:AX$133,$F1015))</f>
        <v/>
      </c>
    </row>
    <row r="1016" hidden="1" outlineLevel="2">
      <c r="A1016" s="5" t="inlineStr">
        <is>
          <t>ctxnew</t>
        </is>
      </c>
      <c r="B1016" s="5" t="inlineStr">
        <is>
          <t>gso</t>
        </is>
      </c>
      <c r="C1016" s="5" t="inlineStr">
        <is>
          <t>cem</t>
        </is>
      </c>
      <c r="D1016" s="40">
        <f>INDEX(Inputs!$T$5:$T$132,MATCH($B1016&amp;"|"&amp;$C1016,Inputs!$A$5:$A$132,0))</f>
        <v/>
      </c>
      <c r="E1016" s="40">
        <f>INDEX(Inputs!$J$5:$J$132,MATCH($B1016&amp;"|"&amp;$C1016,Inputs!$A$5:$A$132,0))</f>
        <v/>
      </c>
      <c r="F1016" s="40">
        <f>INDEX(Inputs!$K$5:$K$132,MATCH($B1016&amp;"|"&amp;$C1016,Inputs!$A$5:$A$132,0))</f>
        <v/>
      </c>
      <c r="G1016" s="39" t="n"/>
      <c r="H1016" s="5">
        <f>INDEX(Variables!$B$5:$B$105,MATCH($A1016,Variables!$A$5:$A$105,0))&amp;IF($C1016="",""," | "&amp;INDEX(Mapping!$B$5:$B$26,MATCH($C1016,Mapping!$A$5:$A$26,0))&amp;" | "&amp;INDEX(Mapping!$B$30:$B$41,MATCH($B1016,Mapping!$A$30:$A$41,0)))</f>
        <v/>
      </c>
      <c r="I1016" s="5">
        <f>INDEX(Variables!$C$5:$C$105,MATCH($A1016,Variables!$A$5:$A$105,0))</f>
        <v/>
      </c>
      <c r="J1016" s="5">
        <f>INDEX(Variables!$E$5:$E$105,MATCH($A1016,Variables!$A$5:$A$105,0))</f>
        <v/>
      </c>
      <c r="K1016" s="25">
        <f>LOWER(Settings!$C$4)&amp;".mit."&amp;$A1016&amp;IF($C1016="","","."&amp;$C1016&amp;"."&amp;$B1016)&amp;IF(INDEX(Variables!$D$5:$D$105,MATCH($A1016,Variables!$A$5:$A$105,0))="","","."&amp;INDEX(Variables!$D$5:$D$105,MATCH($A1016,Variables!$A$5:$A$105,0)))&amp;"."&amp;K$5</f>
        <v/>
      </c>
      <c r="L1016" s="41">
        <f>L$12*$D1016*INDEX(L$21:L$28,$E1016)*INDEX(L$30:L$46,$F1016)*(1-INDEX(L$117:L$133,$F1016))</f>
        <v/>
      </c>
      <c r="M1016" s="40">
        <f>M$12*$D1016*INDEX(M$21:M$28,$E1016)*INDEX(M$30:M$46,$F1016)*(1-INDEX(M$117:M$133,$F1016))</f>
        <v/>
      </c>
      <c r="N1016" s="40">
        <f>N$12*$D1016*INDEX(N$21:N$28,$E1016)*INDEX(N$30:N$46,$F1016)*(1-INDEX(N$117:N$133,$F1016))</f>
        <v/>
      </c>
      <c r="O1016" s="40">
        <f>O$12*$D1016*INDEX(O$21:O$28,$E1016)*INDEX(O$30:O$46,$F1016)*(1-INDEX(O$117:O$133,$F1016))</f>
        <v/>
      </c>
      <c r="P1016" s="40">
        <f>P$12*$D1016*INDEX(P$21:P$28,$E1016)*INDEX(P$30:P$46,$F1016)*(1-INDEX(P$117:P$133,$F1016))</f>
        <v/>
      </c>
      <c r="Q1016" s="40">
        <f>Q$12*$D1016*INDEX(Q$21:Q$28,$E1016)*INDEX(Q$30:Q$46,$F1016)*(1-INDEX(Q$117:Q$133,$F1016))</f>
        <v/>
      </c>
      <c r="R1016" s="40">
        <f>R$12*$D1016*INDEX(R$21:R$28,$E1016)*INDEX(R$30:R$46,$F1016)*(1-INDEX(R$117:R$133,$F1016))</f>
        <v/>
      </c>
      <c r="S1016" s="40">
        <f>S$12*$D1016*INDEX(S$21:S$28,$E1016)*INDEX(S$30:S$46,$F1016)*(1-INDEX(S$117:S$133,$F1016))</f>
        <v/>
      </c>
      <c r="T1016" s="40">
        <f>T$12*$D1016*INDEX(T$21:T$28,$E1016)*INDEX(T$30:T$46,$F1016)*(1-INDEX(T$117:T$133,$F1016))</f>
        <v/>
      </c>
      <c r="U1016" s="40">
        <f>U$12*$D1016*INDEX(U$21:U$28,$E1016)*INDEX(U$30:U$46,$F1016)*(1-INDEX(U$117:U$133,$F1016))</f>
        <v/>
      </c>
      <c r="V1016" s="40">
        <f>V$12*$D1016*INDEX(V$21:V$28,$E1016)*INDEX(V$30:V$46,$F1016)*(1-INDEX(V$117:V$133,$F1016))</f>
        <v/>
      </c>
      <c r="W1016" s="40">
        <f>W$12*$D1016*INDEX(W$21:W$28,$E1016)*INDEX(W$30:W$46,$F1016)*(1-INDEX(W$117:W$133,$F1016))</f>
        <v/>
      </c>
      <c r="X1016" s="40">
        <f>X$12*$D1016*INDEX(X$21:X$28,$E1016)*INDEX(X$30:X$46,$F1016)*(1-INDEX(X$117:X$133,$F1016))</f>
        <v/>
      </c>
      <c r="Y1016" s="40">
        <f>Y$12*$D1016*INDEX(Y$21:Y$28,$E1016)*INDEX(Y$30:Y$46,$F1016)*(1-INDEX(Y$117:Y$133,$F1016))</f>
        <v/>
      </c>
      <c r="Z1016" s="40">
        <f>Z$12*$D1016*INDEX(Z$21:Z$28,$E1016)*INDEX(Z$30:Z$46,$F1016)*(1-INDEX(Z$117:Z$133,$F1016))</f>
        <v/>
      </c>
      <c r="AA1016" s="40">
        <f>AA$12*$D1016*INDEX(AA$21:AA$28,$E1016)*INDEX(AA$30:AA$46,$F1016)*(1-INDEX(AA$117:AA$133,$F1016))</f>
        <v/>
      </c>
      <c r="AB1016" s="40">
        <f>AB$12*$D1016*INDEX(AB$21:AB$28,$E1016)*INDEX(AB$30:AB$46,$F1016)*(1-INDEX(AB$117:AB$133,$F1016))</f>
        <v/>
      </c>
      <c r="AC1016" s="40">
        <f>AC$12*$D1016*INDEX(AC$21:AC$28,$E1016)*INDEX(AC$30:AC$46,$F1016)*(1-INDEX(AC$117:AC$133,$F1016))</f>
        <v/>
      </c>
      <c r="AD1016" s="42">
        <f>CARBONTAX(AD$12,$D1016,INDEX(AD$21:AD$28,$E1016),INDEX(AD$30:AD$46,$F1016),INDEX(AD$117:AD$133,$F1016))</f>
        <v/>
      </c>
      <c r="AE1016" s="25">
        <f>LOWER(Settings!$C$4)&amp;".mit."&amp;$A1016&amp;IF($C1016="","","."&amp;$C1016&amp;"."&amp;$B1016)&amp;IF(INDEX(Variables!$D$5:$D$105,MATCH($A1016,Variables!$A$5:$A$105,0))="","","."&amp;INDEX(Variables!$D$5:$D$105,MATCH($A1016,Variables!$A$5:$A$105,0)))&amp;"."&amp;AE$5</f>
        <v/>
      </c>
      <c r="AF1016" s="41">
        <f>AF$12*$D1016*INDEX(AF$21:AF$28,$E1016)*INDEX(AF$30:AF$46,$F1016)*(1-INDEX(AF$117:AF$133,$F1016))</f>
        <v/>
      </c>
      <c r="AG1016" s="40">
        <f>AG$12*$D1016*INDEX(AG$21:AG$28,$E1016)*INDEX(AG$30:AG$46,$F1016)*(1-INDEX(AG$117:AG$133,$F1016))</f>
        <v/>
      </c>
      <c r="AH1016" s="40">
        <f>AH$12*$D1016*INDEX(AH$21:AH$28,$E1016)*INDEX(AH$30:AH$46,$F1016)*(1-INDEX(AH$117:AH$133,$F1016))</f>
        <v/>
      </c>
      <c r="AI1016" s="40">
        <f>AI$12*$D1016*INDEX(AI$21:AI$28,$E1016)*INDEX(AI$30:AI$46,$F1016)*(1-INDEX(AI$117:AI$133,$F1016))</f>
        <v/>
      </c>
      <c r="AJ1016" s="40">
        <f>AJ$12*$D1016*INDEX(AJ$21:AJ$28,$E1016)*INDEX(AJ$30:AJ$46,$F1016)*(1-INDEX(AJ$117:AJ$133,$F1016))</f>
        <v/>
      </c>
      <c r="AK1016" s="40">
        <f>AK$12*$D1016*INDEX(AK$21:AK$28,$E1016)*INDEX(AK$30:AK$46,$F1016)*(1-INDEX(AK$117:AK$133,$F1016))</f>
        <v/>
      </c>
      <c r="AL1016" s="40">
        <f>AL$12*$D1016*INDEX(AL$21:AL$28,$E1016)*INDEX(AL$30:AL$46,$F1016)*(1-INDEX(AL$117:AL$133,$F1016))</f>
        <v/>
      </c>
      <c r="AM1016" s="40">
        <f>AM$12*$D1016*INDEX(AM$21:AM$28,$E1016)*INDEX(AM$30:AM$46,$F1016)*(1-INDEX(AM$117:AM$133,$F1016))</f>
        <v/>
      </c>
      <c r="AN1016" s="40">
        <f>AN$12*$D1016*INDEX(AN$21:AN$28,$E1016)*INDEX(AN$30:AN$46,$F1016)*(1-INDEX(AN$117:AN$133,$F1016))</f>
        <v/>
      </c>
      <c r="AO1016" s="40">
        <f>AO$12*$D1016*INDEX(AO$21:AO$28,$E1016)*INDEX(AO$30:AO$46,$F1016)*(1-INDEX(AO$117:AO$133,$F1016))</f>
        <v/>
      </c>
      <c r="AP1016" s="40">
        <f>AP$12*$D1016*INDEX(AP$21:AP$28,$E1016)*INDEX(AP$30:AP$46,$F1016)*(1-INDEX(AP$117:AP$133,$F1016))</f>
        <v/>
      </c>
      <c r="AQ1016" s="40">
        <f>AQ$12*$D1016*INDEX(AQ$21:AQ$28,$E1016)*INDEX(AQ$30:AQ$46,$F1016)*(1-INDEX(AQ$117:AQ$133,$F1016))</f>
        <v/>
      </c>
      <c r="AR1016" s="40">
        <f>AR$12*$D1016*INDEX(AR$21:AR$28,$E1016)*INDEX(AR$30:AR$46,$F1016)*(1-INDEX(AR$117:AR$133,$F1016))</f>
        <v/>
      </c>
      <c r="AS1016" s="40">
        <f>AS$12*$D1016*INDEX(AS$21:AS$28,$E1016)*INDEX(AS$30:AS$46,$F1016)*(1-INDEX(AS$117:AS$133,$F1016))</f>
        <v/>
      </c>
      <c r="AT1016" s="40">
        <f>AT$12*$D1016*INDEX(AT$21:AT$28,$E1016)*INDEX(AT$30:AT$46,$F1016)*(1-INDEX(AT$117:AT$133,$F1016))</f>
        <v/>
      </c>
      <c r="AU1016" s="40">
        <f>AU$12*$D1016*INDEX(AU$21:AU$28,$E1016)*INDEX(AU$30:AU$46,$F1016)*(1-INDEX(AU$117:AU$133,$F1016))</f>
        <v/>
      </c>
      <c r="AV1016" s="40">
        <f>AV$12*$D1016*INDEX(AV$21:AV$28,$E1016)*INDEX(AV$30:AV$46,$F1016)*(1-INDEX(AV$117:AV$133,$F1016))</f>
        <v/>
      </c>
      <c r="AW1016" s="40">
        <f>AW$12*$D1016*INDEX(AW$21:AW$28,$E1016)*INDEX(AW$30:AW$46,$F1016)*(1-INDEX(AW$117:AW$133,$F1016))</f>
        <v/>
      </c>
      <c r="AX1016" s="42">
        <f>CARBONTAX(AX$12,$D1016,INDEX(AX$21:AX$28,$E1016),INDEX(AX$30:AX$46,$F1016),INDEX(AX$117:AX$133,$F1016))</f>
        <v/>
      </c>
    </row>
    <row r="1017" hidden="1" outlineLevel="2">
      <c r="A1017" s="5" t="inlineStr">
        <is>
          <t>ctxnew</t>
        </is>
      </c>
      <c r="B1017" s="5" t="inlineStr">
        <is>
          <t>die</t>
        </is>
      </c>
      <c r="C1017" s="5" t="inlineStr">
        <is>
          <t>cem</t>
        </is>
      </c>
      <c r="D1017" s="40">
        <f>INDEX(Inputs!$T$5:$T$132,MATCH($B1017&amp;"|"&amp;$C1017,Inputs!$A$5:$A$132,0))</f>
        <v/>
      </c>
      <c r="E1017" s="40">
        <f>INDEX(Inputs!$J$5:$J$132,MATCH($B1017&amp;"|"&amp;$C1017,Inputs!$A$5:$A$132,0))</f>
        <v/>
      </c>
      <c r="F1017" s="40">
        <f>INDEX(Inputs!$K$5:$K$132,MATCH($B1017&amp;"|"&amp;$C1017,Inputs!$A$5:$A$132,0))</f>
        <v/>
      </c>
      <c r="G1017" s="39" t="n"/>
      <c r="H1017" s="5">
        <f>INDEX(Variables!$B$5:$B$105,MATCH($A1017,Variables!$A$5:$A$105,0))&amp;IF($C1017="",""," | "&amp;INDEX(Mapping!$B$5:$B$26,MATCH($C1017,Mapping!$A$5:$A$26,0))&amp;" | "&amp;INDEX(Mapping!$B$30:$B$41,MATCH($B1017,Mapping!$A$30:$A$41,0)))</f>
        <v/>
      </c>
      <c r="I1017" s="5">
        <f>INDEX(Variables!$C$5:$C$105,MATCH($A1017,Variables!$A$5:$A$105,0))</f>
        <v/>
      </c>
      <c r="J1017" s="5">
        <f>INDEX(Variables!$E$5:$E$105,MATCH($A1017,Variables!$A$5:$A$105,0))</f>
        <v/>
      </c>
      <c r="K1017" s="25">
        <f>LOWER(Settings!$C$4)&amp;".mit."&amp;$A1017&amp;IF($C1017="","","."&amp;$C1017&amp;"."&amp;$B1017)&amp;IF(INDEX(Variables!$D$5:$D$105,MATCH($A1017,Variables!$A$5:$A$105,0))="","","."&amp;INDEX(Variables!$D$5:$D$105,MATCH($A1017,Variables!$A$5:$A$105,0)))&amp;"."&amp;K$5</f>
        <v/>
      </c>
      <c r="L1017" s="41">
        <f>L$12*$D1017*INDEX(L$21:L$28,$E1017)*INDEX(L$30:L$46,$F1017)*(1-INDEX(L$117:L$133,$F1017))</f>
        <v/>
      </c>
      <c r="M1017" s="40">
        <f>M$12*$D1017*INDEX(M$21:M$28,$E1017)*INDEX(M$30:M$46,$F1017)*(1-INDEX(M$117:M$133,$F1017))</f>
        <v/>
      </c>
      <c r="N1017" s="40">
        <f>N$12*$D1017*INDEX(N$21:N$28,$E1017)*INDEX(N$30:N$46,$F1017)*(1-INDEX(N$117:N$133,$F1017))</f>
        <v/>
      </c>
      <c r="O1017" s="40">
        <f>O$12*$D1017*INDEX(O$21:O$28,$E1017)*INDEX(O$30:O$46,$F1017)*(1-INDEX(O$117:O$133,$F1017))</f>
        <v/>
      </c>
      <c r="P1017" s="40">
        <f>P$12*$D1017*INDEX(P$21:P$28,$E1017)*INDEX(P$30:P$46,$F1017)*(1-INDEX(P$117:P$133,$F1017))</f>
        <v/>
      </c>
      <c r="Q1017" s="40">
        <f>Q$12*$D1017*INDEX(Q$21:Q$28,$E1017)*INDEX(Q$30:Q$46,$F1017)*(1-INDEX(Q$117:Q$133,$F1017))</f>
        <v/>
      </c>
      <c r="R1017" s="40">
        <f>R$12*$D1017*INDEX(R$21:R$28,$E1017)*INDEX(R$30:R$46,$F1017)*(1-INDEX(R$117:R$133,$F1017))</f>
        <v/>
      </c>
      <c r="S1017" s="40">
        <f>S$12*$D1017*INDEX(S$21:S$28,$E1017)*INDEX(S$30:S$46,$F1017)*(1-INDEX(S$117:S$133,$F1017))</f>
        <v/>
      </c>
      <c r="T1017" s="40">
        <f>T$12*$D1017*INDEX(T$21:T$28,$E1017)*INDEX(T$30:T$46,$F1017)*(1-INDEX(T$117:T$133,$F1017))</f>
        <v/>
      </c>
      <c r="U1017" s="40">
        <f>U$12*$D1017*INDEX(U$21:U$28,$E1017)*INDEX(U$30:U$46,$F1017)*(1-INDEX(U$117:U$133,$F1017))</f>
        <v/>
      </c>
      <c r="V1017" s="40">
        <f>V$12*$D1017*INDEX(V$21:V$28,$E1017)*INDEX(V$30:V$46,$F1017)*(1-INDEX(V$117:V$133,$F1017))</f>
        <v/>
      </c>
      <c r="W1017" s="40">
        <f>W$12*$D1017*INDEX(W$21:W$28,$E1017)*INDEX(W$30:W$46,$F1017)*(1-INDEX(W$117:W$133,$F1017))</f>
        <v/>
      </c>
      <c r="X1017" s="40">
        <f>X$12*$D1017*INDEX(X$21:X$28,$E1017)*INDEX(X$30:X$46,$F1017)*(1-INDEX(X$117:X$133,$F1017))</f>
        <v/>
      </c>
      <c r="Y1017" s="40">
        <f>Y$12*$D1017*INDEX(Y$21:Y$28,$E1017)*INDEX(Y$30:Y$46,$F1017)*(1-INDEX(Y$117:Y$133,$F1017))</f>
        <v/>
      </c>
      <c r="Z1017" s="40">
        <f>Z$12*$D1017*INDEX(Z$21:Z$28,$E1017)*INDEX(Z$30:Z$46,$F1017)*(1-INDEX(Z$117:Z$133,$F1017))</f>
        <v/>
      </c>
      <c r="AA1017" s="40">
        <f>AA$12*$D1017*INDEX(AA$21:AA$28,$E1017)*INDEX(AA$30:AA$46,$F1017)*(1-INDEX(AA$117:AA$133,$F1017))</f>
        <v/>
      </c>
      <c r="AB1017" s="40">
        <f>AB$12*$D1017*INDEX(AB$21:AB$28,$E1017)*INDEX(AB$30:AB$46,$F1017)*(1-INDEX(AB$117:AB$133,$F1017))</f>
        <v/>
      </c>
      <c r="AC1017" s="40">
        <f>AC$12*$D1017*INDEX(AC$21:AC$28,$E1017)*INDEX(AC$30:AC$46,$F1017)*(1-INDEX(AC$117:AC$133,$F1017))</f>
        <v/>
      </c>
      <c r="AD1017" s="42">
        <f>CARBONTAX(AD$12,$D1017,INDEX(AD$21:AD$28,$E1017),INDEX(AD$30:AD$46,$F1017),INDEX(AD$117:AD$133,$F1017))</f>
        <v/>
      </c>
      <c r="AE1017" s="25">
        <f>LOWER(Settings!$C$4)&amp;".mit."&amp;$A1017&amp;IF($C1017="","","."&amp;$C1017&amp;"."&amp;$B1017)&amp;IF(INDEX(Variables!$D$5:$D$105,MATCH($A1017,Variables!$A$5:$A$105,0))="","","."&amp;INDEX(Variables!$D$5:$D$105,MATCH($A1017,Variables!$A$5:$A$105,0)))&amp;"."&amp;AE$5</f>
        <v/>
      </c>
      <c r="AF1017" s="41">
        <f>AF$12*$D1017*INDEX(AF$21:AF$28,$E1017)*INDEX(AF$30:AF$46,$F1017)*(1-INDEX(AF$117:AF$133,$F1017))</f>
        <v/>
      </c>
      <c r="AG1017" s="40">
        <f>AG$12*$D1017*INDEX(AG$21:AG$28,$E1017)*INDEX(AG$30:AG$46,$F1017)*(1-INDEX(AG$117:AG$133,$F1017))</f>
        <v/>
      </c>
      <c r="AH1017" s="40">
        <f>AH$12*$D1017*INDEX(AH$21:AH$28,$E1017)*INDEX(AH$30:AH$46,$F1017)*(1-INDEX(AH$117:AH$133,$F1017))</f>
        <v/>
      </c>
      <c r="AI1017" s="40">
        <f>AI$12*$D1017*INDEX(AI$21:AI$28,$E1017)*INDEX(AI$30:AI$46,$F1017)*(1-INDEX(AI$117:AI$133,$F1017))</f>
        <v/>
      </c>
      <c r="AJ1017" s="40">
        <f>AJ$12*$D1017*INDEX(AJ$21:AJ$28,$E1017)*INDEX(AJ$30:AJ$46,$F1017)*(1-INDEX(AJ$117:AJ$133,$F1017))</f>
        <v/>
      </c>
      <c r="AK1017" s="40">
        <f>AK$12*$D1017*INDEX(AK$21:AK$28,$E1017)*INDEX(AK$30:AK$46,$F1017)*(1-INDEX(AK$117:AK$133,$F1017))</f>
        <v/>
      </c>
      <c r="AL1017" s="40">
        <f>AL$12*$D1017*INDEX(AL$21:AL$28,$E1017)*INDEX(AL$30:AL$46,$F1017)*(1-INDEX(AL$117:AL$133,$F1017))</f>
        <v/>
      </c>
      <c r="AM1017" s="40">
        <f>AM$12*$D1017*INDEX(AM$21:AM$28,$E1017)*INDEX(AM$30:AM$46,$F1017)*(1-INDEX(AM$117:AM$133,$F1017))</f>
        <v/>
      </c>
      <c r="AN1017" s="40">
        <f>AN$12*$D1017*INDEX(AN$21:AN$28,$E1017)*INDEX(AN$30:AN$46,$F1017)*(1-INDEX(AN$117:AN$133,$F1017))</f>
        <v/>
      </c>
      <c r="AO1017" s="40">
        <f>AO$12*$D1017*INDEX(AO$21:AO$28,$E1017)*INDEX(AO$30:AO$46,$F1017)*(1-INDEX(AO$117:AO$133,$F1017))</f>
        <v/>
      </c>
      <c r="AP1017" s="40">
        <f>AP$12*$D1017*INDEX(AP$21:AP$28,$E1017)*INDEX(AP$30:AP$46,$F1017)*(1-INDEX(AP$117:AP$133,$F1017))</f>
        <v/>
      </c>
      <c r="AQ1017" s="40">
        <f>AQ$12*$D1017*INDEX(AQ$21:AQ$28,$E1017)*INDEX(AQ$30:AQ$46,$F1017)*(1-INDEX(AQ$117:AQ$133,$F1017))</f>
        <v/>
      </c>
      <c r="AR1017" s="40">
        <f>AR$12*$D1017*INDEX(AR$21:AR$28,$E1017)*INDEX(AR$30:AR$46,$F1017)*(1-INDEX(AR$117:AR$133,$F1017))</f>
        <v/>
      </c>
      <c r="AS1017" s="40">
        <f>AS$12*$D1017*INDEX(AS$21:AS$28,$E1017)*INDEX(AS$30:AS$46,$F1017)*(1-INDEX(AS$117:AS$133,$F1017))</f>
        <v/>
      </c>
      <c r="AT1017" s="40">
        <f>AT$12*$D1017*INDEX(AT$21:AT$28,$E1017)*INDEX(AT$30:AT$46,$F1017)*(1-INDEX(AT$117:AT$133,$F1017))</f>
        <v/>
      </c>
      <c r="AU1017" s="40">
        <f>AU$12*$D1017*INDEX(AU$21:AU$28,$E1017)*INDEX(AU$30:AU$46,$F1017)*(1-INDEX(AU$117:AU$133,$F1017))</f>
        <v/>
      </c>
      <c r="AV1017" s="40">
        <f>AV$12*$D1017*INDEX(AV$21:AV$28,$E1017)*INDEX(AV$30:AV$46,$F1017)*(1-INDEX(AV$117:AV$133,$F1017))</f>
        <v/>
      </c>
      <c r="AW1017" s="40">
        <f>AW$12*$D1017*INDEX(AW$21:AW$28,$E1017)*INDEX(AW$30:AW$46,$F1017)*(1-INDEX(AW$117:AW$133,$F1017))</f>
        <v/>
      </c>
      <c r="AX1017" s="42">
        <f>CARBONTAX(AX$12,$D1017,INDEX(AX$21:AX$28,$E1017),INDEX(AX$30:AX$46,$F1017),INDEX(AX$117:AX$133,$F1017))</f>
        <v/>
      </c>
    </row>
    <row r="1018" hidden="1" outlineLevel="2">
      <c r="A1018" s="5" t="inlineStr">
        <is>
          <t>ctxnew</t>
        </is>
      </c>
      <c r="B1018" s="5" t="inlineStr">
        <is>
          <t>lpg</t>
        </is>
      </c>
      <c r="C1018" s="5" t="inlineStr">
        <is>
          <t>cem</t>
        </is>
      </c>
      <c r="D1018" s="40">
        <f>INDEX(Inputs!$T$5:$T$132,MATCH($B1018&amp;"|"&amp;$C1018,Inputs!$A$5:$A$132,0))</f>
        <v/>
      </c>
      <c r="E1018" s="40">
        <f>INDEX(Inputs!$J$5:$J$132,MATCH($B1018&amp;"|"&amp;$C1018,Inputs!$A$5:$A$132,0))</f>
        <v/>
      </c>
      <c r="F1018" s="40">
        <f>INDEX(Inputs!$K$5:$K$132,MATCH($B1018&amp;"|"&amp;$C1018,Inputs!$A$5:$A$132,0))</f>
        <v/>
      </c>
      <c r="G1018" s="39" t="n"/>
      <c r="H1018" s="5">
        <f>INDEX(Variables!$B$5:$B$105,MATCH($A1018,Variables!$A$5:$A$105,0))&amp;IF($C1018="",""," | "&amp;INDEX(Mapping!$B$5:$B$26,MATCH($C1018,Mapping!$A$5:$A$26,0))&amp;" | "&amp;INDEX(Mapping!$B$30:$B$41,MATCH($B1018,Mapping!$A$30:$A$41,0)))</f>
        <v/>
      </c>
      <c r="I1018" s="5">
        <f>INDEX(Variables!$C$5:$C$105,MATCH($A1018,Variables!$A$5:$A$105,0))</f>
        <v/>
      </c>
      <c r="J1018" s="5">
        <f>INDEX(Variables!$E$5:$E$105,MATCH($A1018,Variables!$A$5:$A$105,0))</f>
        <v/>
      </c>
      <c r="K1018" s="25">
        <f>LOWER(Settings!$C$4)&amp;".mit."&amp;$A1018&amp;IF($C1018="","","."&amp;$C1018&amp;"."&amp;$B1018)&amp;IF(INDEX(Variables!$D$5:$D$105,MATCH($A1018,Variables!$A$5:$A$105,0))="","","."&amp;INDEX(Variables!$D$5:$D$105,MATCH($A1018,Variables!$A$5:$A$105,0)))&amp;"."&amp;K$5</f>
        <v/>
      </c>
      <c r="L1018" s="41">
        <f>L$12*$D1018*INDEX(L$21:L$28,$E1018)*INDEX(L$30:L$46,$F1018)*(1-INDEX(L$117:L$133,$F1018))</f>
        <v/>
      </c>
      <c r="M1018" s="40">
        <f>M$12*$D1018*INDEX(M$21:M$28,$E1018)*INDEX(M$30:M$46,$F1018)*(1-INDEX(M$117:M$133,$F1018))</f>
        <v/>
      </c>
      <c r="N1018" s="40">
        <f>N$12*$D1018*INDEX(N$21:N$28,$E1018)*INDEX(N$30:N$46,$F1018)*(1-INDEX(N$117:N$133,$F1018))</f>
        <v/>
      </c>
      <c r="O1018" s="40">
        <f>O$12*$D1018*INDEX(O$21:O$28,$E1018)*INDEX(O$30:O$46,$F1018)*(1-INDEX(O$117:O$133,$F1018))</f>
        <v/>
      </c>
      <c r="P1018" s="40">
        <f>P$12*$D1018*INDEX(P$21:P$28,$E1018)*INDEX(P$30:P$46,$F1018)*(1-INDEX(P$117:P$133,$F1018))</f>
        <v/>
      </c>
      <c r="Q1018" s="40">
        <f>Q$12*$D1018*INDEX(Q$21:Q$28,$E1018)*INDEX(Q$30:Q$46,$F1018)*(1-INDEX(Q$117:Q$133,$F1018))</f>
        <v/>
      </c>
      <c r="R1018" s="40">
        <f>R$12*$D1018*INDEX(R$21:R$28,$E1018)*INDEX(R$30:R$46,$F1018)*(1-INDEX(R$117:R$133,$F1018))</f>
        <v/>
      </c>
      <c r="S1018" s="40">
        <f>S$12*$D1018*INDEX(S$21:S$28,$E1018)*INDEX(S$30:S$46,$F1018)*(1-INDEX(S$117:S$133,$F1018))</f>
        <v/>
      </c>
      <c r="T1018" s="40">
        <f>T$12*$D1018*INDEX(T$21:T$28,$E1018)*INDEX(T$30:T$46,$F1018)*(1-INDEX(T$117:T$133,$F1018))</f>
        <v/>
      </c>
      <c r="U1018" s="40">
        <f>U$12*$D1018*INDEX(U$21:U$28,$E1018)*INDEX(U$30:U$46,$F1018)*(1-INDEX(U$117:U$133,$F1018))</f>
        <v/>
      </c>
      <c r="V1018" s="40">
        <f>V$12*$D1018*INDEX(V$21:V$28,$E1018)*INDEX(V$30:V$46,$F1018)*(1-INDEX(V$117:V$133,$F1018))</f>
        <v/>
      </c>
      <c r="W1018" s="40">
        <f>W$12*$D1018*INDEX(W$21:W$28,$E1018)*INDEX(W$30:W$46,$F1018)*(1-INDEX(W$117:W$133,$F1018))</f>
        <v/>
      </c>
      <c r="X1018" s="40">
        <f>X$12*$D1018*INDEX(X$21:X$28,$E1018)*INDEX(X$30:X$46,$F1018)*(1-INDEX(X$117:X$133,$F1018))</f>
        <v/>
      </c>
      <c r="Y1018" s="40">
        <f>Y$12*$D1018*INDEX(Y$21:Y$28,$E1018)*INDEX(Y$30:Y$46,$F1018)*(1-INDEX(Y$117:Y$133,$F1018))</f>
        <v/>
      </c>
      <c r="Z1018" s="40">
        <f>Z$12*$D1018*INDEX(Z$21:Z$28,$E1018)*INDEX(Z$30:Z$46,$F1018)*(1-INDEX(Z$117:Z$133,$F1018))</f>
        <v/>
      </c>
      <c r="AA1018" s="40">
        <f>AA$12*$D1018*INDEX(AA$21:AA$28,$E1018)*INDEX(AA$30:AA$46,$F1018)*(1-INDEX(AA$117:AA$133,$F1018))</f>
        <v/>
      </c>
      <c r="AB1018" s="40">
        <f>AB$12*$D1018*INDEX(AB$21:AB$28,$E1018)*INDEX(AB$30:AB$46,$F1018)*(1-INDEX(AB$117:AB$133,$F1018))</f>
        <v/>
      </c>
      <c r="AC1018" s="40">
        <f>AC$12*$D1018*INDEX(AC$21:AC$28,$E1018)*INDEX(AC$30:AC$46,$F1018)*(1-INDEX(AC$117:AC$133,$F1018))</f>
        <v/>
      </c>
      <c r="AD1018" s="42">
        <f>CARBONTAX(AD$12,$D1018,INDEX(AD$21:AD$28,$E1018),INDEX(AD$30:AD$46,$F1018),INDEX(AD$117:AD$133,$F1018))</f>
        <v/>
      </c>
      <c r="AE1018" s="25">
        <f>LOWER(Settings!$C$4)&amp;".mit."&amp;$A1018&amp;IF($C1018="","","."&amp;$C1018&amp;"."&amp;$B1018)&amp;IF(INDEX(Variables!$D$5:$D$105,MATCH($A1018,Variables!$A$5:$A$105,0))="","","."&amp;INDEX(Variables!$D$5:$D$105,MATCH($A1018,Variables!$A$5:$A$105,0)))&amp;"."&amp;AE$5</f>
        <v/>
      </c>
      <c r="AF1018" s="41">
        <f>AF$12*$D1018*INDEX(AF$21:AF$28,$E1018)*INDEX(AF$30:AF$46,$F1018)*(1-INDEX(AF$117:AF$133,$F1018))</f>
        <v/>
      </c>
      <c r="AG1018" s="40">
        <f>AG$12*$D1018*INDEX(AG$21:AG$28,$E1018)*INDEX(AG$30:AG$46,$F1018)*(1-INDEX(AG$117:AG$133,$F1018))</f>
        <v/>
      </c>
      <c r="AH1018" s="40">
        <f>AH$12*$D1018*INDEX(AH$21:AH$28,$E1018)*INDEX(AH$30:AH$46,$F1018)*(1-INDEX(AH$117:AH$133,$F1018))</f>
        <v/>
      </c>
      <c r="AI1018" s="40">
        <f>AI$12*$D1018*INDEX(AI$21:AI$28,$E1018)*INDEX(AI$30:AI$46,$F1018)*(1-INDEX(AI$117:AI$133,$F1018))</f>
        <v/>
      </c>
      <c r="AJ1018" s="40">
        <f>AJ$12*$D1018*INDEX(AJ$21:AJ$28,$E1018)*INDEX(AJ$30:AJ$46,$F1018)*(1-INDEX(AJ$117:AJ$133,$F1018))</f>
        <v/>
      </c>
      <c r="AK1018" s="40">
        <f>AK$12*$D1018*INDEX(AK$21:AK$28,$E1018)*INDEX(AK$30:AK$46,$F1018)*(1-INDEX(AK$117:AK$133,$F1018))</f>
        <v/>
      </c>
      <c r="AL1018" s="40">
        <f>AL$12*$D1018*INDEX(AL$21:AL$28,$E1018)*INDEX(AL$30:AL$46,$F1018)*(1-INDEX(AL$117:AL$133,$F1018))</f>
        <v/>
      </c>
      <c r="AM1018" s="40">
        <f>AM$12*$D1018*INDEX(AM$21:AM$28,$E1018)*INDEX(AM$30:AM$46,$F1018)*(1-INDEX(AM$117:AM$133,$F1018))</f>
        <v/>
      </c>
      <c r="AN1018" s="40">
        <f>AN$12*$D1018*INDEX(AN$21:AN$28,$E1018)*INDEX(AN$30:AN$46,$F1018)*(1-INDEX(AN$117:AN$133,$F1018))</f>
        <v/>
      </c>
      <c r="AO1018" s="40">
        <f>AO$12*$D1018*INDEX(AO$21:AO$28,$E1018)*INDEX(AO$30:AO$46,$F1018)*(1-INDEX(AO$117:AO$133,$F1018))</f>
        <v/>
      </c>
      <c r="AP1018" s="40">
        <f>AP$12*$D1018*INDEX(AP$21:AP$28,$E1018)*INDEX(AP$30:AP$46,$F1018)*(1-INDEX(AP$117:AP$133,$F1018))</f>
        <v/>
      </c>
      <c r="AQ1018" s="40">
        <f>AQ$12*$D1018*INDEX(AQ$21:AQ$28,$E1018)*INDEX(AQ$30:AQ$46,$F1018)*(1-INDEX(AQ$117:AQ$133,$F1018))</f>
        <v/>
      </c>
      <c r="AR1018" s="40">
        <f>AR$12*$D1018*INDEX(AR$21:AR$28,$E1018)*INDEX(AR$30:AR$46,$F1018)*(1-INDEX(AR$117:AR$133,$F1018))</f>
        <v/>
      </c>
      <c r="AS1018" s="40">
        <f>AS$12*$D1018*INDEX(AS$21:AS$28,$E1018)*INDEX(AS$30:AS$46,$F1018)*(1-INDEX(AS$117:AS$133,$F1018))</f>
        <v/>
      </c>
      <c r="AT1018" s="40">
        <f>AT$12*$D1018*INDEX(AT$21:AT$28,$E1018)*INDEX(AT$30:AT$46,$F1018)*(1-INDEX(AT$117:AT$133,$F1018))</f>
        <v/>
      </c>
      <c r="AU1018" s="40">
        <f>AU$12*$D1018*INDEX(AU$21:AU$28,$E1018)*INDEX(AU$30:AU$46,$F1018)*(1-INDEX(AU$117:AU$133,$F1018))</f>
        <v/>
      </c>
      <c r="AV1018" s="40">
        <f>AV$12*$D1018*INDEX(AV$21:AV$28,$E1018)*INDEX(AV$30:AV$46,$F1018)*(1-INDEX(AV$117:AV$133,$F1018))</f>
        <v/>
      </c>
      <c r="AW1018" s="40">
        <f>AW$12*$D1018*INDEX(AW$21:AW$28,$E1018)*INDEX(AW$30:AW$46,$F1018)*(1-INDEX(AW$117:AW$133,$F1018))</f>
        <v/>
      </c>
      <c r="AX1018" s="42">
        <f>CARBONTAX(AX$12,$D1018,INDEX(AX$21:AX$28,$E1018),INDEX(AX$30:AX$46,$F1018),INDEX(AX$117:AX$133,$F1018))</f>
        <v/>
      </c>
    </row>
    <row r="1019" hidden="1" outlineLevel="2">
      <c r="A1019" s="5" t="inlineStr">
        <is>
          <t>ctxnew</t>
        </is>
      </c>
      <c r="B1019" s="5" t="inlineStr">
        <is>
          <t>ker</t>
        </is>
      </c>
      <c r="C1019" s="5" t="inlineStr">
        <is>
          <t>cem</t>
        </is>
      </c>
      <c r="D1019" s="40">
        <f>INDEX(Inputs!$T$5:$T$132,MATCH($B1019&amp;"|"&amp;$C1019,Inputs!$A$5:$A$132,0))</f>
        <v/>
      </c>
      <c r="E1019" s="40">
        <f>INDEX(Inputs!$J$5:$J$132,MATCH($B1019&amp;"|"&amp;$C1019,Inputs!$A$5:$A$132,0))</f>
        <v/>
      </c>
      <c r="F1019" s="40">
        <f>INDEX(Inputs!$K$5:$K$132,MATCH($B1019&amp;"|"&amp;$C1019,Inputs!$A$5:$A$132,0))</f>
        <v/>
      </c>
      <c r="G1019" s="39" t="n"/>
      <c r="H1019" s="5">
        <f>INDEX(Variables!$B$5:$B$105,MATCH($A1019,Variables!$A$5:$A$105,0))&amp;IF($C1019="",""," | "&amp;INDEX(Mapping!$B$5:$B$26,MATCH($C1019,Mapping!$A$5:$A$26,0))&amp;" | "&amp;INDEX(Mapping!$B$30:$B$41,MATCH($B1019,Mapping!$A$30:$A$41,0)))</f>
        <v/>
      </c>
      <c r="I1019" s="5">
        <f>INDEX(Variables!$C$5:$C$105,MATCH($A1019,Variables!$A$5:$A$105,0))</f>
        <v/>
      </c>
      <c r="J1019" s="5">
        <f>INDEX(Variables!$E$5:$E$105,MATCH($A1019,Variables!$A$5:$A$105,0))</f>
        <v/>
      </c>
      <c r="K1019" s="25">
        <f>LOWER(Settings!$C$4)&amp;".mit."&amp;$A1019&amp;IF($C1019="","","."&amp;$C1019&amp;"."&amp;$B1019)&amp;IF(INDEX(Variables!$D$5:$D$105,MATCH($A1019,Variables!$A$5:$A$105,0))="","","."&amp;INDEX(Variables!$D$5:$D$105,MATCH($A1019,Variables!$A$5:$A$105,0)))&amp;"."&amp;K$5</f>
        <v/>
      </c>
      <c r="L1019" s="41">
        <f>L$12*$D1019*INDEX(L$21:L$28,$E1019)*INDEX(L$30:L$46,$F1019)*(1-INDEX(L$117:L$133,$F1019))</f>
        <v/>
      </c>
      <c r="M1019" s="40">
        <f>M$12*$D1019*INDEX(M$21:M$28,$E1019)*INDEX(M$30:M$46,$F1019)*(1-INDEX(M$117:M$133,$F1019))</f>
        <v/>
      </c>
      <c r="N1019" s="40">
        <f>N$12*$D1019*INDEX(N$21:N$28,$E1019)*INDEX(N$30:N$46,$F1019)*(1-INDEX(N$117:N$133,$F1019))</f>
        <v/>
      </c>
      <c r="O1019" s="40">
        <f>O$12*$D1019*INDEX(O$21:O$28,$E1019)*INDEX(O$30:O$46,$F1019)*(1-INDEX(O$117:O$133,$F1019))</f>
        <v/>
      </c>
      <c r="P1019" s="40">
        <f>P$12*$D1019*INDEX(P$21:P$28,$E1019)*INDEX(P$30:P$46,$F1019)*(1-INDEX(P$117:P$133,$F1019))</f>
        <v/>
      </c>
      <c r="Q1019" s="40">
        <f>Q$12*$D1019*INDEX(Q$21:Q$28,$E1019)*INDEX(Q$30:Q$46,$F1019)*(1-INDEX(Q$117:Q$133,$F1019))</f>
        <v/>
      </c>
      <c r="R1019" s="40">
        <f>R$12*$D1019*INDEX(R$21:R$28,$E1019)*INDEX(R$30:R$46,$F1019)*(1-INDEX(R$117:R$133,$F1019))</f>
        <v/>
      </c>
      <c r="S1019" s="40">
        <f>S$12*$D1019*INDEX(S$21:S$28,$E1019)*INDEX(S$30:S$46,$F1019)*(1-INDEX(S$117:S$133,$F1019))</f>
        <v/>
      </c>
      <c r="T1019" s="40">
        <f>T$12*$D1019*INDEX(T$21:T$28,$E1019)*INDEX(T$30:T$46,$F1019)*(1-INDEX(T$117:T$133,$F1019))</f>
        <v/>
      </c>
      <c r="U1019" s="40">
        <f>U$12*$D1019*INDEX(U$21:U$28,$E1019)*INDEX(U$30:U$46,$F1019)*(1-INDEX(U$117:U$133,$F1019))</f>
        <v/>
      </c>
      <c r="V1019" s="40">
        <f>V$12*$D1019*INDEX(V$21:V$28,$E1019)*INDEX(V$30:V$46,$F1019)*(1-INDEX(V$117:V$133,$F1019))</f>
        <v/>
      </c>
      <c r="W1019" s="40">
        <f>W$12*$D1019*INDEX(W$21:W$28,$E1019)*INDEX(W$30:W$46,$F1019)*(1-INDEX(W$117:W$133,$F1019))</f>
        <v/>
      </c>
      <c r="X1019" s="40">
        <f>X$12*$D1019*INDEX(X$21:X$28,$E1019)*INDEX(X$30:X$46,$F1019)*(1-INDEX(X$117:X$133,$F1019))</f>
        <v/>
      </c>
      <c r="Y1019" s="40">
        <f>Y$12*$D1019*INDEX(Y$21:Y$28,$E1019)*INDEX(Y$30:Y$46,$F1019)*(1-INDEX(Y$117:Y$133,$F1019))</f>
        <v/>
      </c>
      <c r="Z1019" s="40">
        <f>Z$12*$D1019*INDEX(Z$21:Z$28,$E1019)*INDEX(Z$30:Z$46,$F1019)*(1-INDEX(Z$117:Z$133,$F1019))</f>
        <v/>
      </c>
      <c r="AA1019" s="40">
        <f>AA$12*$D1019*INDEX(AA$21:AA$28,$E1019)*INDEX(AA$30:AA$46,$F1019)*(1-INDEX(AA$117:AA$133,$F1019))</f>
        <v/>
      </c>
      <c r="AB1019" s="40">
        <f>AB$12*$D1019*INDEX(AB$21:AB$28,$E1019)*INDEX(AB$30:AB$46,$F1019)*(1-INDEX(AB$117:AB$133,$F1019))</f>
        <v/>
      </c>
      <c r="AC1019" s="40">
        <f>AC$12*$D1019*INDEX(AC$21:AC$28,$E1019)*INDEX(AC$30:AC$46,$F1019)*(1-INDEX(AC$117:AC$133,$F1019))</f>
        <v/>
      </c>
      <c r="AD1019" s="42">
        <f>CARBONTAX(AD$12,$D1019,INDEX(AD$21:AD$28,$E1019),INDEX(AD$30:AD$46,$F1019),INDEX(AD$117:AD$133,$F1019))</f>
        <v/>
      </c>
      <c r="AE1019" s="25">
        <f>LOWER(Settings!$C$4)&amp;".mit."&amp;$A1019&amp;IF($C1019="","","."&amp;$C1019&amp;"."&amp;$B1019)&amp;IF(INDEX(Variables!$D$5:$D$105,MATCH($A1019,Variables!$A$5:$A$105,0))="","","."&amp;INDEX(Variables!$D$5:$D$105,MATCH($A1019,Variables!$A$5:$A$105,0)))&amp;"."&amp;AE$5</f>
        <v/>
      </c>
      <c r="AF1019" s="41">
        <f>AF$12*$D1019*INDEX(AF$21:AF$28,$E1019)*INDEX(AF$30:AF$46,$F1019)*(1-INDEX(AF$117:AF$133,$F1019))</f>
        <v/>
      </c>
      <c r="AG1019" s="40">
        <f>AG$12*$D1019*INDEX(AG$21:AG$28,$E1019)*INDEX(AG$30:AG$46,$F1019)*(1-INDEX(AG$117:AG$133,$F1019))</f>
        <v/>
      </c>
      <c r="AH1019" s="40">
        <f>AH$12*$D1019*INDEX(AH$21:AH$28,$E1019)*INDEX(AH$30:AH$46,$F1019)*(1-INDEX(AH$117:AH$133,$F1019))</f>
        <v/>
      </c>
      <c r="AI1019" s="40">
        <f>AI$12*$D1019*INDEX(AI$21:AI$28,$E1019)*INDEX(AI$30:AI$46,$F1019)*(1-INDEX(AI$117:AI$133,$F1019))</f>
        <v/>
      </c>
      <c r="AJ1019" s="40">
        <f>AJ$12*$D1019*INDEX(AJ$21:AJ$28,$E1019)*INDEX(AJ$30:AJ$46,$F1019)*(1-INDEX(AJ$117:AJ$133,$F1019))</f>
        <v/>
      </c>
      <c r="AK1019" s="40">
        <f>AK$12*$D1019*INDEX(AK$21:AK$28,$E1019)*INDEX(AK$30:AK$46,$F1019)*(1-INDEX(AK$117:AK$133,$F1019))</f>
        <v/>
      </c>
      <c r="AL1019" s="40">
        <f>AL$12*$D1019*INDEX(AL$21:AL$28,$E1019)*INDEX(AL$30:AL$46,$F1019)*(1-INDEX(AL$117:AL$133,$F1019))</f>
        <v/>
      </c>
      <c r="AM1019" s="40">
        <f>AM$12*$D1019*INDEX(AM$21:AM$28,$E1019)*INDEX(AM$30:AM$46,$F1019)*(1-INDEX(AM$117:AM$133,$F1019))</f>
        <v/>
      </c>
      <c r="AN1019" s="40">
        <f>AN$12*$D1019*INDEX(AN$21:AN$28,$E1019)*INDEX(AN$30:AN$46,$F1019)*(1-INDEX(AN$117:AN$133,$F1019))</f>
        <v/>
      </c>
      <c r="AO1019" s="40">
        <f>AO$12*$D1019*INDEX(AO$21:AO$28,$E1019)*INDEX(AO$30:AO$46,$F1019)*(1-INDEX(AO$117:AO$133,$F1019))</f>
        <v/>
      </c>
      <c r="AP1019" s="40">
        <f>AP$12*$D1019*INDEX(AP$21:AP$28,$E1019)*INDEX(AP$30:AP$46,$F1019)*(1-INDEX(AP$117:AP$133,$F1019))</f>
        <v/>
      </c>
      <c r="AQ1019" s="40">
        <f>AQ$12*$D1019*INDEX(AQ$21:AQ$28,$E1019)*INDEX(AQ$30:AQ$46,$F1019)*(1-INDEX(AQ$117:AQ$133,$F1019))</f>
        <v/>
      </c>
      <c r="AR1019" s="40">
        <f>AR$12*$D1019*INDEX(AR$21:AR$28,$E1019)*INDEX(AR$30:AR$46,$F1019)*(1-INDEX(AR$117:AR$133,$F1019))</f>
        <v/>
      </c>
      <c r="AS1019" s="40">
        <f>AS$12*$D1019*INDEX(AS$21:AS$28,$E1019)*INDEX(AS$30:AS$46,$F1019)*(1-INDEX(AS$117:AS$133,$F1019))</f>
        <v/>
      </c>
      <c r="AT1019" s="40">
        <f>AT$12*$D1019*INDEX(AT$21:AT$28,$E1019)*INDEX(AT$30:AT$46,$F1019)*(1-INDEX(AT$117:AT$133,$F1019))</f>
        <v/>
      </c>
      <c r="AU1019" s="40">
        <f>AU$12*$D1019*INDEX(AU$21:AU$28,$E1019)*INDEX(AU$30:AU$46,$F1019)*(1-INDEX(AU$117:AU$133,$F1019))</f>
        <v/>
      </c>
      <c r="AV1019" s="40">
        <f>AV$12*$D1019*INDEX(AV$21:AV$28,$E1019)*INDEX(AV$30:AV$46,$F1019)*(1-INDEX(AV$117:AV$133,$F1019))</f>
        <v/>
      </c>
      <c r="AW1019" s="40">
        <f>AW$12*$D1019*INDEX(AW$21:AW$28,$E1019)*INDEX(AW$30:AW$46,$F1019)*(1-INDEX(AW$117:AW$133,$F1019))</f>
        <v/>
      </c>
      <c r="AX1019" s="42">
        <f>CARBONTAX(AX$12,$D1019,INDEX(AX$21:AX$28,$E1019),INDEX(AX$30:AX$46,$F1019),INDEX(AX$117:AX$133,$F1019))</f>
        <v/>
      </c>
    </row>
    <row r="1020" hidden="1" outlineLevel="2">
      <c r="A1020" s="5" t="inlineStr">
        <is>
          <t>ctxnew</t>
        </is>
      </c>
      <c r="B1020" s="5" t="inlineStr">
        <is>
          <t>oop</t>
        </is>
      </c>
      <c r="C1020" s="5" t="inlineStr">
        <is>
          <t>cem</t>
        </is>
      </c>
      <c r="D1020" s="40">
        <f>INDEX(Inputs!$T$5:$T$132,MATCH($B1020&amp;"|"&amp;$C1020,Inputs!$A$5:$A$132,0))</f>
        <v/>
      </c>
      <c r="E1020" s="40">
        <f>INDEX(Inputs!$J$5:$J$132,MATCH($B1020&amp;"|"&amp;$C1020,Inputs!$A$5:$A$132,0))</f>
        <v/>
      </c>
      <c r="F1020" s="40">
        <f>INDEX(Inputs!$K$5:$K$132,MATCH($B1020&amp;"|"&amp;$C1020,Inputs!$A$5:$A$132,0))</f>
        <v/>
      </c>
      <c r="G1020" s="39" t="n"/>
      <c r="H1020" s="5">
        <f>INDEX(Variables!$B$5:$B$105,MATCH($A1020,Variables!$A$5:$A$105,0))&amp;IF($C1020="",""," | "&amp;INDEX(Mapping!$B$5:$B$26,MATCH($C1020,Mapping!$A$5:$A$26,0))&amp;" | "&amp;INDEX(Mapping!$B$30:$B$41,MATCH($B1020,Mapping!$A$30:$A$41,0)))</f>
        <v/>
      </c>
      <c r="I1020" s="5">
        <f>INDEX(Variables!$C$5:$C$105,MATCH($A1020,Variables!$A$5:$A$105,0))</f>
        <v/>
      </c>
      <c r="J1020" s="5">
        <f>INDEX(Variables!$E$5:$E$105,MATCH($A1020,Variables!$A$5:$A$105,0))</f>
        <v/>
      </c>
      <c r="K1020" s="25">
        <f>LOWER(Settings!$C$4)&amp;".mit."&amp;$A1020&amp;IF($C1020="","","."&amp;$C1020&amp;"."&amp;$B1020)&amp;IF(INDEX(Variables!$D$5:$D$105,MATCH($A1020,Variables!$A$5:$A$105,0))="","","."&amp;INDEX(Variables!$D$5:$D$105,MATCH($A1020,Variables!$A$5:$A$105,0)))&amp;"."&amp;K$5</f>
        <v/>
      </c>
      <c r="L1020" s="41">
        <f>L$12*$D1020*INDEX(L$21:L$28,$E1020)*INDEX(L$30:L$46,$F1020)*(1-INDEX(L$117:L$133,$F1020))</f>
        <v/>
      </c>
      <c r="M1020" s="40">
        <f>M$12*$D1020*INDEX(M$21:M$28,$E1020)*INDEX(M$30:M$46,$F1020)*(1-INDEX(M$117:M$133,$F1020))</f>
        <v/>
      </c>
      <c r="N1020" s="40">
        <f>N$12*$D1020*INDEX(N$21:N$28,$E1020)*INDEX(N$30:N$46,$F1020)*(1-INDEX(N$117:N$133,$F1020))</f>
        <v/>
      </c>
      <c r="O1020" s="40">
        <f>O$12*$D1020*INDEX(O$21:O$28,$E1020)*INDEX(O$30:O$46,$F1020)*(1-INDEX(O$117:O$133,$F1020))</f>
        <v/>
      </c>
      <c r="P1020" s="40">
        <f>P$12*$D1020*INDEX(P$21:P$28,$E1020)*INDEX(P$30:P$46,$F1020)*(1-INDEX(P$117:P$133,$F1020))</f>
        <v/>
      </c>
      <c r="Q1020" s="40">
        <f>Q$12*$D1020*INDEX(Q$21:Q$28,$E1020)*INDEX(Q$30:Q$46,$F1020)*(1-INDEX(Q$117:Q$133,$F1020))</f>
        <v/>
      </c>
      <c r="R1020" s="40">
        <f>R$12*$D1020*INDEX(R$21:R$28,$E1020)*INDEX(R$30:R$46,$F1020)*(1-INDEX(R$117:R$133,$F1020))</f>
        <v/>
      </c>
      <c r="S1020" s="40">
        <f>S$12*$D1020*INDEX(S$21:S$28,$E1020)*INDEX(S$30:S$46,$F1020)*(1-INDEX(S$117:S$133,$F1020))</f>
        <v/>
      </c>
      <c r="T1020" s="40">
        <f>T$12*$D1020*INDEX(T$21:T$28,$E1020)*INDEX(T$30:T$46,$F1020)*(1-INDEX(T$117:T$133,$F1020))</f>
        <v/>
      </c>
      <c r="U1020" s="40">
        <f>U$12*$D1020*INDEX(U$21:U$28,$E1020)*INDEX(U$30:U$46,$F1020)*(1-INDEX(U$117:U$133,$F1020))</f>
        <v/>
      </c>
      <c r="V1020" s="40">
        <f>V$12*$D1020*INDEX(V$21:V$28,$E1020)*INDEX(V$30:V$46,$F1020)*(1-INDEX(V$117:V$133,$F1020))</f>
        <v/>
      </c>
      <c r="W1020" s="40">
        <f>W$12*$D1020*INDEX(W$21:W$28,$E1020)*INDEX(W$30:W$46,$F1020)*(1-INDEX(W$117:W$133,$F1020))</f>
        <v/>
      </c>
      <c r="X1020" s="40">
        <f>X$12*$D1020*INDEX(X$21:X$28,$E1020)*INDEX(X$30:X$46,$F1020)*(1-INDEX(X$117:X$133,$F1020))</f>
        <v/>
      </c>
      <c r="Y1020" s="40">
        <f>Y$12*$D1020*INDEX(Y$21:Y$28,$E1020)*INDEX(Y$30:Y$46,$F1020)*(1-INDEX(Y$117:Y$133,$F1020))</f>
        <v/>
      </c>
      <c r="Z1020" s="40">
        <f>Z$12*$D1020*INDEX(Z$21:Z$28,$E1020)*INDEX(Z$30:Z$46,$F1020)*(1-INDEX(Z$117:Z$133,$F1020))</f>
        <v/>
      </c>
      <c r="AA1020" s="40">
        <f>AA$12*$D1020*INDEX(AA$21:AA$28,$E1020)*INDEX(AA$30:AA$46,$F1020)*(1-INDEX(AA$117:AA$133,$F1020))</f>
        <v/>
      </c>
      <c r="AB1020" s="40">
        <f>AB$12*$D1020*INDEX(AB$21:AB$28,$E1020)*INDEX(AB$30:AB$46,$F1020)*(1-INDEX(AB$117:AB$133,$F1020))</f>
        <v/>
      </c>
      <c r="AC1020" s="40">
        <f>AC$12*$D1020*INDEX(AC$21:AC$28,$E1020)*INDEX(AC$30:AC$46,$F1020)*(1-INDEX(AC$117:AC$133,$F1020))</f>
        <v/>
      </c>
      <c r="AD1020" s="42">
        <f>CARBONTAX(AD$12,$D1020,INDEX(AD$21:AD$28,$E1020),INDEX(AD$30:AD$46,$F1020),INDEX(AD$117:AD$133,$F1020))</f>
        <v/>
      </c>
      <c r="AE1020" s="25">
        <f>LOWER(Settings!$C$4)&amp;".mit."&amp;$A1020&amp;IF($C1020="","","."&amp;$C1020&amp;"."&amp;$B1020)&amp;IF(INDEX(Variables!$D$5:$D$105,MATCH($A1020,Variables!$A$5:$A$105,0))="","","."&amp;INDEX(Variables!$D$5:$D$105,MATCH($A1020,Variables!$A$5:$A$105,0)))&amp;"."&amp;AE$5</f>
        <v/>
      </c>
      <c r="AF1020" s="41">
        <f>AF$12*$D1020*INDEX(AF$21:AF$28,$E1020)*INDEX(AF$30:AF$46,$F1020)*(1-INDEX(AF$117:AF$133,$F1020))</f>
        <v/>
      </c>
      <c r="AG1020" s="40">
        <f>AG$12*$D1020*INDEX(AG$21:AG$28,$E1020)*INDEX(AG$30:AG$46,$F1020)*(1-INDEX(AG$117:AG$133,$F1020))</f>
        <v/>
      </c>
      <c r="AH1020" s="40">
        <f>AH$12*$D1020*INDEX(AH$21:AH$28,$E1020)*INDEX(AH$30:AH$46,$F1020)*(1-INDEX(AH$117:AH$133,$F1020))</f>
        <v/>
      </c>
      <c r="AI1020" s="40">
        <f>AI$12*$D1020*INDEX(AI$21:AI$28,$E1020)*INDEX(AI$30:AI$46,$F1020)*(1-INDEX(AI$117:AI$133,$F1020))</f>
        <v/>
      </c>
      <c r="AJ1020" s="40">
        <f>AJ$12*$D1020*INDEX(AJ$21:AJ$28,$E1020)*INDEX(AJ$30:AJ$46,$F1020)*(1-INDEX(AJ$117:AJ$133,$F1020))</f>
        <v/>
      </c>
      <c r="AK1020" s="40">
        <f>AK$12*$D1020*INDEX(AK$21:AK$28,$E1020)*INDEX(AK$30:AK$46,$F1020)*(1-INDEX(AK$117:AK$133,$F1020))</f>
        <v/>
      </c>
      <c r="AL1020" s="40">
        <f>AL$12*$D1020*INDEX(AL$21:AL$28,$E1020)*INDEX(AL$30:AL$46,$F1020)*(1-INDEX(AL$117:AL$133,$F1020))</f>
        <v/>
      </c>
      <c r="AM1020" s="40">
        <f>AM$12*$D1020*INDEX(AM$21:AM$28,$E1020)*INDEX(AM$30:AM$46,$F1020)*(1-INDEX(AM$117:AM$133,$F1020))</f>
        <v/>
      </c>
      <c r="AN1020" s="40">
        <f>AN$12*$D1020*INDEX(AN$21:AN$28,$E1020)*INDEX(AN$30:AN$46,$F1020)*(1-INDEX(AN$117:AN$133,$F1020))</f>
        <v/>
      </c>
      <c r="AO1020" s="40">
        <f>AO$12*$D1020*INDEX(AO$21:AO$28,$E1020)*INDEX(AO$30:AO$46,$F1020)*(1-INDEX(AO$117:AO$133,$F1020))</f>
        <v/>
      </c>
      <c r="AP1020" s="40">
        <f>AP$12*$D1020*INDEX(AP$21:AP$28,$E1020)*INDEX(AP$30:AP$46,$F1020)*(1-INDEX(AP$117:AP$133,$F1020))</f>
        <v/>
      </c>
      <c r="AQ1020" s="40">
        <f>AQ$12*$D1020*INDEX(AQ$21:AQ$28,$E1020)*INDEX(AQ$30:AQ$46,$F1020)*(1-INDEX(AQ$117:AQ$133,$F1020))</f>
        <v/>
      </c>
      <c r="AR1020" s="40">
        <f>AR$12*$D1020*INDEX(AR$21:AR$28,$E1020)*INDEX(AR$30:AR$46,$F1020)*(1-INDEX(AR$117:AR$133,$F1020))</f>
        <v/>
      </c>
      <c r="AS1020" s="40">
        <f>AS$12*$D1020*INDEX(AS$21:AS$28,$E1020)*INDEX(AS$30:AS$46,$F1020)*(1-INDEX(AS$117:AS$133,$F1020))</f>
        <v/>
      </c>
      <c r="AT1020" s="40">
        <f>AT$12*$D1020*INDEX(AT$21:AT$28,$E1020)*INDEX(AT$30:AT$46,$F1020)*(1-INDEX(AT$117:AT$133,$F1020))</f>
        <v/>
      </c>
      <c r="AU1020" s="40">
        <f>AU$12*$D1020*INDEX(AU$21:AU$28,$E1020)*INDEX(AU$30:AU$46,$F1020)*(1-INDEX(AU$117:AU$133,$F1020))</f>
        <v/>
      </c>
      <c r="AV1020" s="40">
        <f>AV$12*$D1020*INDEX(AV$21:AV$28,$E1020)*INDEX(AV$30:AV$46,$F1020)*(1-INDEX(AV$117:AV$133,$F1020))</f>
        <v/>
      </c>
      <c r="AW1020" s="40">
        <f>AW$12*$D1020*INDEX(AW$21:AW$28,$E1020)*INDEX(AW$30:AW$46,$F1020)*(1-INDEX(AW$117:AW$133,$F1020))</f>
        <v/>
      </c>
      <c r="AX1020" s="42">
        <f>CARBONTAX(AX$12,$D1020,INDEX(AX$21:AX$28,$E1020),INDEX(AX$30:AX$46,$F1020),INDEX(AX$117:AX$133,$F1020))</f>
        <v/>
      </c>
    </row>
    <row r="1021" hidden="1" outlineLevel="2">
      <c r="A1021" s="5" t="inlineStr">
        <is>
          <t>ctxnew</t>
        </is>
      </c>
      <c r="B1021" s="5" t="inlineStr">
        <is>
          <t>bio</t>
        </is>
      </c>
      <c r="C1021" s="5" t="inlineStr">
        <is>
          <t>cem</t>
        </is>
      </c>
      <c r="D1021" s="40">
        <f>INDEX(Inputs!$T$5:$T$132,MATCH($B1021&amp;"|"&amp;$C1021,Inputs!$A$5:$A$132,0))</f>
        <v/>
      </c>
      <c r="E1021" s="40">
        <f>INDEX(Inputs!$J$5:$J$132,MATCH($B1021&amp;"|"&amp;$C1021,Inputs!$A$5:$A$132,0))</f>
        <v/>
      </c>
      <c r="F1021" s="40">
        <f>INDEX(Inputs!$K$5:$K$132,MATCH($B1021&amp;"|"&amp;$C1021,Inputs!$A$5:$A$132,0))</f>
        <v/>
      </c>
      <c r="G1021" s="39" t="n"/>
      <c r="H1021" s="5">
        <f>INDEX(Variables!$B$5:$B$105,MATCH($A1021,Variables!$A$5:$A$105,0))&amp;IF($C1021="",""," | "&amp;INDEX(Mapping!$B$5:$B$26,MATCH($C1021,Mapping!$A$5:$A$26,0))&amp;" | "&amp;INDEX(Mapping!$B$30:$B$41,MATCH($B1021,Mapping!$A$30:$A$41,0)))</f>
        <v/>
      </c>
      <c r="I1021" s="5">
        <f>INDEX(Variables!$C$5:$C$105,MATCH($A1021,Variables!$A$5:$A$105,0))</f>
        <v/>
      </c>
      <c r="J1021" s="5">
        <f>INDEX(Variables!$E$5:$E$105,MATCH($A1021,Variables!$A$5:$A$105,0))</f>
        <v/>
      </c>
      <c r="K1021" s="25">
        <f>LOWER(Settings!$C$4)&amp;".mit."&amp;$A1021&amp;IF($C1021="","","."&amp;$C1021&amp;"."&amp;$B1021)&amp;IF(INDEX(Variables!$D$5:$D$105,MATCH($A1021,Variables!$A$5:$A$105,0))="","","."&amp;INDEX(Variables!$D$5:$D$105,MATCH($A1021,Variables!$A$5:$A$105,0)))&amp;"."&amp;K$5</f>
        <v/>
      </c>
      <c r="L1021" s="41">
        <f>L$12*$D1021*INDEX(L$21:L$28,$E1021)*INDEX(L$30:L$46,$F1021)*(1-INDEX(L$117:L$133,$F1021))</f>
        <v/>
      </c>
      <c r="M1021" s="40">
        <f>M$12*$D1021*INDEX(M$21:M$28,$E1021)*INDEX(M$30:M$46,$F1021)*(1-INDEX(M$117:M$133,$F1021))</f>
        <v/>
      </c>
      <c r="N1021" s="40">
        <f>N$12*$D1021*INDEX(N$21:N$28,$E1021)*INDEX(N$30:N$46,$F1021)*(1-INDEX(N$117:N$133,$F1021))</f>
        <v/>
      </c>
      <c r="O1021" s="40">
        <f>O$12*$D1021*INDEX(O$21:O$28,$E1021)*INDEX(O$30:O$46,$F1021)*(1-INDEX(O$117:O$133,$F1021))</f>
        <v/>
      </c>
      <c r="P1021" s="40">
        <f>P$12*$D1021*INDEX(P$21:P$28,$E1021)*INDEX(P$30:P$46,$F1021)*(1-INDEX(P$117:P$133,$F1021))</f>
        <v/>
      </c>
      <c r="Q1021" s="40">
        <f>Q$12*$D1021*INDEX(Q$21:Q$28,$E1021)*INDEX(Q$30:Q$46,$F1021)*(1-INDEX(Q$117:Q$133,$F1021))</f>
        <v/>
      </c>
      <c r="R1021" s="40">
        <f>R$12*$D1021*INDEX(R$21:R$28,$E1021)*INDEX(R$30:R$46,$F1021)*(1-INDEX(R$117:R$133,$F1021))</f>
        <v/>
      </c>
      <c r="S1021" s="40">
        <f>S$12*$D1021*INDEX(S$21:S$28,$E1021)*INDEX(S$30:S$46,$F1021)*(1-INDEX(S$117:S$133,$F1021))</f>
        <v/>
      </c>
      <c r="T1021" s="40">
        <f>T$12*$D1021*INDEX(T$21:T$28,$E1021)*INDEX(T$30:T$46,$F1021)*(1-INDEX(T$117:T$133,$F1021))</f>
        <v/>
      </c>
      <c r="U1021" s="40">
        <f>U$12*$D1021*INDEX(U$21:U$28,$E1021)*INDEX(U$30:U$46,$F1021)*(1-INDEX(U$117:U$133,$F1021))</f>
        <v/>
      </c>
      <c r="V1021" s="40">
        <f>V$12*$D1021*INDEX(V$21:V$28,$E1021)*INDEX(V$30:V$46,$F1021)*(1-INDEX(V$117:V$133,$F1021))</f>
        <v/>
      </c>
      <c r="W1021" s="40">
        <f>W$12*$D1021*INDEX(W$21:W$28,$E1021)*INDEX(W$30:W$46,$F1021)*(1-INDEX(W$117:W$133,$F1021))</f>
        <v/>
      </c>
      <c r="X1021" s="40">
        <f>X$12*$D1021*INDEX(X$21:X$28,$E1021)*INDEX(X$30:X$46,$F1021)*(1-INDEX(X$117:X$133,$F1021))</f>
        <v/>
      </c>
      <c r="Y1021" s="40">
        <f>Y$12*$D1021*INDEX(Y$21:Y$28,$E1021)*INDEX(Y$30:Y$46,$F1021)*(1-INDEX(Y$117:Y$133,$F1021))</f>
        <v/>
      </c>
      <c r="Z1021" s="40">
        <f>Z$12*$D1021*INDEX(Z$21:Z$28,$E1021)*INDEX(Z$30:Z$46,$F1021)*(1-INDEX(Z$117:Z$133,$F1021))</f>
        <v/>
      </c>
      <c r="AA1021" s="40">
        <f>AA$12*$D1021*INDEX(AA$21:AA$28,$E1021)*INDEX(AA$30:AA$46,$F1021)*(1-INDEX(AA$117:AA$133,$F1021))</f>
        <v/>
      </c>
      <c r="AB1021" s="40">
        <f>AB$12*$D1021*INDEX(AB$21:AB$28,$E1021)*INDEX(AB$30:AB$46,$F1021)*(1-INDEX(AB$117:AB$133,$F1021))</f>
        <v/>
      </c>
      <c r="AC1021" s="40">
        <f>AC$12*$D1021*INDEX(AC$21:AC$28,$E1021)*INDEX(AC$30:AC$46,$F1021)*(1-INDEX(AC$117:AC$133,$F1021))</f>
        <v/>
      </c>
      <c r="AD1021" s="42">
        <f>CARBONTAX(AD$12,$D1021,INDEX(AD$21:AD$28,$E1021),INDEX(AD$30:AD$46,$F1021),INDEX(AD$117:AD$133,$F1021))</f>
        <v/>
      </c>
      <c r="AE1021" s="25">
        <f>LOWER(Settings!$C$4)&amp;".mit."&amp;$A1021&amp;IF($C1021="","","."&amp;$C1021&amp;"."&amp;$B1021)&amp;IF(INDEX(Variables!$D$5:$D$105,MATCH($A1021,Variables!$A$5:$A$105,0))="","","."&amp;INDEX(Variables!$D$5:$D$105,MATCH($A1021,Variables!$A$5:$A$105,0)))&amp;"."&amp;AE$5</f>
        <v/>
      </c>
      <c r="AF1021" s="41">
        <f>AF$12*$D1021*INDEX(AF$21:AF$28,$E1021)*INDEX(AF$30:AF$46,$F1021)*(1-INDEX(AF$117:AF$133,$F1021))</f>
        <v/>
      </c>
      <c r="AG1021" s="40">
        <f>AG$12*$D1021*INDEX(AG$21:AG$28,$E1021)*INDEX(AG$30:AG$46,$F1021)*(1-INDEX(AG$117:AG$133,$F1021))</f>
        <v/>
      </c>
      <c r="AH1021" s="40">
        <f>AH$12*$D1021*INDEX(AH$21:AH$28,$E1021)*INDEX(AH$30:AH$46,$F1021)*(1-INDEX(AH$117:AH$133,$F1021))</f>
        <v/>
      </c>
      <c r="AI1021" s="40">
        <f>AI$12*$D1021*INDEX(AI$21:AI$28,$E1021)*INDEX(AI$30:AI$46,$F1021)*(1-INDEX(AI$117:AI$133,$F1021))</f>
        <v/>
      </c>
      <c r="AJ1021" s="40">
        <f>AJ$12*$D1021*INDEX(AJ$21:AJ$28,$E1021)*INDEX(AJ$30:AJ$46,$F1021)*(1-INDEX(AJ$117:AJ$133,$F1021))</f>
        <v/>
      </c>
      <c r="AK1021" s="40">
        <f>AK$12*$D1021*INDEX(AK$21:AK$28,$E1021)*INDEX(AK$30:AK$46,$F1021)*(1-INDEX(AK$117:AK$133,$F1021))</f>
        <v/>
      </c>
      <c r="AL1021" s="40">
        <f>AL$12*$D1021*INDEX(AL$21:AL$28,$E1021)*INDEX(AL$30:AL$46,$F1021)*(1-INDEX(AL$117:AL$133,$F1021))</f>
        <v/>
      </c>
      <c r="AM1021" s="40">
        <f>AM$12*$D1021*INDEX(AM$21:AM$28,$E1021)*INDEX(AM$30:AM$46,$F1021)*(1-INDEX(AM$117:AM$133,$F1021))</f>
        <v/>
      </c>
      <c r="AN1021" s="40">
        <f>AN$12*$D1021*INDEX(AN$21:AN$28,$E1021)*INDEX(AN$30:AN$46,$F1021)*(1-INDEX(AN$117:AN$133,$F1021))</f>
        <v/>
      </c>
      <c r="AO1021" s="40">
        <f>AO$12*$D1021*INDEX(AO$21:AO$28,$E1021)*INDEX(AO$30:AO$46,$F1021)*(1-INDEX(AO$117:AO$133,$F1021))</f>
        <v/>
      </c>
      <c r="AP1021" s="40">
        <f>AP$12*$D1021*INDEX(AP$21:AP$28,$E1021)*INDEX(AP$30:AP$46,$F1021)*(1-INDEX(AP$117:AP$133,$F1021))</f>
        <v/>
      </c>
      <c r="AQ1021" s="40">
        <f>AQ$12*$D1021*INDEX(AQ$21:AQ$28,$E1021)*INDEX(AQ$30:AQ$46,$F1021)*(1-INDEX(AQ$117:AQ$133,$F1021))</f>
        <v/>
      </c>
      <c r="AR1021" s="40">
        <f>AR$12*$D1021*INDEX(AR$21:AR$28,$E1021)*INDEX(AR$30:AR$46,$F1021)*(1-INDEX(AR$117:AR$133,$F1021))</f>
        <v/>
      </c>
      <c r="AS1021" s="40">
        <f>AS$12*$D1021*INDEX(AS$21:AS$28,$E1021)*INDEX(AS$30:AS$46,$F1021)*(1-INDEX(AS$117:AS$133,$F1021))</f>
        <v/>
      </c>
      <c r="AT1021" s="40">
        <f>AT$12*$D1021*INDEX(AT$21:AT$28,$E1021)*INDEX(AT$30:AT$46,$F1021)*(1-INDEX(AT$117:AT$133,$F1021))</f>
        <v/>
      </c>
      <c r="AU1021" s="40">
        <f>AU$12*$D1021*INDEX(AU$21:AU$28,$E1021)*INDEX(AU$30:AU$46,$F1021)*(1-INDEX(AU$117:AU$133,$F1021))</f>
        <v/>
      </c>
      <c r="AV1021" s="40">
        <f>AV$12*$D1021*INDEX(AV$21:AV$28,$E1021)*INDEX(AV$30:AV$46,$F1021)*(1-INDEX(AV$117:AV$133,$F1021))</f>
        <v/>
      </c>
      <c r="AW1021" s="40">
        <f>AW$12*$D1021*INDEX(AW$21:AW$28,$E1021)*INDEX(AW$30:AW$46,$F1021)*(1-INDEX(AW$117:AW$133,$F1021))</f>
        <v/>
      </c>
      <c r="AX1021" s="42">
        <f>CARBONTAX(AX$12,$D1021,INDEX(AX$21:AX$28,$E1021),INDEX(AX$30:AX$46,$F1021),INDEX(AX$117:AX$133,$F1021))</f>
        <v/>
      </c>
    </row>
    <row r="1022" hidden="1" outlineLevel="2"/>
    <row r="1023" hidden="1" outlineLevel="2">
      <c r="A1023" s="5" t="inlineStr">
        <is>
          <t>ets</t>
        </is>
      </c>
      <c r="B1023" s="5" t="inlineStr">
        <is>
          <t>coa</t>
        </is>
      </c>
      <c r="C1023" s="5" t="inlineStr">
        <is>
          <t>cem</t>
        </is>
      </c>
      <c r="D1023" s="40">
        <f>INDEX(Inputs!$T$5:$T$132,MATCH($B1023&amp;"|"&amp;$C1023,Inputs!$A$5:$A$132,0))</f>
        <v/>
      </c>
      <c r="E1023" s="40">
        <f>INDEX(Inputs!$K$5:$K$132,MATCH($B1023&amp;"|"&amp;$C1023,Inputs!$A$5:$A$132,0))</f>
        <v/>
      </c>
      <c r="F1023" s="39" t="n"/>
      <c r="G1023" s="39" t="n"/>
      <c r="H1023" s="5">
        <f>INDEX(Variables!$B$5:$B$105,MATCH($A1023,Variables!$A$5:$A$105,0))&amp;IF($C1023="",""," | "&amp;INDEX(Mapping!$B$5:$B$26,MATCH($C1023,Mapping!$A$5:$A$26,0))&amp;" | "&amp;INDEX(Mapping!$B$30:$B$41,MATCH($B1023,Mapping!$A$30:$A$41,0)))</f>
        <v/>
      </c>
      <c r="I1023" s="5">
        <f>INDEX(Variables!$C$5:$C$105,MATCH($A1023,Variables!$A$5:$A$105,0))</f>
        <v/>
      </c>
      <c r="J1023" s="5">
        <f>INDEX(Variables!$E$5:$E$105,MATCH($A1023,Variables!$A$5:$A$105,0))</f>
        <v/>
      </c>
      <c r="K1023" s="25">
        <f>LOWER(Settings!$C$4)&amp;".mit."&amp;$A1023&amp;IF($C1023="","","."&amp;$C1023&amp;"."&amp;$B1023)&amp;IF(INDEX(Variables!$D$5:$D$105,MATCH($A1023,Variables!$A$5:$A$105,0))="","","."&amp;INDEX(Variables!$D$5:$D$105,MATCH($A1023,Variables!$A$5:$A$105,0)))&amp;"."&amp;K$5</f>
        <v/>
      </c>
      <c r="L1023" s="41">
        <f>L$134*$D1023*INDEX(L$117:L$133,$E1023)</f>
        <v/>
      </c>
      <c r="M1023" s="40">
        <f>M$134*$D1023*INDEX(M$117:M$133,$E1023)</f>
        <v/>
      </c>
      <c r="N1023" s="40">
        <f>N$134*$D1023*INDEX(N$117:N$133,$E1023)</f>
        <v/>
      </c>
      <c r="O1023" s="40">
        <f>O$134*$D1023*INDEX(O$117:O$133,$E1023)</f>
        <v/>
      </c>
      <c r="P1023" s="40">
        <f>P$134*$D1023*INDEX(P$117:P$133,$E1023)</f>
        <v/>
      </c>
      <c r="Q1023" s="40">
        <f>Q$134*$D1023*INDEX(Q$117:Q$133,$E1023)</f>
        <v/>
      </c>
      <c r="R1023" s="40">
        <f>R$134*$D1023*INDEX(R$117:R$133,$E1023)</f>
        <v/>
      </c>
      <c r="S1023" s="40">
        <f>S$134*$D1023*INDEX(S$117:S$133,$E1023)</f>
        <v/>
      </c>
      <c r="T1023" s="40">
        <f>T$134*$D1023*INDEX(T$117:T$133,$E1023)</f>
        <v/>
      </c>
      <c r="U1023" s="40">
        <f>U$134*$D1023*INDEX(U$117:U$133,$E1023)</f>
        <v/>
      </c>
      <c r="V1023" s="40">
        <f>V$134*$D1023*INDEX(V$117:V$133,$E1023)</f>
        <v/>
      </c>
      <c r="W1023" s="40">
        <f>W$134*$D1023*INDEX(W$117:W$133,$E1023)</f>
        <v/>
      </c>
      <c r="X1023" s="40">
        <f>X$134*$D1023*INDEX(X$117:X$133,$E1023)</f>
        <v/>
      </c>
      <c r="Y1023" s="40">
        <f>Y$134*$D1023*INDEX(Y$117:Y$133,$E1023)</f>
        <v/>
      </c>
      <c r="Z1023" s="40">
        <f>Z$134*$D1023*INDEX(Z$117:Z$133,$E1023)</f>
        <v/>
      </c>
      <c r="AA1023" s="40">
        <f>AA$134*$D1023*INDEX(AA$117:AA$133,$E1023)</f>
        <v/>
      </c>
      <c r="AB1023" s="40">
        <f>AB$134*$D1023*INDEX(AB$117:AB$133,$E1023)</f>
        <v/>
      </c>
      <c r="AC1023" s="40">
        <f>AC$134*$D1023*INDEX(AC$117:AC$133,$E1023)</f>
        <v/>
      </c>
      <c r="AD1023" s="42">
        <f>ETSCOST(AD$134,$D1023,INDEX(AD$117:AD$133,$E1023))</f>
        <v/>
      </c>
      <c r="AE1023" s="25">
        <f>LOWER(Settings!$C$4)&amp;".mit."&amp;$A1023&amp;IF($C1023="","","."&amp;$C1023&amp;"."&amp;$B1023)&amp;IF(INDEX(Variables!$D$5:$D$105,MATCH($A1023,Variables!$A$5:$A$105,0))="","","."&amp;INDEX(Variables!$D$5:$D$105,MATCH($A1023,Variables!$A$5:$A$105,0)))&amp;"."&amp;AE$5</f>
        <v/>
      </c>
      <c r="AF1023" s="41">
        <f>AF$134*$D1023*INDEX(AF$117:AF$133,$E1023)</f>
        <v/>
      </c>
      <c r="AG1023" s="40">
        <f>AG$134*$D1023*INDEX(AG$117:AG$133,$E1023)</f>
        <v/>
      </c>
      <c r="AH1023" s="40">
        <f>AH$134*$D1023*INDEX(AH$117:AH$133,$E1023)</f>
        <v/>
      </c>
      <c r="AI1023" s="40">
        <f>AI$134*$D1023*INDEX(AI$117:AI$133,$E1023)</f>
        <v/>
      </c>
      <c r="AJ1023" s="40">
        <f>AJ$134*$D1023*INDEX(AJ$117:AJ$133,$E1023)</f>
        <v/>
      </c>
      <c r="AK1023" s="40">
        <f>AK$134*$D1023*INDEX(AK$117:AK$133,$E1023)</f>
        <v/>
      </c>
      <c r="AL1023" s="40">
        <f>AL$134*$D1023*INDEX(AL$117:AL$133,$E1023)</f>
        <v/>
      </c>
      <c r="AM1023" s="40">
        <f>AM$134*$D1023*INDEX(AM$117:AM$133,$E1023)</f>
        <v/>
      </c>
      <c r="AN1023" s="40">
        <f>AN$134*$D1023*INDEX(AN$117:AN$133,$E1023)</f>
        <v/>
      </c>
      <c r="AO1023" s="40">
        <f>AO$134*$D1023*INDEX(AO$117:AO$133,$E1023)</f>
        <v/>
      </c>
      <c r="AP1023" s="40">
        <f>AP$134*$D1023*INDEX(AP$117:AP$133,$E1023)</f>
        <v/>
      </c>
      <c r="AQ1023" s="40">
        <f>AQ$134*$D1023*INDEX(AQ$117:AQ$133,$E1023)</f>
        <v/>
      </c>
      <c r="AR1023" s="40">
        <f>AR$134*$D1023*INDEX(AR$117:AR$133,$E1023)</f>
        <v/>
      </c>
      <c r="AS1023" s="40">
        <f>AS$134*$D1023*INDEX(AS$117:AS$133,$E1023)</f>
        <v/>
      </c>
      <c r="AT1023" s="40">
        <f>AT$134*$D1023*INDEX(AT$117:AT$133,$E1023)</f>
        <v/>
      </c>
      <c r="AU1023" s="40">
        <f>AU$134*$D1023*INDEX(AU$117:AU$133,$E1023)</f>
        <v/>
      </c>
      <c r="AV1023" s="40">
        <f>AV$134*$D1023*INDEX(AV$117:AV$133,$E1023)</f>
        <v/>
      </c>
      <c r="AW1023" s="40">
        <f>AW$134*$D1023*INDEX(AW$117:AW$133,$E1023)</f>
        <v/>
      </c>
      <c r="AX1023" s="42">
        <f>ETSCOST(AX$134,$D1023,INDEX(AX$117:AX$133,$E1023))</f>
        <v/>
      </c>
    </row>
    <row r="1024" hidden="1" outlineLevel="2">
      <c r="A1024" s="5" t="inlineStr">
        <is>
          <t>ets</t>
        </is>
      </c>
      <c r="B1024" s="5" t="inlineStr">
        <is>
          <t>nga</t>
        </is>
      </c>
      <c r="C1024" s="5" t="inlineStr">
        <is>
          <t>cem</t>
        </is>
      </c>
      <c r="D1024" s="40">
        <f>INDEX(Inputs!$T$5:$T$132,MATCH($B1024&amp;"|"&amp;$C1024,Inputs!$A$5:$A$132,0))</f>
        <v/>
      </c>
      <c r="E1024" s="40">
        <f>INDEX(Inputs!$K$5:$K$132,MATCH($B1024&amp;"|"&amp;$C1024,Inputs!$A$5:$A$132,0))</f>
        <v/>
      </c>
      <c r="F1024" s="39" t="n"/>
      <c r="G1024" s="39" t="n"/>
      <c r="H1024" s="5">
        <f>INDEX(Variables!$B$5:$B$105,MATCH($A1024,Variables!$A$5:$A$105,0))&amp;IF($C1024="",""," | "&amp;INDEX(Mapping!$B$5:$B$26,MATCH($C1024,Mapping!$A$5:$A$26,0))&amp;" | "&amp;INDEX(Mapping!$B$30:$B$41,MATCH($B1024,Mapping!$A$30:$A$41,0)))</f>
        <v/>
      </c>
      <c r="I1024" s="5">
        <f>INDEX(Variables!$C$5:$C$105,MATCH($A1024,Variables!$A$5:$A$105,0))</f>
        <v/>
      </c>
      <c r="J1024" s="5">
        <f>INDEX(Variables!$E$5:$E$105,MATCH($A1024,Variables!$A$5:$A$105,0))</f>
        <v/>
      </c>
      <c r="K1024" s="25">
        <f>LOWER(Settings!$C$4)&amp;".mit."&amp;$A1024&amp;IF($C1024="","","."&amp;$C1024&amp;"."&amp;$B1024)&amp;IF(INDEX(Variables!$D$5:$D$105,MATCH($A1024,Variables!$A$5:$A$105,0))="","","."&amp;INDEX(Variables!$D$5:$D$105,MATCH($A1024,Variables!$A$5:$A$105,0)))&amp;"."&amp;K$5</f>
        <v/>
      </c>
      <c r="L1024" s="41">
        <f>L$134*$D1024*INDEX(L$117:L$133,$E1024)</f>
        <v/>
      </c>
      <c r="M1024" s="40">
        <f>M$134*$D1024*INDEX(M$117:M$133,$E1024)</f>
        <v/>
      </c>
      <c r="N1024" s="40">
        <f>N$134*$D1024*INDEX(N$117:N$133,$E1024)</f>
        <v/>
      </c>
      <c r="O1024" s="40">
        <f>O$134*$D1024*INDEX(O$117:O$133,$E1024)</f>
        <v/>
      </c>
      <c r="P1024" s="40">
        <f>P$134*$D1024*INDEX(P$117:P$133,$E1024)</f>
        <v/>
      </c>
      <c r="Q1024" s="40">
        <f>Q$134*$D1024*INDEX(Q$117:Q$133,$E1024)</f>
        <v/>
      </c>
      <c r="R1024" s="40">
        <f>R$134*$D1024*INDEX(R$117:R$133,$E1024)</f>
        <v/>
      </c>
      <c r="S1024" s="40">
        <f>S$134*$D1024*INDEX(S$117:S$133,$E1024)</f>
        <v/>
      </c>
      <c r="T1024" s="40">
        <f>T$134*$D1024*INDEX(T$117:T$133,$E1024)</f>
        <v/>
      </c>
      <c r="U1024" s="40">
        <f>U$134*$D1024*INDEX(U$117:U$133,$E1024)</f>
        <v/>
      </c>
      <c r="V1024" s="40">
        <f>V$134*$D1024*INDEX(V$117:V$133,$E1024)</f>
        <v/>
      </c>
      <c r="W1024" s="40">
        <f>W$134*$D1024*INDEX(W$117:W$133,$E1024)</f>
        <v/>
      </c>
      <c r="X1024" s="40">
        <f>X$134*$D1024*INDEX(X$117:X$133,$E1024)</f>
        <v/>
      </c>
      <c r="Y1024" s="40">
        <f>Y$134*$D1024*INDEX(Y$117:Y$133,$E1024)</f>
        <v/>
      </c>
      <c r="Z1024" s="40">
        <f>Z$134*$D1024*INDEX(Z$117:Z$133,$E1024)</f>
        <v/>
      </c>
      <c r="AA1024" s="40">
        <f>AA$134*$D1024*INDEX(AA$117:AA$133,$E1024)</f>
        <v/>
      </c>
      <c r="AB1024" s="40">
        <f>AB$134*$D1024*INDEX(AB$117:AB$133,$E1024)</f>
        <v/>
      </c>
      <c r="AC1024" s="40">
        <f>AC$134*$D1024*INDEX(AC$117:AC$133,$E1024)</f>
        <v/>
      </c>
      <c r="AD1024" s="42">
        <f>ETSCOST(AD$134,$D1024,INDEX(AD$117:AD$133,$E1024))</f>
        <v/>
      </c>
      <c r="AE1024" s="25">
        <f>LOWER(Settings!$C$4)&amp;".mit."&amp;$A1024&amp;IF($C1024="","","."&amp;$C1024&amp;"."&amp;$B1024)&amp;IF(INDEX(Variables!$D$5:$D$105,MATCH($A1024,Variables!$A$5:$A$105,0))="","","."&amp;INDEX(Variables!$D$5:$D$105,MATCH($A1024,Variables!$A$5:$A$105,0)))&amp;"."&amp;AE$5</f>
        <v/>
      </c>
      <c r="AF1024" s="41">
        <f>AF$134*$D1024*INDEX(AF$117:AF$133,$E1024)</f>
        <v/>
      </c>
      <c r="AG1024" s="40">
        <f>AG$134*$D1024*INDEX(AG$117:AG$133,$E1024)</f>
        <v/>
      </c>
      <c r="AH1024" s="40">
        <f>AH$134*$D1024*INDEX(AH$117:AH$133,$E1024)</f>
        <v/>
      </c>
      <c r="AI1024" s="40">
        <f>AI$134*$D1024*INDEX(AI$117:AI$133,$E1024)</f>
        <v/>
      </c>
      <c r="AJ1024" s="40">
        <f>AJ$134*$D1024*INDEX(AJ$117:AJ$133,$E1024)</f>
        <v/>
      </c>
      <c r="AK1024" s="40">
        <f>AK$134*$D1024*INDEX(AK$117:AK$133,$E1024)</f>
        <v/>
      </c>
      <c r="AL1024" s="40">
        <f>AL$134*$D1024*INDEX(AL$117:AL$133,$E1024)</f>
        <v/>
      </c>
      <c r="AM1024" s="40">
        <f>AM$134*$D1024*INDEX(AM$117:AM$133,$E1024)</f>
        <v/>
      </c>
      <c r="AN1024" s="40">
        <f>AN$134*$D1024*INDEX(AN$117:AN$133,$E1024)</f>
        <v/>
      </c>
      <c r="AO1024" s="40">
        <f>AO$134*$D1024*INDEX(AO$117:AO$133,$E1024)</f>
        <v/>
      </c>
      <c r="AP1024" s="40">
        <f>AP$134*$D1024*INDEX(AP$117:AP$133,$E1024)</f>
        <v/>
      </c>
      <c r="AQ1024" s="40">
        <f>AQ$134*$D1024*INDEX(AQ$117:AQ$133,$E1024)</f>
        <v/>
      </c>
      <c r="AR1024" s="40">
        <f>AR$134*$D1024*INDEX(AR$117:AR$133,$E1024)</f>
        <v/>
      </c>
      <c r="AS1024" s="40">
        <f>AS$134*$D1024*INDEX(AS$117:AS$133,$E1024)</f>
        <v/>
      </c>
      <c r="AT1024" s="40">
        <f>AT$134*$D1024*INDEX(AT$117:AT$133,$E1024)</f>
        <v/>
      </c>
      <c r="AU1024" s="40">
        <f>AU$134*$D1024*INDEX(AU$117:AU$133,$E1024)</f>
        <v/>
      </c>
      <c r="AV1024" s="40">
        <f>AV$134*$D1024*INDEX(AV$117:AV$133,$E1024)</f>
        <v/>
      </c>
      <c r="AW1024" s="40">
        <f>AW$134*$D1024*INDEX(AW$117:AW$133,$E1024)</f>
        <v/>
      </c>
      <c r="AX1024" s="42">
        <f>ETSCOST(AX$134,$D1024,INDEX(AX$117:AX$133,$E1024))</f>
        <v/>
      </c>
    </row>
    <row r="1025" hidden="1" outlineLevel="2">
      <c r="A1025" s="5" t="inlineStr">
        <is>
          <t>ets</t>
        </is>
      </c>
      <c r="B1025" s="5" t="inlineStr">
        <is>
          <t>gso</t>
        </is>
      </c>
      <c r="C1025" s="5" t="inlineStr">
        <is>
          <t>cem</t>
        </is>
      </c>
      <c r="D1025" s="40">
        <f>INDEX(Inputs!$T$5:$T$132,MATCH($B1025&amp;"|"&amp;$C1025,Inputs!$A$5:$A$132,0))</f>
        <v/>
      </c>
      <c r="E1025" s="40">
        <f>INDEX(Inputs!$K$5:$K$132,MATCH($B1025&amp;"|"&amp;$C1025,Inputs!$A$5:$A$132,0))</f>
        <v/>
      </c>
      <c r="F1025" s="39" t="n"/>
      <c r="G1025" s="39" t="n"/>
      <c r="H1025" s="5">
        <f>INDEX(Variables!$B$5:$B$105,MATCH($A1025,Variables!$A$5:$A$105,0))&amp;IF($C1025="",""," | "&amp;INDEX(Mapping!$B$5:$B$26,MATCH($C1025,Mapping!$A$5:$A$26,0))&amp;" | "&amp;INDEX(Mapping!$B$30:$B$41,MATCH($B1025,Mapping!$A$30:$A$41,0)))</f>
        <v/>
      </c>
      <c r="I1025" s="5">
        <f>INDEX(Variables!$C$5:$C$105,MATCH($A1025,Variables!$A$5:$A$105,0))</f>
        <v/>
      </c>
      <c r="J1025" s="5">
        <f>INDEX(Variables!$E$5:$E$105,MATCH($A1025,Variables!$A$5:$A$105,0))</f>
        <v/>
      </c>
      <c r="K1025" s="25">
        <f>LOWER(Settings!$C$4)&amp;".mit."&amp;$A1025&amp;IF($C1025="","","."&amp;$C1025&amp;"."&amp;$B1025)&amp;IF(INDEX(Variables!$D$5:$D$105,MATCH($A1025,Variables!$A$5:$A$105,0))="","","."&amp;INDEX(Variables!$D$5:$D$105,MATCH($A1025,Variables!$A$5:$A$105,0)))&amp;"."&amp;K$5</f>
        <v/>
      </c>
      <c r="L1025" s="41">
        <f>L$134*$D1025*INDEX(L$117:L$133,$E1025)</f>
        <v/>
      </c>
      <c r="M1025" s="40">
        <f>M$134*$D1025*INDEX(M$117:M$133,$E1025)</f>
        <v/>
      </c>
      <c r="N1025" s="40">
        <f>N$134*$D1025*INDEX(N$117:N$133,$E1025)</f>
        <v/>
      </c>
      <c r="O1025" s="40">
        <f>O$134*$D1025*INDEX(O$117:O$133,$E1025)</f>
        <v/>
      </c>
      <c r="P1025" s="40">
        <f>P$134*$D1025*INDEX(P$117:P$133,$E1025)</f>
        <v/>
      </c>
      <c r="Q1025" s="40">
        <f>Q$134*$D1025*INDEX(Q$117:Q$133,$E1025)</f>
        <v/>
      </c>
      <c r="R1025" s="40">
        <f>R$134*$D1025*INDEX(R$117:R$133,$E1025)</f>
        <v/>
      </c>
      <c r="S1025" s="40">
        <f>S$134*$D1025*INDEX(S$117:S$133,$E1025)</f>
        <v/>
      </c>
      <c r="T1025" s="40">
        <f>T$134*$D1025*INDEX(T$117:T$133,$E1025)</f>
        <v/>
      </c>
      <c r="U1025" s="40">
        <f>U$134*$D1025*INDEX(U$117:U$133,$E1025)</f>
        <v/>
      </c>
      <c r="V1025" s="40">
        <f>V$134*$D1025*INDEX(V$117:V$133,$E1025)</f>
        <v/>
      </c>
      <c r="W1025" s="40">
        <f>W$134*$D1025*INDEX(W$117:W$133,$E1025)</f>
        <v/>
      </c>
      <c r="X1025" s="40">
        <f>X$134*$D1025*INDEX(X$117:X$133,$E1025)</f>
        <v/>
      </c>
      <c r="Y1025" s="40">
        <f>Y$134*$D1025*INDEX(Y$117:Y$133,$E1025)</f>
        <v/>
      </c>
      <c r="Z1025" s="40">
        <f>Z$134*$D1025*INDEX(Z$117:Z$133,$E1025)</f>
        <v/>
      </c>
      <c r="AA1025" s="40">
        <f>AA$134*$D1025*INDEX(AA$117:AA$133,$E1025)</f>
        <v/>
      </c>
      <c r="AB1025" s="40">
        <f>AB$134*$D1025*INDEX(AB$117:AB$133,$E1025)</f>
        <v/>
      </c>
      <c r="AC1025" s="40">
        <f>AC$134*$D1025*INDEX(AC$117:AC$133,$E1025)</f>
        <v/>
      </c>
      <c r="AD1025" s="42">
        <f>ETSCOST(AD$134,$D1025,INDEX(AD$117:AD$133,$E1025))</f>
        <v/>
      </c>
      <c r="AE1025" s="25">
        <f>LOWER(Settings!$C$4)&amp;".mit."&amp;$A1025&amp;IF($C1025="","","."&amp;$C1025&amp;"."&amp;$B1025)&amp;IF(INDEX(Variables!$D$5:$D$105,MATCH($A1025,Variables!$A$5:$A$105,0))="","","."&amp;INDEX(Variables!$D$5:$D$105,MATCH($A1025,Variables!$A$5:$A$105,0)))&amp;"."&amp;AE$5</f>
        <v/>
      </c>
      <c r="AF1025" s="41">
        <f>AF$134*$D1025*INDEX(AF$117:AF$133,$E1025)</f>
        <v/>
      </c>
      <c r="AG1025" s="40">
        <f>AG$134*$D1025*INDEX(AG$117:AG$133,$E1025)</f>
        <v/>
      </c>
      <c r="AH1025" s="40">
        <f>AH$134*$D1025*INDEX(AH$117:AH$133,$E1025)</f>
        <v/>
      </c>
      <c r="AI1025" s="40">
        <f>AI$134*$D1025*INDEX(AI$117:AI$133,$E1025)</f>
        <v/>
      </c>
      <c r="AJ1025" s="40">
        <f>AJ$134*$D1025*INDEX(AJ$117:AJ$133,$E1025)</f>
        <v/>
      </c>
      <c r="AK1025" s="40">
        <f>AK$134*$D1025*INDEX(AK$117:AK$133,$E1025)</f>
        <v/>
      </c>
      <c r="AL1025" s="40">
        <f>AL$134*$D1025*INDEX(AL$117:AL$133,$E1025)</f>
        <v/>
      </c>
      <c r="AM1025" s="40">
        <f>AM$134*$D1025*INDEX(AM$117:AM$133,$E1025)</f>
        <v/>
      </c>
      <c r="AN1025" s="40">
        <f>AN$134*$D1025*INDEX(AN$117:AN$133,$E1025)</f>
        <v/>
      </c>
      <c r="AO1025" s="40">
        <f>AO$134*$D1025*INDEX(AO$117:AO$133,$E1025)</f>
        <v/>
      </c>
      <c r="AP1025" s="40">
        <f>AP$134*$D1025*INDEX(AP$117:AP$133,$E1025)</f>
        <v/>
      </c>
      <c r="AQ1025" s="40">
        <f>AQ$134*$D1025*INDEX(AQ$117:AQ$133,$E1025)</f>
        <v/>
      </c>
      <c r="AR1025" s="40">
        <f>AR$134*$D1025*INDEX(AR$117:AR$133,$E1025)</f>
        <v/>
      </c>
      <c r="AS1025" s="40">
        <f>AS$134*$D1025*INDEX(AS$117:AS$133,$E1025)</f>
        <v/>
      </c>
      <c r="AT1025" s="40">
        <f>AT$134*$D1025*INDEX(AT$117:AT$133,$E1025)</f>
        <v/>
      </c>
      <c r="AU1025" s="40">
        <f>AU$134*$D1025*INDEX(AU$117:AU$133,$E1025)</f>
        <v/>
      </c>
      <c r="AV1025" s="40">
        <f>AV$134*$D1025*INDEX(AV$117:AV$133,$E1025)</f>
        <v/>
      </c>
      <c r="AW1025" s="40">
        <f>AW$134*$D1025*INDEX(AW$117:AW$133,$E1025)</f>
        <v/>
      </c>
      <c r="AX1025" s="42">
        <f>ETSCOST(AX$134,$D1025,INDEX(AX$117:AX$133,$E1025))</f>
        <v/>
      </c>
    </row>
    <row r="1026" hidden="1" outlineLevel="2">
      <c r="A1026" s="5" t="inlineStr">
        <is>
          <t>ets</t>
        </is>
      </c>
      <c r="B1026" s="5" t="inlineStr">
        <is>
          <t>die</t>
        </is>
      </c>
      <c r="C1026" s="5" t="inlineStr">
        <is>
          <t>cem</t>
        </is>
      </c>
      <c r="D1026" s="40">
        <f>INDEX(Inputs!$T$5:$T$132,MATCH($B1026&amp;"|"&amp;$C1026,Inputs!$A$5:$A$132,0))</f>
        <v/>
      </c>
      <c r="E1026" s="40">
        <f>INDEX(Inputs!$K$5:$K$132,MATCH($B1026&amp;"|"&amp;$C1026,Inputs!$A$5:$A$132,0))</f>
        <v/>
      </c>
      <c r="F1026" s="39" t="n"/>
      <c r="G1026" s="39" t="n"/>
      <c r="H1026" s="5">
        <f>INDEX(Variables!$B$5:$B$105,MATCH($A1026,Variables!$A$5:$A$105,0))&amp;IF($C1026="",""," | "&amp;INDEX(Mapping!$B$5:$B$26,MATCH($C1026,Mapping!$A$5:$A$26,0))&amp;" | "&amp;INDEX(Mapping!$B$30:$B$41,MATCH($B1026,Mapping!$A$30:$A$41,0)))</f>
        <v/>
      </c>
      <c r="I1026" s="5">
        <f>INDEX(Variables!$C$5:$C$105,MATCH($A1026,Variables!$A$5:$A$105,0))</f>
        <v/>
      </c>
      <c r="J1026" s="5">
        <f>INDEX(Variables!$E$5:$E$105,MATCH($A1026,Variables!$A$5:$A$105,0))</f>
        <v/>
      </c>
      <c r="K1026" s="25">
        <f>LOWER(Settings!$C$4)&amp;".mit."&amp;$A1026&amp;IF($C1026="","","."&amp;$C1026&amp;"."&amp;$B1026)&amp;IF(INDEX(Variables!$D$5:$D$105,MATCH($A1026,Variables!$A$5:$A$105,0))="","","."&amp;INDEX(Variables!$D$5:$D$105,MATCH($A1026,Variables!$A$5:$A$105,0)))&amp;"."&amp;K$5</f>
        <v/>
      </c>
      <c r="L1026" s="41">
        <f>L$134*$D1026*INDEX(L$117:L$133,$E1026)</f>
        <v/>
      </c>
      <c r="M1026" s="40">
        <f>M$134*$D1026*INDEX(M$117:M$133,$E1026)</f>
        <v/>
      </c>
      <c r="N1026" s="40">
        <f>N$134*$D1026*INDEX(N$117:N$133,$E1026)</f>
        <v/>
      </c>
      <c r="O1026" s="40">
        <f>O$134*$D1026*INDEX(O$117:O$133,$E1026)</f>
        <v/>
      </c>
      <c r="P1026" s="40">
        <f>P$134*$D1026*INDEX(P$117:P$133,$E1026)</f>
        <v/>
      </c>
      <c r="Q1026" s="40">
        <f>Q$134*$D1026*INDEX(Q$117:Q$133,$E1026)</f>
        <v/>
      </c>
      <c r="R1026" s="40">
        <f>R$134*$D1026*INDEX(R$117:R$133,$E1026)</f>
        <v/>
      </c>
      <c r="S1026" s="40">
        <f>S$134*$D1026*INDEX(S$117:S$133,$E1026)</f>
        <v/>
      </c>
      <c r="T1026" s="40">
        <f>T$134*$D1026*INDEX(T$117:T$133,$E1026)</f>
        <v/>
      </c>
      <c r="U1026" s="40">
        <f>U$134*$D1026*INDEX(U$117:U$133,$E1026)</f>
        <v/>
      </c>
      <c r="V1026" s="40">
        <f>V$134*$D1026*INDEX(V$117:V$133,$E1026)</f>
        <v/>
      </c>
      <c r="W1026" s="40">
        <f>W$134*$D1026*INDEX(W$117:W$133,$E1026)</f>
        <v/>
      </c>
      <c r="X1026" s="40">
        <f>X$134*$D1026*INDEX(X$117:X$133,$E1026)</f>
        <v/>
      </c>
      <c r="Y1026" s="40">
        <f>Y$134*$D1026*INDEX(Y$117:Y$133,$E1026)</f>
        <v/>
      </c>
      <c r="Z1026" s="40">
        <f>Z$134*$D1026*INDEX(Z$117:Z$133,$E1026)</f>
        <v/>
      </c>
      <c r="AA1026" s="40">
        <f>AA$134*$D1026*INDEX(AA$117:AA$133,$E1026)</f>
        <v/>
      </c>
      <c r="AB1026" s="40">
        <f>AB$134*$D1026*INDEX(AB$117:AB$133,$E1026)</f>
        <v/>
      </c>
      <c r="AC1026" s="40">
        <f>AC$134*$D1026*INDEX(AC$117:AC$133,$E1026)</f>
        <v/>
      </c>
      <c r="AD1026" s="42">
        <f>ETSCOST(AD$134,$D1026,INDEX(AD$117:AD$133,$E1026))</f>
        <v/>
      </c>
      <c r="AE1026" s="25">
        <f>LOWER(Settings!$C$4)&amp;".mit."&amp;$A1026&amp;IF($C1026="","","."&amp;$C1026&amp;"."&amp;$B1026)&amp;IF(INDEX(Variables!$D$5:$D$105,MATCH($A1026,Variables!$A$5:$A$105,0))="","","."&amp;INDEX(Variables!$D$5:$D$105,MATCH($A1026,Variables!$A$5:$A$105,0)))&amp;"."&amp;AE$5</f>
        <v/>
      </c>
      <c r="AF1026" s="41">
        <f>AF$134*$D1026*INDEX(AF$117:AF$133,$E1026)</f>
        <v/>
      </c>
      <c r="AG1026" s="40">
        <f>AG$134*$D1026*INDEX(AG$117:AG$133,$E1026)</f>
        <v/>
      </c>
      <c r="AH1026" s="40">
        <f>AH$134*$D1026*INDEX(AH$117:AH$133,$E1026)</f>
        <v/>
      </c>
      <c r="AI1026" s="40">
        <f>AI$134*$D1026*INDEX(AI$117:AI$133,$E1026)</f>
        <v/>
      </c>
      <c r="AJ1026" s="40">
        <f>AJ$134*$D1026*INDEX(AJ$117:AJ$133,$E1026)</f>
        <v/>
      </c>
      <c r="AK1026" s="40">
        <f>AK$134*$D1026*INDEX(AK$117:AK$133,$E1026)</f>
        <v/>
      </c>
      <c r="AL1026" s="40">
        <f>AL$134*$D1026*INDEX(AL$117:AL$133,$E1026)</f>
        <v/>
      </c>
      <c r="AM1026" s="40">
        <f>AM$134*$D1026*INDEX(AM$117:AM$133,$E1026)</f>
        <v/>
      </c>
      <c r="AN1026" s="40">
        <f>AN$134*$D1026*INDEX(AN$117:AN$133,$E1026)</f>
        <v/>
      </c>
      <c r="AO1026" s="40">
        <f>AO$134*$D1026*INDEX(AO$117:AO$133,$E1026)</f>
        <v/>
      </c>
      <c r="AP1026" s="40">
        <f>AP$134*$D1026*INDEX(AP$117:AP$133,$E1026)</f>
        <v/>
      </c>
      <c r="AQ1026" s="40">
        <f>AQ$134*$D1026*INDEX(AQ$117:AQ$133,$E1026)</f>
        <v/>
      </c>
      <c r="AR1026" s="40">
        <f>AR$134*$D1026*INDEX(AR$117:AR$133,$E1026)</f>
        <v/>
      </c>
      <c r="AS1026" s="40">
        <f>AS$134*$D1026*INDEX(AS$117:AS$133,$E1026)</f>
        <v/>
      </c>
      <c r="AT1026" s="40">
        <f>AT$134*$D1026*INDEX(AT$117:AT$133,$E1026)</f>
        <v/>
      </c>
      <c r="AU1026" s="40">
        <f>AU$134*$D1026*INDEX(AU$117:AU$133,$E1026)</f>
        <v/>
      </c>
      <c r="AV1026" s="40">
        <f>AV$134*$D1026*INDEX(AV$117:AV$133,$E1026)</f>
        <v/>
      </c>
      <c r="AW1026" s="40">
        <f>AW$134*$D1026*INDEX(AW$117:AW$133,$E1026)</f>
        <v/>
      </c>
      <c r="AX1026" s="42">
        <f>ETSCOST(AX$134,$D1026,INDEX(AX$117:AX$133,$E1026))</f>
        <v/>
      </c>
    </row>
    <row r="1027" hidden="1" outlineLevel="2">
      <c r="A1027" s="5" t="inlineStr">
        <is>
          <t>ets</t>
        </is>
      </c>
      <c r="B1027" s="5" t="inlineStr">
        <is>
          <t>lpg</t>
        </is>
      </c>
      <c r="C1027" s="5" t="inlineStr">
        <is>
          <t>cem</t>
        </is>
      </c>
      <c r="D1027" s="40">
        <f>INDEX(Inputs!$T$5:$T$132,MATCH($B1027&amp;"|"&amp;$C1027,Inputs!$A$5:$A$132,0))</f>
        <v/>
      </c>
      <c r="E1027" s="40">
        <f>INDEX(Inputs!$K$5:$K$132,MATCH($B1027&amp;"|"&amp;$C1027,Inputs!$A$5:$A$132,0))</f>
        <v/>
      </c>
      <c r="F1027" s="39" t="n"/>
      <c r="G1027" s="39" t="n"/>
      <c r="H1027" s="5">
        <f>INDEX(Variables!$B$5:$B$105,MATCH($A1027,Variables!$A$5:$A$105,0))&amp;IF($C1027="",""," | "&amp;INDEX(Mapping!$B$5:$B$26,MATCH($C1027,Mapping!$A$5:$A$26,0))&amp;" | "&amp;INDEX(Mapping!$B$30:$B$41,MATCH($B1027,Mapping!$A$30:$A$41,0)))</f>
        <v/>
      </c>
      <c r="I1027" s="5">
        <f>INDEX(Variables!$C$5:$C$105,MATCH($A1027,Variables!$A$5:$A$105,0))</f>
        <v/>
      </c>
      <c r="J1027" s="5">
        <f>INDEX(Variables!$E$5:$E$105,MATCH($A1027,Variables!$A$5:$A$105,0))</f>
        <v/>
      </c>
      <c r="K1027" s="25">
        <f>LOWER(Settings!$C$4)&amp;".mit."&amp;$A1027&amp;IF($C1027="","","."&amp;$C1027&amp;"."&amp;$B1027)&amp;IF(INDEX(Variables!$D$5:$D$105,MATCH($A1027,Variables!$A$5:$A$105,0))="","","."&amp;INDEX(Variables!$D$5:$D$105,MATCH($A1027,Variables!$A$5:$A$105,0)))&amp;"."&amp;K$5</f>
        <v/>
      </c>
      <c r="L1027" s="41">
        <f>L$134*$D1027*INDEX(L$117:L$133,$E1027)</f>
        <v/>
      </c>
      <c r="M1027" s="40">
        <f>M$134*$D1027*INDEX(M$117:M$133,$E1027)</f>
        <v/>
      </c>
      <c r="N1027" s="40">
        <f>N$134*$D1027*INDEX(N$117:N$133,$E1027)</f>
        <v/>
      </c>
      <c r="O1027" s="40">
        <f>O$134*$D1027*INDEX(O$117:O$133,$E1027)</f>
        <v/>
      </c>
      <c r="P1027" s="40">
        <f>P$134*$D1027*INDEX(P$117:P$133,$E1027)</f>
        <v/>
      </c>
      <c r="Q1027" s="40">
        <f>Q$134*$D1027*INDEX(Q$117:Q$133,$E1027)</f>
        <v/>
      </c>
      <c r="R1027" s="40">
        <f>R$134*$D1027*INDEX(R$117:R$133,$E1027)</f>
        <v/>
      </c>
      <c r="S1027" s="40">
        <f>S$134*$D1027*INDEX(S$117:S$133,$E1027)</f>
        <v/>
      </c>
      <c r="T1027" s="40">
        <f>T$134*$D1027*INDEX(T$117:T$133,$E1027)</f>
        <v/>
      </c>
      <c r="U1027" s="40">
        <f>U$134*$D1027*INDEX(U$117:U$133,$E1027)</f>
        <v/>
      </c>
      <c r="V1027" s="40">
        <f>V$134*$D1027*INDEX(V$117:V$133,$E1027)</f>
        <v/>
      </c>
      <c r="W1027" s="40">
        <f>W$134*$D1027*INDEX(W$117:W$133,$E1027)</f>
        <v/>
      </c>
      <c r="X1027" s="40">
        <f>X$134*$D1027*INDEX(X$117:X$133,$E1027)</f>
        <v/>
      </c>
      <c r="Y1027" s="40">
        <f>Y$134*$D1027*INDEX(Y$117:Y$133,$E1027)</f>
        <v/>
      </c>
      <c r="Z1027" s="40">
        <f>Z$134*$D1027*INDEX(Z$117:Z$133,$E1027)</f>
        <v/>
      </c>
      <c r="AA1027" s="40">
        <f>AA$134*$D1027*INDEX(AA$117:AA$133,$E1027)</f>
        <v/>
      </c>
      <c r="AB1027" s="40">
        <f>AB$134*$D1027*INDEX(AB$117:AB$133,$E1027)</f>
        <v/>
      </c>
      <c r="AC1027" s="40">
        <f>AC$134*$D1027*INDEX(AC$117:AC$133,$E1027)</f>
        <v/>
      </c>
      <c r="AD1027" s="42">
        <f>ETSCOST(AD$134,$D1027,INDEX(AD$117:AD$133,$E1027))</f>
        <v/>
      </c>
      <c r="AE1027" s="25">
        <f>LOWER(Settings!$C$4)&amp;".mit."&amp;$A1027&amp;IF($C1027="","","."&amp;$C1027&amp;"."&amp;$B1027)&amp;IF(INDEX(Variables!$D$5:$D$105,MATCH($A1027,Variables!$A$5:$A$105,0))="","","."&amp;INDEX(Variables!$D$5:$D$105,MATCH($A1027,Variables!$A$5:$A$105,0)))&amp;"."&amp;AE$5</f>
        <v/>
      </c>
      <c r="AF1027" s="41">
        <f>AF$134*$D1027*INDEX(AF$117:AF$133,$E1027)</f>
        <v/>
      </c>
      <c r="AG1027" s="40">
        <f>AG$134*$D1027*INDEX(AG$117:AG$133,$E1027)</f>
        <v/>
      </c>
      <c r="AH1027" s="40">
        <f>AH$134*$D1027*INDEX(AH$117:AH$133,$E1027)</f>
        <v/>
      </c>
      <c r="AI1027" s="40">
        <f>AI$134*$D1027*INDEX(AI$117:AI$133,$E1027)</f>
        <v/>
      </c>
      <c r="AJ1027" s="40">
        <f>AJ$134*$D1027*INDEX(AJ$117:AJ$133,$E1027)</f>
        <v/>
      </c>
      <c r="AK1027" s="40">
        <f>AK$134*$D1027*INDEX(AK$117:AK$133,$E1027)</f>
        <v/>
      </c>
      <c r="AL1027" s="40">
        <f>AL$134*$D1027*INDEX(AL$117:AL$133,$E1027)</f>
        <v/>
      </c>
      <c r="AM1027" s="40">
        <f>AM$134*$D1027*INDEX(AM$117:AM$133,$E1027)</f>
        <v/>
      </c>
      <c r="AN1027" s="40">
        <f>AN$134*$D1027*INDEX(AN$117:AN$133,$E1027)</f>
        <v/>
      </c>
      <c r="AO1027" s="40">
        <f>AO$134*$D1027*INDEX(AO$117:AO$133,$E1027)</f>
        <v/>
      </c>
      <c r="AP1027" s="40">
        <f>AP$134*$D1027*INDEX(AP$117:AP$133,$E1027)</f>
        <v/>
      </c>
      <c r="AQ1027" s="40">
        <f>AQ$134*$D1027*INDEX(AQ$117:AQ$133,$E1027)</f>
        <v/>
      </c>
      <c r="AR1027" s="40">
        <f>AR$134*$D1027*INDEX(AR$117:AR$133,$E1027)</f>
        <v/>
      </c>
      <c r="AS1027" s="40">
        <f>AS$134*$D1027*INDEX(AS$117:AS$133,$E1027)</f>
        <v/>
      </c>
      <c r="AT1027" s="40">
        <f>AT$134*$D1027*INDEX(AT$117:AT$133,$E1027)</f>
        <v/>
      </c>
      <c r="AU1027" s="40">
        <f>AU$134*$D1027*INDEX(AU$117:AU$133,$E1027)</f>
        <v/>
      </c>
      <c r="AV1027" s="40">
        <f>AV$134*$D1027*INDEX(AV$117:AV$133,$E1027)</f>
        <v/>
      </c>
      <c r="AW1027" s="40">
        <f>AW$134*$D1027*INDEX(AW$117:AW$133,$E1027)</f>
        <v/>
      </c>
      <c r="AX1027" s="42">
        <f>ETSCOST(AX$134,$D1027,INDEX(AX$117:AX$133,$E1027))</f>
        <v/>
      </c>
    </row>
    <row r="1028" hidden="1" outlineLevel="2">
      <c r="A1028" s="5" t="inlineStr">
        <is>
          <t>ets</t>
        </is>
      </c>
      <c r="B1028" s="5" t="inlineStr">
        <is>
          <t>ker</t>
        </is>
      </c>
      <c r="C1028" s="5" t="inlineStr">
        <is>
          <t>cem</t>
        </is>
      </c>
      <c r="D1028" s="40">
        <f>INDEX(Inputs!$T$5:$T$132,MATCH($B1028&amp;"|"&amp;$C1028,Inputs!$A$5:$A$132,0))</f>
        <v/>
      </c>
      <c r="E1028" s="40">
        <f>INDEX(Inputs!$K$5:$K$132,MATCH($B1028&amp;"|"&amp;$C1028,Inputs!$A$5:$A$132,0))</f>
        <v/>
      </c>
      <c r="F1028" s="39" t="n"/>
      <c r="G1028" s="39" t="n"/>
      <c r="H1028" s="5">
        <f>INDEX(Variables!$B$5:$B$105,MATCH($A1028,Variables!$A$5:$A$105,0))&amp;IF($C1028="",""," | "&amp;INDEX(Mapping!$B$5:$B$26,MATCH($C1028,Mapping!$A$5:$A$26,0))&amp;" | "&amp;INDEX(Mapping!$B$30:$B$41,MATCH($B1028,Mapping!$A$30:$A$41,0)))</f>
        <v/>
      </c>
      <c r="I1028" s="5">
        <f>INDEX(Variables!$C$5:$C$105,MATCH($A1028,Variables!$A$5:$A$105,0))</f>
        <v/>
      </c>
      <c r="J1028" s="5">
        <f>INDEX(Variables!$E$5:$E$105,MATCH($A1028,Variables!$A$5:$A$105,0))</f>
        <v/>
      </c>
      <c r="K1028" s="25">
        <f>LOWER(Settings!$C$4)&amp;".mit."&amp;$A1028&amp;IF($C1028="","","."&amp;$C1028&amp;"."&amp;$B1028)&amp;IF(INDEX(Variables!$D$5:$D$105,MATCH($A1028,Variables!$A$5:$A$105,0))="","","."&amp;INDEX(Variables!$D$5:$D$105,MATCH($A1028,Variables!$A$5:$A$105,0)))&amp;"."&amp;K$5</f>
        <v/>
      </c>
      <c r="L1028" s="41">
        <f>L$134*$D1028*INDEX(L$117:L$133,$E1028)</f>
        <v/>
      </c>
      <c r="M1028" s="40">
        <f>M$134*$D1028*INDEX(M$117:M$133,$E1028)</f>
        <v/>
      </c>
      <c r="N1028" s="40">
        <f>N$134*$D1028*INDEX(N$117:N$133,$E1028)</f>
        <v/>
      </c>
      <c r="O1028" s="40">
        <f>O$134*$D1028*INDEX(O$117:O$133,$E1028)</f>
        <v/>
      </c>
      <c r="P1028" s="40">
        <f>P$134*$D1028*INDEX(P$117:P$133,$E1028)</f>
        <v/>
      </c>
      <c r="Q1028" s="40">
        <f>Q$134*$D1028*INDEX(Q$117:Q$133,$E1028)</f>
        <v/>
      </c>
      <c r="R1028" s="40">
        <f>R$134*$D1028*INDEX(R$117:R$133,$E1028)</f>
        <v/>
      </c>
      <c r="S1028" s="40">
        <f>S$134*$D1028*INDEX(S$117:S$133,$E1028)</f>
        <v/>
      </c>
      <c r="T1028" s="40">
        <f>T$134*$D1028*INDEX(T$117:T$133,$E1028)</f>
        <v/>
      </c>
      <c r="U1028" s="40">
        <f>U$134*$D1028*INDEX(U$117:U$133,$E1028)</f>
        <v/>
      </c>
      <c r="V1028" s="40">
        <f>V$134*$D1028*INDEX(V$117:V$133,$E1028)</f>
        <v/>
      </c>
      <c r="W1028" s="40">
        <f>W$134*$D1028*INDEX(W$117:W$133,$E1028)</f>
        <v/>
      </c>
      <c r="X1028" s="40">
        <f>X$134*$D1028*INDEX(X$117:X$133,$E1028)</f>
        <v/>
      </c>
      <c r="Y1028" s="40">
        <f>Y$134*$D1028*INDEX(Y$117:Y$133,$E1028)</f>
        <v/>
      </c>
      <c r="Z1028" s="40">
        <f>Z$134*$D1028*INDEX(Z$117:Z$133,$E1028)</f>
        <v/>
      </c>
      <c r="AA1028" s="40">
        <f>AA$134*$D1028*INDEX(AA$117:AA$133,$E1028)</f>
        <v/>
      </c>
      <c r="AB1028" s="40">
        <f>AB$134*$D1028*INDEX(AB$117:AB$133,$E1028)</f>
        <v/>
      </c>
      <c r="AC1028" s="40">
        <f>AC$134*$D1028*INDEX(AC$117:AC$133,$E1028)</f>
        <v/>
      </c>
      <c r="AD1028" s="42">
        <f>ETSCOST(AD$134,$D1028,INDEX(AD$117:AD$133,$E1028))</f>
        <v/>
      </c>
      <c r="AE1028" s="25">
        <f>LOWER(Settings!$C$4)&amp;".mit."&amp;$A1028&amp;IF($C1028="","","."&amp;$C1028&amp;"."&amp;$B1028)&amp;IF(INDEX(Variables!$D$5:$D$105,MATCH($A1028,Variables!$A$5:$A$105,0))="","","."&amp;INDEX(Variables!$D$5:$D$105,MATCH($A1028,Variables!$A$5:$A$105,0)))&amp;"."&amp;AE$5</f>
        <v/>
      </c>
      <c r="AF1028" s="41">
        <f>AF$134*$D1028*INDEX(AF$117:AF$133,$E1028)</f>
        <v/>
      </c>
      <c r="AG1028" s="40">
        <f>AG$134*$D1028*INDEX(AG$117:AG$133,$E1028)</f>
        <v/>
      </c>
      <c r="AH1028" s="40">
        <f>AH$134*$D1028*INDEX(AH$117:AH$133,$E1028)</f>
        <v/>
      </c>
      <c r="AI1028" s="40">
        <f>AI$134*$D1028*INDEX(AI$117:AI$133,$E1028)</f>
        <v/>
      </c>
      <c r="AJ1028" s="40">
        <f>AJ$134*$D1028*INDEX(AJ$117:AJ$133,$E1028)</f>
        <v/>
      </c>
      <c r="AK1028" s="40">
        <f>AK$134*$D1028*INDEX(AK$117:AK$133,$E1028)</f>
        <v/>
      </c>
      <c r="AL1028" s="40">
        <f>AL$134*$D1028*INDEX(AL$117:AL$133,$E1028)</f>
        <v/>
      </c>
      <c r="AM1028" s="40">
        <f>AM$134*$D1028*INDEX(AM$117:AM$133,$E1028)</f>
        <v/>
      </c>
      <c r="AN1028" s="40">
        <f>AN$134*$D1028*INDEX(AN$117:AN$133,$E1028)</f>
        <v/>
      </c>
      <c r="AO1028" s="40">
        <f>AO$134*$D1028*INDEX(AO$117:AO$133,$E1028)</f>
        <v/>
      </c>
      <c r="AP1028" s="40">
        <f>AP$134*$D1028*INDEX(AP$117:AP$133,$E1028)</f>
        <v/>
      </c>
      <c r="AQ1028" s="40">
        <f>AQ$134*$D1028*INDEX(AQ$117:AQ$133,$E1028)</f>
        <v/>
      </c>
      <c r="AR1028" s="40">
        <f>AR$134*$D1028*INDEX(AR$117:AR$133,$E1028)</f>
        <v/>
      </c>
      <c r="AS1028" s="40">
        <f>AS$134*$D1028*INDEX(AS$117:AS$133,$E1028)</f>
        <v/>
      </c>
      <c r="AT1028" s="40">
        <f>AT$134*$D1028*INDEX(AT$117:AT$133,$E1028)</f>
        <v/>
      </c>
      <c r="AU1028" s="40">
        <f>AU$134*$D1028*INDEX(AU$117:AU$133,$E1028)</f>
        <v/>
      </c>
      <c r="AV1028" s="40">
        <f>AV$134*$D1028*INDEX(AV$117:AV$133,$E1028)</f>
        <v/>
      </c>
      <c r="AW1028" s="40">
        <f>AW$134*$D1028*INDEX(AW$117:AW$133,$E1028)</f>
        <v/>
      </c>
      <c r="AX1028" s="42">
        <f>ETSCOST(AX$134,$D1028,INDEX(AX$117:AX$133,$E1028))</f>
        <v/>
      </c>
    </row>
    <row r="1029" hidden="1" outlineLevel="2">
      <c r="A1029" s="5" t="inlineStr">
        <is>
          <t>ets</t>
        </is>
      </c>
      <c r="B1029" s="5" t="inlineStr">
        <is>
          <t>oop</t>
        </is>
      </c>
      <c r="C1029" s="5" t="inlineStr">
        <is>
          <t>cem</t>
        </is>
      </c>
      <c r="D1029" s="40">
        <f>INDEX(Inputs!$T$5:$T$132,MATCH($B1029&amp;"|"&amp;$C1029,Inputs!$A$5:$A$132,0))</f>
        <v/>
      </c>
      <c r="E1029" s="40">
        <f>INDEX(Inputs!$K$5:$K$132,MATCH($B1029&amp;"|"&amp;$C1029,Inputs!$A$5:$A$132,0))</f>
        <v/>
      </c>
      <c r="F1029" s="39" t="n"/>
      <c r="G1029" s="39" t="n"/>
      <c r="H1029" s="5">
        <f>INDEX(Variables!$B$5:$B$105,MATCH($A1029,Variables!$A$5:$A$105,0))&amp;IF($C1029="",""," | "&amp;INDEX(Mapping!$B$5:$B$26,MATCH($C1029,Mapping!$A$5:$A$26,0))&amp;" | "&amp;INDEX(Mapping!$B$30:$B$41,MATCH($B1029,Mapping!$A$30:$A$41,0)))</f>
        <v/>
      </c>
      <c r="I1029" s="5">
        <f>INDEX(Variables!$C$5:$C$105,MATCH($A1029,Variables!$A$5:$A$105,0))</f>
        <v/>
      </c>
      <c r="J1029" s="5">
        <f>INDEX(Variables!$E$5:$E$105,MATCH($A1029,Variables!$A$5:$A$105,0))</f>
        <v/>
      </c>
      <c r="K1029" s="25">
        <f>LOWER(Settings!$C$4)&amp;".mit."&amp;$A1029&amp;IF($C1029="","","."&amp;$C1029&amp;"."&amp;$B1029)&amp;IF(INDEX(Variables!$D$5:$D$105,MATCH($A1029,Variables!$A$5:$A$105,0))="","","."&amp;INDEX(Variables!$D$5:$D$105,MATCH($A1029,Variables!$A$5:$A$105,0)))&amp;"."&amp;K$5</f>
        <v/>
      </c>
      <c r="L1029" s="41">
        <f>L$134*$D1029*INDEX(L$117:L$133,$E1029)</f>
        <v/>
      </c>
      <c r="M1029" s="40">
        <f>M$134*$D1029*INDEX(M$117:M$133,$E1029)</f>
        <v/>
      </c>
      <c r="N1029" s="40">
        <f>N$134*$D1029*INDEX(N$117:N$133,$E1029)</f>
        <v/>
      </c>
      <c r="O1029" s="40">
        <f>O$134*$D1029*INDEX(O$117:O$133,$E1029)</f>
        <v/>
      </c>
      <c r="P1029" s="40">
        <f>P$134*$D1029*INDEX(P$117:P$133,$E1029)</f>
        <v/>
      </c>
      <c r="Q1029" s="40">
        <f>Q$134*$D1029*INDEX(Q$117:Q$133,$E1029)</f>
        <v/>
      </c>
      <c r="R1029" s="40">
        <f>R$134*$D1029*INDEX(R$117:R$133,$E1029)</f>
        <v/>
      </c>
      <c r="S1029" s="40">
        <f>S$134*$D1029*INDEX(S$117:S$133,$E1029)</f>
        <v/>
      </c>
      <c r="T1029" s="40">
        <f>T$134*$D1029*INDEX(T$117:T$133,$E1029)</f>
        <v/>
      </c>
      <c r="U1029" s="40">
        <f>U$134*$D1029*INDEX(U$117:U$133,$E1029)</f>
        <v/>
      </c>
      <c r="V1029" s="40">
        <f>V$134*$D1029*INDEX(V$117:V$133,$E1029)</f>
        <v/>
      </c>
      <c r="W1029" s="40">
        <f>W$134*$D1029*INDEX(W$117:W$133,$E1029)</f>
        <v/>
      </c>
      <c r="X1029" s="40">
        <f>X$134*$D1029*INDEX(X$117:X$133,$E1029)</f>
        <v/>
      </c>
      <c r="Y1029" s="40">
        <f>Y$134*$D1029*INDEX(Y$117:Y$133,$E1029)</f>
        <v/>
      </c>
      <c r="Z1029" s="40">
        <f>Z$134*$D1029*INDEX(Z$117:Z$133,$E1029)</f>
        <v/>
      </c>
      <c r="AA1029" s="40">
        <f>AA$134*$D1029*INDEX(AA$117:AA$133,$E1029)</f>
        <v/>
      </c>
      <c r="AB1029" s="40">
        <f>AB$134*$D1029*INDEX(AB$117:AB$133,$E1029)</f>
        <v/>
      </c>
      <c r="AC1029" s="40">
        <f>AC$134*$D1029*INDEX(AC$117:AC$133,$E1029)</f>
        <v/>
      </c>
      <c r="AD1029" s="42">
        <f>ETSCOST(AD$134,$D1029,INDEX(AD$117:AD$133,$E1029))</f>
        <v/>
      </c>
      <c r="AE1029" s="25">
        <f>LOWER(Settings!$C$4)&amp;".mit."&amp;$A1029&amp;IF($C1029="","","."&amp;$C1029&amp;"."&amp;$B1029)&amp;IF(INDEX(Variables!$D$5:$D$105,MATCH($A1029,Variables!$A$5:$A$105,0))="","","."&amp;INDEX(Variables!$D$5:$D$105,MATCH($A1029,Variables!$A$5:$A$105,0)))&amp;"."&amp;AE$5</f>
        <v/>
      </c>
      <c r="AF1029" s="41">
        <f>AF$134*$D1029*INDEX(AF$117:AF$133,$E1029)</f>
        <v/>
      </c>
      <c r="AG1029" s="40">
        <f>AG$134*$D1029*INDEX(AG$117:AG$133,$E1029)</f>
        <v/>
      </c>
      <c r="AH1029" s="40">
        <f>AH$134*$D1029*INDEX(AH$117:AH$133,$E1029)</f>
        <v/>
      </c>
      <c r="AI1029" s="40">
        <f>AI$134*$D1029*INDEX(AI$117:AI$133,$E1029)</f>
        <v/>
      </c>
      <c r="AJ1029" s="40">
        <f>AJ$134*$D1029*INDEX(AJ$117:AJ$133,$E1029)</f>
        <v/>
      </c>
      <c r="AK1029" s="40">
        <f>AK$134*$D1029*INDEX(AK$117:AK$133,$E1029)</f>
        <v/>
      </c>
      <c r="AL1029" s="40">
        <f>AL$134*$D1029*INDEX(AL$117:AL$133,$E1029)</f>
        <v/>
      </c>
      <c r="AM1029" s="40">
        <f>AM$134*$D1029*INDEX(AM$117:AM$133,$E1029)</f>
        <v/>
      </c>
      <c r="AN1029" s="40">
        <f>AN$134*$D1029*INDEX(AN$117:AN$133,$E1029)</f>
        <v/>
      </c>
      <c r="AO1029" s="40">
        <f>AO$134*$D1029*INDEX(AO$117:AO$133,$E1029)</f>
        <v/>
      </c>
      <c r="AP1029" s="40">
        <f>AP$134*$D1029*INDEX(AP$117:AP$133,$E1029)</f>
        <v/>
      </c>
      <c r="AQ1029" s="40">
        <f>AQ$134*$D1029*INDEX(AQ$117:AQ$133,$E1029)</f>
        <v/>
      </c>
      <c r="AR1029" s="40">
        <f>AR$134*$D1029*INDEX(AR$117:AR$133,$E1029)</f>
        <v/>
      </c>
      <c r="AS1029" s="40">
        <f>AS$134*$D1029*INDEX(AS$117:AS$133,$E1029)</f>
        <v/>
      </c>
      <c r="AT1029" s="40">
        <f>AT$134*$D1029*INDEX(AT$117:AT$133,$E1029)</f>
        <v/>
      </c>
      <c r="AU1029" s="40">
        <f>AU$134*$D1029*INDEX(AU$117:AU$133,$E1029)</f>
        <v/>
      </c>
      <c r="AV1029" s="40">
        <f>AV$134*$D1029*INDEX(AV$117:AV$133,$E1029)</f>
        <v/>
      </c>
      <c r="AW1029" s="40">
        <f>AW$134*$D1029*INDEX(AW$117:AW$133,$E1029)</f>
        <v/>
      </c>
      <c r="AX1029" s="42">
        <f>ETSCOST(AX$134,$D1029,INDEX(AX$117:AX$133,$E1029))</f>
        <v/>
      </c>
    </row>
    <row r="1030" hidden="1" outlineLevel="2">
      <c r="A1030" s="5" t="inlineStr">
        <is>
          <t>ets</t>
        </is>
      </c>
      <c r="B1030" s="5" t="inlineStr">
        <is>
          <t>bio</t>
        </is>
      </c>
      <c r="C1030" s="5" t="inlineStr">
        <is>
          <t>cem</t>
        </is>
      </c>
      <c r="D1030" s="40">
        <f>INDEX(Inputs!$T$5:$T$132,MATCH($B1030&amp;"|"&amp;$C1030,Inputs!$A$5:$A$132,0))</f>
        <v/>
      </c>
      <c r="E1030" s="40">
        <f>INDEX(Inputs!$K$5:$K$132,MATCH($B1030&amp;"|"&amp;$C1030,Inputs!$A$5:$A$132,0))</f>
        <v/>
      </c>
      <c r="F1030" s="39" t="n"/>
      <c r="G1030" s="39" t="n"/>
      <c r="H1030" s="5">
        <f>INDEX(Variables!$B$5:$B$105,MATCH($A1030,Variables!$A$5:$A$105,0))&amp;IF($C1030="",""," | "&amp;INDEX(Mapping!$B$5:$B$26,MATCH($C1030,Mapping!$A$5:$A$26,0))&amp;" | "&amp;INDEX(Mapping!$B$30:$B$41,MATCH($B1030,Mapping!$A$30:$A$41,0)))</f>
        <v/>
      </c>
      <c r="I1030" s="5">
        <f>INDEX(Variables!$C$5:$C$105,MATCH($A1030,Variables!$A$5:$A$105,0))</f>
        <v/>
      </c>
      <c r="J1030" s="5">
        <f>INDEX(Variables!$E$5:$E$105,MATCH($A1030,Variables!$A$5:$A$105,0))</f>
        <v/>
      </c>
      <c r="K1030" s="25">
        <f>LOWER(Settings!$C$4)&amp;".mit."&amp;$A1030&amp;IF($C1030="","","."&amp;$C1030&amp;"."&amp;$B1030)&amp;IF(INDEX(Variables!$D$5:$D$105,MATCH($A1030,Variables!$A$5:$A$105,0))="","","."&amp;INDEX(Variables!$D$5:$D$105,MATCH($A1030,Variables!$A$5:$A$105,0)))&amp;"."&amp;K$5</f>
        <v/>
      </c>
      <c r="L1030" s="41">
        <f>L$134*$D1030*INDEX(L$117:L$133,$E1030)</f>
        <v/>
      </c>
      <c r="M1030" s="40">
        <f>M$134*$D1030*INDEX(M$117:M$133,$E1030)</f>
        <v/>
      </c>
      <c r="N1030" s="40">
        <f>N$134*$D1030*INDEX(N$117:N$133,$E1030)</f>
        <v/>
      </c>
      <c r="O1030" s="40">
        <f>O$134*$D1030*INDEX(O$117:O$133,$E1030)</f>
        <v/>
      </c>
      <c r="P1030" s="40">
        <f>P$134*$D1030*INDEX(P$117:P$133,$E1030)</f>
        <v/>
      </c>
      <c r="Q1030" s="40">
        <f>Q$134*$D1030*INDEX(Q$117:Q$133,$E1030)</f>
        <v/>
      </c>
      <c r="R1030" s="40">
        <f>R$134*$D1030*INDEX(R$117:R$133,$E1030)</f>
        <v/>
      </c>
      <c r="S1030" s="40">
        <f>S$134*$D1030*INDEX(S$117:S$133,$E1030)</f>
        <v/>
      </c>
      <c r="T1030" s="40">
        <f>T$134*$D1030*INDEX(T$117:T$133,$E1030)</f>
        <v/>
      </c>
      <c r="U1030" s="40">
        <f>U$134*$D1030*INDEX(U$117:U$133,$E1030)</f>
        <v/>
      </c>
      <c r="V1030" s="40">
        <f>V$134*$D1030*INDEX(V$117:V$133,$E1030)</f>
        <v/>
      </c>
      <c r="W1030" s="40">
        <f>W$134*$D1030*INDEX(W$117:W$133,$E1030)</f>
        <v/>
      </c>
      <c r="X1030" s="40">
        <f>X$134*$D1030*INDEX(X$117:X$133,$E1030)</f>
        <v/>
      </c>
      <c r="Y1030" s="40">
        <f>Y$134*$D1030*INDEX(Y$117:Y$133,$E1030)</f>
        <v/>
      </c>
      <c r="Z1030" s="40">
        <f>Z$134*$D1030*INDEX(Z$117:Z$133,$E1030)</f>
        <v/>
      </c>
      <c r="AA1030" s="40">
        <f>AA$134*$D1030*INDEX(AA$117:AA$133,$E1030)</f>
        <v/>
      </c>
      <c r="AB1030" s="40">
        <f>AB$134*$D1030*INDEX(AB$117:AB$133,$E1030)</f>
        <v/>
      </c>
      <c r="AC1030" s="40">
        <f>AC$134*$D1030*INDEX(AC$117:AC$133,$E1030)</f>
        <v/>
      </c>
      <c r="AD1030" s="42">
        <f>ETSCOST(AD$134,$D1030,INDEX(AD$117:AD$133,$E1030))</f>
        <v/>
      </c>
      <c r="AE1030" s="25">
        <f>LOWER(Settings!$C$4)&amp;".mit."&amp;$A1030&amp;IF($C1030="","","."&amp;$C1030&amp;"."&amp;$B1030)&amp;IF(INDEX(Variables!$D$5:$D$105,MATCH($A1030,Variables!$A$5:$A$105,0))="","","."&amp;INDEX(Variables!$D$5:$D$105,MATCH($A1030,Variables!$A$5:$A$105,0)))&amp;"."&amp;AE$5</f>
        <v/>
      </c>
      <c r="AF1030" s="41">
        <f>AF$134*$D1030*INDEX(AF$117:AF$133,$E1030)</f>
        <v/>
      </c>
      <c r="AG1030" s="40">
        <f>AG$134*$D1030*INDEX(AG$117:AG$133,$E1030)</f>
        <v/>
      </c>
      <c r="AH1030" s="40">
        <f>AH$134*$D1030*INDEX(AH$117:AH$133,$E1030)</f>
        <v/>
      </c>
      <c r="AI1030" s="40">
        <f>AI$134*$D1030*INDEX(AI$117:AI$133,$E1030)</f>
        <v/>
      </c>
      <c r="AJ1030" s="40">
        <f>AJ$134*$D1030*INDEX(AJ$117:AJ$133,$E1030)</f>
        <v/>
      </c>
      <c r="AK1030" s="40">
        <f>AK$134*$D1030*INDEX(AK$117:AK$133,$E1030)</f>
        <v/>
      </c>
      <c r="AL1030" s="40">
        <f>AL$134*$D1030*INDEX(AL$117:AL$133,$E1030)</f>
        <v/>
      </c>
      <c r="AM1030" s="40">
        <f>AM$134*$D1030*INDEX(AM$117:AM$133,$E1030)</f>
        <v/>
      </c>
      <c r="AN1030" s="40">
        <f>AN$134*$D1030*INDEX(AN$117:AN$133,$E1030)</f>
        <v/>
      </c>
      <c r="AO1030" s="40">
        <f>AO$134*$D1030*INDEX(AO$117:AO$133,$E1030)</f>
        <v/>
      </c>
      <c r="AP1030" s="40">
        <f>AP$134*$D1030*INDEX(AP$117:AP$133,$E1030)</f>
        <v/>
      </c>
      <c r="AQ1030" s="40">
        <f>AQ$134*$D1030*INDEX(AQ$117:AQ$133,$E1030)</f>
        <v/>
      </c>
      <c r="AR1030" s="40">
        <f>AR$134*$D1030*INDEX(AR$117:AR$133,$E1030)</f>
        <v/>
      </c>
      <c r="AS1030" s="40">
        <f>AS$134*$D1030*INDEX(AS$117:AS$133,$E1030)</f>
        <v/>
      </c>
      <c r="AT1030" s="40">
        <f>AT$134*$D1030*INDEX(AT$117:AT$133,$E1030)</f>
        <v/>
      </c>
      <c r="AU1030" s="40">
        <f>AU$134*$D1030*INDEX(AU$117:AU$133,$E1030)</f>
        <v/>
      </c>
      <c r="AV1030" s="40">
        <f>AV$134*$D1030*INDEX(AV$117:AV$133,$E1030)</f>
        <v/>
      </c>
      <c r="AW1030" s="40">
        <f>AW$134*$D1030*INDEX(AW$117:AW$133,$E1030)</f>
        <v/>
      </c>
      <c r="AX1030" s="42">
        <f>ETSCOST(AX$134,$D1030,INDEX(AX$117:AX$133,$E1030))</f>
        <v/>
      </c>
    </row>
    <row r="1031" hidden="1" outlineLevel="2"/>
    <row r="1032" hidden="1" outlineLevel="2">
      <c r="A1032" s="5" t="inlineStr">
        <is>
          <t>ntx</t>
        </is>
      </c>
      <c r="B1032" s="5" t="inlineStr">
        <is>
          <t>coa</t>
        </is>
      </c>
      <c r="C1032" s="5" t="inlineStr">
        <is>
          <t>cem</t>
        </is>
      </c>
      <c r="D1032" s="40">
        <f>INDEX(Inputs!$L$5:$L$132,MATCH($B1032&amp;"|"&amp;$C1032,Inputs!$A$5:$A$132,0))</f>
        <v/>
      </c>
      <c r="E1032" s="40">
        <f>INDEX(Inputs!$I$5:$I$132,MATCH($B1032&amp;"|"&amp;$C1032,Inputs!$A$5:$A$132,0))</f>
        <v/>
      </c>
      <c r="F1032" s="39" t="n"/>
      <c r="G1032" s="39" t="n"/>
      <c r="H1032" s="5">
        <f>INDEX(Variables!$B$5:$B$105,MATCH($A1032,Variables!$A$5:$A$105,0))&amp;IF($C1032="",""," | "&amp;INDEX(Mapping!$B$5:$B$26,MATCH($C1032,Mapping!$A$5:$A$26,0))&amp;" | "&amp;INDEX(Mapping!$B$30:$B$41,MATCH($B1032,Mapping!$A$30:$A$41,0)))</f>
        <v/>
      </c>
      <c r="I1032" s="5">
        <f>INDEX(Variables!$C$5:$C$105,MATCH($A1032,Variables!$A$5:$A$105,0))</f>
        <v/>
      </c>
      <c r="J1032" s="5">
        <f>INDEX(Variables!$E$5:$E$105,MATCH($A1032,Variables!$A$5:$A$105,0))</f>
        <v/>
      </c>
      <c r="K1032" s="25">
        <f>LOWER(Settings!$C$4)&amp;".mit."&amp;$A1032&amp;IF($C1032="","","."&amp;$C1032&amp;"."&amp;$B1032)&amp;IF(INDEX(Variables!$D$5:$D$105,MATCH($A1032,Variables!$A$5:$A$105,0))="","","."&amp;INDEX(Variables!$D$5:$D$105,MATCH($A1032,Variables!$A$5:$A$105,0)))&amp;"."&amp;K$5</f>
        <v/>
      </c>
      <c r="L1032" s="41">
        <f>INDEX(L$78:L$91,$D1032)/$E1032</f>
        <v/>
      </c>
      <c r="M1032" s="40">
        <f>INDEX(M$78:M$91,$D1032)/$E1032</f>
        <v/>
      </c>
      <c r="N1032" s="40">
        <f>INDEX(N$78:N$91,$D1032)/$E1032</f>
        <v/>
      </c>
      <c r="O1032" s="40">
        <f>INDEX(O$78:O$91,$D1032)/$E1032</f>
        <v/>
      </c>
      <c r="P1032" s="40">
        <f>INDEX(P$78:P$91,$D1032)/$E1032</f>
        <v/>
      </c>
      <c r="Q1032" s="40">
        <f>INDEX(Q$78:Q$91,$D1032)/$E1032</f>
        <v/>
      </c>
      <c r="R1032" s="40">
        <f>INDEX(R$78:R$91,$D1032)/$E1032</f>
        <v/>
      </c>
      <c r="S1032" s="40">
        <f>INDEX(S$78:S$91,$D1032)/$E1032</f>
        <v/>
      </c>
      <c r="T1032" s="40">
        <f>INDEX(T$78:T$91,$D1032)/$E1032</f>
        <v/>
      </c>
      <c r="U1032" s="40">
        <f>INDEX(U$78:U$91,$D1032)/$E1032</f>
        <v/>
      </c>
      <c r="V1032" s="40">
        <f>INDEX(V$78:V$91,$D1032)/$E1032</f>
        <v/>
      </c>
      <c r="W1032" s="40">
        <f>INDEX(W$78:W$91,$D1032)/$E1032</f>
        <v/>
      </c>
      <c r="X1032" s="40">
        <f>INDEX(X$78:X$91,$D1032)/$E1032</f>
        <v/>
      </c>
      <c r="Y1032" s="40">
        <f>INDEX(Y$78:Y$91,$D1032)/$E1032</f>
        <v/>
      </c>
      <c r="Z1032" s="40">
        <f>INDEX(Z$78:Z$91,$D1032)/$E1032</f>
        <v/>
      </c>
      <c r="AA1032" s="40">
        <f>INDEX(AA$78:AA$91,$D1032)/$E1032</f>
        <v/>
      </c>
      <c r="AB1032" s="40">
        <f>INDEX(AB$78:AB$91,$D1032)/$E1032</f>
        <v/>
      </c>
      <c r="AC1032" s="40">
        <f>INDEX(AC$78:AC$91,$D1032)/$E1032</f>
        <v/>
      </c>
      <c r="AD1032" s="42">
        <f>NEWEXCISE(INDEX(AD$78:AD$91,$D1032),$E1032)</f>
        <v/>
      </c>
      <c r="AE1032" s="25">
        <f>LOWER(Settings!$C$4)&amp;".mit."&amp;$A1032&amp;IF($C1032="","","."&amp;$C1032&amp;"."&amp;$B1032)&amp;IF(INDEX(Variables!$D$5:$D$105,MATCH($A1032,Variables!$A$5:$A$105,0))="","","."&amp;INDEX(Variables!$D$5:$D$105,MATCH($A1032,Variables!$A$5:$A$105,0)))&amp;"."&amp;AE$5</f>
        <v/>
      </c>
      <c r="AF1032" s="41">
        <f>INDEX(AF$78:AF$91,$D1032)/$E1032</f>
        <v/>
      </c>
      <c r="AG1032" s="40">
        <f>INDEX(AG$78:AG$91,$D1032)/$E1032</f>
        <v/>
      </c>
      <c r="AH1032" s="40">
        <f>INDEX(AH$78:AH$91,$D1032)/$E1032</f>
        <v/>
      </c>
      <c r="AI1032" s="40">
        <f>INDEX(AI$78:AI$91,$D1032)/$E1032</f>
        <v/>
      </c>
      <c r="AJ1032" s="40">
        <f>INDEX(AJ$78:AJ$91,$D1032)/$E1032</f>
        <v/>
      </c>
      <c r="AK1032" s="40">
        <f>INDEX(AK$78:AK$91,$D1032)/$E1032</f>
        <v/>
      </c>
      <c r="AL1032" s="40">
        <f>INDEX(AL$78:AL$91,$D1032)/$E1032</f>
        <v/>
      </c>
      <c r="AM1032" s="40">
        <f>INDEX(AM$78:AM$91,$D1032)/$E1032</f>
        <v/>
      </c>
      <c r="AN1032" s="40">
        <f>INDEX(AN$78:AN$91,$D1032)/$E1032</f>
        <v/>
      </c>
      <c r="AO1032" s="40">
        <f>INDEX(AO$78:AO$91,$D1032)/$E1032</f>
        <v/>
      </c>
      <c r="AP1032" s="40">
        <f>INDEX(AP$78:AP$91,$D1032)/$E1032</f>
        <v/>
      </c>
      <c r="AQ1032" s="40">
        <f>INDEX(AQ$78:AQ$91,$D1032)/$E1032</f>
        <v/>
      </c>
      <c r="AR1032" s="40">
        <f>INDEX(AR$78:AR$91,$D1032)/$E1032</f>
        <v/>
      </c>
      <c r="AS1032" s="40">
        <f>INDEX(AS$78:AS$91,$D1032)/$E1032</f>
        <v/>
      </c>
      <c r="AT1032" s="40">
        <f>INDEX(AT$78:AT$91,$D1032)/$E1032</f>
        <v/>
      </c>
      <c r="AU1032" s="40">
        <f>INDEX(AU$78:AU$91,$D1032)/$E1032</f>
        <v/>
      </c>
      <c r="AV1032" s="40">
        <f>INDEX(AV$78:AV$91,$D1032)/$E1032</f>
        <v/>
      </c>
      <c r="AW1032" s="40">
        <f>INDEX(AW$78:AW$91,$D1032)/$E1032</f>
        <v/>
      </c>
      <c r="AX1032" s="42">
        <f>NEWEXCISE(INDEX(AX$78:AX$91,$D1032),$E1032)</f>
        <v/>
      </c>
    </row>
    <row r="1033" hidden="1" outlineLevel="2">
      <c r="A1033" s="5" t="inlineStr">
        <is>
          <t>ntx</t>
        </is>
      </c>
      <c r="B1033" s="5" t="inlineStr">
        <is>
          <t>nga</t>
        </is>
      </c>
      <c r="C1033" s="5" t="inlineStr">
        <is>
          <t>cem</t>
        </is>
      </c>
      <c r="D1033" s="40">
        <f>INDEX(Inputs!$L$5:$L$132,MATCH($B1033&amp;"|"&amp;$C1033,Inputs!$A$5:$A$132,0))</f>
        <v/>
      </c>
      <c r="E1033" s="40">
        <f>INDEX(Inputs!$I$5:$I$132,MATCH($B1033&amp;"|"&amp;$C1033,Inputs!$A$5:$A$132,0))</f>
        <v/>
      </c>
      <c r="F1033" s="39" t="n"/>
      <c r="G1033" s="39" t="n"/>
      <c r="H1033" s="5">
        <f>INDEX(Variables!$B$5:$B$105,MATCH($A1033,Variables!$A$5:$A$105,0))&amp;IF($C1033="",""," | "&amp;INDEX(Mapping!$B$5:$B$26,MATCH($C1033,Mapping!$A$5:$A$26,0))&amp;" | "&amp;INDEX(Mapping!$B$30:$B$41,MATCH($B1033,Mapping!$A$30:$A$41,0)))</f>
        <v/>
      </c>
      <c r="I1033" s="5">
        <f>INDEX(Variables!$C$5:$C$105,MATCH($A1033,Variables!$A$5:$A$105,0))</f>
        <v/>
      </c>
      <c r="J1033" s="5">
        <f>INDEX(Variables!$E$5:$E$105,MATCH($A1033,Variables!$A$5:$A$105,0))</f>
        <v/>
      </c>
      <c r="K1033" s="25">
        <f>LOWER(Settings!$C$4)&amp;".mit."&amp;$A1033&amp;IF($C1033="","","."&amp;$C1033&amp;"."&amp;$B1033)&amp;IF(INDEX(Variables!$D$5:$D$105,MATCH($A1033,Variables!$A$5:$A$105,0))="","","."&amp;INDEX(Variables!$D$5:$D$105,MATCH($A1033,Variables!$A$5:$A$105,0)))&amp;"."&amp;K$5</f>
        <v/>
      </c>
      <c r="L1033" s="41">
        <f>INDEX(L$78:L$91,$D1033)/$E1033</f>
        <v/>
      </c>
      <c r="M1033" s="40">
        <f>INDEX(M$78:M$91,$D1033)/$E1033</f>
        <v/>
      </c>
      <c r="N1033" s="40">
        <f>INDEX(N$78:N$91,$D1033)/$E1033</f>
        <v/>
      </c>
      <c r="O1033" s="40">
        <f>INDEX(O$78:O$91,$D1033)/$E1033</f>
        <v/>
      </c>
      <c r="P1033" s="40">
        <f>INDEX(P$78:P$91,$D1033)/$E1033</f>
        <v/>
      </c>
      <c r="Q1033" s="40">
        <f>INDEX(Q$78:Q$91,$D1033)/$E1033</f>
        <v/>
      </c>
      <c r="R1033" s="40">
        <f>INDEX(R$78:R$91,$D1033)/$E1033</f>
        <v/>
      </c>
      <c r="S1033" s="40">
        <f>INDEX(S$78:S$91,$D1033)/$E1033</f>
        <v/>
      </c>
      <c r="T1033" s="40">
        <f>INDEX(T$78:T$91,$D1033)/$E1033</f>
        <v/>
      </c>
      <c r="U1033" s="40">
        <f>INDEX(U$78:U$91,$D1033)/$E1033</f>
        <v/>
      </c>
      <c r="V1033" s="40">
        <f>INDEX(V$78:V$91,$D1033)/$E1033</f>
        <v/>
      </c>
      <c r="W1033" s="40">
        <f>INDEX(W$78:W$91,$D1033)/$E1033</f>
        <v/>
      </c>
      <c r="X1033" s="40">
        <f>INDEX(X$78:X$91,$D1033)/$E1033</f>
        <v/>
      </c>
      <c r="Y1033" s="40">
        <f>INDEX(Y$78:Y$91,$D1033)/$E1033</f>
        <v/>
      </c>
      <c r="Z1033" s="40">
        <f>INDEX(Z$78:Z$91,$D1033)/$E1033</f>
        <v/>
      </c>
      <c r="AA1033" s="40">
        <f>INDEX(AA$78:AA$91,$D1033)/$E1033</f>
        <v/>
      </c>
      <c r="AB1033" s="40">
        <f>INDEX(AB$78:AB$91,$D1033)/$E1033</f>
        <v/>
      </c>
      <c r="AC1033" s="40">
        <f>INDEX(AC$78:AC$91,$D1033)/$E1033</f>
        <v/>
      </c>
      <c r="AD1033" s="42">
        <f>NEWEXCISE(INDEX(AD$78:AD$91,$D1033),$E1033)</f>
        <v/>
      </c>
      <c r="AE1033" s="25">
        <f>LOWER(Settings!$C$4)&amp;".mit."&amp;$A1033&amp;IF($C1033="","","."&amp;$C1033&amp;"."&amp;$B1033)&amp;IF(INDEX(Variables!$D$5:$D$105,MATCH($A1033,Variables!$A$5:$A$105,0))="","","."&amp;INDEX(Variables!$D$5:$D$105,MATCH($A1033,Variables!$A$5:$A$105,0)))&amp;"."&amp;AE$5</f>
        <v/>
      </c>
      <c r="AF1033" s="41">
        <f>INDEX(AF$78:AF$91,$D1033)/$E1033</f>
        <v/>
      </c>
      <c r="AG1033" s="40">
        <f>INDEX(AG$78:AG$91,$D1033)/$E1033</f>
        <v/>
      </c>
      <c r="AH1033" s="40">
        <f>INDEX(AH$78:AH$91,$D1033)/$E1033</f>
        <v/>
      </c>
      <c r="AI1033" s="40">
        <f>INDEX(AI$78:AI$91,$D1033)/$E1033</f>
        <v/>
      </c>
      <c r="AJ1033" s="40">
        <f>INDEX(AJ$78:AJ$91,$D1033)/$E1033</f>
        <v/>
      </c>
      <c r="AK1033" s="40">
        <f>INDEX(AK$78:AK$91,$D1033)/$E1033</f>
        <v/>
      </c>
      <c r="AL1033" s="40">
        <f>INDEX(AL$78:AL$91,$D1033)/$E1033</f>
        <v/>
      </c>
      <c r="AM1033" s="40">
        <f>INDEX(AM$78:AM$91,$D1033)/$E1033</f>
        <v/>
      </c>
      <c r="AN1033" s="40">
        <f>INDEX(AN$78:AN$91,$D1033)/$E1033</f>
        <v/>
      </c>
      <c r="AO1033" s="40">
        <f>INDEX(AO$78:AO$91,$D1033)/$E1033</f>
        <v/>
      </c>
      <c r="AP1033" s="40">
        <f>INDEX(AP$78:AP$91,$D1033)/$E1033</f>
        <v/>
      </c>
      <c r="AQ1033" s="40">
        <f>INDEX(AQ$78:AQ$91,$D1033)/$E1033</f>
        <v/>
      </c>
      <c r="AR1033" s="40">
        <f>INDEX(AR$78:AR$91,$D1033)/$E1033</f>
        <v/>
      </c>
      <c r="AS1033" s="40">
        <f>INDEX(AS$78:AS$91,$D1033)/$E1033</f>
        <v/>
      </c>
      <c r="AT1033" s="40">
        <f>INDEX(AT$78:AT$91,$D1033)/$E1033</f>
        <v/>
      </c>
      <c r="AU1033" s="40">
        <f>INDEX(AU$78:AU$91,$D1033)/$E1033</f>
        <v/>
      </c>
      <c r="AV1033" s="40">
        <f>INDEX(AV$78:AV$91,$D1033)/$E1033</f>
        <v/>
      </c>
      <c r="AW1033" s="40">
        <f>INDEX(AW$78:AW$91,$D1033)/$E1033</f>
        <v/>
      </c>
      <c r="AX1033" s="42">
        <f>NEWEXCISE(INDEX(AX$78:AX$91,$D1033),$E1033)</f>
        <v/>
      </c>
    </row>
    <row r="1034" hidden="1" outlineLevel="2">
      <c r="A1034" s="5" t="inlineStr">
        <is>
          <t>ntx</t>
        </is>
      </c>
      <c r="B1034" s="5" t="inlineStr">
        <is>
          <t>gso</t>
        </is>
      </c>
      <c r="C1034" s="5" t="inlineStr">
        <is>
          <t>cem</t>
        </is>
      </c>
      <c r="D1034" s="40">
        <f>INDEX(Inputs!$L$5:$L$132,MATCH($B1034&amp;"|"&amp;$C1034,Inputs!$A$5:$A$132,0))</f>
        <v/>
      </c>
      <c r="E1034" s="40">
        <f>INDEX(Inputs!$I$5:$I$132,MATCH($B1034&amp;"|"&amp;$C1034,Inputs!$A$5:$A$132,0))</f>
        <v/>
      </c>
      <c r="F1034" s="39" t="n"/>
      <c r="G1034" s="39" t="n"/>
      <c r="H1034" s="5">
        <f>INDEX(Variables!$B$5:$B$105,MATCH($A1034,Variables!$A$5:$A$105,0))&amp;IF($C1034="",""," | "&amp;INDEX(Mapping!$B$5:$B$26,MATCH($C1034,Mapping!$A$5:$A$26,0))&amp;" | "&amp;INDEX(Mapping!$B$30:$B$41,MATCH($B1034,Mapping!$A$30:$A$41,0)))</f>
        <v/>
      </c>
      <c r="I1034" s="5">
        <f>INDEX(Variables!$C$5:$C$105,MATCH($A1034,Variables!$A$5:$A$105,0))</f>
        <v/>
      </c>
      <c r="J1034" s="5">
        <f>INDEX(Variables!$E$5:$E$105,MATCH($A1034,Variables!$A$5:$A$105,0))</f>
        <v/>
      </c>
      <c r="K1034" s="25">
        <f>LOWER(Settings!$C$4)&amp;".mit."&amp;$A1034&amp;IF($C1034="","","."&amp;$C1034&amp;"."&amp;$B1034)&amp;IF(INDEX(Variables!$D$5:$D$105,MATCH($A1034,Variables!$A$5:$A$105,0))="","","."&amp;INDEX(Variables!$D$5:$D$105,MATCH($A1034,Variables!$A$5:$A$105,0)))&amp;"."&amp;K$5</f>
        <v/>
      </c>
      <c r="L1034" s="41">
        <f>INDEX(L$78:L$91,$D1034)/$E1034</f>
        <v/>
      </c>
      <c r="M1034" s="40">
        <f>INDEX(M$78:M$91,$D1034)/$E1034</f>
        <v/>
      </c>
      <c r="N1034" s="40">
        <f>INDEX(N$78:N$91,$D1034)/$E1034</f>
        <v/>
      </c>
      <c r="O1034" s="40">
        <f>INDEX(O$78:O$91,$D1034)/$E1034</f>
        <v/>
      </c>
      <c r="P1034" s="40">
        <f>INDEX(P$78:P$91,$D1034)/$E1034</f>
        <v/>
      </c>
      <c r="Q1034" s="40">
        <f>INDEX(Q$78:Q$91,$D1034)/$E1034</f>
        <v/>
      </c>
      <c r="R1034" s="40">
        <f>INDEX(R$78:R$91,$D1034)/$E1034</f>
        <v/>
      </c>
      <c r="S1034" s="40">
        <f>INDEX(S$78:S$91,$D1034)/$E1034</f>
        <v/>
      </c>
      <c r="T1034" s="40">
        <f>INDEX(T$78:T$91,$D1034)/$E1034</f>
        <v/>
      </c>
      <c r="U1034" s="40">
        <f>INDEX(U$78:U$91,$D1034)/$E1034</f>
        <v/>
      </c>
      <c r="V1034" s="40">
        <f>INDEX(V$78:V$91,$D1034)/$E1034</f>
        <v/>
      </c>
      <c r="W1034" s="40">
        <f>INDEX(W$78:W$91,$D1034)/$E1034</f>
        <v/>
      </c>
      <c r="X1034" s="40">
        <f>INDEX(X$78:X$91,$D1034)/$E1034</f>
        <v/>
      </c>
      <c r="Y1034" s="40">
        <f>INDEX(Y$78:Y$91,$D1034)/$E1034</f>
        <v/>
      </c>
      <c r="Z1034" s="40">
        <f>INDEX(Z$78:Z$91,$D1034)/$E1034</f>
        <v/>
      </c>
      <c r="AA1034" s="40">
        <f>INDEX(AA$78:AA$91,$D1034)/$E1034</f>
        <v/>
      </c>
      <c r="AB1034" s="40">
        <f>INDEX(AB$78:AB$91,$D1034)/$E1034</f>
        <v/>
      </c>
      <c r="AC1034" s="40">
        <f>INDEX(AC$78:AC$91,$D1034)/$E1034</f>
        <v/>
      </c>
      <c r="AD1034" s="42">
        <f>NEWEXCISE(INDEX(AD$78:AD$91,$D1034),$E1034)</f>
        <v/>
      </c>
      <c r="AE1034" s="25">
        <f>LOWER(Settings!$C$4)&amp;".mit."&amp;$A1034&amp;IF($C1034="","","."&amp;$C1034&amp;"."&amp;$B1034)&amp;IF(INDEX(Variables!$D$5:$D$105,MATCH($A1034,Variables!$A$5:$A$105,0))="","","."&amp;INDEX(Variables!$D$5:$D$105,MATCH($A1034,Variables!$A$5:$A$105,0)))&amp;"."&amp;AE$5</f>
        <v/>
      </c>
      <c r="AF1034" s="41">
        <f>INDEX(AF$78:AF$91,$D1034)/$E1034</f>
        <v/>
      </c>
      <c r="AG1034" s="40">
        <f>INDEX(AG$78:AG$91,$D1034)/$E1034</f>
        <v/>
      </c>
      <c r="AH1034" s="40">
        <f>INDEX(AH$78:AH$91,$D1034)/$E1034</f>
        <v/>
      </c>
      <c r="AI1034" s="40">
        <f>INDEX(AI$78:AI$91,$D1034)/$E1034</f>
        <v/>
      </c>
      <c r="AJ1034" s="40">
        <f>INDEX(AJ$78:AJ$91,$D1034)/$E1034</f>
        <v/>
      </c>
      <c r="AK1034" s="40">
        <f>INDEX(AK$78:AK$91,$D1034)/$E1034</f>
        <v/>
      </c>
      <c r="AL1034" s="40">
        <f>INDEX(AL$78:AL$91,$D1034)/$E1034</f>
        <v/>
      </c>
      <c r="AM1034" s="40">
        <f>INDEX(AM$78:AM$91,$D1034)/$E1034</f>
        <v/>
      </c>
      <c r="AN1034" s="40">
        <f>INDEX(AN$78:AN$91,$D1034)/$E1034</f>
        <v/>
      </c>
      <c r="AO1034" s="40">
        <f>INDEX(AO$78:AO$91,$D1034)/$E1034</f>
        <v/>
      </c>
      <c r="AP1034" s="40">
        <f>INDEX(AP$78:AP$91,$D1034)/$E1034</f>
        <v/>
      </c>
      <c r="AQ1034" s="40">
        <f>INDEX(AQ$78:AQ$91,$D1034)/$E1034</f>
        <v/>
      </c>
      <c r="AR1034" s="40">
        <f>INDEX(AR$78:AR$91,$D1034)/$E1034</f>
        <v/>
      </c>
      <c r="AS1034" s="40">
        <f>INDEX(AS$78:AS$91,$D1034)/$E1034</f>
        <v/>
      </c>
      <c r="AT1034" s="40">
        <f>INDEX(AT$78:AT$91,$D1034)/$E1034</f>
        <v/>
      </c>
      <c r="AU1034" s="40">
        <f>INDEX(AU$78:AU$91,$D1034)/$E1034</f>
        <v/>
      </c>
      <c r="AV1034" s="40">
        <f>INDEX(AV$78:AV$91,$D1034)/$E1034</f>
        <v/>
      </c>
      <c r="AW1034" s="40">
        <f>INDEX(AW$78:AW$91,$D1034)/$E1034</f>
        <v/>
      </c>
      <c r="AX1034" s="42">
        <f>NEWEXCISE(INDEX(AX$78:AX$91,$D1034),$E1034)</f>
        <v/>
      </c>
    </row>
    <row r="1035" hidden="1" outlineLevel="2">
      <c r="A1035" s="5" t="inlineStr">
        <is>
          <t>ntx</t>
        </is>
      </c>
      <c r="B1035" s="5" t="inlineStr">
        <is>
          <t>die</t>
        </is>
      </c>
      <c r="C1035" s="5" t="inlineStr">
        <is>
          <t>cem</t>
        </is>
      </c>
      <c r="D1035" s="40">
        <f>INDEX(Inputs!$L$5:$L$132,MATCH($B1035&amp;"|"&amp;$C1035,Inputs!$A$5:$A$132,0))</f>
        <v/>
      </c>
      <c r="E1035" s="40">
        <f>INDEX(Inputs!$I$5:$I$132,MATCH($B1035&amp;"|"&amp;$C1035,Inputs!$A$5:$A$132,0))</f>
        <v/>
      </c>
      <c r="F1035" s="39" t="n"/>
      <c r="G1035" s="39" t="n"/>
      <c r="H1035" s="5">
        <f>INDEX(Variables!$B$5:$B$105,MATCH($A1035,Variables!$A$5:$A$105,0))&amp;IF($C1035="",""," | "&amp;INDEX(Mapping!$B$5:$B$26,MATCH($C1035,Mapping!$A$5:$A$26,0))&amp;" | "&amp;INDEX(Mapping!$B$30:$B$41,MATCH($B1035,Mapping!$A$30:$A$41,0)))</f>
        <v/>
      </c>
      <c r="I1035" s="5">
        <f>INDEX(Variables!$C$5:$C$105,MATCH($A1035,Variables!$A$5:$A$105,0))</f>
        <v/>
      </c>
      <c r="J1035" s="5">
        <f>INDEX(Variables!$E$5:$E$105,MATCH($A1035,Variables!$A$5:$A$105,0))</f>
        <v/>
      </c>
      <c r="K1035" s="25">
        <f>LOWER(Settings!$C$4)&amp;".mit."&amp;$A1035&amp;IF($C1035="","","."&amp;$C1035&amp;"."&amp;$B1035)&amp;IF(INDEX(Variables!$D$5:$D$105,MATCH($A1035,Variables!$A$5:$A$105,0))="","","."&amp;INDEX(Variables!$D$5:$D$105,MATCH($A1035,Variables!$A$5:$A$105,0)))&amp;"."&amp;K$5</f>
        <v/>
      </c>
      <c r="L1035" s="41">
        <f>INDEX(L$78:L$91,$D1035)/$E1035</f>
        <v/>
      </c>
      <c r="M1035" s="40">
        <f>INDEX(M$78:M$91,$D1035)/$E1035</f>
        <v/>
      </c>
      <c r="N1035" s="40">
        <f>INDEX(N$78:N$91,$D1035)/$E1035</f>
        <v/>
      </c>
      <c r="O1035" s="40">
        <f>INDEX(O$78:O$91,$D1035)/$E1035</f>
        <v/>
      </c>
      <c r="P1035" s="40">
        <f>INDEX(P$78:P$91,$D1035)/$E1035</f>
        <v/>
      </c>
      <c r="Q1035" s="40">
        <f>INDEX(Q$78:Q$91,$D1035)/$E1035</f>
        <v/>
      </c>
      <c r="R1035" s="40">
        <f>INDEX(R$78:R$91,$D1035)/$E1035</f>
        <v/>
      </c>
      <c r="S1035" s="40">
        <f>INDEX(S$78:S$91,$D1035)/$E1035</f>
        <v/>
      </c>
      <c r="T1035" s="40">
        <f>INDEX(T$78:T$91,$D1035)/$E1035</f>
        <v/>
      </c>
      <c r="U1035" s="40">
        <f>INDEX(U$78:U$91,$D1035)/$E1035</f>
        <v/>
      </c>
      <c r="V1035" s="40">
        <f>INDEX(V$78:V$91,$D1035)/$E1035</f>
        <v/>
      </c>
      <c r="W1035" s="40">
        <f>INDEX(W$78:W$91,$D1035)/$E1035</f>
        <v/>
      </c>
      <c r="X1035" s="40">
        <f>INDEX(X$78:X$91,$D1035)/$E1035</f>
        <v/>
      </c>
      <c r="Y1035" s="40">
        <f>INDEX(Y$78:Y$91,$D1035)/$E1035</f>
        <v/>
      </c>
      <c r="Z1035" s="40">
        <f>INDEX(Z$78:Z$91,$D1035)/$E1035</f>
        <v/>
      </c>
      <c r="AA1035" s="40">
        <f>INDEX(AA$78:AA$91,$D1035)/$E1035</f>
        <v/>
      </c>
      <c r="AB1035" s="40">
        <f>INDEX(AB$78:AB$91,$D1035)/$E1035</f>
        <v/>
      </c>
      <c r="AC1035" s="40">
        <f>INDEX(AC$78:AC$91,$D1035)/$E1035</f>
        <v/>
      </c>
      <c r="AD1035" s="42">
        <f>NEWEXCISE(INDEX(AD$78:AD$91,$D1035),$E1035)</f>
        <v/>
      </c>
      <c r="AE1035" s="25">
        <f>LOWER(Settings!$C$4)&amp;".mit."&amp;$A1035&amp;IF($C1035="","","."&amp;$C1035&amp;"."&amp;$B1035)&amp;IF(INDEX(Variables!$D$5:$D$105,MATCH($A1035,Variables!$A$5:$A$105,0))="","","."&amp;INDEX(Variables!$D$5:$D$105,MATCH($A1035,Variables!$A$5:$A$105,0)))&amp;"."&amp;AE$5</f>
        <v/>
      </c>
      <c r="AF1035" s="41">
        <f>INDEX(AF$78:AF$91,$D1035)/$E1035</f>
        <v/>
      </c>
      <c r="AG1035" s="40">
        <f>INDEX(AG$78:AG$91,$D1035)/$E1035</f>
        <v/>
      </c>
      <c r="AH1035" s="40">
        <f>INDEX(AH$78:AH$91,$D1035)/$E1035</f>
        <v/>
      </c>
      <c r="AI1035" s="40">
        <f>INDEX(AI$78:AI$91,$D1035)/$E1035</f>
        <v/>
      </c>
      <c r="AJ1035" s="40">
        <f>INDEX(AJ$78:AJ$91,$D1035)/$E1035</f>
        <v/>
      </c>
      <c r="AK1035" s="40">
        <f>INDEX(AK$78:AK$91,$D1035)/$E1035</f>
        <v/>
      </c>
      <c r="AL1035" s="40">
        <f>INDEX(AL$78:AL$91,$D1035)/$E1035</f>
        <v/>
      </c>
      <c r="AM1035" s="40">
        <f>INDEX(AM$78:AM$91,$D1035)/$E1035</f>
        <v/>
      </c>
      <c r="AN1035" s="40">
        <f>INDEX(AN$78:AN$91,$D1035)/$E1035</f>
        <v/>
      </c>
      <c r="AO1035" s="40">
        <f>INDEX(AO$78:AO$91,$D1035)/$E1035</f>
        <v/>
      </c>
      <c r="AP1035" s="40">
        <f>INDEX(AP$78:AP$91,$D1035)/$E1035</f>
        <v/>
      </c>
      <c r="AQ1035" s="40">
        <f>INDEX(AQ$78:AQ$91,$D1035)/$E1035</f>
        <v/>
      </c>
      <c r="AR1035" s="40">
        <f>INDEX(AR$78:AR$91,$D1035)/$E1035</f>
        <v/>
      </c>
      <c r="AS1035" s="40">
        <f>INDEX(AS$78:AS$91,$D1035)/$E1035</f>
        <v/>
      </c>
      <c r="AT1035" s="40">
        <f>INDEX(AT$78:AT$91,$D1035)/$E1035</f>
        <v/>
      </c>
      <c r="AU1035" s="40">
        <f>INDEX(AU$78:AU$91,$D1035)/$E1035</f>
        <v/>
      </c>
      <c r="AV1035" s="40">
        <f>INDEX(AV$78:AV$91,$D1035)/$E1035</f>
        <v/>
      </c>
      <c r="AW1035" s="40">
        <f>INDEX(AW$78:AW$91,$D1035)/$E1035</f>
        <v/>
      </c>
      <c r="AX1035" s="42">
        <f>NEWEXCISE(INDEX(AX$78:AX$91,$D1035),$E1035)</f>
        <v/>
      </c>
    </row>
    <row r="1036" hidden="1" outlineLevel="2">
      <c r="A1036" s="5" t="inlineStr">
        <is>
          <t>ntx</t>
        </is>
      </c>
      <c r="B1036" s="5" t="inlineStr">
        <is>
          <t>lpg</t>
        </is>
      </c>
      <c r="C1036" s="5" t="inlineStr">
        <is>
          <t>cem</t>
        </is>
      </c>
      <c r="D1036" s="40">
        <f>INDEX(Inputs!$L$5:$L$132,MATCH($B1036&amp;"|"&amp;$C1036,Inputs!$A$5:$A$132,0))</f>
        <v/>
      </c>
      <c r="E1036" s="40">
        <f>INDEX(Inputs!$I$5:$I$132,MATCH($B1036&amp;"|"&amp;$C1036,Inputs!$A$5:$A$132,0))</f>
        <v/>
      </c>
      <c r="F1036" s="39" t="n"/>
      <c r="G1036" s="39" t="n"/>
      <c r="H1036" s="5">
        <f>INDEX(Variables!$B$5:$B$105,MATCH($A1036,Variables!$A$5:$A$105,0))&amp;IF($C1036="",""," | "&amp;INDEX(Mapping!$B$5:$B$26,MATCH($C1036,Mapping!$A$5:$A$26,0))&amp;" | "&amp;INDEX(Mapping!$B$30:$B$41,MATCH($B1036,Mapping!$A$30:$A$41,0)))</f>
        <v/>
      </c>
      <c r="I1036" s="5">
        <f>INDEX(Variables!$C$5:$C$105,MATCH($A1036,Variables!$A$5:$A$105,0))</f>
        <v/>
      </c>
      <c r="J1036" s="5">
        <f>INDEX(Variables!$E$5:$E$105,MATCH($A1036,Variables!$A$5:$A$105,0))</f>
        <v/>
      </c>
      <c r="K1036" s="25">
        <f>LOWER(Settings!$C$4)&amp;".mit."&amp;$A1036&amp;IF($C1036="","","."&amp;$C1036&amp;"."&amp;$B1036)&amp;IF(INDEX(Variables!$D$5:$D$105,MATCH($A1036,Variables!$A$5:$A$105,0))="","","."&amp;INDEX(Variables!$D$5:$D$105,MATCH($A1036,Variables!$A$5:$A$105,0)))&amp;"."&amp;K$5</f>
        <v/>
      </c>
      <c r="L1036" s="41">
        <f>INDEX(L$78:L$91,$D1036)/$E1036</f>
        <v/>
      </c>
      <c r="M1036" s="40">
        <f>INDEX(M$78:M$91,$D1036)/$E1036</f>
        <v/>
      </c>
      <c r="N1036" s="40">
        <f>INDEX(N$78:N$91,$D1036)/$E1036</f>
        <v/>
      </c>
      <c r="O1036" s="40">
        <f>INDEX(O$78:O$91,$D1036)/$E1036</f>
        <v/>
      </c>
      <c r="P1036" s="40">
        <f>INDEX(P$78:P$91,$D1036)/$E1036</f>
        <v/>
      </c>
      <c r="Q1036" s="40">
        <f>INDEX(Q$78:Q$91,$D1036)/$E1036</f>
        <v/>
      </c>
      <c r="R1036" s="40">
        <f>INDEX(R$78:R$91,$D1036)/$E1036</f>
        <v/>
      </c>
      <c r="S1036" s="40">
        <f>INDEX(S$78:S$91,$D1036)/$E1036</f>
        <v/>
      </c>
      <c r="T1036" s="40">
        <f>INDEX(T$78:T$91,$D1036)/$E1036</f>
        <v/>
      </c>
      <c r="U1036" s="40">
        <f>INDEX(U$78:U$91,$D1036)/$E1036</f>
        <v/>
      </c>
      <c r="V1036" s="40">
        <f>INDEX(V$78:V$91,$D1036)/$E1036</f>
        <v/>
      </c>
      <c r="W1036" s="40">
        <f>INDEX(W$78:W$91,$D1036)/$E1036</f>
        <v/>
      </c>
      <c r="X1036" s="40">
        <f>INDEX(X$78:X$91,$D1036)/$E1036</f>
        <v/>
      </c>
      <c r="Y1036" s="40">
        <f>INDEX(Y$78:Y$91,$D1036)/$E1036</f>
        <v/>
      </c>
      <c r="Z1036" s="40">
        <f>INDEX(Z$78:Z$91,$D1036)/$E1036</f>
        <v/>
      </c>
      <c r="AA1036" s="40">
        <f>INDEX(AA$78:AA$91,$D1036)/$E1036</f>
        <v/>
      </c>
      <c r="AB1036" s="40">
        <f>INDEX(AB$78:AB$91,$D1036)/$E1036</f>
        <v/>
      </c>
      <c r="AC1036" s="40">
        <f>INDEX(AC$78:AC$91,$D1036)/$E1036</f>
        <v/>
      </c>
      <c r="AD1036" s="42">
        <f>NEWEXCISE(INDEX(AD$78:AD$91,$D1036),$E1036)</f>
        <v/>
      </c>
      <c r="AE1036" s="25">
        <f>LOWER(Settings!$C$4)&amp;".mit."&amp;$A1036&amp;IF($C1036="","","."&amp;$C1036&amp;"."&amp;$B1036)&amp;IF(INDEX(Variables!$D$5:$D$105,MATCH($A1036,Variables!$A$5:$A$105,0))="","","."&amp;INDEX(Variables!$D$5:$D$105,MATCH($A1036,Variables!$A$5:$A$105,0)))&amp;"."&amp;AE$5</f>
        <v/>
      </c>
      <c r="AF1036" s="41">
        <f>INDEX(AF$78:AF$91,$D1036)/$E1036</f>
        <v/>
      </c>
      <c r="AG1036" s="40">
        <f>INDEX(AG$78:AG$91,$D1036)/$E1036</f>
        <v/>
      </c>
      <c r="AH1036" s="40">
        <f>INDEX(AH$78:AH$91,$D1036)/$E1036</f>
        <v/>
      </c>
      <c r="AI1036" s="40">
        <f>INDEX(AI$78:AI$91,$D1036)/$E1036</f>
        <v/>
      </c>
      <c r="AJ1036" s="40">
        <f>INDEX(AJ$78:AJ$91,$D1036)/$E1036</f>
        <v/>
      </c>
      <c r="AK1036" s="40">
        <f>INDEX(AK$78:AK$91,$D1036)/$E1036</f>
        <v/>
      </c>
      <c r="AL1036" s="40">
        <f>INDEX(AL$78:AL$91,$D1036)/$E1036</f>
        <v/>
      </c>
      <c r="AM1036" s="40">
        <f>INDEX(AM$78:AM$91,$D1036)/$E1036</f>
        <v/>
      </c>
      <c r="AN1036" s="40">
        <f>INDEX(AN$78:AN$91,$D1036)/$E1036</f>
        <v/>
      </c>
      <c r="AO1036" s="40">
        <f>INDEX(AO$78:AO$91,$D1036)/$E1036</f>
        <v/>
      </c>
      <c r="AP1036" s="40">
        <f>INDEX(AP$78:AP$91,$D1036)/$E1036</f>
        <v/>
      </c>
      <c r="AQ1036" s="40">
        <f>INDEX(AQ$78:AQ$91,$D1036)/$E1036</f>
        <v/>
      </c>
      <c r="AR1036" s="40">
        <f>INDEX(AR$78:AR$91,$D1036)/$E1036</f>
        <v/>
      </c>
      <c r="AS1036" s="40">
        <f>INDEX(AS$78:AS$91,$D1036)/$E1036</f>
        <v/>
      </c>
      <c r="AT1036" s="40">
        <f>INDEX(AT$78:AT$91,$D1036)/$E1036</f>
        <v/>
      </c>
      <c r="AU1036" s="40">
        <f>INDEX(AU$78:AU$91,$D1036)/$E1036</f>
        <v/>
      </c>
      <c r="AV1036" s="40">
        <f>INDEX(AV$78:AV$91,$D1036)/$E1036</f>
        <v/>
      </c>
      <c r="AW1036" s="40">
        <f>INDEX(AW$78:AW$91,$D1036)/$E1036</f>
        <v/>
      </c>
      <c r="AX1036" s="42">
        <f>NEWEXCISE(INDEX(AX$78:AX$91,$D1036),$E1036)</f>
        <v/>
      </c>
    </row>
    <row r="1037" hidden="1" outlineLevel="2">
      <c r="A1037" s="5" t="inlineStr">
        <is>
          <t>ntx</t>
        </is>
      </c>
      <c r="B1037" s="5" t="inlineStr">
        <is>
          <t>ker</t>
        </is>
      </c>
      <c r="C1037" s="5" t="inlineStr">
        <is>
          <t>cem</t>
        </is>
      </c>
      <c r="D1037" s="40">
        <f>INDEX(Inputs!$L$5:$L$132,MATCH($B1037&amp;"|"&amp;$C1037,Inputs!$A$5:$A$132,0))</f>
        <v/>
      </c>
      <c r="E1037" s="40">
        <f>INDEX(Inputs!$I$5:$I$132,MATCH($B1037&amp;"|"&amp;$C1037,Inputs!$A$5:$A$132,0))</f>
        <v/>
      </c>
      <c r="F1037" s="39" t="n"/>
      <c r="G1037" s="39" t="n"/>
      <c r="H1037" s="5">
        <f>INDEX(Variables!$B$5:$B$105,MATCH($A1037,Variables!$A$5:$A$105,0))&amp;IF($C1037="",""," | "&amp;INDEX(Mapping!$B$5:$B$26,MATCH($C1037,Mapping!$A$5:$A$26,0))&amp;" | "&amp;INDEX(Mapping!$B$30:$B$41,MATCH($B1037,Mapping!$A$30:$A$41,0)))</f>
        <v/>
      </c>
      <c r="I1037" s="5">
        <f>INDEX(Variables!$C$5:$C$105,MATCH($A1037,Variables!$A$5:$A$105,0))</f>
        <v/>
      </c>
      <c r="J1037" s="5">
        <f>INDEX(Variables!$E$5:$E$105,MATCH($A1037,Variables!$A$5:$A$105,0))</f>
        <v/>
      </c>
      <c r="K1037" s="25">
        <f>LOWER(Settings!$C$4)&amp;".mit."&amp;$A1037&amp;IF($C1037="","","."&amp;$C1037&amp;"."&amp;$B1037)&amp;IF(INDEX(Variables!$D$5:$D$105,MATCH($A1037,Variables!$A$5:$A$105,0))="","","."&amp;INDEX(Variables!$D$5:$D$105,MATCH($A1037,Variables!$A$5:$A$105,0)))&amp;"."&amp;K$5</f>
        <v/>
      </c>
      <c r="L1037" s="41">
        <f>INDEX(L$78:L$91,$D1037)/$E1037</f>
        <v/>
      </c>
      <c r="M1037" s="40">
        <f>INDEX(M$78:M$91,$D1037)/$E1037</f>
        <v/>
      </c>
      <c r="N1037" s="40">
        <f>INDEX(N$78:N$91,$D1037)/$E1037</f>
        <v/>
      </c>
      <c r="O1037" s="40">
        <f>INDEX(O$78:O$91,$D1037)/$E1037</f>
        <v/>
      </c>
      <c r="P1037" s="40">
        <f>INDEX(P$78:P$91,$D1037)/$E1037</f>
        <v/>
      </c>
      <c r="Q1037" s="40">
        <f>INDEX(Q$78:Q$91,$D1037)/$E1037</f>
        <v/>
      </c>
      <c r="R1037" s="40">
        <f>INDEX(R$78:R$91,$D1037)/$E1037</f>
        <v/>
      </c>
      <c r="S1037" s="40">
        <f>INDEX(S$78:S$91,$D1037)/$E1037</f>
        <v/>
      </c>
      <c r="T1037" s="40">
        <f>INDEX(T$78:T$91,$D1037)/$E1037</f>
        <v/>
      </c>
      <c r="U1037" s="40">
        <f>INDEX(U$78:U$91,$D1037)/$E1037</f>
        <v/>
      </c>
      <c r="V1037" s="40">
        <f>INDEX(V$78:V$91,$D1037)/$E1037</f>
        <v/>
      </c>
      <c r="W1037" s="40">
        <f>INDEX(W$78:W$91,$D1037)/$E1037</f>
        <v/>
      </c>
      <c r="X1037" s="40">
        <f>INDEX(X$78:X$91,$D1037)/$E1037</f>
        <v/>
      </c>
      <c r="Y1037" s="40">
        <f>INDEX(Y$78:Y$91,$D1037)/$E1037</f>
        <v/>
      </c>
      <c r="Z1037" s="40">
        <f>INDEX(Z$78:Z$91,$D1037)/$E1037</f>
        <v/>
      </c>
      <c r="AA1037" s="40">
        <f>INDEX(AA$78:AA$91,$D1037)/$E1037</f>
        <v/>
      </c>
      <c r="AB1037" s="40">
        <f>INDEX(AB$78:AB$91,$D1037)/$E1037</f>
        <v/>
      </c>
      <c r="AC1037" s="40">
        <f>INDEX(AC$78:AC$91,$D1037)/$E1037</f>
        <v/>
      </c>
      <c r="AD1037" s="42">
        <f>NEWEXCISE(INDEX(AD$78:AD$91,$D1037),$E1037)</f>
        <v/>
      </c>
      <c r="AE1037" s="25">
        <f>LOWER(Settings!$C$4)&amp;".mit."&amp;$A1037&amp;IF($C1037="","","."&amp;$C1037&amp;"."&amp;$B1037)&amp;IF(INDEX(Variables!$D$5:$D$105,MATCH($A1037,Variables!$A$5:$A$105,0))="","","."&amp;INDEX(Variables!$D$5:$D$105,MATCH($A1037,Variables!$A$5:$A$105,0)))&amp;"."&amp;AE$5</f>
        <v/>
      </c>
      <c r="AF1037" s="41">
        <f>INDEX(AF$78:AF$91,$D1037)/$E1037</f>
        <v/>
      </c>
      <c r="AG1037" s="40">
        <f>INDEX(AG$78:AG$91,$D1037)/$E1037</f>
        <v/>
      </c>
      <c r="AH1037" s="40">
        <f>INDEX(AH$78:AH$91,$D1037)/$E1037</f>
        <v/>
      </c>
      <c r="AI1037" s="40">
        <f>INDEX(AI$78:AI$91,$D1037)/$E1037</f>
        <v/>
      </c>
      <c r="AJ1037" s="40">
        <f>INDEX(AJ$78:AJ$91,$D1037)/$E1037</f>
        <v/>
      </c>
      <c r="AK1037" s="40">
        <f>INDEX(AK$78:AK$91,$D1037)/$E1037</f>
        <v/>
      </c>
      <c r="AL1037" s="40">
        <f>INDEX(AL$78:AL$91,$D1037)/$E1037</f>
        <v/>
      </c>
      <c r="AM1037" s="40">
        <f>INDEX(AM$78:AM$91,$D1037)/$E1037</f>
        <v/>
      </c>
      <c r="AN1037" s="40">
        <f>INDEX(AN$78:AN$91,$D1037)/$E1037</f>
        <v/>
      </c>
      <c r="AO1037" s="40">
        <f>INDEX(AO$78:AO$91,$D1037)/$E1037</f>
        <v/>
      </c>
      <c r="AP1037" s="40">
        <f>INDEX(AP$78:AP$91,$D1037)/$E1037</f>
        <v/>
      </c>
      <c r="AQ1037" s="40">
        <f>INDEX(AQ$78:AQ$91,$D1037)/$E1037</f>
        <v/>
      </c>
      <c r="AR1037" s="40">
        <f>INDEX(AR$78:AR$91,$D1037)/$E1037</f>
        <v/>
      </c>
      <c r="AS1037" s="40">
        <f>INDEX(AS$78:AS$91,$D1037)/$E1037</f>
        <v/>
      </c>
      <c r="AT1037" s="40">
        <f>INDEX(AT$78:AT$91,$D1037)/$E1037</f>
        <v/>
      </c>
      <c r="AU1037" s="40">
        <f>INDEX(AU$78:AU$91,$D1037)/$E1037</f>
        <v/>
      </c>
      <c r="AV1037" s="40">
        <f>INDEX(AV$78:AV$91,$D1037)/$E1037</f>
        <v/>
      </c>
      <c r="AW1037" s="40">
        <f>INDEX(AW$78:AW$91,$D1037)/$E1037</f>
        <v/>
      </c>
      <c r="AX1037" s="42">
        <f>NEWEXCISE(INDEX(AX$78:AX$91,$D1037),$E1037)</f>
        <v/>
      </c>
    </row>
    <row r="1038" hidden="1" outlineLevel="2">
      <c r="A1038" s="5" t="inlineStr">
        <is>
          <t>ntx</t>
        </is>
      </c>
      <c r="B1038" s="5" t="inlineStr">
        <is>
          <t>oop</t>
        </is>
      </c>
      <c r="C1038" s="5" t="inlineStr">
        <is>
          <t>cem</t>
        </is>
      </c>
      <c r="D1038" s="40">
        <f>INDEX(Inputs!$L$5:$L$132,MATCH($B1038&amp;"|"&amp;$C1038,Inputs!$A$5:$A$132,0))</f>
        <v/>
      </c>
      <c r="E1038" s="40">
        <f>INDEX(Inputs!$I$5:$I$132,MATCH($B1038&amp;"|"&amp;$C1038,Inputs!$A$5:$A$132,0))</f>
        <v/>
      </c>
      <c r="F1038" s="39" t="n"/>
      <c r="G1038" s="39" t="n"/>
      <c r="H1038" s="5">
        <f>INDEX(Variables!$B$5:$B$105,MATCH($A1038,Variables!$A$5:$A$105,0))&amp;IF($C1038="",""," | "&amp;INDEX(Mapping!$B$5:$B$26,MATCH($C1038,Mapping!$A$5:$A$26,0))&amp;" | "&amp;INDEX(Mapping!$B$30:$B$41,MATCH($B1038,Mapping!$A$30:$A$41,0)))</f>
        <v/>
      </c>
      <c r="I1038" s="5">
        <f>INDEX(Variables!$C$5:$C$105,MATCH($A1038,Variables!$A$5:$A$105,0))</f>
        <v/>
      </c>
      <c r="J1038" s="5">
        <f>INDEX(Variables!$E$5:$E$105,MATCH($A1038,Variables!$A$5:$A$105,0))</f>
        <v/>
      </c>
      <c r="K1038" s="25">
        <f>LOWER(Settings!$C$4)&amp;".mit."&amp;$A1038&amp;IF($C1038="","","."&amp;$C1038&amp;"."&amp;$B1038)&amp;IF(INDEX(Variables!$D$5:$D$105,MATCH($A1038,Variables!$A$5:$A$105,0))="","","."&amp;INDEX(Variables!$D$5:$D$105,MATCH($A1038,Variables!$A$5:$A$105,0)))&amp;"."&amp;K$5</f>
        <v/>
      </c>
      <c r="L1038" s="41">
        <f>INDEX(L$78:L$91,$D1038)/$E1038</f>
        <v/>
      </c>
      <c r="M1038" s="40">
        <f>INDEX(M$78:M$91,$D1038)/$E1038</f>
        <v/>
      </c>
      <c r="N1038" s="40">
        <f>INDEX(N$78:N$91,$D1038)/$E1038</f>
        <v/>
      </c>
      <c r="O1038" s="40">
        <f>INDEX(O$78:O$91,$D1038)/$E1038</f>
        <v/>
      </c>
      <c r="P1038" s="40">
        <f>INDEX(P$78:P$91,$D1038)/$E1038</f>
        <v/>
      </c>
      <c r="Q1038" s="40">
        <f>INDEX(Q$78:Q$91,$D1038)/$E1038</f>
        <v/>
      </c>
      <c r="R1038" s="40">
        <f>INDEX(R$78:R$91,$D1038)/$E1038</f>
        <v/>
      </c>
      <c r="S1038" s="40">
        <f>INDEX(S$78:S$91,$D1038)/$E1038</f>
        <v/>
      </c>
      <c r="T1038" s="40">
        <f>INDEX(T$78:T$91,$D1038)/$E1038</f>
        <v/>
      </c>
      <c r="U1038" s="40">
        <f>INDEX(U$78:U$91,$D1038)/$E1038</f>
        <v/>
      </c>
      <c r="V1038" s="40">
        <f>INDEX(V$78:V$91,$D1038)/$E1038</f>
        <v/>
      </c>
      <c r="W1038" s="40">
        <f>INDEX(W$78:W$91,$D1038)/$E1038</f>
        <v/>
      </c>
      <c r="X1038" s="40">
        <f>INDEX(X$78:X$91,$D1038)/$E1038</f>
        <v/>
      </c>
      <c r="Y1038" s="40">
        <f>INDEX(Y$78:Y$91,$D1038)/$E1038</f>
        <v/>
      </c>
      <c r="Z1038" s="40">
        <f>INDEX(Z$78:Z$91,$D1038)/$E1038</f>
        <v/>
      </c>
      <c r="AA1038" s="40">
        <f>INDEX(AA$78:AA$91,$D1038)/$E1038</f>
        <v/>
      </c>
      <c r="AB1038" s="40">
        <f>INDEX(AB$78:AB$91,$D1038)/$E1038</f>
        <v/>
      </c>
      <c r="AC1038" s="40">
        <f>INDEX(AC$78:AC$91,$D1038)/$E1038</f>
        <v/>
      </c>
      <c r="AD1038" s="42">
        <f>NEWEXCISE(INDEX(AD$78:AD$91,$D1038),$E1038)</f>
        <v/>
      </c>
      <c r="AE1038" s="25">
        <f>LOWER(Settings!$C$4)&amp;".mit."&amp;$A1038&amp;IF($C1038="","","."&amp;$C1038&amp;"."&amp;$B1038)&amp;IF(INDEX(Variables!$D$5:$D$105,MATCH($A1038,Variables!$A$5:$A$105,0))="","","."&amp;INDEX(Variables!$D$5:$D$105,MATCH($A1038,Variables!$A$5:$A$105,0)))&amp;"."&amp;AE$5</f>
        <v/>
      </c>
      <c r="AF1038" s="41">
        <f>INDEX(AF$78:AF$91,$D1038)/$E1038</f>
        <v/>
      </c>
      <c r="AG1038" s="40">
        <f>INDEX(AG$78:AG$91,$D1038)/$E1038</f>
        <v/>
      </c>
      <c r="AH1038" s="40">
        <f>INDEX(AH$78:AH$91,$D1038)/$E1038</f>
        <v/>
      </c>
      <c r="AI1038" s="40">
        <f>INDEX(AI$78:AI$91,$D1038)/$E1038</f>
        <v/>
      </c>
      <c r="AJ1038" s="40">
        <f>INDEX(AJ$78:AJ$91,$D1038)/$E1038</f>
        <v/>
      </c>
      <c r="AK1038" s="40">
        <f>INDEX(AK$78:AK$91,$D1038)/$E1038</f>
        <v/>
      </c>
      <c r="AL1038" s="40">
        <f>INDEX(AL$78:AL$91,$D1038)/$E1038</f>
        <v/>
      </c>
      <c r="AM1038" s="40">
        <f>INDEX(AM$78:AM$91,$D1038)/$E1038</f>
        <v/>
      </c>
      <c r="AN1038" s="40">
        <f>INDEX(AN$78:AN$91,$D1038)/$E1038</f>
        <v/>
      </c>
      <c r="AO1038" s="40">
        <f>INDEX(AO$78:AO$91,$D1038)/$E1038</f>
        <v/>
      </c>
      <c r="AP1038" s="40">
        <f>INDEX(AP$78:AP$91,$D1038)/$E1038</f>
        <v/>
      </c>
      <c r="AQ1038" s="40">
        <f>INDEX(AQ$78:AQ$91,$D1038)/$E1038</f>
        <v/>
      </c>
      <c r="AR1038" s="40">
        <f>INDEX(AR$78:AR$91,$D1038)/$E1038</f>
        <v/>
      </c>
      <c r="AS1038" s="40">
        <f>INDEX(AS$78:AS$91,$D1038)/$E1038</f>
        <v/>
      </c>
      <c r="AT1038" s="40">
        <f>INDEX(AT$78:AT$91,$D1038)/$E1038</f>
        <v/>
      </c>
      <c r="AU1038" s="40">
        <f>INDEX(AU$78:AU$91,$D1038)/$E1038</f>
        <v/>
      </c>
      <c r="AV1038" s="40">
        <f>INDEX(AV$78:AV$91,$D1038)/$E1038</f>
        <v/>
      </c>
      <c r="AW1038" s="40">
        <f>INDEX(AW$78:AW$91,$D1038)/$E1038</f>
        <v/>
      </c>
      <c r="AX1038" s="42">
        <f>NEWEXCISE(INDEX(AX$78:AX$91,$D1038),$E1038)</f>
        <v/>
      </c>
    </row>
    <row r="1039" hidden="1" outlineLevel="2">
      <c r="A1039" s="5" t="inlineStr">
        <is>
          <t>ntx</t>
        </is>
      </c>
      <c r="B1039" s="5" t="inlineStr">
        <is>
          <t>bio</t>
        </is>
      </c>
      <c r="C1039" s="5" t="inlineStr">
        <is>
          <t>cem</t>
        </is>
      </c>
      <c r="D1039" s="40">
        <f>INDEX(Inputs!$L$5:$L$132,MATCH($B1039&amp;"|"&amp;$C1039,Inputs!$A$5:$A$132,0))</f>
        <v/>
      </c>
      <c r="E1039" s="40">
        <f>INDEX(Inputs!$I$5:$I$132,MATCH($B1039&amp;"|"&amp;$C1039,Inputs!$A$5:$A$132,0))</f>
        <v/>
      </c>
      <c r="F1039" s="39" t="n"/>
      <c r="G1039" s="39" t="n"/>
      <c r="H1039" s="5">
        <f>INDEX(Variables!$B$5:$B$105,MATCH($A1039,Variables!$A$5:$A$105,0))&amp;IF($C1039="",""," | "&amp;INDEX(Mapping!$B$5:$B$26,MATCH($C1039,Mapping!$A$5:$A$26,0))&amp;" | "&amp;INDEX(Mapping!$B$30:$B$41,MATCH($B1039,Mapping!$A$30:$A$41,0)))</f>
        <v/>
      </c>
      <c r="I1039" s="5">
        <f>INDEX(Variables!$C$5:$C$105,MATCH($A1039,Variables!$A$5:$A$105,0))</f>
        <v/>
      </c>
      <c r="J1039" s="5">
        <f>INDEX(Variables!$E$5:$E$105,MATCH($A1039,Variables!$A$5:$A$105,0))</f>
        <v/>
      </c>
      <c r="K1039" s="25">
        <f>LOWER(Settings!$C$4)&amp;".mit."&amp;$A1039&amp;IF($C1039="","","."&amp;$C1039&amp;"."&amp;$B1039)&amp;IF(INDEX(Variables!$D$5:$D$105,MATCH($A1039,Variables!$A$5:$A$105,0))="","","."&amp;INDEX(Variables!$D$5:$D$105,MATCH($A1039,Variables!$A$5:$A$105,0)))&amp;"."&amp;K$5</f>
        <v/>
      </c>
      <c r="L1039" s="41">
        <f>INDEX(L$78:L$91,$D1039)/$E1039</f>
        <v/>
      </c>
      <c r="M1039" s="40">
        <f>INDEX(M$78:M$91,$D1039)/$E1039</f>
        <v/>
      </c>
      <c r="N1039" s="40">
        <f>INDEX(N$78:N$91,$D1039)/$E1039</f>
        <v/>
      </c>
      <c r="O1039" s="40">
        <f>INDEX(O$78:O$91,$D1039)/$E1039</f>
        <v/>
      </c>
      <c r="P1039" s="40">
        <f>INDEX(P$78:P$91,$D1039)/$E1039</f>
        <v/>
      </c>
      <c r="Q1039" s="40">
        <f>INDEX(Q$78:Q$91,$D1039)/$E1039</f>
        <v/>
      </c>
      <c r="R1039" s="40">
        <f>INDEX(R$78:R$91,$D1039)/$E1039</f>
        <v/>
      </c>
      <c r="S1039" s="40">
        <f>INDEX(S$78:S$91,$D1039)/$E1039</f>
        <v/>
      </c>
      <c r="T1039" s="40">
        <f>INDEX(T$78:T$91,$D1039)/$E1039</f>
        <v/>
      </c>
      <c r="U1039" s="40">
        <f>INDEX(U$78:U$91,$D1039)/$E1039</f>
        <v/>
      </c>
      <c r="V1039" s="40">
        <f>INDEX(V$78:V$91,$D1039)/$E1039</f>
        <v/>
      </c>
      <c r="W1039" s="40">
        <f>INDEX(W$78:W$91,$D1039)/$E1039</f>
        <v/>
      </c>
      <c r="X1039" s="40">
        <f>INDEX(X$78:X$91,$D1039)/$E1039</f>
        <v/>
      </c>
      <c r="Y1039" s="40">
        <f>INDEX(Y$78:Y$91,$D1039)/$E1039</f>
        <v/>
      </c>
      <c r="Z1039" s="40">
        <f>INDEX(Z$78:Z$91,$D1039)/$E1039</f>
        <v/>
      </c>
      <c r="AA1039" s="40">
        <f>INDEX(AA$78:AA$91,$D1039)/$E1039</f>
        <v/>
      </c>
      <c r="AB1039" s="40">
        <f>INDEX(AB$78:AB$91,$D1039)/$E1039</f>
        <v/>
      </c>
      <c r="AC1039" s="40">
        <f>INDEX(AC$78:AC$91,$D1039)/$E1039</f>
        <v/>
      </c>
      <c r="AD1039" s="42">
        <f>NEWEXCISE(INDEX(AD$78:AD$91,$D1039),$E1039)</f>
        <v/>
      </c>
      <c r="AE1039" s="25">
        <f>LOWER(Settings!$C$4)&amp;".mit."&amp;$A1039&amp;IF($C1039="","","."&amp;$C1039&amp;"."&amp;$B1039)&amp;IF(INDEX(Variables!$D$5:$D$105,MATCH($A1039,Variables!$A$5:$A$105,0))="","","."&amp;INDEX(Variables!$D$5:$D$105,MATCH($A1039,Variables!$A$5:$A$105,0)))&amp;"."&amp;AE$5</f>
        <v/>
      </c>
      <c r="AF1039" s="41">
        <f>INDEX(AF$78:AF$91,$D1039)/$E1039</f>
        <v/>
      </c>
      <c r="AG1039" s="40">
        <f>INDEX(AG$78:AG$91,$D1039)/$E1039</f>
        <v/>
      </c>
      <c r="AH1039" s="40">
        <f>INDEX(AH$78:AH$91,$D1039)/$E1039</f>
        <v/>
      </c>
      <c r="AI1039" s="40">
        <f>INDEX(AI$78:AI$91,$D1039)/$E1039</f>
        <v/>
      </c>
      <c r="AJ1039" s="40">
        <f>INDEX(AJ$78:AJ$91,$D1039)/$E1039</f>
        <v/>
      </c>
      <c r="AK1039" s="40">
        <f>INDEX(AK$78:AK$91,$D1039)/$E1039</f>
        <v/>
      </c>
      <c r="AL1039" s="40">
        <f>INDEX(AL$78:AL$91,$D1039)/$E1039</f>
        <v/>
      </c>
      <c r="AM1039" s="40">
        <f>INDEX(AM$78:AM$91,$D1039)/$E1039</f>
        <v/>
      </c>
      <c r="AN1039" s="40">
        <f>INDEX(AN$78:AN$91,$D1039)/$E1039</f>
        <v/>
      </c>
      <c r="AO1039" s="40">
        <f>INDEX(AO$78:AO$91,$D1039)/$E1039</f>
        <v/>
      </c>
      <c r="AP1039" s="40">
        <f>INDEX(AP$78:AP$91,$D1039)/$E1039</f>
        <v/>
      </c>
      <c r="AQ1039" s="40">
        <f>INDEX(AQ$78:AQ$91,$D1039)/$E1039</f>
        <v/>
      </c>
      <c r="AR1039" s="40">
        <f>INDEX(AR$78:AR$91,$D1039)/$E1039</f>
        <v/>
      </c>
      <c r="AS1039" s="40">
        <f>INDEX(AS$78:AS$91,$D1039)/$E1039</f>
        <v/>
      </c>
      <c r="AT1039" s="40">
        <f>INDEX(AT$78:AT$91,$D1039)/$E1039</f>
        <v/>
      </c>
      <c r="AU1039" s="40">
        <f>INDEX(AU$78:AU$91,$D1039)/$E1039</f>
        <v/>
      </c>
      <c r="AV1039" s="40">
        <f>INDEX(AV$78:AV$91,$D1039)/$E1039</f>
        <v/>
      </c>
      <c r="AW1039" s="40">
        <f>INDEX(AW$78:AW$91,$D1039)/$E1039</f>
        <v/>
      </c>
      <c r="AX1039" s="42">
        <f>NEWEXCISE(INDEX(AX$78:AX$91,$D1039),$E1039)</f>
        <v/>
      </c>
    </row>
    <row r="1040" hidden="1" outlineLevel="2"/>
    <row r="1041" hidden="1" outlineLevel="2">
      <c r="A1041" s="5" t="inlineStr">
        <is>
          <t>nce</t>
        </is>
      </c>
      <c r="B1041" s="5" t="inlineStr">
        <is>
          <t>coa</t>
        </is>
      </c>
      <c r="C1041" s="5" t="inlineStr">
        <is>
          <t>cem</t>
        </is>
      </c>
      <c r="D1041" s="39" t="n"/>
      <c r="E1041" s="39" t="n"/>
      <c r="F1041" s="39" t="n"/>
      <c r="G1041" s="39" t="n"/>
      <c r="H1041" s="5">
        <f>INDEX(Variables!$B$5:$B$105,MATCH($A1041,Variables!$A$5:$A$105,0))&amp;IF($C1041="",""," | "&amp;INDEX(Mapping!$B$5:$B$26,MATCH($C1041,Mapping!$A$5:$A$26,0))&amp;" | "&amp;INDEX(Mapping!$B$30:$B$41,MATCH($B1041,Mapping!$A$30:$A$41,0)))</f>
        <v/>
      </c>
      <c r="I1041" s="5">
        <f>INDEX(Variables!$C$5:$C$105,MATCH($A1041,Variables!$A$5:$A$105,0))</f>
        <v/>
      </c>
      <c r="J1041" s="5">
        <f>INDEX(Variables!$E$5:$E$105,MATCH($A1041,Variables!$A$5:$A$105,0))</f>
        <v/>
      </c>
      <c r="K1041" s="25">
        <f>LOWER(Settings!$C$4)&amp;".mit."&amp;$A1041&amp;IF($C1041="","","."&amp;$C1041&amp;"."&amp;$B1041)&amp;IF(INDEX(Variables!$D$5:$D$105,MATCH($A1041,Variables!$A$5:$A$105,0))="","","."&amp;INDEX(Variables!$D$5:$D$105,MATCH($A1041,Variables!$A$5:$A$105,0)))&amp;"."&amp;K$5</f>
        <v/>
      </c>
      <c r="L1041" s="41">
        <f>L1014+L1023+L1032</f>
        <v/>
      </c>
      <c r="M1041" s="40">
        <f>M1014+M1023+M1032</f>
        <v/>
      </c>
      <c r="N1041" s="40">
        <f>N1014+N1023+N1032</f>
        <v/>
      </c>
      <c r="O1041" s="40">
        <f>O1014+O1023+O1032</f>
        <v/>
      </c>
      <c r="P1041" s="40">
        <f>P1014+P1023+P1032</f>
        <v/>
      </c>
      <c r="Q1041" s="40">
        <f>Q1014+Q1023+Q1032</f>
        <v/>
      </c>
      <c r="R1041" s="40">
        <f>R1014+R1023+R1032</f>
        <v/>
      </c>
      <c r="S1041" s="40">
        <f>S1014+S1023+S1032</f>
        <v/>
      </c>
      <c r="T1041" s="40">
        <f>T1014+T1023+T1032</f>
        <v/>
      </c>
      <c r="U1041" s="40">
        <f>U1014+U1023+U1032</f>
        <v/>
      </c>
      <c r="V1041" s="40">
        <f>V1014+V1023+V1032</f>
        <v/>
      </c>
      <c r="W1041" s="40">
        <f>W1014+W1023+W1032</f>
        <v/>
      </c>
      <c r="X1041" s="40">
        <f>X1014+X1023+X1032</f>
        <v/>
      </c>
      <c r="Y1041" s="40">
        <f>Y1014+Y1023+Y1032</f>
        <v/>
      </c>
      <c r="Z1041" s="40">
        <f>Z1014+Z1023+Z1032</f>
        <v/>
      </c>
      <c r="AA1041" s="40">
        <f>AA1014+AA1023+AA1032</f>
        <v/>
      </c>
      <c r="AB1041" s="40">
        <f>AB1014+AB1023+AB1032</f>
        <v/>
      </c>
      <c r="AC1041" s="40">
        <f>AC1014+AC1023+AC1032</f>
        <v/>
      </c>
      <c r="AD1041" s="42">
        <f>NEWPOLICY(AD1014,AD1023,AD1032)</f>
        <v/>
      </c>
      <c r="AE1041" s="25">
        <f>LOWER(Settings!$C$4)&amp;".mit."&amp;$A1041&amp;IF($C1041="","","."&amp;$C1041&amp;"."&amp;$B1041)&amp;IF(INDEX(Variables!$D$5:$D$105,MATCH($A1041,Variables!$A$5:$A$105,0))="","","."&amp;INDEX(Variables!$D$5:$D$105,MATCH($A1041,Variables!$A$5:$A$105,0)))&amp;"."&amp;AE$5</f>
        <v/>
      </c>
      <c r="AF1041" s="41">
        <f>AF1014+AF1023+AF1032</f>
        <v/>
      </c>
      <c r="AG1041" s="40">
        <f>AG1014+AG1023+AG1032</f>
        <v/>
      </c>
      <c r="AH1041" s="40">
        <f>AH1014+AH1023+AH1032</f>
        <v/>
      </c>
      <c r="AI1041" s="40">
        <f>AI1014+AI1023+AI1032</f>
        <v/>
      </c>
      <c r="AJ1041" s="40">
        <f>AJ1014+AJ1023+AJ1032</f>
        <v/>
      </c>
      <c r="AK1041" s="40">
        <f>AK1014+AK1023+AK1032</f>
        <v/>
      </c>
      <c r="AL1041" s="40">
        <f>AL1014+AL1023+AL1032</f>
        <v/>
      </c>
      <c r="AM1041" s="40">
        <f>AM1014+AM1023+AM1032</f>
        <v/>
      </c>
      <c r="AN1041" s="40">
        <f>AN1014+AN1023+AN1032</f>
        <v/>
      </c>
      <c r="AO1041" s="40">
        <f>AO1014+AO1023+AO1032</f>
        <v/>
      </c>
      <c r="AP1041" s="40">
        <f>AP1014+AP1023+AP1032</f>
        <v/>
      </c>
      <c r="AQ1041" s="40">
        <f>AQ1014+AQ1023+AQ1032</f>
        <v/>
      </c>
      <c r="AR1041" s="40">
        <f>AR1014+AR1023+AR1032</f>
        <v/>
      </c>
      <c r="AS1041" s="40">
        <f>AS1014+AS1023+AS1032</f>
        <v/>
      </c>
      <c r="AT1041" s="40">
        <f>AT1014+AT1023+AT1032</f>
        <v/>
      </c>
      <c r="AU1041" s="40">
        <f>AU1014+AU1023+AU1032</f>
        <v/>
      </c>
      <c r="AV1041" s="40">
        <f>AV1014+AV1023+AV1032</f>
        <v/>
      </c>
      <c r="AW1041" s="40">
        <f>AW1014+AW1023+AW1032</f>
        <v/>
      </c>
      <c r="AX1041" s="42">
        <f>NEWPOLICY(AX1014,AX1023,AX1032)</f>
        <v/>
      </c>
    </row>
    <row r="1042" hidden="1" outlineLevel="2">
      <c r="A1042" s="5" t="inlineStr">
        <is>
          <t>nce</t>
        </is>
      </c>
      <c r="B1042" s="5" t="inlineStr">
        <is>
          <t>nga</t>
        </is>
      </c>
      <c r="C1042" s="5" t="inlineStr">
        <is>
          <t>cem</t>
        </is>
      </c>
      <c r="D1042" s="39" t="n"/>
      <c r="E1042" s="39" t="n"/>
      <c r="F1042" s="39" t="n"/>
      <c r="G1042" s="39" t="n"/>
      <c r="H1042" s="5">
        <f>INDEX(Variables!$B$5:$B$105,MATCH($A1042,Variables!$A$5:$A$105,0))&amp;IF($C1042="",""," | "&amp;INDEX(Mapping!$B$5:$B$26,MATCH($C1042,Mapping!$A$5:$A$26,0))&amp;" | "&amp;INDEX(Mapping!$B$30:$B$41,MATCH($B1042,Mapping!$A$30:$A$41,0)))</f>
        <v/>
      </c>
      <c r="I1042" s="5">
        <f>INDEX(Variables!$C$5:$C$105,MATCH($A1042,Variables!$A$5:$A$105,0))</f>
        <v/>
      </c>
      <c r="J1042" s="5">
        <f>INDEX(Variables!$E$5:$E$105,MATCH($A1042,Variables!$A$5:$A$105,0))</f>
        <v/>
      </c>
      <c r="K1042" s="25">
        <f>LOWER(Settings!$C$4)&amp;".mit."&amp;$A1042&amp;IF($C1042="","","."&amp;$C1042&amp;"."&amp;$B1042)&amp;IF(INDEX(Variables!$D$5:$D$105,MATCH($A1042,Variables!$A$5:$A$105,0))="","","."&amp;INDEX(Variables!$D$5:$D$105,MATCH($A1042,Variables!$A$5:$A$105,0)))&amp;"."&amp;K$5</f>
        <v/>
      </c>
      <c r="L1042" s="41">
        <f>L1015+L1024+L1033</f>
        <v/>
      </c>
      <c r="M1042" s="40">
        <f>M1015+M1024+M1033</f>
        <v/>
      </c>
      <c r="N1042" s="40">
        <f>N1015+N1024+N1033</f>
        <v/>
      </c>
      <c r="O1042" s="40">
        <f>O1015+O1024+O1033</f>
        <v/>
      </c>
      <c r="P1042" s="40">
        <f>P1015+P1024+P1033</f>
        <v/>
      </c>
      <c r="Q1042" s="40">
        <f>Q1015+Q1024+Q1033</f>
        <v/>
      </c>
      <c r="R1042" s="40">
        <f>R1015+R1024+R1033</f>
        <v/>
      </c>
      <c r="S1042" s="40">
        <f>S1015+S1024+S1033</f>
        <v/>
      </c>
      <c r="T1042" s="40">
        <f>T1015+T1024+T1033</f>
        <v/>
      </c>
      <c r="U1042" s="40">
        <f>U1015+U1024+U1033</f>
        <v/>
      </c>
      <c r="V1042" s="40">
        <f>V1015+V1024+V1033</f>
        <v/>
      </c>
      <c r="W1042" s="40">
        <f>W1015+W1024+W1033</f>
        <v/>
      </c>
      <c r="X1042" s="40">
        <f>X1015+X1024+X1033</f>
        <v/>
      </c>
      <c r="Y1042" s="40">
        <f>Y1015+Y1024+Y1033</f>
        <v/>
      </c>
      <c r="Z1042" s="40">
        <f>Z1015+Z1024+Z1033</f>
        <v/>
      </c>
      <c r="AA1042" s="40">
        <f>AA1015+AA1024+AA1033</f>
        <v/>
      </c>
      <c r="AB1042" s="40">
        <f>AB1015+AB1024+AB1033</f>
        <v/>
      </c>
      <c r="AC1042" s="40">
        <f>AC1015+AC1024+AC1033</f>
        <v/>
      </c>
      <c r="AD1042" s="42">
        <f>NEWPOLICY(AD1015,AD1024,AD1033)</f>
        <v/>
      </c>
      <c r="AE1042" s="25">
        <f>LOWER(Settings!$C$4)&amp;".mit."&amp;$A1042&amp;IF($C1042="","","."&amp;$C1042&amp;"."&amp;$B1042)&amp;IF(INDEX(Variables!$D$5:$D$105,MATCH($A1042,Variables!$A$5:$A$105,0))="","","."&amp;INDEX(Variables!$D$5:$D$105,MATCH($A1042,Variables!$A$5:$A$105,0)))&amp;"."&amp;AE$5</f>
        <v/>
      </c>
      <c r="AF1042" s="41">
        <f>AF1015+AF1024+AF1033</f>
        <v/>
      </c>
      <c r="AG1042" s="40">
        <f>AG1015+AG1024+AG1033</f>
        <v/>
      </c>
      <c r="AH1042" s="40">
        <f>AH1015+AH1024+AH1033</f>
        <v/>
      </c>
      <c r="AI1042" s="40">
        <f>AI1015+AI1024+AI1033</f>
        <v/>
      </c>
      <c r="AJ1042" s="40">
        <f>AJ1015+AJ1024+AJ1033</f>
        <v/>
      </c>
      <c r="AK1042" s="40">
        <f>AK1015+AK1024+AK1033</f>
        <v/>
      </c>
      <c r="AL1042" s="40">
        <f>AL1015+AL1024+AL1033</f>
        <v/>
      </c>
      <c r="AM1042" s="40">
        <f>AM1015+AM1024+AM1033</f>
        <v/>
      </c>
      <c r="AN1042" s="40">
        <f>AN1015+AN1024+AN1033</f>
        <v/>
      </c>
      <c r="AO1042" s="40">
        <f>AO1015+AO1024+AO1033</f>
        <v/>
      </c>
      <c r="AP1042" s="40">
        <f>AP1015+AP1024+AP1033</f>
        <v/>
      </c>
      <c r="AQ1042" s="40">
        <f>AQ1015+AQ1024+AQ1033</f>
        <v/>
      </c>
      <c r="AR1042" s="40">
        <f>AR1015+AR1024+AR1033</f>
        <v/>
      </c>
      <c r="AS1042" s="40">
        <f>AS1015+AS1024+AS1033</f>
        <v/>
      </c>
      <c r="AT1042" s="40">
        <f>AT1015+AT1024+AT1033</f>
        <v/>
      </c>
      <c r="AU1042" s="40">
        <f>AU1015+AU1024+AU1033</f>
        <v/>
      </c>
      <c r="AV1042" s="40">
        <f>AV1015+AV1024+AV1033</f>
        <v/>
      </c>
      <c r="AW1042" s="40">
        <f>AW1015+AW1024+AW1033</f>
        <v/>
      </c>
      <c r="AX1042" s="42">
        <f>NEWPOLICY(AX1015,AX1024,AX1033)</f>
        <v/>
      </c>
    </row>
    <row r="1043" hidden="1" outlineLevel="2">
      <c r="A1043" s="5" t="inlineStr">
        <is>
          <t>nce</t>
        </is>
      </c>
      <c r="B1043" s="5" t="inlineStr">
        <is>
          <t>gso</t>
        </is>
      </c>
      <c r="C1043" s="5" t="inlineStr">
        <is>
          <t>cem</t>
        </is>
      </c>
      <c r="D1043" s="39" t="n"/>
      <c r="E1043" s="39" t="n"/>
      <c r="F1043" s="39" t="n"/>
      <c r="G1043" s="39" t="n"/>
      <c r="H1043" s="5">
        <f>INDEX(Variables!$B$5:$B$105,MATCH($A1043,Variables!$A$5:$A$105,0))&amp;IF($C1043="",""," | "&amp;INDEX(Mapping!$B$5:$B$26,MATCH($C1043,Mapping!$A$5:$A$26,0))&amp;" | "&amp;INDEX(Mapping!$B$30:$B$41,MATCH($B1043,Mapping!$A$30:$A$41,0)))</f>
        <v/>
      </c>
      <c r="I1043" s="5">
        <f>INDEX(Variables!$C$5:$C$105,MATCH($A1043,Variables!$A$5:$A$105,0))</f>
        <v/>
      </c>
      <c r="J1043" s="5">
        <f>INDEX(Variables!$E$5:$E$105,MATCH($A1043,Variables!$A$5:$A$105,0))</f>
        <v/>
      </c>
      <c r="K1043" s="25">
        <f>LOWER(Settings!$C$4)&amp;".mit."&amp;$A1043&amp;IF($C1043="","","."&amp;$C1043&amp;"."&amp;$B1043)&amp;IF(INDEX(Variables!$D$5:$D$105,MATCH($A1043,Variables!$A$5:$A$105,0))="","","."&amp;INDEX(Variables!$D$5:$D$105,MATCH($A1043,Variables!$A$5:$A$105,0)))&amp;"."&amp;K$5</f>
        <v/>
      </c>
      <c r="L1043" s="41">
        <f>L1016+L1025+L1034</f>
        <v/>
      </c>
      <c r="M1043" s="40">
        <f>M1016+M1025+M1034</f>
        <v/>
      </c>
      <c r="N1043" s="40">
        <f>N1016+N1025+N1034</f>
        <v/>
      </c>
      <c r="O1043" s="40">
        <f>O1016+O1025+O1034</f>
        <v/>
      </c>
      <c r="P1043" s="40">
        <f>P1016+P1025+P1034</f>
        <v/>
      </c>
      <c r="Q1043" s="40">
        <f>Q1016+Q1025+Q1034</f>
        <v/>
      </c>
      <c r="R1043" s="40">
        <f>R1016+R1025+R1034</f>
        <v/>
      </c>
      <c r="S1043" s="40">
        <f>S1016+S1025+S1034</f>
        <v/>
      </c>
      <c r="T1043" s="40">
        <f>T1016+T1025+T1034</f>
        <v/>
      </c>
      <c r="U1043" s="40">
        <f>U1016+U1025+U1034</f>
        <v/>
      </c>
      <c r="V1043" s="40">
        <f>V1016+V1025+V1034</f>
        <v/>
      </c>
      <c r="W1043" s="40">
        <f>W1016+W1025+W1034</f>
        <v/>
      </c>
      <c r="X1043" s="40">
        <f>X1016+X1025+X1034</f>
        <v/>
      </c>
      <c r="Y1043" s="40">
        <f>Y1016+Y1025+Y1034</f>
        <v/>
      </c>
      <c r="Z1043" s="40">
        <f>Z1016+Z1025+Z1034</f>
        <v/>
      </c>
      <c r="AA1043" s="40">
        <f>AA1016+AA1025+AA1034</f>
        <v/>
      </c>
      <c r="AB1043" s="40">
        <f>AB1016+AB1025+AB1034</f>
        <v/>
      </c>
      <c r="AC1043" s="40">
        <f>AC1016+AC1025+AC1034</f>
        <v/>
      </c>
      <c r="AD1043" s="42">
        <f>NEWPOLICY(AD1016,AD1025,AD1034)</f>
        <v/>
      </c>
      <c r="AE1043" s="25">
        <f>LOWER(Settings!$C$4)&amp;".mit."&amp;$A1043&amp;IF($C1043="","","."&amp;$C1043&amp;"."&amp;$B1043)&amp;IF(INDEX(Variables!$D$5:$D$105,MATCH($A1043,Variables!$A$5:$A$105,0))="","","."&amp;INDEX(Variables!$D$5:$D$105,MATCH($A1043,Variables!$A$5:$A$105,0)))&amp;"."&amp;AE$5</f>
        <v/>
      </c>
      <c r="AF1043" s="41">
        <f>AF1016+AF1025+AF1034</f>
        <v/>
      </c>
      <c r="AG1043" s="40">
        <f>AG1016+AG1025+AG1034</f>
        <v/>
      </c>
      <c r="AH1043" s="40">
        <f>AH1016+AH1025+AH1034</f>
        <v/>
      </c>
      <c r="AI1043" s="40">
        <f>AI1016+AI1025+AI1034</f>
        <v/>
      </c>
      <c r="AJ1043" s="40">
        <f>AJ1016+AJ1025+AJ1034</f>
        <v/>
      </c>
      <c r="AK1043" s="40">
        <f>AK1016+AK1025+AK1034</f>
        <v/>
      </c>
      <c r="AL1043" s="40">
        <f>AL1016+AL1025+AL1034</f>
        <v/>
      </c>
      <c r="AM1043" s="40">
        <f>AM1016+AM1025+AM1034</f>
        <v/>
      </c>
      <c r="AN1043" s="40">
        <f>AN1016+AN1025+AN1034</f>
        <v/>
      </c>
      <c r="AO1043" s="40">
        <f>AO1016+AO1025+AO1034</f>
        <v/>
      </c>
      <c r="AP1043" s="40">
        <f>AP1016+AP1025+AP1034</f>
        <v/>
      </c>
      <c r="AQ1043" s="40">
        <f>AQ1016+AQ1025+AQ1034</f>
        <v/>
      </c>
      <c r="AR1043" s="40">
        <f>AR1016+AR1025+AR1034</f>
        <v/>
      </c>
      <c r="AS1043" s="40">
        <f>AS1016+AS1025+AS1034</f>
        <v/>
      </c>
      <c r="AT1043" s="40">
        <f>AT1016+AT1025+AT1034</f>
        <v/>
      </c>
      <c r="AU1043" s="40">
        <f>AU1016+AU1025+AU1034</f>
        <v/>
      </c>
      <c r="AV1043" s="40">
        <f>AV1016+AV1025+AV1034</f>
        <v/>
      </c>
      <c r="AW1043" s="40">
        <f>AW1016+AW1025+AW1034</f>
        <v/>
      </c>
      <c r="AX1043" s="42">
        <f>NEWPOLICY(AX1016,AX1025,AX1034)</f>
        <v/>
      </c>
    </row>
    <row r="1044" hidden="1" outlineLevel="2">
      <c r="A1044" s="5" t="inlineStr">
        <is>
          <t>nce</t>
        </is>
      </c>
      <c r="B1044" s="5" t="inlineStr">
        <is>
          <t>die</t>
        </is>
      </c>
      <c r="C1044" s="5" t="inlineStr">
        <is>
          <t>cem</t>
        </is>
      </c>
      <c r="D1044" s="39" t="n"/>
      <c r="E1044" s="39" t="n"/>
      <c r="F1044" s="39" t="n"/>
      <c r="G1044" s="39" t="n"/>
      <c r="H1044" s="5">
        <f>INDEX(Variables!$B$5:$B$105,MATCH($A1044,Variables!$A$5:$A$105,0))&amp;IF($C1044="",""," | "&amp;INDEX(Mapping!$B$5:$B$26,MATCH($C1044,Mapping!$A$5:$A$26,0))&amp;" | "&amp;INDEX(Mapping!$B$30:$B$41,MATCH($B1044,Mapping!$A$30:$A$41,0)))</f>
        <v/>
      </c>
      <c r="I1044" s="5">
        <f>INDEX(Variables!$C$5:$C$105,MATCH($A1044,Variables!$A$5:$A$105,0))</f>
        <v/>
      </c>
      <c r="J1044" s="5">
        <f>INDEX(Variables!$E$5:$E$105,MATCH($A1044,Variables!$A$5:$A$105,0))</f>
        <v/>
      </c>
      <c r="K1044" s="25">
        <f>LOWER(Settings!$C$4)&amp;".mit."&amp;$A1044&amp;IF($C1044="","","."&amp;$C1044&amp;"."&amp;$B1044)&amp;IF(INDEX(Variables!$D$5:$D$105,MATCH($A1044,Variables!$A$5:$A$105,0))="","","."&amp;INDEX(Variables!$D$5:$D$105,MATCH($A1044,Variables!$A$5:$A$105,0)))&amp;"."&amp;K$5</f>
        <v/>
      </c>
      <c r="L1044" s="41">
        <f>L1017+L1026+L1035</f>
        <v/>
      </c>
      <c r="M1044" s="40">
        <f>M1017+M1026+M1035</f>
        <v/>
      </c>
      <c r="N1044" s="40">
        <f>N1017+N1026+N1035</f>
        <v/>
      </c>
      <c r="O1044" s="40">
        <f>O1017+O1026+O1035</f>
        <v/>
      </c>
      <c r="P1044" s="40">
        <f>P1017+P1026+P1035</f>
        <v/>
      </c>
      <c r="Q1044" s="40">
        <f>Q1017+Q1026+Q1035</f>
        <v/>
      </c>
      <c r="R1044" s="40">
        <f>R1017+R1026+R1035</f>
        <v/>
      </c>
      <c r="S1044" s="40">
        <f>S1017+S1026+S1035</f>
        <v/>
      </c>
      <c r="T1044" s="40">
        <f>T1017+T1026+T1035</f>
        <v/>
      </c>
      <c r="U1044" s="40">
        <f>U1017+U1026+U1035</f>
        <v/>
      </c>
      <c r="V1044" s="40">
        <f>V1017+V1026+V1035</f>
        <v/>
      </c>
      <c r="W1044" s="40">
        <f>W1017+W1026+W1035</f>
        <v/>
      </c>
      <c r="X1044" s="40">
        <f>X1017+X1026+X1035</f>
        <v/>
      </c>
      <c r="Y1044" s="40">
        <f>Y1017+Y1026+Y1035</f>
        <v/>
      </c>
      <c r="Z1044" s="40">
        <f>Z1017+Z1026+Z1035</f>
        <v/>
      </c>
      <c r="AA1044" s="40">
        <f>AA1017+AA1026+AA1035</f>
        <v/>
      </c>
      <c r="AB1044" s="40">
        <f>AB1017+AB1026+AB1035</f>
        <v/>
      </c>
      <c r="AC1044" s="40">
        <f>AC1017+AC1026+AC1035</f>
        <v/>
      </c>
      <c r="AD1044" s="42">
        <f>NEWPOLICY(AD1017,AD1026,AD1035)</f>
        <v/>
      </c>
      <c r="AE1044" s="25">
        <f>LOWER(Settings!$C$4)&amp;".mit."&amp;$A1044&amp;IF($C1044="","","."&amp;$C1044&amp;"."&amp;$B1044)&amp;IF(INDEX(Variables!$D$5:$D$105,MATCH($A1044,Variables!$A$5:$A$105,0))="","","."&amp;INDEX(Variables!$D$5:$D$105,MATCH($A1044,Variables!$A$5:$A$105,0)))&amp;"."&amp;AE$5</f>
        <v/>
      </c>
      <c r="AF1044" s="41">
        <f>AF1017+AF1026+AF1035</f>
        <v/>
      </c>
      <c r="AG1044" s="40">
        <f>AG1017+AG1026+AG1035</f>
        <v/>
      </c>
      <c r="AH1044" s="40">
        <f>AH1017+AH1026+AH1035</f>
        <v/>
      </c>
      <c r="AI1044" s="40">
        <f>AI1017+AI1026+AI1035</f>
        <v/>
      </c>
      <c r="AJ1044" s="40">
        <f>AJ1017+AJ1026+AJ1035</f>
        <v/>
      </c>
      <c r="AK1044" s="40">
        <f>AK1017+AK1026+AK1035</f>
        <v/>
      </c>
      <c r="AL1044" s="40">
        <f>AL1017+AL1026+AL1035</f>
        <v/>
      </c>
      <c r="AM1044" s="40">
        <f>AM1017+AM1026+AM1035</f>
        <v/>
      </c>
      <c r="AN1044" s="40">
        <f>AN1017+AN1026+AN1035</f>
        <v/>
      </c>
      <c r="AO1044" s="40">
        <f>AO1017+AO1026+AO1035</f>
        <v/>
      </c>
      <c r="AP1044" s="40">
        <f>AP1017+AP1026+AP1035</f>
        <v/>
      </c>
      <c r="AQ1044" s="40">
        <f>AQ1017+AQ1026+AQ1035</f>
        <v/>
      </c>
      <c r="AR1044" s="40">
        <f>AR1017+AR1026+AR1035</f>
        <v/>
      </c>
      <c r="AS1044" s="40">
        <f>AS1017+AS1026+AS1035</f>
        <v/>
      </c>
      <c r="AT1044" s="40">
        <f>AT1017+AT1026+AT1035</f>
        <v/>
      </c>
      <c r="AU1044" s="40">
        <f>AU1017+AU1026+AU1035</f>
        <v/>
      </c>
      <c r="AV1044" s="40">
        <f>AV1017+AV1026+AV1035</f>
        <v/>
      </c>
      <c r="AW1044" s="40">
        <f>AW1017+AW1026+AW1035</f>
        <v/>
      </c>
      <c r="AX1044" s="42">
        <f>NEWPOLICY(AX1017,AX1026,AX1035)</f>
        <v/>
      </c>
    </row>
    <row r="1045" hidden="1" outlineLevel="2">
      <c r="A1045" s="5" t="inlineStr">
        <is>
          <t>nce</t>
        </is>
      </c>
      <c r="B1045" s="5" t="inlineStr">
        <is>
          <t>lpg</t>
        </is>
      </c>
      <c r="C1045" s="5" t="inlineStr">
        <is>
          <t>cem</t>
        </is>
      </c>
      <c r="D1045" s="39" t="n"/>
      <c r="E1045" s="39" t="n"/>
      <c r="F1045" s="39" t="n"/>
      <c r="G1045" s="39" t="n"/>
      <c r="H1045" s="5">
        <f>INDEX(Variables!$B$5:$B$105,MATCH($A1045,Variables!$A$5:$A$105,0))&amp;IF($C1045="",""," | "&amp;INDEX(Mapping!$B$5:$B$26,MATCH($C1045,Mapping!$A$5:$A$26,0))&amp;" | "&amp;INDEX(Mapping!$B$30:$B$41,MATCH($B1045,Mapping!$A$30:$A$41,0)))</f>
        <v/>
      </c>
      <c r="I1045" s="5">
        <f>INDEX(Variables!$C$5:$C$105,MATCH($A1045,Variables!$A$5:$A$105,0))</f>
        <v/>
      </c>
      <c r="J1045" s="5">
        <f>INDEX(Variables!$E$5:$E$105,MATCH($A1045,Variables!$A$5:$A$105,0))</f>
        <v/>
      </c>
      <c r="K1045" s="25">
        <f>LOWER(Settings!$C$4)&amp;".mit."&amp;$A1045&amp;IF($C1045="","","."&amp;$C1045&amp;"."&amp;$B1045)&amp;IF(INDEX(Variables!$D$5:$D$105,MATCH($A1045,Variables!$A$5:$A$105,0))="","","."&amp;INDEX(Variables!$D$5:$D$105,MATCH($A1045,Variables!$A$5:$A$105,0)))&amp;"."&amp;K$5</f>
        <v/>
      </c>
      <c r="L1045" s="41">
        <f>L1018+L1027+L1036</f>
        <v/>
      </c>
      <c r="M1045" s="40">
        <f>M1018+M1027+M1036</f>
        <v/>
      </c>
      <c r="N1045" s="40">
        <f>N1018+N1027+N1036</f>
        <v/>
      </c>
      <c r="O1045" s="40">
        <f>O1018+O1027+O1036</f>
        <v/>
      </c>
      <c r="P1045" s="40">
        <f>P1018+P1027+P1036</f>
        <v/>
      </c>
      <c r="Q1045" s="40">
        <f>Q1018+Q1027+Q1036</f>
        <v/>
      </c>
      <c r="R1045" s="40">
        <f>R1018+R1027+R1036</f>
        <v/>
      </c>
      <c r="S1045" s="40">
        <f>S1018+S1027+S1036</f>
        <v/>
      </c>
      <c r="T1045" s="40">
        <f>T1018+T1027+T1036</f>
        <v/>
      </c>
      <c r="U1045" s="40">
        <f>U1018+U1027+U1036</f>
        <v/>
      </c>
      <c r="V1045" s="40">
        <f>V1018+V1027+V1036</f>
        <v/>
      </c>
      <c r="W1045" s="40">
        <f>W1018+W1027+W1036</f>
        <v/>
      </c>
      <c r="X1045" s="40">
        <f>X1018+X1027+X1036</f>
        <v/>
      </c>
      <c r="Y1045" s="40">
        <f>Y1018+Y1027+Y1036</f>
        <v/>
      </c>
      <c r="Z1045" s="40">
        <f>Z1018+Z1027+Z1036</f>
        <v/>
      </c>
      <c r="AA1045" s="40">
        <f>AA1018+AA1027+AA1036</f>
        <v/>
      </c>
      <c r="AB1045" s="40">
        <f>AB1018+AB1027+AB1036</f>
        <v/>
      </c>
      <c r="AC1045" s="40">
        <f>AC1018+AC1027+AC1036</f>
        <v/>
      </c>
      <c r="AD1045" s="42">
        <f>NEWPOLICY(AD1018,AD1027,AD1036)</f>
        <v/>
      </c>
      <c r="AE1045" s="25">
        <f>LOWER(Settings!$C$4)&amp;".mit."&amp;$A1045&amp;IF($C1045="","","."&amp;$C1045&amp;"."&amp;$B1045)&amp;IF(INDEX(Variables!$D$5:$D$105,MATCH($A1045,Variables!$A$5:$A$105,0))="","","."&amp;INDEX(Variables!$D$5:$D$105,MATCH($A1045,Variables!$A$5:$A$105,0)))&amp;"."&amp;AE$5</f>
        <v/>
      </c>
      <c r="AF1045" s="41">
        <f>AF1018+AF1027+AF1036</f>
        <v/>
      </c>
      <c r="AG1045" s="40">
        <f>AG1018+AG1027+AG1036</f>
        <v/>
      </c>
      <c r="AH1045" s="40">
        <f>AH1018+AH1027+AH1036</f>
        <v/>
      </c>
      <c r="AI1045" s="40">
        <f>AI1018+AI1027+AI1036</f>
        <v/>
      </c>
      <c r="AJ1045" s="40">
        <f>AJ1018+AJ1027+AJ1036</f>
        <v/>
      </c>
      <c r="AK1045" s="40">
        <f>AK1018+AK1027+AK1036</f>
        <v/>
      </c>
      <c r="AL1045" s="40">
        <f>AL1018+AL1027+AL1036</f>
        <v/>
      </c>
      <c r="AM1045" s="40">
        <f>AM1018+AM1027+AM1036</f>
        <v/>
      </c>
      <c r="AN1045" s="40">
        <f>AN1018+AN1027+AN1036</f>
        <v/>
      </c>
      <c r="AO1045" s="40">
        <f>AO1018+AO1027+AO1036</f>
        <v/>
      </c>
      <c r="AP1045" s="40">
        <f>AP1018+AP1027+AP1036</f>
        <v/>
      </c>
      <c r="AQ1045" s="40">
        <f>AQ1018+AQ1027+AQ1036</f>
        <v/>
      </c>
      <c r="AR1045" s="40">
        <f>AR1018+AR1027+AR1036</f>
        <v/>
      </c>
      <c r="AS1045" s="40">
        <f>AS1018+AS1027+AS1036</f>
        <v/>
      </c>
      <c r="AT1045" s="40">
        <f>AT1018+AT1027+AT1036</f>
        <v/>
      </c>
      <c r="AU1045" s="40">
        <f>AU1018+AU1027+AU1036</f>
        <v/>
      </c>
      <c r="AV1045" s="40">
        <f>AV1018+AV1027+AV1036</f>
        <v/>
      </c>
      <c r="AW1045" s="40">
        <f>AW1018+AW1027+AW1036</f>
        <v/>
      </c>
      <c r="AX1045" s="42">
        <f>NEWPOLICY(AX1018,AX1027,AX1036)</f>
        <v/>
      </c>
    </row>
    <row r="1046" hidden="1" outlineLevel="2">
      <c r="A1046" s="5" t="inlineStr">
        <is>
          <t>nce</t>
        </is>
      </c>
      <c r="B1046" s="5" t="inlineStr">
        <is>
          <t>ker</t>
        </is>
      </c>
      <c r="C1046" s="5" t="inlineStr">
        <is>
          <t>cem</t>
        </is>
      </c>
      <c r="D1046" s="39" t="n"/>
      <c r="E1046" s="39" t="n"/>
      <c r="F1046" s="39" t="n"/>
      <c r="G1046" s="39" t="n"/>
      <c r="H1046" s="5">
        <f>INDEX(Variables!$B$5:$B$105,MATCH($A1046,Variables!$A$5:$A$105,0))&amp;IF($C1046="",""," | "&amp;INDEX(Mapping!$B$5:$B$26,MATCH($C1046,Mapping!$A$5:$A$26,0))&amp;" | "&amp;INDEX(Mapping!$B$30:$B$41,MATCH($B1046,Mapping!$A$30:$A$41,0)))</f>
        <v/>
      </c>
      <c r="I1046" s="5">
        <f>INDEX(Variables!$C$5:$C$105,MATCH($A1046,Variables!$A$5:$A$105,0))</f>
        <v/>
      </c>
      <c r="J1046" s="5">
        <f>INDEX(Variables!$E$5:$E$105,MATCH($A1046,Variables!$A$5:$A$105,0))</f>
        <v/>
      </c>
      <c r="K1046" s="25">
        <f>LOWER(Settings!$C$4)&amp;".mit."&amp;$A1046&amp;IF($C1046="","","."&amp;$C1046&amp;"."&amp;$B1046)&amp;IF(INDEX(Variables!$D$5:$D$105,MATCH($A1046,Variables!$A$5:$A$105,0))="","","."&amp;INDEX(Variables!$D$5:$D$105,MATCH($A1046,Variables!$A$5:$A$105,0)))&amp;"."&amp;K$5</f>
        <v/>
      </c>
      <c r="L1046" s="41">
        <f>L1019+L1028+L1037</f>
        <v/>
      </c>
      <c r="M1046" s="40">
        <f>M1019+M1028+M1037</f>
        <v/>
      </c>
      <c r="N1046" s="40">
        <f>N1019+N1028+N1037</f>
        <v/>
      </c>
      <c r="O1046" s="40">
        <f>O1019+O1028+O1037</f>
        <v/>
      </c>
      <c r="P1046" s="40">
        <f>P1019+P1028+P1037</f>
        <v/>
      </c>
      <c r="Q1046" s="40">
        <f>Q1019+Q1028+Q1037</f>
        <v/>
      </c>
      <c r="R1046" s="40">
        <f>R1019+R1028+R1037</f>
        <v/>
      </c>
      <c r="S1046" s="40">
        <f>S1019+S1028+S1037</f>
        <v/>
      </c>
      <c r="T1046" s="40">
        <f>T1019+T1028+T1037</f>
        <v/>
      </c>
      <c r="U1046" s="40">
        <f>U1019+U1028+U1037</f>
        <v/>
      </c>
      <c r="V1046" s="40">
        <f>V1019+V1028+V1037</f>
        <v/>
      </c>
      <c r="W1046" s="40">
        <f>W1019+W1028+W1037</f>
        <v/>
      </c>
      <c r="X1046" s="40">
        <f>X1019+X1028+X1037</f>
        <v/>
      </c>
      <c r="Y1046" s="40">
        <f>Y1019+Y1028+Y1037</f>
        <v/>
      </c>
      <c r="Z1046" s="40">
        <f>Z1019+Z1028+Z1037</f>
        <v/>
      </c>
      <c r="AA1046" s="40">
        <f>AA1019+AA1028+AA1037</f>
        <v/>
      </c>
      <c r="AB1046" s="40">
        <f>AB1019+AB1028+AB1037</f>
        <v/>
      </c>
      <c r="AC1046" s="40">
        <f>AC1019+AC1028+AC1037</f>
        <v/>
      </c>
      <c r="AD1046" s="42">
        <f>NEWPOLICY(AD1019,AD1028,AD1037)</f>
        <v/>
      </c>
      <c r="AE1046" s="25">
        <f>LOWER(Settings!$C$4)&amp;".mit."&amp;$A1046&amp;IF($C1046="","","."&amp;$C1046&amp;"."&amp;$B1046)&amp;IF(INDEX(Variables!$D$5:$D$105,MATCH($A1046,Variables!$A$5:$A$105,0))="","","."&amp;INDEX(Variables!$D$5:$D$105,MATCH($A1046,Variables!$A$5:$A$105,0)))&amp;"."&amp;AE$5</f>
        <v/>
      </c>
      <c r="AF1046" s="41">
        <f>AF1019+AF1028+AF1037</f>
        <v/>
      </c>
      <c r="AG1046" s="40">
        <f>AG1019+AG1028+AG1037</f>
        <v/>
      </c>
      <c r="AH1046" s="40">
        <f>AH1019+AH1028+AH1037</f>
        <v/>
      </c>
      <c r="AI1046" s="40">
        <f>AI1019+AI1028+AI1037</f>
        <v/>
      </c>
      <c r="AJ1046" s="40">
        <f>AJ1019+AJ1028+AJ1037</f>
        <v/>
      </c>
      <c r="AK1046" s="40">
        <f>AK1019+AK1028+AK1037</f>
        <v/>
      </c>
      <c r="AL1046" s="40">
        <f>AL1019+AL1028+AL1037</f>
        <v/>
      </c>
      <c r="AM1046" s="40">
        <f>AM1019+AM1028+AM1037</f>
        <v/>
      </c>
      <c r="AN1046" s="40">
        <f>AN1019+AN1028+AN1037</f>
        <v/>
      </c>
      <c r="AO1046" s="40">
        <f>AO1019+AO1028+AO1037</f>
        <v/>
      </c>
      <c r="AP1046" s="40">
        <f>AP1019+AP1028+AP1037</f>
        <v/>
      </c>
      <c r="AQ1046" s="40">
        <f>AQ1019+AQ1028+AQ1037</f>
        <v/>
      </c>
      <c r="AR1046" s="40">
        <f>AR1019+AR1028+AR1037</f>
        <v/>
      </c>
      <c r="AS1046" s="40">
        <f>AS1019+AS1028+AS1037</f>
        <v/>
      </c>
      <c r="AT1046" s="40">
        <f>AT1019+AT1028+AT1037</f>
        <v/>
      </c>
      <c r="AU1046" s="40">
        <f>AU1019+AU1028+AU1037</f>
        <v/>
      </c>
      <c r="AV1046" s="40">
        <f>AV1019+AV1028+AV1037</f>
        <v/>
      </c>
      <c r="AW1046" s="40">
        <f>AW1019+AW1028+AW1037</f>
        <v/>
      </c>
      <c r="AX1046" s="42">
        <f>NEWPOLICY(AX1019,AX1028,AX1037)</f>
        <v/>
      </c>
    </row>
    <row r="1047" hidden="1" outlineLevel="2">
      <c r="A1047" s="5" t="inlineStr">
        <is>
          <t>nce</t>
        </is>
      </c>
      <c r="B1047" s="5" t="inlineStr">
        <is>
          <t>oop</t>
        </is>
      </c>
      <c r="C1047" s="5" t="inlineStr">
        <is>
          <t>cem</t>
        </is>
      </c>
      <c r="D1047" s="39" t="n"/>
      <c r="E1047" s="39" t="n"/>
      <c r="F1047" s="39" t="n"/>
      <c r="G1047" s="39" t="n"/>
      <c r="H1047" s="5">
        <f>INDEX(Variables!$B$5:$B$105,MATCH($A1047,Variables!$A$5:$A$105,0))&amp;IF($C1047="",""," | "&amp;INDEX(Mapping!$B$5:$B$26,MATCH($C1047,Mapping!$A$5:$A$26,0))&amp;" | "&amp;INDEX(Mapping!$B$30:$B$41,MATCH($B1047,Mapping!$A$30:$A$41,0)))</f>
        <v/>
      </c>
      <c r="I1047" s="5">
        <f>INDEX(Variables!$C$5:$C$105,MATCH($A1047,Variables!$A$5:$A$105,0))</f>
        <v/>
      </c>
      <c r="J1047" s="5">
        <f>INDEX(Variables!$E$5:$E$105,MATCH($A1047,Variables!$A$5:$A$105,0))</f>
        <v/>
      </c>
      <c r="K1047" s="25">
        <f>LOWER(Settings!$C$4)&amp;".mit."&amp;$A1047&amp;IF($C1047="","","."&amp;$C1047&amp;"."&amp;$B1047)&amp;IF(INDEX(Variables!$D$5:$D$105,MATCH($A1047,Variables!$A$5:$A$105,0))="","","."&amp;INDEX(Variables!$D$5:$D$105,MATCH($A1047,Variables!$A$5:$A$105,0)))&amp;"."&amp;K$5</f>
        <v/>
      </c>
      <c r="L1047" s="41">
        <f>L1020+L1029+L1038</f>
        <v/>
      </c>
      <c r="M1047" s="40">
        <f>M1020+M1029+M1038</f>
        <v/>
      </c>
      <c r="N1047" s="40">
        <f>N1020+N1029+N1038</f>
        <v/>
      </c>
      <c r="O1047" s="40">
        <f>O1020+O1029+O1038</f>
        <v/>
      </c>
      <c r="P1047" s="40">
        <f>P1020+P1029+P1038</f>
        <v/>
      </c>
      <c r="Q1047" s="40">
        <f>Q1020+Q1029+Q1038</f>
        <v/>
      </c>
      <c r="R1047" s="40">
        <f>R1020+R1029+R1038</f>
        <v/>
      </c>
      <c r="S1047" s="40">
        <f>S1020+S1029+S1038</f>
        <v/>
      </c>
      <c r="T1047" s="40">
        <f>T1020+T1029+T1038</f>
        <v/>
      </c>
      <c r="U1047" s="40">
        <f>U1020+U1029+U1038</f>
        <v/>
      </c>
      <c r="V1047" s="40">
        <f>V1020+V1029+V1038</f>
        <v/>
      </c>
      <c r="W1047" s="40">
        <f>W1020+W1029+W1038</f>
        <v/>
      </c>
      <c r="X1047" s="40">
        <f>X1020+X1029+X1038</f>
        <v/>
      </c>
      <c r="Y1047" s="40">
        <f>Y1020+Y1029+Y1038</f>
        <v/>
      </c>
      <c r="Z1047" s="40">
        <f>Z1020+Z1029+Z1038</f>
        <v/>
      </c>
      <c r="AA1047" s="40">
        <f>AA1020+AA1029+AA1038</f>
        <v/>
      </c>
      <c r="AB1047" s="40">
        <f>AB1020+AB1029+AB1038</f>
        <v/>
      </c>
      <c r="AC1047" s="40">
        <f>AC1020+AC1029+AC1038</f>
        <v/>
      </c>
      <c r="AD1047" s="42">
        <f>NEWPOLICY(AD1020,AD1029,AD1038)</f>
        <v/>
      </c>
      <c r="AE1047" s="25">
        <f>LOWER(Settings!$C$4)&amp;".mit."&amp;$A1047&amp;IF($C1047="","","."&amp;$C1047&amp;"."&amp;$B1047)&amp;IF(INDEX(Variables!$D$5:$D$105,MATCH($A1047,Variables!$A$5:$A$105,0))="","","."&amp;INDEX(Variables!$D$5:$D$105,MATCH($A1047,Variables!$A$5:$A$105,0)))&amp;"."&amp;AE$5</f>
        <v/>
      </c>
      <c r="AF1047" s="41">
        <f>AF1020+AF1029+AF1038</f>
        <v/>
      </c>
      <c r="AG1047" s="40">
        <f>AG1020+AG1029+AG1038</f>
        <v/>
      </c>
      <c r="AH1047" s="40">
        <f>AH1020+AH1029+AH1038</f>
        <v/>
      </c>
      <c r="AI1047" s="40">
        <f>AI1020+AI1029+AI1038</f>
        <v/>
      </c>
      <c r="AJ1047" s="40">
        <f>AJ1020+AJ1029+AJ1038</f>
        <v/>
      </c>
      <c r="AK1047" s="40">
        <f>AK1020+AK1029+AK1038</f>
        <v/>
      </c>
      <c r="AL1047" s="40">
        <f>AL1020+AL1029+AL1038</f>
        <v/>
      </c>
      <c r="AM1047" s="40">
        <f>AM1020+AM1029+AM1038</f>
        <v/>
      </c>
      <c r="AN1047" s="40">
        <f>AN1020+AN1029+AN1038</f>
        <v/>
      </c>
      <c r="AO1047" s="40">
        <f>AO1020+AO1029+AO1038</f>
        <v/>
      </c>
      <c r="AP1047" s="40">
        <f>AP1020+AP1029+AP1038</f>
        <v/>
      </c>
      <c r="AQ1047" s="40">
        <f>AQ1020+AQ1029+AQ1038</f>
        <v/>
      </c>
      <c r="AR1047" s="40">
        <f>AR1020+AR1029+AR1038</f>
        <v/>
      </c>
      <c r="AS1047" s="40">
        <f>AS1020+AS1029+AS1038</f>
        <v/>
      </c>
      <c r="AT1047" s="40">
        <f>AT1020+AT1029+AT1038</f>
        <v/>
      </c>
      <c r="AU1047" s="40">
        <f>AU1020+AU1029+AU1038</f>
        <v/>
      </c>
      <c r="AV1047" s="40">
        <f>AV1020+AV1029+AV1038</f>
        <v/>
      </c>
      <c r="AW1047" s="40">
        <f>AW1020+AW1029+AW1038</f>
        <v/>
      </c>
      <c r="AX1047" s="42">
        <f>NEWPOLICY(AX1020,AX1029,AX1038)</f>
        <v/>
      </c>
    </row>
    <row r="1048" hidden="1" outlineLevel="2">
      <c r="A1048" s="5" t="inlineStr">
        <is>
          <t>nce</t>
        </is>
      </c>
      <c r="B1048" s="5" t="inlineStr">
        <is>
          <t>bio</t>
        </is>
      </c>
      <c r="C1048" s="5" t="inlineStr">
        <is>
          <t>cem</t>
        </is>
      </c>
      <c r="D1048" s="39" t="n"/>
      <c r="E1048" s="39" t="n"/>
      <c r="F1048" s="39" t="n"/>
      <c r="G1048" s="39" t="n"/>
      <c r="H1048" s="5">
        <f>INDEX(Variables!$B$5:$B$105,MATCH($A1048,Variables!$A$5:$A$105,0))&amp;IF($C1048="",""," | "&amp;INDEX(Mapping!$B$5:$B$26,MATCH($C1048,Mapping!$A$5:$A$26,0))&amp;" | "&amp;INDEX(Mapping!$B$30:$B$41,MATCH($B1048,Mapping!$A$30:$A$41,0)))</f>
        <v/>
      </c>
      <c r="I1048" s="5">
        <f>INDEX(Variables!$C$5:$C$105,MATCH($A1048,Variables!$A$5:$A$105,0))</f>
        <v/>
      </c>
      <c r="J1048" s="5">
        <f>INDEX(Variables!$E$5:$E$105,MATCH($A1048,Variables!$A$5:$A$105,0))</f>
        <v/>
      </c>
      <c r="K1048" s="25">
        <f>LOWER(Settings!$C$4)&amp;".mit."&amp;$A1048&amp;IF($C1048="","","."&amp;$C1048&amp;"."&amp;$B1048)&amp;IF(INDEX(Variables!$D$5:$D$105,MATCH($A1048,Variables!$A$5:$A$105,0))="","","."&amp;INDEX(Variables!$D$5:$D$105,MATCH($A1048,Variables!$A$5:$A$105,0)))&amp;"."&amp;K$5</f>
        <v/>
      </c>
      <c r="L1048" s="41">
        <f>L1021+L1030+L1039</f>
        <v/>
      </c>
      <c r="M1048" s="40">
        <f>M1021+M1030+M1039</f>
        <v/>
      </c>
      <c r="N1048" s="40">
        <f>N1021+N1030+N1039</f>
        <v/>
      </c>
      <c r="O1048" s="40">
        <f>O1021+O1030+O1039</f>
        <v/>
      </c>
      <c r="P1048" s="40">
        <f>P1021+P1030+P1039</f>
        <v/>
      </c>
      <c r="Q1048" s="40">
        <f>Q1021+Q1030+Q1039</f>
        <v/>
      </c>
      <c r="R1048" s="40">
        <f>R1021+R1030+R1039</f>
        <v/>
      </c>
      <c r="S1048" s="40">
        <f>S1021+S1030+S1039</f>
        <v/>
      </c>
      <c r="T1048" s="40">
        <f>T1021+T1030+T1039</f>
        <v/>
      </c>
      <c r="U1048" s="40">
        <f>U1021+U1030+U1039</f>
        <v/>
      </c>
      <c r="V1048" s="40">
        <f>V1021+V1030+V1039</f>
        <v/>
      </c>
      <c r="W1048" s="40">
        <f>W1021+W1030+W1039</f>
        <v/>
      </c>
      <c r="X1048" s="40">
        <f>X1021+X1030+X1039</f>
        <v/>
      </c>
      <c r="Y1048" s="40">
        <f>Y1021+Y1030+Y1039</f>
        <v/>
      </c>
      <c r="Z1048" s="40">
        <f>Z1021+Z1030+Z1039</f>
        <v/>
      </c>
      <c r="AA1048" s="40">
        <f>AA1021+AA1030+AA1039</f>
        <v/>
      </c>
      <c r="AB1048" s="40">
        <f>AB1021+AB1030+AB1039</f>
        <v/>
      </c>
      <c r="AC1048" s="40">
        <f>AC1021+AC1030+AC1039</f>
        <v/>
      </c>
      <c r="AD1048" s="42">
        <f>NEWPOLICY(AD1021,AD1030,AD1039)</f>
        <v/>
      </c>
      <c r="AE1048" s="25">
        <f>LOWER(Settings!$C$4)&amp;".mit."&amp;$A1048&amp;IF($C1048="","","."&amp;$C1048&amp;"."&amp;$B1048)&amp;IF(INDEX(Variables!$D$5:$D$105,MATCH($A1048,Variables!$A$5:$A$105,0))="","","."&amp;INDEX(Variables!$D$5:$D$105,MATCH($A1048,Variables!$A$5:$A$105,0)))&amp;"."&amp;AE$5</f>
        <v/>
      </c>
      <c r="AF1048" s="41">
        <f>AF1021+AF1030+AF1039</f>
        <v/>
      </c>
      <c r="AG1048" s="40">
        <f>AG1021+AG1030+AG1039</f>
        <v/>
      </c>
      <c r="AH1048" s="40">
        <f>AH1021+AH1030+AH1039</f>
        <v/>
      </c>
      <c r="AI1048" s="40">
        <f>AI1021+AI1030+AI1039</f>
        <v/>
      </c>
      <c r="AJ1048" s="40">
        <f>AJ1021+AJ1030+AJ1039</f>
        <v/>
      </c>
      <c r="AK1048" s="40">
        <f>AK1021+AK1030+AK1039</f>
        <v/>
      </c>
      <c r="AL1048" s="40">
        <f>AL1021+AL1030+AL1039</f>
        <v/>
      </c>
      <c r="AM1048" s="40">
        <f>AM1021+AM1030+AM1039</f>
        <v/>
      </c>
      <c r="AN1048" s="40">
        <f>AN1021+AN1030+AN1039</f>
        <v/>
      </c>
      <c r="AO1048" s="40">
        <f>AO1021+AO1030+AO1039</f>
        <v/>
      </c>
      <c r="AP1048" s="40">
        <f>AP1021+AP1030+AP1039</f>
        <v/>
      </c>
      <c r="AQ1048" s="40">
        <f>AQ1021+AQ1030+AQ1039</f>
        <v/>
      </c>
      <c r="AR1048" s="40">
        <f>AR1021+AR1030+AR1039</f>
        <v/>
      </c>
      <c r="AS1048" s="40">
        <f>AS1021+AS1030+AS1039</f>
        <v/>
      </c>
      <c r="AT1048" s="40">
        <f>AT1021+AT1030+AT1039</f>
        <v/>
      </c>
      <c r="AU1048" s="40">
        <f>AU1021+AU1030+AU1039</f>
        <v/>
      </c>
      <c r="AV1048" s="40">
        <f>AV1021+AV1030+AV1039</f>
        <v/>
      </c>
      <c r="AW1048" s="40">
        <f>AW1021+AW1030+AW1039</f>
        <v/>
      </c>
      <c r="AX1048" s="42">
        <f>NEWPOLICY(AX1021,AX1030,AX1039)</f>
        <v/>
      </c>
    </row>
    <row r="1049" hidden="1" outlineLevel="2"/>
    <row r="1050" hidden="1" outlineLevel="2">
      <c r="A1050" s="5" t="inlineStr">
        <is>
          <t>atp</t>
        </is>
      </c>
      <c r="B1050" s="5" t="inlineStr">
        <is>
          <t>coa</t>
        </is>
      </c>
      <c r="C1050" s="5" t="inlineStr">
        <is>
          <t>cem</t>
        </is>
      </c>
      <c r="D1050" s="40">
        <f>INDEX(Inputs!$R$5:$R$132,MATCH($B1050&amp;"|"&amp;$C1050,Inputs!$A$5:$A$132,0))</f>
        <v/>
      </c>
      <c r="E1050" s="40">
        <f>INDEX(Inputs!$S$5:$S$132,MATCH($B1050&amp;"|"&amp;$C1050,Inputs!$A$5:$A$132,0))</f>
        <v/>
      </c>
      <c r="F1050" s="39" t="n"/>
      <c r="G1050" s="39" t="n"/>
      <c r="H1050" s="5">
        <f>INDEX(Variables!$B$5:$B$105,MATCH($A1050,Variables!$A$5:$A$105,0))&amp;IF($C1050="",""," | "&amp;INDEX(Mapping!$B$5:$B$26,MATCH($C1050,Mapping!$A$5:$A$26,0))&amp;" | "&amp;INDEX(Mapping!$B$30:$B$41,MATCH($B1050,Mapping!$A$30:$A$41,0)))</f>
        <v/>
      </c>
      <c r="I1050" s="5">
        <f>INDEX(Variables!$C$5:$C$105,MATCH($A1050,Variables!$A$5:$A$105,0))</f>
        <v/>
      </c>
      <c r="J1050" s="5">
        <f>INDEX(Variables!$E$5:$E$105,MATCH($A1050,Variables!$A$5:$A$105,0))</f>
        <v/>
      </c>
      <c r="K1050" s="25">
        <f>LOWER(Settings!$C$4)&amp;".mit."&amp;$A1050&amp;IF($C1050="","","."&amp;$C1050&amp;"."&amp;$B1050)&amp;IF(INDEX(Variables!$D$5:$D$105,MATCH($A1050,Variables!$A$5:$A$105,0))="","","."&amp;INDEX(Variables!$D$5:$D$105,MATCH($A1050,Variables!$A$5:$A$105,0)))&amp;"."&amp;K$5</f>
        <v/>
      </c>
      <c r="L1050" s="41">
        <f>MAX(INDEX(L$232:L$243,$D1050)+L1041*(1+$E1050),0.01)</f>
        <v/>
      </c>
      <c r="M1050" s="40">
        <f>MAX(INDEX(M$232:M$243,$D1050)+M1041*(1+$E1050),0.01)</f>
        <v/>
      </c>
      <c r="N1050" s="40">
        <f>MAX(INDEX(N$232:N$243,$D1050)+N1041*(1+$E1050),0.01)</f>
        <v/>
      </c>
      <c r="O1050" s="40">
        <f>MAX(INDEX(O$232:O$243,$D1050)+O1041*(1+$E1050),0.01)</f>
        <v/>
      </c>
      <c r="P1050" s="40">
        <f>MAX(INDEX(P$232:P$243,$D1050)+P1041*(1+$E1050),0.01)</f>
        <v/>
      </c>
      <c r="Q1050" s="40">
        <f>MAX(INDEX(Q$232:Q$243,$D1050)+Q1041*(1+$E1050),0.01)</f>
        <v/>
      </c>
      <c r="R1050" s="40">
        <f>MAX(INDEX(R$232:R$243,$D1050)+R1041*(1+$E1050),0.01)</f>
        <v/>
      </c>
      <c r="S1050" s="40">
        <f>MAX(INDEX(S$232:S$243,$D1050)+S1041*(1+$E1050),0.01)</f>
        <v/>
      </c>
      <c r="T1050" s="40">
        <f>MAX(INDEX(T$232:T$243,$D1050)+T1041*(1+$E1050),0.01)</f>
        <v/>
      </c>
      <c r="U1050" s="40">
        <f>MAX(INDEX(U$232:U$243,$D1050)+U1041*(1+$E1050),0.01)</f>
        <v/>
      </c>
      <c r="V1050" s="40">
        <f>MAX(INDEX(V$232:V$243,$D1050)+V1041*(1+$E1050),0.01)</f>
        <v/>
      </c>
      <c r="W1050" s="40">
        <f>MAX(INDEX(W$232:W$243,$D1050)+W1041*(1+$E1050),0.01)</f>
        <v/>
      </c>
      <c r="X1050" s="40">
        <f>MAX(INDEX(X$232:X$243,$D1050)+X1041*(1+$E1050),0.01)</f>
        <v/>
      </c>
      <c r="Y1050" s="40">
        <f>MAX(INDEX(Y$232:Y$243,$D1050)+Y1041*(1+$E1050),0.01)</f>
        <v/>
      </c>
      <c r="Z1050" s="40">
        <f>MAX(INDEX(Z$232:Z$243,$D1050)+Z1041*(1+$E1050),0.01)</f>
        <v/>
      </c>
      <c r="AA1050" s="40">
        <f>MAX(INDEX(AA$232:AA$243,$D1050)+AA1041*(1+$E1050),0.01)</f>
        <v/>
      </c>
      <c r="AB1050" s="40">
        <f>MAX(INDEX(AB$232:AB$243,$D1050)+AB1041*(1+$E1050),0.01)</f>
        <v/>
      </c>
      <c r="AC1050" s="40">
        <f>MAX(INDEX(AC$232:AC$243,$D1050)+AC1041*(1+$E1050),0.01)</f>
        <v/>
      </c>
      <c r="AD1050" s="42">
        <f>POSTTAX(INDEX(AD$232:AD$243,$D1050),AD1041,$E1050)</f>
        <v/>
      </c>
      <c r="AE1050" s="25">
        <f>LOWER(Settings!$C$4)&amp;".mit."&amp;$A1050&amp;IF($C1050="","","."&amp;$C1050&amp;"."&amp;$B1050)&amp;IF(INDEX(Variables!$D$5:$D$105,MATCH($A1050,Variables!$A$5:$A$105,0))="","","."&amp;INDEX(Variables!$D$5:$D$105,MATCH($A1050,Variables!$A$5:$A$105,0)))&amp;"."&amp;AE$5</f>
        <v/>
      </c>
      <c r="AF1050" s="41">
        <f>MAX(INDEX(AF$232:AF$243,$D1050)+AF1041*(1+$E1050),0.01)</f>
        <v/>
      </c>
      <c r="AG1050" s="40">
        <f>MAX(INDEX(AG$232:AG$243,$D1050)+AG1041*(1+$E1050),0.01)</f>
        <v/>
      </c>
      <c r="AH1050" s="40">
        <f>MAX(INDEX(AH$232:AH$243,$D1050)+AH1041*(1+$E1050),0.01)</f>
        <v/>
      </c>
      <c r="AI1050" s="40">
        <f>MAX(INDEX(AI$232:AI$243,$D1050)+AI1041*(1+$E1050),0.01)</f>
        <v/>
      </c>
      <c r="AJ1050" s="40">
        <f>MAX(INDEX(AJ$232:AJ$243,$D1050)+AJ1041*(1+$E1050),0.01)</f>
        <v/>
      </c>
      <c r="AK1050" s="40">
        <f>MAX(INDEX(AK$232:AK$243,$D1050)+AK1041*(1+$E1050),0.01)</f>
        <v/>
      </c>
      <c r="AL1050" s="40">
        <f>MAX(INDEX(AL$232:AL$243,$D1050)+AL1041*(1+$E1050),0.01)</f>
        <v/>
      </c>
      <c r="AM1050" s="40">
        <f>MAX(INDEX(AM$232:AM$243,$D1050)+AM1041*(1+$E1050),0.01)</f>
        <v/>
      </c>
      <c r="AN1050" s="40">
        <f>MAX(INDEX(AN$232:AN$243,$D1050)+AN1041*(1+$E1050),0.01)</f>
        <v/>
      </c>
      <c r="AO1050" s="40">
        <f>MAX(INDEX(AO$232:AO$243,$D1050)+AO1041*(1+$E1050),0.01)</f>
        <v/>
      </c>
      <c r="AP1050" s="40">
        <f>MAX(INDEX(AP$232:AP$243,$D1050)+AP1041*(1+$E1050),0.01)</f>
        <v/>
      </c>
      <c r="AQ1050" s="40">
        <f>MAX(INDEX(AQ$232:AQ$243,$D1050)+AQ1041*(1+$E1050),0.01)</f>
        <v/>
      </c>
      <c r="AR1050" s="40">
        <f>MAX(INDEX(AR$232:AR$243,$D1050)+AR1041*(1+$E1050),0.01)</f>
        <v/>
      </c>
      <c r="AS1050" s="40">
        <f>MAX(INDEX(AS$232:AS$243,$D1050)+AS1041*(1+$E1050),0.01)</f>
        <v/>
      </c>
      <c r="AT1050" s="40">
        <f>MAX(INDEX(AT$232:AT$243,$D1050)+AT1041*(1+$E1050),0.01)</f>
        <v/>
      </c>
      <c r="AU1050" s="40">
        <f>MAX(INDEX(AU$232:AU$243,$D1050)+AU1041*(1+$E1050),0.01)</f>
        <v/>
      </c>
      <c r="AV1050" s="40">
        <f>MAX(INDEX(AV$232:AV$243,$D1050)+AV1041*(1+$E1050),0.01)</f>
        <v/>
      </c>
      <c r="AW1050" s="40">
        <f>MAX(INDEX(AW$232:AW$243,$D1050)+AW1041*(1+$E1050),0.01)</f>
        <v/>
      </c>
      <c r="AX1050" s="42">
        <f>POSTTAX(INDEX(AX$232:AX$243,$D1050),AX1041,$E1050)</f>
        <v/>
      </c>
    </row>
    <row r="1051" hidden="1" outlineLevel="2">
      <c r="A1051" s="5" t="inlineStr">
        <is>
          <t>atp</t>
        </is>
      </c>
      <c r="B1051" s="5" t="inlineStr">
        <is>
          <t>nga</t>
        </is>
      </c>
      <c r="C1051" s="5" t="inlineStr">
        <is>
          <t>cem</t>
        </is>
      </c>
      <c r="D1051" s="40">
        <f>INDEX(Inputs!$R$5:$R$132,MATCH($B1051&amp;"|"&amp;$C1051,Inputs!$A$5:$A$132,0))</f>
        <v/>
      </c>
      <c r="E1051" s="40">
        <f>INDEX(Inputs!$S$5:$S$132,MATCH($B1051&amp;"|"&amp;$C1051,Inputs!$A$5:$A$132,0))</f>
        <v/>
      </c>
      <c r="F1051" s="39" t="n"/>
      <c r="G1051" s="39" t="n"/>
      <c r="H1051" s="5">
        <f>INDEX(Variables!$B$5:$B$105,MATCH($A1051,Variables!$A$5:$A$105,0))&amp;IF($C1051="",""," | "&amp;INDEX(Mapping!$B$5:$B$26,MATCH($C1051,Mapping!$A$5:$A$26,0))&amp;" | "&amp;INDEX(Mapping!$B$30:$B$41,MATCH($B1051,Mapping!$A$30:$A$41,0)))</f>
        <v/>
      </c>
      <c r="I1051" s="5">
        <f>INDEX(Variables!$C$5:$C$105,MATCH($A1051,Variables!$A$5:$A$105,0))</f>
        <v/>
      </c>
      <c r="J1051" s="5">
        <f>INDEX(Variables!$E$5:$E$105,MATCH($A1051,Variables!$A$5:$A$105,0))</f>
        <v/>
      </c>
      <c r="K1051" s="25">
        <f>LOWER(Settings!$C$4)&amp;".mit."&amp;$A1051&amp;IF($C1051="","","."&amp;$C1051&amp;"."&amp;$B1051)&amp;IF(INDEX(Variables!$D$5:$D$105,MATCH($A1051,Variables!$A$5:$A$105,0))="","","."&amp;INDEX(Variables!$D$5:$D$105,MATCH($A1051,Variables!$A$5:$A$105,0)))&amp;"."&amp;K$5</f>
        <v/>
      </c>
      <c r="L1051" s="41">
        <f>MAX(INDEX(L$232:L$243,$D1051)+L1042*(1+$E1051),0.01)</f>
        <v/>
      </c>
      <c r="M1051" s="40">
        <f>MAX(INDEX(M$232:M$243,$D1051)+M1042*(1+$E1051),0.01)</f>
        <v/>
      </c>
      <c r="N1051" s="40">
        <f>MAX(INDEX(N$232:N$243,$D1051)+N1042*(1+$E1051),0.01)</f>
        <v/>
      </c>
      <c r="O1051" s="40">
        <f>MAX(INDEX(O$232:O$243,$D1051)+O1042*(1+$E1051),0.01)</f>
        <v/>
      </c>
      <c r="P1051" s="40">
        <f>MAX(INDEX(P$232:P$243,$D1051)+P1042*(1+$E1051),0.01)</f>
        <v/>
      </c>
      <c r="Q1051" s="40">
        <f>MAX(INDEX(Q$232:Q$243,$D1051)+Q1042*(1+$E1051),0.01)</f>
        <v/>
      </c>
      <c r="R1051" s="40">
        <f>MAX(INDEX(R$232:R$243,$D1051)+R1042*(1+$E1051),0.01)</f>
        <v/>
      </c>
      <c r="S1051" s="40">
        <f>MAX(INDEX(S$232:S$243,$D1051)+S1042*(1+$E1051),0.01)</f>
        <v/>
      </c>
      <c r="T1051" s="40">
        <f>MAX(INDEX(T$232:T$243,$D1051)+T1042*(1+$E1051),0.01)</f>
        <v/>
      </c>
      <c r="U1051" s="40">
        <f>MAX(INDEX(U$232:U$243,$D1051)+U1042*(1+$E1051),0.01)</f>
        <v/>
      </c>
      <c r="V1051" s="40">
        <f>MAX(INDEX(V$232:V$243,$D1051)+V1042*(1+$E1051),0.01)</f>
        <v/>
      </c>
      <c r="W1051" s="40">
        <f>MAX(INDEX(W$232:W$243,$D1051)+W1042*(1+$E1051),0.01)</f>
        <v/>
      </c>
      <c r="X1051" s="40">
        <f>MAX(INDEX(X$232:X$243,$D1051)+X1042*(1+$E1051),0.01)</f>
        <v/>
      </c>
      <c r="Y1051" s="40">
        <f>MAX(INDEX(Y$232:Y$243,$D1051)+Y1042*(1+$E1051),0.01)</f>
        <v/>
      </c>
      <c r="Z1051" s="40">
        <f>MAX(INDEX(Z$232:Z$243,$D1051)+Z1042*(1+$E1051),0.01)</f>
        <v/>
      </c>
      <c r="AA1051" s="40">
        <f>MAX(INDEX(AA$232:AA$243,$D1051)+AA1042*(1+$E1051),0.01)</f>
        <v/>
      </c>
      <c r="AB1051" s="40">
        <f>MAX(INDEX(AB$232:AB$243,$D1051)+AB1042*(1+$E1051),0.01)</f>
        <v/>
      </c>
      <c r="AC1051" s="40">
        <f>MAX(INDEX(AC$232:AC$243,$D1051)+AC1042*(1+$E1051),0.01)</f>
        <v/>
      </c>
      <c r="AD1051" s="42">
        <f>POSTTAX(INDEX(AD$232:AD$243,$D1051),AD1042,$E1051)</f>
        <v/>
      </c>
      <c r="AE1051" s="25">
        <f>LOWER(Settings!$C$4)&amp;".mit."&amp;$A1051&amp;IF($C1051="","","."&amp;$C1051&amp;"."&amp;$B1051)&amp;IF(INDEX(Variables!$D$5:$D$105,MATCH($A1051,Variables!$A$5:$A$105,0))="","","."&amp;INDEX(Variables!$D$5:$D$105,MATCH($A1051,Variables!$A$5:$A$105,0)))&amp;"."&amp;AE$5</f>
        <v/>
      </c>
      <c r="AF1051" s="41">
        <f>MAX(INDEX(AF$232:AF$243,$D1051)+AF1042*(1+$E1051),0.01)</f>
        <v/>
      </c>
      <c r="AG1051" s="40">
        <f>MAX(INDEX(AG$232:AG$243,$D1051)+AG1042*(1+$E1051),0.01)</f>
        <v/>
      </c>
      <c r="AH1051" s="40">
        <f>MAX(INDEX(AH$232:AH$243,$D1051)+AH1042*(1+$E1051),0.01)</f>
        <v/>
      </c>
      <c r="AI1051" s="40">
        <f>MAX(INDEX(AI$232:AI$243,$D1051)+AI1042*(1+$E1051),0.01)</f>
        <v/>
      </c>
      <c r="AJ1051" s="40">
        <f>MAX(INDEX(AJ$232:AJ$243,$D1051)+AJ1042*(1+$E1051),0.01)</f>
        <v/>
      </c>
      <c r="AK1051" s="40">
        <f>MAX(INDEX(AK$232:AK$243,$D1051)+AK1042*(1+$E1051),0.01)</f>
        <v/>
      </c>
      <c r="AL1051" s="40">
        <f>MAX(INDEX(AL$232:AL$243,$D1051)+AL1042*(1+$E1051),0.01)</f>
        <v/>
      </c>
      <c r="AM1051" s="40">
        <f>MAX(INDEX(AM$232:AM$243,$D1051)+AM1042*(1+$E1051),0.01)</f>
        <v/>
      </c>
      <c r="AN1051" s="40">
        <f>MAX(INDEX(AN$232:AN$243,$D1051)+AN1042*(1+$E1051),0.01)</f>
        <v/>
      </c>
      <c r="AO1051" s="40">
        <f>MAX(INDEX(AO$232:AO$243,$D1051)+AO1042*(1+$E1051),0.01)</f>
        <v/>
      </c>
      <c r="AP1051" s="40">
        <f>MAX(INDEX(AP$232:AP$243,$D1051)+AP1042*(1+$E1051),0.01)</f>
        <v/>
      </c>
      <c r="AQ1051" s="40">
        <f>MAX(INDEX(AQ$232:AQ$243,$D1051)+AQ1042*(1+$E1051),0.01)</f>
        <v/>
      </c>
      <c r="AR1051" s="40">
        <f>MAX(INDEX(AR$232:AR$243,$D1051)+AR1042*(1+$E1051),0.01)</f>
        <v/>
      </c>
      <c r="AS1051" s="40">
        <f>MAX(INDEX(AS$232:AS$243,$D1051)+AS1042*(1+$E1051),0.01)</f>
        <v/>
      </c>
      <c r="AT1051" s="40">
        <f>MAX(INDEX(AT$232:AT$243,$D1051)+AT1042*(1+$E1051),0.01)</f>
        <v/>
      </c>
      <c r="AU1051" s="40">
        <f>MAX(INDEX(AU$232:AU$243,$D1051)+AU1042*(1+$E1051),0.01)</f>
        <v/>
      </c>
      <c r="AV1051" s="40">
        <f>MAX(INDEX(AV$232:AV$243,$D1051)+AV1042*(1+$E1051),0.01)</f>
        <v/>
      </c>
      <c r="AW1051" s="40">
        <f>MAX(INDEX(AW$232:AW$243,$D1051)+AW1042*(1+$E1051),0.01)</f>
        <v/>
      </c>
      <c r="AX1051" s="42">
        <f>POSTTAX(INDEX(AX$232:AX$243,$D1051),AX1042,$E1051)</f>
        <v/>
      </c>
    </row>
    <row r="1052" hidden="1" outlineLevel="2">
      <c r="A1052" s="5" t="inlineStr">
        <is>
          <t>atp</t>
        </is>
      </c>
      <c r="B1052" s="5" t="inlineStr">
        <is>
          <t>gso</t>
        </is>
      </c>
      <c r="C1052" s="5" t="inlineStr">
        <is>
          <t>cem</t>
        </is>
      </c>
      <c r="D1052" s="40">
        <f>INDEX(Inputs!$R$5:$R$132,MATCH($B1052&amp;"|"&amp;$C1052,Inputs!$A$5:$A$132,0))</f>
        <v/>
      </c>
      <c r="E1052" s="40">
        <f>INDEX(Inputs!$S$5:$S$132,MATCH($B1052&amp;"|"&amp;$C1052,Inputs!$A$5:$A$132,0))</f>
        <v/>
      </c>
      <c r="F1052" s="39" t="n"/>
      <c r="G1052" s="39" t="n"/>
      <c r="H1052" s="5">
        <f>INDEX(Variables!$B$5:$B$105,MATCH($A1052,Variables!$A$5:$A$105,0))&amp;IF($C1052="",""," | "&amp;INDEX(Mapping!$B$5:$B$26,MATCH($C1052,Mapping!$A$5:$A$26,0))&amp;" | "&amp;INDEX(Mapping!$B$30:$B$41,MATCH($B1052,Mapping!$A$30:$A$41,0)))</f>
        <v/>
      </c>
      <c r="I1052" s="5">
        <f>INDEX(Variables!$C$5:$C$105,MATCH($A1052,Variables!$A$5:$A$105,0))</f>
        <v/>
      </c>
      <c r="J1052" s="5">
        <f>INDEX(Variables!$E$5:$E$105,MATCH($A1052,Variables!$A$5:$A$105,0))</f>
        <v/>
      </c>
      <c r="K1052" s="25">
        <f>LOWER(Settings!$C$4)&amp;".mit."&amp;$A1052&amp;IF($C1052="","","."&amp;$C1052&amp;"."&amp;$B1052)&amp;IF(INDEX(Variables!$D$5:$D$105,MATCH($A1052,Variables!$A$5:$A$105,0))="","","."&amp;INDEX(Variables!$D$5:$D$105,MATCH($A1052,Variables!$A$5:$A$105,0)))&amp;"."&amp;K$5</f>
        <v/>
      </c>
      <c r="L1052" s="41">
        <f>MAX(INDEX(L$232:L$243,$D1052)+L1043*(1+$E1052),0.01)</f>
        <v/>
      </c>
      <c r="M1052" s="40">
        <f>MAX(INDEX(M$232:M$243,$D1052)+M1043*(1+$E1052),0.01)</f>
        <v/>
      </c>
      <c r="N1052" s="40">
        <f>MAX(INDEX(N$232:N$243,$D1052)+N1043*(1+$E1052),0.01)</f>
        <v/>
      </c>
      <c r="O1052" s="40">
        <f>MAX(INDEX(O$232:O$243,$D1052)+O1043*(1+$E1052),0.01)</f>
        <v/>
      </c>
      <c r="P1052" s="40">
        <f>MAX(INDEX(P$232:P$243,$D1052)+P1043*(1+$E1052),0.01)</f>
        <v/>
      </c>
      <c r="Q1052" s="40">
        <f>MAX(INDEX(Q$232:Q$243,$D1052)+Q1043*(1+$E1052),0.01)</f>
        <v/>
      </c>
      <c r="R1052" s="40">
        <f>MAX(INDEX(R$232:R$243,$D1052)+R1043*(1+$E1052),0.01)</f>
        <v/>
      </c>
      <c r="S1052" s="40">
        <f>MAX(INDEX(S$232:S$243,$D1052)+S1043*(1+$E1052),0.01)</f>
        <v/>
      </c>
      <c r="T1052" s="40">
        <f>MAX(INDEX(T$232:T$243,$D1052)+T1043*(1+$E1052),0.01)</f>
        <v/>
      </c>
      <c r="U1052" s="40">
        <f>MAX(INDEX(U$232:U$243,$D1052)+U1043*(1+$E1052),0.01)</f>
        <v/>
      </c>
      <c r="V1052" s="40">
        <f>MAX(INDEX(V$232:V$243,$D1052)+V1043*(1+$E1052),0.01)</f>
        <v/>
      </c>
      <c r="W1052" s="40">
        <f>MAX(INDEX(W$232:W$243,$D1052)+W1043*(1+$E1052),0.01)</f>
        <v/>
      </c>
      <c r="X1052" s="40">
        <f>MAX(INDEX(X$232:X$243,$D1052)+X1043*(1+$E1052),0.01)</f>
        <v/>
      </c>
      <c r="Y1052" s="40">
        <f>MAX(INDEX(Y$232:Y$243,$D1052)+Y1043*(1+$E1052),0.01)</f>
        <v/>
      </c>
      <c r="Z1052" s="40">
        <f>MAX(INDEX(Z$232:Z$243,$D1052)+Z1043*(1+$E1052),0.01)</f>
        <v/>
      </c>
      <c r="AA1052" s="40">
        <f>MAX(INDEX(AA$232:AA$243,$D1052)+AA1043*(1+$E1052),0.01)</f>
        <v/>
      </c>
      <c r="AB1052" s="40">
        <f>MAX(INDEX(AB$232:AB$243,$D1052)+AB1043*(1+$E1052),0.01)</f>
        <v/>
      </c>
      <c r="AC1052" s="40">
        <f>MAX(INDEX(AC$232:AC$243,$D1052)+AC1043*(1+$E1052),0.01)</f>
        <v/>
      </c>
      <c r="AD1052" s="42">
        <f>POSTTAX(INDEX(AD$232:AD$243,$D1052),AD1043,$E1052)</f>
        <v/>
      </c>
      <c r="AE1052" s="25">
        <f>LOWER(Settings!$C$4)&amp;".mit."&amp;$A1052&amp;IF($C1052="","","."&amp;$C1052&amp;"."&amp;$B1052)&amp;IF(INDEX(Variables!$D$5:$D$105,MATCH($A1052,Variables!$A$5:$A$105,0))="","","."&amp;INDEX(Variables!$D$5:$D$105,MATCH($A1052,Variables!$A$5:$A$105,0)))&amp;"."&amp;AE$5</f>
        <v/>
      </c>
      <c r="AF1052" s="41">
        <f>MAX(INDEX(AF$232:AF$243,$D1052)+AF1043*(1+$E1052),0.01)</f>
        <v/>
      </c>
      <c r="AG1052" s="40">
        <f>MAX(INDEX(AG$232:AG$243,$D1052)+AG1043*(1+$E1052),0.01)</f>
        <v/>
      </c>
      <c r="AH1052" s="40">
        <f>MAX(INDEX(AH$232:AH$243,$D1052)+AH1043*(1+$E1052),0.01)</f>
        <v/>
      </c>
      <c r="AI1052" s="40">
        <f>MAX(INDEX(AI$232:AI$243,$D1052)+AI1043*(1+$E1052),0.01)</f>
        <v/>
      </c>
      <c r="AJ1052" s="40">
        <f>MAX(INDEX(AJ$232:AJ$243,$D1052)+AJ1043*(1+$E1052),0.01)</f>
        <v/>
      </c>
      <c r="AK1052" s="40">
        <f>MAX(INDEX(AK$232:AK$243,$D1052)+AK1043*(1+$E1052),0.01)</f>
        <v/>
      </c>
      <c r="AL1052" s="40">
        <f>MAX(INDEX(AL$232:AL$243,$D1052)+AL1043*(1+$E1052),0.01)</f>
        <v/>
      </c>
      <c r="AM1052" s="40">
        <f>MAX(INDEX(AM$232:AM$243,$D1052)+AM1043*(1+$E1052),0.01)</f>
        <v/>
      </c>
      <c r="AN1052" s="40">
        <f>MAX(INDEX(AN$232:AN$243,$D1052)+AN1043*(1+$E1052),0.01)</f>
        <v/>
      </c>
      <c r="AO1052" s="40">
        <f>MAX(INDEX(AO$232:AO$243,$D1052)+AO1043*(1+$E1052),0.01)</f>
        <v/>
      </c>
      <c r="AP1052" s="40">
        <f>MAX(INDEX(AP$232:AP$243,$D1052)+AP1043*(1+$E1052),0.01)</f>
        <v/>
      </c>
      <c r="AQ1052" s="40">
        <f>MAX(INDEX(AQ$232:AQ$243,$D1052)+AQ1043*(1+$E1052),0.01)</f>
        <v/>
      </c>
      <c r="AR1052" s="40">
        <f>MAX(INDEX(AR$232:AR$243,$D1052)+AR1043*(1+$E1052),0.01)</f>
        <v/>
      </c>
      <c r="AS1052" s="40">
        <f>MAX(INDEX(AS$232:AS$243,$D1052)+AS1043*(1+$E1052),0.01)</f>
        <v/>
      </c>
      <c r="AT1052" s="40">
        <f>MAX(INDEX(AT$232:AT$243,$D1052)+AT1043*(1+$E1052),0.01)</f>
        <v/>
      </c>
      <c r="AU1052" s="40">
        <f>MAX(INDEX(AU$232:AU$243,$D1052)+AU1043*(1+$E1052),0.01)</f>
        <v/>
      </c>
      <c r="AV1052" s="40">
        <f>MAX(INDEX(AV$232:AV$243,$D1052)+AV1043*(1+$E1052),0.01)</f>
        <v/>
      </c>
      <c r="AW1052" s="40">
        <f>MAX(INDEX(AW$232:AW$243,$D1052)+AW1043*(1+$E1052),0.01)</f>
        <v/>
      </c>
      <c r="AX1052" s="42">
        <f>POSTTAX(INDEX(AX$232:AX$243,$D1052),AX1043,$E1052)</f>
        <v/>
      </c>
    </row>
    <row r="1053" hidden="1" outlineLevel="2">
      <c r="A1053" s="5" t="inlineStr">
        <is>
          <t>atp</t>
        </is>
      </c>
      <c r="B1053" s="5" t="inlineStr">
        <is>
          <t>die</t>
        </is>
      </c>
      <c r="C1053" s="5" t="inlineStr">
        <is>
          <t>cem</t>
        </is>
      </c>
      <c r="D1053" s="40">
        <f>INDEX(Inputs!$R$5:$R$132,MATCH($B1053&amp;"|"&amp;$C1053,Inputs!$A$5:$A$132,0))</f>
        <v/>
      </c>
      <c r="E1053" s="40">
        <f>INDEX(Inputs!$S$5:$S$132,MATCH($B1053&amp;"|"&amp;$C1053,Inputs!$A$5:$A$132,0))</f>
        <v/>
      </c>
      <c r="F1053" s="39" t="n"/>
      <c r="G1053" s="39" t="n"/>
      <c r="H1053" s="5">
        <f>INDEX(Variables!$B$5:$B$105,MATCH($A1053,Variables!$A$5:$A$105,0))&amp;IF($C1053="",""," | "&amp;INDEX(Mapping!$B$5:$B$26,MATCH($C1053,Mapping!$A$5:$A$26,0))&amp;" | "&amp;INDEX(Mapping!$B$30:$B$41,MATCH($B1053,Mapping!$A$30:$A$41,0)))</f>
        <v/>
      </c>
      <c r="I1053" s="5">
        <f>INDEX(Variables!$C$5:$C$105,MATCH($A1053,Variables!$A$5:$A$105,0))</f>
        <v/>
      </c>
      <c r="J1053" s="5">
        <f>INDEX(Variables!$E$5:$E$105,MATCH($A1053,Variables!$A$5:$A$105,0))</f>
        <v/>
      </c>
      <c r="K1053" s="25">
        <f>LOWER(Settings!$C$4)&amp;".mit."&amp;$A1053&amp;IF($C1053="","","."&amp;$C1053&amp;"."&amp;$B1053)&amp;IF(INDEX(Variables!$D$5:$D$105,MATCH($A1053,Variables!$A$5:$A$105,0))="","","."&amp;INDEX(Variables!$D$5:$D$105,MATCH($A1053,Variables!$A$5:$A$105,0)))&amp;"."&amp;K$5</f>
        <v/>
      </c>
      <c r="L1053" s="41">
        <f>MAX(INDEX(L$232:L$243,$D1053)+L1044*(1+$E1053),0.01)</f>
        <v/>
      </c>
      <c r="M1053" s="40">
        <f>MAX(INDEX(M$232:M$243,$D1053)+M1044*(1+$E1053),0.01)</f>
        <v/>
      </c>
      <c r="N1053" s="40">
        <f>MAX(INDEX(N$232:N$243,$D1053)+N1044*(1+$E1053),0.01)</f>
        <v/>
      </c>
      <c r="O1053" s="40">
        <f>MAX(INDEX(O$232:O$243,$D1053)+O1044*(1+$E1053),0.01)</f>
        <v/>
      </c>
      <c r="P1053" s="40">
        <f>MAX(INDEX(P$232:P$243,$D1053)+P1044*(1+$E1053),0.01)</f>
        <v/>
      </c>
      <c r="Q1053" s="40">
        <f>MAX(INDEX(Q$232:Q$243,$D1053)+Q1044*(1+$E1053),0.01)</f>
        <v/>
      </c>
      <c r="R1053" s="40">
        <f>MAX(INDEX(R$232:R$243,$D1053)+R1044*(1+$E1053),0.01)</f>
        <v/>
      </c>
      <c r="S1053" s="40">
        <f>MAX(INDEX(S$232:S$243,$D1053)+S1044*(1+$E1053),0.01)</f>
        <v/>
      </c>
      <c r="T1053" s="40">
        <f>MAX(INDEX(T$232:T$243,$D1053)+T1044*(1+$E1053),0.01)</f>
        <v/>
      </c>
      <c r="U1053" s="40">
        <f>MAX(INDEX(U$232:U$243,$D1053)+U1044*(1+$E1053),0.01)</f>
        <v/>
      </c>
      <c r="V1053" s="40">
        <f>MAX(INDEX(V$232:V$243,$D1053)+V1044*(1+$E1053),0.01)</f>
        <v/>
      </c>
      <c r="W1053" s="40">
        <f>MAX(INDEX(W$232:W$243,$D1053)+W1044*(1+$E1053),0.01)</f>
        <v/>
      </c>
      <c r="X1053" s="40">
        <f>MAX(INDEX(X$232:X$243,$D1053)+X1044*(1+$E1053),0.01)</f>
        <v/>
      </c>
      <c r="Y1053" s="40">
        <f>MAX(INDEX(Y$232:Y$243,$D1053)+Y1044*(1+$E1053),0.01)</f>
        <v/>
      </c>
      <c r="Z1053" s="40">
        <f>MAX(INDEX(Z$232:Z$243,$D1053)+Z1044*(1+$E1053),0.01)</f>
        <v/>
      </c>
      <c r="AA1053" s="40">
        <f>MAX(INDEX(AA$232:AA$243,$D1053)+AA1044*(1+$E1053),0.01)</f>
        <v/>
      </c>
      <c r="AB1053" s="40">
        <f>MAX(INDEX(AB$232:AB$243,$D1053)+AB1044*(1+$E1053),0.01)</f>
        <v/>
      </c>
      <c r="AC1053" s="40">
        <f>MAX(INDEX(AC$232:AC$243,$D1053)+AC1044*(1+$E1053),0.01)</f>
        <v/>
      </c>
      <c r="AD1053" s="42">
        <f>POSTTAX(INDEX(AD$232:AD$243,$D1053),AD1044,$E1053)</f>
        <v/>
      </c>
      <c r="AE1053" s="25">
        <f>LOWER(Settings!$C$4)&amp;".mit."&amp;$A1053&amp;IF($C1053="","","."&amp;$C1053&amp;"."&amp;$B1053)&amp;IF(INDEX(Variables!$D$5:$D$105,MATCH($A1053,Variables!$A$5:$A$105,0))="","","."&amp;INDEX(Variables!$D$5:$D$105,MATCH($A1053,Variables!$A$5:$A$105,0)))&amp;"."&amp;AE$5</f>
        <v/>
      </c>
      <c r="AF1053" s="41">
        <f>MAX(INDEX(AF$232:AF$243,$D1053)+AF1044*(1+$E1053),0.01)</f>
        <v/>
      </c>
      <c r="AG1053" s="40">
        <f>MAX(INDEX(AG$232:AG$243,$D1053)+AG1044*(1+$E1053),0.01)</f>
        <v/>
      </c>
      <c r="AH1053" s="40">
        <f>MAX(INDEX(AH$232:AH$243,$D1053)+AH1044*(1+$E1053),0.01)</f>
        <v/>
      </c>
      <c r="AI1053" s="40">
        <f>MAX(INDEX(AI$232:AI$243,$D1053)+AI1044*(1+$E1053),0.01)</f>
        <v/>
      </c>
      <c r="AJ1053" s="40">
        <f>MAX(INDEX(AJ$232:AJ$243,$D1053)+AJ1044*(1+$E1053),0.01)</f>
        <v/>
      </c>
      <c r="AK1053" s="40">
        <f>MAX(INDEX(AK$232:AK$243,$D1053)+AK1044*(1+$E1053),0.01)</f>
        <v/>
      </c>
      <c r="AL1053" s="40">
        <f>MAX(INDEX(AL$232:AL$243,$D1053)+AL1044*(1+$E1053),0.01)</f>
        <v/>
      </c>
      <c r="AM1053" s="40">
        <f>MAX(INDEX(AM$232:AM$243,$D1053)+AM1044*(1+$E1053),0.01)</f>
        <v/>
      </c>
      <c r="AN1053" s="40">
        <f>MAX(INDEX(AN$232:AN$243,$D1053)+AN1044*(1+$E1053),0.01)</f>
        <v/>
      </c>
      <c r="AO1053" s="40">
        <f>MAX(INDEX(AO$232:AO$243,$D1053)+AO1044*(1+$E1053),0.01)</f>
        <v/>
      </c>
      <c r="AP1053" s="40">
        <f>MAX(INDEX(AP$232:AP$243,$D1053)+AP1044*(1+$E1053),0.01)</f>
        <v/>
      </c>
      <c r="AQ1053" s="40">
        <f>MAX(INDEX(AQ$232:AQ$243,$D1053)+AQ1044*(1+$E1053),0.01)</f>
        <v/>
      </c>
      <c r="AR1053" s="40">
        <f>MAX(INDEX(AR$232:AR$243,$D1053)+AR1044*(1+$E1053),0.01)</f>
        <v/>
      </c>
      <c r="AS1053" s="40">
        <f>MAX(INDEX(AS$232:AS$243,$D1053)+AS1044*(1+$E1053),0.01)</f>
        <v/>
      </c>
      <c r="AT1053" s="40">
        <f>MAX(INDEX(AT$232:AT$243,$D1053)+AT1044*(1+$E1053),0.01)</f>
        <v/>
      </c>
      <c r="AU1053" s="40">
        <f>MAX(INDEX(AU$232:AU$243,$D1053)+AU1044*(1+$E1053),0.01)</f>
        <v/>
      </c>
      <c r="AV1053" s="40">
        <f>MAX(INDEX(AV$232:AV$243,$D1053)+AV1044*(1+$E1053),0.01)</f>
        <v/>
      </c>
      <c r="AW1053" s="40">
        <f>MAX(INDEX(AW$232:AW$243,$D1053)+AW1044*(1+$E1053),0.01)</f>
        <v/>
      </c>
      <c r="AX1053" s="42">
        <f>POSTTAX(INDEX(AX$232:AX$243,$D1053),AX1044,$E1053)</f>
        <v/>
      </c>
    </row>
    <row r="1054" hidden="1" outlineLevel="2">
      <c r="A1054" s="5" t="inlineStr">
        <is>
          <t>atp</t>
        </is>
      </c>
      <c r="B1054" s="5" t="inlineStr">
        <is>
          <t>lpg</t>
        </is>
      </c>
      <c r="C1054" s="5" t="inlineStr">
        <is>
          <t>cem</t>
        </is>
      </c>
      <c r="D1054" s="40">
        <f>INDEX(Inputs!$R$5:$R$132,MATCH($B1054&amp;"|"&amp;$C1054,Inputs!$A$5:$A$132,0))</f>
        <v/>
      </c>
      <c r="E1054" s="40">
        <f>INDEX(Inputs!$S$5:$S$132,MATCH($B1054&amp;"|"&amp;$C1054,Inputs!$A$5:$A$132,0))</f>
        <v/>
      </c>
      <c r="F1054" s="39" t="n"/>
      <c r="G1054" s="39" t="n"/>
      <c r="H1054" s="5">
        <f>INDEX(Variables!$B$5:$B$105,MATCH($A1054,Variables!$A$5:$A$105,0))&amp;IF($C1054="",""," | "&amp;INDEX(Mapping!$B$5:$B$26,MATCH($C1054,Mapping!$A$5:$A$26,0))&amp;" | "&amp;INDEX(Mapping!$B$30:$B$41,MATCH($B1054,Mapping!$A$30:$A$41,0)))</f>
        <v/>
      </c>
      <c r="I1054" s="5">
        <f>INDEX(Variables!$C$5:$C$105,MATCH($A1054,Variables!$A$5:$A$105,0))</f>
        <v/>
      </c>
      <c r="J1054" s="5">
        <f>INDEX(Variables!$E$5:$E$105,MATCH($A1054,Variables!$A$5:$A$105,0))</f>
        <v/>
      </c>
      <c r="K1054" s="25">
        <f>LOWER(Settings!$C$4)&amp;".mit."&amp;$A1054&amp;IF($C1054="","","."&amp;$C1054&amp;"."&amp;$B1054)&amp;IF(INDEX(Variables!$D$5:$D$105,MATCH($A1054,Variables!$A$5:$A$105,0))="","","."&amp;INDEX(Variables!$D$5:$D$105,MATCH($A1054,Variables!$A$5:$A$105,0)))&amp;"."&amp;K$5</f>
        <v/>
      </c>
      <c r="L1054" s="41">
        <f>MAX(INDEX(L$232:L$243,$D1054)+L1045*(1+$E1054),0.01)</f>
        <v/>
      </c>
      <c r="M1054" s="40">
        <f>MAX(INDEX(M$232:M$243,$D1054)+M1045*(1+$E1054),0.01)</f>
        <v/>
      </c>
      <c r="N1054" s="40">
        <f>MAX(INDEX(N$232:N$243,$D1054)+N1045*(1+$E1054),0.01)</f>
        <v/>
      </c>
      <c r="O1054" s="40">
        <f>MAX(INDEX(O$232:O$243,$D1054)+O1045*(1+$E1054),0.01)</f>
        <v/>
      </c>
      <c r="P1054" s="40">
        <f>MAX(INDEX(P$232:P$243,$D1054)+P1045*(1+$E1054),0.01)</f>
        <v/>
      </c>
      <c r="Q1054" s="40">
        <f>MAX(INDEX(Q$232:Q$243,$D1054)+Q1045*(1+$E1054),0.01)</f>
        <v/>
      </c>
      <c r="R1054" s="40">
        <f>MAX(INDEX(R$232:R$243,$D1054)+R1045*(1+$E1054),0.01)</f>
        <v/>
      </c>
      <c r="S1054" s="40">
        <f>MAX(INDEX(S$232:S$243,$D1054)+S1045*(1+$E1054),0.01)</f>
        <v/>
      </c>
      <c r="T1054" s="40">
        <f>MAX(INDEX(T$232:T$243,$D1054)+T1045*(1+$E1054),0.01)</f>
        <v/>
      </c>
      <c r="U1054" s="40">
        <f>MAX(INDEX(U$232:U$243,$D1054)+U1045*(1+$E1054),0.01)</f>
        <v/>
      </c>
      <c r="V1054" s="40">
        <f>MAX(INDEX(V$232:V$243,$D1054)+V1045*(1+$E1054),0.01)</f>
        <v/>
      </c>
      <c r="W1054" s="40">
        <f>MAX(INDEX(W$232:W$243,$D1054)+W1045*(1+$E1054),0.01)</f>
        <v/>
      </c>
      <c r="X1054" s="40">
        <f>MAX(INDEX(X$232:X$243,$D1054)+X1045*(1+$E1054),0.01)</f>
        <v/>
      </c>
      <c r="Y1054" s="40">
        <f>MAX(INDEX(Y$232:Y$243,$D1054)+Y1045*(1+$E1054),0.01)</f>
        <v/>
      </c>
      <c r="Z1054" s="40">
        <f>MAX(INDEX(Z$232:Z$243,$D1054)+Z1045*(1+$E1054),0.01)</f>
        <v/>
      </c>
      <c r="AA1054" s="40">
        <f>MAX(INDEX(AA$232:AA$243,$D1054)+AA1045*(1+$E1054),0.01)</f>
        <v/>
      </c>
      <c r="AB1054" s="40">
        <f>MAX(INDEX(AB$232:AB$243,$D1054)+AB1045*(1+$E1054),0.01)</f>
        <v/>
      </c>
      <c r="AC1054" s="40">
        <f>MAX(INDEX(AC$232:AC$243,$D1054)+AC1045*(1+$E1054),0.01)</f>
        <v/>
      </c>
      <c r="AD1054" s="42">
        <f>POSTTAX(INDEX(AD$232:AD$243,$D1054),AD1045,$E1054)</f>
        <v/>
      </c>
      <c r="AE1054" s="25">
        <f>LOWER(Settings!$C$4)&amp;".mit."&amp;$A1054&amp;IF($C1054="","","."&amp;$C1054&amp;"."&amp;$B1054)&amp;IF(INDEX(Variables!$D$5:$D$105,MATCH($A1054,Variables!$A$5:$A$105,0))="","","."&amp;INDEX(Variables!$D$5:$D$105,MATCH($A1054,Variables!$A$5:$A$105,0)))&amp;"."&amp;AE$5</f>
        <v/>
      </c>
      <c r="AF1054" s="41">
        <f>MAX(INDEX(AF$232:AF$243,$D1054)+AF1045*(1+$E1054),0.01)</f>
        <v/>
      </c>
      <c r="AG1054" s="40">
        <f>MAX(INDEX(AG$232:AG$243,$D1054)+AG1045*(1+$E1054),0.01)</f>
        <v/>
      </c>
      <c r="AH1054" s="40">
        <f>MAX(INDEX(AH$232:AH$243,$D1054)+AH1045*(1+$E1054),0.01)</f>
        <v/>
      </c>
      <c r="AI1054" s="40">
        <f>MAX(INDEX(AI$232:AI$243,$D1054)+AI1045*(1+$E1054),0.01)</f>
        <v/>
      </c>
      <c r="AJ1054" s="40">
        <f>MAX(INDEX(AJ$232:AJ$243,$D1054)+AJ1045*(1+$E1054),0.01)</f>
        <v/>
      </c>
      <c r="AK1054" s="40">
        <f>MAX(INDEX(AK$232:AK$243,$D1054)+AK1045*(1+$E1054),0.01)</f>
        <v/>
      </c>
      <c r="AL1054" s="40">
        <f>MAX(INDEX(AL$232:AL$243,$D1054)+AL1045*(1+$E1054),0.01)</f>
        <v/>
      </c>
      <c r="AM1054" s="40">
        <f>MAX(INDEX(AM$232:AM$243,$D1054)+AM1045*(1+$E1054),0.01)</f>
        <v/>
      </c>
      <c r="AN1054" s="40">
        <f>MAX(INDEX(AN$232:AN$243,$D1054)+AN1045*(1+$E1054),0.01)</f>
        <v/>
      </c>
      <c r="AO1054" s="40">
        <f>MAX(INDEX(AO$232:AO$243,$D1054)+AO1045*(1+$E1054),0.01)</f>
        <v/>
      </c>
      <c r="AP1054" s="40">
        <f>MAX(INDEX(AP$232:AP$243,$D1054)+AP1045*(1+$E1054),0.01)</f>
        <v/>
      </c>
      <c r="AQ1054" s="40">
        <f>MAX(INDEX(AQ$232:AQ$243,$D1054)+AQ1045*(1+$E1054),0.01)</f>
        <v/>
      </c>
      <c r="AR1054" s="40">
        <f>MAX(INDEX(AR$232:AR$243,$D1054)+AR1045*(1+$E1054),0.01)</f>
        <v/>
      </c>
      <c r="AS1054" s="40">
        <f>MAX(INDEX(AS$232:AS$243,$D1054)+AS1045*(1+$E1054),0.01)</f>
        <v/>
      </c>
      <c r="AT1054" s="40">
        <f>MAX(INDEX(AT$232:AT$243,$D1054)+AT1045*(1+$E1054),0.01)</f>
        <v/>
      </c>
      <c r="AU1054" s="40">
        <f>MAX(INDEX(AU$232:AU$243,$D1054)+AU1045*(1+$E1054),0.01)</f>
        <v/>
      </c>
      <c r="AV1054" s="40">
        <f>MAX(INDEX(AV$232:AV$243,$D1054)+AV1045*(1+$E1054),0.01)</f>
        <v/>
      </c>
      <c r="AW1054" s="40">
        <f>MAX(INDEX(AW$232:AW$243,$D1054)+AW1045*(1+$E1054),0.01)</f>
        <v/>
      </c>
      <c r="AX1054" s="42">
        <f>POSTTAX(INDEX(AX$232:AX$243,$D1054),AX1045,$E1054)</f>
        <v/>
      </c>
    </row>
    <row r="1055" hidden="1" outlineLevel="2">
      <c r="A1055" s="5" t="inlineStr">
        <is>
          <t>atp</t>
        </is>
      </c>
      <c r="B1055" s="5" t="inlineStr">
        <is>
          <t>ker</t>
        </is>
      </c>
      <c r="C1055" s="5" t="inlineStr">
        <is>
          <t>cem</t>
        </is>
      </c>
      <c r="D1055" s="40">
        <f>INDEX(Inputs!$R$5:$R$132,MATCH($B1055&amp;"|"&amp;$C1055,Inputs!$A$5:$A$132,0))</f>
        <v/>
      </c>
      <c r="E1055" s="40">
        <f>INDEX(Inputs!$S$5:$S$132,MATCH($B1055&amp;"|"&amp;$C1055,Inputs!$A$5:$A$132,0))</f>
        <v/>
      </c>
      <c r="F1055" s="39" t="n"/>
      <c r="G1055" s="39" t="n"/>
      <c r="H1055" s="5">
        <f>INDEX(Variables!$B$5:$B$105,MATCH($A1055,Variables!$A$5:$A$105,0))&amp;IF($C1055="",""," | "&amp;INDEX(Mapping!$B$5:$B$26,MATCH($C1055,Mapping!$A$5:$A$26,0))&amp;" | "&amp;INDEX(Mapping!$B$30:$B$41,MATCH($B1055,Mapping!$A$30:$A$41,0)))</f>
        <v/>
      </c>
      <c r="I1055" s="5">
        <f>INDEX(Variables!$C$5:$C$105,MATCH($A1055,Variables!$A$5:$A$105,0))</f>
        <v/>
      </c>
      <c r="J1055" s="5">
        <f>INDEX(Variables!$E$5:$E$105,MATCH($A1055,Variables!$A$5:$A$105,0))</f>
        <v/>
      </c>
      <c r="K1055" s="25">
        <f>LOWER(Settings!$C$4)&amp;".mit."&amp;$A1055&amp;IF($C1055="","","."&amp;$C1055&amp;"."&amp;$B1055)&amp;IF(INDEX(Variables!$D$5:$D$105,MATCH($A1055,Variables!$A$5:$A$105,0))="","","."&amp;INDEX(Variables!$D$5:$D$105,MATCH($A1055,Variables!$A$5:$A$105,0)))&amp;"."&amp;K$5</f>
        <v/>
      </c>
      <c r="L1055" s="41">
        <f>MAX(INDEX(L$232:L$243,$D1055)+L1046*(1+$E1055),0.01)</f>
        <v/>
      </c>
      <c r="M1055" s="40">
        <f>MAX(INDEX(M$232:M$243,$D1055)+M1046*(1+$E1055),0.01)</f>
        <v/>
      </c>
      <c r="N1055" s="40">
        <f>MAX(INDEX(N$232:N$243,$D1055)+N1046*(1+$E1055),0.01)</f>
        <v/>
      </c>
      <c r="O1055" s="40">
        <f>MAX(INDEX(O$232:O$243,$D1055)+O1046*(1+$E1055),0.01)</f>
        <v/>
      </c>
      <c r="P1055" s="40">
        <f>MAX(INDEX(P$232:P$243,$D1055)+P1046*(1+$E1055),0.01)</f>
        <v/>
      </c>
      <c r="Q1055" s="40">
        <f>MAX(INDEX(Q$232:Q$243,$D1055)+Q1046*(1+$E1055),0.01)</f>
        <v/>
      </c>
      <c r="R1055" s="40">
        <f>MAX(INDEX(R$232:R$243,$D1055)+R1046*(1+$E1055),0.01)</f>
        <v/>
      </c>
      <c r="S1055" s="40">
        <f>MAX(INDEX(S$232:S$243,$D1055)+S1046*(1+$E1055),0.01)</f>
        <v/>
      </c>
      <c r="T1055" s="40">
        <f>MAX(INDEX(T$232:T$243,$D1055)+T1046*(1+$E1055),0.01)</f>
        <v/>
      </c>
      <c r="U1055" s="40">
        <f>MAX(INDEX(U$232:U$243,$D1055)+U1046*(1+$E1055),0.01)</f>
        <v/>
      </c>
      <c r="V1055" s="40">
        <f>MAX(INDEX(V$232:V$243,$D1055)+V1046*(1+$E1055),0.01)</f>
        <v/>
      </c>
      <c r="W1055" s="40">
        <f>MAX(INDEX(W$232:W$243,$D1055)+W1046*(1+$E1055),0.01)</f>
        <v/>
      </c>
      <c r="X1055" s="40">
        <f>MAX(INDEX(X$232:X$243,$D1055)+X1046*(1+$E1055),0.01)</f>
        <v/>
      </c>
      <c r="Y1055" s="40">
        <f>MAX(INDEX(Y$232:Y$243,$D1055)+Y1046*(1+$E1055),0.01)</f>
        <v/>
      </c>
      <c r="Z1055" s="40">
        <f>MAX(INDEX(Z$232:Z$243,$D1055)+Z1046*(1+$E1055),0.01)</f>
        <v/>
      </c>
      <c r="AA1055" s="40">
        <f>MAX(INDEX(AA$232:AA$243,$D1055)+AA1046*(1+$E1055),0.01)</f>
        <v/>
      </c>
      <c r="AB1055" s="40">
        <f>MAX(INDEX(AB$232:AB$243,$D1055)+AB1046*(1+$E1055),0.01)</f>
        <v/>
      </c>
      <c r="AC1055" s="40">
        <f>MAX(INDEX(AC$232:AC$243,$D1055)+AC1046*(1+$E1055),0.01)</f>
        <v/>
      </c>
      <c r="AD1055" s="42">
        <f>POSTTAX(INDEX(AD$232:AD$243,$D1055),AD1046,$E1055)</f>
        <v/>
      </c>
      <c r="AE1055" s="25">
        <f>LOWER(Settings!$C$4)&amp;".mit."&amp;$A1055&amp;IF($C1055="","","."&amp;$C1055&amp;"."&amp;$B1055)&amp;IF(INDEX(Variables!$D$5:$D$105,MATCH($A1055,Variables!$A$5:$A$105,0))="","","."&amp;INDEX(Variables!$D$5:$D$105,MATCH($A1055,Variables!$A$5:$A$105,0)))&amp;"."&amp;AE$5</f>
        <v/>
      </c>
      <c r="AF1055" s="41">
        <f>MAX(INDEX(AF$232:AF$243,$D1055)+AF1046*(1+$E1055),0.01)</f>
        <v/>
      </c>
      <c r="AG1055" s="40">
        <f>MAX(INDEX(AG$232:AG$243,$D1055)+AG1046*(1+$E1055),0.01)</f>
        <v/>
      </c>
      <c r="AH1055" s="40">
        <f>MAX(INDEX(AH$232:AH$243,$D1055)+AH1046*(1+$E1055),0.01)</f>
        <v/>
      </c>
      <c r="AI1055" s="40">
        <f>MAX(INDEX(AI$232:AI$243,$D1055)+AI1046*(1+$E1055),0.01)</f>
        <v/>
      </c>
      <c r="AJ1055" s="40">
        <f>MAX(INDEX(AJ$232:AJ$243,$D1055)+AJ1046*(1+$E1055),0.01)</f>
        <v/>
      </c>
      <c r="AK1055" s="40">
        <f>MAX(INDEX(AK$232:AK$243,$D1055)+AK1046*(1+$E1055),0.01)</f>
        <v/>
      </c>
      <c r="AL1055" s="40">
        <f>MAX(INDEX(AL$232:AL$243,$D1055)+AL1046*(1+$E1055),0.01)</f>
        <v/>
      </c>
      <c r="AM1055" s="40">
        <f>MAX(INDEX(AM$232:AM$243,$D1055)+AM1046*(1+$E1055),0.01)</f>
        <v/>
      </c>
      <c r="AN1055" s="40">
        <f>MAX(INDEX(AN$232:AN$243,$D1055)+AN1046*(1+$E1055),0.01)</f>
        <v/>
      </c>
      <c r="AO1055" s="40">
        <f>MAX(INDEX(AO$232:AO$243,$D1055)+AO1046*(1+$E1055),0.01)</f>
        <v/>
      </c>
      <c r="AP1055" s="40">
        <f>MAX(INDEX(AP$232:AP$243,$D1055)+AP1046*(1+$E1055),0.01)</f>
        <v/>
      </c>
      <c r="AQ1055" s="40">
        <f>MAX(INDEX(AQ$232:AQ$243,$D1055)+AQ1046*(1+$E1055),0.01)</f>
        <v/>
      </c>
      <c r="AR1055" s="40">
        <f>MAX(INDEX(AR$232:AR$243,$D1055)+AR1046*(1+$E1055),0.01)</f>
        <v/>
      </c>
      <c r="AS1055" s="40">
        <f>MAX(INDEX(AS$232:AS$243,$D1055)+AS1046*(1+$E1055),0.01)</f>
        <v/>
      </c>
      <c r="AT1055" s="40">
        <f>MAX(INDEX(AT$232:AT$243,$D1055)+AT1046*(1+$E1055),0.01)</f>
        <v/>
      </c>
      <c r="AU1055" s="40">
        <f>MAX(INDEX(AU$232:AU$243,$D1055)+AU1046*(1+$E1055),0.01)</f>
        <v/>
      </c>
      <c r="AV1055" s="40">
        <f>MAX(INDEX(AV$232:AV$243,$D1055)+AV1046*(1+$E1055),0.01)</f>
        <v/>
      </c>
      <c r="AW1055" s="40">
        <f>MAX(INDEX(AW$232:AW$243,$D1055)+AW1046*(1+$E1055),0.01)</f>
        <v/>
      </c>
      <c r="AX1055" s="42">
        <f>POSTTAX(INDEX(AX$232:AX$243,$D1055),AX1046,$E1055)</f>
        <v/>
      </c>
    </row>
    <row r="1056" hidden="1" outlineLevel="2">
      <c r="A1056" s="5" t="inlineStr">
        <is>
          <t>atp</t>
        </is>
      </c>
      <c r="B1056" s="5" t="inlineStr">
        <is>
          <t>oop</t>
        </is>
      </c>
      <c r="C1056" s="5" t="inlineStr">
        <is>
          <t>cem</t>
        </is>
      </c>
      <c r="D1056" s="40">
        <f>INDEX(Inputs!$R$5:$R$132,MATCH($B1056&amp;"|"&amp;$C1056,Inputs!$A$5:$A$132,0))</f>
        <v/>
      </c>
      <c r="E1056" s="40">
        <f>INDEX(Inputs!$S$5:$S$132,MATCH($B1056&amp;"|"&amp;$C1056,Inputs!$A$5:$A$132,0))</f>
        <v/>
      </c>
      <c r="F1056" s="39" t="n"/>
      <c r="G1056" s="39" t="n"/>
      <c r="H1056" s="5">
        <f>INDEX(Variables!$B$5:$B$105,MATCH($A1056,Variables!$A$5:$A$105,0))&amp;IF($C1056="",""," | "&amp;INDEX(Mapping!$B$5:$B$26,MATCH($C1056,Mapping!$A$5:$A$26,0))&amp;" | "&amp;INDEX(Mapping!$B$30:$B$41,MATCH($B1056,Mapping!$A$30:$A$41,0)))</f>
        <v/>
      </c>
      <c r="I1056" s="5">
        <f>INDEX(Variables!$C$5:$C$105,MATCH($A1056,Variables!$A$5:$A$105,0))</f>
        <v/>
      </c>
      <c r="J1056" s="5">
        <f>INDEX(Variables!$E$5:$E$105,MATCH($A1056,Variables!$A$5:$A$105,0))</f>
        <v/>
      </c>
      <c r="K1056" s="25">
        <f>LOWER(Settings!$C$4)&amp;".mit."&amp;$A1056&amp;IF($C1056="","","."&amp;$C1056&amp;"."&amp;$B1056)&amp;IF(INDEX(Variables!$D$5:$D$105,MATCH($A1056,Variables!$A$5:$A$105,0))="","","."&amp;INDEX(Variables!$D$5:$D$105,MATCH($A1056,Variables!$A$5:$A$105,0)))&amp;"."&amp;K$5</f>
        <v/>
      </c>
      <c r="L1056" s="41">
        <f>MAX(INDEX(L$232:L$243,$D1056)+L1047*(1+$E1056),0.01)</f>
        <v/>
      </c>
      <c r="M1056" s="40">
        <f>MAX(INDEX(M$232:M$243,$D1056)+M1047*(1+$E1056),0.01)</f>
        <v/>
      </c>
      <c r="N1056" s="40">
        <f>MAX(INDEX(N$232:N$243,$D1056)+N1047*(1+$E1056),0.01)</f>
        <v/>
      </c>
      <c r="O1056" s="40">
        <f>MAX(INDEX(O$232:O$243,$D1056)+O1047*(1+$E1056),0.01)</f>
        <v/>
      </c>
      <c r="P1056" s="40">
        <f>MAX(INDEX(P$232:P$243,$D1056)+P1047*(1+$E1056),0.01)</f>
        <v/>
      </c>
      <c r="Q1056" s="40">
        <f>MAX(INDEX(Q$232:Q$243,$D1056)+Q1047*(1+$E1056),0.01)</f>
        <v/>
      </c>
      <c r="R1056" s="40">
        <f>MAX(INDEX(R$232:R$243,$D1056)+R1047*(1+$E1056),0.01)</f>
        <v/>
      </c>
      <c r="S1056" s="40">
        <f>MAX(INDEX(S$232:S$243,$D1056)+S1047*(1+$E1056),0.01)</f>
        <v/>
      </c>
      <c r="T1056" s="40">
        <f>MAX(INDEX(T$232:T$243,$D1056)+T1047*(1+$E1056),0.01)</f>
        <v/>
      </c>
      <c r="U1056" s="40">
        <f>MAX(INDEX(U$232:U$243,$D1056)+U1047*(1+$E1056),0.01)</f>
        <v/>
      </c>
      <c r="V1056" s="40">
        <f>MAX(INDEX(V$232:V$243,$D1056)+V1047*(1+$E1056),0.01)</f>
        <v/>
      </c>
      <c r="W1056" s="40">
        <f>MAX(INDEX(W$232:W$243,$D1056)+W1047*(1+$E1056),0.01)</f>
        <v/>
      </c>
      <c r="X1056" s="40">
        <f>MAX(INDEX(X$232:X$243,$D1056)+X1047*(1+$E1056),0.01)</f>
        <v/>
      </c>
      <c r="Y1056" s="40">
        <f>MAX(INDEX(Y$232:Y$243,$D1056)+Y1047*(1+$E1056),0.01)</f>
        <v/>
      </c>
      <c r="Z1056" s="40">
        <f>MAX(INDEX(Z$232:Z$243,$D1056)+Z1047*(1+$E1056),0.01)</f>
        <v/>
      </c>
      <c r="AA1056" s="40">
        <f>MAX(INDEX(AA$232:AA$243,$D1056)+AA1047*(1+$E1056),0.01)</f>
        <v/>
      </c>
      <c r="AB1056" s="40">
        <f>MAX(INDEX(AB$232:AB$243,$D1056)+AB1047*(1+$E1056),0.01)</f>
        <v/>
      </c>
      <c r="AC1056" s="40">
        <f>MAX(INDEX(AC$232:AC$243,$D1056)+AC1047*(1+$E1056),0.01)</f>
        <v/>
      </c>
      <c r="AD1056" s="42">
        <f>POSTTAX(INDEX(AD$232:AD$243,$D1056),AD1047,$E1056)</f>
        <v/>
      </c>
      <c r="AE1056" s="25">
        <f>LOWER(Settings!$C$4)&amp;".mit."&amp;$A1056&amp;IF($C1056="","","."&amp;$C1056&amp;"."&amp;$B1056)&amp;IF(INDEX(Variables!$D$5:$D$105,MATCH($A1056,Variables!$A$5:$A$105,0))="","","."&amp;INDEX(Variables!$D$5:$D$105,MATCH($A1056,Variables!$A$5:$A$105,0)))&amp;"."&amp;AE$5</f>
        <v/>
      </c>
      <c r="AF1056" s="41">
        <f>MAX(INDEX(AF$232:AF$243,$D1056)+AF1047*(1+$E1056),0.01)</f>
        <v/>
      </c>
      <c r="AG1056" s="40">
        <f>MAX(INDEX(AG$232:AG$243,$D1056)+AG1047*(1+$E1056),0.01)</f>
        <v/>
      </c>
      <c r="AH1056" s="40">
        <f>MAX(INDEX(AH$232:AH$243,$D1056)+AH1047*(1+$E1056),0.01)</f>
        <v/>
      </c>
      <c r="AI1056" s="40">
        <f>MAX(INDEX(AI$232:AI$243,$D1056)+AI1047*(1+$E1056),0.01)</f>
        <v/>
      </c>
      <c r="AJ1056" s="40">
        <f>MAX(INDEX(AJ$232:AJ$243,$D1056)+AJ1047*(1+$E1056),0.01)</f>
        <v/>
      </c>
      <c r="AK1056" s="40">
        <f>MAX(INDEX(AK$232:AK$243,$D1056)+AK1047*(1+$E1056),0.01)</f>
        <v/>
      </c>
      <c r="AL1056" s="40">
        <f>MAX(INDEX(AL$232:AL$243,$D1056)+AL1047*(1+$E1056),0.01)</f>
        <v/>
      </c>
      <c r="AM1056" s="40">
        <f>MAX(INDEX(AM$232:AM$243,$D1056)+AM1047*(1+$E1056),0.01)</f>
        <v/>
      </c>
      <c r="AN1056" s="40">
        <f>MAX(INDEX(AN$232:AN$243,$D1056)+AN1047*(1+$E1056),0.01)</f>
        <v/>
      </c>
      <c r="AO1056" s="40">
        <f>MAX(INDEX(AO$232:AO$243,$D1056)+AO1047*(1+$E1056),0.01)</f>
        <v/>
      </c>
      <c r="AP1056" s="40">
        <f>MAX(INDEX(AP$232:AP$243,$D1056)+AP1047*(1+$E1056),0.01)</f>
        <v/>
      </c>
      <c r="AQ1056" s="40">
        <f>MAX(INDEX(AQ$232:AQ$243,$D1056)+AQ1047*(1+$E1056),0.01)</f>
        <v/>
      </c>
      <c r="AR1056" s="40">
        <f>MAX(INDEX(AR$232:AR$243,$D1056)+AR1047*(1+$E1056),0.01)</f>
        <v/>
      </c>
      <c r="AS1056" s="40">
        <f>MAX(INDEX(AS$232:AS$243,$D1056)+AS1047*(1+$E1056),0.01)</f>
        <v/>
      </c>
      <c r="AT1056" s="40">
        <f>MAX(INDEX(AT$232:AT$243,$D1056)+AT1047*(1+$E1056),0.01)</f>
        <v/>
      </c>
      <c r="AU1056" s="40">
        <f>MAX(INDEX(AU$232:AU$243,$D1056)+AU1047*(1+$E1056),0.01)</f>
        <v/>
      </c>
      <c r="AV1056" s="40">
        <f>MAX(INDEX(AV$232:AV$243,$D1056)+AV1047*(1+$E1056),0.01)</f>
        <v/>
      </c>
      <c r="AW1056" s="40">
        <f>MAX(INDEX(AW$232:AW$243,$D1056)+AW1047*(1+$E1056),0.01)</f>
        <v/>
      </c>
      <c r="AX1056" s="42">
        <f>POSTTAX(INDEX(AX$232:AX$243,$D1056),AX1047,$E1056)</f>
        <v/>
      </c>
    </row>
    <row r="1057" hidden="1" outlineLevel="2">
      <c r="A1057" s="5" t="inlineStr">
        <is>
          <t>atp</t>
        </is>
      </c>
      <c r="B1057" s="5" t="inlineStr">
        <is>
          <t>bio</t>
        </is>
      </c>
      <c r="C1057" s="5" t="inlineStr">
        <is>
          <t>cem</t>
        </is>
      </c>
      <c r="D1057" s="40">
        <f>INDEX(Inputs!$R$5:$R$132,MATCH($B1057&amp;"|"&amp;$C1057,Inputs!$A$5:$A$132,0))</f>
        <v/>
      </c>
      <c r="E1057" s="40">
        <f>INDEX(Inputs!$S$5:$S$132,MATCH($B1057&amp;"|"&amp;$C1057,Inputs!$A$5:$A$132,0))</f>
        <v/>
      </c>
      <c r="F1057" s="39" t="n"/>
      <c r="G1057" s="39" t="n"/>
      <c r="H1057" s="5">
        <f>INDEX(Variables!$B$5:$B$105,MATCH($A1057,Variables!$A$5:$A$105,0))&amp;IF($C1057="",""," | "&amp;INDEX(Mapping!$B$5:$B$26,MATCH($C1057,Mapping!$A$5:$A$26,0))&amp;" | "&amp;INDEX(Mapping!$B$30:$B$41,MATCH($B1057,Mapping!$A$30:$A$41,0)))</f>
        <v/>
      </c>
      <c r="I1057" s="5">
        <f>INDEX(Variables!$C$5:$C$105,MATCH($A1057,Variables!$A$5:$A$105,0))</f>
        <v/>
      </c>
      <c r="J1057" s="5">
        <f>INDEX(Variables!$E$5:$E$105,MATCH($A1057,Variables!$A$5:$A$105,0))</f>
        <v/>
      </c>
      <c r="K1057" s="25">
        <f>LOWER(Settings!$C$4)&amp;".mit."&amp;$A1057&amp;IF($C1057="","","."&amp;$C1057&amp;"."&amp;$B1057)&amp;IF(INDEX(Variables!$D$5:$D$105,MATCH($A1057,Variables!$A$5:$A$105,0))="","","."&amp;INDEX(Variables!$D$5:$D$105,MATCH($A1057,Variables!$A$5:$A$105,0)))&amp;"."&amp;K$5</f>
        <v/>
      </c>
      <c r="L1057" s="41">
        <f>MAX(INDEX(L$232:L$243,$D1057)+L1048*(1+$E1057),0.01)</f>
        <v/>
      </c>
      <c r="M1057" s="40">
        <f>MAX(INDEX(M$232:M$243,$D1057)+M1048*(1+$E1057),0.01)</f>
        <v/>
      </c>
      <c r="N1057" s="40">
        <f>MAX(INDEX(N$232:N$243,$D1057)+N1048*(1+$E1057),0.01)</f>
        <v/>
      </c>
      <c r="O1057" s="40">
        <f>MAX(INDEX(O$232:O$243,$D1057)+O1048*(1+$E1057),0.01)</f>
        <v/>
      </c>
      <c r="P1057" s="40">
        <f>MAX(INDEX(P$232:P$243,$D1057)+P1048*(1+$E1057),0.01)</f>
        <v/>
      </c>
      <c r="Q1057" s="40">
        <f>MAX(INDEX(Q$232:Q$243,$D1057)+Q1048*(1+$E1057),0.01)</f>
        <v/>
      </c>
      <c r="R1057" s="40">
        <f>MAX(INDEX(R$232:R$243,$D1057)+R1048*(1+$E1057),0.01)</f>
        <v/>
      </c>
      <c r="S1057" s="40">
        <f>MAX(INDEX(S$232:S$243,$D1057)+S1048*(1+$E1057),0.01)</f>
        <v/>
      </c>
      <c r="T1057" s="40">
        <f>MAX(INDEX(T$232:T$243,$D1057)+T1048*(1+$E1057),0.01)</f>
        <v/>
      </c>
      <c r="U1057" s="40">
        <f>MAX(INDEX(U$232:U$243,$D1057)+U1048*(1+$E1057),0.01)</f>
        <v/>
      </c>
      <c r="V1057" s="40">
        <f>MAX(INDEX(V$232:V$243,$D1057)+V1048*(1+$E1057),0.01)</f>
        <v/>
      </c>
      <c r="W1057" s="40">
        <f>MAX(INDEX(W$232:W$243,$D1057)+W1048*(1+$E1057),0.01)</f>
        <v/>
      </c>
      <c r="X1057" s="40">
        <f>MAX(INDEX(X$232:X$243,$D1057)+X1048*(1+$E1057),0.01)</f>
        <v/>
      </c>
      <c r="Y1057" s="40">
        <f>MAX(INDEX(Y$232:Y$243,$D1057)+Y1048*(1+$E1057),0.01)</f>
        <v/>
      </c>
      <c r="Z1057" s="40">
        <f>MAX(INDEX(Z$232:Z$243,$D1057)+Z1048*(1+$E1057),0.01)</f>
        <v/>
      </c>
      <c r="AA1057" s="40">
        <f>MAX(INDEX(AA$232:AA$243,$D1057)+AA1048*(1+$E1057),0.01)</f>
        <v/>
      </c>
      <c r="AB1057" s="40">
        <f>MAX(INDEX(AB$232:AB$243,$D1057)+AB1048*(1+$E1057),0.01)</f>
        <v/>
      </c>
      <c r="AC1057" s="40">
        <f>MAX(INDEX(AC$232:AC$243,$D1057)+AC1048*(1+$E1057),0.01)</f>
        <v/>
      </c>
      <c r="AD1057" s="42">
        <f>POSTTAX(INDEX(AD$232:AD$243,$D1057),AD1048,$E1057)</f>
        <v/>
      </c>
      <c r="AE1057" s="25">
        <f>LOWER(Settings!$C$4)&amp;".mit."&amp;$A1057&amp;IF($C1057="","","."&amp;$C1057&amp;"."&amp;$B1057)&amp;IF(INDEX(Variables!$D$5:$D$105,MATCH($A1057,Variables!$A$5:$A$105,0))="","","."&amp;INDEX(Variables!$D$5:$D$105,MATCH($A1057,Variables!$A$5:$A$105,0)))&amp;"."&amp;AE$5</f>
        <v/>
      </c>
      <c r="AF1057" s="41">
        <f>MAX(INDEX(AF$232:AF$243,$D1057)+AF1048*(1+$E1057),0.01)</f>
        <v/>
      </c>
      <c r="AG1057" s="40">
        <f>MAX(INDEX(AG$232:AG$243,$D1057)+AG1048*(1+$E1057),0.01)</f>
        <v/>
      </c>
      <c r="AH1057" s="40">
        <f>MAX(INDEX(AH$232:AH$243,$D1057)+AH1048*(1+$E1057),0.01)</f>
        <v/>
      </c>
      <c r="AI1057" s="40">
        <f>MAX(INDEX(AI$232:AI$243,$D1057)+AI1048*(1+$E1057),0.01)</f>
        <v/>
      </c>
      <c r="AJ1057" s="40">
        <f>MAX(INDEX(AJ$232:AJ$243,$D1057)+AJ1048*(1+$E1057),0.01)</f>
        <v/>
      </c>
      <c r="AK1057" s="40">
        <f>MAX(INDEX(AK$232:AK$243,$D1057)+AK1048*(1+$E1057),0.01)</f>
        <v/>
      </c>
      <c r="AL1057" s="40">
        <f>MAX(INDEX(AL$232:AL$243,$D1057)+AL1048*(1+$E1057),0.01)</f>
        <v/>
      </c>
      <c r="AM1057" s="40">
        <f>MAX(INDEX(AM$232:AM$243,$D1057)+AM1048*(1+$E1057),0.01)</f>
        <v/>
      </c>
      <c r="AN1057" s="40">
        <f>MAX(INDEX(AN$232:AN$243,$D1057)+AN1048*(1+$E1057),0.01)</f>
        <v/>
      </c>
      <c r="AO1057" s="40">
        <f>MAX(INDEX(AO$232:AO$243,$D1057)+AO1048*(1+$E1057),0.01)</f>
        <v/>
      </c>
      <c r="AP1057" s="40">
        <f>MAX(INDEX(AP$232:AP$243,$D1057)+AP1048*(1+$E1057),0.01)</f>
        <v/>
      </c>
      <c r="AQ1057" s="40">
        <f>MAX(INDEX(AQ$232:AQ$243,$D1057)+AQ1048*(1+$E1057),0.01)</f>
        <v/>
      </c>
      <c r="AR1057" s="40">
        <f>MAX(INDEX(AR$232:AR$243,$D1057)+AR1048*(1+$E1057),0.01)</f>
        <v/>
      </c>
      <c r="AS1057" s="40">
        <f>MAX(INDEX(AS$232:AS$243,$D1057)+AS1048*(1+$E1057),0.01)</f>
        <v/>
      </c>
      <c r="AT1057" s="40">
        <f>MAX(INDEX(AT$232:AT$243,$D1057)+AT1048*(1+$E1057),0.01)</f>
        <v/>
      </c>
      <c r="AU1057" s="40">
        <f>MAX(INDEX(AU$232:AU$243,$D1057)+AU1048*(1+$E1057),0.01)</f>
        <v/>
      </c>
      <c r="AV1057" s="40">
        <f>MAX(INDEX(AV$232:AV$243,$D1057)+AV1048*(1+$E1057),0.01)</f>
        <v/>
      </c>
      <c r="AW1057" s="40">
        <f>MAX(INDEX(AW$232:AW$243,$D1057)+AW1048*(1+$E1057),0.01)</f>
        <v/>
      </c>
      <c r="AX1057" s="42">
        <f>POSTTAX(INDEX(AX$232:AX$243,$D1057),AX1048,$E1057)</f>
        <v/>
      </c>
    </row>
    <row r="1058" hidden="1" outlineLevel="2"/>
    <row r="1059" hidden="1" outlineLevel="2">
      <c r="A1059" s="5" t="inlineStr">
        <is>
          <t>shp</t>
        </is>
      </c>
      <c r="B1059" s="5" t="inlineStr">
        <is>
          <t>coa</t>
        </is>
      </c>
      <c r="C1059" s="5" t="inlineStr">
        <is>
          <t>cem</t>
        </is>
      </c>
      <c r="D1059" s="40">
        <f>INDEX(Inputs!$M$5:$M$132,MATCH($B1059&amp;"|"&amp;$C1059,Inputs!$A$5:$A$132,0))</f>
        <v/>
      </c>
      <c r="E1059" s="40">
        <f>INDEX(Inputs!$T$5:$T$132,MATCH($B1059&amp;"|"&amp;$C1059,Inputs!$A$5:$A$132,0))</f>
        <v/>
      </c>
      <c r="F1059" s="40">
        <f>INDEX(Inputs!$K$5:$K$132,MATCH($B1059&amp;"|"&amp;$C1059,Inputs!$A$5:$A$132,0))</f>
        <v/>
      </c>
      <c r="G1059" s="39" t="n"/>
      <c r="H1059" s="5">
        <f>INDEX(Variables!$B$5:$B$105,MATCH($A1059,Variables!$A$5:$A$105,0))&amp;IF($C1059="",""," | "&amp;INDEX(Mapping!$B$5:$B$26,MATCH($C1059,Mapping!$A$5:$A$26,0))&amp;" | "&amp;INDEX(Mapping!$B$30:$B$41,MATCH($B1059,Mapping!$A$30:$A$41,0)))</f>
        <v/>
      </c>
      <c r="I1059" s="5">
        <f>INDEX(Variables!$C$5:$C$105,MATCH($A1059,Variables!$A$5:$A$105,0))</f>
        <v/>
      </c>
      <c r="J1059" s="5">
        <f>INDEX(Variables!$E$5:$E$105,MATCH($A1059,Variables!$A$5:$A$105,0))</f>
        <v/>
      </c>
      <c r="K1059" s="25">
        <f>LOWER(Settings!$C$4)&amp;".mit."&amp;$A1059&amp;IF($C1059="","","."&amp;$C1059&amp;"."&amp;$B1059)&amp;IF(INDEX(Variables!$D$5:$D$105,MATCH($A1059,Variables!$A$5:$A$105,0))="","","."&amp;INDEX(Variables!$D$5:$D$105,MATCH($A1059,Variables!$A$5:$A$105,0)))&amp;"."&amp;K$5</f>
        <v/>
      </c>
      <c r="L1059" s="41">
        <f>INDEX(L$175:L$178,$D1059)*$E1059*INDEX(L$179:L$195,$F1059)</f>
        <v/>
      </c>
      <c r="M1059" s="40">
        <f>INDEX(M$175:M$178,$D1059)*$E1059*INDEX(M$179:M$195,$F1059)</f>
        <v/>
      </c>
      <c r="N1059" s="40">
        <f>INDEX(N$175:N$178,$D1059)*$E1059*INDEX(N$179:N$195,$F1059)</f>
        <v/>
      </c>
      <c r="O1059" s="40">
        <f>INDEX(O$175:O$178,$D1059)*$E1059*INDEX(O$179:O$195,$F1059)</f>
        <v/>
      </c>
      <c r="P1059" s="40">
        <f>INDEX(P$175:P$178,$D1059)*$E1059*INDEX(P$179:P$195,$F1059)</f>
        <v/>
      </c>
      <c r="Q1059" s="40">
        <f>INDEX(Q$175:Q$178,$D1059)*$E1059*INDEX(Q$179:Q$195,$F1059)</f>
        <v/>
      </c>
      <c r="R1059" s="40">
        <f>INDEX(R$175:R$178,$D1059)*$E1059*INDEX(R$179:R$195,$F1059)</f>
        <v/>
      </c>
      <c r="S1059" s="40">
        <f>INDEX(S$175:S$178,$D1059)*$E1059*INDEX(S$179:S$195,$F1059)</f>
        <v/>
      </c>
      <c r="T1059" s="40">
        <f>INDEX(T$175:T$178,$D1059)*$E1059*INDEX(T$179:T$195,$F1059)</f>
        <v/>
      </c>
      <c r="U1059" s="40">
        <f>INDEX(U$175:U$178,$D1059)*$E1059*INDEX(U$179:U$195,$F1059)</f>
        <v/>
      </c>
      <c r="V1059" s="40">
        <f>INDEX(V$175:V$178,$D1059)*$E1059*INDEX(V$179:V$195,$F1059)</f>
        <v/>
      </c>
      <c r="W1059" s="40">
        <f>INDEX(W$175:W$178,$D1059)*$E1059*INDEX(W$179:W$195,$F1059)</f>
        <v/>
      </c>
      <c r="X1059" s="40">
        <f>INDEX(X$175:X$178,$D1059)*$E1059*INDEX(X$179:X$195,$F1059)</f>
        <v/>
      </c>
      <c r="Y1059" s="40">
        <f>INDEX(Y$175:Y$178,$D1059)*$E1059*INDEX(Y$179:Y$195,$F1059)</f>
        <v/>
      </c>
      <c r="Z1059" s="40">
        <f>INDEX(Z$175:Z$178,$D1059)*$E1059*INDEX(Z$179:Z$195,$F1059)</f>
        <v/>
      </c>
      <c r="AA1059" s="40">
        <f>INDEX(AA$175:AA$178,$D1059)*$E1059*INDEX(AA$179:AA$195,$F1059)</f>
        <v/>
      </c>
      <c r="AB1059" s="40">
        <f>INDEX(AB$175:AB$178,$D1059)*$E1059*INDEX(AB$179:AB$195,$F1059)</f>
        <v/>
      </c>
      <c r="AC1059" s="40">
        <f>INDEX(AC$175:AC$178,$D1059)*$E1059*INDEX(AC$179:AC$195,$F1059)</f>
        <v/>
      </c>
      <c r="AD1059" s="42">
        <f>SHADOWEFF(INDEX(AD$175:AD$178,$D1059),$E1059,INDEX(AD$179:AD$195,$F1059))</f>
        <v/>
      </c>
      <c r="AE1059" s="25">
        <f>LOWER(Settings!$C$4)&amp;".mit."&amp;$A1059&amp;IF($C1059="","","."&amp;$C1059&amp;"."&amp;$B1059)&amp;IF(INDEX(Variables!$D$5:$D$105,MATCH($A1059,Variables!$A$5:$A$105,0))="","","."&amp;INDEX(Variables!$D$5:$D$105,MATCH($A1059,Variables!$A$5:$A$105,0)))&amp;"."&amp;AE$5</f>
        <v/>
      </c>
      <c r="AF1059" s="41">
        <f>INDEX(AF$175:AF$178,$D1059)*$E1059*INDEX(AF$179:AF$195,$F1059)</f>
        <v/>
      </c>
      <c r="AG1059" s="40">
        <f>INDEX(AG$175:AG$178,$D1059)*$E1059*INDEX(AG$179:AG$195,$F1059)</f>
        <v/>
      </c>
      <c r="AH1059" s="40">
        <f>INDEX(AH$175:AH$178,$D1059)*$E1059*INDEX(AH$179:AH$195,$F1059)</f>
        <v/>
      </c>
      <c r="AI1059" s="40">
        <f>INDEX(AI$175:AI$178,$D1059)*$E1059*INDEX(AI$179:AI$195,$F1059)</f>
        <v/>
      </c>
      <c r="AJ1059" s="40">
        <f>INDEX(AJ$175:AJ$178,$D1059)*$E1059*INDEX(AJ$179:AJ$195,$F1059)</f>
        <v/>
      </c>
      <c r="AK1059" s="40">
        <f>INDEX(AK$175:AK$178,$D1059)*$E1059*INDEX(AK$179:AK$195,$F1059)</f>
        <v/>
      </c>
      <c r="AL1059" s="40">
        <f>INDEX(AL$175:AL$178,$D1059)*$E1059*INDEX(AL$179:AL$195,$F1059)</f>
        <v/>
      </c>
      <c r="AM1059" s="40">
        <f>INDEX(AM$175:AM$178,$D1059)*$E1059*INDEX(AM$179:AM$195,$F1059)</f>
        <v/>
      </c>
      <c r="AN1059" s="40">
        <f>INDEX(AN$175:AN$178,$D1059)*$E1059*INDEX(AN$179:AN$195,$F1059)</f>
        <v/>
      </c>
      <c r="AO1059" s="40">
        <f>INDEX(AO$175:AO$178,$D1059)*$E1059*INDEX(AO$179:AO$195,$F1059)</f>
        <v/>
      </c>
      <c r="AP1059" s="40">
        <f>INDEX(AP$175:AP$178,$D1059)*$E1059*INDEX(AP$179:AP$195,$F1059)</f>
        <v/>
      </c>
      <c r="AQ1059" s="40">
        <f>INDEX(AQ$175:AQ$178,$D1059)*$E1059*INDEX(AQ$179:AQ$195,$F1059)</f>
        <v/>
      </c>
      <c r="AR1059" s="40">
        <f>INDEX(AR$175:AR$178,$D1059)*$E1059*INDEX(AR$179:AR$195,$F1059)</f>
        <v/>
      </c>
      <c r="AS1059" s="40">
        <f>INDEX(AS$175:AS$178,$D1059)*$E1059*INDEX(AS$179:AS$195,$F1059)</f>
        <v/>
      </c>
      <c r="AT1059" s="40">
        <f>INDEX(AT$175:AT$178,$D1059)*$E1059*INDEX(AT$179:AT$195,$F1059)</f>
        <v/>
      </c>
      <c r="AU1059" s="40">
        <f>INDEX(AU$175:AU$178,$D1059)*$E1059*INDEX(AU$179:AU$195,$F1059)</f>
        <v/>
      </c>
      <c r="AV1059" s="40">
        <f>INDEX(AV$175:AV$178,$D1059)*$E1059*INDEX(AV$179:AV$195,$F1059)</f>
        <v/>
      </c>
      <c r="AW1059" s="40">
        <f>INDEX(AW$175:AW$178,$D1059)*$E1059*INDEX(AW$179:AW$195,$F1059)</f>
        <v/>
      </c>
      <c r="AX1059" s="42">
        <f>SHADOWEFF(INDEX(AX$175:AX$178,$D1059),$E1059,INDEX(AX$179:AX$195,$F1059))</f>
        <v/>
      </c>
    </row>
    <row r="1060" hidden="1" outlineLevel="2">
      <c r="A1060" s="5" t="inlineStr">
        <is>
          <t>shp</t>
        </is>
      </c>
      <c r="B1060" s="5" t="inlineStr">
        <is>
          <t>nga</t>
        </is>
      </c>
      <c r="C1060" s="5" t="inlineStr">
        <is>
          <t>cem</t>
        </is>
      </c>
      <c r="D1060" s="40">
        <f>INDEX(Inputs!$M$5:$M$132,MATCH($B1060&amp;"|"&amp;$C1060,Inputs!$A$5:$A$132,0))</f>
        <v/>
      </c>
      <c r="E1060" s="40">
        <f>INDEX(Inputs!$T$5:$T$132,MATCH($B1060&amp;"|"&amp;$C1060,Inputs!$A$5:$A$132,0))</f>
        <v/>
      </c>
      <c r="F1060" s="40">
        <f>INDEX(Inputs!$K$5:$K$132,MATCH($B1060&amp;"|"&amp;$C1060,Inputs!$A$5:$A$132,0))</f>
        <v/>
      </c>
      <c r="G1060" s="39" t="n"/>
      <c r="H1060" s="5">
        <f>INDEX(Variables!$B$5:$B$105,MATCH($A1060,Variables!$A$5:$A$105,0))&amp;IF($C1060="",""," | "&amp;INDEX(Mapping!$B$5:$B$26,MATCH($C1060,Mapping!$A$5:$A$26,0))&amp;" | "&amp;INDEX(Mapping!$B$30:$B$41,MATCH($B1060,Mapping!$A$30:$A$41,0)))</f>
        <v/>
      </c>
      <c r="I1060" s="5">
        <f>INDEX(Variables!$C$5:$C$105,MATCH($A1060,Variables!$A$5:$A$105,0))</f>
        <v/>
      </c>
      <c r="J1060" s="5">
        <f>INDEX(Variables!$E$5:$E$105,MATCH($A1060,Variables!$A$5:$A$105,0))</f>
        <v/>
      </c>
      <c r="K1060" s="25">
        <f>LOWER(Settings!$C$4)&amp;".mit."&amp;$A1060&amp;IF($C1060="","","."&amp;$C1060&amp;"."&amp;$B1060)&amp;IF(INDEX(Variables!$D$5:$D$105,MATCH($A1060,Variables!$A$5:$A$105,0))="","","."&amp;INDEX(Variables!$D$5:$D$105,MATCH($A1060,Variables!$A$5:$A$105,0)))&amp;"."&amp;K$5</f>
        <v/>
      </c>
      <c r="L1060" s="41">
        <f>INDEX(L$175:L$178,$D1060)*$E1060*INDEX(L$179:L$195,$F1060)</f>
        <v/>
      </c>
      <c r="M1060" s="40">
        <f>INDEX(M$175:M$178,$D1060)*$E1060*INDEX(M$179:M$195,$F1060)</f>
        <v/>
      </c>
      <c r="N1060" s="40">
        <f>INDEX(N$175:N$178,$D1060)*$E1060*INDEX(N$179:N$195,$F1060)</f>
        <v/>
      </c>
      <c r="O1060" s="40">
        <f>INDEX(O$175:O$178,$D1060)*$E1060*INDEX(O$179:O$195,$F1060)</f>
        <v/>
      </c>
      <c r="P1060" s="40">
        <f>INDEX(P$175:P$178,$D1060)*$E1060*INDEX(P$179:P$195,$F1060)</f>
        <v/>
      </c>
      <c r="Q1060" s="40">
        <f>INDEX(Q$175:Q$178,$D1060)*$E1060*INDEX(Q$179:Q$195,$F1060)</f>
        <v/>
      </c>
      <c r="R1060" s="40">
        <f>INDEX(R$175:R$178,$D1060)*$E1060*INDEX(R$179:R$195,$F1060)</f>
        <v/>
      </c>
      <c r="S1060" s="40">
        <f>INDEX(S$175:S$178,$D1060)*$E1060*INDEX(S$179:S$195,$F1060)</f>
        <v/>
      </c>
      <c r="T1060" s="40">
        <f>INDEX(T$175:T$178,$D1060)*$E1060*INDEX(T$179:T$195,$F1060)</f>
        <v/>
      </c>
      <c r="U1060" s="40">
        <f>INDEX(U$175:U$178,$D1060)*$E1060*INDEX(U$179:U$195,$F1060)</f>
        <v/>
      </c>
      <c r="V1060" s="40">
        <f>INDEX(V$175:V$178,$D1060)*$E1060*INDEX(V$179:V$195,$F1060)</f>
        <v/>
      </c>
      <c r="W1060" s="40">
        <f>INDEX(W$175:W$178,$D1060)*$E1060*INDEX(W$179:W$195,$F1060)</f>
        <v/>
      </c>
      <c r="X1060" s="40">
        <f>INDEX(X$175:X$178,$D1060)*$E1060*INDEX(X$179:X$195,$F1060)</f>
        <v/>
      </c>
      <c r="Y1060" s="40">
        <f>INDEX(Y$175:Y$178,$D1060)*$E1060*INDEX(Y$179:Y$195,$F1060)</f>
        <v/>
      </c>
      <c r="Z1060" s="40">
        <f>INDEX(Z$175:Z$178,$D1060)*$E1060*INDEX(Z$179:Z$195,$F1060)</f>
        <v/>
      </c>
      <c r="AA1060" s="40">
        <f>INDEX(AA$175:AA$178,$D1060)*$E1060*INDEX(AA$179:AA$195,$F1060)</f>
        <v/>
      </c>
      <c r="AB1060" s="40">
        <f>INDEX(AB$175:AB$178,$D1060)*$E1060*INDEX(AB$179:AB$195,$F1060)</f>
        <v/>
      </c>
      <c r="AC1060" s="40">
        <f>INDEX(AC$175:AC$178,$D1060)*$E1060*INDEX(AC$179:AC$195,$F1060)</f>
        <v/>
      </c>
      <c r="AD1060" s="42">
        <f>SHADOWEFF(INDEX(AD$175:AD$178,$D1060),$E1060,INDEX(AD$179:AD$195,$F1060))</f>
        <v/>
      </c>
      <c r="AE1060" s="25">
        <f>LOWER(Settings!$C$4)&amp;".mit."&amp;$A1060&amp;IF($C1060="","","."&amp;$C1060&amp;"."&amp;$B1060)&amp;IF(INDEX(Variables!$D$5:$D$105,MATCH($A1060,Variables!$A$5:$A$105,0))="","","."&amp;INDEX(Variables!$D$5:$D$105,MATCH($A1060,Variables!$A$5:$A$105,0)))&amp;"."&amp;AE$5</f>
        <v/>
      </c>
      <c r="AF1060" s="41">
        <f>INDEX(AF$175:AF$178,$D1060)*$E1060*INDEX(AF$179:AF$195,$F1060)</f>
        <v/>
      </c>
      <c r="AG1060" s="40">
        <f>INDEX(AG$175:AG$178,$D1060)*$E1060*INDEX(AG$179:AG$195,$F1060)</f>
        <v/>
      </c>
      <c r="AH1060" s="40">
        <f>INDEX(AH$175:AH$178,$D1060)*$E1060*INDEX(AH$179:AH$195,$F1060)</f>
        <v/>
      </c>
      <c r="AI1060" s="40">
        <f>INDEX(AI$175:AI$178,$D1060)*$E1060*INDEX(AI$179:AI$195,$F1060)</f>
        <v/>
      </c>
      <c r="AJ1060" s="40">
        <f>INDEX(AJ$175:AJ$178,$D1060)*$E1060*INDEX(AJ$179:AJ$195,$F1060)</f>
        <v/>
      </c>
      <c r="AK1060" s="40">
        <f>INDEX(AK$175:AK$178,$D1060)*$E1060*INDEX(AK$179:AK$195,$F1060)</f>
        <v/>
      </c>
      <c r="AL1060" s="40">
        <f>INDEX(AL$175:AL$178,$D1060)*$E1060*INDEX(AL$179:AL$195,$F1060)</f>
        <v/>
      </c>
      <c r="AM1060" s="40">
        <f>INDEX(AM$175:AM$178,$D1060)*$E1060*INDEX(AM$179:AM$195,$F1060)</f>
        <v/>
      </c>
      <c r="AN1060" s="40">
        <f>INDEX(AN$175:AN$178,$D1060)*$E1060*INDEX(AN$179:AN$195,$F1060)</f>
        <v/>
      </c>
      <c r="AO1060" s="40">
        <f>INDEX(AO$175:AO$178,$D1060)*$E1060*INDEX(AO$179:AO$195,$F1060)</f>
        <v/>
      </c>
      <c r="AP1060" s="40">
        <f>INDEX(AP$175:AP$178,$D1060)*$E1060*INDEX(AP$179:AP$195,$F1060)</f>
        <v/>
      </c>
      <c r="AQ1060" s="40">
        <f>INDEX(AQ$175:AQ$178,$D1060)*$E1060*INDEX(AQ$179:AQ$195,$F1060)</f>
        <v/>
      </c>
      <c r="AR1060" s="40">
        <f>INDEX(AR$175:AR$178,$D1060)*$E1060*INDEX(AR$179:AR$195,$F1060)</f>
        <v/>
      </c>
      <c r="AS1060" s="40">
        <f>INDEX(AS$175:AS$178,$D1060)*$E1060*INDEX(AS$179:AS$195,$F1060)</f>
        <v/>
      </c>
      <c r="AT1060" s="40">
        <f>INDEX(AT$175:AT$178,$D1060)*$E1060*INDEX(AT$179:AT$195,$F1060)</f>
        <v/>
      </c>
      <c r="AU1060" s="40">
        <f>INDEX(AU$175:AU$178,$D1060)*$E1060*INDEX(AU$179:AU$195,$F1060)</f>
        <v/>
      </c>
      <c r="AV1060" s="40">
        <f>INDEX(AV$175:AV$178,$D1060)*$E1060*INDEX(AV$179:AV$195,$F1060)</f>
        <v/>
      </c>
      <c r="AW1060" s="40">
        <f>INDEX(AW$175:AW$178,$D1060)*$E1060*INDEX(AW$179:AW$195,$F1060)</f>
        <v/>
      </c>
      <c r="AX1060" s="42">
        <f>SHADOWEFF(INDEX(AX$175:AX$178,$D1060),$E1060,INDEX(AX$179:AX$195,$F1060))</f>
        <v/>
      </c>
    </row>
    <row r="1061" hidden="1" outlineLevel="2">
      <c r="A1061" s="5" t="inlineStr">
        <is>
          <t>shp</t>
        </is>
      </c>
      <c r="B1061" s="5" t="inlineStr">
        <is>
          <t>gso</t>
        </is>
      </c>
      <c r="C1061" s="5" t="inlineStr">
        <is>
          <t>cem</t>
        </is>
      </c>
      <c r="D1061" s="40">
        <f>INDEX(Inputs!$M$5:$M$132,MATCH($B1061&amp;"|"&amp;$C1061,Inputs!$A$5:$A$132,0))</f>
        <v/>
      </c>
      <c r="E1061" s="40">
        <f>INDEX(Inputs!$T$5:$T$132,MATCH($B1061&amp;"|"&amp;$C1061,Inputs!$A$5:$A$132,0))</f>
        <v/>
      </c>
      <c r="F1061" s="40">
        <f>INDEX(Inputs!$K$5:$K$132,MATCH($B1061&amp;"|"&amp;$C1061,Inputs!$A$5:$A$132,0))</f>
        <v/>
      </c>
      <c r="G1061" s="39" t="n"/>
      <c r="H1061" s="5">
        <f>INDEX(Variables!$B$5:$B$105,MATCH($A1061,Variables!$A$5:$A$105,0))&amp;IF($C1061="",""," | "&amp;INDEX(Mapping!$B$5:$B$26,MATCH($C1061,Mapping!$A$5:$A$26,0))&amp;" | "&amp;INDEX(Mapping!$B$30:$B$41,MATCH($B1061,Mapping!$A$30:$A$41,0)))</f>
        <v/>
      </c>
      <c r="I1061" s="5">
        <f>INDEX(Variables!$C$5:$C$105,MATCH($A1061,Variables!$A$5:$A$105,0))</f>
        <v/>
      </c>
      <c r="J1061" s="5">
        <f>INDEX(Variables!$E$5:$E$105,MATCH($A1061,Variables!$A$5:$A$105,0))</f>
        <v/>
      </c>
      <c r="K1061" s="25">
        <f>LOWER(Settings!$C$4)&amp;".mit."&amp;$A1061&amp;IF($C1061="","","."&amp;$C1061&amp;"."&amp;$B1061)&amp;IF(INDEX(Variables!$D$5:$D$105,MATCH($A1061,Variables!$A$5:$A$105,0))="","","."&amp;INDEX(Variables!$D$5:$D$105,MATCH($A1061,Variables!$A$5:$A$105,0)))&amp;"."&amp;K$5</f>
        <v/>
      </c>
      <c r="L1061" s="41">
        <f>INDEX(L$175:L$178,$D1061)*$E1061*INDEX(L$179:L$195,$F1061)</f>
        <v/>
      </c>
      <c r="M1061" s="40">
        <f>INDEX(M$175:M$178,$D1061)*$E1061*INDEX(M$179:M$195,$F1061)</f>
        <v/>
      </c>
      <c r="N1061" s="40">
        <f>INDEX(N$175:N$178,$D1061)*$E1061*INDEX(N$179:N$195,$F1061)</f>
        <v/>
      </c>
      <c r="O1061" s="40">
        <f>INDEX(O$175:O$178,$D1061)*$E1061*INDEX(O$179:O$195,$F1061)</f>
        <v/>
      </c>
      <c r="P1061" s="40">
        <f>INDEX(P$175:P$178,$D1061)*$E1061*INDEX(P$179:P$195,$F1061)</f>
        <v/>
      </c>
      <c r="Q1061" s="40">
        <f>INDEX(Q$175:Q$178,$D1061)*$E1061*INDEX(Q$179:Q$195,$F1061)</f>
        <v/>
      </c>
      <c r="R1061" s="40">
        <f>INDEX(R$175:R$178,$D1061)*$E1061*INDEX(R$179:R$195,$F1061)</f>
        <v/>
      </c>
      <c r="S1061" s="40">
        <f>INDEX(S$175:S$178,$D1061)*$E1061*INDEX(S$179:S$195,$F1061)</f>
        <v/>
      </c>
      <c r="T1061" s="40">
        <f>INDEX(T$175:T$178,$D1061)*$E1061*INDEX(T$179:T$195,$F1061)</f>
        <v/>
      </c>
      <c r="U1061" s="40">
        <f>INDEX(U$175:U$178,$D1061)*$E1061*INDEX(U$179:U$195,$F1061)</f>
        <v/>
      </c>
      <c r="V1061" s="40">
        <f>INDEX(V$175:V$178,$D1061)*$E1061*INDEX(V$179:V$195,$F1061)</f>
        <v/>
      </c>
      <c r="W1061" s="40">
        <f>INDEX(W$175:W$178,$D1061)*$E1061*INDEX(W$179:W$195,$F1061)</f>
        <v/>
      </c>
      <c r="X1061" s="40">
        <f>INDEX(X$175:X$178,$D1061)*$E1061*INDEX(X$179:X$195,$F1061)</f>
        <v/>
      </c>
      <c r="Y1061" s="40">
        <f>INDEX(Y$175:Y$178,$D1061)*$E1061*INDEX(Y$179:Y$195,$F1061)</f>
        <v/>
      </c>
      <c r="Z1061" s="40">
        <f>INDEX(Z$175:Z$178,$D1061)*$E1061*INDEX(Z$179:Z$195,$F1061)</f>
        <v/>
      </c>
      <c r="AA1061" s="40">
        <f>INDEX(AA$175:AA$178,$D1061)*$E1061*INDEX(AA$179:AA$195,$F1061)</f>
        <v/>
      </c>
      <c r="AB1061" s="40">
        <f>INDEX(AB$175:AB$178,$D1061)*$E1061*INDEX(AB$179:AB$195,$F1061)</f>
        <v/>
      </c>
      <c r="AC1061" s="40">
        <f>INDEX(AC$175:AC$178,$D1061)*$E1061*INDEX(AC$179:AC$195,$F1061)</f>
        <v/>
      </c>
      <c r="AD1061" s="42">
        <f>SHADOWEFF(INDEX(AD$175:AD$178,$D1061),$E1061,INDEX(AD$179:AD$195,$F1061))</f>
        <v/>
      </c>
      <c r="AE1061" s="25">
        <f>LOWER(Settings!$C$4)&amp;".mit."&amp;$A1061&amp;IF($C1061="","","."&amp;$C1061&amp;"."&amp;$B1061)&amp;IF(INDEX(Variables!$D$5:$D$105,MATCH($A1061,Variables!$A$5:$A$105,0))="","","."&amp;INDEX(Variables!$D$5:$D$105,MATCH($A1061,Variables!$A$5:$A$105,0)))&amp;"."&amp;AE$5</f>
        <v/>
      </c>
      <c r="AF1061" s="41">
        <f>INDEX(AF$175:AF$178,$D1061)*$E1061*INDEX(AF$179:AF$195,$F1061)</f>
        <v/>
      </c>
      <c r="AG1061" s="40">
        <f>INDEX(AG$175:AG$178,$D1061)*$E1061*INDEX(AG$179:AG$195,$F1061)</f>
        <v/>
      </c>
      <c r="AH1061" s="40">
        <f>INDEX(AH$175:AH$178,$D1061)*$E1061*INDEX(AH$179:AH$195,$F1061)</f>
        <v/>
      </c>
      <c r="AI1061" s="40">
        <f>INDEX(AI$175:AI$178,$D1061)*$E1061*INDEX(AI$179:AI$195,$F1061)</f>
        <v/>
      </c>
      <c r="AJ1061" s="40">
        <f>INDEX(AJ$175:AJ$178,$D1061)*$E1061*INDEX(AJ$179:AJ$195,$F1061)</f>
        <v/>
      </c>
      <c r="AK1061" s="40">
        <f>INDEX(AK$175:AK$178,$D1061)*$E1061*INDEX(AK$179:AK$195,$F1061)</f>
        <v/>
      </c>
      <c r="AL1061" s="40">
        <f>INDEX(AL$175:AL$178,$D1061)*$E1061*INDEX(AL$179:AL$195,$F1061)</f>
        <v/>
      </c>
      <c r="AM1061" s="40">
        <f>INDEX(AM$175:AM$178,$D1061)*$E1061*INDEX(AM$179:AM$195,$F1061)</f>
        <v/>
      </c>
      <c r="AN1061" s="40">
        <f>INDEX(AN$175:AN$178,$D1061)*$E1061*INDEX(AN$179:AN$195,$F1061)</f>
        <v/>
      </c>
      <c r="AO1061" s="40">
        <f>INDEX(AO$175:AO$178,$D1061)*$E1061*INDEX(AO$179:AO$195,$F1061)</f>
        <v/>
      </c>
      <c r="AP1061" s="40">
        <f>INDEX(AP$175:AP$178,$D1061)*$E1061*INDEX(AP$179:AP$195,$F1061)</f>
        <v/>
      </c>
      <c r="AQ1061" s="40">
        <f>INDEX(AQ$175:AQ$178,$D1061)*$E1061*INDEX(AQ$179:AQ$195,$F1061)</f>
        <v/>
      </c>
      <c r="AR1061" s="40">
        <f>INDEX(AR$175:AR$178,$D1061)*$E1061*INDEX(AR$179:AR$195,$F1061)</f>
        <v/>
      </c>
      <c r="AS1061" s="40">
        <f>INDEX(AS$175:AS$178,$D1061)*$E1061*INDEX(AS$179:AS$195,$F1061)</f>
        <v/>
      </c>
      <c r="AT1061" s="40">
        <f>INDEX(AT$175:AT$178,$D1061)*$E1061*INDEX(AT$179:AT$195,$F1061)</f>
        <v/>
      </c>
      <c r="AU1061" s="40">
        <f>INDEX(AU$175:AU$178,$D1061)*$E1061*INDEX(AU$179:AU$195,$F1061)</f>
        <v/>
      </c>
      <c r="AV1061" s="40">
        <f>INDEX(AV$175:AV$178,$D1061)*$E1061*INDEX(AV$179:AV$195,$F1061)</f>
        <v/>
      </c>
      <c r="AW1061" s="40">
        <f>INDEX(AW$175:AW$178,$D1061)*$E1061*INDEX(AW$179:AW$195,$F1061)</f>
        <v/>
      </c>
      <c r="AX1061" s="42">
        <f>SHADOWEFF(INDEX(AX$175:AX$178,$D1061),$E1061,INDEX(AX$179:AX$195,$F1061))</f>
        <v/>
      </c>
    </row>
    <row r="1062" hidden="1" outlineLevel="2">
      <c r="A1062" s="5" t="inlineStr">
        <is>
          <t>shp</t>
        </is>
      </c>
      <c r="B1062" s="5" t="inlineStr">
        <is>
          <t>die</t>
        </is>
      </c>
      <c r="C1062" s="5" t="inlineStr">
        <is>
          <t>cem</t>
        </is>
      </c>
      <c r="D1062" s="40">
        <f>INDEX(Inputs!$M$5:$M$132,MATCH($B1062&amp;"|"&amp;$C1062,Inputs!$A$5:$A$132,0))</f>
        <v/>
      </c>
      <c r="E1062" s="40">
        <f>INDEX(Inputs!$T$5:$T$132,MATCH($B1062&amp;"|"&amp;$C1062,Inputs!$A$5:$A$132,0))</f>
        <v/>
      </c>
      <c r="F1062" s="40">
        <f>INDEX(Inputs!$K$5:$K$132,MATCH($B1062&amp;"|"&amp;$C1062,Inputs!$A$5:$A$132,0))</f>
        <v/>
      </c>
      <c r="G1062" s="39" t="n"/>
      <c r="H1062" s="5">
        <f>INDEX(Variables!$B$5:$B$105,MATCH($A1062,Variables!$A$5:$A$105,0))&amp;IF($C1062="",""," | "&amp;INDEX(Mapping!$B$5:$B$26,MATCH($C1062,Mapping!$A$5:$A$26,0))&amp;" | "&amp;INDEX(Mapping!$B$30:$B$41,MATCH($B1062,Mapping!$A$30:$A$41,0)))</f>
        <v/>
      </c>
      <c r="I1062" s="5">
        <f>INDEX(Variables!$C$5:$C$105,MATCH($A1062,Variables!$A$5:$A$105,0))</f>
        <v/>
      </c>
      <c r="J1062" s="5">
        <f>INDEX(Variables!$E$5:$E$105,MATCH($A1062,Variables!$A$5:$A$105,0))</f>
        <v/>
      </c>
      <c r="K1062" s="25">
        <f>LOWER(Settings!$C$4)&amp;".mit."&amp;$A1062&amp;IF($C1062="","","."&amp;$C1062&amp;"."&amp;$B1062)&amp;IF(INDEX(Variables!$D$5:$D$105,MATCH($A1062,Variables!$A$5:$A$105,0))="","","."&amp;INDEX(Variables!$D$5:$D$105,MATCH($A1062,Variables!$A$5:$A$105,0)))&amp;"."&amp;K$5</f>
        <v/>
      </c>
      <c r="L1062" s="41">
        <f>INDEX(L$175:L$178,$D1062)*$E1062*INDEX(L$179:L$195,$F1062)</f>
        <v/>
      </c>
      <c r="M1062" s="40">
        <f>INDEX(M$175:M$178,$D1062)*$E1062*INDEX(M$179:M$195,$F1062)</f>
        <v/>
      </c>
      <c r="N1062" s="40">
        <f>INDEX(N$175:N$178,$D1062)*$E1062*INDEX(N$179:N$195,$F1062)</f>
        <v/>
      </c>
      <c r="O1062" s="40">
        <f>INDEX(O$175:O$178,$D1062)*$E1062*INDEX(O$179:O$195,$F1062)</f>
        <v/>
      </c>
      <c r="P1062" s="40">
        <f>INDEX(P$175:P$178,$D1062)*$E1062*INDEX(P$179:P$195,$F1062)</f>
        <v/>
      </c>
      <c r="Q1062" s="40">
        <f>INDEX(Q$175:Q$178,$D1062)*$E1062*INDEX(Q$179:Q$195,$F1062)</f>
        <v/>
      </c>
      <c r="R1062" s="40">
        <f>INDEX(R$175:R$178,$D1062)*$E1062*INDEX(R$179:R$195,$F1062)</f>
        <v/>
      </c>
      <c r="S1062" s="40">
        <f>INDEX(S$175:S$178,$D1062)*$E1062*INDEX(S$179:S$195,$F1062)</f>
        <v/>
      </c>
      <c r="T1062" s="40">
        <f>INDEX(T$175:T$178,$D1062)*$E1062*INDEX(T$179:T$195,$F1062)</f>
        <v/>
      </c>
      <c r="U1062" s="40">
        <f>INDEX(U$175:U$178,$D1062)*$E1062*INDEX(U$179:U$195,$F1062)</f>
        <v/>
      </c>
      <c r="V1062" s="40">
        <f>INDEX(V$175:V$178,$D1062)*$E1062*INDEX(V$179:V$195,$F1062)</f>
        <v/>
      </c>
      <c r="W1062" s="40">
        <f>INDEX(W$175:W$178,$D1062)*$E1062*INDEX(W$179:W$195,$F1062)</f>
        <v/>
      </c>
      <c r="X1062" s="40">
        <f>INDEX(X$175:X$178,$D1062)*$E1062*INDEX(X$179:X$195,$F1062)</f>
        <v/>
      </c>
      <c r="Y1062" s="40">
        <f>INDEX(Y$175:Y$178,$D1062)*$E1062*INDEX(Y$179:Y$195,$F1062)</f>
        <v/>
      </c>
      <c r="Z1062" s="40">
        <f>INDEX(Z$175:Z$178,$D1062)*$E1062*INDEX(Z$179:Z$195,$F1062)</f>
        <v/>
      </c>
      <c r="AA1062" s="40">
        <f>INDEX(AA$175:AA$178,$D1062)*$E1062*INDEX(AA$179:AA$195,$F1062)</f>
        <v/>
      </c>
      <c r="AB1062" s="40">
        <f>INDEX(AB$175:AB$178,$D1062)*$E1062*INDEX(AB$179:AB$195,$F1062)</f>
        <v/>
      </c>
      <c r="AC1062" s="40">
        <f>INDEX(AC$175:AC$178,$D1062)*$E1062*INDEX(AC$179:AC$195,$F1062)</f>
        <v/>
      </c>
      <c r="AD1062" s="42">
        <f>SHADOWEFF(INDEX(AD$175:AD$178,$D1062),$E1062,INDEX(AD$179:AD$195,$F1062))</f>
        <v/>
      </c>
      <c r="AE1062" s="25">
        <f>LOWER(Settings!$C$4)&amp;".mit."&amp;$A1062&amp;IF($C1062="","","."&amp;$C1062&amp;"."&amp;$B1062)&amp;IF(INDEX(Variables!$D$5:$D$105,MATCH($A1062,Variables!$A$5:$A$105,0))="","","."&amp;INDEX(Variables!$D$5:$D$105,MATCH($A1062,Variables!$A$5:$A$105,0)))&amp;"."&amp;AE$5</f>
        <v/>
      </c>
      <c r="AF1062" s="41">
        <f>INDEX(AF$175:AF$178,$D1062)*$E1062*INDEX(AF$179:AF$195,$F1062)</f>
        <v/>
      </c>
      <c r="AG1062" s="40">
        <f>INDEX(AG$175:AG$178,$D1062)*$E1062*INDEX(AG$179:AG$195,$F1062)</f>
        <v/>
      </c>
      <c r="AH1062" s="40">
        <f>INDEX(AH$175:AH$178,$D1062)*$E1062*INDEX(AH$179:AH$195,$F1062)</f>
        <v/>
      </c>
      <c r="AI1062" s="40">
        <f>INDEX(AI$175:AI$178,$D1062)*$E1062*INDEX(AI$179:AI$195,$F1062)</f>
        <v/>
      </c>
      <c r="AJ1062" s="40">
        <f>INDEX(AJ$175:AJ$178,$D1062)*$E1062*INDEX(AJ$179:AJ$195,$F1062)</f>
        <v/>
      </c>
      <c r="AK1062" s="40">
        <f>INDEX(AK$175:AK$178,$D1062)*$E1062*INDEX(AK$179:AK$195,$F1062)</f>
        <v/>
      </c>
      <c r="AL1062" s="40">
        <f>INDEX(AL$175:AL$178,$D1062)*$E1062*INDEX(AL$179:AL$195,$F1062)</f>
        <v/>
      </c>
      <c r="AM1062" s="40">
        <f>INDEX(AM$175:AM$178,$D1062)*$E1062*INDEX(AM$179:AM$195,$F1062)</f>
        <v/>
      </c>
      <c r="AN1062" s="40">
        <f>INDEX(AN$175:AN$178,$D1062)*$E1062*INDEX(AN$179:AN$195,$F1062)</f>
        <v/>
      </c>
      <c r="AO1062" s="40">
        <f>INDEX(AO$175:AO$178,$D1062)*$E1062*INDEX(AO$179:AO$195,$F1062)</f>
        <v/>
      </c>
      <c r="AP1062" s="40">
        <f>INDEX(AP$175:AP$178,$D1062)*$E1062*INDEX(AP$179:AP$195,$F1062)</f>
        <v/>
      </c>
      <c r="AQ1062" s="40">
        <f>INDEX(AQ$175:AQ$178,$D1062)*$E1062*INDEX(AQ$179:AQ$195,$F1062)</f>
        <v/>
      </c>
      <c r="AR1062" s="40">
        <f>INDEX(AR$175:AR$178,$D1062)*$E1062*INDEX(AR$179:AR$195,$F1062)</f>
        <v/>
      </c>
      <c r="AS1062" s="40">
        <f>INDEX(AS$175:AS$178,$D1062)*$E1062*INDEX(AS$179:AS$195,$F1062)</f>
        <v/>
      </c>
      <c r="AT1062" s="40">
        <f>INDEX(AT$175:AT$178,$D1062)*$E1062*INDEX(AT$179:AT$195,$F1062)</f>
        <v/>
      </c>
      <c r="AU1062" s="40">
        <f>INDEX(AU$175:AU$178,$D1062)*$E1062*INDEX(AU$179:AU$195,$F1062)</f>
        <v/>
      </c>
      <c r="AV1062" s="40">
        <f>INDEX(AV$175:AV$178,$D1062)*$E1062*INDEX(AV$179:AV$195,$F1062)</f>
        <v/>
      </c>
      <c r="AW1062" s="40">
        <f>INDEX(AW$175:AW$178,$D1062)*$E1062*INDEX(AW$179:AW$195,$F1062)</f>
        <v/>
      </c>
      <c r="AX1062" s="42">
        <f>SHADOWEFF(INDEX(AX$175:AX$178,$D1062),$E1062,INDEX(AX$179:AX$195,$F1062))</f>
        <v/>
      </c>
    </row>
    <row r="1063" hidden="1" outlineLevel="2">
      <c r="A1063" s="5" t="inlineStr">
        <is>
          <t>shp</t>
        </is>
      </c>
      <c r="B1063" s="5" t="inlineStr">
        <is>
          <t>lpg</t>
        </is>
      </c>
      <c r="C1063" s="5" t="inlineStr">
        <is>
          <t>cem</t>
        </is>
      </c>
      <c r="D1063" s="40">
        <f>INDEX(Inputs!$M$5:$M$132,MATCH($B1063&amp;"|"&amp;$C1063,Inputs!$A$5:$A$132,0))</f>
        <v/>
      </c>
      <c r="E1063" s="40">
        <f>INDEX(Inputs!$T$5:$T$132,MATCH($B1063&amp;"|"&amp;$C1063,Inputs!$A$5:$A$132,0))</f>
        <v/>
      </c>
      <c r="F1063" s="40">
        <f>INDEX(Inputs!$K$5:$K$132,MATCH($B1063&amp;"|"&amp;$C1063,Inputs!$A$5:$A$132,0))</f>
        <v/>
      </c>
      <c r="G1063" s="39" t="n"/>
      <c r="H1063" s="5">
        <f>INDEX(Variables!$B$5:$B$105,MATCH($A1063,Variables!$A$5:$A$105,0))&amp;IF($C1063="",""," | "&amp;INDEX(Mapping!$B$5:$B$26,MATCH($C1063,Mapping!$A$5:$A$26,0))&amp;" | "&amp;INDEX(Mapping!$B$30:$B$41,MATCH($B1063,Mapping!$A$30:$A$41,0)))</f>
        <v/>
      </c>
      <c r="I1063" s="5">
        <f>INDEX(Variables!$C$5:$C$105,MATCH($A1063,Variables!$A$5:$A$105,0))</f>
        <v/>
      </c>
      <c r="J1063" s="5">
        <f>INDEX(Variables!$E$5:$E$105,MATCH($A1063,Variables!$A$5:$A$105,0))</f>
        <v/>
      </c>
      <c r="K1063" s="25">
        <f>LOWER(Settings!$C$4)&amp;".mit."&amp;$A1063&amp;IF($C1063="","","."&amp;$C1063&amp;"."&amp;$B1063)&amp;IF(INDEX(Variables!$D$5:$D$105,MATCH($A1063,Variables!$A$5:$A$105,0))="","","."&amp;INDEX(Variables!$D$5:$D$105,MATCH($A1063,Variables!$A$5:$A$105,0)))&amp;"."&amp;K$5</f>
        <v/>
      </c>
      <c r="L1063" s="41">
        <f>INDEX(L$175:L$178,$D1063)*$E1063*INDEX(L$179:L$195,$F1063)</f>
        <v/>
      </c>
      <c r="M1063" s="40">
        <f>INDEX(M$175:M$178,$D1063)*$E1063*INDEX(M$179:M$195,$F1063)</f>
        <v/>
      </c>
      <c r="N1063" s="40">
        <f>INDEX(N$175:N$178,$D1063)*$E1063*INDEX(N$179:N$195,$F1063)</f>
        <v/>
      </c>
      <c r="O1063" s="40">
        <f>INDEX(O$175:O$178,$D1063)*$E1063*INDEX(O$179:O$195,$F1063)</f>
        <v/>
      </c>
      <c r="P1063" s="40">
        <f>INDEX(P$175:P$178,$D1063)*$E1063*INDEX(P$179:P$195,$F1063)</f>
        <v/>
      </c>
      <c r="Q1063" s="40">
        <f>INDEX(Q$175:Q$178,$D1063)*$E1063*INDEX(Q$179:Q$195,$F1063)</f>
        <v/>
      </c>
      <c r="R1063" s="40">
        <f>INDEX(R$175:R$178,$D1063)*$E1063*INDEX(R$179:R$195,$F1063)</f>
        <v/>
      </c>
      <c r="S1063" s="40">
        <f>INDEX(S$175:S$178,$D1063)*$E1063*INDEX(S$179:S$195,$F1063)</f>
        <v/>
      </c>
      <c r="T1063" s="40">
        <f>INDEX(T$175:T$178,$D1063)*$E1063*INDEX(T$179:T$195,$F1063)</f>
        <v/>
      </c>
      <c r="U1063" s="40">
        <f>INDEX(U$175:U$178,$D1063)*$E1063*INDEX(U$179:U$195,$F1063)</f>
        <v/>
      </c>
      <c r="V1063" s="40">
        <f>INDEX(V$175:V$178,$D1063)*$E1063*INDEX(V$179:V$195,$F1063)</f>
        <v/>
      </c>
      <c r="W1063" s="40">
        <f>INDEX(W$175:W$178,$D1063)*$E1063*INDEX(W$179:W$195,$F1063)</f>
        <v/>
      </c>
      <c r="X1063" s="40">
        <f>INDEX(X$175:X$178,$D1063)*$E1063*INDEX(X$179:X$195,$F1063)</f>
        <v/>
      </c>
      <c r="Y1063" s="40">
        <f>INDEX(Y$175:Y$178,$D1063)*$E1063*INDEX(Y$179:Y$195,$F1063)</f>
        <v/>
      </c>
      <c r="Z1063" s="40">
        <f>INDEX(Z$175:Z$178,$D1063)*$E1063*INDEX(Z$179:Z$195,$F1063)</f>
        <v/>
      </c>
      <c r="AA1063" s="40">
        <f>INDEX(AA$175:AA$178,$D1063)*$E1063*INDEX(AA$179:AA$195,$F1063)</f>
        <v/>
      </c>
      <c r="AB1063" s="40">
        <f>INDEX(AB$175:AB$178,$D1063)*$E1063*INDEX(AB$179:AB$195,$F1063)</f>
        <v/>
      </c>
      <c r="AC1063" s="40">
        <f>INDEX(AC$175:AC$178,$D1063)*$E1063*INDEX(AC$179:AC$195,$F1063)</f>
        <v/>
      </c>
      <c r="AD1063" s="42">
        <f>SHADOWEFF(INDEX(AD$175:AD$178,$D1063),$E1063,INDEX(AD$179:AD$195,$F1063))</f>
        <v/>
      </c>
      <c r="AE1063" s="25">
        <f>LOWER(Settings!$C$4)&amp;".mit."&amp;$A1063&amp;IF($C1063="","","."&amp;$C1063&amp;"."&amp;$B1063)&amp;IF(INDEX(Variables!$D$5:$D$105,MATCH($A1063,Variables!$A$5:$A$105,0))="","","."&amp;INDEX(Variables!$D$5:$D$105,MATCH($A1063,Variables!$A$5:$A$105,0)))&amp;"."&amp;AE$5</f>
        <v/>
      </c>
      <c r="AF1063" s="41">
        <f>INDEX(AF$175:AF$178,$D1063)*$E1063*INDEX(AF$179:AF$195,$F1063)</f>
        <v/>
      </c>
      <c r="AG1063" s="40">
        <f>INDEX(AG$175:AG$178,$D1063)*$E1063*INDEX(AG$179:AG$195,$F1063)</f>
        <v/>
      </c>
      <c r="AH1063" s="40">
        <f>INDEX(AH$175:AH$178,$D1063)*$E1063*INDEX(AH$179:AH$195,$F1063)</f>
        <v/>
      </c>
      <c r="AI1063" s="40">
        <f>INDEX(AI$175:AI$178,$D1063)*$E1063*INDEX(AI$179:AI$195,$F1063)</f>
        <v/>
      </c>
      <c r="AJ1063" s="40">
        <f>INDEX(AJ$175:AJ$178,$D1063)*$E1063*INDEX(AJ$179:AJ$195,$F1063)</f>
        <v/>
      </c>
      <c r="AK1063" s="40">
        <f>INDEX(AK$175:AK$178,$D1063)*$E1063*INDEX(AK$179:AK$195,$F1063)</f>
        <v/>
      </c>
      <c r="AL1063" s="40">
        <f>INDEX(AL$175:AL$178,$D1063)*$E1063*INDEX(AL$179:AL$195,$F1063)</f>
        <v/>
      </c>
      <c r="AM1063" s="40">
        <f>INDEX(AM$175:AM$178,$D1063)*$E1063*INDEX(AM$179:AM$195,$F1063)</f>
        <v/>
      </c>
      <c r="AN1063" s="40">
        <f>INDEX(AN$175:AN$178,$D1063)*$E1063*INDEX(AN$179:AN$195,$F1063)</f>
        <v/>
      </c>
      <c r="AO1063" s="40">
        <f>INDEX(AO$175:AO$178,$D1063)*$E1063*INDEX(AO$179:AO$195,$F1063)</f>
        <v/>
      </c>
      <c r="AP1063" s="40">
        <f>INDEX(AP$175:AP$178,$D1063)*$E1063*INDEX(AP$179:AP$195,$F1063)</f>
        <v/>
      </c>
      <c r="AQ1063" s="40">
        <f>INDEX(AQ$175:AQ$178,$D1063)*$E1063*INDEX(AQ$179:AQ$195,$F1063)</f>
        <v/>
      </c>
      <c r="AR1063" s="40">
        <f>INDEX(AR$175:AR$178,$D1063)*$E1063*INDEX(AR$179:AR$195,$F1063)</f>
        <v/>
      </c>
      <c r="AS1063" s="40">
        <f>INDEX(AS$175:AS$178,$D1063)*$E1063*INDEX(AS$179:AS$195,$F1063)</f>
        <v/>
      </c>
      <c r="AT1063" s="40">
        <f>INDEX(AT$175:AT$178,$D1063)*$E1063*INDEX(AT$179:AT$195,$F1063)</f>
        <v/>
      </c>
      <c r="AU1063" s="40">
        <f>INDEX(AU$175:AU$178,$D1063)*$E1063*INDEX(AU$179:AU$195,$F1063)</f>
        <v/>
      </c>
      <c r="AV1063" s="40">
        <f>INDEX(AV$175:AV$178,$D1063)*$E1063*INDEX(AV$179:AV$195,$F1063)</f>
        <v/>
      </c>
      <c r="AW1063" s="40">
        <f>INDEX(AW$175:AW$178,$D1063)*$E1063*INDEX(AW$179:AW$195,$F1063)</f>
        <v/>
      </c>
      <c r="AX1063" s="42">
        <f>SHADOWEFF(INDEX(AX$175:AX$178,$D1063),$E1063,INDEX(AX$179:AX$195,$F1063))</f>
        <v/>
      </c>
    </row>
    <row r="1064" hidden="1" outlineLevel="2">
      <c r="A1064" s="5" t="inlineStr">
        <is>
          <t>shp</t>
        </is>
      </c>
      <c r="B1064" s="5" t="inlineStr">
        <is>
          <t>ker</t>
        </is>
      </c>
      <c r="C1064" s="5" t="inlineStr">
        <is>
          <t>cem</t>
        </is>
      </c>
      <c r="D1064" s="40">
        <f>INDEX(Inputs!$M$5:$M$132,MATCH($B1064&amp;"|"&amp;$C1064,Inputs!$A$5:$A$132,0))</f>
        <v/>
      </c>
      <c r="E1064" s="40">
        <f>INDEX(Inputs!$T$5:$T$132,MATCH($B1064&amp;"|"&amp;$C1064,Inputs!$A$5:$A$132,0))</f>
        <v/>
      </c>
      <c r="F1064" s="40">
        <f>INDEX(Inputs!$K$5:$K$132,MATCH($B1064&amp;"|"&amp;$C1064,Inputs!$A$5:$A$132,0))</f>
        <v/>
      </c>
      <c r="G1064" s="39" t="n"/>
      <c r="H1064" s="5">
        <f>INDEX(Variables!$B$5:$B$105,MATCH($A1064,Variables!$A$5:$A$105,0))&amp;IF($C1064="",""," | "&amp;INDEX(Mapping!$B$5:$B$26,MATCH($C1064,Mapping!$A$5:$A$26,0))&amp;" | "&amp;INDEX(Mapping!$B$30:$B$41,MATCH($B1064,Mapping!$A$30:$A$41,0)))</f>
        <v/>
      </c>
      <c r="I1064" s="5">
        <f>INDEX(Variables!$C$5:$C$105,MATCH($A1064,Variables!$A$5:$A$105,0))</f>
        <v/>
      </c>
      <c r="J1064" s="5">
        <f>INDEX(Variables!$E$5:$E$105,MATCH($A1064,Variables!$A$5:$A$105,0))</f>
        <v/>
      </c>
      <c r="K1064" s="25">
        <f>LOWER(Settings!$C$4)&amp;".mit."&amp;$A1064&amp;IF($C1064="","","."&amp;$C1064&amp;"."&amp;$B1064)&amp;IF(INDEX(Variables!$D$5:$D$105,MATCH($A1064,Variables!$A$5:$A$105,0))="","","."&amp;INDEX(Variables!$D$5:$D$105,MATCH($A1064,Variables!$A$5:$A$105,0)))&amp;"."&amp;K$5</f>
        <v/>
      </c>
      <c r="L1064" s="41">
        <f>INDEX(L$175:L$178,$D1064)*$E1064*INDEX(L$179:L$195,$F1064)</f>
        <v/>
      </c>
      <c r="M1064" s="40">
        <f>INDEX(M$175:M$178,$D1064)*$E1064*INDEX(M$179:M$195,$F1064)</f>
        <v/>
      </c>
      <c r="N1064" s="40">
        <f>INDEX(N$175:N$178,$D1064)*$E1064*INDEX(N$179:N$195,$F1064)</f>
        <v/>
      </c>
      <c r="O1064" s="40">
        <f>INDEX(O$175:O$178,$D1064)*$E1064*INDEX(O$179:O$195,$F1064)</f>
        <v/>
      </c>
      <c r="P1064" s="40">
        <f>INDEX(P$175:P$178,$D1064)*$E1064*INDEX(P$179:P$195,$F1064)</f>
        <v/>
      </c>
      <c r="Q1064" s="40">
        <f>INDEX(Q$175:Q$178,$D1064)*$E1064*INDEX(Q$179:Q$195,$F1064)</f>
        <v/>
      </c>
      <c r="R1064" s="40">
        <f>INDEX(R$175:R$178,$D1064)*$E1064*INDEX(R$179:R$195,$F1064)</f>
        <v/>
      </c>
      <c r="S1064" s="40">
        <f>INDEX(S$175:S$178,$D1064)*$E1064*INDEX(S$179:S$195,$F1064)</f>
        <v/>
      </c>
      <c r="T1064" s="40">
        <f>INDEX(T$175:T$178,$D1064)*$E1064*INDEX(T$179:T$195,$F1064)</f>
        <v/>
      </c>
      <c r="U1064" s="40">
        <f>INDEX(U$175:U$178,$D1064)*$E1064*INDEX(U$179:U$195,$F1064)</f>
        <v/>
      </c>
      <c r="V1064" s="40">
        <f>INDEX(V$175:V$178,$D1064)*$E1064*INDEX(V$179:V$195,$F1064)</f>
        <v/>
      </c>
      <c r="W1064" s="40">
        <f>INDEX(W$175:W$178,$D1064)*$E1064*INDEX(W$179:W$195,$F1064)</f>
        <v/>
      </c>
      <c r="X1064" s="40">
        <f>INDEX(X$175:X$178,$D1064)*$E1064*INDEX(X$179:X$195,$F1064)</f>
        <v/>
      </c>
      <c r="Y1064" s="40">
        <f>INDEX(Y$175:Y$178,$D1064)*$E1064*INDEX(Y$179:Y$195,$F1064)</f>
        <v/>
      </c>
      <c r="Z1064" s="40">
        <f>INDEX(Z$175:Z$178,$D1064)*$E1064*INDEX(Z$179:Z$195,$F1064)</f>
        <v/>
      </c>
      <c r="AA1064" s="40">
        <f>INDEX(AA$175:AA$178,$D1064)*$E1064*INDEX(AA$179:AA$195,$F1064)</f>
        <v/>
      </c>
      <c r="AB1064" s="40">
        <f>INDEX(AB$175:AB$178,$D1064)*$E1064*INDEX(AB$179:AB$195,$F1064)</f>
        <v/>
      </c>
      <c r="AC1064" s="40">
        <f>INDEX(AC$175:AC$178,$D1064)*$E1064*INDEX(AC$179:AC$195,$F1064)</f>
        <v/>
      </c>
      <c r="AD1064" s="42">
        <f>SHADOWEFF(INDEX(AD$175:AD$178,$D1064),$E1064,INDEX(AD$179:AD$195,$F1064))</f>
        <v/>
      </c>
      <c r="AE1064" s="25">
        <f>LOWER(Settings!$C$4)&amp;".mit."&amp;$A1064&amp;IF($C1064="","","."&amp;$C1064&amp;"."&amp;$B1064)&amp;IF(INDEX(Variables!$D$5:$D$105,MATCH($A1064,Variables!$A$5:$A$105,0))="","","."&amp;INDEX(Variables!$D$5:$D$105,MATCH($A1064,Variables!$A$5:$A$105,0)))&amp;"."&amp;AE$5</f>
        <v/>
      </c>
      <c r="AF1064" s="41">
        <f>INDEX(AF$175:AF$178,$D1064)*$E1064*INDEX(AF$179:AF$195,$F1064)</f>
        <v/>
      </c>
      <c r="AG1064" s="40">
        <f>INDEX(AG$175:AG$178,$D1064)*$E1064*INDEX(AG$179:AG$195,$F1064)</f>
        <v/>
      </c>
      <c r="AH1064" s="40">
        <f>INDEX(AH$175:AH$178,$D1064)*$E1064*INDEX(AH$179:AH$195,$F1064)</f>
        <v/>
      </c>
      <c r="AI1064" s="40">
        <f>INDEX(AI$175:AI$178,$D1064)*$E1064*INDEX(AI$179:AI$195,$F1064)</f>
        <v/>
      </c>
      <c r="AJ1064" s="40">
        <f>INDEX(AJ$175:AJ$178,$D1064)*$E1064*INDEX(AJ$179:AJ$195,$F1064)</f>
        <v/>
      </c>
      <c r="AK1064" s="40">
        <f>INDEX(AK$175:AK$178,$D1064)*$E1064*INDEX(AK$179:AK$195,$F1064)</f>
        <v/>
      </c>
      <c r="AL1064" s="40">
        <f>INDEX(AL$175:AL$178,$D1064)*$E1064*INDEX(AL$179:AL$195,$F1064)</f>
        <v/>
      </c>
      <c r="AM1064" s="40">
        <f>INDEX(AM$175:AM$178,$D1064)*$E1064*INDEX(AM$179:AM$195,$F1064)</f>
        <v/>
      </c>
      <c r="AN1064" s="40">
        <f>INDEX(AN$175:AN$178,$D1064)*$E1064*INDEX(AN$179:AN$195,$F1064)</f>
        <v/>
      </c>
      <c r="AO1064" s="40">
        <f>INDEX(AO$175:AO$178,$D1064)*$E1064*INDEX(AO$179:AO$195,$F1064)</f>
        <v/>
      </c>
      <c r="AP1064" s="40">
        <f>INDEX(AP$175:AP$178,$D1064)*$E1064*INDEX(AP$179:AP$195,$F1064)</f>
        <v/>
      </c>
      <c r="AQ1064" s="40">
        <f>INDEX(AQ$175:AQ$178,$D1064)*$E1064*INDEX(AQ$179:AQ$195,$F1064)</f>
        <v/>
      </c>
      <c r="AR1064" s="40">
        <f>INDEX(AR$175:AR$178,$D1064)*$E1064*INDEX(AR$179:AR$195,$F1064)</f>
        <v/>
      </c>
      <c r="AS1064" s="40">
        <f>INDEX(AS$175:AS$178,$D1064)*$E1064*INDEX(AS$179:AS$195,$F1064)</f>
        <v/>
      </c>
      <c r="AT1064" s="40">
        <f>INDEX(AT$175:AT$178,$D1064)*$E1064*INDEX(AT$179:AT$195,$F1064)</f>
        <v/>
      </c>
      <c r="AU1064" s="40">
        <f>INDEX(AU$175:AU$178,$D1064)*$E1064*INDEX(AU$179:AU$195,$F1064)</f>
        <v/>
      </c>
      <c r="AV1064" s="40">
        <f>INDEX(AV$175:AV$178,$D1064)*$E1064*INDEX(AV$179:AV$195,$F1064)</f>
        <v/>
      </c>
      <c r="AW1064" s="40">
        <f>INDEX(AW$175:AW$178,$D1064)*$E1064*INDEX(AW$179:AW$195,$F1064)</f>
        <v/>
      </c>
      <c r="AX1064" s="42">
        <f>SHADOWEFF(INDEX(AX$175:AX$178,$D1064),$E1064,INDEX(AX$179:AX$195,$F1064))</f>
        <v/>
      </c>
    </row>
    <row r="1065" hidden="1" outlineLevel="2">
      <c r="A1065" s="5" t="inlineStr">
        <is>
          <t>shp</t>
        </is>
      </c>
      <c r="B1065" s="5" t="inlineStr">
        <is>
          <t>oop</t>
        </is>
      </c>
      <c r="C1065" s="5" t="inlineStr">
        <is>
          <t>cem</t>
        </is>
      </c>
      <c r="D1065" s="40">
        <f>INDEX(Inputs!$M$5:$M$132,MATCH($B1065&amp;"|"&amp;$C1065,Inputs!$A$5:$A$132,0))</f>
        <v/>
      </c>
      <c r="E1065" s="40">
        <f>INDEX(Inputs!$T$5:$T$132,MATCH($B1065&amp;"|"&amp;$C1065,Inputs!$A$5:$A$132,0))</f>
        <v/>
      </c>
      <c r="F1065" s="40">
        <f>INDEX(Inputs!$K$5:$K$132,MATCH($B1065&amp;"|"&amp;$C1065,Inputs!$A$5:$A$132,0))</f>
        <v/>
      </c>
      <c r="G1065" s="39" t="n"/>
      <c r="H1065" s="5">
        <f>INDEX(Variables!$B$5:$B$105,MATCH($A1065,Variables!$A$5:$A$105,0))&amp;IF($C1065="",""," | "&amp;INDEX(Mapping!$B$5:$B$26,MATCH($C1065,Mapping!$A$5:$A$26,0))&amp;" | "&amp;INDEX(Mapping!$B$30:$B$41,MATCH($B1065,Mapping!$A$30:$A$41,0)))</f>
        <v/>
      </c>
      <c r="I1065" s="5">
        <f>INDEX(Variables!$C$5:$C$105,MATCH($A1065,Variables!$A$5:$A$105,0))</f>
        <v/>
      </c>
      <c r="J1065" s="5">
        <f>INDEX(Variables!$E$5:$E$105,MATCH($A1065,Variables!$A$5:$A$105,0))</f>
        <v/>
      </c>
      <c r="K1065" s="25">
        <f>LOWER(Settings!$C$4)&amp;".mit."&amp;$A1065&amp;IF($C1065="","","."&amp;$C1065&amp;"."&amp;$B1065)&amp;IF(INDEX(Variables!$D$5:$D$105,MATCH($A1065,Variables!$A$5:$A$105,0))="","","."&amp;INDEX(Variables!$D$5:$D$105,MATCH($A1065,Variables!$A$5:$A$105,0)))&amp;"."&amp;K$5</f>
        <v/>
      </c>
      <c r="L1065" s="41">
        <f>INDEX(L$175:L$178,$D1065)*$E1065*INDEX(L$179:L$195,$F1065)</f>
        <v/>
      </c>
      <c r="M1065" s="40">
        <f>INDEX(M$175:M$178,$D1065)*$E1065*INDEX(M$179:M$195,$F1065)</f>
        <v/>
      </c>
      <c r="N1065" s="40">
        <f>INDEX(N$175:N$178,$D1065)*$E1065*INDEX(N$179:N$195,$F1065)</f>
        <v/>
      </c>
      <c r="O1065" s="40">
        <f>INDEX(O$175:O$178,$D1065)*$E1065*INDEX(O$179:O$195,$F1065)</f>
        <v/>
      </c>
      <c r="P1065" s="40">
        <f>INDEX(P$175:P$178,$D1065)*$E1065*INDEX(P$179:P$195,$F1065)</f>
        <v/>
      </c>
      <c r="Q1065" s="40">
        <f>INDEX(Q$175:Q$178,$D1065)*$E1065*INDEX(Q$179:Q$195,$F1065)</f>
        <v/>
      </c>
      <c r="R1065" s="40">
        <f>INDEX(R$175:R$178,$D1065)*$E1065*INDEX(R$179:R$195,$F1065)</f>
        <v/>
      </c>
      <c r="S1065" s="40">
        <f>INDEX(S$175:S$178,$D1065)*$E1065*INDEX(S$179:S$195,$F1065)</f>
        <v/>
      </c>
      <c r="T1065" s="40">
        <f>INDEX(T$175:T$178,$D1065)*$E1065*INDEX(T$179:T$195,$F1065)</f>
        <v/>
      </c>
      <c r="U1065" s="40">
        <f>INDEX(U$175:U$178,$D1065)*$E1065*INDEX(U$179:U$195,$F1065)</f>
        <v/>
      </c>
      <c r="V1065" s="40">
        <f>INDEX(V$175:V$178,$D1065)*$E1065*INDEX(V$179:V$195,$F1065)</f>
        <v/>
      </c>
      <c r="W1065" s="40">
        <f>INDEX(W$175:W$178,$D1065)*$E1065*INDEX(W$179:W$195,$F1065)</f>
        <v/>
      </c>
      <c r="X1065" s="40">
        <f>INDEX(X$175:X$178,$D1065)*$E1065*INDEX(X$179:X$195,$F1065)</f>
        <v/>
      </c>
      <c r="Y1065" s="40">
        <f>INDEX(Y$175:Y$178,$D1065)*$E1065*INDEX(Y$179:Y$195,$F1065)</f>
        <v/>
      </c>
      <c r="Z1065" s="40">
        <f>INDEX(Z$175:Z$178,$D1065)*$E1065*INDEX(Z$179:Z$195,$F1065)</f>
        <v/>
      </c>
      <c r="AA1065" s="40">
        <f>INDEX(AA$175:AA$178,$D1065)*$E1065*INDEX(AA$179:AA$195,$F1065)</f>
        <v/>
      </c>
      <c r="AB1065" s="40">
        <f>INDEX(AB$175:AB$178,$D1065)*$E1065*INDEX(AB$179:AB$195,$F1065)</f>
        <v/>
      </c>
      <c r="AC1065" s="40">
        <f>INDEX(AC$175:AC$178,$D1065)*$E1065*INDEX(AC$179:AC$195,$F1065)</f>
        <v/>
      </c>
      <c r="AD1065" s="42">
        <f>SHADOWEFF(INDEX(AD$175:AD$178,$D1065),$E1065,INDEX(AD$179:AD$195,$F1065))</f>
        <v/>
      </c>
      <c r="AE1065" s="25">
        <f>LOWER(Settings!$C$4)&amp;".mit."&amp;$A1065&amp;IF($C1065="","","."&amp;$C1065&amp;"."&amp;$B1065)&amp;IF(INDEX(Variables!$D$5:$D$105,MATCH($A1065,Variables!$A$5:$A$105,0))="","","."&amp;INDEX(Variables!$D$5:$D$105,MATCH($A1065,Variables!$A$5:$A$105,0)))&amp;"."&amp;AE$5</f>
        <v/>
      </c>
      <c r="AF1065" s="41">
        <f>INDEX(AF$175:AF$178,$D1065)*$E1065*INDEX(AF$179:AF$195,$F1065)</f>
        <v/>
      </c>
      <c r="AG1065" s="40">
        <f>INDEX(AG$175:AG$178,$D1065)*$E1065*INDEX(AG$179:AG$195,$F1065)</f>
        <v/>
      </c>
      <c r="AH1065" s="40">
        <f>INDEX(AH$175:AH$178,$D1065)*$E1065*INDEX(AH$179:AH$195,$F1065)</f>
        <v/>
      </c>
      <c r="AI1065" s="40">
        <f>INDEX(AI$175:AI$178,$D1065)*$E1065*INDEX(AI$179:AI$195,$F1065)</f>
        <v/>
      </c>
      <c r="AJ1065" s="40">
        <f>INDEX(AJ$175:AJ$178,$D1065)*$E1065*INDEX(AJ$179:AJ$195,$F1065)</f>
        <v/>
      </c>
      <c r="AK1065" s="40">
        <f>INDEX(AK$175:AK$178,$D1065)*$E1065*INDEX(AK$179:AK$195,$F1065)</f>
        <v/>
      </c>
      <c r="AL1065" s="40">
        <f>INDEX(AL$175:AL$178,$D1065)*$E1065*INDEX(AL$179:AL$195,$F1065)</f>
        <v/>
      </c>
      <c r="AM1065" s="40">
        <f>INDEX(AM$175:AM$178,$D1065)*$E1065*INDEX(AM$179:AM$195,$F1065)</f>
        <v/>
      </c>
      <c r="AN1065" s="40">
        <f>INDEX(AN$175:AN$178,$D1065)*$E1065*INDEX(AN$179:AN$195,$F1065)</f>
        <v/>
      </c>
      <c r="AO1065" s="40">
        <f>INDEX(AO$175:AO$178,$D1065)*$E1065*INDEX(AO$179:AO$195,$F1065)</f>
        <v/>
      </c>
      <c r="AP1065" s="40">
        <f>INDEX(AP$175:AP$178,$D1065)*$E1065*INDEX(AP$179:AP$195,$F1065)</f>
        <v/>
      </c>
      <c r="AQ1065" s="40">
        <f>INDEX(AQ$175:AQ$178,$D1065)*$E1065*INDEX(AQ$179:AQ$195,$F1065)</f>
        <v/>
      </c>
      <c r="AR1065" s="40">
        <f>INDEX(AR$175:AR$178,$D1065)*$E1065*INDEX(AR$179:AR$195,$F1065)</f>
        <v/>
      </c>
      <c r="AS1065" s="40">
        <f>INDEX(AS$175:AS$178,$D1065)*$E1065*INDEX(AS$179:AS$195,$F1065)</f>
        <v/>
      </c>
      <c r="AT1065" s="40">
        <f>INDEX(AT$175:AT$178,$D1065)*$E1065*INDEX(AT$179:AT$195,$F1065)</f>
        <v/>
      </c>
      <c r="AU1065" s="40">
        <f>INDEX(AU$175:AU$178,$D1065)*$E1065*INDEX(AU$179:AU$195,$F1065)</f>
        <v/>
      </c>
      <c r="AV1065" s="40">
        <f>INDEX(AV$175:AV$178,$D1065)*$E1065*INDEX(AV$179:AV$195,$F1065)</f>
        <v/>
      </c>
      <c r="AW1065" s="40">
        <f>INDEX(AW$175:AW$178,$D1065)*$E1065*INDEX(AW$179:AW$195,$F1065)</f>
        <v/>
      </c>
      <c r="AX1065" s="42">
        <f>SHADOWEFF(INDEX(AX$175:AX$178,$D1065),$E1065,INDEX(AX$179:AX$195,$F1065))</f>
        <v/>
      </c>
    </row>
    <row r="1066" hidden="1" outlineLevel="2">
      <c r="A1066" s="5" t="inlineStr">
        <is>
          <t>shp</t>
        </is>
      </c>
      <c r="B1066" s="5" t="inlineStr">
        <is>
          <t>bio</t>
        </is>
      </c>
      <c r="C1066" s="5" t="inlineStr">
        <is>
          <t>cem</t>
        </is>
      </c>
      <c r="D1066" s="40">
        <f>INDEX(Inputs!$M$5:$M$132,MATCH($B1066&amp;"|"&amp;$C1066,Inputs!$A$5:$A$132,0))</f>
        <v/>
      </c>
      <c r="E1066" s="40">
        <f>INDEX(Inputs!$T$5:$T$132,MATCH($B1066&amp;"|"&amp;$C1066,Inputs!$A$5:$A$132,0))</f>
        <v/>
      </c>
      <c r="F1066" s="40">
        <f>INDEX(Inputs!$K$5:$K$132,MATCH($B1066&amp;"|"&amp;$C1066,Inputs!$A$5:$A$132,0))</f>
        <v/>
      </c>
      <c r="G1066" s="39" t="n"/>
      <c r="H1066" s="5">
        <f>INDEX(Variables!$B$5:$B$105,MATCH($A1066,Variables!$A$5:$A$105,0))&amp;IF($C1066="",""," | "&amp;INDEX(Mapping!$B$5:$B$26,MATCH($C1066,Mapping!$A$5:$A$26,0))&amp;" | "&amp;INDEX(Mapping!$B$30:$B$41,MATCH($B1066,Mapping!$A$30:$A$41,0)))</f>
        <v/>
      </c>
      <c r="I1066" s="5">
        <f>INDEX(Variables!$C$5:$C$105,MATCH($A1066,Variables!$A$5:$A$105,0))</f>
        <v/>
      </c>
      <c r="J1066" s="5">
        <f>INDEX(Variables!$E$5:$E$105,MATCH($A1066,Variables!$A$5:$A$105,0))</f>
        <v/>
      </c>
      <c r="K1066" s="25">
        <f>LOWER(Settings!$C$4)&amp;".mit."&amp;$A1066&amp;IF($C1066="","","."&amp;$C1066&amp;"."&amp;$B1066)&amp;IF(INDEX(Variables!$D$5:$D$105,MATCH($A1066,Variables!$A$5:$A$105,0))="","","."&amp;INDEX(Variables!$D$5:$D$105,MATCH($A1066,Variables!$A$5:$A$105,0)))&amp;"."&amp;K$5</f>
        <v/>
      </c>
      <c r="L1066" s="41">
        <f>INDEX(L$175:L$178,$D1066)*$E1066*INDEX(L$179:L$195,$F1066)</f>
        <v/>
      </c>
      <c r="M1066" s="40">
        <f>INDEX(M$175:M$178,$D1066)*$E1066*INDEX(M$179:M$195,$F1066)</f>
        <v/>
      </c>
      <c r="N1066" s="40">
        <f>INDEX(N$175:N$178,$D1066)*$E1066*INDEX(N$179:N$195,$F1066)</f>
        <v/>
      </c>
      <c r="O1066" s="40">
        <f>INDEX(O$175:O$178,$D1066)*$E1066*INDEX(O$179:O$195,$F1066)</f>
        <v/>
      </c>
      <c r="P1066" s="40">
        <f>INDEX(P$175:P$178,$D1066)*$E1066*INDEX(P$179:P$195,$F1066)</f>
        <v/>
      </c>
      <c r="Q1066" s="40">
        <f>INDEX(Q$175:Q$178,$D1066)*$E1066*INDEX(Q$179:Q$195,$F1066)</f>
        <v/>
      </c>
      <c r="R1066" s="40">
        <f>INDEX(R$175:R$178,$D1066)*$E1066*INDEX(R$179:R$195,$F1066)</f>
        <v/>
      </c>
      <c r="S1066" s="40">
        <f>INDEX(S$175:S$178,$D1066)*$E1066*INDEX(S$179:S$195,$F1066)</f>
        <v/>
      </c>
      <c r="T1066" s="40">
        <f>INDEX(T$175:T$178,$D1066)*$E1066*INDEX(T$179:T$195,$F1066)</f>
        <v/>
      </c>
      <c r="U1066" s="40">
        <f>INDEX(U$175:U$178,$D1066)*$E1066*INDEX(U$179:U$195,$F1066)</f>
        <v/>
      </c>
      <c r="V1066" s="40">
        <f>INDEX(V$175:V$178,$D1066)*$E1066*INDEX(V$179:V$195,$F1066)</f>
        <v/>
      </c>
      <c r="W1066" s="40">
        <f>INDEX(W$175:W$178,$D1066)*$E1066*INDEX(W$179:W$195,$F1066)</f>
        <v/>
      </c>
      <c r="X1066" s="40">
        <f>INDEX(X$175:X$178,$D1066)*$E1066*INDEX(X$179:X$195,$F1066)</f>
        <v/>
      </c>
      <c r="Y1066" s="40">
        <f>INDEX(Y$175:Y$178,$D1066)*$E1066*INDEX(Y$179:Y$195,$F1066)</f>
        <v/>
      </c>
      <c r="Z1066" s="40">
        <f>INDEX(Z$175:Z$178,$D1066)*$E1066*INDEX(Z$179:Z$195,$F1066)</f>
        <v/>
      </c>
      <c r="AA1066" s="40">
        <f>INDEX(AA$175:AA$178,$D1066)*$E1066*INDEX(AA$179:AA$195,$F1066)</f>
        <v/>
      </c>
      <c r="AB1066" s="40">
        <f>INDEX(AB$175:AB$178,$D1066)*$E1066*INDEX(AB$179:AB$195,$F1066)</f>
        <v/>
      </c>
      <c r="AC1066" s="40">
        <f>INDEX(AC$175:AC$178,$D1066)*$E1066*INDEX(AC$179:AC$195,$F1066)</f>
        <v/>
      </c>
      <c r="AD1066" s="42">
        <f>SHADOWEFF(INDEX(AD$175:AD$178,$D1066),$E1066,INDEX(AD$179:AD$195,$F1066))</f>
        <v/>
      </c>
      <c r="AE1066" s="25">
        <f>LOWER(Settings!$C$4)&amp;".mit."&amp;$A1066&amp;IF($C1066="","","."&amp;$C1066&amp;"."&amp;$B1066)&amp;IF(INDEX(Variables!$D$5:$D$105,MATCH($A1066,Variables!$A$5:$A$105,0))="","","."&amp;INDEX(Variables!$D$5:$D$105,MATCH($A1066,Variables!$A$5:$A$105,0)))&amp;"."&amp;AE$5</f>
        <v/>
      </c>
      <c r="AF1066" s="41">
        <f>INDEX(AF$175:AF$178,$D1066)*$E1066*INDEX(AF$179:AF$195,$F1066)</f>
        <v/>
      </c>
      <c r="AG1066" s="40">
        <f>INDEX(AG$175:AG$178,$D1066)*$E1066*INDEX(AG$179:AG$195,$F1066)</f>
        <v/>
      </c>
      <c r="AH1066" s="40">
        <f>INDEX(AH$175:AH$178,$D1066)*$E1066*INDEX(AH$179:AH$195,$F1066)</f>
        <v/>
      </c>
      <c r="AI1066" s="40">
        <f>INDEX(AI$175:AI$178,$D1066)*$E1066*INDEX(AI$179:AI$195,$F1066)</f>
        <v/>
      </c>
      <c r="AJ1066" s="40">
        <f>INDEX(AJ$175:AJ$178,$D1066)*$E1066*INDEX(AJ$179:AJ$195,$F1066)</f>
        <v/>
      </c>
      <c r="AK1066" s="40">
        <f>INDEX(AK$175:AK$178,$D1066)*$E1066*INDEX(AK$179:AK$195,$F1066)</f>
        <v/>
      </c>
      <c r="AL1066" s="40">
        <f>INDEX(AL$175:AL$178,$D1066)*$E1066*INDEX(AL$179:AL$195,$F1066)</f>
        <v/>
      </c>
      <c r="AM1066" s="40">
        <f>INDEX(AM$175:AM$178,$D1066)*$E1066*INDEX(AM$179:AM$195,$F1066)</f>
        <v/>
      </c>
      <c r="AN1066" s="40">
        <f>INDEX(AN$175:AN$178,$D1066)*$E1066*INDEX(AN$179:AN$195,$F1066)</f>
        <v/>
      </c>
      <c r="AO1066" s="40">
        <f>INDEX(AO$175:AO$178,$D1066)*$E1066*INDEX(AO$179:AO$195,$F1066)</f>
        <v/>
      </c>
      <c r="AP1066" s="40">
        <f>INDEX(AP$175:AP$178,$D1066)*$E1066*INDEX(AP$179:AP$195,$F1066)</f>
        <v/>
      </c>
      <c r="AQ1066" s="40">
        <f>INDEX(AQ$175:AQ$178,$D1066)*$E1066*INDEX(AQ$179:AQ$195,$F1066)</f>
        <v/>
      </c>
      <c r="AR1066" s="40">
        <f>INDEX(AR$175:AR$178,$D1066)*$E1066*INDEX(AR$179:AR$195,$F1066)</f>
        <v/>
      </c>
      <c r="AS1066" s="40">
        <f>INDEX(AS$175:AS$178,$D1066)*$E1066*INDEX(AS$179:AS$195,$F1066)</f>
        <v/>
      </c>
      <c r="AT1066" s="40">
        <f>INDEX(AT$175:AT$178,$D1066)*$E1066*INDEX(AT$179:AT$195,$F1066)</f>
        <v/>
      </c>
      <c r="AU1066" s="40">
        <f>INDEX(AU$175:AU$178,$D1066)*$E1066*INDEX(AU$179:AU$195,$F1066)</f>
        <v/>
      </c>
      <c r="AV1066" s="40">
        <f>INDEX(AV$175:AV$178,$D1066)*$E1066*INDEX(AV$179:AV$195,$F1066)</f>
        <v/>
      </c>
      <c r="AW1066" s="40">
        <f>INDEX(AW$175:AW$178,$D1066)*$E1066*INDEX(AW$179:AW$195,$F1066)</f>
        <v/>
      </c>
      <c r="AX1066" s="42">
        <f>SHADOWEFF(INDEX(AX$175:AX$178,$D1066),$E1066,INDEX(AX$179:AX$195,$F1066))</f>
        <v/>
      </c>
    </row>
    <row r="1067" hidden="1" outlineLevel="2"/>
    <row r="1068" hidden="1" outlineLevel="2">
      <c r="A1068" s="5" t="inlineStr">
        <is>
          <t>ener</t>
        </is>
      </c>
      <c r="B1068" s="5" t="inlineStr">
        <is>
          <t>coa</t>
        </is>
      </c>
      <c r="C1068" s="5" t="inlineStr">
        <is>
          <t>cem</t>
        </is>
      </c>
      <c r="D1068" s="40">
        <f>INDEX(Inputs!$N$5:$N$132,MATCH($B1068&amp;"|"&amp;$C1068,Inputs!$A$5:$A$132,0))</f>
        <v/>
      </c>
      <c r="E1068" s="40">
        <f>INDEX(Inputs!$O$5:$O$132,MATCH($B1068&amp;"|"&amp;$C1068,Inputs!$A$5:$A$132,0))</f>
        <v/>
      </c>
      <c r="F1068" s="40">
        <f>INDEX(Inputs!$P$5:$P$132,MATCH($B1068&amp;"|"&amp;$C1068,Inputs!$A$5:$A$132,0))</f>
        <v/>
      </c>
      <c r="G1068" s="40">
        <f>INDEX(Inputs!$Q$5:$Q$132,MATCH($B1068&amp;"|"&amp;$C1068,Inputs!$A$5:$A$132,0))</f>
        <v/>
      </c>
      <c r="H1068" s="5">
        <f>INDEX(Variables!$B$5:$B$105,MATCH($A1068,Variables!$A$5:$A$105,0))&amp;IF($C1068="",""," | "&amp;INDEX(Mapping!$B$5:$B$26,MATCH($C1068,Mapping!$A$5:$A$26,0))&amp;" | "&amp;INDEX(Mapping!$B$30:$B$41,MATCH($B1068,Mapping!$A$30:$A$41,0)))</f>
        <v/>
      </c>
      <c r="I1068" s="5">
        <f>INDEX(Variables!$C$5:$C$105,MATCH($A1068,Variables!$A$5:$A$105,0))</f>
        <v/>
      </c>
      <c r="J1068" s="5">
        <f>INDEX(Variables!$E$5:$E$105,MATCH($A1068,Variables!$A$5:$A$105,0))</f>
        <v/>
      </c>
      <c r="K1068" s="25">
        <f>LOWER(Settings!$C$4)&amp;".mit."&amp;$A1068&amp;IF($C1068="","","."&amp;$C1068&amp;"."&amp;$B1068)&amp;IF(INDEX(Variables!$D$5:$D$105,MATCH($A1068,Variables!$A$5:$A$105,0))="","","."&amp;INDEX(Variables!$D$5:$D$105,MATCH($A1068,Variables!$A$5:$A$105,0)))&amp;"."&amp;K$5</f>
        <v/>
      </c>
      <c r="L1068" s="46">
        <f>INDEX(Inputs!$U$5:$U$132,MATCH($B1068&amp;"|"&amp;$C1068,Inputs!$A$5:$A$132,0))</f>
        <v/>
      </c>
      <c r="M1068" s="47">
        <f>L1068*(1/(1+$G1068))^(1+$E1068)*(1+M$7)^$D1068*(M1050/L1050)^$E1068*((M1050+M1059)/(L1050+L1059))^($F1068*(1+$E1068))</f>
        <v/>
      </c>
      <c r="N1068" s="47">
        <f>M1068*(1/(1+$G1068))^(1+$E1068)*(1+N$7)^$D1068*(N1050/M1050)^$E1068*((N1050+N1059)/(M1050+M1059))^($F1068*(1+$E1068))</f>
        <v/>
      </c>
      <c r="O1068" s="47">
        <f>N1068*(1/(1+$G1068))^(1+$E1068)*(1+O$7)^$D1068*(O1050/N1050)^$E1068*((O1050+O1059)/(N1050+N1059))^($F1068*(1+$E1068))</f>
        <v/>
      </c>
      <c r="P1068" s="47">
        <f>O1068*(1/(1+$G1068))^(1+$E1068)*(1+P$7)^$D1068*(P1050/O1050)^$E1068*((P1050+P1059)/(O1050+O1059))^($F1068*(1+$E1068))</f>
        <v/>
      </c>
      <c r="Q1068" s="47">
        <f>P1068*(1/(1+$G1068))^(1+$E1068)*(1+Q$7)^$D1068*(Q1050/P1050)^$E1068*((Q1050+Q1059)/(P1050+P1059))^($F1068*(1+$E1068))</f>
        <v/>
      </c>
      <c r="R1068" s="47">
        <f>Q1068*(1/(1+$G1068))^(1+$E1068)*(1+R$7)^$D1068*(R1050/Q1050)^$E1068*((R1050+R1059)/(Q1050+Q1059))^($F1068*(1+$E1068))</f>
        <v/>
      </c>
      <c r="S1068" s="47">
        <f>R1068*(1/(1+$G1068))^(1+$E1068)*(1+S$7)^$D1068*(S1050/R1050)^$E1068*((S1050+S1059)/(R1050+R1059))^($F1068*(1+$E1068))</f>
        <v/>
      </c>
      <c r="T1068" s="47">
        <f>S1068*(1/(1+$G1068))^(1+$E1068)*(1+T$7)^$D1068*(T1050/S1050)^$E1068*((T1050+T1059)/(S1050+S1059))^($F1068*(1+$E1068))</f>
        <v/>
      </c>
      <c r="U1068" s="47">
        <f>T1068*(1/(1+$G1068))^(1+$E1068)*(1+U$7)^$D1068*(U1050/T1050)^$E1068*((U1050+U1059)/(T1050+T1059))^($F1068*(1+$E1068))</f>
        <v/>
      </c>
      <c r="V1068" s="47">
        <f>U1068*(1/(1+$G1068))^(1+$E1068)*(1+V$7)^$D1068*(V1050/U1050)^$E1068*((V1050+V1059)/(U1050+U1059))^($F1068*(1+$E1068))</f>
        <v/>
      </c>
      <c r="W1068" s="47">
        <f>V1068*(1/(1+$G1068))^(1+$E1068)*(1+W$7)^$D1068*(W1050/V1050)^$E1068*((W1050+W1059)/(V1050+V1059))^($F1068*(1+$E1068))</f>
        <v/>
      </c>
      <c r="X1068" s="47">
        <f>W1068*(1/(1+$G1068))^(1+$E1068)*(1+X$7)^$D1068*(X1050/W1050)^$E1068*((X1050+X1059)/(W1050+W1059))^($F1068*(1+$E1068))</f>
        <v/>
      </c>
      <c r="Y1068" s="47">
        <f>X1068*(1/(1+$G1068))^(1+$E1068)*(1+Y$7)^$D1068*(Y1050/X1050)^$E1068*((Y1050+Y1059)/(X1050+X1059))^($F1068*(1+$E1068))</f>
        <v/>
      </c>
      <c r="Z1068" s="47">
        <f>Y1068*(1/(1+$G1068))^(1+$E1068)*(1+Z$7)^$D1068*(Z1050/Y1050)^$E1068*((Z1050+Z1059)/(Y1050+Y1059))^($F1068*(1+$E1068))</f>
        <v/>
      </c>
      <c r="AA1068" s="47">
        <f>Z1068*(1/(1+$G1068))^(1+$E1068)*(1+AA$7)^$D1068*(AA1050/Z1050)^$E1068*((AA1050+AA1059)/(Z1050+Z1059))^($F1068*(1+$E1068))</f>
        <v/>
      </c>
      <c r="AB1068" s="47">
        <f>AA1068*(1/(1+$G1068))^(1+$E1068)*(1+AB$7)^$D1068*(AB1050/AA1050)^$E1068*((AB1050+AB1059)/(AA1050+AA1059))^($F1068*(1+$E1068))</f>
        <v/>
      </c>
      <c r="AC1068" s="47">
        <f>AB1068*(1/(1+$G1068))^(1+$E1068)*(1+AC$7)^$D1068*(AC1050/AB1050)^$E1068*((AC1050+AC1059)/(AB1050+AB1059))^($F1068*(1+$E1068))</f>
        <v/>
      </c>
      <c r="AD1068" s="48">
        <f>FUELUSE(AC1068,AD1050,AC1050,AD1059,AC1059,AD$7,$D1068,$E1068,$F1068,$G1068)</f>
        <v/>
      </c>
      <c r="AE1068" s="25">
        <f>LOWER(Settings!$C$4)&amp;".mit."&amp;$A1068&amp;IF($C1068="","","."&amp;$C1068&amp;"."&amp;$B1068)&amp;IF(INDEX(Variables!$D$5:$D$105,MATCH($A1068,Variables!$A$5:$A$105,0))="","","."&amp;INDEX(Variables!$D$5:$D$105,MATCH($A1068,Variables!$A$5:$A$105,0)))&amp;"."&amp;AE$5</f>
        <v/>
      </c>
      <c r="AF1068" s="46">
        <f>INDEX(Inputs!$U$5:$U$132,MATCH($B1068&amp;"|"&amp;$C1068,Inputs!$A$5:$A$132,0))</f>
        <v/>
      </c>
      <c r="AG1068" s="47">
        <f>AF1068*(1/(1+$G1068))^(1+$E1068)*(1+AG$7)^$D1068*(AG1050/AF1050)^$E1068*((AG1050+AG1059)/(AF1050+AF1059))^($F1068*(1+$E1068))</f>
        <v/>
      </c>
      <c r="AH1068" s="47">
        <f>AG1068*(1/(1+$G1068))^(1+$E1068)*(1+AH$7)^$D1068*(AH1050/AG1050)^$E1068*((AH1050+AH1059)/(AG1050+AG1059))^($F1068*(1+$E1068))</f>
        <v/>
      </c>
      <c r="AI1068" s="47">
        <f>AH1068*(1/(1+$G1068))^(1+$E1068)*(1+AI$7)^$D1068*(AI1050/AH1050)^$E1068*((AI1050+AI1059)/(AH1050+AH1059))^($F1068*(1+$E1068))</f>
        <v/>
      </c>
      <c r="AJ1068" s="47">
        <f>AI1068*(1/(1+$G1068))^(1+$E1068)*(1+AJ$7)^$D1068*(AJ1050/AI1050)^$E1068*((AJ1050+AJ1059)/(AI1050+AI1059))^($F1068*(1+$E1068))</f>
        <v/>
      </c>
      <c r="AK1068" s="47">
        <f>AJ1068*(1/(1+$G1068))^(1+$E1068)*(1+AK$7)^$D1068*(AK1050/AJ1050)^$E1068*((AK1050+AK1059)/(AJ1050+AJ1059))^($F1068*(1+$E1068))</f>
        <v/>
      </c>
      <c r="AL1068" s="47">
        <f>AK1068*(1/(1+$G1068))^(1+$E1068)*(1+AL$7)^$D1068*(AL1050/AK1050)^$E1068*((AL1050+AL1059)/(AK1050+AK1059))^($F1068*(1+$E1068))</f>
        <v/>
      </c>
      <c r="AM1068" s="47">
        <f>AL1068*(1/(1+$G1068))^(1+$E1068)*(1+AM$7)^$D1068*(AM1050/AL1050)^$E1068*((AM1050+AM1059)/(AL1050+AL1059))^($F1068*(1+$E1068))</f>
        <v/>
      </c>
      <c r="AN1068" s="47">
        <f>AM1068*(1/(1+$G1068))^(1+$E1068)*(1+AN$7)^$D1068*(AN1050/AM1050)^$E1068*((AN1050+AN1059)/(AM1050+AM1059))^($F1068*(1+$E1068))</f>
        <v/>
      </c>
      <c r="AO1068" s="47">
        <f>AN1068*(1/(1+$G1068))^(1+$E1068)*(1+AO$7)^$D1068*(AO1050/AN1050)^$E1068*((AO1050+AO1059)/(AN1050+AN1059))^($F1068*(1+$E1068))</f>
        <v/>
      </c>
      <c r="AP1068" s="47">
        <f>AO1068*(1/(1+$G1068))^(1+$E1068)*(1+AP$7)^$D1068*(AP1050/AO1050)^$E1068*((AP1050+AP1059)/(AO1050+AO1059))^($F1068*(1+$E1068))</f>
        <v/>
      </c>
      <c r="AQ1068" s="47">
        <f>AP1068*(1/(1+$G1068))^(1+$E1068)*(1+AQ$7)^$D1068*(AQ1050/AP1050)^$E1068*((AQ1050+AQ1059)/(AP1050+AP1059))^($F1068*(1+$E1068))</f>
        <v/>
      </c>
      <c r="AR1068" s="47">
        <f>AQ1068*(1/(1+$G1068))^(1+$E1068)*(1+AR$7)^$D1068*(AR1050/AQ1050)^$E1068*((AR1050+AR1059)/(AQ1050+AQ1059))^($F1068*(1+$E1068))</f>
        <v/>
      </c>
      <c r="AS1068" s="47">
        <f>AR1068*(1/(1+$G1068))^(1+$E1068)*(1+AS$7)^$D1068*(AS1050/AR1050)^$E1068*((AS1050+AS1059)/(AR1050+AR1059))^($F1068*(1+$E1068))</f>
        <v/>
      </c>
      <c r="AT1068" s="47">
        <f>AS1068*(1/(1+$G1068))^(1+$E1068)*(1+AT$7)^$D1068*(AT1050/AS1050)^$E1068*((AT1050+AT1059)/(AS1050+AS1059))^($F1068*(1+$E1068))</f>
        <v/>
      </c>
      <c r="AU1068" s="47">
        <f>AT1068*(1/(1+$G1068))^(1+$E1068)*(1+AU$7)^$D1068*(AU1050/AT1050)^$E1068*((AU1050+AU1059)/(AT1050+AT1059))^($F1068*(1+$E1068))</f>
        <v/>
      </c>
      <c r="AV1068" s="47">
        <f>AU1068*(1/(1+$G1068))^(1+$E1068)*(1+AV$7)^$D1068*(AV1050/AU1050)^$E1068*((AV1050+AV1059)/(AU1050+AU1059))^($F1068*(1+$E1068))</f>
        <v/>
      </c>
      <c r="AW1068" s="47">
        <f>AV1068*(1/(1+$G1068))^(1+$E1068)*(1+AW$7)^$D1068*(AW1050/AV1050)^$E1068*((AW1050+AW1059)/(AV1050+AV1059))^($F1068*(1+$E1068))</f>
        <v/>
      </c>
      <c r="AX1068" s="48">
        <f>FUELUSE(AW1068,AX1050,AW1050,AX1059,AW1059,AX$7,$D1068,$E1068,$F1068,$G1068)</f>
        <v/>
      </c>
    </row>
    <row r="1069" hidden="1" outlineLevel="2">
      <c r="A1069" s="5" t="inlineStr">
        <is>
          <t>ener</t>
        </is>
      </c>
      <c r="B1069" s="5" t="inlineStr">
        <is>
          <t>nga</t>
        </is>
      </c>
      <c r="C1069" s="5" t="inlineStr">
        <is>
          <t>cem</t>
        </is>
      </c>
      <c r="D1069" s="40">
        <f>INDEX(Inputs!$N$5:$N$132,MATCH($B1069&amp;"|"&amp;$C1069,Inputs!$A$5:$A$132,0))</f>
        <v/>
      </c>
      <c r="E1069" s="40">
        <f>INDEX(Inputs!$O$5:$O$132,MATCH($B1069&amp;"|"&amp;$C1069,Inputs!$A$5:$A$132,0))</f>
        <v/>
      </c>
      <c r="F1069" s="40">
        <f>INDEX(Inputs!$P$5:$P$132,MATCH($B1069&amp;"|"&amp;$C1069,Inputs!$A$5:$A$132,0))</f>
        <v/>
      </c>
      <c r="G1069" s="40">
        <f>INDEX(Inputs!$Q$5:$Q$132,MATCH($B1069&amp;"|"&amp;$C1069,Inputs!$A$5:$A$132,0))</f>
        <v/>
      </c>
      <c r="H1069" s="5">
        <f>INDEX(Variables!$B$5:$B$105,MATCH($A1069,Variables!$A$5:$A$105,0))&amp;IF($C1069="",""," | "&amp;INDEX(Mapping!$B$5:$B$26,MATCH($C1069,Mapping!$A$5:$A$26,0))&amp;" | "&amp;INDEX(Mapping!$B$30:$B$41,MATCH($B1069,Mapping!$A$30:$A$41,0)))</f>
        <v/>
      </c>
      <c r="I1069" s="5">
        <f>INDEX(Variables!$C$5:$C$105,MATCH($A1069,Variables!$A$5:$A$105,0))</f>
        <v/>
      </c>
      <c r="J1069" s="5">
        <f>INDEX(Variables!$E$5:$E$105,MATCH($A1069,Variables!$A$5:$A$105,0))</f>
        <v/>
      </c>
      <c r="K1069" s="25">
        <f>LOWER(Settings!$C$4)&amp;".mit."&amp;$A1069&amp;IF($C1069="","","."&amp;$C1069&amp;"."&amp;$B1069)&amp;IF(INDEX(Variables!$D$5:$D$105,MATCH($A1069,Variables!$A$5:$A$105,0))="","","."&amp;INDEX(Variables!$D$5:$D$105,MATCH($A1069,Variables!$A$5:$A$105,0)))&amp;"."&amp;K$5</f>
        <v/>
      </c>
      <c r="L1069" s="46">
        <f>INDEX(Inputs!$U$5:$U$132,MATCH($B1069&amp;"|"&amp;$C1069,Inputs!$A$5:$A$132,0))</f>
        <v/>
      </c>
      <c r="M1069" s="47">
        <f>L1069*(1/(1+$G1069))^(1+$E1069)*(1+M$7)^$D1069*(M1051/L1051)^$E1069*((M1051+M1060)/(L1051+L1060))^($F1069*(1+$E1069))</f>
        <v/>
      </c>
      <c r="N1069" s="47">
        <f>M1069*(1/(1+$G1069))^(1+$E1069)*(1+N$7)^$D1069*(N1051/M1051)^$E1069*((N1051+N1060)/(M1051+M1060))^($F1069*(1+$E1069))</f>
        <v/>
      </c>
      <c r="O1069" s="47">
        <f>N1069*(1/(1+$G1069))^(1+$E1069)*(1+O$7)^$D1069*(O1051/N1051)^$E1069*((O1051+O1060)/(N1051+N1060))^($F1069*(1+$E1069))</f>
        <v/>
      </c>
      <c r="P1069" s="47">
        <f>O1069*(1/(1+$G1069))^(1+$E1069)*(1+P$7)^$D1069*(P1051/O1051)^$E1069*((P1051+P1060)/(O1051+O1060))^($F1069*(1+$E1069))</f>
        <v/>
      </c>
      <c r="Q1069" s="47">
        <f>P1069*(1/(1+$G1069))^(1+$E1069)*(1+Q$7)^$D1069*(Q1051/P1051)^$E1069*((Q1051+Q1060)/(P1051+P1060))^($F1069*(1+$E1069))</f>
        <v/>
      </c>
      <c r="R1069" s="47">
        <f>Q1069*(1/(1+$G1069))^(1+$E1069)*(1+R$7)^$D1069*(R1051/Q1051)^$E1069*((R1051+R1060)/(Q1051+Q1060))^($F1069*(1+$E1069))</f>
        <v/>
      </c>
      <c r="S1069" s="47">
        <f>R1069*(1/(1+$G1069))^(1+$E1069)*(1+S$7)^$D1069*(S1051/R1051)^$E1069*((S1051+S1060)/(R1051+R1060))^($F1069*(1+$E1069))</f>
        <v/>
      </c>
      <c r="T1069" s="47">
        <f>S1069*(1/(1+$G1069))^(1+$E1069)*(1+T$7)^$D1069*(T1051/S1051)^$E1069*((T1051+T1060)/(S1051+S1060))^($F1069*(1+$E1069))</f>
        <v/>
      </c>
      <c r="U1069" s="47">
        <f>T1069*(1/(1+$G1069))^(1+$E1069)*(1+U$7)^$D1069*(U1051/T1051)^$E1069*((U1051+U1060)/(T1051+T1060))^($F1069*(1+$E1069))</f>
        <v/>
      </c>
      <c r="V1069" s="47">
        <f>U1069*(1/(1+$G1069))^(1+$E1069)*(1+V$7)^$D1069*(V1051/U1051)^$E1069*((V1051+V1060)/(U1051+U1060))^($F1069*(1+$E1069))</f>
        <v/>
      </c>
      <c r="W1069" s="47">
        <f>V1069*(1/(1+$G1069))^(1+$E1069)*(1+W$7)^$D1069*(W1051/V1051)^$E1069*((W1051+W1060)/(V1051+V1060))^($F1069*(1+$E1069))</f>
        <v/>
      </c>
      <c r="X1069" s="47">
        <f>W1069*(1/(1+$G1069))^(1+$E1069)*(1+X$7)^$D1069*(X1051/W1051)^$E1069*((X1051+X1060)/(W1051+W1060))^($F1069*(1+$E1069))</f>
        <v/>
      </c>
      <c r="Y1069" s="47">
        <f>X1069*(1/(1+$G1069))^(1+$E1069)*(1+Y$7)^$D1069*(Y1051/X1051)^$E1069*((Y1051+Y1060)/(X1051+X1060))^($F1069*(1+$E1069))</f>
        <v/>
      </c>
      <c r="Z1069" s="47">
        <f>Y1069*(1/(1+$G1069))^(1+$E1069)*(1+Z$7)^$D1069*(Z1051/Y1051)^$E1069*((Z1051+Z1060)/(Y1051+Y1060))^($F1069*(1+$E1069))</f>
        <v/>
      </c>
      <c r="AA1069" s="47">
        <f>Z1069*(1/(1+$G1069))^(1+$E1069)*(1+AA$7)^$D1069*(AA1051/Z1051)^$E1069*((AA1051+AA1060)/(Z1051+Z1060))^($F1069*(1+$E1069))</f>
        <v/>
      </c>
      <c r="AB1069" s="47">
        <f>AA1069*(1/(1+$G1069))^(1+$E1069)*(1+AB$7)^$D1069*(AB1051/AA1051)^$E1069*((AB1051+AB1060)/(AA1051+AA1060))^($F1069*(1+$E1069))</f>
        <v/>
      </c>
      <c r="AC1069" s="47">
        <f>AB1069*(1/(1+$G1069))^(1+$E1069)*(1+AC$7)^$D1069*(AC1051/AB1051)^$E1069*((AC1051+AC1060)/(AB1051+AB1060))^($F1069*(1+$E1069))</f>
        <v/>
      </c>
      <c r="AD1069" s="48">
        <f>FUELUSE(AC1069,AD1051,AC1051,AD1060,AC1060,AD$7,$D1069,$E1069,$F1069,$G1069)</f>
        <v/>
      </c>
      <c r="AE1069" s="25">
        <f>LOWER(Settings!$C$4)&amp;".mit."&amp;$A1069&amp;IF($C1069="","","."&amp;$C1069&amp;"."&amp;$B1069)&amp;IF(INDEX(Variables!$D$5:$D$105,MATCH($A1069,Variables!$A$5:$A$105,0))="","","."&amp;INDEX(Variables!$D$5:$D$105,MATCH($A1069,Variables!$A$5:$A$105,0)))&amp;"."&amp;AE$5</f>
        <v/>
      </c>
      <c r="AF1069" s="46">
        <f>INDEX(Inputs!$U$5:$U$132,MATCH($B1069&amp;"|"&amp;$C1069,Inputs!$A$5:$A$132,0))</f>
        <v/>
      </c>
      <c r="AG1069" s="47">
        <f>AF1069*(1/(1+$G1069))^(1+$E1069)*(1+AG$7)^$D1069*(AG1051/AF1051)^$E1069*((AG1051+AG1060)/(AF1051+AF1060))^($F1069*(1+$E1069))</f>
        <v/>
      </c>
      <c r="AH1069" s="47">
        <f>AG1069*(1/(1+$G1069))^(1+$E1069)*(1+AH$7)^$D1069*(AH1051/AG1051)^$E1069*((AH1051+AH1060)/(AG1051+AG1060))^($F1069*(1+$E1069))</f>
        <v/>
      </c>
      <c r="AI1069" s="47">
        <f>AH1069*(1/(1+$G1069))^(1+$E1069)*(1+AI$7)^$D1069*(AI1051/AH1051)^$E1069*((AI1051+AI1060)/(AH1051+AH1060))^($F1069*(1+$E1069))</f>
        <v/>
      </c>
      <c r="AJ1069" s="47">
        <f>AI1069*(1/(1+$G1069))^(1+$E1069)*(1+AJ$7)^$D1069*(AJ1051/AI1051)^$E1069*((AJ1051+AJ1060)/(AI1051+AI1060))^($F1069*(1+$E1069))</f>
        <v/>
      </c>
      <c r="AK1069" s="47">
        <f>AJ1069*(1/(1+$G1069))^(1+$E1069)*(1+AK$7)^$D1069*(AK1051/AJ1051)^$E1069*((AK1051+AK1060)/(AJ1051+AJ1060))^($F1069*(1+$E1069))</f>
        <v/>
      </c>
      <c r="AL1069" s="47">
        <f>AK1069*(1/(1+$G1069))^(1+$E1069)*(1+AL$7)^$D1069*(AL1051/AK1051)^$E1069*((AL1051+AL1060)/(AK1051+AK1060))^($F1069*(1+$E1069))</f>
        <v/>
      </c>
      <c r="AM1069" s="47">
        <f>AL1069*(1/(1+$G1069))^(1+$E1069)*(1+AM$7)^$D1069*(AM1051/AL1051)^$E1069*((AM1051+AM1060)/(AL1051+AL1060))^($F1069*(1+$E1069))</f>
        <v/>
      </c>
      <c r="AN1069" s="47">
        <f>AM1069*(1/(1+$G1069))^(1+$E1069)*(1+AN$7)^$D1069*(AN1051/AM1051)^$E1069*((AN1051+AN1060)/(AM1051+AM1060))^($F1069*(1+$E1069))</f>
        <v/>
      </c>
      <c r="AO1069" s="47">
        <f>AN1069*(1/(1+$G1069))^(1+$E1069)*(1+AO$7)^$D1069*(AO1051/AN1051)^$E1069*((AO1051+AO1060)/(AN1051+AN1060))^($F1069*(1+$E1069))</f>
        <v/>
      </c>
      <c r="AP1069" s="47">
        <f>AO1069*(1/(1+$G1069))^(1+$E1069)*(1+AP$7)^$D1069*(AP1051/AO1051)^$E1069*((AP1051+AP1060)/(AO1051+AO1060))^($F1069*(1+$E1069))</f>
        <v/>
      </c>
      <c r="AQ1069" s="47">
        <f>AP1069*(1/(1+$G1069))^(1+$E1069)*(1+AQ$7)^$D1069*(AQ1051/AP1051)^$E1069*((AQ1051+AQ1060)/(AP1051+AP1060))^($F1069*(1+$E1069))</f>
        <v/>
      </c>
      <c r="AR1069" s="47">
        <f>AQ1069*(1/(1+$G1069))^(1+$E1069)*(1+AR$7)^$D1069*(AR1051/AQ1051)^$E1069*((AR1051+AR1060)/(AQ1051+AQ1060))^($F1069*(1+$E1069))</f>
        <v/>
      </c>
      <c r="AS1069" s="47">
        <f>AR1069*(1/(1+$G1069))^(1+$E1069)*(1+AS$7)^$D1069*(AS1051/AR1051)^$E1069*((AS1051+AS1060)/(AR1051+AR1060))^($F1069*(1+$E1069))</f>
        <v/>
      </c>
      <c r="AT1069" s="47">
        <f>AS1069*(1/(1+$G1069))^(1+$E1069)*(1+AT$7)^$D1069*(AT1051/AS1051)^$E1069*((AT1051+AT1060)/(AS1051+AS1060))^($F1069*(1+$E1069))</f>
        <v/>
      </c>
      <c r="AU1069" s="47">
        <f>AT1069*(1/(1+$G1069))^(1+$E1069)*(1+AU$7)^$D1069*(AU1051/AT1051)^$E1069*((AU1051+AU1060)/(AT1051+AT1060))^($F1069*(1+$E1069))</f>
        <v/>
      </c>
      <c r="AV1069" s="47">
        <f>AU1069*(1/(1+$G1069))^(1+$E1069)*(1+AV$7)^$D1069*(AV1051/AU1051)^$E1069*((AV1051+AV1060)/(AU1051+AU1060))^($F1069*(1+$E1069))</f>
        <v/>
      </c>
      <c r="AW1069" s="47">
        <f>AV1069*(1/(1+$G1069))^(1+$E1069)*(1+AW$7)^$D1069*(AW1051/AV1051)^$E1069*((AW1051+AW1060)/(AV1051+AV1060))^($F1069*(1+$E1069))</f>
        <v/>
      </c>
      <c r="AX1069" s="48">
        <f>FUELUSE(AW1069,AX1051,AW1051,AX1060,AW1060,AX$7,$D1069,$E1069,$F1069,$G1069)</f>
        <v/>
      </c>
    </row>
    <row r="1070" hidden="1" outlineLevel="2">
      <c r="A1070" s="5" t="inlineStr">
        <is>
          <t>ener</t>
        </is>
      </c>
      <c r="B1070" s="5" t="inlineStr">
        <is>
          <t>gso</t>
        </is>
      </c>
      <c r="C1070" s="5" t="inlineStr">
        <is>
          <t>cem</t>
        </is>
      </c>
      <c r="D1070" s="40">
        <f>INDEX(Inputs!$N$5:$N$132,MATCH($B1070&amp;"|"&amp;$C1070,Inputs!$A$5:$A$132,0))</f>
        <v/>
      </c>
      <c r="E1070" s="40">
        <f>INDEX(Inputs!$O$5:$O$132,MATCH($B1070&amp;"|"&amp;$C1070,Inputs!$A$5:$A$132,0))</f>
        <v/>
      </c>
      <c r="F1070" s="40">
        <f>INDEX(Inputs!$P$5:$P$132,MATCH($B1070&amp;"|"&amp;$C1070,Inputs!$A$5:$A$132,0))</f>
        <v/>
      </c>
      <c r="G1070" s="40">
        <f>INDEX(Inputs!$Q$5:$Q$132,MATCH($B1070&amp;"|"&amp;$C1070,Inputs!$A$5:$A$132,0))</f>
        <v/>
      </c>
      <c r="H1070" s="5">
        <f>INDEX(Variables!$B$5:$B$105,MATCH($A1070,Variables!$A$5:$A$105,0))&amp;IF($C1070="",""," | "&amp;INDEX(Mapping!$B$5:$B$26,MATCH($C1070,Mapping!$A$5:$A$26,0))&amp;" | "&amp;INDEX(Mapping!$B$30:$B$41,MATCH($B1070,Mapping!$A$30:$A$41,0)))</f>
        <v/>
      </c>
      <c r="I1070" s="5">
        <f>INDEX(Variables!$C$5:$C$105,MATCH($A1070,Variables!$A$5:$A$105,0))</f>
        <v/>
      </c>
      <c r="J1070" s="5">
        <f>INDEX(Variables!$E$5:$E$105,MATCH($A1070,Variables!$A$5:$A$105,0))</f>
        <v/>
      </c>
      <c r="K1070" s="25">
        <f>LOWER(Settings!$C$4)&amp;".mit."&amp;$A1070&amp;IF($C1070="","","."&amp;$C1070&amp;"."&amp;$B1070)&amp;IF(INDEX(Variables!$D$5:$D$105,MATCH($A1070,Variables!$A$5:$A$105,0))="","","."&amp;INDEX(Variables!$D$5:$D$105,MATCH($A1070,Variables!$A$5:$A$105,0)))&amp;"."&amp;K$5</f>
        <v/>
      </c>
      <c r="L1070" s="46">
        <f>INDEX(Inputs!$U$5:$U$132,MATCH($B1070&amp;"|"&amp;$C1070,Inputs!$A$5:$A$132,0))</f>
        <v/>
      </c>
      <c r="M1070" s="47">
        <f>L1070*(1/(1+$G1070))^(1+$E1070)*(1+M$7)^$D1070*(M1052/L1052)^$E1070*((M1052+M1061)/(L1052+L1061))^($F1070*(1+$E1070))</f>
        <v/>
      </c>
      <c r="N1070" s="47">
        <f>M1070*(1/(1+$G1070))^(1+$E1070)*(1+N$7)^$D1070*(N1052/M1052)^$E1070*((N1052+N1061)/(M1052+M1061))^($F1070*(1+$E1070))</f>
        <v/>
      </c>
      <c r="O1070" s="47">
        <f>N1070*(1/(1+$G1070))^(1+$E1070)*(1+O$7)^$D1070*(O1052/N1052)^$E1070*((O1052+O1061)/(N1052+N1061))^($F1070*(1+$E1070))</f>
        <v/>
      </c>
      <c r="P1070" s="47">
        <f>O1070*(1/(1+$G1070))^(1+$E1070)*(1+P$7)^$D1070*(P1052/O1052)^$E1070*((P1052+P1061)/(O1052+O1061))^($F1070*(1+$E1070))</f>
        <v/>
      </c>
      <c r="Q1070" s="47">
        <f>P1070*(1/(1+$G1070))^(1+$E1070)*(1+Q$7)^$D1070*(Q1052/P1052)^$E1070*((Q1052+Q1061)/(P1052+P1061))^($F1070*(1+$E1070))</f>
        <v/>
      </c>
      <c r="R1070" s="47">
        <f>Q1070*(1/(1+$G1070))^(1+$E1070)*(1+R$7)^$D1070*(R1052/Q1052)^$E1070*((R1052+R1061)/(Q1052+Q1061))^($F1070*(1+$E1070))</f>
        <v/>
      </c>
      <c r="S1070" s="47">
        <f>R1070*(1/(1+$G1070))^(1+$E1070)*(1+S$7)^$D1070*(S1052/R1052)^$E1070*((S1052+S1061)/(R1052+R1061))^($F1070*(1+$E1070))</f>
        <v/>
      </c>
      <c r="T1070" s="47">
        <f>S1070*(1/(1+$G1070))^(1+$E1070)*(1+T$7)^$D1070*(T1052/S1052)^$E1070*((T1052+T1061)/(S1052+S1061))^($F1070*(1+$E1070))</f>
        <v/>
      </c>
      <c r="U1070" s="47">
        <f>T1070*(1/(1+$G1070))^(1+$E1070)*(1+U$7)^$D1070*(U1052/T1052)^$E1070*((U1052+U1061)/(T1052+T1061))^($F1070*(1+$E1070))</f>
        <v/>
      </c>
      <c r="V1070" s="47">
        <f>U1070*(1/(1+$G1070))^(1+$E1070)*(1+V$7)^$D1070*(V1052/U1052)^$E1070*((V1052+V1061)/(U1052+U1061))^($F1070*(1+$E1070))</f>
        <v/>
      </c>
      <c r="W1070" s="47">
        <f>V1070*(1/(1+$G1070))^(1+$E1070)*(1+W$7)^$D1070*(W1052/V1052)^$E1070*((W1052+W1061)/(V1052+V1061))^($F1070*(1+$E1070))</f>
        <v/>
      </c>
      <c r="X1070" s="47">
        <f>W1070*(1/(1+$G1070))^(1+$E1070)*(1+X$7)^$D1070*(X1052/W1052)^$E1070*((X1052+X1061)/(W1052+W1061))^($F1070*(1+$E1070))</f>
        <v/>
      </c>
      <c r="Y1070" s="47">
        <f>X1070*(1/(1+$G1070))^(1+$E1070)*(1+Y$7)^$D1070*(Y1052/X1052)^$E1070*((Y1052+Y1061)/(X1052+X1061))^($F1070*(1+$E1070))</f>
        <v/>
      </c>
      <c r="Z1070" s="47">
        <f>Y1070*(1/(1+$G1070))^(1+$E1070)*(1+Z$7)^$D1070*(Z1052/Y1052)^$E1070*((Z1052+Z1061)/(Y1052+Y1061))^($F1070*(1+$E1070))</f>
        <v/>
      </c>
      <c r="AA1070" s="47">
        <f>Z1070*(1/(1+$G1070))^(1+$E1070)*(1+AA$7)^$D1070*(AA1052/Z1052)^$E1070*((AA1052+AA1061)/(Z1052+Z1061))^($F1070*(1+$E1070))</f>
        <v/>
      </c>
      <c r="AB1070" s="47">
        <f>AA1070*(1/(1+$G1070))^(1+$E1070)*(1+AB$7)^$D1070*(AB1052/AA1052)^$E1070*((AB1052+AB1061)/(AA1052+AA1061))^($F1070*(1+$E1070))</f>
        <v/>
      </c>
      <c r="AC1070" s="47">
        <f>AB1070*(1/(1+$G1070))^(1+$E1070)*(1+AC$7)^$D1070*(AC1052/AB1052)^$E1070*((AC1052+AC1061)/(AB1052+AB1061))^($F1070*(1+$E1070))</f>
        <v/>
      </c>
      <c r="AD1070" s="48">
        <f>FUELUSE(AC1070,AD1052,AC1052,AD1061,AC1061,AD$7,$D1070,$E1070,$F1070,$G1070)</f>
        <v/>
      </c>
      <c r="AE1070" s="25">
        <f>LOWER(Settings!$C$4)&amp;".mit."&amp;$A1070&amp;IF($C1070="","","."&amp;$C1070&amp;"."&amp;$B1070)&amp;IF(INDEX(Variables!$D$5:$D$105,MATCH($A1070,Variables!$A$5:$A$105,0))="","","."&amp;INDEX(Variables!$D$5:$D$105,MATCH($A1070,Variables!$A$5:$A$105,0)))&amp;"."&amp;AE$5</f>
        <v/>
      </c>
      <c r="AF1070" s="46">
        <f>INDEX(Inputs!$U$5:$U$132,MATCH($B1070&amp;"|"&amp;$C1070,Inputs!$A$5:$A$132,0))</f>
        <v/>
      </c>
      <c r="AG1070" s="47">
        <f>AF1070*(1/(1+$G1070))^(1+$E1070)*(1+AG$7)^$D1070*(AG1052/AF1052)^$E1070*((AG1052+AG1061)/(AF1052+AF1061))^($F1070*(1+$E1070))</f>
        <v/>
      </c>
      <c r="AH1070" s="47">
        <f>AG1070*(1/(1+$G1070))^(1+$E1070)*(1+AH$7)^$D1070*(AH1052/AG1052)^$E1070*((AH1052+AH1061)/(AG1052+AG1061))^($F1070*(1+$E1070))</f>
        <v/>
      </c>
      <c r="AI1070" s="47">
        <f>AH1070*(1/(1+$G1070))^(1+$E1070)*(1+AI$7)^$D1070*(AI1052/AH1052)^$E1070*((AI1052+AI1061)/(AH1052+AH1061))^($F1070*(1+$E1070))</f>
        <v/>
      </c>
      <c r="AJ1070" s="47">
        <f>AI1070*(1/(1+$G1070))^(1+$E1070)*(1+AJ$7)^$D1070*(AJ1052/AI1052)^$E1070*((AJ1052+AJ1061)/(AI1052+AI1061))^($F1070*(1+$E1070))</f>
        <v/>
      </c>
      <c r="AK1070" s="47">
        <f>AJ1070*(1/(1+$G1070))^(1+$E1070)*(1+AK$7)^$D1070*(AK1052/AJ1052)^$E1070*((AK1052+AK1061)/(AJ1052+AJ1061))^($F1070*(1+$E1070))</f>
        <v/>
      </c>
      <c r="AL1070" s="47">
        <f>AK1070*(1/(1+$G1070))^(1+$E1070)*(1+AL$7)^$D1070*(AL1052/AK1052)^$E1070*((AL1052+AL1061)/(AK1052+AK1061))^($F1070*(1+$E1070))</f>
        <v/>
      </c>
      <c r="AM1070" s="47">
        <f>AL1070*(1/(1+$G1070))^(1+$E1070)*(1+AM$7)^$D1070*(AM1052/AL1052)^$E1070*((AM1052+AM1061)/(AL1052+AL1061))^($F1070*(1+$E1070))</f>
        <v/>
      </c>
      <c r="AN1070" s="47">
        <f>AM1070*(1/(1+$G1070))^(1+$E1070)*(1+AN$7)^$D1070*(AN1052/AM1052)^$E1070*((AN1052+AN1061)/(AM1052+AM1061))^($F1070*(1+$E1070))</f>
        <v/>
      </c>
      <c r="AO1070" s="47">
        <f>AN1070*(1/(1+$G1070))^(1+$E1070)*(1+AO$7)^$D1070*(AO1052/AN1052)^$E1070*((AO1052+AO1061)/(AN1052+AN1061))^($F1070*(1+$E1070))</f>
        <v/>
      </c>
      <c r="AP1070" s="47">
        <f>AO1070*(1/(1+$G1070))^(1+$E1070)*(1+AP$7)^$D1070*(AP1052/AO1052)^$E1070*((AP1052+AP1061)/(AO1052+AO1061))^($F1070*(1+$E1070))</f>
        <v/>
      </c>
      <c r="AQ1070" s="47">
        <f>AP1070*(1/(1+$G1070))^(1+$E1070)*(1+AQ$7)^$D1070*(AQ1052/AP1052)^$E1070*((AQ1052+AQ1061)/(AP1052+AP1061))^($F1070*(1+$E1070))</f>
        <v/>
      </c>
      <c r="AR1070" s="47">
        <f>AQ1070*(1/(1+$G1070))^(1+$E1070)*(1+AR$7)^$D1070*(AR1052/AQ1052)^$E1070*((AR1052+AR1061)/(AQ1052+AQ1061))^($F1070*(1+$E1070))</f>
        <v/>
      </c>
      <c r="AS1070" s="47">
        <f>AR1070*(1/(1+$G1070))^(1+$E1070)*(1+AS$7)^$D1070*(AS1052/AR1052)^$E1070*((AS1052+AS1061)/(AR1052+AR1061))^($F1070*(1+$E1070))</f>
        <v/>
      </c>
      <c r="AT1070" s="47">
        <f>AS1070*(1/(1+$G1070))^(1+$E1070)*(1+AT$7)^$D1070*(AT1052/AS1052)^$E1070*((AT1052+AT1061)/(AS1052+AS1061))^($F1070*(1+$E1070))</f>
        <v/>
      </c>
      <c r="AU1070" s="47">
        <f>AT1070*(1/(1+$G1070))^(1+$E1070)*(1+AU$7)^$D1070*(AU1052/AT1052)^$E1070*((AU1052+AU1061)/(AT1052+AT1061))^($F1070*(1+$E1070))</f>
        <v/>
      </c>
      <c r="AV1070" s="47">
        <f>AU1070*(1/(1+$G1070))^(1+$E1070)*(1+AV$7)^$D1070*(AV1052/AU1052)^$E1070*((AV1052+AV1061)/(AU1052+AU1061))^($F1070*(1+$E1070))</f>
        <v/>
      </c>
      <c r="AW1070" s="47">
        <f>AV1070*(1/(1+$G1070))^(1+$E1070)*(1+AW$7)^$D1070*(AW1052/AV1052)^$E1070*((AW1052+AW1061)/(AV1052+AV1061))^($F1070*(1+$E1070))</f>
        <v/>
      </c>
      <c r="AX1070" s="48">
        <f>FUELUSE(AW1070,AX1052,AW1052,AX1061,AW1061,AX$7,$D1070,$E1070,$F1070,$G1070)</f>
        <v/>
      </c>
    </row>
    <row r="1071" hidden="1" outlineLevel="2">
      <c r="A1071" s="5" t="inlineStr">
        <is>
          <t>ener</t>
        </is>
      </c>
      <c r="B1071" s="5" t="inlineStr">
        <is>
          <t>die</t>
        </is>
      </c>
      <c r="C1071" s="5" t="inlineStr">
        <is>
          <t>cem</t>
        </is>
      </c>
      <c r="D1071" s="40">
        <f>INDEX(Inputs!$N$5:$N$132,MATCH($B1071&amp;"|"&amp;$C1071,Inputs!$A$5:$A$132,0))</f>
        <v/>
      </c>
      <c r="E1071" s="40">
        <f>INDEX(Inputs!$O$5:$O$132,MATCH($B1071&amp;"|"&amp;$C1071,Inputs!$A$5:$A$132,0))</f>
        <v/>
      </c>
      <c r="F1071" s="40">
        <f>INDEX(Inputs!$P$5:$P$132,MATCH($B1071&amp;"|"&amp;$C1071,Inputs!$A$5:$A$132,0))</f>
        <v/>
      </c>
      <c r="G1071" s="40">
        <f>INDEX(Inputs!$Q$5:$Q$132,MATCH($B1071&amp;"|"&amp;$C1071,Inputs!$A$5:$A$132,0))</f>
        <v/>
      </c>
      <c r="H1071" s="5">
        <f>INDEX(Variables!$B$5:$B$105,MATCH($A1071,Variables!$A$5:$A$105,0))&amp;IF($C1071="",""," | "&amp;INDEX(Mapping!$B$5:$B$26,MATCH($C1071,Mapping!$A$5:$A$26,0))&amp;" | "&amp;INDEX(Mapping!$B$30:$B$41,MATCH($B1071,Mapping!$A$30:$A$41,0)))</f>
        <v/>
      </c>
      <c r="I1071" s="5">
        <f>INDEX(Variables!$C$5:$C$105,MATCH($A1071,Variables!$A$5:$A$105,0))</f>
        <v/>
      </c>
      <c r="J1071" s="5">
        <f>INDEX(Variables!$E$5:$E$105,MATCH($A1071,Variables!$A$5:$A$105,0))</f>
        <v/>
      </c>
      <c r="K1071" s="25">
        <f>LOWER(Settings!$C$4)&amp;".mit."&amp;$A1071&amp;IF($C1071="","","."&amp;$C1071&amp;"."&amp;$B1071)&amp;IF(INDEX(Variables!$D$5:$D$105,MATCH($A1071,Variables!$A$5:$A$105,0))="","","."&amp;INDEX(Variables!$D$5:$D$105,MATCH($A1071,Variables!$A$5:$A$105,0)))&amp;"."&amp;K$5</f>
        <v/>
      </c>
      <c r="L1071" s="46">
        <f>INDEX(Inputs!$U$5:$U$132,MATCH($B1071&amp;"|"&amp;$C1071,Inputs!$A$5:$A$132,0))</f>
        <v/>
      </c>
      <c r="M1071" s="47">
        <f>L1071*(1/(1+$G1071))^(1+$E1071)*(1+M$7)^$D1071*(M1053/L1053)^$E1071*((M1053+M1062)/(L1053+L1062))^($F1071*(1+$E1071))</f>
        <v/>
      </c>
      <c r="N1071" s="47">
        <f>M1071*(1/(1+$G1071))^(1+$E1071)*(1+N$7)^$D1071*(N1053/M1053)^$E1071*((N1053+N1062)/(M1053+M1062))^($F1071*(1+$E1071))</f>
        <v/>
      </c>
      <c r="O1071" s="47">
        <f>N1071*(1/(1+$G1071))^(1+$E1071)*(1+O$7)^$D1071*(O1053/N1053)^$E1071*((O1053+O1062)/(N1053+N1062))^($F1071*(1+$E1071))</f>
        <v/>
      </c>
      <c r="P1071" s="47">
        <f>O1071*(1/(1+$G1071))^(1+$E1071)*(1+P$7)^$D1071*(P1053/O1053)^$E1071*((P1053+P1062)/(O1053+O1062))^($F1071*(1+$E1071))</f>
        <v/>
      </c>
      <c r="Q1071" s="47">
        <f>P1071*(1/(1+$G1071))^(1+$E1071)*(1+Q$7)^$D1071*(Q1053/P1053)^$E1071*((Q1053+Q1062)/(P1053+P1062))^($F1071*(1+$E1071))</f>
        <v/>
      </c>
      <c r="R1071" s="47">
        <f>Q1071*(1/(1+$G1071))^(1+$E1071)*(1+R$7)^$D1071*(R1053/Q1053)^$E1071*((R1053+R1062)/(Q1053+Q1062))^($F1071*(1+$E1071))</f>
        <v/>
      </c>
      <c r="S1071" s="47">
        <f>R1071*(1/(1+$G1071))^(1+$E1071)*(1+S$7)^$D1071*(S1053/R1053)^$E1071*((S1053+S1062)/(R1053+R1062))^($F1071*(1+$E1071))</f>
        <v/>
      </c>
      <c r="T1071" s="47">
        <f>S1071*(1/(1+$G1071))^(1+$E1071)*(1+T$7)^$D1071*(T1053/S1053)^$E1071*((T1053+T1062)/(S1053+S1062))^($F1071*(1+$E1071))</f>
        <v/>
      </c>
      <c r="U1071" s="47">
        <f>T1071*(1/(1+$G1071))^(1+$E1071)*(1+U$7)^$D1071*(U1053/T1053)^$E1071*((U1053+U1062)/(T1053+T1062))^($F1071*(1+$E1071))</f>
        <v/>
      </c>
      <c r="V1071" s="47">
        <f>U1071*(1/(1+$G1071))^(1+$E1071)*(1+V$7)^$D1071*(V1053/U1053)^$E1071*((V1053+V1062)/(U1053+U1062))^($F1071*(1+$E1071))</f>
        <v/>
      </c>
      <c r="W1071" s="47">
        <f>V1071*(1/(1+$G1071))^(1+$E1071)*(1+W$7)^$D1071*(W1053/V1053)^$E1071*((W1053+W1062)/(V1053+V1062))^($F1071*(1+$E1071))</f>
        <v/>
      </c>
      <c r="X1071" s="47">
        <f>W1071*(1/(1+$G1071))^(1+$E1071)*(1+X$7)^$D1071*(X1053/W1053)^$E1071*((X1053+X1062)/(W1053+W1062))^($F1071*(1+$E1071))</f>
        <v/>
      </c>
      <c r="Y1071" s="47">
        <f>X1071*(1/(1+$G1071))^(1+$E1071)*(1+Y$7)^$D1071*(Y1053/X1053)^$E1071*((Y1053+Y1062)/(X1053+X1062))^($F1071*(1+$E1071))</f>
        <v/>
      </c>
      <c r="Z1071" s="47">
        <f>Y1071*(1/(1+$G1071))^(1+$E1071)*(1+Z$7)^$D1071*(Z1053/Y1053)^$E1071*((Z1053+Z1062)/(Y1053+Y1062))^($F1071*(1+$E1071))</f>
        <v/>
      </c>
      <c r="AA1071" s="47">
        <f>Z1071*(1/(1+$G1071))^(1+$E1071)*(1+AA$7)^$D1071*(AA1053/Z1053)^$E1071*((AA1053+AA1062)/(Z1053+Z1062))^($F1071*(1+$E1071))</f>
        <v/>
      </c>
      <c r="AB1071" s="47">
        <f>AA1071*(1/(1+$G1071))^(1+$E1071)*(1+AB$7)^$D1071*(AB1053/AA1053)^$E1071*((AB1053+AB1062)/(AA1053+AA1062))^($F1071*(1+$E1071))</f>
        <v/>
      </c>
      <c r="AC1071" s="47">
        <f>AB1071*(1/(1+$G1071))^(1+$E1071)*(1+AC$7)^$D1071*(AC1053/AB1053)^$E1071*((AC1053+AC1062)/(AB1053+AB1062))^($F1071*(1+$E1071))</f>
        <v/>
      </c>
      <c r="AD1071" s="48">
        <f>FUELUSE(AC1071,AD1053,AC1053,AD1062,AC1062,AD$7,$D1071,$E1071,$F1071,$G1071)</f>
        <v/>
      </c>
      <c r="AE1071" s="25">
        <f>LOWER(Settings!$C$4)&amp;".mit."&amp;$A1071&amp;IF($C1071="","","."&amp;$C1071&amp;"."&amp;$B1071)&amp;IF(INDEX(Variables!$D$5:$D$105,MATCH($A1071,Variables!$A$5:$A$105,0))="","","."&amp;INDEX(Variables!$D$5:$D$105,MATCH($A1071,Variables!$A$5:$A$105,0)))&amp;"."&amp;AE$5</f>
        <v/>
      </c>
      <c r="AF1071" s="46">
        <f>INDEX(Inputs!$U$5:$U$132,MATCH($B1071&amp;"|"&amp;$C1071,Inputs!$A$5:$A$132,0))</f>
        <v/>
      </c>
      <c r="AG1071" s="47">
        <f>AF1071*(1/(1+$G1071))^(1+$E1071)*(1+AG$7)^$D1071*(AG1053/AF1053)^$E1071*((AG1053+AG1062)/(AF1053+AF1062))^($F1071*(1+$E1071))</f>
        <v/>
      </c>
      <c r="AH1071" s="47">
        <f>AG1071*(1/(1+$G1071))^(1+$E1071)*(1+AH$7)^$D1071*(AH1053/AG1053)^$E1071*((AH1053+AH1062)/(AG1053+AG1062))^($F1071*(1+$E1071))</f>
        <v/>
      </c>
      <c r="AI1071" s="47">
        <f>AH1071*(1/(1+$G1071))^(1+$E1071)*(1+AI$7)^$D1071*(AI1053/AH1053)^$E1071*((AI1053+AI1062)/(AH1053+AH1062))^($F1071*(1+$E1071))</f>
        <v/>
      </c>
      <c r="AJ1071" s="47">
        <f>AI1071*(1/(1+$G1071))^(1+$E1071)*(1+AJ$7)^$D1071*(AJ1053/AI1053)^$E1071*((AJ1053+AJ1062)/(AI1053+AI1062))^($F1071*(1+$E1071))</f>
        <v/>
      </c>
      <c r="AK1071" s="47">
        <f>AJ1071*(1/(1+$G1071))^(1+$E1071)*(1+AK$7)^$D1071*(AK1053/AJ1053)^$E1071*((AK1053+AK1062)/(AJ1053+AJ1062))^($F1071*(1+$E1071))</f>
        <v/>
      </c>
      <c r="AL1071" s="47">
        <f>AK1071*(1/(1+$G1071))^(1+$E1071)*(1+AL$7)^$D1071*(AL1053/AK1053)^$E1071*((AL1053+AL1062)/(AK1053+AK1062))^($F1071*(1+$E1071))</f>
        <v/>
      </c>
      <c r="AM1071" s="47">
        <f>AL1071*(1/(1+$G1071))^(1+$E1071)*(1+AM$7)^$D1071*(AM1053/AL1053)^$E1071*((AM1053+AM1062)/(AL1053+AL1062))^($F1071*(1+$E1071))</f>
        <v/>
      </c>
      <c r="AN1071" s="47">
        <f>AM1071*(1/(1+$G1071))^(1+$E1071)*(1+AN$7)^$D1071*(AN1053/AM1053)^$E1071*((AN1053+AN1062)/(AM1053+AM1062))^($F1071*(1+$E1071))</f>
        <v/>
      </c>
      <c r="AO1071" s="47">
        <f>AN1071*(1/(1+$G1071))^(1+$E1071)*(1+AO$7)^$D1071*(AO1053/AN1053)^$E1071*((AO1053+AO1062)/(AN1053+AN1062))^($F1071*(1+$E1071))</f>
        <v/>
      </c>
      <c r="AP1071" s="47">
        <f>AO1071*(1/(1+$G1071))^(1+$E1071)*(1+AP$7)^$D1071*(AP1053/AO1053)^$E1071*((AP1053+AP1062)/(AO1053+AO1062))^($F1071*(1+$E1071))</f>
        <v/>
      </c>
      <c r="AQ1071" s="47">
        <f>AP1071*(1/(1+$G1071))^(1+$E1071)*(1+AQ$7)^$D1071*(AQ1053/AP1053)^$E1071*((AQ1053+AQ1062)/(AP1053+AP1062))^($F1071*(1+$E1071))</f>
        <v/>
      </c>
      <c r="AR1071" s="47">
        <f>AQ1071*(1/(1+$G1071))^(1+$E1071)*(1+AR$7)^$D1071*(AR1053/AQ1053)^$E1071*((AR1053+AR1062)/(AQ1053+AQ1062))^($F1071*(1+$E1071))</f>
        <v/>
      </c>
      <c r="AS1071" s="47">
        <f>AR1071*(1/(1+$G1071))^(1+$E1071)*(1+AS$7)^$D1071*(AS1053/AR1053)^$E1071*((AS1053+AS1062)/(AR1053+AR1062))^($F1071*(1+$E1071))</f>
        <v/>
      </c>
      <c r="AT1071" s="47">
        <f>AS1071*(1/(1+$G1071))^(1+$E1071)*(1+AT$7)^$D1071*(AT1053/AS1053)^$E1071*((AT1053+AT1062)/(AS1053+AS1062))^($F1071*(1+$E1071))</f>
        <v/>
      </c>
      <c r="AU1071" s="47">
        <f>AT1071*(1/(1+$G1071))^(1+$E1071)*(1+AU$7)^$D1071*(AU1053/AT1053)^$E1071*((AU1053+AU1062)/(AT1053+AT1062))^($F1071*(1+$E1071))</f>
        <v/>
      </c>
      <c r="AV1071" s="47">
        <f>AU1071*(1/(1+$G1071))^(1+$E1071)*(1+AV$7)^$D1071*(AV1053/AU1053)^$E1071*((AV1053+AV1062)/(AU1053+AU1062))^($F1071*(1+$E1071))</f>
        <v/>
      </c>
      <c r="AW1071" s="47">
        <f>AV1071*(1/(1+$G1071))^(1+$E1071)*(1+AW$7)^$D1071*(AW1053/AV1053)^$E1071*((AW1053+AW1062)/(AV1053+AV1062))^($F1071*(1+$E1071))</f>
        <v/>
      </c>
      <c r="AX1071" s="48">
        <f>FUELUSE(AW1071,AX1053,AW1053,AX1062,AW1062,AX$7,$D1071,$E1071,$F1071,$G1071)</f>
        <v/>
      </c>
    </row>
    <row r="1072" hidden="1" outlineLevel="2">
      <c r="A1072" s="5" t="inlineStr">
        <is>
          <t>ener</t>
        </is>
      </c>
      <c r="B1072" s="5" t="inlineStr">
        <is>
          <t>lpg</t>
        </is>
      </c>
      <c r="C1072" s="5" t="inlineStr">
        <is>
          <t>cem</t>
        </is>
      </c>
      <c r="D1072" s="40">
        <f>INDEX(Inputs!$N$5:$N$132,MATCH($B1072&amp;"|"&amp;$C1072,Inputs!$A$5:$A$132,0))</f>
        <v/>
      </c>
      <c r="E1072" s="40">
        <f>INDEX(Inputs!$O$5:$O$132,MATCH($B1072&amp;"|"&amp;$C1072,Inputs!$A$5:$A$132,0))</f>
        <v/>
      </c>
      <c r="F1072" s="40">
        <f>INDEX(Inputs!$P$5:$P$132,MATCH($B1072&amp;"|"&amp;$C1072,Inputs!$A$5:$A$132,0))</f>
        <v/>
      </c>
      <c r="G1072" s="40">
        <f>INDEX(Inputs!$Q$5:$Q$132,MATCH($B1072&amp;"|"&amp;$C1072,Inputs!$A$5:$A$132,0))</f>
        <v/>
      </c>
      <c r="H1072" s="5">
        <f>INDEX(Variables!$B$5:$B$105,MATCH($A1072,Variables!$A$5:$A$105,0))&amp;IF($C1072="",""," | "&amp;INDEX(Mapping!$B$5:$B$26,MATCH($C1072,Mapping!$A$5:$A$26,0))&amp;" | "&amp;INDEX(Mapping!$B$30:$B$41,MATCH($B1072,Mapping!$A$30:$A$41,0)))</f>
        <v/>
      </c>
      <c r="I1072" s="5">
        <f>INDEX(Variables!$C$5:$C$105,MATCH($A1072,Variables!$A$5:$A$105,0))</f>
        <v/>
      </c>
      <c r="J1072" s="5">
        <f>INDEX(Variables!$E$5:$E$105,MATCH($A1072,Variables!$A$5:$A$105,0))</f>
        <v/>
      </c>
      <c r="K1072" s="25">
        <f>LOWER(Settings!$C$4)&amp;".mit."&amp;$A1072&amp;IF($C1072="","","."&amp;$C1072&amp;"."&amp;$B1072)&amp;IF(INDEX(Variables!$D$5:$D$105,MATCH($A1072,Variables!$A$5:$A$105,0))="","","."&amp;INDEX(Variables!$D$5:$D$105,MATCH($A1072,Variables!$A$5:$A$105,0)))&amp;"."&amp;K$5</f>
        <v/>
      </c>
      <c r="L1072" s="46">
        <f>INDEX(Inputs!$U$5:$U$132,MATCH($B1072&amp;"|"&amp;$C1072,Inputs!$A$5:$A$132,0))</f>
        <v/>
      </c>
      <c r="M1072" s="47">
        <f>L1072*(1/(1+$G1072))^(1+$E1072)*(1+M$7)^$D1072*(M1054/L1054)^$E1072*((M1054+M1063)/(L1054+L1063))^($F1072*(1+$E1072))</f>
        <v/>
      </c>
      <c r="N1072" s="47">
        <f>M1072*(1/(1+$G1072))^(1+$E1072)*(1+N$7)^$D1072*(N1054/M1054)^$E1072*((N1054+N1063)/(M1054+M1063))^($F1072*(1+$E1072))</f>
        <v/>
      </c>
      <c r="O1072" s="47">
        <f>N1072*(1/(1+$G1072))^(1+$E1072)*(1+O$7)^$D1072*(O1054/N1054)^$E1072*((O1054+O1063)/(N1054+N1063))^($F1072*(1+$E1072))</f>
        <v/>
      </c>
      <c r="P1072" s="47">
        <f>O1072*(1/(1+$G1072))^(1+$E1072)*(1+P$7)^$D1072*(P1054/O1054)^$E1072*((P1054+P1063)/(O1054+O1063))^($F1072*(1+$E1072))</f>
        <v/>
      </c>
      <c r="Q1072" s="47">
        <f>P1072*(1/(1+$G1072))^(1+$E1072)*(1+Q$7)^$D1072*(Q1054/P1054)^$E1072*((Q1054+Q1063)/(P1054+P1063))^($F1072*(1+$E1072))</f>
        <v/>
      </c>
      <c r="R1072" s="47">
        <f>Q1072*(1/(1+$G1072))^(1+$E1072)*(1+R$7)^$D1072*(R1054/Q1054)^$E1072*((R1054+R1063)/(Q1054+Q1063))^($F1072*(1+$E1072))</f>
        <v/>
      </c>
      <c r="S1072" s="47">
        <f>R1072*(1/(1+$G1072))^(1+$E1072)*(1+S$7)^$D1072*(S1054/R1054)^$E1072*((S1054+S1063)/(R1054+R1063))^($F1072*(1+$E1072))</f>
        <v/>
      </c>
      <c r="T1072" s="47">
        <f>S1072*(1/(1+$G1072))^(1+$E1072)*(1+T$7)^$D1072*(T1054/S1054)^$E1072*((T1054+T1063)/(S1054+S1063))^($F1072*(1+$E1072))</f>
        <v/>
      </c>
      <c r="U1072" s="47">
        <f>T1072*(1/(1+$G1072))^(1+$E1072)*(1+U$7)^$D1072*(U1054/T1054)^$E1072*((U1054+U1063)/(T1054+T1063))^($F1072*(1+$E1072))</f>
        <v/>
      </c>
      <c r="V1072" s="47">
        <f>U1072*(1/(1+$G1072))^(1+$E1072)*(1+V$7)^$D1072*(V1054/U1054)^$E1072*((V1054+V1063)/(U1054+U1063))^($F1072*(1+$E1072))</f>
        <v/>
      </c>
      <c r="W1072" s="47">
        <f>V1072*(1/(1+$G1072))^(1+$E1072)*(1+W$7)^$D1072*(W1054/V1054)^$E1072*((W1054+W1063)/(V1054+V1063))^($F1072*(1+$E1072))</f>
        <v/>
      </c>
      <c r="X1072" s="47">
        <f>W1072*(1/(1+$G1072))^(1+$E1072)*(1+X$7)^$D1072*(X1054/W1054)^$E1072*((X1054+X1063)/(W1054+W1063))^($F1072*(1+$E1072))</f>
        <v/>
      </c>
      <c r="Y1072" s="47">
        <f>X1072*(1/(1+$G1072))^(1+$E1072)*(1+Y$7)^$D1072*(Y1054/X1054)^$E1072*((Y1054+Y1063)/(X1054+X1063))^($F1072*(1+$E1072))</f>
        <v/>
      </c>
      <c r="Z1072" s="47">
        <f>Y1072*(1/(1+$G1072))^(1+$E1072)*(1+Z$7)^$D1072*(Z1054/Y1054)^$E1072*((Z1054+Z1063)/(Y1054+Y1063))^($F1072*(1+$E1072))</f>
        <v/>
      </c>
      <c r="AA1072" s="47">
        <f>Z1072*(1/(1+$G1072))^(1+$E1072)*(1+AA$7)^$D1072*(AA1054/Z1054)^$E1072*((AA1054+AA1063)/(Z1054+Z1063))^($F1072*(1+$E1072))</f>
        <v/>
      </c>
      <c r="AB1072" s="47">
        <f>AA1072*(1/(1+$G1072))^(1+$E1072)*(1+AB$7)^$D1072*(AB1054/AA1054)^$E1072*((AB1054+AB1063)/(AA1054+AA1063))^($F1072*(1+$E1072))</f>
        <v/>
      </c>
      <c r="AC1072" s="47">
        <f>AB1072*(1/(1+$G1072))^(1+$E1072)*(1+AC$7)^$D1072*(AC1054/AB1054)^$E1072*((AC1054+AC1063)/(AB1054+AB1063))^($F1072*(1+$E1072))</f>
        <v/>
      </c>
      <c r="AD1072" s="48">
        <f>FUELUSE(AC1072,AD1054,AC1054,AD1063,AC1063,AD$7,$D1072,$E1072,$F1072,$G1072)</f>
        <v/>
      </c>
      <c r="AE1072" s="25">
        <f>LOWER(Settings!$C$4)&amp;".mit."&amp;$A1072&amp;IF($C1072="","","."&amp;$C1072&amp;"."&amp;$B1072)&amp;IF(INDEX(Variables!$D$5:$D$105,MATCH($A1072,Variables!$A$5:$A$105,0))="","","."&amp;INDEX(Variables!$D$5:$D$105,MATCH($A1072,Variables!$A$5:$A$105,0)))&amp;"."&amp;AE$5</f>
        <v/>
      </c>
      <c r="AF1072" s="46">
        <f>INDEX(Inputs!$U$5:$U$132,MATCH($B1072&amp;"|"&amp;$C1072,Inputs!$A$5:$A$132,0))</f>
        <v/>
      </c>
      <c r="AG1072" s="47">
        <f>AF1072*(1/(1+$G1072))^(1+$E1072)*(1+AG$7)^$D1072*(AG1054/AF1054)^$E1072*((AG1054+AG1063)/(AF1054+AF1063))^($F1072*(1+$E1072))</f>
        <v/>
      </c>
      <c r="AH1072" s="47">
        <f>AG1072*(1/(1+$G1072))^(1+$E1072)*(1+AH$7)^$D1072*(AH1054/AG1054)^$E1072*((AH1054+AH1063)/(AG1054+AG1063))^($F1072*(1+$E1072))</f>
        <v/>
      </c>
      <c r="AI1072" s="47">
        <f>AH1072*(1/(1+$G1072))^(1+$E1072)*(1+AI$7)^$D1072*(AI1054/AH1054)^$E1072*((AI1054+AI1063)/(AH1054+AH1063))^($F1072*(1+$E1072))</f>
        <v/>
      </c>
      <c r="AJ1072" s="47">
        <f>AI1072*(1/(1+$G1072))^(1+$E1072)*(1+AJ$7)^$D1072*(AJ1054/AI1054)^$E1072*((AJ1054+AJ1063)/(AI1054+AI1063))^($F1072*(1+$E1072))</f>
        <v/>
      </c>
      <c r="AK1072" s="47">
        <f>AJ1072*(1/(1+$G1072))^(1+$E1072)*(1+AK$7)^$D1072*(AK1054/AJ1054)^$E1072*((AK1054+AK1063)/(AJ1054+AJ1063))^($F1072*(1+$E1072))</f>
        <v/>
      </c>
      <c r="AL1072" s="47">
        <f>AK1072*(1/(1+$G1072))^(1+$E1072)*(1+AL$7)^$D1072*(AL1054/AK1054)^$E1072*((AL1054+AL1063)/(AK1054+AK1063))^($F1072*(1+$E1072))</f>
        <v/>
      </c>
      <c r="AM1072" s="47">
        <f>AL1072*(1/(1+$G1072))^(1+$E1072)*(1+AM$7)^$D1072*(AM1054/AL1054)^$E1072*((AM1054+AM1063)/(AL1054+AL1063))^($F1072*(1+$E1072))</f>
        <v/>
      </c>
      <c r="AN1072" s="47">
        <f>AM1072*(1/(1+$G1072))^(1+$E1072)*(1+AN$7)^$D1072*(AN1054/AM1054)^$E1072*((AN1054+AN1063)/(AM1054+AM1063))^($F1072*(1+$E1072))</f>
        <v/>
      </c>
      <c r="AO1072" s="47">
        <f>AN1072*(1/(1+$G1072))^(1+$E1072)*(1+AO$7)^$D1072*(AO1054/AN1054)^$E1072*((AO1054+AO1063)/(AN1054+AN1063))^($F1072*(1+$E1072))</f>
        <v/>
      </c>
      <c r="AP1072" s="47">
        <f>AO1072*(1/(1+$G1072))^(1+$E1072)*(1+AP$7)^$D1072*(AP1054/AO1054)^$E1072*((AP1054+AP1063)/(AO1054+AO1063))^($F1072*(1+$E1072))</f>
        <v/>
      </c>
      <c r="AQ1072" s="47">
        <f>AP1072*(1/(1+$G1072))^(1+$E1072)*(1+AQ$7)^$D1072*(AQ1054/AP1054)^$E1072*((AQ1054+AQ1063)/(AP1054+AP1063))^($F1072*(1+$E1072))</f>
        <v/>
      </c>
      <c r="AR1072" s="47">
        <f>AQ1072*(1/(1+$G1072))^(1+$E1072)*(1+AR$7)^$D1072*(AR1054/AQ1054)^$E1072*((AR1054+AR1063)/(AQ1054+AQ1063))^($F1072*(1+$E1072))</f>
        <v/>
      </c>
      <c r="AS1072" s="47">
        <f>AR1072*(1/(1+$G1072))^(1+$E1072)*(1+AS$7)^$D1072*(AS1054/AR1054)^$E1072*((AS1054+AS1063)/(AR1054+AR1063))^($F1072*(1+$E1072))</f>
        <v/>
      </c>
      <c r="AT1072" s="47">
        <f>AS1072*(1/(1+$G1072))^(1+$E1072)*(1+AT$7)^$D1072*(AT1054/AS1054)^$E1072*((AT1054+AT1063)/(AS1054+AS1063))^($F1072*(1+$E1072))</f>
        <v/>
      </c>
      <c r="AU1072" s="47">
        <f>AT1072*(1/(1+$G1072))^(1+$E1072)*(1+AU$7)^$D1072*(AU1054/AT1054)^$E1072*((AU1054+AU1063)/(AT1054+AT1063))^($F1072*(1+$E1072))</f>
        <v/>
      </c>
      <c r="AV1072" s="47">
        <f>AU1072*(1/(1+$G1072))^(1+$E1072)*(1+AV$7)^$D1072*(AV1054/AU1054)^$E1072*((AV1054+AV1063)/(AU1054+AU1063))^($F1072*(1+$E1072))</f>
        <v/>
      </c>
      <c r="AW1072" s="47">
        <f>AV1072*(1/(1+$G1072))^(1+$E1072)*(1+AW$7)^$D1072*(AW1054/AV1054)^$E1072*((AW1054+AW1063)/(AV1054+AV1063))^($F1072*(1+$E1072))</f>
        <v/>
      </c>
      <c r="AX1072" s="48">
        <f>FUELUSE(AW1072,AX1054,AW1054,AX1063,AW1063,AX$7,$D1072,$E1072,$F1072,$G1072)</f>
        <v/>
      </c>
    </row>
    <row r="1073" hidden="1" outlineLevel="2">
      <c r="A1073" s="5" t="inlineStr">
        <is>
          <t>ener</t>
        </is>
      </c>
      <c r="B1073" s="5" t="inlineStr">
        <is>
          <t>ker</t>
        </is>
      </c>
      <c r="C1073" s="5" t="inlineStr">
        <is>
          <t>cem</t>
        </is>
      </c>
      <c r="D1073" s="40">
        <f>INDEX(Inputs!$N$5:$N$132,MATCH($B1073&amp;"|"&amp;$C1073,Inputs!$A$5:$A$132,0))</f>
        <v/>
      </c>
      <c r="E1073" s="40">
        <f>INDEX(Inputs!$O$5:$O$132,MATCH($B1073&amp;"|"&amp;$C1073,Inputs!$A$5:$A$132,0))</f>
        <v/>
      </c>
      <c r="F1073" s="40">
        <f>INDEX(Inputs!$P$5:$P$132,MATCH($B1073&amp;"|"&amp;$C1073,Inputs!$A$5:$A$132,0))</f>
        <v/>
      </c>
      <c r="G1073" s="40">
        <f>INDEX(Inputs!$Q$5:$Q$132,MATCH($B1073&amp;"|"&amp;$C1073,Inputs!$A$5:$A$132,0))</f>
        <v/>
      </c>
      <c r="H1073" s="5">
        <f>INDEX(Variables!$B$5:$B$105,MATCH($A1073,Variables!$A$5:$A$105,0))&amp;IF($C1073="",""," | "&amp;INDEX(Mapping!$B$5:$B$26,MATCH($C1073,Mapping!$A$5:$A$26,0))&amp;" | "&amp;INDEX(Mapping!$B$30:$B$41,MATCH($B1073,Mapping!$A$30:$A$41,0)))</f>
        <v/>
      </c>
      <c r="I1073" s="5">
        <f>INDEX(Variables!$C$5:$C$105,MATCH($A1073,Variables!$A$5:$A$105,0))</f>
        <v/>
      </c>
      <c r="J1073" s="5">
        <f>INDEX(Variables!$E$5:$E$105,MATCH($A1073,Variables!$A$5:$A$105,0))</f>
        <v/>
      </c>
      <c r="K1073" s="25">
        <f>LOWER(Settings!$C$4)&amp;".mit."&amp;$A1073&amp;IF($C1073="","","."&amp;$C1073&amp;"."&amp;$B1073)&amp;IF(INDEX(Variables!$D$5:$D$105,MATCH($A1073,Variables!$A$5:$A$105,0))="","","."&amp;INDEX(Variables!$D$5:$D$105,MATCH($A1073,Variables!$A$5:$A$105,0)))&amp;"."&amp;K$5</f>
        <v/>
      </c>
      <c r="L1073" s="46">
        <f>INDEX(Inputs!$U$5:$U$132,MATCH($B1073&amp;"|"&amp;$C1073,Inputs!$A$5:$A$132,0))</f>
        <v/>
      </c>
      <c r="M1073" s="47">
        <f>L1073*(1/(1+$G1073))^(1+$E1073)*(1+M$7)^$D1073*(M1055/L1055)^$E1073*((M1055+M1064)/(L1055+L1064))^($F1073*(1+$E1073))</f>
        <v/>
      </c>
      <c r="N1073" s="47">
        <f>M1073*(1/(1+$G1073))^(1+$E1073)*(1+N$7)^$D1073*(N1055/M1055)^$E1073*((N1055+N1064)/(M1055+M1064))^($F1073*(1+$E1073))</f>
        <v/>
      </c>
      <c r="O1073" s="47">
        <f>N1073*(1/(1+$G1073))^(1+$E1073)*(1+O$7)^$D1073*(O1055/N1055)^$E1073*((O1055+O1064)/(N1055+N1064))^($F1073*(1+$E1073))</f>
        <v/>
      </c>
      <c r="P1073" s="47">
        <f>O1073*(1/(1+$G1073))^(1+$E1073)*(1+P$7)^$D1073*(P1055/O1055)^$E1073*((P1055+P1064)/(O1055+O1064))^($F1073*(1+$E1073))</f>
        <v/>
      </c>
      <c r="Q1073" s="47">
        <f>P1073*(1/(1+$G1073))^(1+$E1073)*(1+Q$7)^$D1073*(Q1055/P1055)^$E1073*((Q1055+Q1064)/(P1055+P1064))^($F1073*(1+$E1073))</f>
        <v/>
      </c>
      <c r="R1073" s="47">
        <f>Q1073*(1/(1+$G1073))^(1+$E1073)*(1+R$7)^$D1073*(R1055/Q1055)^$E1073*((R1055+R1064)/(Q1055+Q1064))^($F1073*(1+$E1073))</f>
        <v/>
      </c>
      <c r="S1073" s="47">
        <f>R1073*(1/(1+$G1073))^(1+$E1073)*(1+S$7)^$D1073*(S1055/R1055)^$E1073*((S1055+S1064)/(R1055+R1064))^($F1073*(1+$E1073))</f>
        <v/>
      </c>
      <c r="T1073" s="47">
        <f>S1073*(1/(1+$G1073))^(1+$E1073)*(1+T$7)^$D1073*(T1055/S1055)^$E1073*((T1055+T1064)/(S1055+S1064))^($F1073*(1+$E1073))</f>
        <v/>
      </c>
      <c r="U1073" s="47">
        <f>T1073*(1/(1+$G1073))^(1+$E1073)*(1+U$7)^$D1073*(U1055/T1055)^$E1073*((U1055+U1064)/(T1055+T1064))^($F1073*(1+$E1073))</f>
        <v/>
      </c>
      <c r="V1073" s="47">
        <f>U1073*(1/(1+$G1073))^(1+$E1073)*(1+V$7)^$D1073*(V1055/U1055)^$E1073*((V1055+V1064)/(U1055+U1064))^($F1073*(1+$E1073))</f>
        <v/>
      </c>
      <c r="W1073" s="47">
        <f>V1073*(1/(1+$G1073))^(1+$E1073)*(1+W$7)^$D1073*(W1055/V1055)^$E1073*((W1055+W1064)/(V1055+V1064))^($F1073*(1+$E1073))</f>
        <v/>
      </c>
      <c r="X1073" s="47">
        <f>W1073*(1/(1+$G1073))^(1+$E1073)*(1+X$7)^$D1073*(X1055/W1055)^$E1073*((X1055+X1064)/(W1055+W1064))^($F1073*(1+$E1073))</f>
        <v/>
      </c>
      <c r="Y1073" s="47">
        <f>X1073*(1/(1+$G1073))^(1+$E1073)*(1+Y$7)^$D1073*(Y1055/X1055)^$E1073*((Y1055+Y1064)/(X1055+X1064))^($F1073*(1+$E1073))</f>
        <v/>
      </c>
      <c r="Z1073" s="47">
        <f>Y1073*(1/(1+$G1073))^(1+$E1073)*(1+Z$7)^$D1073*(Z1055/Y1055)^$E1073*((Z1055+Z1064)/(Y1055+Y1064))^($F1073*(1+$E1073))</f>
        <v/>
      </c>
      <c r="AA1073" s="47">
        <f>Z1073*(1/(1+$G1073))^(1+$E1073)*(1+AA$7)^$D1073*(AA1055/Z1055)^$E1073*((AA1055+AA1064)/(Z1055+Z1064))^($F1073*(1+$E1073))</f>
        <v/>
      </c>
      <c r="AB1073" s="47">
        <f>AA1073*(1/(1+$G1073))^(1+$E1073)*(1+AB$7)^$D1073*(AB1055/AA1055)^$E1073*((AB1055+AB1064)/(AA1055+AA1064))^($F1073*(1+$E1073))</f>
        <v/>
      </c>
      <c r="AC1073" s="47">
        <f>AB1073*(1/(1+$G1073))^(1+$E1073)*(1+AC$7)^$D1073*(AC1055/AB1055)^$E1073*((AC1055+AC1064)/(AB1055+AB1064))^($F1073*(1+$E1073))</f>
        <v/>
      </c>
      <c r="AD1073" s="48">
        <f>FUELUSE(AC1073,AD1055,AC1055,AD1064,AC1064,AD$7,$D1073,$E1073,$F1073,$G1073)</f>
        <v/>
      </c>
      <c r="AE1073" s="25">
        <f>LOWER(Settings!$C$4)&amp;".mit."&amp;$A1073&amp;IF($C1073="","","."&amp;$C1073&amp;"."&amp;$B1073)&amp;IF(INDEX(Variables!$D$5:$D$105,MATCH($A1073,Variables!$A$5:$A$105,0))="","","."&amp;INDEX(Variables!$D$5:$D$105,MATCH($A1073,Variables!$A$5:$A$105,0)))&amp;"."&amp;AE$5</f>
        <v/>
      </c>
      <c r="AF1073" s="46">
        <f>INDEX(Inputs!$U$5:$U$132,MATCH($B1073&amp;"|"&amp;$C1073,Inputs!$A$5:$A$132,0))</f>
        <v/>
      </c>
      <c r="AG1073" s="47">
        <f>AF1073*(1/(1+$G1073))^(1+$E1073)*(1+AG$7)^$D1073*(AG1055/AF1055)^$E1073*((AG1055+AG1064)/(AF1055+AF1064))^($F1073*(1+$E1073))</f>
        <v/>
      </c>
      <c r="AH1073" s="47">
        <f>AG1073*(1/(1+$G1073))^(1+$E1073)*(1+AH$7)^$D1073*(AH1055/AG1055)^$E1073*((AH1055+AH1064)/(AG1055+AG1064))^($F1073*(1+$E1073))</f>
        <v/>
      </c>
      <c r="AI1073" s="47">
        <f>AH1073*(1/(1+$G1073))^(1+$E1073)*(1+AI$7)^$D1073*(AI1055/AH1055)^$E1073*((AI1055+AI1064)/(AH1055+AH1064))^($F1073*(1+$E1073))</f>
        <v/>
      </c>
      <c r="AJ1073" s="47">
        <f>AI1073*(1/(1+$G1073))^(1+$E1073)*(1+AJ$7)^$D1073*(AJ1055/AI1055)^$E1073*((AJ1055+AJ1064)/(AI1055+AI1064))^($F1073*(1+$E1073))</f>
        <v/>
      </c>
      <c r="AK1073" s="47">
        <f>AJ1073*(1/(1+$G1073))^(1+$E1073)*(1+AK$7)^$D1073*(AK1055/AJ1055)^$E1073*((AK1055+AK1064)/(AJ1055+AJ1064))^($F1073*(1+$E1073))</f>
        <v/>
      </c>
      <c r="AL1073" s="47">
        <f>AK1073*(1/(1+$G1073))^(1+$E1073)*(1+AL$7)^$D1073*(AL1055/AK1055)^$E1073*((AL1055+AL1064)/(AK1055+AK1064))^($F1073*(1+$E1073))</f>
        <v/>
      </c>
      <c r="AM1073" s="47">
        <f>AL1073*(1/(1+$G1073))^(1+$E1073)*(1+AM$7)^$D1073*(AM1055/AL1055)^$E1073*((AM1055+AM1064)/(AL1055+AL1064))^($F1073*(1+$E1073))</f>
        <v/>
      </c>
      <c r="AN1073" s="47">
        <f>AM1073*(1/(1+$G1073))^(1+$E1073)*(1+AN$7)^$D1073*(AN1055/AM1055)^$E1073*((AN1055+AN1064)/(AM1055+AM1064))^($F1073*(1+$E1073))</f>
        <v/>
      </c>
      <c r="AO1073" s="47">
        <f>AN1073*(1/(1+$G1073))^(1+$E1073)*(1+AO$7)^$D1073*(AO1055/AN1055)^$E1073*((AO1055+AO1064)/(AN1055+AN1064))^($F1073*(1+$E1073))</f>
        <v/>
      </c>
      <c r="AP1073" s="47">
        <f>AO1073*(1/(1+$G1073))^(1+$E1073)*(1+AP$7)^$D1073*(AP1055/AO1055)^$E1073*((AP1055+AP1064)/(AO1055+AO1064))^($F1073*(1+$E1073))</f>
        <v/>
      </c>
      <c r="AQ1073" s="47">
        <f>AP1073*(1/(1+$G1073))^(1+$E1073)*(1+AQ$7)^$D1073*(AQ1055/AP1055)^$E1073*((AQ1055+AQ1064)/(AP1055+AP1064))^($F1073*(1+$E1073))</f>
        <v/>
      </c>
      <c r="AR1073" s="47">
        <f>AQ1073*(1/(1+$G1073))^(1+$E1073)*(1+AR$7)^$D1073*(AR1055/AQ1055)^$E1073*((AR1055+AR1064)/(AQ1055+AQ1064))^($F1073*(1+$E1073))</f>
        <v/>
      </c>
      <c r="AS1073" s="47">
        <f>AR1073*(1/(1+$G1073))^(1+$E1073)*(1+AS$7)^$D1073*(AS1055/AR1055)^$E1073*((AS1055+AS1064)/(AR1055+AR1064))^($F1073*(1+$E1073))</f>
        <v/>
      </c>
      <c r="AT1073" s="47">
        <f>AS1073*(1/(1+$G1073))^(1+$E1073)*(1+AT$7)^$D1073*(AT1055/AS1055)^$E1073*((AT1055+AT1064)/(AS1055+AS1064))^($F1073*(1+$E1073))</f>
        <v/>
      </c>
      <c r="AU1073" s="47">
        <f>AT1073*(1/(1+$G1073))^(1+$E1073)*(1+AU$7)^$D1073*(AU1055/AT1055)^$E1073*((AU1055+AU1064)/(AT1055+AT1064))^($F1073*(1+$E1073))</f>
        <v/>
      </c>
      <c r="AV1073" s="47">
        <f>AU1073*(1/(1+$G1073))^(1+$E1073)*(1+AV$7)^$D1073*(AV1055/AU1055)^$E1073*((AV1055+AV1064)/(AU1055+AU1064))^($F1073*(1+$E1073))</f>
        <v/>
      </c>
      <c r="AW1073" s="47">
        <f>AV1073*(1/(1+$G1073))^(1+$E1073)*(1+AW$7)^$D1073*(AW1055/AV1055)^$E1073*((AW1055+AW1064)/(AV1055+AV1064))^($F1073*(1+$E1073))</f>
        <v/>
      </c>
      <c r="AX1073" s="48">
        <f>FUELUSE(AW1073,AX1055,AW1055,AX1064,AW1064,AX$7,$D1073,$E1073,$F1073,$G1073)</f>
        <v/>
      </c>
    </row>
    <row r="1074" hidden="1" outlineLevel="2">
      <c r="A1074" s="5" t="inlineStr">
        <is>
          <t>ener</t>
        </is>
      </c>
      <c r="B1074" s="5" t="inlineStr">
        <is>
          <t>oop</t>
        </is>
      </c>
      <c r="C1074" s="5" t="inlineStr">
        <is>
          <t>cem</t>
        </is>
      </c>
      <c r="D1074" s="40">
        <f>INDEX(Inputs!$N$5:$N$132,MATCH($B1074&amp;"|"&amp;$C1074,Inputs!$A$5:$A$132,0))</f>
        <v/>
      </c>
      <c r="E1074" s="40">
        <f>INDEX(Inputs!$O$5:$O$132,MATCH($B1074&amp;"|"&amp;$C1074,Inputs!$A$5:$A$132,0))</f>
        <v/>
      </c>
      <c r="F1074" s="40">
        <f>INDEX(Inputs!$P$5:$P$132,MATCH($B1074&amp;"|"&amp;$C1074,Inputs!$A$5:$A$132,0))</f>
        <v/>
      </c>
      <c r="G1074" s="40">
        <f>INDEX(Inputs!$Q$5:$Q$132,MATCH($B1074&amp;"|"&amp;$C1074,Inputs!$A$5:$A$132,0))</f>
        <v/>
      </c>
      <c r="H1074" s="5">
        <f>INDEX(Variables!$B$5:$B$105,MATCH($A1074,Variables!$A$5:$A$105,0))&amp;IF($C1074="",""," | "&amp;INDEX(Mapping!$B$5:$B$26,MATCH($C1074,Mapping!$A$5:$A$26,0))&amp;" | "&amp;INDEX(Mapping!$B$30:$B$41,MATCH($B1074,Mapping!$A$30:$A$41,0)))</f>
        <v/>
      </c>
      <c r="I1074" s="5">
        <f>INDEX(Variables!$C$5:$C$105,MATCH($A1074,Variables!$A$5:$A$105,0))</f>
        <v/>
      </c>
      <c r="J1074" s="5">
        <f>INDEX(Variables!$E$5:$E$105,MATCH($A1074,Variables!$A$5:$A$105,0))</f>
        <v/>
      </c>
      <c r="K1074" s="25">
        <f>LOWER(Settings!$C$4)&amp;".mit."&amp;$A1074&amp;IF($C1074="","","."&amp;$C1074&amp;"."&amp;$B1074)&amp;IF(INDEX(Variables!$D$5:$D$105,MATCH($A1074,Variables!$A$5:$A$105,0))="","","."&amp;INDEX(Variables!$D$5:$D$105,MATCH($A1074,Variables!$A$5:$A$105,0)))&amp;"."&amp;K$5</f>
        <v/>
      </c>
      <c r="L1074" s="46">
        <f>INDEX(Inputs!$U$5:$U$132,MATCH($B1074&amp;"|"&amp;$C1074,Inputs!$A$5:$A$132,0))</f>
        <v/>
      </c>
      <c r="M1074" s="47">
        <f>L1074*(1/(1+$G1074))^(1+$E1074)*(1+M$7)^$D1074*(M1056/L1056)^$E1074*((M1056+M1065)/(L1056+L1065))^($F1074*(1+$E1074))</f>
        <v/>
      </c>
      <c r="N1074" s="47">
        <f>M1074*(1/(1+$G1074))^(1+$E1074)*(1+N$7)^$D1074*(N1056/M1056)^$E1074*((N1056+N1065)/(M1056+M1065))^($F1074*(1+$E1074))</f>
        <v/>
      </c>
      <c r="O1074" s="47">
        <f>N1074*(1/(1+$G1074))^(1+$E1074)*(1+O$7)^$D1074*(O1056/N1056)^$E1074*((O1056+O1065)/(N1056+N1065))^($F1074*(1+$E1074))</f>
        <v/>
      </c>
      <c r="P1074" s="47">
        <f>O1074*(1/(1+$G1074))^(1+$E1074)*(1+P$7)^$D1074*(P1056/O1056)^$E1074*((P1056+P1065)/(O1056+O1065))^($F1074*(1+$E1074))</f>
        <v/>
      </c>
      <c r="Q1074" s="47">
        <f>P1074*(1/(1+$G1074))^(1+$E1074)*(1+Q$7)^$D1074*(Q1056/P1056)^$E1074*((Q1056+Q1065)/(P1056+P1065))^($F1074*(1+$E1074))</f>
        <v/>
      </c>
      <c r="R1074" s="47">
        <f>Q1074*(1/(1+$G1074))^(1+$E1074)*(1+R$7)^$D1074*(R1056/Q1056)^$E1074*((R1056+R1065)/(Q1056+Q1065))^($F1074*(1+$E1074))</f>
        <v/>
      </c>
      <c r="S1074" s="47">
        <f>R1074*(1/(1+$G1074))^(1+$E1074)*(1+S$7)^$D1074*(S1056/R1056)^$E1074*((S1056+S1065)/(R1056+R1065))^($F1074*(1+$E1074))</f>
        <v/>
      </c>
      <c r="T1074" s="47">
        <f>S1074*(1/(1+$G1074))^(1+$E1074)*(1+T$7)^$D1074*(T1056/S1056)^$E1074*((T1056+T1065)/(S1056+S1065))^($F1074*(1+$E1074))</f>
        <v/>
      </c>
      <c r="U1074" s="47">
        <f>T1074*(1/(1+$G1074))^(1+$E1074)*(1+U$7)^$D1074*(U1056/T1056)^$E1074*((U1056+U1065)/(T1056+T1065))^($F1074*(1+$E1074))</f>
        <v/>
      </c>
      <c r="V1074" s="47">
        <f>U1074*(1/(1+$G1074))^(1+$E1074)*(1+V$7)^$D1074*(V1056/U1056)^$E1074*((V1056+V1065)/(U1056+U1065))^($F1074*(1+$E1074))</f>
        <v/>
      </c>
      <c r="W1074" s="47">
        <f>V1074*(1/(1+$G1074))^(1+$E1074)*(1+W$7)^$D1074*(W1056/V1056)^$E1074*((W1056+W1065)/(V1056+V1065))^($F1074*(1+$E1074))</f>
        <v/>
      </c>
      <c r="X1074" s="47">
        <f>W1074*(1/(1+$G1074))^(1+$E1074)*(1+X$7)^$D1074*(X1056/W1056)^$E1074*((X1056+X1065)/(W1056+W1065))^($F1074*(1+$E1074))</f>
        <v/>
      </c>
      <c r="Y1074" s="47">
        <f>X1074*(1/(1+$G1074))^(1+$E1074)*(1+Y$7)^$D1074*(Y1056/X1056)^$E1074*((Y1056+Y1065)/(X1056+X1065))^($F1074*(1+$E1074))</f>
        <v/>
      </c>
      <c r="Z1074" s="47">
        <f>Y1074*(1/(1+$G1074))^(1+$E1074)*(1+Z$7)^$D1074*(Z1056/Y1056)^$E1074*((Z1056+Z1065)/(Y1056+Y1065))^($F1074*(1+$E1074))</f>
        <v/>
      </c>
      <c r="AA1074" s="47">
        <f>Z1074*(1/(1+$G1074))^(1+$E1074)*(1+AA$7)^$D1074*(AA1056/Z1056)^$E1074*((AA1056+AA1065)/(Z1056+Z1065))^($F1074*(1+$E1074))</f>
        <v/>
      </c>
      <c r="AB1074" s="47">
        <f>AA1074*(1/(1+$G1074))^(1+$E1074)*(1+AB$7)^$D1074*(AB1056/AA1056)^$E1074*((AB1056+AB1065)/(AA1056+AA1065))^($F1074*(1+$E1074))</f>
        <v/>
      </c>
      <c r="AC1074" s="47">
        <f>AB1074*(1/(1+$G1074))^(1+$E1074)*(1+AC$7)^$D1074*(AC1056/AB1056)^$E1074*((AC1056+AC1065)/(AB1056+AB1065))^($F1074*(1+$E1074))</f>
        <v/>
      </c>
      <c r="AD1074" s="48">
        <f>FUELUSE(AC1074,AD1056,AC1056,AD1065,AC1065,AD$7,$D1074,$E1074,$F1074,$G1074)</f>
        <v/>
      </c>
      <c r="AE1074" s="25">
        <f>LOWER(Settings!$C$4)&amp;".mit."&amp;$A1074&amp;IF($C1074="","","."&amp;$C1074&amp;"."&amp;$B1074)&amp;IF(INDEX(Variables!$D$5:$D$105,MATCH($A1074,Variables!$A$5:$A$105,0))="","","."&amp;INDEX(Variables!$D$5:$D$105,MATCH($A1074,Variables!$A$5:$A$105,0)))&amp;"."&amp;AE$5</f>
        <v/>
      </c>
      <c r="AF1074" s="46">
        <f>INDEX(Inputs!$U$5:$U$132,MATCH($B1074&amp;"|"&amp;$C1074,Inputs!$A$5:$A$132,0))</f>
        <v/>
      </c>
      <c r="AG1074" s="47">
        <f>AF1074*(1/(1+$G1074))^(1+$E1074)*(1+AG$7)^$D1074*(AG1056/AF1056)^$E1074*((AG1056+AG1065)/(AF1056+AF1065))^($F1074*(1+$E1074))</f>
        <v/>
      </c>
      <c r="AH1074" s="47">
        <f>AG1074*(1/(1+$G1074))^(1+$E1074)*(1+AH$7)^$D1074*(AH1056/AG1056)^$E1074*((AH1056+AH1065)/(AG1056+AG1065))^($F1074*(1+$E1074))</f>
        <v/>
      </c>
      <c r="AI1074" s="47">
        <f>AH1074*(1/(1+$G1074))^(1+$E1074)*(1+AI$7)^$D1074*(AI1056/AH1056)^$E1074*((AI1056+AI1065)/(AH1056+AH1065))^($F1074*(1+$E1074))</f>
        <v/>
      </c>
      <c r="AJ1074" s="47">
        <f>AI1074*(1/(1+$G1074))^(1+$E1074)*(1+AJ$7)^$D1074*(AJ1056/AI1056)^$E1074*((AJ1056+AJ1065)/(AI1056+AI1065))^($F1074*(1+$E1074))</f>
        <v/>
      </c>
      <c r="AK1074" s="47">
        <f>AJ1074*(1/(1+$G1074))^(1+$E1074)*(1+AK$7)^$D1074*(AK1056/AJ1056)^$E1074*((AK1056+AK1065)/(AJ1056+AJ1065))^($F1074*(1+$E1074))</f>
        <v/>
      </c>
      <c r="AL1074" s="47">
        <f>AK1074*(1/(1+$G1074))^(1+$E1074)*(1+AL$7)^$D1074*(AL1056/AK1056)^$E1074*((AL1056+AL1065)/(AK1056+AK1065))^($F1074*(1+$E1074))</f>
        <v/>
      </c>
      <c r="AM1074" s="47">
        <f>AL1074*(1/(1+$G1074))^(1+$E1074)*(1+AM$7)^$D1074*(AM1056/AL1056)^$E1074*((AM1056+AM1065)/(AL1056+AL1065))^($F1074*(1+$E1074))</f>
        <v/>
      </c>
      <c r="AN1074" s="47">
        <f>AM1074*(1/(1+$G1074))^(1+$E1074)*(1+AN$7)^$D1074*(AN1056/AM1056)^$E1074*((AN1056+AN1065)/(AM1056+AM1065))^($F1074*(1+$E1074))</f>
        <v/>
      </c>
      <c r="AO1074" s="47">
        <f>AN1074*(1/(1+$G1074))^(1+$E1074)*(1+AO$7)^$D1074*(AO1056/AN1056)^$E1074*((AO1056+AO1065)/(AN1056+AN1065))^($F1074*(1+$E1074))</f>
        <v/>
      </c>
      <c r="AP1074" s="47">
        <f>AO1074*(1/(1+$G1074))^(1+$E1074)*(1+AP$7)^$D1074*(AP1056/AO1056)^$E1074*((AP1056+AP1065)/(AO1056+AO1065))^($F1074*(1+$E1074))</f>
        <v/>
      </c>
      <c r="AQ1074" s="47">
        <f>AP1074*(1/(1+$G1074))^(1+$E1074)*(1+AQ$7)^$D1074*(AQ1056/AP1056)^$E1074*((AQ1056+AQ1065)/(AP1056+AP1065))^($F1074*(1+$E1074))</f>
        <v/>
      </c>
      <c r="AR1074" s="47">
        <f>AQ1074*(1/(1+$G1074))^(1+$E1074)*(1+AR$7)^$D1074*(AR1056/AQ1056)^$E1074*((AR1056+AR1065)/(AQ1056+AQ1065))^($F1074*(1+$E1074))</f>
        <v/>
      </c>
      <c r="AS1074" s="47">
        <f>AR1074*(1/(1+$G1074))^(1+$E1074)*(1+AS$7)^$D1074*(AS1056/AR1056)^$E1074*((AS1056+AS1065)/(AR1056+AR1065))^($F1074*(1+$E1074))</f>
        <v/>
      </c>
      <c r="AT1074" s="47">
        <f>AS1074*(1/(1+$G1074))^(1+$E1074)*(1+AT$7)^$D1074*(AT1056/AS1056)^$E1074*((AT1056+AT1065)/(AS1056+AS1065))^($F1074*(1+$E1074))</f>
        <v/>
      </c>
      <c r="AU1074" s="47">
        <f>AT1074*(1/(1+$G1074))^(1+$E1074)*(1+AU$7)^$D1074*(AU1056/AT1056)^$E1074*((AU1056+AU1065)/(AT1056+AT1065))^($F1074*(1+$E1074))</f>
        <v/>
      </c>
      <c r="AV1074" s="47">
        <f>AU1074*(1/(1+$G1074))^(1+$E1074)*(1+AV$7)^$D1074*(AV1056/AU1056)^$E1074*((AV1056+AV1065)/(AU1056+AU1065))^($F1074*(1+$E1074))</f>
        <v/>
      </c>
      <c r="AW1074" s="47">
        <f>AV1074*(1/(1+$G1074))^(1+$E1074)*(1+AW$7)^$D1074*(AW1056/AV1056)^$E1074*((AW1056+AW1065)/(AV1056+AV1065))^($F1074*(1+$E1074))</f>
        <v/>
      </c>
      <c r="AX1074" s="48">
        <f>FUELUSE(AW1074,AX1056,AW1056,AX1065,AW1065,AX$7,$D1074,$E1074,$F1074,$G1074)</f>
        <v/>
      </c>
    </row>
    <row r="1075" hidden="1" outlineLevel="2">
      <c r="A1075" s="5" t="inlineStr">
        <is>
          <t>ener</t>
        </is>
      </c>
      <c r="B1075" s="5" t="inlineStr">
        <is>
          <t>bio</t>
        </is>
      </c>
      <c r="C1075" s="5" t="inlineStr">
        <is>
          <t>cem</t>
        </is>
      </c>
      <c r="D1075" s="40">
        <f>INDEX(Inputs!$N$5:$N$132,MATCH($B1075&amp;"|"&amp;$C1075,Inputs!$A$5:$A$132,0))</f>
        <v/>
      </c>
      <c r="E1075" s="40">
        <f>INDEX(Inputs!$O$5:$O$132,MATCH($B1075&amp;"|"&amp;$C1075,Inputs!$A$5:$A$132,0))</f>
        <v/>
      </c>
      <c r="F1075" s="40">
        <f>INDEX(Inputs!$P$5:$P$132,MATCH($B1075&amp;"|"&amp;$C1075,Inputs!$A$5:$A$132,0))</f>
        <v/>
      </c>
      <c r="G1075" s="40">
        <f>INDEX(Inputs!$Q$5:$Q$132,MATCH($B1075&amp;"|"&amp;$C1075,Inputs!$A$5:$A$132,0))</f>
        <v/>
      </c>
      <c r="H1075" s="5">
        <f>INDEX(Variables!$B$5:$B$105,MATCH($A1075,Variables!$A$5:$A$105,0))&amp;IF($C1075="",""," | "&amp;INDEX(Mapping!$B$5:$B$26,MATCH($C1075,Mapping!$A$5:$A$26,0))&amp;" | "&amp;INDEX(Mapping!$B$30:$B$41,MATCH($B1075,Mapping!$A$30:$A$41,0)))</f>
        <v/>
      </c>
      <c r="I1075" s="5">
        <f>INDEX(Variables!$C$5:$C$105,MATCH($A1075,Variables!$A$5:$A$105,0))</f>
        <v/>
      </c>
      <c r="J1075" s="5">
        <f>INDEX(Variables!$E$5:$E$105,MATCH($A1075,Variables!$A$5:$A$105,0))</f>
        <v/>
      </c>
      <c r="K1075" s="25">
        <f>LOWER(Settings!$C$4)&amp;".mit."&amp;$A1075&amp;IF($C1075="","","."&amp;$C1075&amp;"."&amp;$B1075)&amp;IF(INDEX(Variables!$D$5:$D$105,MATCH($A1075,Variables!$A$5:$A$105,0))="","","."&amp;INDEX(Variables!$D$5:$D$105,MATCH($A1075,Variables!$A$5:$A$105,0)))&amp;"."&amp;K$5</f>
        <v/>
      </c>
      <c r="L1075" s="46">
        <f>INDEX(Inputs!$U$5:$U$132,MATCH($B1075&amp;"|"&amp;$C1075,Inputs!$A$5:$A$132,0))</f>
        <v/>
      </c>
      <c r="M1075" s="47">
        <f>L1075*(1/(1+$G1075))^(1+$E1075)*(1+M$7)^$D1075*(M1057/L1057)^$E1075*((M1057+M1066)/(L1057+L1066))^($F1075*(1+$E1075))</f>
        <v/>
      </c>
      <c r="N1075" s="47">
        <f>M1075*(1/(1+$G1075))^(1+$E1075)*(1+N$7)^$D1075*(N1057/M1057)^$E1075*((N1057+N1066)/(M1057+M1066))^($F1075*(1+$E1075))</f>
        <v/>
      </c>
      <c r="O1075" s="47">
        <f>N1075*(1/(1+$G1075))^(1+$E1075)*(1+O$7)^$D1075*(O1057/N1057)^$E1075*((O1057+O1066)/(N1057+N1066))^($F1075*(1+$E1075))</f>
        <v/>
      </c>
      <c r="P1075" s="47">
        <f>O1075*(1/(1+$G1075))^(1+$E1075)*(1+P$7)^$D1075*(P1057/O1057)^$E1075*((P1057+P1066)/(O1057+O1066))^($F1075*(1+$E1075))</f>
        <v/>
      </c>
      <c r="Q1075" s="47">
        <f>P1075*(1/(1+$G1075))^(1+$E1075)*(1+Q$7)^$D1075*(Q1057/P1057)^$E1075*((Q1057+Q1066)/(P1057+P1066))^($F1075*(1+$E1075))</f>
        <v/>
      </c>
      <c r="R1075" s="47">
        <f>Q1075*(1/(1+$G1075))^(1+$E1075)*(1+R$7)^$D1075*(R1057/Q1057)^$E1075*((R1057+R1066)/(Q1057+Q1066))^($F1075*(1+$E1075))</f>
        <v/>
      </c>
      <c r="S1075" s="47">
        <f>R1075*(1/(1+$G1075))^(1+$E1075)*(1+S$7)^$D1075*(S1057/R1057)^$E1075*((S1057+S1066)/(R1057+R1066))^($F1075*(1+$E1075))</f>
        <v/>
      </c>
      <c r="T1075" s="47">
        <f>S1075*(1/(1+$G1075))^(1+$E1075)*(1+T$7)^$D1075*(T1057/S1057)^$E1075*((T1057+T1066)/(S1057+S1066))^($F1075*(1+$E1075))</f>
        <v/>
      </c>
      <c r="U1075" s="47">
        <f>T1075*(1/(1+$G1075))^(1+$E1075)*(1+U$7)^$D1075*(U1057/T1057)^$E1075*((U1057+U1066)/(T1057+T1066))^($F1075*(1+$E1075))</f>
        <v/>
      </c>
      <c r="V1075" s="47">
        <f>U1075*(1/(1+$G1075))^(1+$E1075)*(1+V$7)^$D1075*(V1057/U1057)^$E1075*((V1057+V1066)/(U1057+U1066))^($F1075*(1+$E1075))</f>
        <v/>
      </c>
      <c r="W1075" s="47">
        <f>V1075*(1/(1+$G1075))^(1+$E1075)*(1+W$7)^$D1075*(W1057/V1057)^$E1075*((W1057+W1066)/(V1057+V1066))^($F1075*(1+$E1075))</f>
        <v/>
      </c>
      <c r="X1075" s="47">
        <f>W1075*(1/(1+$G1075))^(1+$E1075)*(1+X$7)^$D1075*(X1057/W1057)^$E1075*((X1057+X1066)/(W1057+W1066))^($F1075*(1+$E1075))</f>
        <v/>
      </c>
      <c r="Y1075" s="47">
        <f>X1075*(1/(1+$G1075))^(1+$E1075)*(1+Y$7)^$D1075*(Y1057/X1057)^$E1075*((Y1057+Y1066)/(X1057+X1066))^($F1075*(1+$E1075))</f>
        <v/>
      </c>
      <c r="Z1075" s="47">
        <f>Y1075*(1/(1+$G1075))^(1+$E1075)*(1+Z$7)^$D1075*(Z1057/Y1057)^$E1075*((Z1057+Z1066)/(Y1057+Y1066))^($F1075*(1+$E1075))</f>
        <v/>
      </c>
      <c r="AA1075" s="47">
        <f>Z1075*(1/(1+$G1075))^(1+$E1075)*(1+AA$7)^$D1075*(AA1057/Z1057)^$E1075*((AA1057+AA1066)/(Z1057+Z1066))^($F1075*(1+$E1075))</f>
        <v/>
      </c>
      <c r="AB1075" s="47">
        <f>AA1075*(1/(1+$G1075))^(1+$E1075)*(1+AB$7)^$D1075*(AB1057/AA1057)^$E1075*((AB1057+AB1066)/(AA1057+AA1066))^($F1075*(1+$E1075))</f>
        <v/>
      </c>
      <c r="AC1075" s="47">
        <f>AB1075*(1/(1+$G1075))^(1+$E1075)*(1+AC$7)^$D1075*(AC1057/AB1057)^$E1075*((AC1057+AC1066)/(AB1057+AB1066))^($F1075*(1+$E1075))</f>
        <v/>
      </c>
      <c r="AD1075" s="48">
        <f>FUELUSE(AC1075,AD1057,AC1057,AD1066,AC1066,AD$7,$D1075,$E1075,$F1075,$G1075)</f>
        <v/>
      </c>
      <c r="AE1075" s="25">
        <f>LOWER(Settings!$C$4)&amp;".mit."&amp;$A1075&amp;IF($C1075="","","."&amp;$C1075&amp;"."&amp;$B1075)&amp;IF(INDEX(Variables!$D$5:$D$105,MATCH($A1075,Variables!$A$5:$A$105,0))="","","."&amp;INDEX(Variables!$D$5:$D$105,MATCH($A1075,Variables!$A$5:$A$105,0)))&amp;"."&amp;AE$5</f>
        <v/>
      </c>
      <c r="AF1075" s="46">
        <f>INDEX(Inputs!$U$5:$U$132,MATCH($B1075&amp;"|"&amp;$C1075,Inputs!$A$5:$A$132,0))</f>
        <v/>
      </c>
      <c r="AG1075" s="47">
        <f>AF1075*(1/(1+$G1075))^(1+$E1075)*(1+AG$7)^$D1075*(AG1057/AF1057)^$E1075*((AG1057+AG1066)/(AF1057+AF1066))^($F1075*(1+$E1075))</f>
        <v/>
      </c>
      <c r="AH1075" s="47">
        <f>AG1075*(1/(1+$G1075))^(1+$E1075)*(1+AH$7)^$D1075*(AH1057/AG1057)^$E1075*((AH1057+AH1066)/(AG1057+AG1066))^($F1075*(1+$E1075))</f>
        <v/>
      </c>
      <c r="AI1075" s="47">
        <f>AH1075*(1/(1+$G1075))^(1+$E1075)*(1+AI$7)^$D1075*(AI1057/AH1057)^$E1075*((AI1057+AI1066)/(AH1057+AH1066))^($F1075*(1+$E1075))</f>
        <v/>
      </c>
      <c r="AJ1075" s="47">
        <f>AI1075*(1/(1+$G1075))^(1+$E1075)*(1+AJ$7)^$D1075*(AJ1057/AI1057)^$E1075*((AJ1057+AJ1066)/(AI1057+AI1066))^($F1075*(1+$E1075))</f>
        <v/>
      </c>
      <c r="AK1075" s="47">
        <f>AJ1075*(1/(1+$G1075))^(1+$E1075)*(1+AK$7)^$D1075*(AK1057/AJ1057)^$E1075*((AK1057+AK1066)/(AJ1057+AJ1066))^($F1075*(1+$E1075))</f>
        <v/>
      </c>
      <c r="AL1075" s="47">
        <f>AK1075*(1/(1+$G1075))^(1+$E1075)*(1+AL$7)^$D1075*(AL1057/AK1057)^$E1075*((AL1057+AL1066)/(AK1057+AK1066))^($F1075*(1+$E1075))</f>
        <v/>
      </c>
      <c r="AM1075" s="47">
        <f>AL1075*(1/(1+$G1075))^(1+$E1075)*(1+AM$7)^$D1075*(AM1057/AL1057)^$E1075*((AM1057+AM1066)/(AL1057+AL1066))^($F1075*(1+$E1075))</f>
        <v/>
      </c>
      <c r="AN1075" s="47">
        <f>AM1075*(1/(1+$G1075))^(1+$E1075)*(1+AN$7)^$D1075*(AN1057/AM1057)^$E1075*((AN1057+AN1066)/(AM1057+AM1066))^($F1075*(1+$E1075))</f>
        <v/>
      </c>
      <c r="AO1075" s="47">
        <f>AN1075*(1/(1+$G1075))^(1+$E1075)*(1+AO$7)^$D1075*(AO1057/AN1057)^$E1075*((AO1057+AO1066)/(AN1057+AN1066))^($F1075*(1+$E1075))</f>
        <v/>
      </c>
      <c r="AP1075" s="47">
        <f>AO1075*(1/(1+$G1075))^(1+$E1075)*(1+AP$7)^$D1075*(AP1057/AO1057)^$E1075*((AP1057+AP1066)/(AO1057+AO1066))^($F1075*(1+$E1075))</f>
        <v/>
      </c>
      <c r="AQ1075" s="47">
        <f>AP1075*(1/(1+$G1075))^(1+$E1075)*(1+AQ$7)^$D1075*(AQ1057/AP1057)^$E1075*((AQ1057+AQ1066)/(AP1057+AP1066))^($F1075*(1+$E1075))</f>
        <v/>
      </c>
      <c r="AR1075" s="47">
        <f>AQ1075*(1/(1+$G1075))^(1+$E1075)*(1+AR$7)^$D1075*(AR1057/AQ1057)^$E1075*((AR1057+AR1066)/(AQ1057+AQ1066))^($F1075*(1+$E1075))</f>
        <v/>
      </c>
      <c r="AS1075" s="47">
        <f>AR1075*(1/(1+$G1075))^(1+$E1075)*(1+AS$7)^$D1075*(AS1057/AR1057)^$E1075*((AS1057+AS1066)/(AR1057+AR1066))^($F1075*(1+$E1075))</f>
        <v/>
      </c>
      <c r="AT1075" s="47">
        <f>AS1075*(1/(1+$G1075))^(1+$E1075)*(1+AT$7)^$D1075*(AT1057/AS1057)^$E1075*((AT1057+AT1066)/(AS1057+AS1066))^($F1075*(1+$E1075))</f>
        <v/>
      </c>
      <c r="AU1075" s="47">
        <f>AT1075*(1/(1+$G1075))^(1+$E1075)*(1+AU$7)^$D1075*(AU1057/AT1057)^$E1075*((AU1057+AU1066)/(AT1057+AT1066))^($F1075*(1+$E1075))</f>
        <v/>
      </c>
      <c r="AV1075" s="47">
        <f>AU1075*(1/(1+$G1075))^(1+$E1075)*(1+AV$7)^$D1075*(AV1057/AU1057)^$E1075*((AV1057+AV1066)/(AU1057+AU1066))^($F1075*(1+$E1075))</f>
        <v/>
      </c>
      <c r="AW1075" s="47">
        <f>AV1075*(1/(1+$G1075))^(1+$E1075)*(1+AW$7)^$D1075*(AW1057/AV1057)^$E1075*((AW1057+AW1066)/(AV1057+AV1066))^($F1075*(1+$E1075))</f>
        <v/>
      </c>
      <c r="AX1075" s="48">
        <f>FUELUSE(AW1075,AX1057,AW1057,AX1066,AW1066,AX$7,$D1075,$E1075,$F1075,$G1075)</f>
        <v/>
      </c>
    </row>
    <row r="1076" hidden="1" outlineLevel="2"/>
    <row r="1077" outlineLevel="1" collapsed="1">
      <c r="A1077" s="9" t="inlineStr">
        <is>
          <t>ener</t>
        </is>
      </c>
      <c r="B1077" s="9" t="inlineStr">
        <is>
          <t>all</t>
        </is>
      </c>
      <c r="C1077" s="9" t="inlineStr">
        <is>
          <t>omn</t>
        </is>
      </c>
      <c r="H1077" s="9">
        <f>INDEX(Variables!$B$5:$B$105,MATCH($A1077,Variables!$A$5:$A$105,0))&amp;IF($C1077="",""," | "&amp;INDEX(Mapping!$B$5:$B$26,MATCH($C1077,Mapping!$A$5:$A$26,0))&amp;" | "&amp;INDEX(Mapping!$B$30:$B$41,MATCH($B1077,Mapping!$A$30:$A$41,0)))</f>
        <v/>
      </c>
      <c r="I1077" s="9">
        <f>INDEX(Variables!$C$5:$C$105,MATCH($A1077,Variables!$A$5:$A$105,0))</f>
        <v/>
      </c>
      <c r="J1077" s="9">
        <f>INDEX(Variables!$E$5:$E$105,MATCH($A1077,Variables!$A$5:$A$105,0))</f>
        <v/>
      </c>
      <c r="K1077" s="30">
        <f>LOWER(Settings!$C$4)&amp;".mit."&amp;$A1077&amp;IF($C1077="","","."&amp;$C1077&amp;"."&amp;$B1077)&amp;IF(INDEX(Variables!$D$5:$D$105,MATCH($A1077,Variables!$A$5:$A$105,0))="","","."&amp;INDEX(Variables!$D$5:$D$105,MATCH($A1077,Variables!$A$5:$A$105,0)))&amp;"."&amp;K$5</f>
        <v/>
      </c>
      <c r="L1077" s="44">
        <f>SUM(L1132:L1139)</f>
        <v/>
      </c>
      <c r="M1077" s="45">
        <f>SUM(M1132:M1139)</f>
        <v/>
      </c>
      <c r="N1077" s="45">
        <f>SUM(N1132:N1139)</f>
        <v/>
      </c>
      <c r="O1077" s="45">
        <f>SUM(O1132:O1139)</f>
        <v/>
      </c>
      <c r="P1077" s="45">
        <f>SUM(P1132:P1139)</f>
        <v/>
      </c>
      <c r="Q1077" s="45">
        <f>SUM(Q1132:Q1139)</f>
        <v/>
      </c>
      <c r="R1077" s="45">
        <f>SUM(R1132:R1139)</f>
        <v/>
      </c>
      <c r="S1077" s="45">
        <f>SUM(S1132:S1139)</f>
        <v/>
      </c>
      <c r="T1077" s="45">
        <f>SUM(T1132:T1139)</f>
        <v/>
      </c>
      <c r="U1077" s="45">
        <f>SUM(U1132:U1139)</f>
        <v/>
      </c>
      <c r="V1077" s="45">
        <f>SUM(V1132:V1139)</f>
        <v/>
      </c>
      <c r="W1077" s="45">
        <f>SUM(W1132:W1139)</f>
        <v/>
      </c>
      <c r="X1077" s="45">
        <f>SUM(X1132:X1139)</f>
        <v/>
      </c>
      <c r="Y1077" s="45">
        <f>SUM(Y1132:Y1139)</f>
        <v/>
      </c>
      <c r="Z1077" s="45">
        <f>SUM(Z1132:Z1139)</f>
        <v/>
      </c>
      <c r="AA1077" s="45">
        <f>SUM(AA1132:AA1139)</f>
        <v/>
      </c>
      <c r="AB1077" s="45">
        <f>SUM(AB1132:AB1139)</f>
        <v/>
      </c>
      <c r="AC1077" s="45">
        <f>SUM(AC1132:AC1139)</f>
        <v/>
      </c>
      <c r="AD1077" s="45">
        <f>SUM(AD1132:AD1139)</f>
        <v/>
      </c>
      <c r="AE1077" s="30">
        <f>LOWER(Settings!$C$4)&amp;".mit."&amp;$A1077&amp;IF($C1077="","","."&amp;$C1077&amp;"."&amp;$B1077)&amp;IF(INDEX(Variables!$D$5:$D$105,MATCH($A1077,Variables!$A$5:$A$105,0))="","","."&amp;INDEX(Variables!$D$5:$D$105,MATCH($A1077,Variables!$A$5:$A$105,0)))&amp;"."&amp;AE$5</f>
        <v/>
      </c>
      <c r="AF1077" s="44">
        <f>SUM(AF1132:AF1139)</f>
        <v/>
      </c>
      <c r="AG1077" s="45">
        <f>SUM(AG1132:AG1139)</f>
        <v/>
      </c>
      <c r="AH1077" s="45">
        <f>SUM(AH1132:AH1139)</f>
        <v/>
      </c>
      <c r="AI1077" s="45">
        <f>SUM(AI1132:AI1139)</f>
        <v/>
      </c>
      <c r="AJ1077" s="45">
        <f>SUM(AJ1132:AJ1139)</f>
        <v/>
      </c>
      <c r="AK1077" s="45">
        <f>SUM(AK1132:AK1139)</f>
        <v/>
      </c>
      <c r="AL1077" s="45">
        <f>SUM(AL1132:AL1139)</f>
        <v/>
      </c>
      <c r="AM1077" s="45">
        <f>SUM(AM1132:AM1139)</f>
        <v/>
      </c>
      <c r="AN1077" s="45">
        <f>SUM(AN1132:AN1139)</f>
        <v/>
      </c>
      <c r="AO1077" s="45">
        <f>SUM(AO1132:AO1139)</f>
        <v/>
      </c>
      <c r="AP1077" s="45">
        <f>SUM(AP1132:AP1139)</f>
        <v/>
      </c>
      <c r="AQ1077" s="45">
        <f>SUM(AQ1132:AQ1139)</f>
        <v/>
      </c>
      <c r="AR1077" s="45">
        <f>SUM(AR1132:AR1139)</f>
        <v/>
      </c>
      <c r="AS1077" s="45">
        <f>SUM(AS1132:AS1139)</f>
        <v/>
      </c>
      <c r="AT1077" s="45">
        <f>SUM(AT1132:AT1139)</f>
        <v/>
      </c>
      <c r="AU1077" s="45">
        <f>SUM(AU1132:AU1139)</f>
        <v/>
      </c>
      <c r="AV1077" s="45">
        <f>SUM(AV1132:AV1139)</f>
        <v/>
      </c>
      <c r="AW1077" s="45">
        <f>SUM(AW1132:AW1139)</f>
        <v/>
      </c>
      <c r="AX1077" s="45">
        <f>SUM(AX1132:AX1139)</f>
        <v/>
      </c>
    </row>
    <row r="1078" hidden="1" outlineLevel="2">
      <c r="A1078" s="5" t="inlineStr">
        <is>
          <t>ctxnew</t>
        </is>
      </c>
      <c r="B1078" s="5" t="inlineStr">
        <is>
          <t>coa</t>
        </is>
      </c>
      <c r="C1078" s="5" t="inlineStr">
        <is>
          <t>omn</t>
        </is>
      </c>
      <c r="D1078" s="40">
        <f>INDEX(Inputs!$T$5:$T$132,MATCH($B1078&amp;"|"&amp;$C1078,Inputs!$A$5:$A$132,0))</f>
        <v/>
      </c>
      <c r="E1078" s="40">
        <f>INDEX(Inputs!$J$5:$J$132,MATCH($B1078&amp;"|"&amp;$C1078,Inputs!$A$5:$A$132,0))</f>
        <v/>
      </c>
      <c r="F1078" s="40">
        <f>INDEX(Inputs!$K$5:$K$132,MATCH($B1078&amp;"|"&amp;$C1078,Inputs!$A$5:$A$132,0))</f>
        <v/>
      </c>
      <c r="G1078" s="39" t="n"/>
      <c r="H1078" s="5">
        <f>INDEX(Variables!$B$5:$B$105,MATCH($A1078,Variables!$A$5:$A$105,0))&amp;IF($C1078="",""," | "&amp;INDEX(Mapping!$B$5:$B$26,MATCH($C1078,Mapping!$A$5:$A$26,0))&amp;" | "&amp;INDEX(Mapping!$B$30:$B$41,MATCH($B1078,Mapping!$A$30:$A$41,0)))</f>
        <v/>
      </c>
      <c r="I1078" s="5">
        <f>INDEX(Variables!$C$5:$C$105,MATCH($A1078,Variables!$A$5:$A$105,0))</f>
        <v/>
      </c>
      <c r="J1078" s="5">
        <f>INDEX(Variables!$E$5:$E$105,MATCH($A1078,Variables!$A$5:$A$105,0))</f>
        <v/>
      </c>
      <c r="K1078" s="25">
        <f>LOWER(Settings!$C$4)&amp;".mit."&amp;$A1078&amp;IF($C1078="","","."&amp;$C1078&amp;"."&amp;$B1078)&amp;IF(INDEX(Variables!$D$5:$D$105,MATCH($A1078,Variables!$A$5:$A$105,0))="","","."&amp;INDEX(Variables!$D$5:$D$105,MATCH($A1078,Variables!$A$5:$A$105,0)))&amp;"."&amp;K$5</f>
        <v/>
      </c>
      <c r="L1078" s="41">
        <f>L$12*$D1078*INDEX(L$21:L$28,$E1078)*INDEX(L$30:L$46,$F1078)*(1-INDEX(L$117:L$133,$F1078))</f>
        <v/>
      </c>
      <c r="M1078" s="40">
        <f>M$12*$D1078*INDEX(M$21:M$28,$E1078)*INDEX(M$30:M$46,$F1078)*(1-INDEX(M$117:M$133,$F1078))</f>
        <v/>
      </c>
      <c r="N1078" s="40">
        <f>N$12*$D1078*INDEX(N$21:N$28,$E1078)*INDEX(N$30:N$46,$F1078)*(1-INDEX(N$117:N$133,$F1078))</f>
        <v/>
      </c>
      <c r="O1078" s="40">
        <f>O$12*$D1078*INDEX(O$21:O$28,$E1078)*INDEX(O$30:O$46,$F1078)*(1-INDEX(O$117:O$133,$F1078))</f>
        <v/>
      </c>
      <c r="P1078" s="40">
        <f>P$12*$D1078*INDEX(P$21:P$28,$E1078)*INDEX(P$30:P$46,$F1078)*(1-INDEX(P$117:P$133,$F1078))</f>
        <v/>
      </c>
      <c r="Q1078" s="40">
        <f>Q$12*$D1078*INDEX(Q$21:Q$28,$E1078)*INDEX(Q$30:Q$46,$F1078)*(1-INDEX(Q$117:Q$133,$F1078))</f>
        <v/>
      </c>
      <c r="R1078" s="40">
        <f>R$12*$D1078*INDEX(R$21:R$28,$E1078)*INDEX(R$30:R$46,$F1078)*(1-INDEX(R$117:R$133,$F1078))</f>
        <v/>
      </c>
      <c r="S1078" s="40">
        <f>S$12*$D1078*INDEX(S$21:S$28,$E1078)*INDEX(S$30:S$46,$F1078)*(1-INDEX(S$117:S$133,$F1078))</f>
        <v/>
      </c>
      <c r="T1078" s="40">
        <f>T$12*$D1078*INDEX(T$21:T$28,$E1078)*INDEX(T$30:T$46,$F1078)*(1-INDEX(T$117:T$133,$F1078))</f>
        <v/>
      </c>
      <c r="U1078" s="40">
        <f>U$12*$D1078*INDEX(U$21:U$28,$E1078)*INDEX(U$30:U$46,$F1078)*(1-INDEX(U$117:U$133,$F1078))</f>
        <v/>
      </c>
      <c r="V1078" s="40">
        <f>V$12*$D1078*INDEX(V$21:V$28,$E1078)*INDEX(V$30:V$46,$F1078)*(1-INDEX(V$117:V$133,$F1078))</f>
        <v/>
      </c>
      <c r="W1078" s="40">
        <f>W$12*$D1078*INDEX(W$21:W$28,$E1078)*INDEX(W$30:W$46,$F1078)*(1-INDEX(W$117:W$133,$F1078))</f>
        <v/>
      </c>
      <c r="X1078" s="40">
        <f>X$12*$D1078*INDEX(X$21:X$28,$E1078)*INDEX(X$30:X$46,$F1078)*(1-INDEX(X$117:X$133,$F1078))</f>
        <v/>
      </c>
      <c r="Y1078" s="40">
        <f>Y$12*$D1078*INDEX(Y$21:Y$28,$E1078)*INDEX(Y$30:Y$46,$F1078)*(1-INDEX(Y$117:Y$133,$F1078))</f>
        <v/>
      </c>
      <c r="Z1078" s="40">
        <f>Z$12*$D1078*INDEX(Z$21:Z$28,$E1078)*INDEX(Z$30:Z$46,$F1078)*(1-INDEX(Z$117:Z$133,$F1078))</f>
        <v/>
      </c>
      <c r="AA1078" s="40">
        <f>AA$12*$D1078*INDEX(AA$21:AA$28,$E1078)*INDEX(AA$30:AA$46,$F1078)*(1-INDEX(AA$117:AA$133,$F1078))</f>
        <v/>
      </c>
      <c r="AB1078" s="40">
        <f>AB$12*$D1078*INDEX(AB$21:AB$28,$E1078)*INDEX(AB$30:AB$46,$F1078)*(1-INDEX(AB$117:AB$133,$F1078))</f>
        <v/>
      </c>
      <c r="AC1078" s="40">
        <f>AC$12*$D1078*INDEX(AC$21:AC$28,$E1078)*INDEX(AC$30:AC$46,$F1078)*(1-INDEX(AC$117:AC$133,$F1078))</f>
        <v/>
      </c>
      <c r="AD1078" s="42">
        <f>CARBONTAX(AD$12,$D1078,INDEX(AD$21:AD$28,$E1078),INDEX(AD$30:AD$46,$F1078),INDEX(AD$117:AD$133,$F1078))</f>
        <v/>
      </c>
      <c r="AE1078" s="25">
        <f>LOWER(Settings!$C$4)&amp;".mit."&amp;$A1078&amp;IF($C1078="","","."&amp;$C1078&amp;"."&amp;$B1078)&amp;IF(INDEX(Variables!$D$5:$D$105,MATCH($A1078,Variables!$A$5:$A$105,0))="","","."&amp;INDEX(Variables!$D$5:$D$105,MATCH($A1078,Variables!$A$5:$A$105,0)))&amp;"."&amp;AE$5</f>
        <v/>
      </c>
      <c r="AF1078" s="41">
        <f>AF$12*$D1078*INDEX(AF$21:AF$28,$E1078)*INDEX(AF$30:AF$46,$F1078)*(1-INDEX(AF$117:AF$133,$F1078))</f>
        <v/>
      </c>
      <c r="AG1078" s="40">
        <f>AG$12*$D1078*INDEX(AG$21:AG$28,$E1078)*INDEX(AG$30:AG$46,$F1078)*(1-INDEX(AG$117:AG$133,$F1078))</f>
        <v/>
      </c>
      <c r="AH1078" s="40">
        <f>AH$12*$D1078*INDEX(AH$21:AH$28,$E1078)*INDEX(AH$30:AH$46,$F1078)*(1-INDEX(AH$117:AH$133,$F1078))</f>
        <v/>
      </c>
      <c r="AI1078" s="40">
        <f>AI$12*$D1078*INDEX(AI$21:AI$28,$E1078)*INDEX(AI$30:AI$46,$F1078)*(1-INDEX(AI$117:AI$133,$F1078))</f>
        <v/>
      </c>
      <c r="AJ1078" s="40">
        <f>AJ$12*$D1078*INDEX(AJ$21:AJ$28,$E1078)*INDEX(AJ$30:AJ$46,$F1078)*(1-INDEX(AJ$117:AJ$133,$F1078))</f>
        <v/>
      </c>
      <c r="AK1078" s="40">
        <f>AK$12*$D1078*INDEX(AK$21:AK$28,$E1078)*INDEX(AK$30:AK$46,$F1078)*(1-INDEX(AK$117:AK$133,$F1078))</f>
        <v/>
      </c>
      <c r="AL1078" s="40">
        <f>AL$12*$D1078*INDEX(AL$21:AL$28,$E1078)*INDEX(AL$30:AL$46,$F1078)*(1-INDEX(AL$117:AL$133,$F1078))</f>
        <v/>
      </c>
      <c r="AM1078" s="40">
        <f>AM$12*$D1078*INDEX(AM$21:AM$28,$E1078)*INDEX(AM$30:AM$46,$F1078)*(1-INDEX(AM$117:AM$133,$F1078))</f>
        <v/>
      </c>
      <c r="AN1078" s="40">
        <f>AN$12*$D1078*INDEX(AN$21:AN$28,$E1078)*INDEX(AN$30:AN$46,$F1078)*(1-INDEX(AN$117:AN$133,$F1078))</f>
        <v/>
      </c>
      <c r="AO1078" s="40">
        <f>AO$12*$D1078*INDEX(AO$21:AO$28,$E1078)*INDEX(AO$30:AO$46,$F1078)*(1-INDEX(AO$117:AO$133,$F1078))</f>
        <v/>
      </c>
      <c r="AP1078" s="40">
        <f>AP$12*$D1078*INDEX(AP$21:AP$28,$E1078)*INDEX(AP$30:AP$46,$F1078)*(1-INDEX(AP$117:AP$133,$F1078))</f>
        <v/>
      </c>
      <c r="AQ1078" s="40">
        <f>AQ$12*$D1078*INDEX(AQ$21:AQ$28,$E1078)*INDEX(AQ$30:AQ$46,$F1078)*(1-INDEX(AQ$117:AQ$133,$F1078))</f>
        <v/>
      </c>
      <c r="AR1078" s="40">
        <f>AR$12*$D1078*INDEX(AR$21:AR$28,$E1078)*INDEX(AR$30:AR$46,$F1078)*(1-INDEX(AR$117:AR$133,$F1078))</f>
        <v/>
      </c>
      <c r="AS1078" s="40">
        <f>AS$12*$D1078*INDEX(AS$21:AS$28,$E1078)*INDEX(AS$30:AS$46,$F1078)*(1-INDEX(AS$117:AS$133,$F1078))</f>
        <v/>
      </c>
      <c r="AT1078" s="40">
        <f>AT$12*$D1078*INDEX(AT$21:AT$28,$E1078)*INDEX(AT$30:AT$46,$F1078)*(1-INDEX(AT$117:AT$133,$F1078))</f>
        <v/>
      </c>
      <c r="AU1078" s="40">
        <f>AU$12*$D1078*INDEX(AU$21:AU$28,$E1078)*INDEX(AU$30:AU$46,$F1078)*(1-INDEX(AU$117:AU$133,$F1078))</f>
        <v/>
      </c>
      <c r="AV1078" s="40">
        <f>AV$12*$D1078*INDEX(AV$21:AV$28,$E1078)*INDEX(AV$30:AV$46,$F1078)*(1-INDEX(AV$117:AV$133,$F1078))</f>
        <v/>
      </c>
      <c r="AW1078" s="40">
        <f>AW$12*$D1078*INDEX(AW$21:AW$28,$E1078)*INDEX(AW$30:AW$46,$F1078)*(1-INDEX(AW$117:AW$133,$F1078))</f>
        <v/>
      </c>
      <c r="AX1078" s="42">
        <f>CARBONTAX(AX$12,$D1078,INDEX(AX$21:AX$28,$E1078),INDEX(AX$30:AX$46,$F1078),INDEX(AX$117:AX$133,$F1078))</f>
        <v/>
      </c>
    </row>
    <row r="1079" hidden="1" outlineLevel="2">
      <c r="A1079" s="5" t="inlineStr">
        <is>
          <t>ctxnew</t>
        </is>
      </c>
      <c r="B1079" s="5" t="inlineStr">
        <is>
          <t>nga</t>
        </is>
      </c>
      <c r="C1079" s="5" t="inlineStr">
        <is>
          <t>omn</t>
        </is>
      </c>
      <c r="D1079" s="40">
        <f>INDEX(Inputs!$T$5:$T$132,MATCH($B1079&amp;"|"&amp;$C1079,Inputs!$A$5:$A$132,0))</f>
        <v/>
      </c>
      <c r="E1079" s="40">
        <f>INDEX(Inputs!$J$5:$J$132,MATCH($B1079&amp;"|"&amp;$C1079,Inputs!$A$5:$A$132,0))</f>
        <v/>
      </c>
      <c r="F1079" s="40">
        <f>INDEX(Inputs!$K$5:$K$132,MATCH($B1079&amp;"|"&amp;$C1079,Inputs!$A$5:$A$132,0))</f>
        <v/>
      </c>
      <c r="G1079" s="39" t="n"/>
      <c r="H1079" s="5">
        <f>INDEX(Variables!$B$5:$B$105,MATCH($A1079,Variables!$A$5:$A$105,0))&amp;IF($C1079="",""," | "&amp;INDEX(Mapping!$B$5:$B$26,MATCH($C1079,Mapping!$A$5:$A$26,0))&amp;" | "&amp;INDEX(Mapping!$B$30:$B$41,MATCH($B1079,Mapping!$A$30:$A$41,0)))</f>
        <v/>
      </c>
      <c r="I1079" s="5">
        <f>INDEX(Variables!$C$5:$C$105,MATCH($A1079,Variables!$A$5:$A$105,0))</f>
        <v/>
      </c>
      <c r="J1079" s="5">
        <f>INDEX(Variables!$E$5:$E$105,MATCH($A1079,Variables!$A$5:$A$105,0))</f>
        <v/>
      </c>
      <c r="K1079" s="25">
        <f>LOWER(Settings!$C$4)&amp;".mit."&amp;$A1079&amp;IF($C1079="","","."&amp;$C1079&amp;"."&amp;$B1079)&amp;IF(INDEX(Variables!$D$5:$D$105,MATCH($A1079,Variables!$A$5:$A$105,0))="","","."&amp;INDEX(Variables!$D$5:$D$105,MATCH($A1079,Variables!$A$5:$A$105,0)))&amp;"."&amp;K$5</f>
        <v/>
      </c>
      <c r="L1079" s="41">
        <f>L$12*$D1079*INDEX(L$21:L$28,$E1079)*INDEX(L$30:L$46,$F1079)*(1-INDEX(L$117:L$133,$F1079))</f>
        <v/>
      </c>
      <c r="M1079" s="40">
        <f>M$12*$D1079*INDEX(M$21:M$28,$E1079)*INDEX(M$30:M$46,$F1079)*(1-INDEX(M$117:M$133,$F1079))</f>
        <v/>
      </c>
      <c r="N1079" s="40">
        <f>N$12*$D1079*INDEX(N$21:N$28,$E1079)*INDEX(N$30:N$46,$F1079)*(1-INDEX(N$117:N$133,$F1079))</f>
        <v/>
      </c>
      <c r="O1079" s="40">
        <f>O$12*$D1079*INDEX(O$21:O$28,$E1079)*INDEX(O$30:O$46,$F1079)*(1-INDEX(O$117:O$133,$F1079))</f>
        <v/>
      </c>
      <c r="P1079" s="40">
        <f>P$12*$D1079*INDEX(P$21:P$28,$E1079)*INDEX(P$30:P$46,$F1079)*(1-INDEX(P$117:P$133,$F1079))</f>
        <v/>
      </c>
      <c r="Q1079" s="40">
        <f>Q$12*$D1079*INDEX(Q$21:Q$28,$E1079)*INDEX(Q$30:Q$46,$F1079)*(1-INDEX(Q$117:Q$133,$F1079))</f>
        <v/>
      </c>
      <c r="R1079" s="40">
        <f>R$12*$D1079*INDEX(R$21:R$28,$E1079)*INDEX(R$30:R$46,$F1079)*(1-INDEX(R$117:R$133,$F1079))</f>
        <v/>
      </c>
      <c r="S1079" s="40">
        <f>S$12*$D1079*INDEX(S$21:S$28,$E1079)*INDEX(S$30:S$46,$F1079)*(1-INDEX(S$117:S$133,$F1079))</f>
        <v/>
      </c>
      <c r="T1079" s="40">
        <f>T$12*$D1079*INDEX(T$21:T$28,$E1079)*INDEX(T$30:T$46,$F1079)*(1-INDEX(T$117:T$133,$F1079))</f>
        <v/>
      </c>
      <c r="U1079" s="40">
        <f>U$12*$D1079*INDEX(U$21:U$28,$E1079)*INDEX(U$30:U$46,$F1079)*(1-INDEX(U$117:U$133,$F1079))</f>
        <v/>
      </c>
      <c r="V1079" s="40">
        <f>V$12*$D1079*INDEX(V$21:V$28,$E1079)*INDEX(V$30:V$46,$F1079)*(1-INDEX(V$117:V$133,$F1079))</f>
        <v/>
      </c>
      <c r="W1079" s="40">
        <f>W$12*$D1079*INDEX(W$21:W$28,$E1079)*INDEX(W$30:W$46,$F1079)*(1-INDEX(W$117:W$133,$F1079))</f>
        <v/>
      </c>
      <c r="X1079" s="40">
        <f>X$12*$D1079*INDEX(X$21:X$28,$E1079)*INDEX(X$30:X$46,$F1079)*(1-INDEX(X$117:X$133,$F1079))</f>
        <v/>
      </c>
      <c r="Y1079" s="40">
        <f>Y$12*$D1079*INDEX(Y$21:Y$28,$E1079)*INDEX(Y$30:Y$46,$F1079)*(1-INDEX(Y$117:Y$133,$F1079))</f>
        <v/>
      </c>
      <c r="Z1079" s="40">
        <f>Z$12*$D1079*INDEX(Z$21:Z$28,$E1079)*INDEX(Z$30:Z$46,$F1079)*(1-INDEX(Z$117:Z$133,$F1079))</f>
        <v/>
      </c>
      <c r="AA1079" s="40">
        <f>AA$12*$D1079*INDEX(AA$21:AA$28,$E1079)*INDEX(AA$30:AA$46,$F1079)*(1-INDEX(AA$117:AA$133,$F1079))</f>
        <v/>
      </c>
      <c r="AB1079" s="40">
        <f>AB$12*$D1079*INDEX(AB$21:AB$28,$E1079)*INDEX(AB$30:AB$46,$F1079)*(1-INDEX(AB$117:AB$133,$F1079))</f>
        <v/>
      </c>
      <c r="AC1079" s="40">
        <f>AC$12*$D1079*INDEX(AC$21:AC$28,$E1079)*INDEX(AC$30:AC$46,$F1079)*(1-INDEX(AC$117:AC$133,$F1079))</f>
        <v/>
      </c>
      <c r="AD1079" s="42">
        <f>CARBONTAX(AD$12,$D1079,INDEX(AD$21:AD$28,$E1079),INDEX(AD$30:AD$46,$F1079),INDEX(AD$117:AD$133,$F1079))</f>
        <v/>
      </c>
      <c r="AE1079" s="25">
        <f>LOWER(Settings!$C$4)&amp;".mit."&amp;$A1079&amp;IF($C1079="","","."&amp;$C1079&amp;"."&amp;$B1079)&amp;IF(INDEX(Variables!$D$5:$D$105,MATCH($A1079,Variables!$A$5:$A$105,0))="","","."&amp;INDEX(Variables!$D$5:$D$105,MATCH($A1079,Variables!$A$5:$A$105,0)))&amp;"."&amp;AE$5</f>
        <v/>
      </c>
      <c r="AF1079" s="41">
        <f>AF$12*$D1079*INDEX(AF$21:AF$28,$E1079)*INDEX(AF$30:AF$46,$F1079)*(1-INDEX(AF$117:AF$133,$F1079))</f>
        <v/>
      </c>
      <c r="AG1079" s="40">
        <f>AG$12*$D1079*INDEX(AG$21:AG$28,$E1079)*INDEX(AG$30:AG$46,$F1079)*(1-INDEX(AG$117:AG$133,$F1079))</f>
        <v/>
      </c>
      <c r="AH1079" s="40">
        <f>AH$12*$D1079*INDEX(AH$21:AH$28,$E1079)*INDEX(AH$30:AH$46,$F1079)*(1-INDEX(AH$117:AH$133,$F1079))</f>
        <v/>
      </c>
      <c r="AI1079" s="40">
        <f>AI$12*$D1079*INDEX(AI$21:AI$28,$E1079)*INDEX(AI$30:AI$46,$F1079)*(1-INDEX(AI$117:AI$133,$F1079))</f>
        <v/>
      </c>
      <c r="AJ1079" s="40">
        <f>AJ$12*$D1079*INDEX(AJ$21:AJ$28,$E1079)*INDEX(AJ$30:AJ$46,$F1079)*(1-INDEX(AJ$117:AJ$133,$F1079))</f>
        <v/>
      </c>
      <c r="AK1079" s="40">
        <f>AK$12*$D1079*INDEX(AK$21:AK$28,$E1079)*INDEX(AK$30:AK$46,$F1079)*(1-INDEX(AK$117:AK$133,$F1079))</f>
        <v/>
      </c>
      <c r="AL1079" s="40">
        <f>AL$12*$D1079*INDEX(AL$21:AL$28,$E1079)*INDEX(AL$30:AL$46,$F1079)*(1-INDEX(AL$117:AL$133,$F1079))</f>
        <v/>
      </c>
      <c r="AM1079" s="40">
        <f>AM$12*$D1079*INDEX(AM$21:AM$28,$E1079)*INDEX(AM$30:AM$46,$F1079)*(1-INDEX(AM$117:AM$133,$F1079))</f>
        <v/>
      </c>
      <c r="AN1079" s="40">
        <f>AN$12*$D1079*INDEX(AN$21:AN$28,$E1079)*INDEX(AN$30:AN$46,$F1079)*(1-INDEX(AN$117:AN$133,$F1079))</f>
        <v/>
      </c>
      <c r="AO1079" s="40">
        <f>AO$12*$D1079*INDEX(AO$21:AO$28,$E1079)*INDEX(AO$30:AO$46,$F1079)*(1-INDEX(AO$117:AO$133,$F1079))</f>
        <v/>
      </c>
      <c r="AP1079" s="40">
        <f>AP$12*$D1079*INDEX(AP$21:AP$28,$E1079)*INDEX(AP$30:AP$46,$F1079)*(1-INDEX(AP$117:AP$133,$F1079))</f>
        <v/>
      </c>
      <c r="AQ1079" s="40">
        <f>AQ$12*$D1079*INDEX(AQ$21:AQ$28,$E1079)*INDEX(AQ$30:AQ$46,$F1079)*(1-INDEX(AQ$117:AQ$133,$F1079))</f>
        <v/>
      </c>
      <c r="AR1079" s="40">
        <f>AR$12*$D1079*INDEX(AR$21:AR$28,$E1079)*INDEX(AR$30:AR$46,$F1079)*(1-INDEX(AR$117:AR$133,$F1079))</f>
        <v/>
      </c>
      <c r="AS1079" s="40">
        <f>AS$12*$D1079*INDEX(AS$21:AS$28,$E1079)*INDEX(AS$30:AS$46,$F1079)*(1-INDEX(AS$117:AS$133,$F1079))</f>
        <v/>
      </c>
      <c r="AT1079" s="40">
        <f>AT$12*$D1079*INDEX(AT$21:AT$28,$E1079)*INDEX(AT$30:AT$46,$F1079)*(1-INDEX(AT$117:AT$133,$F1079))</f>
        <v/>
      </c>
      <c r="AU1079" s="40">
        <f>AU$12*$D1079*INDEX(AU$21:AU$28,$E1079)*INDEX(AU$30:AU$46,$F1079)*(1-INDEX(AU$117:AU$133,$F1079))</f>
        <v/>
      </c>
      <c r="AV1079" s="40">
        <f>AV$12*$D1079*INDEX(AV$21:AV$28,$E1079)*INDEX(AV$30:AV$46,$F1079)*(1-INDEX(AV$117:AV$133,$F1079))</f>
        <v/>
      </c>
      <c r="AW1079" s="40">
        <f>AW$12*$D1079*INDEX(AW$21:AW$28,$E1079)*INDEX(AW$30:AW$46,$F1079)*(1-INDEX(AW$117:AW$133,$F1079))</f>
        <v/>
      </c>
      <c r="AX1079" s="42">
        <f>CARBONTAX(AX$12,$D1079,INDEX(AX$21:AX$28,$E1079),INDEX(AX$30:AX$46,$F1079),INDEX(AX$117:AX$133,$F1079))</f>
        <v/>
      </c>
    </row>
    <row r="1080" hidden="1" outlineLevel="2">
      <c r="A1080" s="5" t="inlineStr">
        <is>
          <t>ctxnew</t>
        </is>
      </c>
      <c r="B1080" s="5" t="inlineStr">
        <is>
          <t>gso</t>
        </is>
      </c>
      <c r="C1080" s="5" t="inlineStr">
        <is>
          <t>omn</t>
        </is>
      </c>
      <c r="D1080" s="40">
        <f>INDEX(Inputs!$T$5:$T$132,MATCH($B1080&amp;"|"&amp;$C1080,Inputs!$A$5:$A$132,0))</f>
        <v/>
      </c>
      <c r="E1080" s="40">
        <f>INDEX(Inputs!$J$5:$J$132,MATCH($B1080&amp;"|"&amp;$C1080,Inputs!$A$5:$A$132,0))</f>
        <v/>
      </c>
      <c r="F1080" s="40">
        <f>INDEX(Inputs!$K$5:$K$132,MATCH($B1080&amp;"|"&amp;$C1080,Inputs!$A$5:$A$132,0))</f>
        <v/>
      </c>
      <c r="G1080" s="39" t="n"/>
      <c r="H1080" s="5">
        <f>INDEX(Variables!$B$5:$B$105,MATCH($A1080,Variables!$A$5:$A$105,0))&amp;IF($C1080="",""," | "&amp;INDEX(Mapping!$B$5:$B$26,MATCH($C1080,Mapping!$A$5:$A$26,0))&amp;" | "&amp;INDEX(Mapping!$B$30:$B$41,MATCH($B1080,Mapping!$A$30:$A$41,0)))</f>
        <v/>
      </c>
      <c r="I1080" s="5">
        <f>INDEX(Variables!$C$5:$C$105,MATCH($A1080,Variables!$A$5:$A$105,0))</f>
        <v/>
      </c>
      <c r="J1080" s="5">
        <f>INDEX(Variables!$E$5:$E$105,MATCH($A1080,Variables!$A$5:$A$105,0))</f>
        <v/>
      </c>
      <c r="K1080" s="25">
        <f>LOWER(Settings!$C$4)&amp;".mit."&amp;$A1080&amp;IF($C1080="","","."&amp;$C1080&amp;"."&amp;$B1080)&amp;IF(INDEX(Variables!$D$5:$D$105,MATCH($A1080,Variables!$A$5:$A$105,0))="","","."&amp;INDEX(Variables!$D$5:$D$105,MATCH($A1080,Variables!$A$5:$A$105,0)))&amp;"."&amp;K$5</f>
        <v/>
      </c>
      <c r="L1080" s="41">
        <f>L$12*$D1080*INDEX(L$21:L$28,$E1080)*INDEX(L$30:L$46,$F1080)*(1-INDEX(L$117:L$133,$F1080))</f>
        <v/>
      </c>
      <c r="M1080" s="40">
        <f>M$12*$D1080*INDEX(M$21:M$28,$E1080)*INDEX(M$30:M$46,$F1080)*(1-INDEX(M$117:M$133,$F1080))</f>
        <v/>
      </c>
      <c r="N1080" s="40">
        <f>N$12*$D1080*INDEX(N$21:N$28,$E1080)*INDEX(N$30:N$46,$F1080)*(1-INDEX(N$117:N$133,$F1080))</f>
        <v/>
      </c>
      <c r="O1080" s="40">
        <f>O$12*$D1080*INDEX(O$21:O$28,$E1080)*INDEX(O$30:O$46,$F1080)*(1-INDEX(O$117:O$133,$F1080))</f>
        <v/>
      </c>
      <c r="P1080" s="40">
        <f>P$12*$D1080*INDEX(P$21:P$28,$E1080)*INDEX(P$30:P$46,$F1080)*(1-INDEX(P$117:P$133,$F1080))</f>
        <v/>
      </c>
      <c r="Q1080" s="40">
        <f>Q$12*$D1080*INDEX(Q$21:Q$28,$E1080)*INDEX(Q$30:Q$46,$F1080)*(1-INDEX(Q$117:Q$133,$F1080))</f>
        <v/>
      </c>
      <c r="R1080" s="40">
        <f>R$12*$D1080*INDEX(R$21:R$28,$E1080)*INDEX(R$30:R$46,$F1080)*(1-INDEX(R$117:R$133,$F1080))</f>
        <v/>
      </c>
      <c r="S1080" s="40">
        <f>S$12*$D1080*INDEX(S$21:S$28,$E1080)*INDEX(S$30:S$46,$F1080)*(1-INDEX(S$117:S$133,$F1080))</f>
        <v/>
      </c>
      <c r="T1080" s="40">
        <f>T$12*$D1080*INDEX(T$21:T$28,$E1080)*INDEX(T$30:T$46,$F1080)*(1-INDEX(T$117:T$133,$F1080))</f>
        <v/>
      </c>
      <c r="U1080" s="40">
        <f>U$12*$D1080*INDEX(U$21:U$28,$E1080)*INDEX(U$30:U$46,$F1080)*(1-INDEX(U$117:U$133,$F1080))</f>
        <v/>
      </c>
      <c r="V1080" s="40">
        <f>V$12*$D1080*INDEX(V$21:V$28,$E1080)*INDEX(V$30:V$46,$F1080)*(1-INDEX(V$117:V$133,$F1080))</f>
        <v/>
      </c>
      <c r="W1080" s="40">
        <f>W$12*$D1080*INDEX(W$21:W$28,$E1080)*INDEX(W$30:W$46,$F1080)*(1-INDEX(W$117:W$133,$F1080))</f>
        <v/>
      </c>
      <c r="X1080" s="40">
        <f>X$12*$D1080*INDEX(X$21:X$28,$E1080)*INDEX(X$30:X$46,$F1080)*(1-INDEX(X$117:X$133,$F1080))</f>
        <v/>
      </c>
      <c r="Y1080" s="40">
        <f>Y$12*$D1080*INDEX(Y$21:Y$28,$E1080)*INDEX(Y$30:Y$46,$F1080)*(1-INDEX(Y$117:Y$133,$F1080))</f>
        <v/>
      </c>
      <c r="Z1080" s="40">
        <f>Z$12*$D1080*INDEX(Z$21:Z$28,$E1080)*INDEX(Z$30:Z$46,$F1080)*(1-INDEX(Z$117:Z$133,$F1080))</f>
        <v/>
      </c>
      <c r="AA1080" s="40">
        <f>AA$12*$D1080*INDEX(AA$21:AA$28,$E1080)*INDEX(AA$30:AA$46,$F1080)*(1-INDEX(AA$117:AA$133,$F1080))</f>
        <v/>
      </c>
      <c r="AB1080" s="40">
        <f>AB$12*$D1080*INDEX(AB$21:AB$28,$E1080)*INDEX(AB$30:AB$46,$F1080)*(1-INDEX(AB$117:AB$133,$F1080))</f>
        <v/>
      </c>
      <c r="AC1080" s="40">
        <f>AC$12*$D1080*INDEX(AC$21:AC$28,$E1080)*INDEX(AC$30:AC$46,$F1080)*(1-INDEX(AC$117:AC$133,$F1080))</f>
        <v/>
      </c>
      <c r="AD1080" s="42">
        <f>CARBONTAX(AD$12,$D1080,INDEX(AD$21:AD$28,$E1080),INDEX(AD$30:AD$46,$F1080),INDEX(AD$117:AD$133,$F1080))</f>
        <v/>
      </c>
      <c r="AE1080" s="25">
        <f>LOWER(Settings!$C$4)&amp;".mit."&amp;$A1080&amp;IF($C1080="","","."&amp;$C1080&amp;"."&amp;$B1080)&amp;IF(INDEX(Variables!$D$5:$D$105,MATCH($A1080,Variables!$A$5:$A$105,0))="","","."&amp;INDEX(Variables!$D$5:$D$105,MATCH($A1080,Variables!$A$5:$A$105,0)))&amp;"."&amp;AE$5</f>
        <v/>
      </c>
      <c r="AF1080" s="41">
        <f>AF$12*$D1080*INDEX(AF$21:AF$28,$E1080)*INDEX(AF$30:AF$46,$F1080)*(1-INDEX(AF$117:AF$133,$F1080))</f>
        <v/>
      </c>
      <c r="AG1080" s="40">
        <f>AG$12*$D1080*INDEX(AG$21:AG$28,$E1080)*INDEX(AG$30:AG$46,$F1080)*(1-INDEX(AG$117:AG$133,$F1080))</f>
        <v/>
      </c>
      <c r="AH1080" s="40">
        <f>AH$12*$D1080*INDEX(AH$21:AH$28,$E1080)*INDEX(AH$30:AH$46,$F1080)*(1-INDEX(AH$117:AH$133,$F1080))</f>
        <v/>
      </c>
      <c r="AI1080" s="40">
        <f>AI$12*$D1080*INDEX(AI$21:AI$28,$E1080)*INDEX(AI$30:AI$46,$F1080)*(1-INDEX(AI$117:AI$133,$F1080))</f>
        <v/>
      </c>
      <c r="AJ1080" s="40">
        <f>AJ$12*$D1080*INDEX(AJ$21:AJ$28,$E1080)*INDEX(AJ$30:AJ$46,$F1080)*(1-INDEX(AJ$117:AJ$133,$F1080))</f>
        <v/>
      </c>
      <c r="AK1080" s="40">
        <f>AK$12*$D1080*INDEX(AK$21:AK$28,$E1080)*INDEX(AK$30:AK$46,$F1080)*(1-INDEX(AK$117:AK$133,$F1080))</f>
        <v/>
      </c>
      <c r="AL1080" s="40">
        <f>AL$12*$D1080*INDEX(AL$21:AL$28,$E1080)*INDEX(AL$30:AL$46,$F1080)*(1-INDEX(AL$117:AL$133,$F1080))</f>
        <v/>
      </c>
      <c r="AM1080" s="40">
        <f>AM$12*$D1080*INDEX(AM$21:AM$28,$E1080)*INDEX(AM$30:AM$46,$F1080)*(1-INDEX(AM$117:AM$133,$F1080))</f>
        <v/>
      </c>
      <c r="AN1080" s="40">
        <f>AN$12*$D1080*INDEX(AN$21:AN$28,$E1080)*INDEX(AN$30:AN$46,$F1080)*(1-INDEX(AN$117:AN$133,$F1080))</f>
        <v/>
      </c>
      <c r="AO1080" s="40">
        <f>AO$12*$D1080*INDEX(AO$21:AO$28,$E1080)*INDEX(AO$30:AO$46,$F1080)*(1-INDEX(AO$117:AO$133,$F1080))</f>
        <v/>
      </c>
      <c r="AP1080" s="40">
        <f>AP$12*$D1080*INDEX(AP$21:AP$28,$E1080)*INDEX(AP$30:AP$46,$F1080)*(1-INDEX(AP$117:AP$133,$F1080))</f>
        <v/>
      </c>
      <c r="AQ1080" s="40">
        <f>AQ$12*$D1080*INDEX(AQ$21:AQ$28,$E1080)*INDEX(AQ$30:AQ$46,$F1080)*(1-INDEX(AQ$117:AQ$133,$F1080))</f>
        <v/>
      </c>
      <c r="AR1080" s="40">
        <f>AR$12*$D1080*INDEX(AR$21:AR$28,$E1080)*INDEX(AR$30:AR$46,$F1080)*(1-INDEX(AR$117:AR$133,$F1080))</f>
        <v/>
      </c>
      <c r="AS1080" s="40">
        <f>AS$12*$D1080*INDEX(AS$21:AS$28,$E1080)*INDEX(AS$30:AS$46,$F1080)*(1-INDEX(AS$117:AS$133,$F1080))</f>
        <v/>
      </c>
      <c r="AT1080" s="40">
        <f>AT$12*$D1080*INDEX(AT$21:AT$28,$E1080)*INDEX(AT$30:AT$46,$F1080)*(1-INDEX(AT$117:AT$133,$F1080))</f>
        <v/>
      </c>
      <c r="AU1080" s="40">
        <f>AU$12*$D1080*INDEX(AU$21:AU$28,$E1080)*INDEX(AU$30:AU$46,$F1080)*(1-INDEX(AU$117:AU$133,$F1080))</f>
        <v/>
      </c>
      <c r="AV1080" s="40">
        <f>AV$12*$D1080*INDEX(AV$21:AV$28,$E1080)*INDEX(AV$30:AV$46,$F1080)*(1-INDEX(AV$117:AV$133,$F1080))</f>
        <v/>
      </c>
      <c r="AW1080" s="40">
        <f>AW$12*$D1080*INDEX(AW$21:AW$28,$E1080)*INDEX(AW$30:AW$46,$F1080)*(1-INDEX(AW$117:AW$133,$F1080))</f>
        <v/>
      </c>
      <c r="AX1080" s="42">
        <f>CARBONTAX(AX$12,$D1080,INDEX(AX$21:AX$28,$E1080),INDEX(AX$30:AX$46,$F1080),INDEX(AX$117:AX$133,$F1080))</f>
        <v/>
      </c>
    </row>
    <row r="1081" hidden="1" outlineLevel="2">
      <c r="A1081" s="5" t="inlineStr">
        <is>
          <t>ctxnew</t>
        </is>
      </c>
      <c r="B1081" s="5" t="inlineStr">
        <is>
          <t>die</t>
        </is>
      </c>
      <c r="C1081" s="5" t="inlineStr">
        <is>
          <t>omn</t>
        </is>
      </c>
      <c r="D1081" s="40">
        <f>INDEX(Inputs!$T$5:$T$132,MATCH($B1081&amp;"|"&amp;$C1081,Inputs!$A$5:$A$132,0))</f>
        <v/>
      </c>
      <c r="E1081" s="40">
        <f>INDEX(Inputs!$J$5:$J$132,MATCH($B1081&amp;"|"&amp;$C1081,Inputs!$A$5:$A$132,0))</f>
        <v/>
      </c>
      <c r="F1081" s="40">
        <f>INDEX(Inputs!$K$5:$K$132,MATCH($B1081&amp;"|"&amp;$C1081,Inputs!$A$5:$A$132,0))</f>
        <v/>
      </c>
      <c r="G1081" s="39" t="n"/>
      <c r="H1081" s="5">
        <f>INDEX(Variables!$B$5:$B$105,MATCH($A1081,Variables!$A$5:$A$105,0))&amp;IF($C1081="",""," | "&amp;INDEX(Mapping!$B$5:$B$26,MATCH($C1081,Mapping!$A$5:$A$26,0))&amp;" | "&amp;INDEX(Mapping!$B$30:$B$41,MATCH($B1081,Mapping!$A$30:$A$41,0)))</f>
        <v/>
      </c>
      <c r="I1081" s="5">
        <f>INDEX(Variables!$C$5:$C$105,MATCH($A1081,Variables!$A$5:$A$105,0))</f>
        <v/>
      </c>
      <c r="J1081" s="5">
        <f>INDEX(Variables!$E$5:$E$105,MATCH($A1081,Variables!$A$5:$A$105,0))</f>
        <v/>
      </c>
      <c r="K1081" s="25">
        <f>LOWER(Settings!$C$4)&amp;".mit."&amp;$A1081&amp;IF($C1081="","","."&amp;$C1081&amp;"."&amp;$B1081)&amp;IF(INDEX(Variables!$D$5:$D$105,MATCH($A1081,Variables!$A$5:$A$105,0))="","","."&amp;INDEX(Variables!$D$5:$D$105,MATCH($A1081,Variables!$A$5:$A$105,0)))&amp;"."&amp;K$5</f>
        <v/>
      </c>
      <c r="L1081" s="41">
        <f>L$12*$D1081*INDEX(L$21:L$28,$E1081)*INDEX(L$30:L$46,$F1081)*(1-INDEX(L$117:L$133,$F1081))</f>
        <v/>
      </c>
      <c r="M1081" s="40">
        <f>M$12*$D1081*INDEX(M$21:M$28,$E1081)*INDEX(M$30:M$46,$F1081)*(1-INDEX(M$117:M$133,$F1081))</f>
        <v/>
      </c>
      <c r="N1081" s="40">
        <f>N$12*$D1081*INDEX(N$21:N$28,$E1081)*INDEX(N$30:N$46,$F1081)*(1-INDEX(N$117:N$133,$F1081))</f>
        <v/>
      </c>
      <c r="O1081" s="40">
        <f>O$12*$D1081*INDEX(O$21:O$28,$E1081)*INDEX(O$30:O$46,$F1081)*(1-INDEX(O$117:O$133,$F1081))</f>
        <v/>
      </c>
      <c r="P1081" s="40">
        <f>P$12*$D1081*INDEX(P$21:P$28,$E1081)*INDEX(P$30:P$46,$F1081)*(1-INDEX(P$117:P$133,$F1081))</f>
        <v/>
      </c>
      <c r="Q1081" s="40">
        <f>Q$12*$D1081*INDEX(Q$21:Q$28,$E1081)*INDEX(Q$30:Q$46,$F1081)*(1-INDEX(Q$117:Q$133,$F1081))</f>
        <v/>
      </c>
      <c r="R1081" s="40">
        <f>R$12*$D1081*INDEX(R$21:R$28,$E1081)*INDEX(R$30:R$46,$F1081)*(1-INDEX(R$117:R$133,$F1081))</f>
        <v/>
      </c>
      <c r="S1081" s="40">
        <f>S$12*$D1081*INDEX(S$21:S$28,$E1081)*INDEX(S$30:S$46,$F1081)*(1-INDEX(S$117:S$133,$F1081))</f>
        <v/>
      </c>
      <c r="T1081" s="40">
        <f>T$12*$D1081*INDEX(T$21:T$28,$E1081)*INDEX(T$30:T$46,$F1081)*(1-INDEX(T$117:T$133,$F1081))</f>
        <v/>
      </c>
      <c r="U1081" s="40">
        <f>U$12*$D1081*INDEX(U$21:U$28,$E1081)*INDEX(U$30:U$46,$F1081)*(1-INDEX(U$117:U$133,$F1081))</f>
        <v/>
      </c>
      <c r="V1081" s="40">
        <f>V$12*$D1081*INDEX(V$21:V$28,$E1081)*INDEX(V$30:V$46,$F1081)*(1-INDEX(V$117:V$133,$F1081))</f>
        <v/>
      </c>
      <c r="W1081" s="40">
        <f>W$12*$D1081*INDEX(W$21:W$28,$E1081)*INDEX(W$30:W$46,$F1081)*(1-INDEX(W$117:W$133,$F1081))</f>
        <v/>
      </c>
      <c r="X1081" s="40">
        <f>X$12*$D1081*INDEX(X$21:X$28,$E1081)*INDEX(X$30:X$46,$F1081)*(1-INDEX(X$117:X$133,$F1081))</f>
        <v/>
      </c>
      <c r="Y1081" s="40">
        <f>Y$12*$D1081*INDEX(Y$21:Y$28,$E1081)*INDEX(Y$30:Y$46,$F1081)*(1-INDEX(Y$117:Y$133,$F1081))</f>
        <v/>
      </c>
      <c r="Z1081" s="40">
        <f>Z$12*$D1081*INDEX(Z$21:Z$28,$E1081)*INDEX(Z$30:Z$46,$F1081)*(1-INDEX(Z$117:Z$133,$F1081))</f>
        <v/>
      </c>
      <c r="AA1081" s="40">
        <f>AA$12*$D1081*INDEX(AA$21:AA$28,$E1081)*INDEX(AA$30:AA$46,$F1081)*(1-INDEX(AA$117:AA$133,$F1081))</f>
        <v/>
      </c>
      <c r="AB1081" s="40">
        <f>AB$12*$D1081*INDEX(AB$21:AB$28,$E1081)*INDEX(AB$30:AB$46,$F1081)*(1-INDEX(AB$117:AB$133,$F1081))</f>
        <v/>
      </c>
      <c r="AC1081" s="40">
        <f>AC$12*$D1081*INDEX(AC$21:AC$28,$E1081)*INDEX(AC$30:AC$46,$F1081)*(1-INDEX(AC$117:AC$133,$F1081))</f>
        <v/>
      </c>
      <c r="AD1081" s="42">
        <f>CARBONTAX(AD$12,$D1081,INDEX(AD$21:AD$28,$E1081),INDEX(AD$30:AD$46,$F1081),INDEX(AD$117:AD$133,$F1081))</f>
        <v/>
      </c>
      <c r="AE1081" s="25">
        <f>LOWER(Settings!$C$4)&amp;".mit."&amp;$A1081&amp;IF($C1081="","","."&amp;$C1081&amp;"."&amp;$B1081)&amp;IF(INDEX(Variables!$D$5:$D$105,MATCH($A1081,Variables!$A$5:$A$105,0))="","","."&amp;INDEX(Variables!$D$5:$D$105,MATCH($A1081,Variables!$A$5:$A$105,0)))&amp;"."&amp;AE$5</f>
        <v/>
      </c>
      <c r="AF1081" s="41">
        <f>AF$12*$D1081*INDEX(AF$21:AF$28,$E1081)*INDEX(AF$30:AF$46,$F1081)*(1-INDEX(AF$117:AF$133,$F1081))</f>
        <v/>
      </c>
      <c r="AG1081" s="40">
        <f>AG$12*$D1081*INDEX(AG$21:AG$28,$E1081)*INDEX(AG$30:AG$46,$F1081)*(1-INDEX(AG$117:AG$133,$F1081))</f>
        <v/>
      </c>
      <c r="AH1081" s="40">
        <f>AH$12*$D1081*INDEX(AH$21:AH$28,$E1081)*INDEX(AH$30:AH$46,$F1081)*(1-INDEX(AH$117:AH$133,$F1081))</f>
        <v/>
      </c>
      <c r="AI1081" s="40">
        <f>AI$12*$D1081*INDEX(AI$21:AI$28,$E1081)*INDEX(AI$30:AI$46,$F1081)*(1-INDEX(AI$117:AI$133,$F1081))</f>
        <v/>
      </c>
      <c r="AJ1081" s="40">
        <f>AJ$12*$D1081*INDEX(AJ$21:AJ$28,$E1081)*INDEX(AJ$30:AJ$46,$F1081)*(1-INDEX(AJ$117:AJ$133,$F1081))</f>
        <v/>
      </c>
      <c r="AK1081" s="40">
        <f>AK$12*$D1081*INDEX(AK$21:AK$28,$E1081)*INDEX(AK$30:AK$46,$F1081)*(1-INDEX(AK$117:AK$133,$F1081))</f>
        <v/>
      </c>
      <c r="AL1081" s="40">
        <f>AL$12*$D1081*INDEX(AL$21:AL$28,$E1081)*INDEX(AL$30:AL$46,$F1081)*(1-INDEX(AL$117:AL$133,$F1081))</f>
        <v/>
      </c>
      <c r="AM1081" s="40">
        <f>AM$12*$D1081*INDEX(AM$21:AM$28,$E1081)*INDEX(AM$30:AM$46,$F1081)*(1-INDEX(AM$117:AM$133,$F1081))</f>
        <v/>
      </c>
      <c r="AN1081" s="40">
        <f>AN$12*$D1081*INDEX(AN$21:AN$28,$E1081)*INDEX(AN$30:AN$46,$F1081)*(1-INDEX(AN$117:AN$133,$F1081))</f>
        <v/>
      </c>
      <c r="AO1081" s="40">
        <f>AO$12*$D1081*INDEX(AO$21:AO$28,$E1081)*INDEX(AO$30:AO$46,$F1081)*(1-INDEX(AO$117:AO$133,$F1081))</f>
        <v/>
      </c>
      <c r="AP1081" s="40">
        <f>AP$12*$D1081*INDEX(AP$21:AP$28,$E1081)*INDEX(AP$30:AP$46,$F1081)*(1-INDEX(AP$117:AP$133,$F1081))</f>
        <v/>
      </c>
      <c r="AQ1081" s="40">
        <f>AQ$12*$D1081*INDEX(AQ$21:AQ$28,$E1081)*INDEX(AQ$30:AQ$46,$F1081)*(1-INDEX(AQ$117:AQ$133,$F1081))</f>
        <v/>
      </c>
      <c r="AR1081" s="40">
        <f>AR$12*$D1081*INDEX(AR$21:AR$28,$E1081)*INDEX(AR$30:AR$46,$F1081)*(1-INDEX(AR$117:AR$133,$F1081))</f>
        <v/>
      </c>
      <c r="AS1081" s="40">
        <f>AS$12*$D1081*INDEX(AS$21:AS$28,$E1081)*INDEX(AS$30:AS$46,$F1081)*(1-INDEX(AS$117:AS$133,$F1081))</f>
        <v/>
      </c>
      <c r="AT1081" s="40">
        <f>AT$12*$D1081*INDEX(AT$21:AT$28,$E1081)*INDEX(AT$30:AT$46,$F1081)*(1-INDEX(AT$117:AT$133,$F1081))</f>
        <v/>
      </c>
      <c r="AU1081" s="40">
        <f>AU$12*$D1081*INDEX(AU$21:AU$28,$E1081)*INDEX(AU$30:AU$46,$F1081)*(1-INDEX(AU$117:AU$133,$F1081))</f>
        <v/>
      </c>
      <c r="AV1081" s="40">
        <f>AV$12*$D1081*INDEX(AV$21:AV$28,$E1081)*INDEX(AV$30:AV$46,$F1081)*(1-INDEX(AV$117:AV$133,$F1081))</f>
        <v/>
      </c>
      <c r="AW1081" s="40">
        <f>AW$12*$D1081*INDEX(AW$21:AW$28,$E1081)*INDEX(AW$30:AW$46,$F1081)*(1-INDEX(AW$117:AW$133,$F1081))</f>
        <v/>
      </c>
      <c r="AX1081" s="42">
        <f>CARBONTAX(AX$12,$D1081,INDEX(AX$21:AX$28,$E1081),INDEX(AX$30:AX$46,$F1081),INDEX(AX$117:AX$133,$F1081))</f>
        <v/>
      </c>
    </row>
    <row r="1082" hidden="1" outlineLevel="2">
      <c r="A1082" s="5" t="inlineStr">
        <is>
          <t>ctxnew</t>
        </is>
      </c>
      <c r="B1082" s="5" t="inlineStr">
        <is>
          <t>lpg</t>
        </is>
      </c>
      <c r="C1082" s="5" t="inlineStr">
        <is>
          <t>omn</t>
        </is>
      </c>
      <c r="D1082" s="40">
        <f>INDEX(Inputs!$T$5:$T$132,MATCH($B1082&amp;"|"&amp;$C1082,Inputs!$A$5:$A$132,0))</f>
        <v/>
      </c>
      <c r="E1082" s="40">
        <f>INDEX(Inputs!$J$5:$J$132,MATCH($B1082&amp;"|"&amp;$C1082,Inputs!$A$5:$A$132,0))</f>
        <v/>
      </c>
      <c r="F1082" s="40">
        <f>INDEX(Inputs!$K$5:$K$132,MATCH($B1082&amp;"|"&amp;$C1082,Inputs!$A$5:$A$132,0))</f>
        <v/>
      </c>
      <c r="G1082" s="39" t="n"/>
      <c r="H1082" s="5">
        <f>INDEX(Variables!$B$5:$B$105,MATCH($A1082,Variables!$A$5:$A$105,0))&amp;IF($C1082="",""," | "&amp;INDEX(Mapping!$B$5:$B$26,MATCH($C1082,Mapping!$A$5:$A$26,0))&amp;" | "&amp;INDEX(Mapping!$B$30:$B$41,MATCH($B1082,Mapping!$A$30:$A$41,0)))</f>
        <v/>
      </c>
      <c r="I1082" s="5">
        <f>INDEX(Variables!$C$5:$C$105,MATCH($A1082,Variables!$A$5:$A$105,0))</f>
        <v/>
      </c>
      <c r="J1082" s="5">
        <f>INDEX(Variables!$E$5:$E$105,MATCH($A1082,Variables!$A$5:$A$105,0))</f>
        <v/>
      </c>
      <c r="K1082" s="25">
        <f>LOWER(Settings!$C$4)&amp;".mit."&amp;$A1082&amp;IF($C1082="","","."&amp;$C1082&amp;"."&amp;$B1082)&amp;IF(INDEX(Variables!$D$5:$D$105,MATCH($A1082,Variables!$A$5:$A$105,0))="","","."&amp;INDEX(Variables!$D$5:$D$105,MATCH($A1082,Variables!$A$5:$A$105,0)))&amp;"."&amp;K$5</f>
        <v/>
      </c>
      <c r="L1082" s="41">
        <f>L$12*$D1082*INDEX(L$21:L$28,$E1082)*INDEX(L$30:L$46,$F1082)*(1-INDEX(L$117:L$133,$F1082))</f>
        <v/>
      </c>
      <c r="M1082" s="40">
        <f>M$12*$D1082*INDEX(M$21:M$28,$E1082)*INDEX(M$30:M$46,$F1082)*(1-INDEX(M$117:M$133,$F1082))</f>
        <v/>
      </c>
      <c r="N1082" s="40">
        <f>N$12*$D1082*INDEX(N$21:N$28,$E1082)*INDEX(N$30:N$46,$F1082)*(1-INDEX(N$117:N$133,$F1082))</f>
        <v/>
      </c>
      <c r="O1082" s="40">
        <f>O$12*$D1082*INDEX(O$21:O$28,$E1082)*INDEX(O$30:O$46,$F1082)*(1-INDEX(O$117:O$133,$F1082))</f>
        <v/>
      </c>
      <c r="P1082" s="40">
        <f>P$12*$D1082*INDEX(P$21:P$28,$E1082)*INDEX(P$30:P$46,$F1082)*(1-INDEX(P$117:P$133,$F1082))</f>
        <v/>
      </c>
      <c r="Q1082" s="40">
        <f>Q$12*$D1082*INDEX(Q$21:Q$28,$E1082)*INDEX(Q$30:Q$46,$F1082)*(1-INDEX(Q$117:Q$133,$F1082))</f>
        <v/>
      </c>
      <c r="R1082" s="40">
        <f>R$12*$D1082*INDEX(R$21:R$28,$E1082)*INDEX(R$30:R$46,$F1082)*(1-INDEX(R$117:R$133,$F1082))</f>
        <v/>
      </c>
      <c r="S1082" s="40">
        <f>S$12*$D1082*INDEX(S$21:S$28,$E1082)*INDEX(S$30:S$46,$F1082)*(1-INDEX(S$117:S$133,$F1082))</f>
        <v/>
      </c>
      <c r="T1082" s="40">
        <f>T$12*$D1082*INDEX(T$21:T$28,$E1082)*INDEX(T$30:T$46,$F1082)*(1-INDEX(T$117:T$133,$F1082))</f>
        <v/>
      </c>
      <c r="U1082" s="40">
        <f>U$12*$D1082*INDEX(U$21:U$28,$E1082)*INDEX(U$30:U$46,$F1082)*(1-INDEX(U$117:U$133,$F1082))</f>
        <v/>
      </c>
      <c r="V1082" s="40">
        <f>V$12*$D1082*INDEX(V$21:V$28,$E1082)*INDEX(V$30:V$46,$F1082)*(1-INDEX(V$117:V$133,$F1082))</f>
        <v/>
      </c>
      <c r="W1082" s="40">
        <f>W$12*$D1082*INDEX(W$21:W$28,$E1082)*INDEX(W$30:W$46,$F1082)*(1-INDEX(W$117:W$133,$F1082))</f>
        <v/>
      </c>
      <c r="X1082" s="40">
        <f>X$12*$D1082*INDEX(X$21:X$28,$E1082)*INDEX(X$30:X$46,$F1082)*(1-INDEX(X$117:X$133,$F1082))</f>
        <v/>
      </c>
      <c r="Y1082" s="40">
        <f>Y$12*$D1082*INDEX(Y$21:Y$28,$E1082)*INDEX(Y$30:Y$46,$F1082)*(1-INDEX(Y$117:Y$133,$F1082))</f>
        <v/>
      </c>
      <c r="Z1082" s="40">
        <f>Z$12*$D1082*INDEX(Z$21:Z$28,$E1082)*INDEX(Z$30:Z$46,$F1082)*(1-INDEX(Z$117:Z$133,$F1082))</f>
        <v/>
      </c>
      <c r="AA1082" s="40">
        <f>AA$12*$D1082*INDEX(AA$21:AA$28,$E1082)*INDEX(AA$30:AA$46,$F1082)*(1-INDEX(AA$117:AA$133,$F1082))</f>
        <v/>
      </c>
      <c r="AB1082" s="40">
        <f>AB$12*$D1082*INDEX(AB$21:AB$28,$E1082)*INDEX(AB$30:AB$46,$F1082)*(1-INDEX(AB$117:AB$133,$F1082))</f>
        <v/>
      </c>
      <c r="AC1082" s="40">
        <f>AC$12*$D1082*INDEX(AC$21:AC$28,$E1082)*INDEX(AC$30:AC$46,$F1082)*(1-INDEX(AC$117:AC$133,$F1082))</f>
        <v/>
      </c>
      <c r="AD1082" s="42">
        <f>CARBONTAX(AD$12,$D1082,INDEX(AD$21:AD$28,$E1082),INDEX(AD$30:AD$46,$F1082),INDEX(AD$117:AD$133,$F1082))</f>
        <v/>
      </c>
      <c r="AE1082" s="25">
        <f>LOWER(Settings!$C$4)&amp;".mit."&amp;$A1082&amp;IF($C1082="","","."&amp;$C1082&amp;"."&amp;$B1082)&amp;IF(INDEX(Variables!$D$5:$D$105,MATCH($A1082,Variables!$A$5:$A$105,0))="","","."&amp;INDEX(Variables!$D$5:$D$105,MATCH($A1082,Variables!$A$5:$A$105,0)))&amp;"."&amp;AE$5</f>
        <v/>
      </c>
      <c r="AF1082" s="41">
        <f>AF$12*$D1082*INDEX(AF$21:AF$28,$E1082)*INDEX(AF$30:AF$46,$F1082)*(1-INDEX(AF$117:AF$133,$F1082))</f>
        <v/>
      </c>
      <c r="AG1082" s="40">
        <f>AG$12*$D1082*INDEX(AG$21:AG$28,$E1082)*INDEX(AG$30:AG$46,$F1082)*(1-INDEX(AG$117:AG$133,$F1082))</f>
        <v/>
      </c>
      <c r="AH1082" s="40">
        <f>AH$12*$D1082*INDEX(AH$21:AH$28,$E1082)*INDEX(AH$30:AH$46,$F1082)*(1-INDEX(AH$117:AH$133,$F1082))</f>
        <v/>
      </c>
      <c r="AI1082" s="40">
        <f>AI$12*$D1082*INDEX(AI$21:AI$28,$E1082)*INDEX(AI$30:AI$46,$F1082)*(1-INDEX(AI$117:AI$133,$F1082))</f>
        <v/>
      </c>
      <c r="AJ1082" s="40">
        <f>AJ$12*$D1082*INDEX(AJ$21:AJ$28,$E1082)*INDEX(AJ$30:AJ$46,$F1082)*(1-INDEX(AJ$117:AJ$133,$F1082))</f>
        <v/>
      </c>
      <c r="AK1082" s="40">
        <f>AK$12*$D1082*INDEX(AK$21:AK$28,$E1082)*INDEX(AK$30:AK$46,$F1082)*(1-INDEX(AK$117:AK$133,$F1082))</f>
        <v/>
      </c>
      <c r="AL1082" s="40">
        <f>AL$12*$D1082*INDEX(AL$21:AL$28,$E1082)*INDEX(AL$30:AL$46,$F1082)*(1-INDEX(AL$117:AL$133,$F1082))</f>
        <v/>
      </c>
      <c r="AM1082" s="40">
        <f>AM$12*$D1082*INDEX(AM$21:AM$28,$E1082)*INDEX(AM$30:AM$46,$F1082)*(1-INDEX(AM$117:AM$133,$F1082))</f>
        <v/>
      </c>
      <c r="AN1082" s="40">
        <f>AN$12*$D1082*INDEX(AN$21:AN$28,$E1082)*INDEX(AN$30:AN$46,$F1082)*(1-INDEX(AN$117:AN$133,$F1082))</f>
        <v/>
      </c>
      <c r="AO1082" s="40">
        <f>AO$12*$D1082*INDEX(AO$21:AO$28,$E1082)*INDEX(AO$30:AO$46,$F1082)*(1-INDEX(AO$117:AO$133,$F1082))</f>
        <v/>
      </c>
      <c r="AP1082" s="40">
        <f>AP$12*$D1082*INDEX(AP$21:AP$28,$E1082)*INDEX(AP$30:AP$46,$F1082)*(1-INDEX(AP$117:AP$133,$F1082))</f>
        <v/>
      </c>
      <c r="AQ1082" s="40">
        <f>AQ$12*$D1082*INDEX(AQ$21:AQ$28,$E1082)*INDEX(AQ$30:AQ$46,$F1082)*(1-INDEX(AQ$117:AQ$133,$F1082))</f>
        <v/>
      </c>
      <c r="AR1082" s="40">
        <f>AR$12*$D1082*INDEX(AR$21:AR$28,$E1082)*INDEX(AR$30:AR$46,$F1082)*(1-INDEX(AR$117:AR$133,$F1082))</f>
        <v/>
      </c>
      <c r="AS1082" s="40">
        <f>AS$12*$D1082*INDEX(AS$21:AS$28,$E1082)*INDEX(AS$30:AS$46,$F1082)*(1-INDEX(AS$117:AS$133,$F1082))</f>
        <v/>
      </c>
      <c r="AT1082" s="40">
        <f>AT$12*$D1082*INDEX(AT$21:AT$28,$E1082)*INDEX(AT$30:AT$46,$F1082)*(1-INDEX(AT$117:AT$133,$F1082))</f>
        <v/>
      </c>
      <c r="AU1082" s="40">
        <f>AU$12*$D1082*INDEX(AU$21:AU$28,$E1082)*INDEX(AU$30:AU$46,$F1082)*(1-INDEX(AU$117:AU$133,$F1082))</f>
        <v/>
      </c>
      <c r="AV1082" s="40">
        <f>AV$12*$D1082*INDEX(AV$21:AV$28,$E1082)*INDEX(AV$30:AV$46,$F1082)*(1-INDEX(AV$117:AV$133,$F1082))</f>
        <v/>
      </c>
      <c r="AW1082" s="40">
        <f>AW$12*$D1082*INDEX(AW$21:AW$28,$E1082)*INDEX(AW$30:AW$46,$F1082)*(1-INDEX(AW$117:AW$133,$F1082))</f>
        <v/>
      </c>
      <c r="AX1082" s="42">
        <f>CARBONTAX(AX$12,$D1082,INDEX(AX$21:AX$28,$E1082),INDEX(AX$30:AX$46,$F1082),INDEX(AX$117:AX$133,$F1082))</f>
        <v/>
      </c>
    </row>
    <row r="1083" hidden="1" outlineLevel="2">
      <c r="A1083" s="5" t="inlineStr">
        <is>
          <t>ctxnew</t>
        </is>
      </c>
      <c r="B1083" s="5" t="inlineStr">
        <is>
          <t>ker</t>
        </is>
      </c>
      <c r="C1083" s="5" t="inlineStr">
        <is>
          <t>omn</t>
        </is>
      </c>
      <c r="D1083" s="40">
        <f>INDEX(Inputs!$T$5:$T$132,MATCH($B1083&amp;"|"&amp;$C1083,Inputs!$A$5:$A$132,0))</f>
        <v/>
      </c>
      <c r="E1083" s="40">
        <f>INDEX(Inputs!$J$5:$J$132,MATCH($B1083&amp;"|"&amp;$C1083,Inputs!$A$5:$A$132,0))</f>
        <v/>
      </c>
      <c r="F1083" s="40">
        <f>INDEX(Inputs!$K$5:$K$132,MATCH($B1083&amp;"|"&amp;$C1083,Inputs!$A$5:$A$132,0))</f>
        <v/>
      </c>
      <c r="G1083" s="39" t="n"/>
      <c r="H1083" s="5">
        <f>INDEX(Variables!$B$5:$B$105,MATCH($A1083,Variables!$A$5:$A$105,0))&amp;IF($C1083="",""," | "&amp;INDEX(Mapping!$B$5:$B$26,MATCH($C1083,Mapping!$A$5:$A$26,0))&amp;" | "&amp;INDEX(Mapping!$B$30:$B$41,MATCH($B1083,Mapping!$A$30:$A$41,0)))</f>
        <v/>
      </c>
      <c r="I1083" s="5">
        <f>INDEX(Variables!$C$5:$C$105,MATCH($A1083,Variables!$A$5:$A$105,0))</f>
        <v/>
      </c>
      <c r="J1083" s="5">
        <f>INDEX(Variables!$E$5:$E$105,MATCH($A1083,Variables!$A$5:$A$105,0))</f>
        <v/>
      </c>
      <c r="K1083" s="25">
        <f>LOWER(Settings!$C$4)&amp;".mit."&amp;$A1083&amp;IF($C1083="","","."&amp;$C1083&amp;"."&amp;$B1083)&amp;IF(INDEX(Variables!$D$5:$D$105,MATCH($A1083,Variables!$A$5:$A$105,0))="","","."&amp;INDEX(Variables!$D$5:$D$105,MATCH($A1083,Variables!$A$5:$A$105,0)))&amp;"."&amp;K$5</f>
        <v/>
      </c>
      <c r="L1083" s="41">
        <f>L$12*$D1083*INDEX(L$21:L$28,$E1083)*INDEX(L$30:L$46,$F1083)*(1-INDEX(L$117:L$133,$F1083))</f>
        <v/>
      </c>
      <c r="M1083" s="40">
        <f>M$12*$D1083*INDEX(M$21:M$28,$E1083)*INDEX(M$30:M$46,$F1083)*(1-INDEX(M$117:M$133,$F1083))</f>
        <v/>
      </c>
      <c r="N1083" s="40">
        <f>N$12*$D1083*INDEX(N$21:N$28,$E1083)*INDEX(N$30:N$46,$F1083)*(1-INDEX(N$117:N$133,$F1083))</f>
        <v/>
      </c>
      <c r="O1083" s="40">
        <f>O$12*$D1083*INDEX(O$21:O$28,$E1083)*INDEX(O$30:O$46,$F1083)*(1-INDEX(O$117:O$133,$F1083))</f>
        <v/>
      </c>
      <c r="P1083" s="40">
        <f>P$12*$D1083*INDEX(P$21:P$28,$E1083)*INDEX(P$30:P$46,$F1083)*(1-INDEX(P$117:P$133,$F1083))</f>
        <v/>
      </c>
      <c r="Q1083" s="40">
        <f>Q$12*$D1083*INDEX(Q$21:Q$28,$E1083)*INDEX(Q$30:Q$46,$F1083)*(1-INDEX(Q$117:Q$133,$F1083))</f>
        <v/>
      </c>
      <c r="R1083" s="40">
        <f>R$12*$D1083*INDEX(R$21:R$28,$E1083)*INDEX(R$30:R$46,$F1083)*(1-INDEX(R$117:R$133,$F1083))</f>
        <v/>
      </c>
      <c r="S1083" s="40">
        <f>S$12*$D1083*INDEX(S$21:S$28,$E1083)*INDEX(S$30:S$46,$F1083)*(1-INDEX(S$117:S$133,$F1083))</f>
        <v/>
      </c>
      <c r="T1083" s="40">
        <f>T$12*$D1083*INDEX(T$21:T$28,$E1083)*INDEX(T$30:T$46,$F1083)*(1-INDEX(T$117:T$133,$F1083))</f>
        <v/>
      </c>
      <c r="U1083" s="40">
        <f>U$12*$D1083*INDEX(U$21:U$28,$E1083)*INDEX(U$30:U$46,$F1083)*(1-INDEX(U$117:U$133,$F1083))</f>
        <v/>
      </c>
      <c r="V1083" s="40">
        <f>V$12*$D1083*INDEX(V$21:V$28,$E1083)*INDEX(V$30:V$46,$F1083)*(1-INDEX(V$117:V$133,$F1083))</f>
        <v/>
      </c>
      <c r="W1083" s="40">
        <f>W$12*$D1083*INDEX(W$21:W$28,$E1083)*INDEX(W$30:W$46,$F1083)*(1-INDEX(W$117:W$133,$F1083))</f>
        <v/>
      </c>
      <c r="X1083" s="40">
        <f>X$12*$D1083*INDEX(X$21:X$28,$E1083)*INDEX(X$30:X$46,$F1083)*(1-INDEX(X$117:X$133,$F1083))</f>
        <v/>
      </c>
      <c r="Y1083" s="40">
        <f>Y$12*$D1083*INDEX(Y$21:Y$28,$E1083)*INDEX(Y$30:Y$46,$F1083)*(1-INDEX(Y$117:Y$133,$F1083))</f>
        <v/>
      </c>
      <c r="Z1083" s="40">
        <f>Z$12*$D1083*INDEX(Z$21:Z$28,$E1083)*INDEX(Z$30:Z$46,$F1083)*(1-INDEX(Z$117:Z$133,$F1083))</f>
        <v/>
      </c>
      <c r="AA1083" s="40">
        <f>AA$12*$D1083*INDEX(AA$21:AA$28,$E1083)*INDEX(AA$30:AA$46,$F1083)*(1-INDEX(AA$117:AA$133,$F1083))</f>
        <v/>
      </c>
      <c r="AB1083" s="40">
        <f>AB$12*$D1083*INDEX(AB$21:AB$28,$E1083)*INDEX(AB$30:AB$46,$F1083)*(1-INDEX(AB$117:AB$133,$F1083))</f>
        <v/>
      </c>
      <c r="AC1083" s="40">
        <f>AC$12*$D1083*INDEX(AC$21:AC$28,$E1083)*INDEX(AC$30:AC$46,$F1083)*(1-INDEX(AC$117:AC$133,$F1083))</f>
        <v/>
      </c>
      <c r="AD1083" s="42">
        <f>CARBONTAX(AD$12,$D1083,INDEX(AD$21:AD$28,$E1083),INDEX(AD$30:AD$46,$F1083),INDEX(AD$117:AD$133,$F1083))</f>
        <v/>
      </c>
      <c r="AE1083" s="25">
        <f>LOWER(Settings!$C$4)&amp;".mit."&amp;$A1083&amp;IF($C1083="","","."&amp;$C1083&amp;"."&amp;$B1083)&amp;IF(INDEX(Variables!$D$5:$D$105,MATCH($A1083,Variables!$A$5:$A$105,0))="","","."&amp;INDEX(Variables!$D$5:$D$105,MATCH($A1083,Variables!$A$5:$A$105,0)))&amp;"."&amp;AE$5</f>
        <v/>
      </c>
      <c r="AF1083" s="41">
        <f>AF$12*$D1083*INDEX(AF$21:AF$28,$E1083)*INDEX(AF$30:AF$46,$F1083)*(1-INDEX(AF$117:AF$133,$F1083))</f>
        <v/>
      </c>
      <c r="AG1083" s="40">
        <f>AG$12*$D1083*INDEX(AG$21:AG$28,$E1083)*INDEX(AG$30:AG$46,$F1083)*(1-INDEX(AG$117:AG$133,$F1083))</f>
        <v/>
      </c>
      <c r="AH1083" s="40">
        <f>AH$12*$D1083*INDEX(AH$21:AH$28,$E1083)*INDEX(AH$30:AH$46,$F1083)*(1-INDEX(AH$117:AH$133,$F1083))</f>
        <v/>
      </c>
      <c r="AI1083" s="40">
        <f>AI$12*$D1083*INDEX(AI$21:AI$28,$E1083)*INDEX(AI$30:AI$46,$F1083)*(1-INDEX(AI$117:AI$133,$F1083))</f>
        <v/>
      </c>
      <c r="AJ1083" s="40">
        <f>AJ$12*$D1083*INDEX(AJ$21:AJ$28,$E1083)*INDEX(AJ$30:AJ$46,$F1083)*(1-INDEX(AJ$117:AJ$133,$F1083))</f>
        <v/>
      </c>
      <c r="AK1083" s="40">
        <f>AK$12*$D1083*INDEX(AK$21:AK$28,$E1083)*INDEX(AK$30:AK$46,$F1083)*(1-INDEX(AK$117:AK$133,$F1083))</f>
        <v/>
      </c>
      <c r="AL1083" s="40">
        <f>AL$12*$D1083*INDEX(AL$21:AL$28,$E1083)*INDEX(AL$30:AL$46,$F1083)*(1-INDEX(AL$117:AL$133,$F1083))</f>
        <v/>
      </c>
      <c r="AM1083" s="40">
        <f>AM$12*$D1083*INDEX(AM$21:AM$28,$E1083)*INDEX(AM$30:AM$46,$F1083)*(1-INDEX(AM$117:AM$133,$F1083))</f>
        <v/>
      </c>
      <c r="AN1083" s="40">
        <f>AN$12*$D1083*INDEX(AN$21:AN$28,$E1083)*INDEX(AN$30:AN$46,$F1083)*(1-INDEX(AN$117:AN$133,$F1083))</f>
        <v/>
      </c>
      <c r="AO1083" s="40">
        <f>AO$12*$D1083*INDEX(AO$21:AO$28,$E1083)*INDEX(AO$30:AO$46,$F1083)*(1-INDEX(AO$117:AO$133,$F1083))</f>
        <v/>
      </c>
      <c r="AP1083" s="40">
        <f>AP$12*$D1083*INDEX(AP$21:AP$28,$E1083)*INDEX(AP$30:AP$46,$F1083)*(1-INDEX(AP$117:AP$133,$F1083))</f>
        <v/>
      </c>
      <c r="AQ1083" s="40">
        <f>AQ$12*$D1083*INDEX(AQ$21:AQ$28,$E1083)*INDEX(AQ$30:AQ$46,$F1083)*(1-INDEX(AQ$117:AQ$133,$F1083))</f>
        <v/>
      </c>
      <c r="AR1083" s="40">
        <f>AR$12*$D1083*INDEX(AR$21:AR$28,$E1083)*INDEX(AR$30:AR$46,$F1083)*(1-INDEX(AR$117:AR$133,$F1083))</f>
        <v/>
      </c>
      <c r="AS1083" s="40">
        <f>AS$12*$D1083*INDEX(AS$21:AS$28,$E1083)*INDEX(AS$30:AS$46,$F1083)*(1-INDEX(AS$117:AS$133,$F1083))</f>
        <v/>
      </c>
      <c r="AT1083" s="40">
        <f>AT$12*$D1083*INDEX(AT$21:AT$28,$E1083)*INDEX(AT$30:AT$46,$F1083)*(1-INDEX(AT$117:AT$133,$F1083))</f>
        <v/>
      </c>
      <c r="AU1083" s="40">
        <f>AU$12*$D1083*INDEX(AU$21:AU$28,$E1083)*INDEX(AU$30:AU$46,$F1083)*(1-INDEX(AU$117:AU$133,$F1083))</f>
        <v/>
      </c>
      <c r="AV1083" s="40">
        <f>AV$12*$D1083*INDEX(AV$21:AV$28,$E1083)*INDEX(AV$30:AV$46,$F1083)*(1-INDEX(AV$117:AV$133,$F1083))</f>
        <v/>
      </c>
      <c r="AW1083" s="40">
        <f>AW$12*$D1083*INDEX(AW$21:AW$28,$E1083)*INDEX(AW$30:AW$46,$F1083)*(1-INDEX(AW$117:AW$133,$F1083))</f>
        <v/>
      </c>
      <c r="AX1083" s="42">
        <f>CARBONTAX(AX$12,$D1083,INDEX(AX$21:AX$28,$E1083),INDEX(AX$30:AX$46,$F1083),INDEX(AX$117:AX$133,$F1083))</f>
        <v/>
      </c>
    </row>
    <row r="1084" hidden="1" outlineLevel="2">
      <c r="A1084" s="5" t="inlineStr">
        <is>
          <t>ctxnew</t>
        </is>
      </c>
      <c r="B1084" s="5" t="inlineStr">
        <is>
          <t>oop</t>
        </is>
      </c>
      <c r="C1084" s="5" t="inlineStr">
        <is>
          <t>omn</t>
        </is>
      </c>
      <c r="D1084" s="40">
        <f>INDEX(Inputs!$T$5:$T$132,MATCH($B1084&amp;"|"&amp;$C1084,Inputs!$A$5:$A$132,0))</f>
        <v/>
      </c>
      <c r="E1084" s="40">
        <f>INDEX(Inputs!$J$5:$J$132,MATCH($B1084&amp;"|"&amp;$C1084,Inputs!$A$5:$A$132,0))</f>
        <v/>
      </c>
      <c r="F1084" s="40">
        <f>INDEX(Inputs!$K$5:$K$132,MATCH($B1084&amp;"|"&amp;$C1084,Inputs!$A$5:$A$132,0))</f>
        <v/>
      </c>
      <c r="G1084" s="39" t="n"/>
      <c r="H1084" s="5">
        <f>INDEX(Variables!$B$5:$B$105,MATCH($A1084,Variables!$A$5:$A$105,0))&amp;IF($C1084="",""," | "&amp;INDEX(Mapping!$B$5:$B$26,MATCH($C1084,Mapping!$A$5:$A$26,0))&amp;" | "&amp;INDEX(Mapping!$B$30:$B$41,MATCH($B1084,Mapping!$A$30:$A$41,0)))</f>
        <v/>
      </c>
      <c r="I1084" s="5">
        <f>INDEX(Variables!$C$5:$C$105,MATCH($A1084,Variables!$A$5:$A$105,0))</f>
        <v/>
      </c>
      <c r="J1084" s="5">
        <f>INDEX(Variables!$E$5:$E$105,MATCH($A1084,Variables!$A$5:$A$105,0))</f>
        <v/>
      </c>
      <c r="K1084" s="25">
        <f>LOWER(Settings!$C$4)&amp;".mit."&amp;$A1084&amp;IF($C1084="","","."&amp;$C1084&amp;"."&amp;$B1084)&amp;IF(INDEX(Variables!$D$5:$D$105,MATCH($A1084,Variables!$A$5:$A$105,0))="","","."&amp;INDEX(Variables!$D$5:$D$105,MATCH($A1084,Variables!$A$5:$A$105,0)))&amp;"."&amp;K$5</f>
        <v/>
      </c>
      <c r="L1084" s="41">
        <f>L$12*$D1084*INDEX(L$21:L$28,$E1084)*INDEX(L$30:L$46,$F1084)*(1-INDEX(L$117:L$133,$F1084))</f>
        <v/>
      </c>
      <c r="M1084" s="40">
        <f>M$12*$D1084*INDEX(M$21:M$28,$E1084)*INDEX(M$30:M$46,$F1084)*(1-INDEX(M$117:M$133,$F1084))</f>
        <v/>
      </c>
      <c r="N1084" s="40">
        <f>N$12*$D1084*INDEX(N$21:N$28,$E1084)*INDEX(N$30:N$46,$F1084)*(1-INDEX(N$117:N$133,$F1084))</f>
        <v/>
      </c>
      <c r="O1084" s="40">
        <f>O$12*$D1084*INDEX(O$21:O$28,$E1084)*INDEX(O$30:O$46,$F1084)*(1-INDEX(O$117:O$133,$F1084))</f>
        <v/>
      </c>
      <c r="P1084" s="40">
        <f>P$12*$D1084*INDEX(P$21:P$28,$E1084)*INDEX(P$30:P$46,$F1084)*(1-INDEX(P$117:P$133,$F1084))</f>
        <v/>
      </c>
      <c r="Q1084" s="40">
        <f>Q$12*$D1084*INDEX(Q$21:Q$28,$E1084)*INDEX(Q$30:Q$46,$F1084)*(1-INDEX(Q$117:Q$133,$F1084))</f>
        <v/>
      </c>
      <c r="R1084" s="40">
        <f>R$12*$D1084*INDEX(R$21:R$28,$E1084)*INDEX(R$30:R$46,$F1084)*(1-INDEX(R$117:R$133,$F1084))</f>
        <v/>
      </c>
      <c r="S1084" s="40">
        <f>S$12*$D1084*INDEX(S$21:S$28,$E1084)*INDEX(S$30:S$46,$F1084)*(1-INDEX(S$117:S$133,$F1084))</f>
        <v/>
      </c>
      <c r="T1084" s="40">
        <f>T$12*$D1084*INDEX(T$21:T$28,$E1084)*INDEX(T$30:T$46,$F1084)*(1-INDEX(T$117:T$133,$F1084))</f>
        <v/>
      </c>
      <c r="U1084" s="40">
        <f>U$12*$D1084*INDEX(U$21:U$28,$E1084)*INDEX(U$30:U$46,$F1084)*(1-INDEX(U$117:U$133,$F1084))</f>
        <v/>
      </c>
      <c r="V1084" s="40">
        <f>V$12*$D1084*INDEX(V$21:V$28,$E1084)*INDEX(V$30:V$46,$F1084)*(1-INDEX(V$117:V$133,$F1084))</f>
        <v/>
      </c>
      <c r="W1084" s="40">
        <f>W$12*$D1084*INDEX(W$21:W$28,$E1084)*INDEX(W$30:W$46,$F1084)*(1-INDEX(W$117:W$133,$F1084))</f>
        <v/>
      </c>
      <c r="X1084" s="40">
        <f>X$12*$D1084*INDEX(X$21:X$28,$E1084)*INDEX(X$30:X$46,$F1084)*(1-INDEX(X$117:X$133,$F1084))</f>
        <v/>
      </c>
      <c r="Y1084" s="40">
        <f>Y$12*$D1084*INDEX(Y$21:Y$28,$E1084)*INDEX(Y$30:Y$46,$F1084)*(1-INDEX(Y$117:Y$133,$F1084))</f>
        <v/>
      </c>
      <c r="Z1084" s="40">
        <f>Z$12*$D1084*INDEX(Z$21:Z$28,$E1084)*INDEX(Z$30:Z$46,$F1084)*(1-INDEX(Z$117:Z$133,$F1084))</f>
        <v/>
      </c>
      <c r="AA1084" s="40">
        <f>AA$12*$D1084*INDEX(AA$21:AA$28,$E1084)*INDEX(AA$30:AA$46,$F1084)*(1-INDEX(AA$117:AA$133,$F1084))</f>
        <v/>
      </c>
      <c r="AB1084" s="40">
        <f>AB$12*$D1084*INDEX(AB$21:AB$28,$E1084)*INDEX(AB$30:AB$46,$F1084)*(1-INDEX(AB$117:AB$133,$F1084))</f>
        <v/>
      </c>
      <c r="AC1084" s="40">
        <f>AC$12*$D1084*INDEX(AC$21:AC$28,$E1084)*INDEX(AC$30:AC$46,$F1084)*(1-INDEX(AC$117:AC$133,$F1084))</f>
        <v/>
      </c>
      <c r="AD1084" s="42">
        <f>CARBONTAX(AD$12,$D1084,INDEX(AD$21:AD$28,$E1084),INDEX(AD$30:AD$46,$F1084),INDEX(AD$117:AD$133,$F1084))</f>
        <v/>
      </c>
      <c r="AE1084" s="25">
        <f>LOWER(Settings!$C$4)&amp;".mit."&amp;$A1084&amp;IF($C1084="","","."&amp;$C1084&amp;"."&amp;$B1084)&amp;IF(INDEX(Variables!$D$5:$D$105,MATCH($A1084,Variables!$A$5:$A$105,0))="","","."&amp;INDEX(Variables!$D$5:$D$105,MATCH($A1084,Variables!$A$5:$A$105,0)))&amp;"."&amp;AE$5</f>
        <v/>
      </c>
      <c r="AF1084" s="41">
        <f>AF$12*$D1084*INDEX(AF$21:AF$28,$E1084)*INDEX(AF$30:AF$46,$F1084)*(1-INDEX(AF$117:AF$133,$F1084))</f>
        <v/>
      </c>
      <c r="AG1084" s="40">
        <f>AG$12*$D1084*INDEX(AG$21:AG$28,$E1084)*INDEX(AG$30:AG$46,$F1084)*(1-INDEX(AG$117:AG$133,$F1084))</f>
        <v/>
      </c>
      <c r="AH1084" s="40">
        <f>AH$12*$D1084*INDEX(AH$21:AH$28,$E1084)*INDEX(AH$30:AH$46,$F1084)*(1-INDEX(AH$117:AH$133,$F1084))</f>
        <v/>
      </c>
      <c r="AI1084" s="40">
        <f>AI$12*$D1084*INDEX(AI$21:AI$28,$E1084)*INDEX(AI$30:AI$46,$F1084)*(1-INDEX(AI$117:AI$133,$F1084))</f>
        <v/>
      </c>
      <c r="AJ1084" s="40">
        <f>AJ$12*$D1084*INDEX(AJ$21:AJ$28,$E1084)*INDEX(AJ$30:AJ$46,$F1084)*(1-INDEX(AJ$117:AJ$133,$F1084))</f>
        <v/>
      </c>
      <c r="AK1084" s="40">
        <f>AK$12*$D1084*INDEX(AK$21:AK$28,$E1084)*INDEX(AK$30:AK$46,$F1084)*(1-INDEX(AK$117:AK$133,$F1084))</f>
        <v/>
      </c>
      <c r="AL1084" s="40">
        <f>AL$12*$D1084*INDEX(AL$21:AL$28,$E1084)*INDEX(AL$30:AL$46,$F1084)*(1-INDEX(AL$117:AL$133,$F1084))</f>
        <v/>
      </c>
      <c r="AM1084" s="40">
        <f>AM$12*$D1084*INDEX(AM$21:AM$28,$E1084)*INDEX(AM$30:AM$46,$F1084)*(1-INDEX(AM$117:AM$133,$F1084))</f>
        <v/>
      </c>
      <c r="AN1084" s="40">
        <f>AN$12*$D1084*INDEX(AN$21:AN$28,$E1084)*INDEX(AN$30:AN$46,$F1084)*(1-INDEX(AN$117:AN$133,$F1084))</f>
        <v/>
      </c>
      <c r="AO1084" s="40">
        <f>AO$12*$D1084*INDEX(AO$21:AO$28,$E1084)*INDEX(AO$30:AO$46,$F1084)*(1-INDEX(AO$117:AO$133,$F1084))</f>
        <v/>
      </c>
      <c r="AP1084" s="40">
        <f>AP$12*$D1084*INDEX(AP$21:AP$28,$E1084)*INDEX(AP$30:AP$46,$F1084)*(1-INDEX(AP$117:AP$133,$F1084))</f>
        <v/>
      </c>
      <c r="AQ1084" s="40">
        <f>AQ$12*$D1084*INDEX(AQ$21:AQ$28,$E1084)*INDEX(AQ$30:AQ$46,$F1084)*(1-INDEX(AQ$117:AQ$133,$F1084))</f>
        <v/>
      </c>
      <c r="AR1084" s="40">
        <f>AR$12*$D1084*INDEX(AR$21:AR$28,$E1084)*INDEX(AR$30:AR$46,$F1084)*(1-INDEX(AR$117:AR$133,$F1084))</f>
        <v/>
      </c>
      <c r="AS1084" s="40">
        <f>AS$12*$D1084*INDEX(AS$21:AS$28,$E1084)*INDEX(AS$30:AS$46,$F1084)*(1-INDEX(AS$117:AS$133,$F1084))</f>
        <v/>
      </c>
      <c r="AT1084" s="40">
        <f>AT$12*$D1084*INDEX(AT$21:AT$28,$E1084)*INDEX(AT$30:AT$46,$F1084)*(1-INDEX(AT$117:AT$133,$F1084))</f>
        <v/>
      </c>
      <c r="AU1084" s="40">
        <f>AU$12*$D1084*INDEX(AU$21:AU$28,$E1084)*INDEX(AU$30:AU$46,$F1084)*(1-INDEX(AU$117:AU$133,$F1084))</f>
        <v/>
      </c>
      <c r="AV1084" s="40">
        <f>AV$12*$D1084*INDEX(AV$21:AV$28,$E1084)*INDEX(AV$30:AV$46,$F1084)*(1-INDEX(AV$117:AV$133,$F1084))</f>
        <v/>
      </c>
      <c r="AW1084" s="40">
        <f>AW$12*$D1084*INDEX(AW$21:AW$28,$E1084)*INDEX(AW$30:AW$46,$F1084)*(1-INDEX(AW$117:AW$133,$F1084))</f>
        <v/>
      </c>
      <c r="AX1084" s="42">
        <f>CARBONTAX(AX$12,$D1084,INDEX(AX$21:AX$28,$E1084),INDEX(AX$30:AX$46,$F1084),INDEX(AX$117:AX$133,$F1084))</f>
        <v/>
      </c>
    </row>
    <row r="1085" hidden="1" outlineLevel="2">
      <c r="A1085" s="5" t="inlineStr">
        <is>
          <t>ctxnew</t>
        </is>
      </c>
      <c r="B1085" s="5" t="inlineStr">
        <is>
          <t>bio</t>
        </is>
      </c>
      <c r="C1085" s="5" t="inlineStr">
        <is>
          <t>omn</t>
        </is>
      </c>
      <c r="D1085" s="40">
        <f>INDEX(Inputs!$T$5:$T$132,MATCH($B1085&amp;"|"&amp;$C1085,Inputs!$A$5:$A$132,0))</f>
        <v/>
      </c>
      <c r="E1085" s="40">
        <f>INDEX(Inputs!$J$5:$J$132,MATCH($B1085&amp;"|"&amp;$C1085,Inputs!$A$5:$A$132,0))</f>
        <v/>
      </c>
      <c r="F1085" s="40">
        <f>INDEX(Inputs!$K$5:$K$132,MATCH($B1085&amp;"|"&amp;$C1085,Inputs!$A$5:$A$132,0))</f>
        <v/>
      </c>
      <c r="G1085" s="39" t="n"/>
      <c r="H1085" s="5">
        <f>INDEX(Variables!$B$5:$B$105,MATCH($A1085,Variables!$A$5:$A$105,0))&amp;IF($C1085="",""," | "&amp;INDEX(Mapping!$B$5:$B$26,MATCH($C1085,Mapping!$A$5:$A$26,0))&amp;" | "&amp;INDEX(Mapping!$B$30:$B$41,MATCH($B1085,Mapping!$A$30:$A$41,0)))</f>
        <v/>
      </c>
      <c r="I1085" s="5">
        <f>INDEX(Variables!$C$5:$C$105,MATCH($A1085,Variables!$A$5:$A$105,0))</f>
        <v/>
      </c>
      <c r="J1085" s="5">
        <f>INDEX(Variables!$E$5:$E$105,MATCH($A1085,Variables!$A$5:$A$105,0))</f>
        <v/>
      </c>
      <c r="K1085" s="25">
        <f>LOWER(Settings!$C$4)&amp;".mit."&amp;$A1085&amp;IF($C1085="","","."&amp;$C1085&amp;"."&amp;$B1085)&amp;IF(INDEX(Variables!$D$5:$D$105,MATCH($A1085,Variables!$A$5:$A$105,0))="","","."&amp;INDEX(Variables!$D$5:$D$105,MATCH($A1085,Variables!$A$5:$A$105,0)))&amp;"."&amp;K$5</f>
        <v/>
      </c>
      <c r="L1085" s="41">
        <f>L$12*$D1085*INDEX(L$21:L$28,$E1085)*INDEX(L$30:L$46,$F1085)*(1-INDEX(L$117:L$133,$F1085))</f>
        <v/>
      </c>
      <c r="M1085" s="40">
        <f>M$12*$D1085*INDEX(M$21:M$28,$E1085)*INDEX(M$30:M$46,$F1085)*(1-INDEX(M$117:M$133,$F1085))</f>
        <v/>
      </c>
      <c r="N1085" s="40">
        <f>N$12*$D1085*INDEX(N$21:N$28,$E1085)*INDEX(N$30:N$46,$F1085)*(1-INDEX(N$117:N$133,$F1085))</f>
        <v/>
      </c>
      <c r="O1085" s="40">
        <f>O$12*$D1085*INDEX(O$21:O$28,$E1085)*INDEX(O$30:O$46,$F1085)*(1-INDEX(O$117:O$133,$F1085))</f>
        <v/>
      </c>
      <c r="P1085" s="40">
        <f>P$12*$D1085*INDEX(P$21:P$28,$E1085)*INDEX(P$30:P$46,$F1085)*(1-INDEX(P$117:P$133,$F1085))</f>
        <v/>
      </c>
      <c r="Q1085" s="40">
        <f>Q$12*$D1085*INDEX(Q$21:Q$28,$E1085)*INDEX(Q$30:Q$46,$F1085)*(1-INDEX(Q$117:Q$133,$F1085))</f>
        <v/>
      </c>
      <c r="R1085" s="40">
        <f>R$12*$D1085*INDEX(R$21:R$28,$E1085)*INDEX(R$30:R$46,$F1085)*(1-INDEX(R$117:R$133,$F1085))</f>
        <v/>
      </c>
      <c r="S1085" s="40">
        <f>S$12*$D1085*INDEX(S$21:S$28,$E1085)*INDEX(S$30:S$46,$F1085)*(1-INDEX(S$117:S$133,$F1085))</f>
        <v/>
      </c>
      <c r="T1085" s="40">
        <f>T$12*$D1085*INDEX(T$21:T$28,$E1085)*INDEX(T$30:T$46,$F1085)*(1-INDEX(T$117:T$133,$F1085))</f>
        <v/>
      </c>
      <c r="U1085" s="40">
        <f>U$12*$D1085*INDEX(U$21:U$28,$E1085)*INDEX(U$30:U$46,$F1085)*(1-INDEX(U$117:U$133,$F1085))</f>
        <v/>
      </c>
      <c r="V1085" s="40">
        <f>V$12*$D1085*INDEX(V$21:V$28,$E1085)*INDEX(V$30:V$46,$F1085)*(1-INDEX(V$117:V$133,$F1085))</f>
        <v/>
      </c>
      <c r="W1085" s="40">
        <f>W$12*$D1085*INDEX(W$21:W$28,$E1085)*INDEX(W$30:W$46,$F1085)*(1-INDEX(W$117:W$133,$F1085))</f>
        <v/>
      </c>
      <c r="X1085" s="40">
        <f>X$12*$D1085*INDEX(X$21:X$28,$E1085)*INDEX(X$30:X$46,$F1085)*(1-INDEX(X$117:X$133,$F1085))</f>
        <v/>
      </c>
      <c r="Y1085" s="40">
        <f>Y$12*$D1085*INDEX(Y$21:Y$28,$E1085)*INDEX(Y$30:Y$46,$F1085)*(1-INDEX(Y$117:Y$133,$F1085))</f>
        <v/>
      </c>
      <c r="Z1085" s="40">
        <f>Z$12*$D1085*INDEX(Z$21:Z$28,$E1085)*INDEX(Z$30:Z$46,$F1085)*(1-INDEX(Z$117:Z$133,$F1085))</f>
        <v/>
      </c>
      <c r="AA1085" s="40">
        <f>AA$12*$D1085*INDEX(AA$21:AA$28,$E1085)*INDEX(AA$30:AA$46,$F1085)*(1-INDEX(AA$117:AA$133,$F1085))</f>
        <v/>
      </c>
      <c r="AB1085" s="40">
        <f>AB$12*$D1085*INDEX(AB$21:AB$28,$E1085)*INDEX(AB$30:AB$46,$F1085)*(1-INDEX(AB$117:AB$133,$F1085))</f>
        <v/>
      </c>
      <c r="AC1085" s="40">
        <f>AC$12*$D1085*INDEX(AC$21:AC$28,$E1085)*INDEX(AC$30:AC$46,$F1085)*(1-INDEX(AC$117:AC$133,$F1085))</f>
        <v/>
      </c>
      <c r="AD1085" s="42">
        <f>CARBONTAX(AD$12,$D1085,INDEX(AD$21:AD$28,$E1085),INDEX(AD$30:AD$46,$F1085),INDEX(AD$117:AD$133,$F1085))</f>
        <v/>
      </c>
      <c r="AE1085" s="25">
        <f>LOWER(Settings!$C$4)&amp;".mit."&amp;$A1085&amp;IF($C1085="","","."&amp;$C1085&amp;"."&amp;$B1085)&amp;IF(INDEX(Variables!$D$5:$D$105,MATCH($A1085,Variables!$A$5:$A$105,0))="","","."&amp;INDEX(Variables!$D$5:$D$105,MATCH($A1085,Variables!$A$5:$A$105,0)))&amp;"."&amp;AE$5</f>
        <v/>
      </c>
      <c r="AF1085" s="41">
        <f>AF$12*$D1085*INDEX(AF$21:AF$28,$E1085)*INDEX(AF$30:AF$46,$F1085)*(1-INDEX(AF$117:AF$133,$F1085))</f>
        <v/>
      </c>
      <c r="AG1085" s="40">
        <f>AG$12*$D1085*INDEX(AG$21:AG$28,$E1085)*INDEX(AG$30:AG$46,$F1085)*(1-INDEX(AG$117:AG$133,$F1085))</f>
        <v/>
      </c>
      <c r="AH1085" s="40">
        <f>AH$12*$D1085*INDEX(AH$21:AH$28,$E1085)*INDEX(AH$30:AH$46,$F1085)*(1-INDEX(AH$117:AH$133,$F1085))</f>
        <v/>
      </c>
      <c r="AI1085" s="40">
        <f>AI$12*$D1085*INDEX(AI$21:AI$28,$E1085)*INDEX(AI$30:AI$46,$F1085)*(1-INDEX(AI$117:AI$133,$F1085))</f>
        <v/>
      </c>
      <c r="AJ1085" s="40">
        <f>AJ$12*$D1085*INDEX(AJ$21:AJ$28,$E1085)*INDEX(AJ$30:AJ$46,$F1085)*(1-INDEX(AJ$117:AJ$133,$F1085))</f>
        <v/>
      </c>
      <c r="AK1085" s="40">
        <f>AK$12*$D1085*INDEX(AK$21:AK$28,$E1085)*INDEX(AK$30:AK$46,$F1085)*(1-INDEX(AK$117:AK$133,$F1085))</f>
        <v/>
      </c>
      <c r="AL1085" s="40">
        <f>AL$12*$D1085*INDEX(AL$21:AL$28,$E1085)*INDEX(AL$30:AL$46,$F1085)*(1-INDEX(AL$117:AL$133,$F1085))</f>
        <v/>
      </c>
      <c r="AM1085" s="40">
        <f>AM$12*$D1085*INDEX(AM$21:AM$28,$E1085)*INDEX(AM$30:AM$46,$F1085)*(1-INDEX(AM$117:AM$133,$F1085))</f>
        <v/>
      </c>
      <c r="AN1085" s="40">
        <f>AN$12*$D1085*INDEX(AN$21:AN$28,$E1085)*INDEX(AN$30:AN$46,$F1085)*(1-INDEX(AN$117:AN$133,$F1085))</f>
        <v/>
      </c>
      <c r="AO1085" s="40">
        <f>AO$12*$D1085*INDEX(AO$21:AO$28,$E1085)*INDEX(AO$30:AO$46,$F1085)*(1-INDEX(AO$117:AO$133,$F1085))</f>
        <v/>
      </c>
      <c r="AP1085" s="40">
        <f>AP$12*$D1085*INDEX(AP$21:AP$28,$E1085)*INDEX(AP$30:AP$46,$F1085)*(1-INDEX(AP$117:AP$133,$F1085))</f>
        <v/>
      </c>
      <c r="AQ1085" s="40">
        <f>AQ$12*$D1085*INDEX(AQ$21:AQ$28,$E1085)*INDEX(AQ$30:AQ$46,$F1085)*(1-INDEX(AQ$117:AQ$133,$F1085))</f>
        <v/>
      </c>
      <c r="AR1085" s="40">
        <f>AR$12*$D1085*INDEX(AR$21:AR$28,$E1085)*INDEX(AR$30:AR$46,$F1085)*(1-INDEX(AR$117:AR$133,$F1085))</f>
        <v/>
      </c>
      <c r="AS1085" s="40">
        <f>AS$12*$D1085*INDEX(AS$21:AS$28,$E1085)*INDEX(AS$30:AS$46,$F1085)*(1-INDEX(AS$117:AS$133,$F1085))</f>
        <v/>
      </c>
      <c r="AT1085" s="40">
        <f>AT$12*$D1085*INDEX(AT$21:AT$28,$E1085)*INDEX(AT$30:AT$46,$F1085)*(1-INDEX(AT$117:AT$133,$F1085))</f>
        <v/>
      </c>
      <c r="AU1085" s="40">
        <f>AU$12*$D1085*INDEX(AU$21:AU$28,$E1085)*INDEX(AU$30:AU$46,$F1085)*(1-INDEX(AU$117:AU$133,$F1085))</f>
        <v/>
      </c>
      <c r="AV1085" s="40">
        <f>AV$12*$D1085*INDEX(AV$21:AV$28,$E1085)*INDEX(AV$30:AV$46,$F1085)*(1-INDEX(AV$117:AV$133,$F1085))</f>
        <v/>
      </c>
      <c r="AW1085" s="40">
        <f>AW$12*$D1085*INDEX(AW$21:AW$28,$E1085)*INDEX(AW$30:AW$46,$F1085)*(1-INDEX(AW$117:AW$133,$F1085))</f>
        <v/>
      </c>
      <c r="AX1085" s="42">
        <f>CARBONTAX(AX$12,$D1085,INDEX(AX$21:AX$28,$E1085),INDEX(AX$30:AX$46,$F1085),INDEX(AX$117:AX$133,$F1085))</f>
        <v/>
      </c>
    </row>
    <row r="1086" hidden="1" outlineLevel="2"/>
    <row r="1087" hidden="1" outlineLevel="2">
      <c r="A1087" s="5" t="inlineStr">
        <is>
          <t>ets</t>
        </is>
      </c>
      <c r="B1087" s="5" t="inlineStr">
        <is>
          <t>coa</t>
        </is>
      </c>
      <c r="C1087" s="5" t="inlineStr">
        <is>
          <t>omn</t>
        </is>
      </c>
      <c r="D1087" s="40">
        <f>INDEX(Inputs!$T$5:$T$132,MATCH($B1087&amp;"|"&amp;$C1087,Inputs!$A$5:$A$132,0))</f>
        <v/>
      </c>
      <c r="E1087" s="40">
        <f>INDEX(Inputs!$K$5:$K$132,MATCH($B1087&amp;"|"&amp;$C1087,Inputs!$A$5:$A$132,0))</f>
        <v/>
      </c>
      <c r="F1087" s="39" t="n"/>
      <c r="G1087" s="39" t="n"/>
      <c r="H1087" s="5">
        <f>INDEX(Variables!$B$5:$B$105,MATCH($A1087,Variables!$A$5:$A$105,0))&amp;IF($C1087="",""," | "&amp;INDEX(Mapping!$B$5:$B$26,MATCH($C1087,Mapping!$A$5:$A$26,0))&amp;" | "&amp;INDEX(Mapping!$B$30:$B$41,MATCH($B1087,Mapping!$A$30:$A$41,0)))</f>
        <v/>
      </c>
      <c r="I1087" s="5">
        <f>INDEX(Variables!$C$5:$C$105,MATCH($A1087,Variables!$A$5:$A$105,0))</f>
        <v/>
      </c>
      <c r="J1087" s="5">
        <f>INDEX(Variables!$E$5:$E$105,MATCH($A1087,Variables!$A$5:$A$105,0))</f>
        <v/>
      </c>
      <c r="K1087" s="25">
        <f>LOWER(Settings!$C$4)&amp;".mit."&amp;$A1087&amp;IF($C1087="","","."&amp;$C1087&amp;"."&amp;$B1087)&amp;IF(INDEX(Variables!$D$5:$D$105,MATCH($A1087,Variables!$A$5:$A$105,0))="","","."&amp;INDEX(Variables!$D$5:$D$105,MATCH($A1087,Variables!$A$5:$A$105,0)))&amp;"."&amp;K$5</f>
        <v/>
      </c>
      <c r="L1087" s="41">
        <f>L$134*$D1087*INDEX(L$117:L$133,$E1087)</f>
        <v/>
      </c>
      <c r="M1087" s="40">
        <f>M$134*$D1087*INDEX(M$117:M$133,$E1087)</f>
        <v/>
      </c>
      <c r="N1087" s="40">
        <f>N$134*$D1087*INDEX(N$117:N$133,$E1087)</f>
        <v/>
      </c>
      <c r="O1087" s="40">
        <f>O$134*$D1087*INDEX(O$117:O$133,$E1087)</f>
        <v/>
      </c>
      <c r="P1087" s="40">
        <f>P$134*$D1087*INDEX(P$117:P$133,$E1087)</f>
        <v/>
      </c>
      <c r="Q1087" s="40">
        <f>Q$134*$D1087*INDEX(Q$117:Q$133,$E1087)</f>
        <v/>
      </c>
      <c r="R1087" s="40">
        <f>R$134*$D1087*INDEX(R$117:R$133,$E1087)</f>
        <v/>
      </c>
      <c r="S1087" s="40">
        <f>S$134*$D1087*INDEX(S$117:S$133,$E1087)</f>
        <v/>
      </c>
      <c r="T1087" s="40">
        <f>T$134*$D1087*INDEX(T$117:T$133,$E1087)</f>
        <v/>
      </c>
      <c r="U1087" s="40">
        <f>U$134*$D1087*INDEX(U$117:U$133,$E1087)</f>
        <v/>
      </c>
      <c r="V1087" s="40">
        <f>V$134*$D1087*INDEX(V$117:V$133,$E1087)</f>
        <v/>
      </c>
      <c r="W1087" s="40">
        <f>W$134*$D1087*INDEX(W$117:W$133,$E1087)</f>
        <v/>
      </c>
      <c r="X1087" s="40">
        <f>X$134*$D1087*INDEX(X$117:X$133,$E1087)</f>
        <v/>
      </c>
      <c r="Y1087" s="40">
        <f>Y$134*$D1087*INDEX(Y$117:Y$133,$E1087)</f>
        <v/>
      </c>
      <c r="Z1087" s="40">
        <f>Z$134*$D1087*INDEX(Z$117:Z$133,$E1087)</f>
        <v/>
      </c>
      <c r="AA1087" s="40">
        <f>AA$134*$D1087*INDEX(AA$117:AA$133,$E1087)</f>
        <v/>
      </c>
      <c r="AB1087" s="40">
        <f>AB$134*$D1087*INDEX(AB$117:AB$133,$E1087)</f>
        <v/>
      </c>
      <c r="AC1087" s="40">
        <f>AC$134*$D1087*INDEX(AC$117:AC$133,$E1087)</f>
        <v/>
      </c>
      <c r="AD1087" s="42">
        <f>ETSCOST(AD$134,$D1087,INDEX(AD$117:AD$133,$E1087))</f>
        <v/>
      </c>
      <c r="AE1087" s="25">
        <f>LOWER(Settings!$C$4)&amp;".mit."&amp;$A1087&amp;IF($C1087="","","."&amp;$C1087&amp;"."&amp;$B1087)&amp;IF(INDEX(Variables!$D$5:$D$105,MATCH($A1087,Variables!$A$5:$A$105,0))="","","."&amp;INDEX(Variables!$D$5:$D$105,MATCH($A1087,Variables!$A$5:$A$105,0)))&amp;"."&amp;AE$5</f>
        <v/>
      </c>
      <c r="AF1087" s="41">
        <f>AF$134*$D1087*INDEX(AF$117:AF$133,$E1087)</f>
        <v/>
      </c>
      <c r="AG1087" s="40">
        <f>AG$134*$D1087*INDEX(AG$117:AG$133,$E1087)</f>
        <v/>
      </c>
      <c r="AH1087" s="40">
        <f>AH$134*$D1087*INDEX(AH$117:AH$133,$E1087)</f>
        <v/>
      </c>
      <c r="AI1087" s="40">
        <f>AI$134*$D1087*INDEX(AI$117:AI$133,$E1087)</f>
        <v/>
      </c>
      <c r="AJ1087" s="40">
        <f>AJ$134*$D1087*INDEX(AJ$117:AJ$133,$E1087)</f>
        <v/>
      </c>
      <c r="AK1087" s="40">
        <f>AK$134*$D1087*INDEX(AK$117:AK$133,$E1087)</f>
        <v/>
      </c>
      <c r="AL1087" s="40">
        <f>AL$134*$D1087*INDEX(AL$117:AL$133,$E1087)</f>
        <v/>
      </c>
      <c r="AM1087" s="40">
        <f>AM$134*$D1087*INDEX(AM$117:AM$133,$E1087)</f>
        <v/>
      </c>
      <c r="AN1087" s="40">
        <f>AN$134*$D1087*INDEX(AN$117:AN$133,$E1087)</f>
        <v/>
      </c>
      <c r="AO1087" s="40">
        <f>AO$134*$D1087*INDEX(AO$117:AO$133,$E1087)</f>
        <v/>
      </c>
      <c r="AP1087" s="40">
        <f>AP$134*$D1087*INDEX(AP$117:AP$133,$E1087)</f>
        <v/>
      </c>
      <c r="AQ1087" s="40">
        <f>AQ$134*$D1087*INDEX(AQ$117:AQ$133,$E1087)</f>
        <v/>
      </c>
      <c r="AR1087" s="40">
        <f>AR$134*$D1087*INDEX(AR$117:AR$133,$E1087)</f>
        <v/>
      </c>
      <c r="AS1087" s="40">
        <f>AS$134*$D1087*INDEX(AS$117:AS$133,$E1087)</f>
        <v/>
      </c>
      <c r="AT1087" s="40">
        <f>AT$134*$D1087*INDEX(AT$117:AT$133,$E1087)</f>
        <v/>
      </c>
      <c r="AU1087" s="40">
        <f>AU$134*$D1087*INDEX(AU$117:AU$133,$E1087)</f>
        <v/>
      </c>
      <c r="AV1087" s="40">
        <f>AV$134*$D1087*INDEX(AV$117:AV$133,$E1087)</f>
        <v/>
      </c>
      <c r="AW1087" s="40">
        <f>AW$134*$D1087*INDEX(AW$117:AW$133,$E1087)</f>
        <v/>
      </c>
      <c r="AX1087" s="42">
        <f>ETSCOST(AX$134,$D1087,INDEX(AX$117:AX$133,$E1087))</f>
        <v/>
      </c>
    </row>
    <row r="1088" hidden="1" outlineLevel="2">
      <c r="A1088" s="5" t="inlineStr">
        <is>
          <t>ets</t>
        </is>
      </c>
      <c r="B1088" s="5" t="inlineStr">
        <is>
          <t>nga</t>
        </is>
      </c>
      <c r="C1088" s="5" t="inlineStr">
        <is>
          <t>omn</t>
        </is>
      </c>
      <c r="D1088" s="40">
        <f>INDEX(Inputs!$T$5:$T$132,MATCH($B1088&amp;"|"&amp;$C1088,Inputs!$A$5:$A$132,0))</f>
        <v/>
      </c>
      <c r="E1088" s="40">
        <f>INDEX(Inputs!$K$5:$K$132,MATCH($B1088&amp;"|"&amp;$C1088,Inputs!$A$5:$A$132,0))</f>
        <v/>
      </c>
      <c r="F1088" s="39" t="n"/>
      <c r="G1088" s="39" t="n"/>
      <c r="H1088" s="5">
        <f>INDEX(Variables!$B$5:$B$105,MATCH($A1088,Variables!$A$5:$A$105,0))&amp;IF($C1088="",""," | "&amp;INDEX(Mapping!$B$5:$B$26,MATCH($C1088,Mapping!$A$5:$A$26,0))&amp;" | "&amp;INDEX(Mapping!$B$30:$B$41,MATCH($B1088,Mapping!$A$30:$A$41,0)))</f>
        <v/>
      </c>
      <c r="I1088" s="5">
        <f>INDEX(Variables!$C$5:$C$105,MATCH($A1088,Variables!$A$5:$A$105,0))</f>
        <v/>
      </c>
      <c r="J1088" s="5">
        <f>INDEX(Variables!$E$5:$E$105,MATCH($A1088,Variables!$A$5:$A$105,0))</f>
        <v/>
      </c>
      <c r="K1088" s="25">
        <f>LOWER(Settings!$C$4)&amp;".mit."&amp;$A1088&amp;IF($C1088="","","."&amp;$C1088&amp;"."&amp;$B1088)&amp;IF(INDEX(Variables!$D$5:$D$105,MATCH($A1088,Variables!$A$5:$A$105,0))="","","."&amp;INDEX(Variables!$D$5:$D$105,MATCH($A1088,Variables!$A$5:$A$105,0)))&amp;"."&amp;K$5</f>
        <v/>
      </c>
      <c r="L1088" s="41">
        <f>L$134*$D1088*INDEX(L$117:L$133,$E1088)</f>
        <v/>
      </c>
      <c r="M1088" s="40">
        <f>M$134*$D1088*INDEX(M$117:M$133,$E1088)</f>
        <v/>
      </c>
      <c r="N1088" s="40">
        <f>N$134*$D1088*INDEX(N$117:N$133,$E1088)</f>
        <v/>
      </c>
      <c r="O1088" s="40">
        <f>O$134*$D1088*INDEX(O$117:O$133,$E1088)</f>
        <v/>
      </c>
      <c r="P1088" s="40">
        <f>P$134*$D1088*INDEX(P$117:P$133,$E1088)</f>
        <v/>
      </c>
      <c r="Q1088" s="40">
        <f>Q$134*$D1088*INDEX(Q$117:Q$133,$E1088)</f>
        <v/>
      </c>
      <c r="R1088" s="40">
        <f>R$134*$D1088*INDEX(R$117:R$133,$E1088)</f>
        <v/>
      </c>
      <c r="S1088" s="40">
        <f>S$134*$D1088*INDEX(S$117:S$133,$E1088)</f>
        <v/>
      </c>
      <c r="T1088" s="40">
        <f>T$134*$D1088*INDEX(T$117:T$133,$E1088)</f>
        <v/>
      </c>
      <c r="U1088" s="40">
        <f>U$134*$D1088*INDEX(U$117:U$133,$E1088)</f>
        <v/>
      </c>
      <c r="V1088" s="40">
        <f>V$134*$D1088*INDEX(V$117:V$133,$E1088)</f>
        <v/>
      </c>
      <c r="W1088" s="40">
        <f>W$134*$D1088*INDEX(W$117:W$133,$E1088)</f>
        <v/>
      </c>
      <c r="X1088" s="40">
        <f>X$134*$D1088*INDEX(X$117:X$133,$E1088)</f>
        <v/>
      </c>
      <c r="Y1088" s="40">
        <f>Y$134*$D1088*INDEX(Y$117:Y$133,$E1088)</f>
        <v/>
      </c>
      <c r="Z1088" s="40">
        <f>Z$134*$D1088*INDEX(Z$117:Z$133,$E1088)</f>
        <v/>
      </c>
      <c r="AA1088" s="40">
        <f>AA$134*$D1088*INDEX(AA$117:AA$133,$E1088)</f>
        <v/>
      </c>
      <c r="AB1088" s="40">
        <f>AB$134*$D1088*INDEX(AB$117:AB$133,$E1088)</f>
        <v/>
      </c>
      <c r="AC1088" s="40">
        <f>AC$134*$D1088*INDEX(AC$117:AC$133,$E1088)</f>
        <v/>
      </c>
      <c r="AD1088" s="42">
        <f>ETSCOST(AD$134,$D1088,INDEX(AD$117:AD$133,$E1088))</f>
        <v/>
      </c>
      <c r="AE1088" s="25">
        <f>LOWER(Settings!$C$4)&amp;".mit."&amp;$A1088&amp;IF($C1088="","","."&amp;$C1088&amp;"."&amp;$B1088)&amp;IF(INDEX(Variables!$D$5:$D$105,MATCH($A1088,Variables!$A$5:$A$105,0))="","","."&amp;INDEX(Variables!$D$5:$D$105,MATCH($A1088,Variables!$A$5:$A$105,0)))&amp;"."&amp;AE$5</f>
        <v/>
      </c>
      <c r="AF1088" s="41">
        <f>AF$134*$D1088*INDEX(AF$117:AF$133,$E1088)</f>
        <v/>
      </c>
      <c r="AG1088" s="40">
        <f>AG$134*$D1088*INDEX(AG$117:AG$133,$E1088)</f>
        <v/>
      </c>
      <c r="AH1088" s="40">
        <f>AH$134*$D1088*INDEX(AH$117:AH$133,$E1088)</f>
        <v/>
      </c>
      <c r="AI1088" s="40">
        <f>AI$134*$D1088*INDEX(AI$117:AI$133,$E1088)</f>
        <v/>
      </c>
      <c r="AJ1088" s="40">
        <f>AJ$134*$D1088*INDEX(AJ$117:AJ$133,$E1088)</f>
        <v/>
      </c>
      <c r="AK1088" s="40">
        <f>AK$134*$D1088*INDEX(AK$117:AK$133,$E1088)</f>
        <v/>
      </c>
      <c r="AL1088" s="40">
        <f>AL$134*$D1088*INDEX(AL$117:AL$133,$E1088)</f>
        <v/>
      </c>
      <c r="AM1088" s="40">
        <f>AM$134*$D1088*INDEX(AM$117:AM$133,$E1088)</f>
        <v/>
      </c>
      <c r="AN1088" s="40">
        <f>AN$134*$D1088*INDEX(AN$117:AN$133,$E1088)</f>
        <v/>
      </c>
      <c r="AO1088" s="40">
        <f>AO$134*$D1088*INDEX(AO$117:AO$133,$E1088)</f>
        <v/>
      </c>
      <c r="AP1088" s="40">
        <f>AP$134*$D1088*INDEX(AP$117:AP$133,$E1088)</f>
        <v/>
      </c>
      <c r="AQ1088" s="40">
        <f>AQ$134*$D1088*INDEX(AQ$117:AQ$133,$E1088)</f>
        <v/>
      </c>
      <c r="AR1088" s="40">
        <f>AR$134*$D1088*INDEX(AR$117:AR$133,$E1088)</f>
        <v/>
      </c>
      <c r="AS1088" s="40">
        <f>AS$134*$D1088*INDEX(AS$117:AS$133,$E1088)</f>
        <v/>
      </c>
      <c r="AT1088" s="40">
        <f>AT$134*$D1088*INDEX(AT$117:AT$133,$E1088)</f>
        <v/>
      </c>
      <c r="AU1088" s="40">
        <f>AU$134*$D1088*INDEX(AU$117:AU$133,$E1088)</f>
        <v/>
      </c>
      <c r="AV1088" s="40">
        <f>AV$134*$D1088*INDEX(AV$117:AV$133,$E1088)</f>
        <v/>
      </c>
      <c r="AW1088" s="40">
        <f>AW$134*$D1088*INDEX(AW$117:AW$133,$E1088)</f>
        <v/>
      </c>
      <c r="AX1088" s="42">
        <f>ETSCOST(AX$134,$D1088,INDEX(AX$117:AX$133,$E1088))</f>
        <v/>
      </c>
    </row>
    <row r="1089" hidden="1" outlineLevel="2">
      <c r="A1089" s="5" t="inlineStr">
        <is>
          <t>ets</t>
        </is>
      </c>
      <c r="B1089" s="5" t="inlineStr">
        <is>
          <t>gso</t>
        </is>
      </c>
      <c r="C1089" s="5" t="inlineStr">
        <is>
          <t>omn</t>
        </is>
      </c>
      <c r="D1089" s="40">
        <f>INDEX(Inputs!$T$5:$T$132,MATCH($B1089&amp;"|"&amp;$C1089,Inputs!$A$5:$A$132,0))</f>
        <v/>
      </c>
      <c r="E1089" s="40">
        <f>INDEX(Inputs!$K$5:$K$132,MATCH($B1089&amp;"|"&amp;$C1089,Inputs!$A$5:$A$132,0))</f>
        <v/>
      </c>
      <c r="F1089" s="39" t="n"/>
      <c r="G1089" s="39" t="n"/>
      <c r="H1089" s="5">
        <f>INDEX(Variables!$B$5:$B$105,MATCH($A1089,Variables!$A$5:$A$105,0))&amp;IF($C1089="",""," | "&amp;INDEX(Mapping!$B$5:$B$26,MATCH($C1089,Mapping!$A$5:$A$26,0))&amp;" | "&amp;INDEX(Mapping!$B$30:$B$41,MATCH($B1089,Mapping!$A$30:$A$41,0)))</f>
        <v/>
      </c>
      <c r="I1089" s="5">
        <f>INDEX(Variables!$C$5:$C$105,MATCH($A1089,Variables!$A$5:$A$105,0))</f>
        <v/>
      </c>
      <c r="J1089" s="5">
        <f>INDEX(Variables!$E$5:$E$105,MATCH($A1089,Variables!$A$5:$A$105,0))</f>
        <v/>
      </c>
      <c r="K1089" s="25">
        <f>LOWER(Settings!$C$4)&amp;".mit."&amp;$A1089&amp;IF($C1089="","","."&amp;$C1089&amp;"."&amp;$B1089)&amp;IF(INDEX(Variables!$D$5:$D$105,MATCH($A1089,Variables!$A$5:$A$105,0))="","","."&amp;INDEX(Variables!$D$5:$D$105,MATCH($A1089,Variables!$A$5:$A$105,0)))&amp;"."&amp;K$5</f>
        <v/>
      </c>
      <c r="L1089" s="41">
        <f>L$134*$D1089*INDEX(L$117:L$133,$E1089)</f>
        <v/>
      </c>
      <c r="M1089" s="40">
        <f>M$134*$D1089*INDEX(M$117:M$133,$E1089)</f>
        <v/>
      </c>
      <c r="N1089" s="40">
        <f>N$134*$D1089*INDEX(N$117:N$133,$E1089)</f>
        <v/>
      </c>
      <c r="O1089" s="40">
        <f>O$134*$D1089*INDEX(O$117:O$133,$E1089)</f>
        <v/>
      </c>
      <c r="P1089" s="40">
        <f>P$134*$D1089*INDEX(P$117:P$133,$E1089)</f>
        <v/>
      </c>
      <c r="Q1089" s="40">
        <f>Q$134*$D1089*INDEX(Q$117:Q$133,$E1089)</f>
        <v/>
      </c>
      <c r="R1089" s="40">
        <f>R$134*$D1089*INDEX(R$117:R$133,$E1089)</f>
        <v/>
      </c>
      <c r="S1089" s="40">
        <f>S$134*$D1089*INDEX(S$117:S$133,$E1089)</f>
        <v/>
      </c>
      <c r="T1089" s="40">
        <f>T$134*$D1089*INDEX(T$117:T$133,$E1089)</f>
        <v/>
      </c>
      <c r="U1089" s="40">
        <f>U$134*$D1089*INDEX(U$117:U$133,$E1089)</f>
        <v/>
      </c>
      <c r="V1089" s="40">
        <f>V$134*$D1089*INDEX(V$117:V$133,$E1089)</f>
        <v/>
      </c>
      <c r="W1089" s="40">
        <f>W$134*$D1089*INDEX(W$117:W$133,$E1089)</f>
        <v/>
      </c>
      <c r="X1089" s="40">
        <f>X$134*$D1089*INDEX(X$117:X$133,$E1089)</f>
        <v/>
      </c>
      <c r="Y1089" s="40">
        <f>Y$134*$D1089*INDEX(Y$117:Y$133,$E1089)</f>
        <v/>
      </c>
      <c r="Z1089" s="40">
        <f>Z$134*$D1089*INDEX(Z$117:Z$133,$E1089)</f>
        <v/>
      </c>
      <c r="AA1089" s="40">
        <f>AA$134*$D1089*INDEX(AA$117:AA$133,$E1089)</f>
        <v/>
      </c>
      <c r="AB1089" s="40">
        <f>AB$134*$D1089*INDEX(AB$117:AB$133,$E1089)</f>
        <v/>
      </c>
      <c r="AC1089" s="40">
        <f>AC$134*$D1089*INDEX(AC$117:AC$133,$E1089)</f>
        <v/>
      </c>
      <c r="AD1089" s="42">
        <f>ETSCOST(AD$134,$D1089,INDEX(AD$117:AD$133,$E1089))</f>
        <v/>
      </c>
      <c r="AE1089" s="25">
        <f>LOWER(Settings!$C$4)&amp;".mit."&amp;$A1089&amp;IF($C1089="","","."&amp;$C1089&amp;"."&amp;$B1089)&amp;IF(INDEX(Variables!$D$5:$D$105,MATCH($A1089,Variables!$A$5:$A$105,0))="","","."&amp;INDEX(Variables!$D$5:$D$105,MATCH($A1089,Variables!$A$5:$A$105,0)))&amp;"."&amp;AE$5</f>
        <v/>
      </c>
      <c r="AF1089" s="41">
        <f>AF$134*$D1089*INDEX(AF$117:AF$133,$E1089)</f>
        <v/>
      </c>
      <c r="AG1089" s="40">
        <f>AG$134*$D1089*INDEX(AG$117:AG$133,$E1089)</f>
        <v/>
      </c>
      <c r="AH1089" s="40">
        <f>AH$134*$D1089*INDEX(AH$117:AH$133,$E1089)</f>
        <v/>
      </c>
      <c r="AI1089" s="40">
        <f>AI$134*$D1089*INDEX(AI$117:AI$133,$E1089)</f>
        <v/>
      </c>
      <c r="AJ1089" s="40">
        <f>AJ$134*$D1089*INDEX(AJ$117:AJ$133,$E1089)</f>
        <v/>
      </c>
      <c r="AK1089" s="40">
        <f>AK$134*$D1089*INDEX(AK$117:AK$133,$E1089)</f>
        <v/>
      </c>
      <c r="AL1089" s="40">
        <f>AL$134*$D1089*INDEX(AL$117:AL$133,$E1089)</f>
        <v/>
      </c>
      <c r="AM1089" s="40">
        <f>AM$134*$D1089*INDEX(AM$117:AM$133,$E1089)</f>
        <v/>
      </c>
      <c r="AN1089" s="40">
        <f>AN$134*$D1089*INDEX(AN$117:AN$133,$E1089)</f>
        <v/>
      </c>
      <c r="AO1089" s="40">
        <f>AO$134*$D1089*INDEX(AO$117:AO$133,$E1089)</f>
        <v/>
      </c>
      <c r="AP1089" s="40">
        <f>AP$134*$D1089*INDEX(AP$117:AP$133,$E1089)</f>
        <v/>
      </c>
      <c r="AQ1089" s="40">
        <f>AQ$134*$D1089*INDEX(AQ$117:AQ$133,$E1089)</f>
        <v/>
      </c>
      <c r="AR1089" s="40">
        <f>AR$134*$D1089*INDEX(AR$117:AR$133,$E1089)</f>
        <v/>
      </c>
      <c r="AS1089" s="40">
        <f>AS$134*$D1089*INDEX(AS$117:AS$133,$E1089)</f>
        <v/>
      </c>
      <c r="AT1089" s="40">
        <f>AT$134*$D1089*INDEX(AT$117:AT$133,$E1089)</f>
        <v/>
      </c>
      <c r="AU1089" s="40">
        <f>AU$134*$D1089*INDEX(AU$117:AU$133,$E1089)</f>
        <v/>
      </c>
      <c r="AV1089" s="40">
        <f>AV$134*$D1089*INDEX(AV$117:AV$133,$E1089)</f>
        <v/>
      </c>
      <c r="AW1089" s="40">
        <f>AW$134*$D1089*INDEX(AW$117:AW$133,$E1089)</f>
        <v/>
      </c>
      <c r="AX1089" s="42">
        <f>ETSCOST(AX$134,$D1089,INDEX(AX$117:AX$133,$E1089))</f>
        <v/>
      </c>
    </row>
    <row r="1090" hidden="1" outlineLevel="2">
      <c r="A1090" s="5" t="inlineStr">
        <is>
          <t>ets</t>
        </is>
      </c>
      <c r="B1090" s="5" t="inlineStr">
        <is>
          <t>die</t>
        </is>
      </c>
      <c r="C1090" s="5" t="inlineStr">
        <is>
          <t>omn</t>
        </is>
      </c>
      <c r="D1090" s="40">
        <f>INDEX(Inputs!$T$5:$T$132,MATCH($B1090&amp;"|"&amp;$C1090,Inputs!$A$5:$A$132,0))</f>
        <v/>
      </c>
      <c r="E1090" s="40">
        <f>INDEX(Inputs!$K$5:$K$132,MATCH($B1090&amp;"|"&amp;$C1090,Inputs!$A$5:$A$132,0))</f>
        <v/>
      </c>
      <c r="F1090" s="39" t="n"/>
      <c r="G1090" s="39" t="n"/>
      <c r="H1090" s="5">
        <f>INDEX(Variables!$B$5:$B$105,MATCH($A1090,Variables!$A$5:$A$105,0))&amp;IF($C1090="",""," | "&amp;INDEX(Mapping!$B$5:$B$26,MATCH($C1090,Mapping!$A$5:$A$26,0))&amp;" | "&amp;INDEX(Mapping!$B$30:$B$41,MATCH($B1090,Mapping!$A$30:$A$41,0)))</f>
        <v/>
      </c>
      <c r="I1090" s="5">
        <f>INDEX(Variables!$C$5:$C$105,MATCH($A1090,Variables!$A$5:$A$105,0))</f>
        <v/>
      </c>
      <c r="J1090" s="5">
        <f>INDEX(Variables!$E$5:$E$105,MATCH($A1090,Variables!$A$5:$A$105,0))</f>
        <v/>
      </c>
      <c r="K1090" s="25">
        <f>LOWER(Settings!$C$4)&amp;".mit."&amp;$A1090&amp;IF($C1090="","","."&amp;$C1090&amp;"."&amp;$B1090)&amp;IF(INDEX(Variables!$D$5:$D$105,MATCH($A1090,Variables!$A$5:$A$105,0))="","","."&amp;INDEX(Variables!$D$5:$D$105,MATCH($A1090,Variables!$A$5:$A$105,0)))&amp;"."&amp;K$5</f>
        <v/>
      </c>
      <c r="L1090" s="41">
        <f>L$134*$D1090*INDEX(L$117:L$133,$E1090)</f>
        <v/>
      </c>
      <c r="M1090" s="40">
        <f>M$134*$D1090*INDEX(M$117:M$133,$E1090)</f>
        <v/>
      </c>
      <c r="N1090" s="40">
        <f>N$134*$D1090*INDEX(N$117:N$133,$E1090)</f>
        <v/>
      </c>
      <c r="O1090" s="40">
        <f>O$134*$D1090*INDEX(O$117:O$133,$E1090)</f>
        <v/>
      </c>
      <c r="P1090" s="40">
        <f>P$134*$D1090*INDEX(P$117:P$133,$E1090)</f>
        <v/>
      </c>
      <c r="Q1090" s="40">
        <f>Q$134*$D1090*INDEX(Q$117:Q$133,$E1090)</f>
        <v/>
      </c>
      <c r="R1090" s="40">
        <f>R$134*$D1090*INDEX(R$117:R$133,$E1090)</f>
        <v/>
      </c>
      <c r="S1090" s="40">
        <f>S$134*$D1090*INDEX(S$117:S$133,$E1090)</f>
        <v/>
      </c>
      <c r="T1090" s="40">
        <f>T$134*$D1090*INDEX(T$117:T$133,$E1090)</f>
        <v/>
      </c>
      <c r="U1090" s="40">
        <f>U$134*$D1090*INDEX(U$117:U$133,$E1090)</f>
        <v/>
      </c>
      <c r="V1090" s="40">
        <f>V$134*$D1090*INDEX(V$117:V$133,$E1090)</f>
        <v/>
      </c>
      <c r="W1090" s="40">
        <f>W$134*$D1090*INDEX(W$117:W$133,$E1090)</f>
        <v/>
      </c>
      <c r="X1090" s="40">
        <f>X$134*$D1090*INDEX(X$117:X$133,$E1090)</f>
        <v/>
      </c>
      <c r="Y1090" s="40">
        <f>Y$134*$D1090*INDEX(Y$117:Y$133,$E1090)</f>
        <v/>
      </c>
      <c r="Z1090" s="40">
        <f>Z$134*$D1090*INDEX(Z$117:Z$133,$E1090)</f>
        <v/>
      </c>
      <c r="AA1090" s="40">
        <f>AA$134*$D1090*INDEX(AA$117:AA$133,$E1090)</f>
        <v/>
      </c>
      <c r="AB1090" s="40">
        <f>AB$134*$D1090*INDEX(AB$117:AB$133,$E1090)</f>
        <v/>
      </c>
      <c r="AC1090" s="40">
        <f>AC$134*$D1090*INDEX(AC$117:AC$133,$E1090)</f>
        <v/>
      </c>
      <c r="AD1090" s="42">
        <f>ETSCOST(AD$134,$D1090,INDEX(AD$117:AD$133,$E1090))</f>
        <v/>
      </c>
      <c r="AE1090" s="25">
        <f>LOWER(Settings!$C$4)&amp;".mit."&amp;$A1090&amp;IF($C1090="","","."&amp;$C1090&amp;"."&amp;$B1090)&amp;IF(INDEX(Variables!$D$5:$D$105,MATCH($A1090,Variables!$A$5:$A$105,0))="","","."&amp;INDEX(Variables!$D$5:$D$105,MATCH($A1090,Variables!$A$5:$A$105,0)))&amp;"."&amp;AE$5</f>
        <v/>
      </c>
      <c r="AF1090" s="41">
        <f>AF$134*$D1090*INDEX(AF$117:AF$133,$E1090)</f>
        <v/>
      </c>
      <c r="AG1090" s="40">
        <f>AG$134*$D1090*INDEX(AG$117:AG$133,$E1090)</f>
        <v/>
      </c>
      <c r="AH1090" s="40">
        <f>AH$134*$D1090*INDEX(AH$117:AH$133,$E1090)</f>
        <v/>
      </c>
      <c r="AI1090" s="40">
        <f>AI$134*$D1090*INDEX(AI$117:AI$133,$E1090)</f>
        <v/>
      </c>
      <c r="AJ1090" s="40">
        <f>AJ$134*$D1090*INDEX(AJ$117:AJ$133,$E1090)</f>
        <v/>
      </c>
      <c r="AK1090" s="40">
        <f>AK$134*$D1090*INDEX(AK$117:AK$133,$E1090)</f>
        <v/>
      </c>
      <c r="AL1090" s="40">
        <f>AL$134*$D1090*INDEX(AL$117:AL$133,$E1090)</f>
        <v/>
      </c>
      <c r="AM1090" s="40">
        <f>AM$134*$D1090*INDEX(AM$117:AM$133,$E1090)</f>
        <v/>
      </c>
      <c r="AN1090" s="40">
        <f>AN$134*$D1090*INDEX(AN$117:AN$133,$E1090)</f>
        <v/>
      </c>
      <c r="AO1090" s="40">
        <f>AO$134*$D1090*INDEX(AO$117:AO$133,$E1090)</f>
        <v/>
      </c>
      <c r="AP1090" s="40">
        <f>AP$134*$D1090*INDEX(AP$117:AP$133,$E1090)</f>
        <v/>
      </c>
      <c r="AQ1090" s="40">
        <f>AQ$134*$D1090*INDEX(AQ$117:AQ$133,$E1090)</f>
        <v/>
      </c>
      <c r="AR1090" s="40">
        <f>AR$134*$D1090*INDEX(AR$117:AR$133,$E1090)</f>
        <v/>
      </c>
      <c r="AS1090" s="40">
        <f>AS$134*$D1090*INDEX(AS$117:AS$133,$E1090)</f>
        <v/>
      </c>
      <c r="AT1090" s="40">
        <f>AT$134*$D1090*INDEX(AT$117:AT$133,$E1090)</f>
        <v/>
      </c>
      <c r="AU1090" s="40">
        <f>AU$134*$D1090*INDEX(AU$117:AU$133,$E1090)</f>
        <v/>
      </c>
      <c r="AV1090" s="40">
        <f>AV$134*$D1090*INDEX(AV$117:AV$133,$E1090)</f>
        <v/>
      </c>
      <c r="AW1090" s="40">
        <f>AW$134*$D1090*INDEX(AW$117:AW$133,$E1090)</f>
        <v/>
      </c>
      <c r="AX1090" s="42">
        <f>ETSCOST(AX$134,$D1090,INDEX(AX$117:AX$133,$E1090))</f>
        <v/>
      </c>
    </row>
    <row r="1091" hidden="1" outlineLevel="2">
      <c r="A1091" s="5" t="inlineStr">
        <is>
          <t>ets</t>
        </is>
      </c>
      <c r="B1091" s="5" t="inlineStr">
        <is>
          <t>lpg</t>
        </is>
      </c>
      <c r="C1091" s="5" t="inlineStr">
        <is>
          <t>omn</t>
        </is>
      </c>
      <c r="D1091" s="40">
        <f>INDEX(Inputs!$T$5:$T$132,MATCH($B1091&amp;"|"&amp;$C1091,Inputs!$A$5:$A$132,0))</f>
        <v/>
      </c>
      <c r="E1091" s="40">
        <f>INDEX(Inputs!$K$5:$K$132,MATCH($B1091&amp;"|"&amp;$C1091,Inputs!$A$5:$A$132,0))</f>
        <v/>
      </c>
      <c r="F1091" s="39" t="n"/>
      <c r="G1091" s="39" t="n"/>
      <c r="H1091" s="5">
        <f>INDEX(Variables!$B$5:$B$105,MATCH($A1091,Variables!$A$5:$A$105,0))&amp;IF($C1091="",""," | "&amp;INDEX(Mapping!$B$5:$B$26,MATCH($C1091,Mapping!$A$5:$A$26,0))&amp;" | "&amp;INDEX(Mapping!$B$30:$B$41,MATCH($B1091,Mapping!$A$30:$A$41,0)))</f>
        <v/>
      </c>
      <c r="I1091" s="5">
        <f>INDEX(Variables!$C$5:$C$105,MATCH($A1091,Variables!$A$5:$A$105,0))</f>
        <v/>
      </c>
      <c r="J1091" s="5">
        <f>INDEX(Variables!$E$5:$E$105,MATCH($A1091,Variables!$A$5:$A$105,0))</f>
        <v/>
      </c>
      <c r="K1091" s="25">
        <f>LOWER(Settings!$C$4)&amp;".mit."&amp;$A1091&amp;IF($C1091="","","."&amp;$C1091&amp;"."&amp;$B1091)&amp;IF(INDEX(Variables!$D$5:$D$105,MATCH($A1091,Variables!$A$5:$A$105,0))="","","."&amp;INDEX(Variables!$D$5:$D$105,MATCH($A1091,Variables!$A$5:$A$105,0)))&amp;"."&amp;K$5</f>
        <v/>
      </c>
      <c r="L1091" s="41">
        <f>L$134*$D1091*INDEX(L$117:L$133,$E1091)</f>
        <v/>
      </c>
      <c r="M1091" s="40">
        <f>M$134*$D1091*INDEX(M$117:M$133,$E1091)</f>
        <v/>
      </c>
      <c r="N1091" s="40">
        <f>N$134*$D1091*INDEX(N$117:N$133,$E1091)</f>
        <v/>
      </c>
      <c r="O1091" s="40">
        <f>O$134*$D1091*INDEX(O$117:O$133,$E1091)</f>
        <v/>
      </c>
      <c r="P1091" s="40">
        <f>P$134*$D1091*INDEX(P$117:P$133,$E1091)</f>
        <v/>
      </c>
      <c r="Q1091" s="40">
        <f>Q$134*$D1091*INDEX(Q$117:Q$133,$E1091)</f>
        <v/>
      </c>
      <c r="R1091" s="40">
        <f>R$134*$D1091*INDEX(R$117:R$133,$E1091)</f>
        <v/>
      </c>
      <c r="S1091" s="40">
        <f>S$134*$D1091*INDEX(S$117:S$133,$E1091)</f>
        <v/>
      </c>
      <c r="T1091" s="40">
        <f>T$134*$D1091*INDEX(T$117:T$133,$E1091)</f>
        <v/>
      </c>
      <c r="U1091" s="40">
        <f>U$134*$D1091*INDEX(U$117:U$133,$E1091)</f>
        <v/>
      </c>
      <c r="V1091" s="40">
        <f>V$134*$D1091*INDEX(V$117:V$133,$E1091)</f>
        <v/>
      </c>
      <c r="W1091" s="40">
        <f>W$134*$D1091*INDEX(W$117:W$133,$E1091)</f>
        <v/>
      </c>
      <c r="X1091" s="40">
        <f>X$134*$D1091*INDEX(X$117:X$133,$E1091)</f>
        <v/>
      </c>
      <c r="Y1091" s="40">
        <f>Y$134*$D1091*INDEX(Y$117:Y$133,$E1091)</f>
        <v/>
      </c>
      <c r="Z1091" s="40">
        <f>Z$134*$D1091*INDEX(Z$117:Z$133,$E1091)</f>
        <v/>
      </c>
      <c r="AA1091" s="40">
        <f>AA$134*$D1091*INDEX(AA$117:AA$133,$E1091)</f>
        <v/>
      </c>
      <c r="AB1091" s="40">
        <f>AB$134*$D1091*INDEX(AB$117:AB$133,$E1091)</f>
        <v/>
      </c>
      <c r="AC1091" s="40">
        <f>AC$134*$D1091*INDEX(AC$117:AC$133,$E1091)</f>
        <v/>
      </c>
      <c r="AD1091" s="42">
        <f>ETSCOST(AD$134,$D1091,INDEX(AD$117:AD$133,$E1091))</f>
        <v/>
      </c>
      <c r="AE1091" s="25">
        <f>LOWER(Settings!$C$4)&amp;".mit."&amp;$A1091&amp;IF($C1091="","","."&amp;$C1091&amp;"."&amp;$B1091)&amp;IF(INDEX(Variables!$D$5:$D$105,MATCH($A1091,Variables!$A$5:$A$105,0))="","","."&amp;INDEX(Variables!$D$5:$D$105,MATCH($A1091,Variables!$A$5:$A$105,0)))&amp;"."&amp;AE$5</f>
        <v/>
      </c>
      <c r="AF1091" s="41">
        <f>AF$134*$D1091*INDEX(AF$117:AF$133,$E1091)</f>
        <v/>
      </c>
      <c r="AG1091" s="40">
        <f>AG$134*$D1091*INDEX(AG$117:AG$133,$E1091)</f>
        <v/>
      </c>
      <c r="AH1091" s="40">
        <f>AH$134*$D1091*INDEX(AH$117:AH$133,$E1091)</f>
        <v/>
      </c>
      <c r="AI1091" s="40">
        <f>AI$134*$D1091*INDEX(AI$117:AI$133,$E1091)</f>
        <v/>
      </c>
      <c r="AJ1091" s="40">
        <f>AJ$134*$D1091*INDEX(AJ$117:AJ$133,$E1091)</f>
        <v/>
      </c>
      <c r="AK1091" s="40">
        <f>AK$134*$D1091*INDEX(AK$117:AK$133,$E1091)</f>
        <v/>
      </c>
      <c r="AL1091" s="40">
        <f>AL$134*$D1091*INDEX(AL$117:AL$133,$E1091)</f>
        <v/>
      </c>
      <c r="AM1091" s="40">
        <f>AM$134*$D1091*INDEX(AM$117:AM$133,$E1091)</f>
        <v/>
      </c>
      <c r="AN1091" s="40">
        <f>AN$134*$D1091*INDEX(AN$117:AN$133,$E1091)</f>
        <v/>
      </c>
      <c r="AO1091" s="40">
        <f>AO$134*$D1091*INDEX(AO$117:AO$133,$E1091)</f>
        <v/>
      </c>
      <c r="AP1091" s="40">
        <f>AP$134*$D1091*INDEX(AP$117:AP$133,$E1091)</f>
        <v/>
      </c>
      <c r="AQ1091" s="40">
        <f>AQ$134*$D1091*INDEX(AQ$117:AQ$133,$E1091)</f>
        <v/>
      </c>
      <c r="AR1091" s="40">
        <f>AR$134*$D1091*INDEX(AR$117:AR$133,$E1091)</f>
        <v/>
      </c>
      <c r="AS1091" s="40">
        <f>AS$134*$D1091*INDEX(AS$117:AS$133,$E1091)</f>
        <v/>
      </c>
      <c r="AT1091" s="40">
        <f>AT$134*$D1091*INDEX(AT$117:AT$133,$E1091)</f>
        <v/>
      </c>
      <c r="AU1091" s="40">
        <f>AU$134*$D1091*INDEX(AU$117:AU$133,$E1091)</f>
        <v/>
      </c>
      <c r="AV1091" s="40">
        <f>AV$134*$D1091*INDEX(AV$117:AV$133,$E1091)</f>
        <v/>
      </c>
      <c r="AW1091" s="40">
        <f>AW$134*$D1091*INDEX(AW$117:AW$133,$E1091)</f>
        <v/>
      </c>
      <c r="AX1091" s="42">
        <f>ETSCOST(AX$134,$D1091,INDEX(AX$117:AX$133,$E1091))</f>
        <v/>
      </c>
    </row>
    <row r="1092" hidden="1" outlineLevel="2">
      <c r="A1092" s="5" t="inlineStr">
        <is>
          <t>ets</t>
        </is>
      </c>
      <c r="B1092" s="5" t="inlineStr">
        <is>
          <t>ker</t>
        </is>
      </c>
      <c r="C1092" s="5" t="inlineStr">
        <is>
          <t>omn</t>
        </is>
      </c>
      <c r="D1092" s="40">
        <f>INDEX(Inputs!$T$5:$T$132,MATCH($B1092&amp;"|"&amp;$C1092,Inputs!$A$5:$A$132,0))</f>
        <v/>
      </c>
      <c r="E1092" s="40">
        <f>INDEX(Inputs!$K$5:$K$132,MATCH($B1092&amp;"|"&amp;$C1092,Inputs!$A$5:$A$132,0))</f>
        <v/>
      </c>
      <c r="F1092" s="39" t="n"/>
      <c r="G1092" s="39" t="n"/>
      <c r="H1092" s="5">
        <f>INDEX(Variables!$B$5:$B$105,MATCH($A1092,Variables!$A$5:$A$105,0))&amp;IF($C1092="",""," | "&amp;INDEX(Mapping!$B$5:$B$26,MATCH($C1092,Mapping!$A$5:$A$26,0))&amp;" | "&amp;INDEX(Mapping!$B$30:$B$41,MATCH($B1092,Mapping!$A$30:$A$41,0)))</f>
        <v/>
      </c>
      <c r="I1092" s="5">
        <f>INDEX(Variables!$C$5:$C$105,MATCH($A1092,Variables!$A$5:$A$105,0))</f>
        <v/>
      </c>
      <c r="J1092" s="5">
        <f>INDEX(Variables!$E$5:$E$105,MATCH($A1092,Variables!$A$5:$A$105,0))</f>
        <v/>
      </c>
      <c r="K1092" s="25">
        <f>LOWER(Settings!$C$4)&amp;".mit."&amp;$A1092&amp;IF($C1092="","","."&amp;$C1092&amp;"."&amp;$B1092)&amp;IF(INDEX(Variables!$D$5:$D$105,MATCH($A1092,Variables!$A$5:$A$105,0))="","","."&amp;INDEX(Variables!$D$5:$D$105,MATCH($A1092,Variables!$A$5:$A$105,0)))&amp;"."&amp;K$5</f>
        <v/>
      </c>
      <c r="L1092" s="41">
        <f>L$134*$D1092*INDEX(L$117:L$133,$E1092)</f>
        <v/>
      </c>
      <c r="M1092" s="40">
        <f>M$134*$D1092*INDEX(M$117:M$133,$E1092)</f>
        <v/>
      </c>
      <c r="N1092" s="40">
        <f>N$134*$D1092*INDEX(N$117:N$133,$E1092)</f>
        <v/>
      </c>
      <c r="O1092" s="40">
        <f>O$134*$D1092*INDEX(O$117:O$133,$E1092)</f>
        <v/>
      </c>
      <c r="P1092" s="40">
        <f>P$134*$D1092*INDEX(P$117:P$133,$E1092)</f>
        <v/>
      </c>
      <c r="Q1092" s="40">
        <f>Q$134*$D1092*INDEX(Q$117:Q$133,$E1092)</f>
        <v/>
      </c>
      <c r="R1092" s="40">
        <f>R$134*$D1092*INDEX(R$117:R$133,$E1092)</f>
        <v/>
      </c>
      <c r="S1092" s="40">
        <f>S$134*$D1092*INDEX(S$117:S$133,$E1092)</f>
        <v/>
      </c>
      <c r="T1092" s="40">
        <f>T$134*$D1092*INDEX(T$117:T$133,$E1092)</f>
        <v/>
      </c>
      <c r="U1092" s="40">
        <f>U$134*$D1092*INDEX(U$117:U$133,$E1092)</f>
        <v/>
      </c>
      <c r="V1092" s="40">
        <f>V$134*$D1092*INDEX(V$117:V$133,$E1092)</f>
        <v/>
      </c>
      <c r="W1092" s="40">
        <f>W$134*$D1092*INDEX(W$117:W$133,$E1092)</f>
        <v/>
      </c>
      <c r="X1092" s="40">
        <f>X$134*$D1092*INDEX(X$117:X$133,$E1092)</f>
        <v/>
      </c>
      <c r="Y1092" s="40">
        <f>Y$134*$D1092*INDEX(Y$117:Y$133,$E1092)</f>
        <v/>
      </c>
      <c r="Z1092" s="40">
        <f>Z$134*$D1092*INDEX(Z$117:Z$133,$E1092)</f>
        <v/>
      </c>
      <c r="AA1092" s="40">
        <f>AA$134*$D1092*INDEX(AA$117:AA$133,$E1092)</f>
        <v/>
      </c>
      <c r="AB1092" s="40">
        <f>AB$134*$D1092*INDEX(AB$117:AB$133,$E1092)</f>
        <v/>
      </c>
      <c r="AC1092" s="40">
        <f>AC$134*$D1092*INDEX(AC$117:AC$133,$E1092)</f>
        <v/>
      </c>
      <c r="AD1092" s="42">
        <f>ETSCOST(AD$134,$D1092,INDEX(AD$117:AD$133,$E1092))</f>
        <v/>
      </c>
      <c r="AE1092" s="25">
        <f>LOWER(Settings!$C$4)&amp;".mit."&amp;$A1092&amp;IF($C1092="","","."&amp;$C1092&amp;"."&amp;$B1092)&amp;IF(INDEX(Variables!$D$5:$D$105,MATCH($A1092,Variables!$A$5:$A$105,0))="","","."&amp;INDEX(Variables!$D$5:$D$105,MATCH($A1092,Variables!$A$5:$A$105,0)))&amp;"."&amp;AE$5</f>
        <v/>
      </c>
      <c r="AF1092" s="41">
        <f>AF$134*$D1092*INDEX(AF$117:AF$133,$E1092)</f>
        <v/>
      </c>
      <c r="AG1092" s="40">
        <f>AG$134*$D1092*INDEX(AG$117:AG$133,$E1092)</f>
        <v/>
      </c>
      <c r="AH1092" s="40">
        <f>AH$134*$D1092*INDEX(AH$117:AH$133,$E1092)</f>
        <v/>
      </c>
      <c r="AI1092" s="40">
        <f>AI$134*$D1092*INDEX(AI$117:AI$133,$E1092)</f>
        <v/>
      </c>
      <c r="AJ1092" s="40">
        <f>AJ$134*$D1092*INDEX(AJ$117:AJ$133,$E1092)</f>
        <v/>
      </c>
      <c r="AK1092" s="40">
        <f>AK$134*$D1092*INDEX(AK$117:AK$133,$E1092)</f>
        <v/>
      </c>
      <c r="AL1092" s="40">
        <f>AL$134*$D1092*INDEX(AL$117:AL$133,$E1092)</f>
        <v/>
      </c>
      <c r="AM1092" s="40">
        <f>AM$134*$D1092*INDEX(AM$117:AM$133,$E1092)</f>
        <v/>
      </c>
      <c r="AN1092" s="40">
        <f>AN$134*$D1092*INDEX(AN$117:AN$133,$E1092)</f>
        <v/>
      </c>
      <c r="AO1092" s="40">
        <f>AO$134*$D1092*INDEX(AO$117:AO$133,$E1092)</f>
        <v/>
      </c>
      <c r="AP1092" s="40">
        <f>AP$134*$D1092*INDEX(AP$117:AP$133,$E1092)</f>
        <v/>
      </c>
      <c r="AQ1092" s="40">
        <f>AQ$134*$D1092*INDEX(AQ$117:AQ$133,$E1092)</f>
        <v/>
      </c>
      <c r="AR1092" s="40">
        <f>AR$134*$D1092*INDEX(AR$117:AR$133,$E1092)</f>
        <v/>
      </c>
      <c r="AS1092" s="40">
        <f>AS$134*$D1092*INDEX(AS$117:AS$133,$E1092)</f>
        <v/>
      </c>
      <c r="AT1092" s="40">
        <f>AT$134*$D1092*INDEX(AT$117:AT$133,$E1092)</f>
        <v/>
      </c>
      <c r="AU1092" s="40">
        <f>AU$134*$D1092*INDEX(AU$117:AU$133,$E1092)</f>
        <v/>
      </c>
      <c r="AV1092" s="40">
        <f>AV$134*$D1092*INDEX(AV$117:AV$133,$E1092)</f>
        <v/>
      </c>
      <c r="AW1092" s="40">
        <f>AW$134*$D1092*INDEX(AW$117:AW$133,$E1092)</f>
        <v/>
      </c>
      <c r="AX1092" s="42">
        <f>ETSCOST(AX$134,$D1092,INDEX(AX$117:AX$133,$E1092))</f>
        <v/>
      </c>
    </row>
    <row r="1093" hidden="1" outlineLevel="2">
      <c r="A1093" s="5" t="inlineStr">
        <is>
          <t>ets</t>
        </is>
      </c>
      <c r="B1093" s="5" t="inlineStr">
        <is>
          <t>oop</t>
        </is>
      </c>
      <c r="C1093" s="5" t="inlineStr">
        <is>
          <t>omn</t>
        </is>
      </c>
      <c r="D1093" s="40">
        <f>INDEX(Inputs!$T$5:$T$132,MATCH($B1093&amp;"|"&amp;$C1093,Inputs!$A$5:$A$132,0))</f>
        <v/>
      </c>
      <c r="E1093" s="40">
        <f>INDEX(Inputs!$K$5:$K$132,MATCH($B1093&amp;"|"&amp;$C1093,Inputs!$A$5:$A$132,0))</f>
        <v/>
      </c>
      <c r="F1093" s="39" t="n"/>
      <c r="G1093" s="39" t="n"/>
      <c r="H1093" s="5">
        <f>INDEX(Variables!$B$5:$B$105,MATCH($A1093,Variables!$A$5:$A$105,0))&amp;IF($C1093="",""," | "&amp;INDEX(Mapping!$B$5:$B$26,MATCH($C1093,Mapping!$A$5:$A$26,0))&amp;" | "&amp;INDEX(Mapping!$B$30:$B$41,MATCH($B1093,Mapping!$A$30:$A$41,0)))</f>
        <v/>
      </c>
      <c r="I1093" s="5">
        <f>INDEX(Variables!$C$5:$C$105,MATCH($A1093,Variables!$A$5:$A$105,0))</f>
        <v/>
      </c>
      <c r="J1093" s="5">
        <f>INDEX(Variables!$E$5:$E$105,MATCH($A1093,Variables!$A$5:$A$105,0))</f>
        <v/>
      </c>
      <c r="K1093" s="25">
        <f>LOWER(Settings!$C$4)&amp;".mit."&amp;$A1093&amp;IF($C1093="","","."&amp;$C1093&amp;"."&amp;$B1093)&amp;IF(INDEX(Variables!$D$5:$D$105,MATCH($A1093,Variables!$A$5:$A$105,0))="","","."&amp;INDEX(Variables!$D$5:$D$105,MATCH($A1093,Variables!$A$5:$A$105,0)))&amp;"."&amp;K$5</f>
        <v/>
      </c>
      <c r="L1093" s="41">
        <f>L$134*$D1093*INDEX(L$117:L$133,$E1093)</f>
        <v/>
      </c>
      <c r="M1093" s="40">
        <f>M$134*$D1093*INDEX(M$117:M$133,$E1093)</f>
        <v/>
      </c>
      <c r="N1093" s="40">
        <f>N$134*$D1093*INDEX(N$117:N$133,$E1093)</f>
        <v/>
      </c>
      <c r="O1093" s="40">
        <f>O$134*$D1093*INDEX(O$117:O$133,$E1093)</f>
        <v/>
      </c>
      <c r="P1093" s="40">
        <f>P$134*$D1093*INDEX(P$117:P$133,$E1093)</f>
        <v/>
      </c>
      <c r="Q1093" s="40">
        <f>Q$134*$D1093*INDEX(Q$117:Q$133,$E1093)</f>
        <v/>
      </c>
      <c r="R1093" s="40">
        <f>R$134*$D1093*INDEX(R$117:R$133,$E1093)</f>
        <v/>
      </c>
      <c r="S1093" s="40">
        <f>S$134*$D1093*INDEX(S$117:S$133,$E1093)</f>
        <v/>
      </c>
      <c r="T1093" s="40">
        <f>T$134*$D1093*INDEX(T$117:T$133,$E1093)</f>
        <v/>
      </c>
      <c r="U1093" s="40">
        <f>U$134*$D1093*INDEX(U$117:U$133,$E1093)</f>
        <v/>
      </c>
      <c r="V1093" s="40">
        <f>V$134*$D1093*INDEX(V$117:V$133,$E1093)</f>
        <v/>
      </c>
      <c r="W1093" s="40">
        <f>W$134*$D1093*INDEX(W$117:W$133,$E1093)</f>
        <v/>
      </c>
      <c r="X1093" s="40">
        <f>X$134*$D1093*INDEX(X$117:X$133,$E1093)</f>
        <v/>
      </c>
      <c r="Y1093" s="40">
        <f>Y$134*$D1093*INDEX(Y$117:Y$133,$E1093)</f>
        <v/>
      </c>
      <c r="Z1093" s="40">
        <f>Z$134*$D1093*INDEX(Z$117:Z$133,$E1093)</f>
        <v/>
      </c>
      <c r="AA1093" s="40">
        <f>AA$134*$D1093*INDEX(AA$117:AA$133,$E1093)</f>
        <v/>
      </c>
      <c r="AB1093" s="40">
        <f>AB$134*$D1093*INDEX(AB$117:AB$133,$E1093)</f>
        <v/>
      </c>
      <c r="AC1093" s="40">
        <f>AC$134*$D1093*INDEX(AC$117:AC$133,$E1093)</f>
        <v/>
      </c>
      <c r="AD1093" s="42">
        <f>ETSCOST(AD$134,$D1093,INDEX(AD$117:AD$133,$E1093))</f>
        <v/>
      </c>
      <c r="AE1093" s="25">
        <f>LOWER(Settings!$C$4)&amp;".mit."&amp;$A1093&amp;IF($C1093="","","."&amp;$C1093&amp;"."&amp;$B1093)&amp;IF(INDEX(Variables!$D$5:$D$105,MATCH($A1093,Variables!$A$5:$A$105,0))="","","."&amp;INDEX(Variables!$D$5:$D$105,MATCH($A1093,Variables!$A$5:$A$105,0)))&amp;"."&amp;AE$5</f>
        <v/>
      </c>
      <c r="AF1093" s="41">
        <f>AF$134*$D1093*INDEX(AF$117:AF$133,$E1093)</f>
        <v/>
      </c>
      <c r="AG1093" s="40">
        <f>AG$134*$D1093*INDEX(AG$117:AG$133,$E1093)</f>
        <v/>
      </c>
      <c r="AH1093" s="40">
        <f>AH$134*$D1093*INDEX(AH$117:AH$133,$E1093)</f>
        <v/>
      </c>
      <c r="AI1093" s="40">
        <f>AI$134*$D1093*INDEX(AI$117:AI$133,$E1093)</f>
        <v/>
      </c>
      <c r="AJ1093" s="40">
        <f>AJ$134*$D1093*INDEX(AJ$117:AJ$133,$E1093)</f>
        <v/>
      </c>
      <c r="AK1093" s="40">
        <f>AK$134*$D1093*INDEX(AK$117:AK$133,$E1093)</f>
        <v/>
      </c>
      <c r="AL1093" s="40">
        <f>AL$134*$D1093*INDEX(AL$117:AL$133,$E1093)</f>
        <v/>
      </c>
      <c r="AM1093" s="40">
        <f>AM$134*$D1093*INDEX(AM$117:AM$133,$E1093)</f>
        <v/>
      </c>
      <c r="AN1093" s="40">
        <f>AN$134*$D1093*INDEX(AN$117:AN$133,$E1093)</f>
        <v/>
      </c>
      <c r="AO1093" s="40">
        <f>AO$134*$D1093*INDEX(AO$117:AO$133,$E1093)</f>
        <v/>
      </c>
      <c r="AP1093" s="40">
        <f>AP$134*$D1093*INDEX(AP$117:AP$133,$E1093)</f>
        <v/>
      </c>
      <c r="AQ1093" s="40">
        <f>AQ$134*$D1093*INDEX(AQ$117:AQ$133,$E1093)</f>
        <v/>
      </c>
      <c r="AR1093" s="40">
        <f>AR$134*$D1093*INDEX(AR$117:AR$133,$E1093)</f>
        <v/>
      </c>
      <c r="AS1093" s="40">
        <f>AS$134*$D1093*INDEX(AS$117:AS$133,$E1093)</f>
        <v/>
      </c>
      <c r="AT1093" s="40">
        <f>AT$134*$D1093*INDEX(AT$117:AT$133,$E1093)</f>
        <v/>
      </c>
      <c r="AU1093" s="40">
        <f>AU$134*$D1093*INDEX(AU$117:AU$133,$E1093)</f>
        <v/>
      </c>
      <c r="AV1093" s="40">
        <f>AV$134*$D1093*INDEX(AV$117:AV$133,$E1093)</f>
        <v/>
      </c>
      <c r="AW1093" s="40">
        <f>AW$134*$D1093*INDEX(AW$117:AW$133,$E1093)</f>
        <v/>
      </c>
      <c r="AX1093" s="42">
        <f>ETSCOST(AX$134,$D1093,INDEX(AX$117:AX$133,$E1093))</f>
        <v/>
      </c>
    </row>
    <row r="1094" hidden="1" outlineLevel="2">
      <c r="A1094" s="5" t="inlineStr">
        <is>
          <t>ets</t>
        </is>
      </c>
      <c r="B1094" s="5" t="inlineStr">
        <is>
          <t>bio</t>
        </is>
      </c>
      <c r="C1094" s="5" t="inlineStr">
        <is>
          <t>omn</t>
        </is>
      </c>
      <c r="D1094" s="40">
        <f>INDEX(Inputs!$T$5:$T$132,MATCH($B1094&amp;"|"&amp;$C1094,Inputs!$A$5:$A$132,0))</f>
        <v/>
      </c>
      <c r="E1094" s="40">
        <f>INDEX(Inputs!$K$5:$K$132,MATCH($B1094&amp;"|"&amp;$C1094,Inputs!$A$5:$A$132,0))</f>
        <v/>
      </c>
      <c r="F1094" s="39" t="n"/>
      <c r="G1094" s="39" t="n"/>
      <c r="H1094" s="5">
        <f>INDEX(Variables!$B$5:$B$105,MATCH($A1094,Variables!$A$5:$A$105,0))&amp;IF($C1094="",""," | "&amp;INDEX(Mapping!$B$5:$B$26,MATCH($C1094,Mapping!$A$5:$A$26,0))&amp;" | "&amp;INDEX(Mapping!$B$30:$B$41,MATCH($B1094,Mapping!$A$30:$A$41,0)))</f>
        <v/>
      </c>
      <c r="I1094" s="5">
        <f>INDEX(Variables!$C$5:$C$105,MATCH($A1094,Variables!$A$5:$A$105,0))</f>
        <v/>
      </c>
      <c r="J1094" s="5">
        <f>INDEX(Variables!$E$5:$E$105,MATCH($A1094,Variables!$A$5:$A$105,0))</f>
        <v/>
      </c>
      <c r="K1094" s="25">
        <f>LOWER(Settings!$C$4)&amp;".mit."&amp;$A1094&amp;IF($C1094="","","."&amp;$C1094&amp;"."&amp;$B1094)&amp;IF(INDEX(Variables!$D$5:$D$105,MATCH($A1094,Variables!$A$5:$A$105,0))="","","."&amp;INDEX(Variables!$D$5:$D$105,MATCH($A1094,Variables!$A$5:$A$105,0)))&amp;"."&amp;K$5</f>
        <v/>
      </c>
      <c r="L1094" s="41">
        <f>L$134*$D1094*INDEX(L$117:L$133,$E1094)</f>
        <v/>
      </c>
      <c r="M1094" s="40">
        <f>M$134*$D1094*INDEX(M$117:M$133,$E1094)</f>
        <v/>
      </c>
      <c r="N1094" s="40">
        <f>N$134*$D1094*INDEX(N$117:N$133,$E1094)</f>
        <v/>
      </c>
      <c r="O1094" s="40">
        <f>O$134*$D1094*INDEX(O$117:O$133,$E1094)</f>
        <v/>
      </c>
      <c r="P1094" s="40">
        <f>P$134*$D1094*INDEX(P$117:P$133,$E1094)</f>
        <v/>
      </c>
      <c r="Q1094" s="40">
        <f>Q$134*$D1094*INDEX(Q$117:Q$133,$E1094)</f>
        <v/>
      </c>
      <c r="R1094" s="40">
        <f>R$134*$D1094*INDEX(R$117:R$133,$E1094)</f>
        <v/>
      </c>
      <c r="S1094" s="40">
        <f>S$134*$D1094*INDEX(S$117:S$133,$E1094)</f>
        <v/>
      </c>
      <c r="T1094" s="40">
        <f>T$134*$D1094*INDEX(T$117:T$133,$E1094)</f>
        <v/>
      </c>
      <c r="U1094" s="40">
        <f>U$134*$D1094*INDEX(U$117:U$133,$E1094)</f>
        <v/>
      </c>
      <c r="V1094" s="40">
        <f>V$134*$D1094*INDEX(V$117:V$133,$E1094)</f>
        <v/>
      </c>
      <c r="W1094" s="40">
        <f>W$134*$D1094*INDEX(W$117:W$133,$E1094)</f>
        <v/>
      </c>
      <c r="X1094" s="40">
        <f>X$134*$D1094*INDEX(X$117:X$133,$E1094)</f>
        <v/>
      </c>
      <c r="Y1094" s="40">
        <f>Y$134*$D1094*INDEX(Y$117:Y$133,$E1094)</f>
        <v/>
      </c>
      <c r="Z1094" s="40">
        <f>Z$134*$D1094*INDEX(Z$117:Z$133,$E1094)</f>
        <v/>
      </c>
      <c r="AA1094" s="40">
        <f>AA$134*$D1094*INDEX(AA$117:AA$133,$E1094)</f>
        <v/>
      </c>
      <c r="AB1094" s="40">
        <f>AB$134*$D1094*INDEX(AB$117:AB$133,$E1094)</f>
        <v/>
      </c>
      <c r="AC1094" s="40">
        <f>AC$134*$D1094*INDEX(AC$117:AC$133,$E1094)</f>
        <v/>
      </c>
      <c r="AD1094" s="42">
        <f>ETSCOST(AD$134,$D1094,INDEX(AD$117:AD$133,$E1094))</f>
        <v/>
      </c>
      <c r="AE1094" s="25">
        <f>LOWER(Settings!$C$4)&amp;".mit."&amp;$A1094&amp;IF($C1094="","","."&amp;$C1094&amp;"."&amp;$B1094)&amp;IF(INDEX(Variables!$D$5:$D$105,MATCH($A1094,Variables!$A$5:$A$105,0))="","","."&amp;INDEX(Variables!$D$5:$D$105,MATCH($A1094,Variables!$A$5:$A$105,0)))&amp;"."&amp;AE$5</f>
        <v/>
      </c>
      <c r="AF1094" s="41">
        <f>AF$134*$D1094*INDEX(AF$117:AF$133,$E1094)</f>
        <v/>
      </c>
      <c r="AG1094" s="40">
        <f>AG$134*$D1094*INDEX(AG$117:AG$133,$E1094)</f>
        <v/>
      </c>
      <c r="AH1094" s="40">
        <f>AH$134*$D1094*INDEX(AH$117:AH$133,$E1094)</f>
        <v/>
      </c>
      <c r="AI1094" s="40">
        <f>AI$134*$D1094*INDEX(AI$117:AI$133,$E1094)</f>
        <v/>
      </c>
      <c r="AJ1094" s="40">
        <f>AJ$134*$D1094*INDEX(AJ$117:AJ$133,$E1094)</f>
        <v/>
      </c>
      <c r="AK1094" s="40">
        <f>AK$134*$D1094*INDEX(AK$117:AK$133,$E1094)</f>
        <v/>
      </c>
      <c r="AL1094" s="40">
        <f>AL$134*$D1094*INDEX(AL$117:AL$133,$E1094)</f>
        <v/>
      </c>
      <c r="AM1094" s="40">
        <f>AM$134*$D1094*INDEX(AM$117:AM$133,$E1094)</f>
        <v/>
      </c>
      <c r="AN1094" s="40">
        <f>AN$134*$D1094*INDEX(AN$117:AN$133,$E1094)</f>
        <v/>
      </c>
      <c r="AO1094" s="40">
        <f>AO$134*$D1094*INDEX(AO$117:AO$133,$E1094)</f>
        <v/>
      </c>
      <c r="AP1094" s="40">
        <f>AP$134*$D1094*INDEX(AP$117:AP$133,$E1094)</f>
        <v/>
      </c>
      <c r="AQ1094" s="40">
        <f>AQ$134*$D1094*INDEX(AQ$117:AQ$133,$E1094)</f>
        <v/>
      </c>
      <c r="AR1094" s="40">
        <f>AR$134*$D1094*INDEX(AR$117:AR$133,$E1094)</f>
        <v/>
      </c>
      <c r="AS1094" s="40">
        <f>AS$134*$D1094*INDEX(AS$117:AS$133,$E1094)</f>
        <v/>
      </c>
      <c r="AT1094" s="40">
        <f>AT$134*$D1094*INDEX(AT$117:AT$133,$E1094)</f>
        <v/>
      </c>
      <c r="AU1094" s="40">
        <f>AU$134*$D1094*INDEX(AU$117:AU$133,$E1094)</f>
        <v/>
      </c>
      <c r="AV1094" s="40">
        <f>AV$134*$D1094*INDEX(AV$117:AV$133,$E1094)</f>
        <v/>
      </c>
      <c r="AW1094" s="40">
        <f>AW$134*$D1094*INDEX(AW$117:AW$133,$E1094)</f>
        <v/>
      </c>
      <c r="AX1094" s="42">
        <f>ETSCOST(AX$134,$D1094,INDEX(AX$117:AX$133,$E1094))</f>
        <v/>
      </c>
    </row>
    <row r="1095" hidden="1" outlineLevel="2"/>
    <row r="1096" hidden="1" outlineLevel="2">
      <c r="A1096" s="5" t="inlineStr">
        <is>
          <t>ntx</t>
        </is>
      </c>
      <c r="B1096" s="5" t="inlineStr">
        <is>
          <t>coa</t>
        </is>
      </c>
      <c r="C1096" s="5" t="inlineStr">
        <is>
          <t>omn</t>
        </is>
      </c>
      <c r="D1096" s="40">
        <f>INDEX(Inputs!$L$5:$L$132,MATCH($B1096&amp;"|"&amp;$C1096,Inputs!$A$5:$A$132,0))</f>
        <v/>
      </c>
      <c r="E1096" s="40">
        <f>INDEX(Inputs!$I$5:$I$132,MATCH($B1096&amp;"|"&amp;$C1096,Inputs!$A$5:$A$132,0))</f>
        <v/>
      </c>
      <c r="F1096" s="39" t="n"/>
      <c r="G1096" s="39" t="n"/>
      <c r="H1096" s="5">
        <f>INDEX(Variables!$B$5:$B$105,MATCH($A1096,Variables!$A$5:$A$105,0))&amp;IF($C1096="",""," | "&amp;INDEX(Mapping!$B$5:$B$26,MATCH($C1096,Mapping!$A$5:$A$26,0))&amp;" | "&amp;INDEX(Mapping!$B$30:$B$41,MATCH($B1096,Mapping!$A$30:$A$41,0)))</f>
        <v/>
      </c>
      <c r="I1096" s="5">
        <f>INDEX(Variables!$C$5:$C$105,MATCH($A1096,Variables!$A$5:$A$105,0))</f>
        <v/>
      </c>
      <c r="J1096" s="5">
        <f>INDEX(Variables!$E$5:$E$105,MATCH($A1096,Variables!$A$5:$A$105,0))</f>
        <v/>
      </c>
      <c r="K1096" s="25">
        <f>LOWER(Settings!$C$4)&amp;".mit."&amp;$A1096&amp;IF($C1096="","","."&amp;$C1096&amp;"."&amp;$B1096)&amp;IF(INDEX(Variables!$D$5:$D$105,MATCH($A1096,Variables!$A$5:$A$105,0))="","","."&amp;INDEX(Variables!$D$5:$D$105,MATCH($A1096,Variables!$A$5:$A$105,0)))&amp;"."&amp;K$5</f>
        <v/>
      </c>
      <c r="L1096" s="41">
        <f>INDEX(L$78:L$91,$D1096)/$E1096</f>
        <v/>
      </c>
      <c r="M1096" s="40">
        <f>INDEX(M$78:M$91,$D1096)/$E1096</f>
        <v/>
      </c>
      <c r="N1096" s="40">
        <f>INDEX(N$78:N$91,$D1096)/$E1096</f>
        <v/>
      </c>
      <c r="O1096" s="40">
        <f>INDEX(O$78:O$91,$D1096)/$E1096</f>
        <v/>
      </c>
      <c r="P1096" s="40">
        <f>INDEX(P$78:P$91,$D1096)/$E1096</f>
        <v/>
      </c>
      <c r="Q1096" s="40">
        <f>INDEX(Q$78:Q$91,$D1096)/$E1096</f>
        <v/>
      </c>
      <c r="R1096" s="40">
        <f>INDEX(R$78:R$91,$D1096)/$E1096</f>
        <v/>
      </c>
      <c r="S1096" s="40">
        <f>INDEX(S$78:S$91,$D1096)/$E1096</f>
        <v/>
      </c>
      <c r="T1096" s="40">
        <f>INDEX(T$78:T$91,$D1096)/$E1096</f>
        <v/>
      </c>
      <c r="U1096" s="40">
        <f>INDEX(U$78:U$91,$D1096)/$E1096</f>
        <v/>
      </c>
      <c r="V1096" s="40">
        <f>INDEX(V$78:V$91,$D1096)/$E1096</f>
        <v/>
      </c>
      <c r="W1096" s="40">
        <f>INDEX(W$78:W$91,$D1096)/$E1096</f>
        <v/>
      </c>
      <c r="X1096" s="40">
        <f>INDEX(X$78:X$91,$D1096)/$E1096</f>
        <v/>
      </c>
      <c r="Y1096" s="40">
        <f>INDEX(Y$78:Y$91,$D1096)/$E1096</f>
        <v/>
      </c>
      <c r="Z1096" s="40">
        <f>INDEX(Z$78:Z$91,$D1096)/$E1096</f>
        <v/>
      </c>
      <c r="AA1096" s="40">
        <f>INDEX(AA$78:AA$91,$D1096)/$E1096</f>
        <v/>
      </c>
      <c r="AB1096" s="40">
        <f>INDEX(AB$78:AB$91,$D1096)/$E1096</f>
        <v/>
      </c>
      <c r="AC1096" s="40">
        <f>INDEX(AC$78:AC$91,$D1096)/$E1096</f>
        <v/>
      </c>
      <c r="AD1096" s="42">
        <f>NEWEXCISE(INDEX(AD$78:AD$91,$D1096),$E1096)</f>
        <v/>
      </c>
      <c r="AE1096" s="25">
        <f>LOWER(Settings!$C$4)&amp;".mit."&amp;$A1096&amp;IF($C1096="","","."&amp;$C1096&amp;"."&amp;$B1096)&amp;IF(INDEX(Variables!$D$5:$D$105,MATCH($A1096,Variables!$A$5:$A$105,0))="","","."&amp;INDEX(Variables!$D$5:$D$105,MATCH($A1096,Variables!$A$5:$A$105,0)))&amp;"."&amp;AE$5</f>
        <v/>
      </c>
      <c r="AF1096" s="41">
        <f>INDEX(AF$78:AF$91,$D1096)/$E1096</f>
        <v/>
      </c>
      <c r="AG1096" s="40">
        <f>INDEX(AG$78:AG$91,$D1096)/$E1096</f>
        <v/>
      </c>
      <c r="AH1096" s="40">
        <f>INDEX(AH$78:AH$91,$D1096)/$E1096</f>
        <v/>
      </c>
      <c r="AI1096" s="40">
        <f>INDEX(AI$78:AI$91,$D1096)/$E1096</f>
        <v/>
      </c>
      <c r="AJ1096" s="40">
        <f>INDEX(AJ$78:AJ$91,$D1096)/$E1096</f>
        <v/>
      </c>
      <c r="AK1096" s="40">
        <f>INDEX(AK$78:AK$91,$D1096)/$E1096</f>
        <v/>
      </c>
      <c r="AL1096" s="40">
        <f>INDEX(AL$78:AL$91,$D1096)/$E1096</f>
        <v/>
      </c>
      <c r="AM1096" s="40">
        <f>INDEX(AM$78:AM$91,$D1096)/$E1096</f>
        <v/>
      </c>
      <c r="AN1096" s="40">
        <f>INDEX(AN$78:AN$91,$D1096)/$E1096</f>
        <v/>
      </c>
      <c r="AO1096" s="40">
        <f>INDEX(AO$78:AO$91,$D1096)/$E1096</f>
        <v/>
      </c>
      <c r="AP1096" s="40">
        <f>INDEX(AP$78:AP$91,$D1096)/$E1096</f>
        <v/>
      </c>
      <c r="AQ1096" s="40">
        <f>INDEX(AQ$78:AQ$91,$D1096)/$E1096</f>
        <v/>
      </c>
      <c r="AR1096" s="40">
        <f>INDEX(AR$78:AR$91,$D1096)/$E1096</f>
        <v/>
      </c>
      <c r="AS1096" s="40">
        <f>INDEX(AS$78:AS$91,$D1096)/$E1096</f>
        <v/>
      </c>
      <c r="AT1096" s="40">
        <f>INDEX(AT$78:AT$91,$D1096)/$E1096</f>
        <v/>
      </c>
      <c r="AU1096" s="40">
        <f>INDEX(AU$78:AU$91,$D1096)/$E1096</f>
        <v/>
      </c>
      <c r="AV1096" s="40">
        <f>INDEX(AV$78:AV$91,$D1096)/$E1096</f>
        <v/>
      </c>
      <c r="AW1096" s="40">
        <f>INDEX(AW$78:AW$91,$D1096)/$E1096</f>
        <v/>
      </c>
      <c r="AX1096" s="42">
        <f>NEWEXCISE(INDEX(AX$78:AX$91,$D1096),$E1096)</f>
        <v/>
      </c>
    </row>
    <row r="1097" hidden="1" outlineLevel="2">
      <c r="A1097" s="5" t="inlineStr">
        <is>
          <t>ntx</t>
        </is>
      </c>
      <c r="B1097" s="5" t="inlineStr">
        <is>
          <t>nga</t>
        </is>
      </c>
      <c r="C1097" s="5" t="inlineStr">
        <is>
          <t>omn</t>
        </is>
      </c>
      <c r="D1097" s="40">
        <f>INDEX(Inputs!$L$5:$L$132,MATCH($B1097&amp;"|"&amp;$C1097,Inputs!$A$5:$A$132,0))</f>
        <v/>
      </c>
      <c r="E1097" s="40">
        <f>INDEX(Inputs!$I$5:$I$132,MATCH($B1097&amp;"|"&amp;$C1097,Inputs!$A$5:$A$132,0))</f>
        <v/>
      </c>
      <c r="F1097" s="39" t="n"/>
      <c r="G1097" s="39" t="n"/>
      <c r="H1097" s="5">
        <f>INDEX(Variables!$B$5:$B$105,MATCH($A1097,Variables!$A$5:$A$105,0))&amp;IF($C1097="",""," | "&amp;INDEX(Mapping!$B$5:$B$26,MATCH($C1097,Mapping!$A$5:$A$26,0))&amp;" | "&amp;INDEX(Mapping!$B$30:$B$41,MATCH($B1097,Mapping!$A$30:$A$41,0)))</f>
        <v/>
      </c>
      <c r="I1097" s="5">
        <f>INDEX(Variables!$C$5:$C$105,MATCH($A1097,Variables!$A$5:$A$105,0))</f>
        <v/>
      </c>
      <c r="J1097" s="5">
        <f>INDEX(Variables!$E$5:$E$105,MATCH($A1097,Variables!$A$5:$A$105,0))</f>
        <v/>
      </c>
      <c r="K1097" s="25">
        <f>LOWER(Settings!$C$4)&amp;".mit."&amp;$A1097&amp;IF($C1097="","","."&amp;$C1097&amp;"."&amp;$B1097)&amp;IF(INDEX(Variables!$D$5:$D$105,MATCH($A1097,Variables!$A$5:$A$105,0))="","","."&amp;INDEX(Variables!$D$5:$D$105,MATCH($A1097,Variables!$A$5:$A$105,0)))&amp;"."&amp;K$5</f>
        <v/>
      </c>
      <c r="L1097" s="41">
        <f>INDEX(L$78:L$91,$D1097)/$E1097</f>
        <v/>
      </c>
      <c r="M1097" s="40">
        <f>INDEX(M$78:M$91,$D1097)/$E1097</f>
        <v/>
      </c>
      <c r="N1097" s="40">
        <f>INDEX(N$78:N$91,$D1097)/$E1097</f>
        <v/>
      </c>
      <c r="O1097" s="40">
        <f>INDEX(O$78:O$91,$D1097)/$E1097</f>
        <v/>
      </c>
      <c r="P1097" s="40">
        <f>INDEX(P$78:P$91,$D1097)/$E1097</f>
        <v/>
      </c>
      <c r="Q1097" s="40">
        <f>INDEX(Q$78:Q$91,$D1097)/$E1097</f>
        <v/>
      </c>
      <c r="R1097" s="40">
        <f>INDEX(R$78:R$91,$D1097)/$E1097</f>
        <v/>
      </c>
      <c r="S1097" s="40">
        <f>INDEX(S$78:S$91,$D1097)/$E1097</f>
        <v/>
      </c>
      <c r="T1097" s="40">
        <f>INDEX(T$78:T$91,$D1097)/$E1097</f>
        <v/>
      </c>
      <c r="U1097" s="40">
        <f>INDEX(U$78:U$91,$D1097)/$E1097</f>
        <v/>
      </c>
      <c r="V1097" s="40">
        <f>INDEX(V$78:V$91,$D1097)/$E1097</f>
        <v/>
      </c>
      <c r="W1097" s="40">
        <f>INDEX(W$78:W$91,$D1097)/$E1097</f>
        <v/>
      </c>
      <c r="X1097" s="40">
        <f>INDEX(X$78:X$91,$D1097)/$E1097</f>
        <v/>
      </c>
      <c r="Y1097" s="40">
        <f>INDEX(Y$78:Y$91,$D1097)/$E1097</f>
        <v/>
      </c>
      <c r="Z1097" s="40">
        <f>INDEX(Z$78:Z$91,$D1097)/$E1097</f>
        <v/>
      </c>
      <c r="AA1097" s="40">
        <f>INDEX(AA$78:AA$91,$D1097)/$E1097</f>
        <v/>
      </c>
      <c r="AB1097" s="40">
        <f>INDEX(AB$78:AB$91,$D1097)/$E1097</f>
        <v/>
      </c>
      <c r="AC1097" s="40">
        <f>INDEX(AC$78:AC$91,$D1097)/$E1097</f>
        <v/>
      </c>
      <c r="AD1097" s="42">
        <f>NEWEXCISE(INDEX(AD$78:AD$91,$D1097),$E1097)</f>
        <v/>
      </c>
      <c r="AE1097" s="25">
        <f>LOWER(Settings!$C$4)&amp;".mit."&amp;$A1097&amp;IF($C1097="","","."&amp;$C1097&amp;"."&amp;$B1097)&amp;IF(INDEX(Variables!$D$5:$D$105,MATCH($A1097,Variables!$A$5:$A$105,0))="","","."&amp;INDEX(Variables!$D$5:$D$105,MATCH($A1097,Variables!$A$5:$A$105,0)))&amp;"."&amp;AE$5</f>
        <v/>
      </c>
      <c r="AF1097" s="41">
        <f>INDEX(AF$78:AF$91,$D1097)/$E1097</f>
        <v/>
      </c>
      <c r="AG1097" s="40">
        <f>INDEX(AG$78:AG$91,$D1097)/$E1097</f>
        <v/>
      </c>
      <c r="AH1097" s="40">
        <f>INDEX(AH$78:AH$91,$D1097)/$E1097</f>
        <v/>
      </c>
      <c r="AI1097" s="40">
        <f>INDEX(AI$78:AI$91,$D1097)/$E1097</f>
        <v/>
      </c>
      <c r="AJ1097" s="40">
        <f>INDEX(AJ$78:AJ$91,$D1097)/$E1097</f>
        <v/>
      </c>
      <c r="AK1097" s="40">
        <f>INDEX(AK$78:AK$91,$D1097)/$E1097</f>
        <v/>
      </c>
      <c r="AL1097" s="40">
        <f>INDEX(AL$78:AL$91,$D1097)/$E1097</f>
        <v/>
      </c>
      <c r="AM1097" s="40">
        <f>INDEX(AM$78:AM$91,$D1097)/$E1097</f>
        <v/>
      </c>
      <c r="AN1097" s="40">
        <f>INDEX(AN$78:AN$91,$D1097)/$E1097</f>
        <v/>
      </c>
      <c r="AO1097" s="40">
        <f>INDEX(AO$78:AO$91,$D1097)/$E1097</f>
        <v/>
      </c>
      <c r="AP1097" s="40">
        <f>INDEX(AP$78:AP$91,$D1097)/$E1097</f>
        <v/>
      </c>
      <c r="AQ1097" s="40">
        <f>INDEX(AQ$78:AQ$91,$D1097)/$E1097</f>
        <v/>
      </c>
      <c r="AR1097" s="40">
        <f>INDEX(AR$78:AR$91,$D1097)/$E1097</f>
        <v/>
      </c>
      <c r="AS1097" s="40">
        <f>INDEX(AS$78:AS$91,$D1097)/$E1097</f>
        <v/>
      </c>
      <c r="AT1097" s="40">
        <f>INDEX(AT$78:AT$91,$D1097)/$E1097</f>
        <v/>
      </c>
      <c r="AU1097" s="40">
        <f>INDEX(AU$78:AU$91,$D1097)/$E1097</f>
        <v/>
      </c>
      <c r="AV1097" s="40">
        <f>INDEX(AV$78:AV$91,$D1097)/$E1097</f>
        <v/>
      </c>
      <c r="AW1097" s="40">
        <f>INDEX(AW$78:AW$91,$D1097)/$E1097</f>
        <v/>
      </c>
      <c r="AX1097" s="42">
        <f>NEWEXCISE(INDEX(AX$78:AX$91,$D1097),$E1097)</f>
        <v/>
      </c>
    </row>
    <row r="1098" hidden="1" outlineLevel="2">
      <c r="A1098" s="5" t="inlineStr">
        <is>
          <t>ntx</t>
        </is>
      </c>
      <c r="B1098" s="5" t="inlineStr">
        <is>
          <t>gso</t>
        </is>
      </c>
      <c r="C1098" s="5" t="inlineStr">
        <is>
          <t>omn</t>
        </is>
      </c>
      <c r="D1098" s="40">
        <f>INDEX(Inputs!$L$5:$L$132,MATCH($B1098&amp;"|"&amp;$C1098,Inputs!$A$5:$A$132,0))</f>
        <v/>
      </c>
      <c r="E1098" s="40">
        <f>INDEX(Inputs!$I$5:$I$132,MATCH($B1098&amp;"|"&amp;$C1098,Inputs!$A$5:$A$132,0))</f>
        <v/>
      </c>
      <c r="F1098" s="39" t="n"/>
      <c r="G1098" s="39" t="n"/>
      <c r="H1098" s="5">
        <f>INDEX(Variables!$B$5:$B$105,MATCH($A1098,Variables!$A$5:$A$105,0))&amp;IF($C1098="",""," | "&amp;INDEX(Mapping!$B$5:$B$26,MATCH($C1098,Mapping!$A$5:$A$26,0))&amp;" | "&amp;INDEX(Mapping!$B$30:$B$41,MATCH($B1098,Mapping!$A$30:$A$41,0)))</f>
        <v/>
      </c>
      <c r="I1098" s="5">
        <f>INDEX(Variables!$C$5:$C$105,MATCH($A1098,Variables!$A$5:$A$105,0))</f>
        <v/>
      </c>
      <c r="J1098" s="5">
        <f>INDEX(Variables!$E$5:$E$105,MATCH($A1098,Variables!$A$5:$A$105,0))</f>
        <v/>
      </c>
      <c r="K1098" s="25">
        <f>LOWER(Settings!$C$4)&amp;".mit."&amp;$A1098&amp;IF($C1098="","","."&amp;$C1098&amp;"."&amp;$B1098)&amp;IF(INDEX(Variables!$D$5:$D$105,MATCH($A1098,Variables!$A$5:$A$105,0))="","","."&amp;INDEX(Variables!$D$5:$D$105,MATCH($A1098,Variables!$A$5:$A$105,0)))&amp;"."&amp;K$5</f>
        <v/>
      </c>
      <c r="L1098" s="41">
        <f>INDEX(L$78:L$91,$D1098)/$E1098</f>
        <v/>
      </c>
      <c r="M1098" s="40">
        <f>INDEX(M$78:M$91,$D1098)/$E1098</f>
        <v/>
      </c>
      <c r="N1098" s="40">
        <f>INDEX(N$78:N$91,$D1098)/$E1098</f>
        <v/>
      </c>
      <c r="O1098" s="40">
        <f>INDEX(O$78:O$91,$D1098)/$E1098</f>
        <v/>
      </c>
      <c r="P1098" s="40">
        <f>INDEX(P$78:P$91,$D1098)/$E1098</f>
        <v/>
      </c>
      <c r="Q1098" s="40">
        <f>INDEX(Q$78:Q$91,$D1098)/$E1098</f>
        <v/>
      </c>
      <c r="R1098" s="40">
        <f>INDEX(R$78:R$91,$D1098)/$E1098</f>
        <v/>
      </c>
      <c r="S1098" s="40">
        <f>INDEX(S$78:S$91,$D1098)/$E1098</f>
        <v/>
      </c>
      <c r="T1098" s="40">
        <f>INDEX(T$78:T$91,$D1098)/$E1098</f>
        <v/>
      </c>
      <c r="U1098" s="40">
        <f>INDEX(U$78:U$91,$D1098)/$E1098</f>
        <v/>
      </c>
      <c r="V1098" s="40">
        <f>INDEX(V$78:V$91,$D1098)/$E1098</f>
        <v/>
      </c>
      <c r="W1098" s="40">
        <f>INDEX(W$78:W$91,$D1098)/$E1098</f>
        <v/>
      </c>
      <c r="X1098" s="40">
        <f>INDEX(X$78:X$91,$D1098)/$E1098</f>
        <v/>
      </c>
      <c r="Y1098" s="40">
        <f>INDEX(Y$78:Y$91,$D1098)/$E1098</f>
        <v/>
      </c>
      <c r="Z1098" s="40">
        <f>INDEX(Z$78:Z$91,$D1098)/$E1098</f>
        <v/>
      </c>
      <c r="AA1098" s="40">
        <f>INDEX(AA$78:AA$91,$D1098)/$E1098</f>
        <v/>
      </c>
      <c r="AB1098" s="40">
        <f>INDEX(AB$78:AB$91,$D1098)/$E1098</f>
        <v/>
      </c>
      <c r="AC1098" s="40">
        <f>INDEX(AC$78:AC$91,$D1098)/$E1098</f>
        <v/>
      </c>
      <c r="AD1098" s="42">
        <f>NEWEXCISE(INDEX(AD$78:AD$91,$D1098),$E1098)</f>
        <v/>
      </c>
      <c r="AE1098" s="25">
        <f>LOWER(Settings!$C$4)&amp;".mit."&amp;$A1098&amp;IF($C1098="","","."&amp;$C1098&amp;"."&amp;$B1098)&amp;IF(INDEX(Variables!$D$5:$D$105,MATCH($A1098,Variables!$A$5:$A$105,0))="","","."&amp;INDEX(Variables!$D$5:$D$105,MATCH($A1098,Variables!$A$5:$A$105,0)))&amp;"."&amp;AE$5</f>
        <v/>
      </c>
      <c r="AF1098" s="41">
        <f>INDEX(AF$78:AF$91,$D1098)/$E1098</f>
        <v/>
      </c>
      <c r="AG1098" s="40">
        <f>INDEX(AG$78:AG$91,$D1098)/$E1098</f>
        <v/>
      </c>
      <c r="AH1098" s="40">
        <f>INDEX(AH$78:AH$91,$D1098)/$E1098</f>
        <v/>
      </c>
      <c r="AI1098" s="40">
        <f>INDEX(AI$78:AI$91,$D1098)/$E1098</f>
        <v/>
      </c>
      <c r="AJ1098" s="40">
        <f>INDEX(AJ$78:AJ$91,$D1098)/$E1098</f>
        <v/>
      </c>
      <c r="AK1098" s="40">
        <f>INDEX(AK$78:AK$91,$D1098)/$E1098</f>
        <v/>
      </c>
      <c r="AL1098" s="40">
        <f>INDEX(AL$78:AL$91,$D1098)/$E1098</f>
        <v/>
      </c>
      <c r="AM1098" s="40">
        <f>INDEX(AM$78:AM$91,$D1098)/$E1098</f>
        <v/>
      </c>
      <c r="AN1098" s="40">
        <f>INDEX(AN$78:AN$91,$D1098)/$E1098</f>
        <v/>
      </c>
      <c r="AO1098" s="40">
        <f>INDEX(AO$78:AO$91,$D1098)/$E1098</f>
        <v/>
      </c>
      <c r="AP1098" s="40">
        <f>INDEX(AP$78:AP$91,$D1098)/$E1098</f>
        <v/>
      </c>
      <c r="AQ1098" s="40">
        <f>INDEX(AQ$78:AQ$91,$D1098)/$E1098</f>
        <v/>
      </c>
      <c r="AR1098" s="40">
        <f>INDEX(AR$78:AR$91,$D1098)/$E1098</f>
        <v/>
      </c>
      <c r="AS1098" s="40">
        <f>INDEX(AS$78:AS$91,$D1098)/$E1098</f>
        <v/>
      </c>
      <c r="AT1098" s="40">
        <f>INDEX(AT$78:AT$91,$D1098)/$E1098</f>
        <v/>
      </c>
      <c r="AU1098" s="40">
        <f>INDEX(AU$78:AU$91,$D1098)/$E1098</f>
        <v/>
      </c>
      <c r="AV1098" s="40">
        <f>INDEX(AV$78:AV$91,$D1098)/$E1098</f>
        <v/>
      </c>
      <c r="AW1098" s="40">
        <f>INDEX(AW$78:AW$91,$D1098)/$E1098</f>
        <v/>
      </c>
      <c r="AX1098" s="42">
        <f>NEWEXCISE(INDEX(AX$78:AX$91,$D1098),$E1098)</f>
        <v/>
      </c>
    </row>
    <row r="1099" hidden="1" outlineLevel="2">
      <c r="A1099" s="5" t="inlineStr">
        <is>
          <t>ntx</t>
        </is>
      </c>
      <c r="B1099" s="5" t="inlineStr">
        <is>
          <t>die</t>
        </is>
      </c>
      <c r="C1099" s="5" t="inlineStr">
        <is>
          <t>omn</t>
        </is>
      </c>
      <c r="D1099" s="40">
        <f>INDEX(Inputs!$L$5:$L$132,MATCH($B1099&amp;"|"&amp;$C1099,Inputs!$A$5:$A$132,0))</f>
        <v/>
      </c>
      <c r="E1099" s="40">
        <f>INDEX(Inputs!$I$5:$I$132,MATCH($B1099&amp;"|"&amp;$C1099,Inputs!$A$5:$A$132,0))</f>
        <v/>
      </c>
      <c r="F1099" s="39" t="n"/>
      <c r="G1099" s="39" t="n"/>
      <c r="H1099" s="5">
        <f>INDEX(Variables!$B$5:$B$105,MATCH($A1099,Variables!$A$5:$A$105,0))&amp;IF($C1099="",""," | "&amp;INDEX(Mapping!$B$5:$B$26,MATCH($C1099,Mapping!$A$5:$A$26,0))&amp;" | "&amp;INDEX(Mapping!$B$30:$B$41,MATCH($B1099,Mapping!$A$30:$A$41,0)))</f>
        <v/>
      </c>
      <c r="I1099" s="5">
        <f>INDEX(Variables!$C$5:$C$105,MATCH($A1099,Variables!$A$5:$A$105,0))</f>
        <v/>
      </c>
      <c r="J1099" s="5">
        <f>INDEX(Variables!$E$5:$E$105,MATCH($A1099,Variables!$A$5:$A$105,0))</f>
        <v/>
      </c>
      <c r="K1099" s="25">
        <f>LOWER(Settings!$C$4)&amp;".mit."&amp;$A1099&amp;IF($C1099="","","."&amp;$C1099&amp;"."&amp;$B1099)&amp;IF(INDEX(Variables!$D$5:$D$105,MATCH($A1099,Variables!$A$5:$A$105,0))="","","."&amp;INDEX(Variables!$D$5:$D$105,MATCH($A1099,Variables!$A$5:$A$105,0)))&amp;"."&amp;K$5</f>
        <v/>
      </c>
      <c r="L1099" s="41">
        <f>INDEX(L$78:L$91,$D1099)/$E1099</f>
        <v/>
      </c>
      <c r="M1099" s="40">
        <f>INDEX(M$78:M$91,$D1099)/$E1099</f>
        <v/>
      </c>
      <c r="N1099" s="40">
        <f>INDEX(N$78:N$91,$D1099)/$E1099</f>
        <v/>
      </c>
      <c r="O1099" s="40">
        <f>INDEX(O$78:O$91,$D1099)/$E1099</f>
        <v/>
      </c>
      <c r="P1099" s="40">
        <f>INDEX(P$78:P$91,$D1099)/$E1099</f>
        <v/>
      </c>
      <c r="Q1099" s="40">
        <f>INDEX(Q$78:Q$91,$D1099)/$E1099</f>
        <v/>
      </c>
      <c r="R1099" s="40">
        <f>INDEX(R$78:R$91,$D1099)/$E1099</f>
        <v/>
      </c>
      <c r="S1099" s="40">
        <f>INDEX(S$78:S$91,$D1099)/$E1099</f>
        <v/>
      </c>
      <c r="T1099" s="40">
        <f>INDEX(T$78:T$91,$D1099)/$E1099</f>
        <v/>
      </c>
      <c r="U1099" s="40">
        <f>INDEX(U$78:U$91,$D1099)/$E1099</f>
        <v/>
      </c>
      <c r="V1099" s="40">
        <f>INDEX(V$78:V$91,$D1099)/$E1099</f>
        <v/>
      </c>
      <c r="W1099" s="40">
        <f>INDEX(W$78:W$91,$D1099)/$E1099</f>
        <v/>
      </c>
      <c r="X1099" s="40">
        <f>INDEX(X$78:X$91,$D1099)/$E1099</f>
        <v/>
      </c>
      <c r="Y1099" s="40">
        <f>INDEX(Y$78:Y$91,$D1099)/$E1099</f>
        <v/>
      </c>
      <c r="Z1099" s="40">
        <f>INDEX(Z$78:Z$91,$D1099)/$E1099</f>
        <v/>
      </c>
      <c r="AA1099" s="40">
        <f>INDEX(AA$78:AA$91,$D1099)/$E1099</f>
        <v/>
      </c>
      <c r="AB1099" s="40">
        <f>INDEX(AB$78:AB$91,$D1099)/$E1099</f>
        <v/>
      </c>
      <c r="AC1099" s="40">
        <f>INDEX(AC$78:AC$91,$D1099)/$E1099</f>
        <v/>
      </c>
      <c r="AD1099" s="42">
        <f>NEWEXCISE(INDEX(AD$78:AD$91,$D1099),$E1099)</f>
        <v/>
      </c>
      <c r="AE1099" s="25">
        <f>LOWER(Settings!$C$4)&amp;".mit."&amp;$A1099&amp;IF($C1099="","","."&amp;$C1099&amp;"."&amp;$B1099)&amp;IF(INDEX(Variables!$D$5:$D$105,MATCH($A1099,Variables!$A$5:$A$105,0))="","","."&amp;INDEX(Variables!$D$5:$D$105,MATCH($A1099,Variables!$A$5:$A$105,0)))&amp;"."&amp;AE$5</f>
        <v/>
      </c>
      <c r="AF1099" s="41">
        <f>INDEX(AF$78:AF$91,$D1099)/$E1099</f>
        <v/>
      </c>
      <c r="AG1099" s="40">
        <f>INDEX(AG$78:AG$91,$D1099)/$E1099</f>
        <v/>
      </c>
      <c r="AH1099" s="40">
        <f>INDEX(AH$78:AH$91,$D1099)/$E1099</f>
        <v/>
      </c>
      <c r="AI1099" s="40">
        <f>INDEX(AI$78:AI$91,$D1099)/$E1099</f>
        <v/>
      </c>
      <c r="AJ1099" s="40">
        <f>INDEX(AJ$78:AJ$91,$D1099)/$E1099</f>
        <v/>
      </c>
      <c r="AK1099" s="40">
        <f>INDEX(AK$78:AK$91,$D1099)/$E1099</f>
        <v/>
      </c>
      <c r="AL1099" s="40">
        <f>INDEX(AL$78:AL$91,$D1099)/$E1099</f>
        <v/>
      </c>
      <c r="AM1099" s="40">
        <f>INDEX(AM$78:AM$91,$D1099)/$E1099</f>
        <v/>
      </c>
      <c r="AN1099" s="40">
        <f>INDEX(AN$78:AN$91,$D1099)/$E1099</f>
        <v/>
      </c>
      <c r="AO1099" s="40">
        <f>INDEX(AO$78:AO$91,$D1099)/$E1099</f>
        <v/>
      </c>
      <c r="AP1099" s="40">
        <f>INDEX(AP$78:AP$91,$D1099)/$E1099</f>
        <v/>
      </c>
      <c r="AQ1099" s="40">
        <f>INDEX(AQ$78:AQ$91,$D1099)/$E1099</f>
        <v/>
      </c>
      <c r="AR1099" s="40">
        <f>INDEX(AR$78:AR$91,$D1099)/$E1099</f>
        <v/>
      </c>
      <c r="AS1099" s="40">
        <f>INDEX(AS$78:AS$91,$D1099)/$E1099</f>
        <v/>
      </c>
      <c r="AT1099" s="40">
        <f>INDEX(AT$78:AT$91,$D1099)/$E1099</f>
        <v/>
      </c>
      <c r="AU1099" s="40">
        <f>INDEX(AU$78:AU$91,$D1099)/$E1099</f>
        <v/>
      </c>
      <c r="AV1099" s="40">
        <f>INDEX(AV$78:AV$91,$D1099)/$E1099</f>
        <v/>
      </c>
      <c r="AW1099" s="40">
        <f>INDEX(AW$78:AW$91,$D1099)/$E1099</f>
        <v/>
      </c>
      <c r="AX1099" s="42">
        <f>NEWEXCISE(INDEX(AX$78:AX$91,$D1099),$E1099)</f>
        <v/>
      </c>
    </row>
    <row r="1100" hidden="1" outlineLevel="2">
      <c r="A1100" s="5" t="inlineStr">
        <is>
          <t>ntx</t>
        </is>
      </c>
      <c r="B1100" s="5" t="inlineStr">
        <is>
          <t>lpg</t>
        </is>
      </c>
      <c r="C1100" s="5" t="inlineStr">
        <is>
          <t>omn</t>
        </is>
      </c>
      <c r="D1100" s="40">
        <f>INDEX(Inputs!$L$5:$L$132,MATCH($B1100&amp;"|"&amp;$C1100,Inputs!$A$5:$A$132,0))</f>
        <v/>
      </c>
      <c r="E1100" s="40">
        <f>INDEX(Inputs!$I$5:$I$132,MATCH($B1100&amp;"|"&amp;$C1100,Inputs!$A$5:$A$132,0))</f>
        <v/>
      </c>
      <c r="F1100" s="39" t="n"/>
      <c r="G1100" s="39" t="n"/>
      <c r="H1100" s="5">
        <f>INDEX(Variables!$B$5:$B$105,MATCH($A1100,Variables!$A$5:$A$105,0))&amp;IF($C1100="",""," | "&amp;INDEX(Mapping!$B$5:$B$26,MATCH($C1100,Mapping!$A$5:$A$26,0))&amp;" | "&amp;INDEX(Mapping!$B$30:$B$41,MATCH($B1100,Mapping!$A$30:$A$41,0)))</f>
        <v/>
      </c>
      <c r="I1100" s="5">
        <f>INDEX(Variables!$C$5:$C$105,MATCH($A1100,Variables!$A$5:$A$105,0))</f>
        <v/>
      </c>
      <c r="J1100" s="5">
        <f>INDEX(Variables!$E$5:$E$105,MATCH($A1100,Variables!$A$5:$A$105,0))</f>
        <v/>
      </c>
      <c r="K1100" s="25">
        <f>LOWER(Settings!$C$4)&amp;".mit."&amp;$A1100&amp;IF($C1100="","","."&amp;$C1100&amp;"."&amp;$B1100)&amp;IF(INDEX(Variables!$D$5:$D$105,MATCH($A1100,Variables!$A$5:$A$105,0))="","","."&amp;INDEX(Variables!$D$5:$D$105,MATCH($A1100,Variables!$A$5:$A$105,0)))&amp;"."&amp;K$5</f>
        <v/>
      </c>
      <c r="L1100" s="41">
        <f>INDEX(L$78:L$91,$D1100)/$E1100</f>
        <v/>
      </c>
      <c r="M1100" s="40">
        <f>INDEX(M$78:M$91,$D1100)/$E1100</f>
        <v/>
      </c>
      <c r="N1100" s="40">
        <f>INDEX(N$78:N$91,$D1100)/$E1100</f>
        <v/>
      </c>
      <c r="O1100" s="40">
        <f>INDEX(O$78:O$91,$D1100)/$E1100</f>
        <v/>
      </c>
      <c r="P1100" s="40">
        <f>INDEX(P$78:P$91,$D1100)/$E1100</f>
        <v/>
      </c>
      <c r="Q1100" s="40">
        <f>INDEX(Q$78:Q$91,$D1100)/$E1100</f>
        <v/>
      </c>
      <c r="R1100" s="40">
        <f>INDEX(R$78:R$91,$D1100)/$E1100</f>
        <v/>
      </c>
      <c r="S1100" s="40">
        <f>INDEX(S$78:S$91,$D1100)/$E1100</f>
        <v/>
      </c>
      <c r="T1100" s="40">
        <f>INDEX(T$78:T$91,$D1100)/$E1100</f>
        <v/>
      </c>
      <c r="U1100" s="40">
        <f>INDEX(U$78:U$91,$D1100)/$E1100</f>
        <v/>
      </c>
      <c r="V1100" s="40">
        <f>INDEX(V$78:V$91,$D1100)/$E1100</f>
        <v/>
      </c>
      <c r="W1100" s="40">
        <f>INDEX(W$78:W$91,$D1100)/$E1100</f>
        <v/>
      </c>
      <c r="X1100" s="40">
        <f>INDEX(X$78:X$91,$D1100)/$E1100</f>
        <v/>
      </c>
      <c r="Y1100" s="40">
        <f>INDEX(Y$78:Y$91,$D1100)/$E1100</f>
        <v/>
      </c>
      <c r="Z1100" s="40">
        <f>INDEX(Z$78:Z$91,$D1100)/$E1100</f>
        <v/>
      </c>
      <c r="AA1100" s="40">
        <f>INDEX(AA$78:AA$91,$D1100)/$E1100</f>
        <v/>
      </c>
      <c r="AB1100" s="40">
        <f>INDEX(AB$78:AB$91,$D1100)/$E1100</f>
        <v/>
      </c>
      <c r="AC1100" s="40">
        <f>INDEX(AC$78:AC$91,$D1100)/$E1100</f>
        <v/>
      </c>
      <c r="AD1100" s="42">
        <f>NEWEXCISE(INDEX(AD$78:AD$91,$D1100),$E1100)</f>
        <v/>
      </c>
      <c r="AE1100" s="25">
        <f>LOWER(Settings!$C$4)&amp;".mit."&amp;$A1100&amp;IF($C1100="","","."&amp;$C1100&amp;"."&amp;$B1100)&amp;IF(INDEX(Variables!$D$5:$D$105,MATCH($A1100,Variables!$A$5:$A$105,0))="","","."&amp;INDEX(Variables!$D$5:$D$105,MATCH($A1100,Variables!$A$5:$A$105,0)))&amp;"."&amp;AE$5</f>
        <v/>
      </c>
      <c r="AF1100" s="41">
        <f>INDEX(AF$78:AF$91,$D1100)/$E1100</f>
        <v/>
      </c>
      <c r="AG1100" s="40">
        <f>INDEX(AG$78:AG$91,$D1100)/$E1100</f>
        <v/>
      </c>
      <c r="AH1100" s="40">
        <f>INDEX(AH$78:AH$91,$D1100)/$E1100</f>
        <v/>
      </c>
      <c r="AI1100" s="40">
        <f>INDEX(AI$78:AI$91,$D1100)/$E1100</f>
        <v/>
      </c>
      <c r="AJ1100" s="40">
        <f>INDEX(AJ$78:AJ$91,$D1100)/$E1100</f>
        <v/>
      </c>
      <c r="AK1100" s="40">
        <f>INDEX(AK$78:AK$91,$D1100)/$E1100</f>
        <v/>
      </c>
      <c r="AL1100" s="40">
        <f>INDEX(AL$78:AL$91,$D1100)/$E1100</f>
        <v/>
      </c>
      <c r="AM1100" s="40">
        <f>INDEX(AM$78:AM$91,$D1100)/$E1100</f>
        <v/>
      </c>
      <c r="AN1100" s="40">
        <f>INDEX(AN$78:AN$91,$D1100)/$E1100</f>
        <v/>
      </c>
      <c r="AO1100" s="40">
        <f>INDEX(AO$78:AO$91,$D1100)/$E1100</f>
        <v/>
      </c>
      <c r="AP1100" s="40">
        <f>INDEX(AP$78:AP$91,$D1100)/$E1100</f>
        <v/>
      </c>
      <c r="AQ1100" s="40">
        <f>INDEX(AQ$78:AQ$91,$D1100)/$E1100</f>
        <v/>
      </c>
      <c r="AR1100" s="40">
        <f>INDEX(AR$78:AR$91,$D1100)/$E1100</f>
        <v/>
      </c>
      <c r="AS1100" s="40">
        <f>INDEX(AS$78:AS$91,$D1100)/$E1100</f>
        <v/>
      </c>
      <c r="AT1100" s="40">
        <f>INDEX(AT$78:AT$91,$D1100)/$E1100</f>
        <v/>
      </c>
      <c r="AU1100" s="40">
        <f>INDEX(AU$78:AU$91,$D1100)/$E1100</f>
        <v/>
      </c>
      <c r="AV1100" s="40">
        <f>INDEX(AV$78:AV$91,$D1100)/$E1100</f>
        <v/>
      </c>
      <c r="AW1100" s="40">
        <f>INDEX(AW$78:AW$91,$D1100)/$E1100</f>
        <v/>
      </c>
      <c r="AX1100" s="42">
        <f>NEWEXCISE(INDEX(AX$78:AX$91,$D1100),$E1100)</f>
        <v/>
      </c>
    </row>
    <row r="1101" hidden="1" outlineLevel="2">
      <c r="A1101" s="5" t="inlineStr">
        <is>
          <t>ntx</t>
        </is>
      </c>
      <c r="B1101" s="5" t="inlineStr">
        <is>
          <t>ker</t>
        </is>
      </c>
      <c r="C1101" s="5" t="inlineStr">
        <is>
          <t>omn</t>
        </is>
      </c>
      <c r="D1101" s="40">
        <f>INDEX(Inputs!$L$5:$L$132,MATCH($B1101&amp;"|"&amp;$C1101,Inputs!$A$5:$A$132,0))</f>
        <v/>
      </c>
      <c r="E1101" s="40">
        <f>INDEX(Inputs!$I$5:$I$132,MATCH($B1101&amp;"|"&amp;$C1101,Inputs!$A$5:$A$132,0))</f>
        <v/>
      </c>
      <c r="F1101" s="39" t="n"/>
      <c r="G1101" s="39" t="n"/>
      <c r="H1101" s="5">
        <f>INDEX(Variables!$B$5:$B$105,MATCH($A1101,Variables!$A$5:$A$105,0))&amp;IF($C1101="",""," | "&amp;INDEX(Mapping!$B$5:$B$26,MATCH($C1101,Mapping!$A$5:$A$26,0))&amp;" | "&amp;INDEX(Mapping!$B$30:$B$41,MATCH($B1101,Mapping!$A$30:$A$41,0)))</f>
        <v/>
      </c>
      <c r="I1101" s="5">
        <f>INDEX(Variables!$C$5:$C$105,MATCH($A1101,Variables!$A$5:$A$105,0))</f>
        <v/>
      </c>
      <c r="J1101" s="5">
        <f>INDEX(Variables!$E$5:$E$105,MATCH($A1101,Variables!$A$5:$A$105,0))</f>
        <v/>
      </c>
      <c r="K1101" s="25">
        <f>LOWER(Settings!$C$4)&amp;".mit."&amp;$A1101&amp;IF($C1101="","","."&amp;$C1101&amp;"."&amp;$B1101)&amp;IF(INDEX(Variables!$D$5:$D$105,MATCH($A1101,Variables!$A$5:$A$105,0))="","","."&amp;INDEX(Variables!$D$5:$D$105,MATCH($A1101,Variables!$A$5:$A$105,0)))&amp;"."&amp;K$5</f>
        <v/>
      </c>
      <c r="L1101" s="41">
        <f>INDEX(L$78:L$91,$D1101)/$E1101</f>
        <v/>
      </c>
      <c r="M1101" s="40">
        <f>INDEX(M$78:M$91,$D1101)/$E1101</f>
        <v/>
      </c>
      <c r="N1101" s="40">
        <f>INDEX(N$78:N$91,$D1101)/$E1101</f>
        <v/>
      </c>
      <c r="O1101" s="40">
        <f>INDEX(O$78:O$91,$D1101)/$E1101</f>
        <v/>
      </c>
      <c r="P1101" s="40">
        <f>INDEX(P$78:P$91,$D1101)/$E1101</f>
        <v/>
      </c>
      <c r="Q1101" s="40">
        <f>INDEX(Q$78:Q$91,$D1101)/$E1101</f>
        <v/>
      </c>
      <c r="R1101" s="40">
        <f>INDEX(R$78:R$91,$D1101)/$E1101</f>
        <v/>
      </c>
      <c r="S1101" s="40">
        <f>INDEX(S$78:S$91,$D1101)/$E1101</f>
        <v/>
      </c>
      <c r="T1101" s="40">
        <f>INDEX(T$78:T$91,$D1101)/$E1101</f>
        <v/>
      </c>
      <c r="U1101" s="40">
        <f>INDEX(U$78:U$91,$D1101)/$E1101</f>
        <v/>
      </c>
      <c r="V1101" s="40">
        <f>INDEX(V$78:V$91,$D1101)/$E1101</f>
        <v/>
      </c>
      <c r="W1101" s="40">
        <f>INDEX(W$78:W$91,$D1101)/$E1101</f>
        <v/>
      </c>
      <c r="X1101" s="40">
        <f>INDEX(X$78:X$91,$D1101)/$E1101</f>
        <v/>
      </c>
      <c r="Y1101" s="40">
        <f>INDEX(Y$78:Y$91,$D1101)/$E1101</f>
        <v/>
      </c>
      <c r="Z1101" s="40">
        <f>INDEX(Z$78:Z$91,$D1101)/$E1101</f>
        <v/>
      </c>
      <c r="AA1101" s="40">
        <f>INDEX(AA$78:AA$91,$D1101)/$E1101</f>
        <v/>
      </c>
      <c r="AB1101" s="40">
        <f>INDEX(AB$78:AB$91,$D1101)/$E1101</f>
        <v/>
      </c>
      <c r="AC1101" s="40">
        <f>INDEX(AC$78:AC$91,$D1101)/$E1101</f>
        <v/>
      </c>
      <c r="AD1101" s="42">
        <f>NEWEXCISE(INDEX(AD$78:AD$91,$D1101),$E1101)</f>
        <v/>
      </c>
      <c r="AE1101" s="25">
        <f>LOWER(Settings!$C$4)&amp;".mit."&amp;$A1101&amp;IF($C1101="","","."&amp;$C1101&amp;"."&amp;$B1101)&amp;IF(INDEX(Variables!$D$5:$D$105,MATCH($A1101,Variables!$A$5:$A$105,0))="","","."&amp;INDEX(Variables!$D$5:$D$105,MATCH($A1101,Variables!$A$5:$A$105,0)))&amp;"."&amp;AE$5</f>
        <v/>
      </c>
      <c r="AF1101" s="41">
        <f>INDEX(AF$78:AF$91,$D1101)/$E1101</f>
        <v/>
      </c>
      <c r="AG1101" s="40">
        <f>INDEX(AG$78:AG$91,$D1101)/$E1101</f>
        <v/>
      </c>
      <c r="AH1101" s="40">
        <f>INDEX(AH$78:AH$91,$D1101)/$E1101</f>
        <v/>
      </c>
      <c r="AI1101" s="40">
        <f>INDEX(AI$78:AI$91,$D1101)/$E1101</f>
        <v/>
      </c>
      <c r="AJ1101" s="40">
        <f>INDEX(AJ$78:AJ$91,$D1101)/$E1101</f>
        <v/>
      </c>
      <c r="AK1101" s="40">
        <f>INDEX(AK$78:AK$91,$D1101)/$E1101</f>
        <v/>
      </c>
      <c r="AL1101" s="40">
        <f>INDEX(AL$78:AL$91,$D1101)/$E1101</f>
        <v/>
      </c>
      <c r="AM1101" s="40">
        <f>INDEX(AM$78:AM$91,$D1101)/$E1101</f>
        <v/>
      </c>
      <c r="AN1101" s="40">
        <f>INDEX(AN$78:AN$91,$D1101)/$E1101</f>
        <v/>
      </c>
      <c r="AO1101" s="40">
        <f>INDEX(AO$78:AO$91,$D1101)/$E1101</f>
        <v/>
      </c>
      <c r="AP1101" s="40">
        <f>INDEX(AP$78:AP$91,$D1101)/$E1101</f>
        <v/>
      </c>
      <c r="AQ1101" s="40">
        <f>INDEX(AQ$78:AQ$91,$D1101)/$E1101</f>
        <v/>
      </c>
      <c r="AR1101" s="40">
        <f>INDEX(AR$78:AR$91,$D1101)/$E1101</f>
        <v/>
      </c>
      <c r="AS1101" s="40">
        <f>INDEX(AS$78:AS$91,$D1101)/$E1101</f>
        <v/>
      </c>
      <c r="AT1101" s="40">
        <f>INDEX(AT$78:AT$91,$D1101)/$E1101</f>
        <v/>
      </c>
      <c r="AU1101" s="40">
        <f>INDEX(AU$78:AU$91,$D1101)/$E1101</f>
        <v/>
      </c>
      <c r="AV1101" s="40">
        <f>INDEX(AV$78:AV$91,$D1101)/$E1101</f>
        <v/>
      </c>
      <c r="AW1101" s="40">
        <f>INDEX(AW$78:AW$91,$D1101)/$E1101</f>
        <v/>
      </c>
      <c r="AX1101" s="42">
        <f>NEWEXCISE(INDEX(AX$78:AX$91,$D1101),$E1101)</f>
        <v/>
      </c>
    </row>
    <row r="1102" hidden="1" outlineLevel="2">
      <c r="A1102" s="5" t="inlineStr">
        <is>
          <t>ntx</t>
        </is>
      </c>
      <c r="B1102" s="5" t="inlineStr">
        <is>
          <t>oop</t>
        </is>
      </c>
      <c r="C1102" s="5" t="inlineStr">
        <is>
          <t>omn</t>
        </is>
      </c>
      <c r="D1102" s="40">
        <f>INDEX(Inputs!$L$5:$L$132,MATCH($B1102&amp;"|"&amp;$C1102,Inputs!$A$5:$A$132,0))</f>
        <v/>
      </c>
      <c r="E1102" s="40">
        <f>INDEX(Inputs!$I$5:$I$132,MATCH($B1102&amp;"|"&amp;$C1102,Inputs!$A$5:$A$132,0))</f>
        <v/>
      </c>
      <c r="F1102" s="39" t="n"/>
      <c r="G1102" s="39" t="n"/>
      <c r="H1102" s="5">
        <f>INDEX(Variables!$B$5:$B$105,MATCH($A1102,Variables!$A$5:$A$105,0))&amp;IF($C1102="",""," | "&amp;INDEX(Mapping!$B$5:$B$26,MATCH($C1102,Mapping!$A$5:$A$26,0))&amp;" | "&amp;INDEX(Mapping!$B$30:$B$41,MATCH($B1102,Mapping!$A$30:$A$41,0)))</f>
        <v/>
      </c>
      <c r="I1102" s="5">
        <f>INDEX(Variables!$C$5:$C$105,MATCH($A1102,Variables!$A$5:$A$105,0))</f>
        <v/>
      </c>
      <c r="J1102" s="5">
        <f>INDEX(Variables!$E$5:$E$105,MATCH($A1102,Variables!$A$5:$A$105,0))</f>
        <v/>
      </c>
      <c r="K1102" s="25">
        <f>LOWER(Settings!$C$4)&amp;".mit."&amp;$A1102&amp;IF($C1102="","","."&amp;$C1102&amp;"."&amp;$B1102)&amp;IF(INDEX(Variables!$D$5:$D$105,MATCH($A1102,Variables!$A$5:$A$105,0))="","","."&amp;INDEX(Variables!$D$5:$D$105,MATCH($A1102,Variables!$A$5:$A$105,0)))&amp;"."&amp;K$5</f>
        <v/>
      </c>
      <c r="L1102" s="41">
        <f>INDEX(L$78:L$91,$D1102)/$E1102</f>
        <v/>
      </c>
      <c r="M1102" s="40">
        <f>INDEX(M$78:M$91,$D1102)/$E1102</f>
        <v/>
      </c>
      <c r="N1102" s="40">
        <f>INDEX(N$78:N$91,$D1102)/$E1102</f>
        <v/>
      </c>
      <c r="O1102" s="40">
        <f>INDEX(O$78:O$91,$D1102)/$E1102</f>
        <v/>
      </c>
      <c r="P1102" s="40">
        <f>INDEX(P$78:P$91,$D1102)/$E1102</f>
        <v/>
      </c>
      <c r="Q1102" s="40">
        <f>INDEX(Q$78:Q$91,$D1102)/$E1102</f>
        <v/>
      </c>
      <c r="R1102" s="40">
        <f>INDEX(R$78:R$91,$D1102)/$E1102</f>
        <v/>
      </c>
      <c r="S1102" s="40">
        <f>INDEX(S$78:S$91,$D1102)/$E1102</f>
        <v/>
      </c>
      <c r="T1102" s="40">
        <f>INDEX(T$78:T$91,$D1102)/$E1102</f>
        <v/>
      </c>
      <c r="U1102" s="40">
        <f>INDEX(U$78:U$91,$D1102)/$E1102</f>
        <v/>
      </c>
      <c r="V1102" s="40">
        <f>INDEX(V$78:V$91,$D1102)/$E1102</f>
        <v/>
      </c>
      <c r="W1102" s="40">
        <f>INDEX(W$78:W$91,$D1102)/$E1102</f>
        <v/>
      </c>
      <c r="X1102" s="40">
        <f>INDEX(X$78:X$91,$D1102)/$E1102</f>
        <v/>
      </c>
      <c r="Y1102" s="40">
        <f>INDEX(Y$78:Y$91,$D1102)/$E1102</f>
        <v/>
      </c>
      <c r="Z1102" s="40">
        <f>INDEX(Z$78:Z$91,$D1102)/$E1102</f>
        <v/>
      </c>
      <c r="AA1102" s="40">
        <f>INDEX(AA$78:AA$91,$D1102)/$E1102</f>
        <v/>
      </c>
      <c r="AB1102" s="40">
        <f>INDEX(AB$78:AB$91,$D1102)/$E1102</f>
        <v/>
      </c>
      <c r="AC1102" s="40">
        <f>INDEX(AC$78:AC$91,$D1102)/$E1102</f>
        <v/>
      </c>
      <c r="AD1102" s="42">
        <f>NEWEXCISE(INDEX(AD$78:AD$91,$D1102),$E1102)</f>
        <v/>
      </c>
      <c r="AE1102" s="25">
        <f>LOWER(Settings!$C$4)&amp;".mit."&amp;$A1102&amp;IF($C1102="","","."&amp;$C1102&amp;"."&amp;$B1102)&amp;IF(INDEX(Variables!$D$5:$D$105,MATCH($A1102,Variables!$A$5:$A$105,0))="","","."&amp;INDEX(Variables!$D$5:$D$105,MATCH($A1102,Variables!$A$5:$A$105,0)))&amp;"."&amp;AE$5</f>
        <v/>
      </c>
      <c r="AF1102" s="41">
        <f>INDEX(AF$78:AF$91,$D1102)/$E1102</f>
        <v/>
      </c>
      <c r="AG1102" s="40">
        <f>INDEX(AG$78:AG$91,$D1102)/$E1102</f>
        <v/>
      </c>
      <c r="AH1102" s="40">
        <f>INDEX(AH$78:AH$91,$D1102)/$E1102</f>
        <v/>
      </c>
      <c r="AI1102" s="40">
        <f>INDEX(AI$78:AI$91,$D1102)/$E1102</f>
        <v/>
      </c>
      <c r="AJ1102" s="40">
        <f>INDEX(AJ$78:AJ$91,$D1102)/$E1102</f>
        <v/>
      </c>
      <c r="AK1102" s="40">
        <f>INDEX(AK$78:AK$91,$D1102)/$E1102</f>
        <v/>
      </c>
      <c r="AL1102" s="40">
        <f>INDEX(AL$78:AL$91,$D1102)/$E1102</f>
        <v/>
      </c>
      <c r="AM1102" s="40">
        <f>INDEX(AM$78:AM$91,$D1102)/$E1102</f>
        <v/>
      </c>
      <c r="AN1102" s="40">
        <f>INDEX(AN$78:AN$91,$D1102)/$E1102</f>
        <v/>
      </c>
      <c r="AO1102" s="40">
        <f>INDEX(AO$78:AO$91,$D1102)/$E1102</f>
        <v/>
      </c>
      <c r="AP1102" s="40">
        <f>INDEX(AP$78:AP$91,$D1102)/$E1102</f>
        <v/>
      </c>
      <c r="AQ1102" s="40">
        <f>INDEX(AQ$78:AQ$91,$D1102)/$E1102</f>
        <v/>
      </c>
      <c r="AR1102" s="40">
        <f>INDEX(AR$78:AR$91,$D1102)/$E1102</f>
        <v/>
      </c>
      <c r="AS1102" s="40">
        <f>INDEX(AS$78:AS$91,$D1102)/$E1102</f>
        <v/>
      </c>
      <c r="AT1102" s="40">
        <f>INDEX(AT$78:AT$91,$D1102)/$E1102</f>
        <v/>
      </c>
      <c r="AU1102" s="40">
        <f>INDEX(AU$78:AU$91,$D1102)/$E1102</f>
        <v/>
      </c>
      <c r="AV1102" s="40">
        <f>INDEX(AV$78:AV$91,$D1102)/$E1102</f>
        <v/>
      </c>
      <c r="AW1102" s="40">
        <f>INDEX(AW$78:AW$91,$D1102)/$E1102</f>
        <v/>
      </c>
      <c r="AX1102" s="42">
        <f>NEWEXCISE(INDEX(AX$78:AX$91,$D1102),$E1102)</f>
        <v/>
      </c>
    </row>
    <row r="1103" hidden="1" outlineLevel="2">
      <c r="A1103" s="5" t="inlineStr">
        <is>
          <t>ntx</t>
        </is>
      </c>
      <c r="B1103" s="5" t="inlineStr">
        <is>
          <t>bio</t>
        </is>
      </c>
      <c r="C1103" s="5" t="inlineStr">
        <is>
          <t>omn</t>
        </is>
      </c>
      <c r="D1103" s="40">
        <f>INDEX(Inputs!$L$5:$L$132,MATCH($B1103&amp;"|"&amp;$C1103,Inputs!$A$5:$A$132,0))</f>
        <v/>
      </c>
      <c r="E1103" s="40">
        <f>INDEX(Inputs!$I$5:$I$132,MATCH($B1103&amp;"|"&amp;$C1103,Inputs!$A$5:$A$132,0))</f>
        <v/>
      </c>
      <c r="F1103" s="39" t="n"/>
      <c r="G1103" s="39" t="n"/>
      <c r="H1103" s="5">
        <f>INDEX(Variables!$B$5:$B$105,MATCH($A1103,Variables!$A$5:$A$105,0))&amp;IF($C1103="",""," | "&amp;INDEX(Mapping!$B$5:$B$26,MATCH($C1103,Mapping!$A$5:$A$26,0))&amp;" | "&amp;INDEX(Mapping!$B$30:$B$41,MATCH($B1103,Mapping!$A$30:$A$41,0)))</f>
        <v/>
      </c>
      <c r="I1103" s="5">
        <f>INDEX(Variables!$C$5:$C$105,MATCH($A1103,Variables!$A$5:$A$105,0))</f>
        <v/>
      </c>
      <c r="J1103" s="5">
        <f>INDEX(Variables!$E$5:$E$105,MATCH($A1103,Variables!$A$5:$A$105,0))</f>
        <v/>
      </c>
      <c r="K1103" s="25">
        <f>LOWER(Settings!$C$4)&amp;".mit."&amp;$A1103&amp;IF($C1103="","","."&amp;$C1103&amp;"."&amp;$B1103)&amp;IF(INDEX(Variables!$D$5:$D$105,MATCH($A1103,Variables!$A$5:$A$105,0))="","","."&amp;INDEX(Variables!$D$5:$D$105,MATCH($A1103,Variables!$A$5:$A$105,0)))&amp;"."&amp;K$5</f>
        <v/>
      </c>
      <c r="L1103" s="41">
        <f>INDEX(L$78:L$91,$D1103)/$E1103</f>
        <v/>
      </c>
      <c r="M1103" s="40">
        <f>INDEX(M$78:M$91,$D1103)/$E1103</f>
        <v/>
      </c>
      <c r="N1103" s="40">
        <f>INDEX(N$78:N$91,$D1103)/$E1103</f>
        <v/>
      </c>
      <c r="O1103" s="40">
        <f>INDEX(O$78:O$91,$D1103)/$E1103</f>
        <v/>
      </c>
      <c r="P1103" s="40">
        <f>INDEX(P$78:P$91,$D1103)/$E1103</f>
        <v/>
      </c>
      <c r="Q1103" s="40">
        <f>INDEX(Q$78:Q$91,$D1103)/$E1103</f>
        <v/>
      </c>
      <c r="R1103" s="40">
        <f>INDEX(R$78:R$91,$D1103)/$E1103</f>
        <v/>
      </c>
      <c r="S1103" s="40">
        <f>INDEX(S$78:S$91,$D1103)/$E1103</f>
        <v/>
      </c>
      <c r="T1103" s="40">
        <f>INDEX(T$78:T$91,$D1103)/$E1103</f>
        <v/>
      </c>
      <c r="U1103" s="40">
        <f>INDEX(U$78:U$91,$D1103)/$E1103</f>
        <v/>
      </c>
      <c r="V1103" s="40">
        <f>INDEX(V$78:V$91,$D1103)/$E1103</f>
        <v/>
      </c>
      <c r="W1103" s="40">
        <f>INDEX(W$78:W$91,$D1103)/$E1103</f>
        <v/>
      </c>
      <c r="X1103" s="40">
        <f>INDEX(X$78:X$91,$D1103)/$E1103</f>
        <v/>
      </c>
      <c r="Y1103" s="40">
        <f>INDEX(Y$78:Y$91,$D1103)/$E1103</f>
        <v/>
      </c>
      <c r="Z1103" s="40">
        <f>INDEX(Z$78:Z$91,$D1103)/$E1103</f>
        <v/>
      </c>
      <c r="AA1103" s="40">
        <f>INDEX(AA$78:AA$91,$D1103)/$E1103</f>
        <v/>
      </c>
      <c r="AB1103" s="40">
        <f>INDEX(AB$78:AB$91,$D1103)/$E1103</f>
        <v/>
      </c>
      <c r="AC1103" s="40">
        <f>INDEX(AC$78:AC$91,$D1103)/$E1103</f>
        <v/>
      </c>
      <c r="AD1103" s="42">
        <f>NEWEXCISE(INDEX(AD$78:AD$91,$D1103),$E1103)</f>
        <v/>
      </c>
      <c r="AE1103" s="25">
        <f>LOWER(Settings!$C$4)&amp;".mit."&amp;$A1103&amp;IF($C1103="","","."&amp;$C1103&amp;"."&amp;$B1103)&amp;IF(INDEX(Variables!$D$5:$D$105,MATCH($A1103,Variables!$A$5:$A$105,0))="","","."&amp;INDEX(Variables!$D$5:$D$105,MATCH($A1103,Variables!$A$5:$A$105,0)))&amp;"."&amp;AE$5</f>
        <v/>
      </c>
      <c r="AF1103" s="41">
        <f>INDEX(AF$78:AF$91,$D1103)/$E1103</f>
        <v/>
      </c>
      <c r="AG1103" s="40">
        <f>INDEX(AG$78:AG$91,$D1103)/$E1103</f>
        <v/>
      </c>
      <c r="AH1103" s="40">
        <f>INDEX(AH$78:AH$91,$D1103)/$E1103</f>
        <v/>
      </c>
      <c r="AI1103" s="40">
        <f>INDEX(AI$78:AI$91,$D1103)/$E1103</f>
        <v/>
      </c>
      <c r="AJ1103" s="40">
        <f>INDEX(AJ$78:AJ$91,$D1103)/$E1103</f>
        <v/>
      </c>
      <c r="AK1103" s="40">
        <f>INDEX(AK$78:AK$91,$D1103)/$E1103</f>
        <v/>
      </c>
      <c r="AL1103" s="40">
        <f>INDEX(AL$78:AL$91,$D1103)/$E1103</f>
        <v/>
      </c>
      <c r="AM1103" s="40">
        <f>INDEX(AM$78:AM$91,$D1103)/$E1103</f>
        <v/>
      </c>
      <c r="AN1103" s="40">
        <f>INDEX(AN$78:AN$91,$D1103)/$E1103</f>
        <v/>
      </c>
      <c r="AO1103" s="40">
        <f>INDEX(AO$78:AO$91,$D1103)/$E1103</f>
        <v/>
      </c>
      <c r="AP1103" s="40">
        <f>INDEX(AP$78:AP$91,$D1103)/$E1103</f>
        <v/>
      </c>
      <c r="AQ1103" s="40">
        <f>INDEX(AQ$78:AQ$91,$D1103)/$E1103</f>
        <v/>
      </c>
      <c r="AR1103" s="40">
        <f>INDEX(AR$78:AR$91,$D1103)/$E1103</f>
        <v/>
      </c>
      <c r="AS1103" s="40">
        <f>INDEX(AS$78:AS$91,$D1103)/$E1103</f>
        <v/>
      </c>
      <c r="AT1103" s="40">
        <f>INDEX(AT$78:AT$91,$D1103)/$E1103</f>
        <v/>
      </c>
      <c r="AU1103" s="40">
        <f>INDEX(AU$78:AU$91,$D1103)/$E1103</f>
        <v/>
      </c>
      <c r="AV1103" s="40">
        <f>INDEX(AV$78:AV$91,$D1103)/$E1103</f>
        <v/>
      </c>
      <c r="AW1103" s="40">
        <f>INDEX(AW$78:AW$91,$D1103)/$E1103</f>
        <v/>
      </c>
      <c r="AX1103" s="42">
        <f>NEWEXCISE(INDEX(AX$78:AX$91,$D1103),$E1103)</f>
        <v/>
      </c>
    </row>
    <row r="1104" hidden="1" outlineLevel="2"/>
    <row r="1105" hidden="1" outlineLevel="2">
      <c r="A1105" s="5" t="inlineStr">
        <is>
          <t>nce</t>
        </is>
      </c>
      <c r="B1105" s="5" t="inlineStr">
        <is>
          <t>coa</t>
        </is>
      </c>
      <c r="C1105" s="5" t="inlineStr">
        <is>
          <t>omn</t>
        </is>
      </c>
      <c r="D1105" s="39" t="n"/>
      <c r="E1105" s="39" t="n"/>
      <c r="F1105" s="39" t="n"/>
      <c r="G1105" s="39" t="n"/>
      <c r="H1105" s="5">
        <f>INDEX(Variables!$B$5:$B$105,MATCH($A1105,Variables!$A$5:$A$105,0))&amp;IF($C1105="",""," | "&amp;INDEX(Mapping!$B$5:$B$26,MATCH($C1105,Mapping!$A$5:$A$26,0))&amp;" | "&amp;INDEX(Mapping!$B$30:$B$41,MATCH($B1105,Mapping!$A$30:$A$41,0)))</f>
        <v/>
      </c>
      <c r="I1105" s="5">
        <f>INDEX(Variables!$C$5:$C$105,MATCH($A1105,Variables!$A$5:$A$105,0))</f>
        <v/>
      </c>
      <c r="J1105" s="5">
        <f>INDEX(Variables!$E$5:$E$105,MATCH($A1105,Variables!$A$5:$A$105,0))</f>
        <v/>
      </c>
      <c r="K1105" s="25">
        <f>LOWER(Settings!$C$4)&amp;".mit."&amp;$A1105&amp;IF($C1105="","","."&amp;$C1105&amp;"."&amp;$B1105)&amp;IF(INDEX(Variables!$D$5:$D$105,MATCH($A1105,Variables!$A$5:$A$105,0))="","","."&amp;INDEX(Variables!$D$5:$D$105,MATCH($A1105,Variables!$A$5:$A$105,0)))&amp;"."&amp;K$5</f>
        <v/>
      </c>
      <c r="L1105" s="41">
        <f>L1078+L1087+L1096</f>
        <v/>
      </c>
      <c r="M1105" s="40">
        <f>M1078+M1087+M1096</f>
        <v/>
      </c>
      <c r="N1105" s="40">
        <f>N1078+N1087+N1096</f>
        <v/>
      </c>
      <c r="O1105" s="40">
        <f>O1078+O1087+O1096</f>
        <v/>
      </c>
      <c r="P1105" s="40">
        <f>P1078+P1087+P1096</f>
        <v/>
      </c>
      <c r="Q1105" s="40">
        <f>Q1078+Q1087+Q1096</f>
        <v/>
      </c>
      <c r="R1105" s="40">
        <f>R1078+R1087+R1096</f>
        <v/>
      </c>
      <c r="S1105" s="40">
        <f>S1078+S1087+S1096</f>
        <v/>
      </c>
      <c r="T1105" s="40">
        <f>T1078+T1087+T1096</f>
        <v/>
      </c>
      <c r="U1105" s="40">
        <f>U1078+U1087+U1096</f>
        <v/>
      </c>
      <c r="V1105" s="40">
        <f>V1078+V1087+V1096</f>
        <v/>
      </c>
      <c r="W1105" s="40">
        <f>W1078+W1087+W1096</f>
        <v/>
      </c>
      <c r="X1105" s="40">
        <f>X1078+X1087+X1096</f>
        <v/>
      </c>
      <c r="Y1105" s="40">
        <f>Y1078+Y1087+Y1096</f>
        <v/>
      </c>
      <c r="Z1105" s="40">
        <f>Z1078+Z1087+Z1096</f>
        <v/>
      </c>
      <c r="AA1105" s="40">
        <f>AA1078+AA1087+AA1096</f>
        <v/>
      </c>
      <c r="AB1105" s="40">
        <f>AB1078+AB1087+AB1096</f>
        <v/>
      </c>
      <c r="AC1105" s="40">
        <f>AC1078+AC1087+AC1096</f>
        <v/>
      </c>
      <c r="AD1105" s="42">
        <f>NEWPOLICY(AD1078,AD1087,AD1096)</f>
        <v/>
      </c>
      <c r="AE1105" s="25">
        <f>LOWER(Settings!$C$4)&amp;".mit."&amp;$A1105&amp;IF($C1105="","","."&amp;$C1105&amp;"."&amp;$B1105)&amp;IF(INDEX(Variables!$D$5:$D$105,MATCH($A1105,Variables!$A$5:$A$105,0))="","","."&amp;INDEX(Variables!$D$5:$D$105,MATCH($A1105,Variables!$A$5:$A$105,0)))&amp;"."&amp;AE$5</f>
        <v/>
      </c>
      <c r="AF1105" s="41">
        <f>AF1078+AF1087+AF1096</f>
        <v/>
      </c>
      <c r="AG1105" s="40">
        <f>AG1078+AG1087+AG1096</f>
        <v/>
      </c>
      <c r="AH1105" s="40">
        <f>AH1078+AH1087+AH1096</f>
        <v/>
      </c>
      <c r="AI1105" s="40">
        <f>AI1078+AI1087+AI1096</f>
        <v/>
      </c>
      <c r="AJ1105" s="40">
        <f>AJ1078+AJ1087+AJ1096</f>
        <v/>
      </c>
      <c r="AK1105" s="40">
        <f>AK1078+AK1087+AK1096</f>
        <v/>
      </c>
      <c r="AL1105" s="40">
        <f>AL1078+AL1087+AL1096</f>
        <v/>
      </c>
      <c r="AM1105" s="40">
        <f>AM1078+AM1087+AM1096</f>
        <v/>
      </c>
      <c r="AN1105" s="40">
        <f>AN1078+AN1087+AN1096</f>
        <v/>
      </c>
      <c r="AO1105" s="40">
        <f>AO1078+AO1087+AO1096</f>
        <v/>
      </c>
      <c r="AP1105" s="40">
        <f>AP1078+AP1087+AP1096</f>
        <v/>
      </c>
      <c r="AQ1105" s="40">
        <f>AQ1078+AQ1087+AQ1096</f>
        <v/>
      </c>
      <c r="AR1105" s="40">
        <f>AR1078+AR1087+AR1096</f>
        <v/>
      </c>
      <c r="AS1105" s="40">
        <f>AS1078+AS1087+AS1096</f>
        <v/>
      </c>
      <c r="AT1105" s="40">
        <f>AT1078+AT1087+AT1096</f>
        <v/>
      </c>
      <c r="AU1105" s="40">
        <f>AU1078+AU1087+AU1096</f>
        <v/>
      </c>
      <c r="AV1105" s="40">
        <f>AV1078+AV1087+AV1096</f>
        <v/>
      </c>
      <c r="AW1105" s="40">
        <f>AW1078+AW1087+AW1096</f>
        <v/>
      </c>
      <c r="AX1105" s="42">
        <f>NEWPOLICY(AX1078,AX1087,AX1096)</f>
        <v/>
      </c>
    </row>
    <row r="1106" hidden="1" outlineLevel="2">
      <c r="A1106" s="5" t="inlineStr">
        <is>
          <t>nce</t>
        </is>
      </c>
      <c r="B1106" s="5" t="inlineStr">
        <is>
          <t>nga</t>
        </is>
      </c>
      <c r="C1106" s="5" t="inlineStr">
        <is>
          <t>omn</t>
        </is>
      </c>
      <c r="D1106" s="39" t="n"/>
      <c r="E1106" s="39" t="n"/>
      <c r="F1106" s="39" t="n"/>
      <c r="G1106" s="39" t="n"/>
      <c r="H1106" s="5">
        <f>INDEX(Variables!$B$5:$B$105,MATCH($A1106,Variables!$A$5:$A$105,0))&amp;IF($C1106="",""," | "&amp;INDEX(Mapping!$B$5:$B$26,MATCH($C1106,Mapping!$A$5:$A$26,0))&amp;" | "&amp;INDEX(Mapping!$B$30:$B$41,MATCH($B1106,Mapping!$A$30:$A$41,0)))</f>
        <v/>
      </c>
      <c r="I1106" s="5">
        <f>INDEX(Variables!$C$5:$C$105,MATCH($A1106,Variables!$A$5:$A$105,0))</f>
        <v/>
      </c>
      <c r="J1106" s="5">
        <f>INDEX(Variables!$E$5:$E$105,MATCH($A1106,Variables!$A$5:$A$105,0))</f>
        <v/>
      </c>
      <c r="K1106" s="25">
        <f>LOWER(Settings!$C$4)&amp;".mit."&amp;$A1106&amp;IF($C1106="","","."&amp;$C1106&amp;"."&amp;$B1106)&amp;IF(INDEX(Variables!$D$5:$D$105,MATCH($A1106,Variables!$A$5:$A$105,0))="","","."&amp;INDEX(Variables!$D$5:$D$105,MATCH($A1106,Variables!$A$5:$A$105,0)))&amp;"."&amp;K$5</f>
        <v/>
      </c>
      <c r="L1106" s="41">
        <f>L1079+L1088+L1097</f>
        <v/>
      </c>
      <c r="M1106" s="40">
        <f>M1079+M1088+M1097</f>
        <v/>
      </c>
      <c r="N1106" s="40">
        <f>N1079+N1088+N1097</f>
        <v/>
      </c>
      <c r="O1106" s="40">
        <f>O1079+O1088+O1097</f>
        <v/>
      </c>
      <c r="P1106" s="40">
        <f>P1079+P1088+P1097</f>
        <v/>
      </c>
      <c r="Q1106" s="40">
        <f>Q1079+Q1088+Q1097</f>
        <v/>
      </c>
      <c r="R1106" s="40">
        <f>R1079+R1088+R1097</f>
        <v/>
      </c>
      <c r="S1106" s="40">
        <f>S1079+S1088+S1097</f>
        <v/>
      </c>
      <c r="T1106" s="40">
        <f>T1079+T1088+T1097</f>
        <v/>
      </c>
      <c r="U1106" s="40">
        <f>U1079+U1088+U1097</f>
        <v/>
      </c>
      <c r="V1106" s="40">
        <f>V1079+V1088+V1097</f>
        <v/>
      </c>
      <c r="W1106" s="40">
        <f>W1079+W1088+W1097</f>
        <v/>
      </c>
      <c r="X1106" s="40">
        <f>X1079+X1088+X1097</f>
        <v/>
      </c>
      <c r="Y1106" s="40">
        <f>Y1079+Y1088+Y1097</f>
        <v/>
      </c>
      <c r="Z1106" s="40">
        <f>Z1079+Z1088+Z1097</f>
        <v/>
      </c>
      <c r="AA1106" s="40">
        <f>AA1079+AA1088+AA1097</f>
        <v/>
      </c>
      <c r="AB1106" s="40">
        <f>AB1079+AB1088+AB1097</f>
        <v/>
      </c>
      <c r="AC1106" s="40">
        <f>AC1079+AC1088+AC1097</f>
        <v/>
      </c>
      <c r="AD1106" s="42">
        <f>NEWPOLICY(AD1079,AD1088,AD1097)</f>
        <v/>
      </c>
      <c r="AE1106" s="25">
        <f>LOWER(Settings!$C$4)&amp;".mit."&amp;$A1106&amp;IF($C1106="","","."&amp;$C1106&amp;"."&amp;$B1106)&amp;IF(INDEX(Variables!$D$5:$D$105,MATCH($A1106,Variables!$A$5:$A$105,0))="","","."&amp;INDEX(Variables!$D$5:$D$105,MATCH($A1106,Variables!$A$5:$A$105,0)))&amp;"."&amp;AE$5</f>
        <v/>
      </c>
      <c r="AF1106" s="41">
        <f>AF1079+AF1088+AF1097</f>
        <v/>
      </c>
      <c r="AG1106" s="40">
        <f>AG1079+AG1088+AG1097</f>
        <v/>
      </c>
      <c r="AH1106" s="40">
        <f>AH1079+AH1088+AH1097</f>
        <v/>
      </c>
      <c r="AI1106" s="40">
        <f>AI1079+AI1088+AI1097</f>
        <v/>
      </c>
      <c r="AJ1106" s="40">
        <f>AJ1079+AJ1088+AJ1097</f>
        <v/>
      </c>
      <c r="AK1106" s="40">
        <f>AK1079+AK1088+AK1097</f>
        <v/>
      </c>
      <c r="AL1106" s="40">
        <f>AL1079+AL1088+AL1097</f>
        <v/>
      </c>
      <c r="AM1106" s="40">
        <f>AM1079+AM1088+AM1097</f>
        <v/>
      </c>
      <c r="AN1106" s="40">
        <f>AN1079+AN1088+AN1097</f>
        <v/>
      </c>
      <c r="AO1106" s="40">
        <f>AO1079+AO1088+AO1097</f>
        <v/>
      </c>
      <c r="AP1106" s="40">
        <f>AP1079+AP1088+AP1097</f>
        <v/>
      </c>
      <c r="AQ1106" s="40">
        <f>AQ1079+AQ1088+AQ1097</f>
        <v/>
      </c>
      <c r="AR1106" s="40">
        <f>AR1079+AR1088+AR1097</f>
        <v/>
      </c>
      <c r="AS1106" s="40">
        <f>AS1079+AS1088+AS1097</f>
        <v/>
      </c>
      <c r="AT1106" s="40">
        <f>AT1079+AT1088+AT1097</f>
        <v/>
      </c>
      <c r="AU1106" s="40">
        <f>AU1079+AU1088+AU1097</f>
        <v/>
      </c>
      <c r="AV1106" s="40">
        <f>AV1079+AV1088+AV1097</f>
        <v/>
      </c>
      <c r="AW1106" s="40">
        <f>AW1079+AW1088+AW1097</f>
        <v/>
      </c>
      <c r="AX1106" s="42">
        <f>NEWPOLICY(AX1079,AX1088,AX1097)</f>
        <v/>
      </c>
    </row>
    <row r="1107" hidden="1" outlineLevel="2">
      <c r="A1107" s="5" t="inlineStr">
        <is>
          <t>nce</t>
        </is>
      </c>
      <c r="B1107" s="5" t="inlineStr">
        <is>
          <t>gso</t>
        </is>
      </c>
      <c r="C1107" s="5" t="inlineStr">
        <is>
          <t>omn</t>
        </is>
      </c>
      <c r="D1107" s="39" t="n"/>
      <c r="E1107" s="39" t="n"/>
      <c r="F1107" s="39" t="n"/>
      <c r="G1107" s="39" t="n"/>
      <c r="H1107" s="5">
        <f>INDEX(Variables!$B$5:$B$105,MATCH($A1107,Variables!$A$5:$A$105,0))&amp;IF($C1107="",""," | "&amp;INDEX(Mapping!$B$5:$B$26,MATCH($C1107,Mapping!$A$5:$A$26,0))&amp;" | "&amp;INDEX(Mapping!$B$30:$B$41,MATCH($B1107,Mapping!$A$30:$A$41,0)))</f>
        <v/>
      </c>
      <c r="I1107" s="5">
        <f>INDEX(Variables!$C$5:$C$105,MATCH($A1107,Variables!$A$5:$A$105,0))</f>
        <v/>
      </c>
      <c r="J1107" s="5">
        <f>INDEX(Variables!$E$5:$E$105,MATCH($A1107,Variables!$A$5:$A$105,0))</f>
        <v/>
      </c>
      <c r="K1107" s="25">
        <f>LOWER(Settings!$C$4)&amp;".mit."&amp;$A1107&amp;IF($C1107="","","."&amp;$C1107&amp;"."&amp;$B1107)&amp;IF(INDEX(Variables!$D$5:$D$105,MATCH($A1107,Variables!$A$5:$A$105,0))="","","."&amp;INDEX(Variables!$D$5:$D$105,MATCH($A1107,Variables!$A$5:$A$105,0)))&amp;"."&amp;K$5</f>
        <v/>
      </c>
      <c r="L1107" s="41">
        <f>L1080+L1089+L1098</f>
        <v/>
      </c>
      <c r="M1107" s="40">
        <f>M1080+M1089+M1098</f>
        <v/>
      </c>
      <c r="N1107" s="40">
        <f>N1080+N1089+N1098</f>
        <v/>
      </c>
      <c r="O1107" s="40">
        <f>O1080+O1089+O1098</f>
        <v/>
      </c>
      <c r="P1107" s="40">
        <f>P1080+P1089+P1098</f>
        <v/>
      </c>
      <c r="Q1107" s="40">
        <f>Q1080+Q1089+Q1098</f>
        <v/>
      </c>
      <c r="R1107" s="40">
        <f>R1080+R1089+R1098</f>
        <v/>
      </c>
      <c r="S1107" s="40">
        <f>S1080+S1089+S1098</f>
        <v/>
      </c>
      <c r="T1107" s="40">
        <f>T1080+T1089+T1098</f>
        <v/>
      </c>
      <c r="U1107" s="40">
        <f>U1080+U1089+U1098</f>
        <v/>
      </c>
      <c r="V1107" s="40">
        <f>V1080+V1089+V1098</f>
        <v/>
      </c>
      <c r="W1107" s="40">
        <f>W1080+W1089+W1098</f>
        <v/>
      </c>
      <c r="X1107" s="40">
        <f>X1080+X1089+X1098</f>
        <v/>
      </c>
      <c r="Y1107" s="40">
        <f>Y1080+Y1089+Y1098</f>
        <v/>
      </c>
      <c r="Z1107" s="40">
        <f>Z1080+Z1089+Z1098</f>
        <v/>
      </c>
      <c r="AA1107" s="40">
        <f>AA1080+AA1089+AA1098</f>
        <v/>
      </c>
      <c r="AB1107" s="40">
        <f>AB1080+AB1089+AB1098</f>
        <v/>
      </c>
      <c r="AC1107" s="40">
        <f>AC1080+AC1089+AC1098</f>
        <v/>
      </c>
      <c r="AD1107" s="42">
        <f>NEWPOLICY(AD1080,AD1089,AD1098)</f>
        <v/>
      </c>
      <c r="AE1107" s="25">
        <f>LOWER(Settings!$C$4)&amp;".mit."&amp;$A1107&amp;IF($C1107="","","."&amp;$C1107&amp;"."&amp;$B1107)&amp;IF(INDEX(Variables!$D$5:$D$105,MATCH($A1107,Variables!$A$5:$A$105,0))="","","."&amp;INDEX(Variables!$D$5:$D$105,MATCH($A1107,Variables!$A$5:$A$105,0)))&amp;"."&amp;AE$5</f>
        <v/>
      </c>
      <c r="AF1107" s="41">
        <f>AF1080+AF1089+AF1098</f>
        <v/>
      </c>
      <c r="AG1107" s="40">
        <f>AG1080+AG1089+AG1098</f>
        <v/>
      </c>
      <c r="AH1107" s="40">
        <f>AH1080+AH1089+AH1098</f>
        <v/>
      </c>
      <c r="AI1107" s="40">
        <f>AI1080+AI1089+AI1098</f>
        <v/>
      </c>
      <c r="AJ1107" s="40">
        <f>AJ1080+AJ1089+AJ1098</f>
        <v/>
      </c>
      <c r="AK1107" s="40">
        <f>AK1080+AK1089+AK1098</f>
        <v/>
      </c>
      <c r="AL1107" s="40">
        <f>AL1080+AL1089+AL1098</f>
        <v/>
      </c>
      <c r="AM1107" s="40">
        <f>AM1080+AM1089+AM1098</f>
        <v/>
      </c>
      <c r="AN1107" s="40">
        <f>AN1080+AN1089+AN1098</f>
        <v/>
      </c>
      <c r="AO1107" s="40">
        <f>AO1080+AO1089+AO1098</f>
        <v/>
      </c>
      <c r="AP1107" s="40">
        <f>AP1080+AP1089+AP1098</f>
        <v/>
      </c>
      <c r="AQ1107" s="40">
        <f>AQ1080+AQ1089+AQ1098</f>
        <v/>
      </c>
      <c r="AR1107" s="40">
        <f>AR1080+AR1089+AR1098</f>
        <v/>
      </c>
      <c r="AS1107" s="40">
        <f>AS1080+AS1089+AS1098</f>
        <v/>
      </c>
      <c r="AT1107" s="40">
        <f>AT1080+AT1089+AT1098</f>
        <v/>
      </c>
      <c r="AU1107" s="40">
        <f>AU1080+AU1089+AU1098</f>
        <v/>
      </c>
      <c r="AV1107" s="40">
        <f>AV1080+AV1089+AV1098</f>
        <v/>
      </c>
      <c r="AW1107" s="40">
        <f>AW1080+AW1089+AW1098</f>
        <v/>
      </c>
      <c r="AX1107" s="42">
        <f>NEWPOLICY(AX1080,AX1089,AX1098)</f>
        <v/>
      </c>
    </row>
    <row r="1108" hidden="1" outlineLevel="2">
      <c r="A1108" s="5" t="inlineStr">
        <is>
          <t>nce</t>
        </is>
      </c>
      <c r="B1108" s="5" t="inlineStr">
        <is>
          <t>die</t>
        </is>
      </c>
      <c r="C1108" s="5" t="inlineStr">
        <is>
          <t>omn</t>
        </is>
      </c>
      <c r="D1108" s="39" t="n"/>
      <c r="E1108" s="39" t="n"/>
      <c r="F1108" s="39" t="n"/>
      <c r="G1108" s="39" t="n"/>
      <c r="H1108" s="5">
        <f>INDEX(Variables!$B$5:$B$105,MATCH($A1108,Variables!$A$5:$A$105,0))&amp;IF($C1108="",""," | "&amp;INDEX(Mapping!$B$5:$B$26,MATCH($C1108,Mapping!$A$5:$A$26,0))&amp;" | "&amp;INDEX(Mapping!$B$30:$B$41,MATCH($B1108,Mapping!$A$30:$A$41,0)))</f>
        <v/>
      </c>
      <c r="I1108" s="5">
        <f>INDEX(Variables!$C$5:$C$105,MATCH($A1108,Variables!$A$5:$A$105,0))</f>
        <v/>
      </c>
      <c r="J1108" s="5">
        <f>INDEX(Variables!$E$5:$E$105,MATCH($A1108,Variables!$A$5:$A$105,0))</f>
        <v/>
      </c>
      <c r="K1108" s="25">
        <f>LOWER(Settings!$C$4)&amp;".mit."&amp;$A1108&amp;IF($C1108="","","."&amp;$C1108&amp;"."&amp;$B1108)&amp;IF(INDEX(Variables!$D$5:$D$105,MATCH($A1108,Variables!$A$5:$A$105,0))="","","."&amp;INDEX(Variables!$D$5:$D$105,MATCH($A1108,Variables!$A$5:$A$105,0)))&amp;"."&amp;K$5</f>
        <v/>
      </c>
      <c r="L1108" s="41">
        <f>L1081+L1090+L1099</f>
        <v/>
      </c>
      <c r="M1108" s="40">
        <f>M1081+M1090+M1099</f>
        <v/>
      </c>
      <c r="N1108" s="40">
        <f>N1081+N1090+N1099</f>
        <v/>
      </c>
      <c r="O1108" s="40">
        <f>O1081+O1090+O1099</f>
        <v/>
      </c>
      <c r="P1108" s="40">
        <f>P1081+P1090+P1099</f>
        <v/>
      </c>
      <c r="Q1108" s="40">
        <f>Q1081+Q1090+Q1099</f>
        <v/>
      </c>
      <c r="R1108" s="40">
        <f>R1081+R1090+R1099</f>
        <v/>
      </c>
      <c r="S1108" s="40">
        <f>S1081+S1090+S1099</f>
        <v/>
      </c>
      <c r="T1108" s="40">
        <f>T1081+T1090+T1099</f>
        <v/>
      </c>
      <c r="U1108" s="40">
        <f>U1081+U1090+U1099</f>
        <v/>
      </c>
      <c r="V1108" s="40">
        <f>V1081+V1090+V1099</f>
        <v/>
      </c>
      <c r="W1108" s="40">
        <f>W1081+W1090+W1099</f>
        <v/>
      </c>
      <c r="X1108" s="40">
        <f>X1081+X1090+X1099</f>
        <v/>
      </c>
      <c r="Y1108" s="40">
        <f>Y1081+Y1090+Y1099</f>
        <v/>
      </c>
      <c r="Z1108" s="40">
        <f>Z1081+Z1090+Z1099</f>
        <v/>
      </c>
      <c r="AA1108" s="40">
        <f>AA1081+AA1090+AA1099</f>
        <v/>
      </c>
      <c r="AB1108" s="40">
        <f>AB1081+AB1090+AB1099</f>
        <v/>
      </c>
      <c r="AC1108" s="40">
        <f>AC1081+AC1090+AC1099</f>
        <v/>
      </c>
      <c r="AD1108" s="42">
        <f>NEWPOLICY(AD1081,AD1090,AD1099)</f>
        <v/>
      </c>
      <c r="AE1108" s="25">
        <f>LOWER(Settings!$C$4)&amp;".mit."&amp;$A1108&amp;IF($C1108="","","."&amp;$C1108&amp;"."&amp;$B1108)&amp;IF(INDEX(Variables!$D$5:$D$105,MATCH($A1108,Variables!$A$5:$A$105,0))="","","."&amp;INDEX(Variables!$D$5:$D$105,MATCH($A1108,Variables!$A$5:$A$105,0)))&amp;"."&amp;AE$5</f>
        <v/>
      </c>
      <c r="AF1108" s="41">
        <f>AF1081+AF1090+AF1099</f>
        <v/>
      </c>
      <c r="AG1108" s="40">
        <f>AG1081+AG1090+AG1099</f>
        <v/>
      </c>
      <c r="AH1108" s="40">
        <f>AH1081+AH1090+AH1099</f>
        <v/>
      </c>
      <c r="AI1108" s="40">
        <f>AI1081+AI1090+AI1099</f>
        <v/>
      </c>
      <c r="AJ1108" s="40">
        <f>AJ1081+AJ1090+AJ1099</f>
        <v/>
      </c>
      <c r="AK1108" s="40">
        <f>AK1081+AK1090+AK1099</f>
        <v/>
      </c>
      <c r="AL1108" s="40">
        <f>AL1081+AL1090+AL1099</f>
        <v/>
      </c>
      <c r="AM1108" s="40">
        <f>AM1081+AM1090+AM1099</f>
        <v/>
      </c>
      <c r="AN1108" s="40">
        <f>AN1081+AN1090+AN1099</f>
        <v/>
      </c>
      <c r="AO1108" s="40">
        <f>AO1081+AO1090+AO1099</f>
        <v/>
      </c>
      <c r="AP1108" s="40">
        <f>AP1081+AP1090+AP1099</f>
        <v/>
      </c>
      <c r="AQ1108" s="40">
        <f>AQ1081+AQ1090+AQ1099</f>
        <v/>
      </c>
      <c r="AR1108" s="40">
        <f>AR1081+AR1090+AR1099</f>
        <v/>
      </c>
      <c r="AS1108" s="40">
        <f>AS1081+AS1090+AS1099</f>
        <v/>
      </c>
      <c r="AT1108" s="40">
        <f>AT1081+AT1090+AT1099</f>
        <v/>
      </c>
      <c r="AU1108" s="40">
        <f>AU1081+AU1090+AU1099</f>
        <v/>
      </c>
      <c r="AV1108" s="40">
        <f>AV1081+AV1090+AV1099</f>
        <v/>
      </c>
      <c r="AW1108" s="40">
        <f>AW1081+AW1090+AW1099</f>
        <v/>
      </c>
      <c r="AX1108" s="42">
        <f>NEWPOLICY(AX1081,AX1090,AX1099)</f>
        <v/>
      </c>
    </row>
    <row r="1109" hidden="1" outlineLevel="2">
      <c r="A1109" s="5" t="inlineStr">
        <is>
          <t>nce</t>
        </is>
      </c>
      <c r="B1109" s="5" t="inlineStr">
        <is>
          <t>lpg</t>
        </is>
      </c>
      <c r="C1109" s="5" t="inlineStr">
        <is>
          <t>omn</t>
        </is>
      </c>
      <c r="D1109" s="39" t="n"/>
      <c r="E1109" s="39" t="n"/>
      <c r="F1109" s="39" t="n"/>
      <c r="G1109" s="39" t="n"/>
      <c r="H1109" s="5">
        <f>INDEX(Variables!$B$5:$B$105,MATCH($A1109,Variables!$A$5:$A$105,0))&amp;IF($C1109="",""," | "&amp;INDEX(Mapping!$B$5:$B$26,MATCH($C1109,Mapping!$A$5:$A$26,0))&amp;" | "&amp;INDEX(Mapping!$B$30:$B$41,MATCH($B1109,Mapping!$A$30:$A$41,0)))</f>
        <v/>
      </c>
      <c r="I1109" s="5">
        <f>INDEX(Variables!$C$5:$C$105,MATCH($A1109,Variables!$A$5:$A$105,0))</f>
        <v/>
      </c>
      <c r="J1109" s="5">
        <f>INDEX(Variables!$E$5:$E$105,MATCH($A1109,Variables!$A$5:$A$105,0))</f>
        <v/>
      </c>
      <c r="K1109" s="25">
        <f>LOWER(Settings!$C$4)&amp;".mit."&amp;$A1109&amp;IF($C1109="","","."&amp;$C1109&amp;"."&amp;$B1109)&amp;IF(INDEX(Variables!$D$5:$D$105,MATCH($A1109,Variables!$A$5:$A$105,0))="","","."&amp;INDEX(Variables!$D$5:$D$105,MATCH($A1109,Variables!$A$5:$A$105,0)))&amp;"."&amp;K$5</f>
        <v/>
      </c>
      <c r="L1109" s="41">
        <f>L1082+L1091+L1100</f>
        <v/>
      </c>
      <c r="M1109" s="40">
        <f>M1082+M1091+M1100</f>
        <v/>
      </c>
      <c r="N1109" s="40">
        <f>N1082+N1091+N1100</f>
        <v/>
      </c>
      <c r="O1109" s="40">
        <f>O1082+O1091+O1100</f>
        <v/>
      </c>
      <c r="P1109" s="40">
        <f>P1082+P1091+P1100</f>
        <v/>
      </c>
      <c r="Q1109" s="40">
        <f>Q1082+Q1091+Q1100</f>
        <v/>
      </c>
      <c r="R1109" s="40">
        <f>R1082+R1091+R1100</f>
        <v/>
      </c>
      <c r="S1109" s="40">
        <f>S1082+S1091+S1100</f>
        <v/>
      </c>
      <c r="T1109" s="40">
        <f>T1082+T1091+T1100</f>
        <v/>
      </c>
      <c r="U1109" s="40">
        <f>U1082+U1091+U1100</f>
        <v/>
      </c>
      <c r="V1109" s="40">
        <f>V1082+V1091+V1100</f>
        <v/>
      </c>
      <c r="W1109" s="40">
        <f>W1082+W1091+W1100</f>
        <v/>
      </c>
      <c r="X1109" s="40">
        <f>X1082+X1091+X1100</f>
        <v/>
      </c>
      <c r="Y1109" s="40">
        <f>Y1082+Y1091+Y1100</f>
        <v/>
      </c>
      <c r="Z1109" s="40">
        <f>Z1082+Z1091+Z1100</f>
        <v/>
      </c>
      <c r="AA1109" s="40">
        <f>AA1082+AA1091+AA1100</f>
        <v/>
      </c>
      <c r="AB1109" s="40">
        <f>AB1082+AB1091+AB1100</f>
        <v/>
      </c>
      <c r="AC1109" s="40">
        <f>AC1082+AC1091+AC1100</f>
        <v/>
      </c>
      <c r="AD1109" s="42">
        <f>NEWPOLICY(AD1082,AD1091,AD1100)</f>
        <v/>
      </c>
      <c r="AE1109" s="25">
        <f>LOWER(Settings!$C$4)&amp;".mit."&amp;$A1109&amp;IF($C1109="","","."&amp;$C1109&amp;"."&amp;$B1109)&amp;IF(INDEX(Variables!$D$5:$D$105,MATCH($A1109,Variables!$A$5:$A$105,0))="","","."&amp;INDEX(Variables!$D$5:$D$105,MATCH($A1109,Variables!$A$5:$A$105,0)))&amp;"."&amp;AE$5</f>
        <v/>
      </c>
      <c r="AF1109" s="41">
        <f>AF1082+AF1091+AF1100</f>
        <v/>
      </c>
      <c r="AG1109" s="40">
        <f>AG1082+AG1091+AG1100</f>
        <v/>
      </c>
      <c r="AH1109" s="40">
        <f>AH1082+AH1091+AH1100</f>
        <v/>
      </c>
      <c r="AI1109" s="40">
        <f>AI1082+AI1091+AI1100</f>
        <v/>
      </c>
      <c r="AJ1109" s="40">
        <f>AJ1082+AJ1091+AJ1100</f>
        <v/>
      </c>
      <c r="AK1109" s="40">
        <f>AK1082+AK1091+AK1100</f>
        <v/>
      </c>
      <c r="AL1109" s="40">
        <f>AL1082+AL1091+AL1100</f>
        <v/>
      </c>
      <c r="AM1109" s="40">
        <f>AM1082+AM1091+AM1100</f>
        <v/>
      </c>
      <c r="AN1109" s="40">
        <f>AN1082+AN1091+AN1100</f>
        <v/>
      </c>
      <c r="AO1109" s="40">
        <f>AO1082+AO1091+AO1100</f>
        <v/>
      </c>
      <c r="AP1109" s="40">
        <f>AP1082+AP1091+AP1100</f>
        <v/>
      </c>
      <c r="AQ1109" s="40">
        <f>AQ1082+AQ1091+AQ1100</f>
        <v/>
      </c>
      <c r="AR1109" s="40">
        <f>AR1082+AR1091+AR1100</f>
        <v/>
      </c>
      <c r="AS1109" s="40">
        <f>AS1082+AS1091+AS1100</f>
        <v/>
      </c>
      <c r="AT1109" s="40">
        <f>AT1082+AT1091+AT1100</f>
        <v/>
      </c>
      <c r="AU1109" s="40">
        <f>AU1082+AU1091+AU1100</f>
        <v/>
      </c>
      <c r="AV1109" s="40">
        <f>AV1082+AV1091+AV1100</f>
        <v/>
      </c>
      <c r="AW1109" s="40">
        <f>AW1082+AW1091+AW1100</f>
        <v/>
      </c>
      <c r="AX1109" s="42">
        <f>NEWPOLICY(AX1082,AX1091,AX1100)</f>
        <v/>
      </c>
    </row>
    <row r="1110" hidden="1" outlineLevel="2">
      <c r="A1110" s="5" t="inlineStr">
        <is>
          <t>nce</t>
        </is>
      </c>
      <c r="B1110" s="5" t="inlineStr">
        <is>
          <t>ker</t>
        </is>
      </c>
      <c r="C1110" s="5" t="inlineStr">
        <is>
          <t>omn</t>
        </is>
      </c>
      <c r="D1110" s="39" t="n"/>
      <c r="E1110" s="39" t="n"/>
      <c r="F1110" s="39" t="n"/>
      <c r="G1110" s="39" t="n"/>
      <c r="H1110" s="5">
        <f>INDEX(Variables!$B$5:$B$105,MATCH($A1110,Variables!$A$5:$A$105,0))&amp;IF($C1110="",""," | "&amp;INDEX(Mapping!$B$5:$B$26,MATCH($C1110,Mapping!$A$5:$A$26,0))&amp;" | "&amp;INDEX(Mapping!$B$30:$B$41,MATCH($B1110,Mapping!$A$30:$A$41,0)))</f>
        <v/>
      </c>
      <c r="I1110" s="5">
        <f>INDEX(Variables!$C$5:$C$105,MATCH($A1110,Variables!$A$5:$A$105,0))</f>
        <v/>
      </c>
      <c r="J1110" s="5">
        <f>INDEX(Variables!$E$5:$E$105,MATCH($A1110,Variables!$A$5:$A$105,0))</f>
        <v/>
      </c>
      <c r="K1110" s="25">
        <f>LOWER(Settings!$C$4)&amp;".mit."&amp;$A1110&amp;IF($C1110="","","."&amp;$C1110&amp;"."&amp;$B1110)&amp;IF(INDEX(Variables!$D$5:$D$105,MATCH($A1110,Variables!$A$5:$A$105,0))="","","."&amp;INDEX(Variables!$D$5:$D$105,MATCH($A1110,Variables!$A$5:$A$105,0)))&amp;"."&amp;K$5</f>
        <v/>
      </c>
      <c r="L1110" s="41">
        <f>L1083+L1092+L1101</f>
        <v/>
      </c>
      <c r="M1110" s="40">
        <f>M1083+M1092+M1101</f>
        <v/>
      </c>
      <c r="N1110" s="40">
        <f>N1083+N1092+N1101</f>
        <v/>
      </c>
      <c r="O1110" s="40">
        <f>O1083+O1092+O1101</f>
        <v/>
      </c>
      <c r="P1110" s="40">
        <f>P1083+P1092+P1101</f>
        <v/>
      </c>
      <c r="Q1110" s="40">
        <f>Q1083+Q1092+Q1101</f>
        <v/>
      </c>
      <c r="R1110" s="40">
        <f>R1083+R1092+R1101</f>
        <v/>
      </c>
      <c r="S1110" s="40">
        <f>S1083+S1092+S1101</f>
        <v/>
      </c>
      <c r="T1110" s="40">
        <f>T1083+T1092+T1101</f>
        <v/>
      </c>
      <c r="U1110" s="40">
        <f>U1083+U1092+U1101</f>
        <v/>
      </c>
      <c r="V1110" s="40">
        <f>V1083+V1092+V1101</f>
        <v/>
      </c>
      <c r="W1110" s="40">
        <f>W1083+W1092+W1101</f>
        <v/>
      </c>
      <c r="X1110" s="40">
        <f>X1083+X1092+X1101</f>
        <v/>
      </c>
      <c r="Y1110" s="40">
        <f>Y1083+Y1092+Y1101</f>
        <v/>
      </c>
      <c r="Z1110" s="40">
        <f>Z1083+Z1092+Z1101</f>
        <v/>
      </c>
      <c r="AA1110" s="40">
        <f>AA1083+AA1092+AA1101</f>
        <v/>
      </c>
      <c r="AB1110" s="40">
        <f>AB1083+AB1092+AB1101</f>
        <v/>
      </c>
      <c r="AC1110" s="40">
        <f>AC1083+AC1092+AC1101</f>
        <v/>
      </c>
      <c r="AD1110" s="42">
        <f>NEWPOLICY(AD1083,AD1092,AD1101)</f>
        <v/>
      </c>
      <c r="AE1110" s="25">
        <f>LOWER(Settings!$C$4)&amp;".mit."&amp;$A1110&amp;IF($C1110="","","."&amp;$C1110&amp;"."&amp;$B1110)&amp;IF(INDEX(Variables!$D$5:$D$105,MATCH($A1110,Variables!$A$5:$A$105,0))="","","."&amp;INDEX(Variables!$D$5:$D$105,MATCH($A1110,Variables!$A$5:$A$105,0)))&amp;"."&amp;AE$5</f>
        <v/>
      </c>
      <c r="AF1110" s="41">
        <f>AF1083+AF1092+AF1101</f>
        <v/>
      </c>
      <c r="AG1110" s="40">
        <f>AG1083+AG1092+AG1101</f>
        <v/>
      </c>
      <c r="AH1110" s="40">
        <f>AH1083+AH1092+AH1101</f>
        <v/>
      </c>
      <c r="AI1110" s="40">
        <f>AI1083+AI1092+AI1101</f>
        <v/>
      </c>
      <c r="AJ1110" s="40">
        <f>AJ1083+AJ1092+AJ1101</f>
        <v/>
      </c>
      <c r="AK1110" s="40">
        <f>AK1083+AK1092+AK1101</f>
        <v/>
      </c>
      <c r="AL1110" s="40">
        <f>AL1083+AL1092+AL1101</f>
        <v/>
      </c>
      <c r="AM1110" s="40">
        <f>AM1083+AM1092+AM1101</f>
        <v/>
      </c>
      <c r="AN1110" s="40">
        <f>AN1083+AN1092+AN1101</f>
        <v/>
      </c>
      <c r="AO1110" s="40">
        <f>AO1083+AO1092+AO1101</f>
        <v/>
      </c>
      <c r="AP1110" s="40">
        <f>AP1083+AP1092+AP1101</f>
        <v/>
      </c>
      <c r="AQ1110" s="40">
        <f>AQ1083+AQ1092+AQ1101</f>
        <v/>
      </c>
      <c r="AR1110" s="40">
        <f>AR1083+AR1092+AR1101</f>
        <v/>
      </c>
      <c r="AS1110" s="40">
        <f>AS1083+AS1092+AS1101</f>
        <v/>
      </c>
      <c r="AT1110" s="40">
        <f>AT1083+AT1092+AT1101</f>
        <v/>
      </c>
      <c r="AU1110" s="40">
        <f>AU1083+AU1092+AU1101</f>
        <v/>
      </c>
      <c r="AV1110" s="40">
        <f>AV1083+AV1092+AV1101</f>
        <v/>
      </c>
      <c r="AW1110" s="40">
        <f>AW1083+AW1092+AW1101</f>
        <v/>
      </c>
      <c r="AX1110" s="42">
        <f>NEWPOLICY(AX1083,AX1092,AX1101)</f>
        <v/>
      </c>
    </row>
    <row r="1111" hidden="1" outlineLevel="2">
      <c r="A1111" s="5" t="inlineStr">
        <is>
          <t>nce</t>
        </is>
      </c>
      <c r="B1111" s="5" t="inlineStr">
        <is>
          <t>oop</t>
        </is>
      </c>
      <c r="C1111" s="5" t="inlineStr">
        <is>
          <t>omn</t>
        </is>
      </c>
      <c r="D1111" s="39" t="n"/>
      <c r="E1111" s="39" t="n"/>
      <c r="F1111" s="39" t="n"/>
      <c r="G1111" s="39" t="n"/>
      <c r="H1111" s="5">
        <f>INDEX(Variables!$B$5:$B$105,MATCH($A1111,Variables!$A$5:$A$105,0))&amp;IF($C1111="",""," | "&amp;INDEX(Mapping!$B$5:$B$26,MATCH($C1111,Mapping!$A$5:$A$26,0))&amp;" | "&amp;INDEX(Mapping!$B$30:$B$41,MATCH($B1111,Mapping!$A$30:$A$41,0)))</f>
        <v/>
      </c>
      <c r="I1111" s="5">
        <f>INDEX(Variables!$C$5:$C$105,MATCH($A1111,Variables!$A$5:$A$105,0))</f>
        <v/>
      </c>
      <c r="J1111" s="5">
        <f>INDEX(Variables!$E$5:$E$105,MATCH($A1111,Variables!$A$5:$A$105,0))</f>
        <v/>
      </c>
      <c r="K1111" s="25">
        <f>LOWER(Settings!$C$4)&amp;".mit."&amp;$A1111&amp;IF($C1111="","","."&amp;$C1111&amp;"."&amp;$B1111)&amp;IF(INDEX(Variables!$D$5:$D$105,MATCH($A1111,Variables!$A$5:$A$105,0))="","","."&amp;INDEX(Variables!$D$5:$D$105,MATCH($A1111,Variables!$A$5:$A$105,0)))&amp;"."&amp;K$5</f>
        <v/>
      </c>
      <c r="L1111" s="41">
        <f>L1084+L1093+L1102</f>
        <v/>
      </c>
      <c r="M1111" s="40">
        <f>M1084+M1093+M1102</f>
        <v/>
      </c>
      <c r="N1111" s="40">
        <f>N1084+N1093+N1102</f>
        <v/>
      </c>
      <c r="O1111" s="40">
        <f>O1084+O1093+O1102</f>
        <v/>
      </c>
      <c r="P1111" s="40">
        <f>P1084+P1093+P1102</f>
        <v/>
      </c>
      <c r="Q1111" s="40">
        <f>Q1084+Q1093+Q1102</f>
        <v/>
      </c>
      <c r="R1111" s="40">
        <f>R1084+R1093+R1102</f>
        <v/>
      </c>
      <c r="S1111" s="40">
        <f>S1084+S1093+S1102</f>
        <v/>
      </c>
      <c r="T1111" s="40">
        <f>T1084+T1093+T1102</f>
        <v/>
      </c>
      <c r="U1111" s="40">
        <f>U1084+U1093+U1102</f>
        <v/>
      </c>
      <c r="V1111" s="40">
        <f>V1084+V1093+V1102</f>
        <v/>
      </c>
      <c r="W1111" s="40">
        <f>W1084+W1093+W1102</f>
        <v/>
      </c>
      <c r="X1111" s="40">
        <f>X1084+X1093+X1102</f>
        <v/>
      </c>
      <c r="Y1111" s="40">
        <f>Y1084+Y1093+Y1102</f>
        <v/>
      </c>
      <c r="Z1111" s="40">
        <f>Z1084+Z1093+Z1102</f>
        <v/>
      </c>
      <c r="AA1111" s="40">
        <f>AA1084+AA1093+AA1102</f>
        <v/>
      </c>
      <c r="AB1111" s="40">
        <f>AB1084+AB1093+AB1102</f>
        <v/>
      </c>
      <c r="AC1111" s="40">
        <f>AC1084+AC1093+AC1102</f>
        <v/>
      </c>
      <c r="AD1111" s="42">
        <f>NEWPOLICY(AD1084,AD1093,AD1102)</f>
        <v/>
      </c>
      <c r="AE1111" s="25">
        <f>LOWER(Settings!$C$4)&amp;".mit."&amp;$A1111&amp;IF($C1111="","","."&amp;$C1111&amp;"."&amp;$B1111)&amp;IF(INDEX(Variables!$D$5:$D$105,MATCH($A1111,Variables!$A$5:$A$105,0))="","","."&amp;INDEX(Variables!$D$5:$D$105,MATCH($A1111,Variables!$A$5:$A$105,0)))&amp;"."&amp;AE$5</f>
        <v/>
      </c>
      <c r="AF1111" s="41">
        <f>AF1084+AF1093+AF1102</f>
        <v/>
      </c>
      <c r="AG1111" s="40">
        <f>AG1084+AG1093+AG1102</f>
        <v/>
      </c>
      <c r="AH1111" s="40">
        <f>AH1084+AH1093+AH1102</f>
        <v/>
      </c>
      <c r="AI1111" s="40">
        <f>AI1084+AI1093+AI1102</f>
        <v/>
      </c>
      <c r="AJ1111" s="40">
        <f>AJ1084+AJ1093+AJ1102</f>
        <v/>
      </c>
      <c r="AK1111" s="40">
        <f>AK1084+AK1093+AK1102</f>
        <v/>
      </c>
      <c r="AL1111" s="40">
        <f>AL1084+AL1093+AL1102</f>
        <v/>
      </c>
      <c r="AM1111" s="40">
        <f>AM1084+AM1093+AM1102</f>
        <v/>
      </c>
      <c r="AN1111" s="40">
        <f>AN1084+AN1093+AN1102</f>
        <v/>
      </c>
      <c r="AO1111" s="40">
        <f>AO1084+AO1093+AO1102</f>
        <v/>
      </c>
      <c r="AP1111" s="40">
        <f>AP1084+AP1093+AP1102</f>
        <v/>
      </c>
      <c r="AQ1111" s="40">
        <f>AQ1084+AQ1093+AQ1102</f>
        <v/>
      </c>
      <c r="AR1111" s="40">
        <f>AR1084+AR1093+AR1102</f>
        <v/>
      </c>
      <c r="AS1111" s="40">
        <f>AS1084+AS1093+AS1102</f>
        <v/>
      </c>
      <c r="AT1111" s="40">
        <f>AT1084+AT1093+AT1102</f>
        <v/>
      </c>
      <c r="AU1111" s="40">
        <f>AU1084+AU1093+AU1102</f>
        <v/>
      </c>
      <c r="AV1111" s="40">
        <f>AV1084+AV1093+AV1102</f>
        <v/>
      </c>
      <c r="AW1111" s="40">
        <f>AW1084+AW1093+AW1102</f>
        <v/>
      </c>
      <c r="AX1111" s="42">
        <f>NEWPOLICY(AX1084,AX1093,AX1102)</f>
        <v/>
      </c>
    </row>
    <row r="1112" hidden="1" outlineLevel="2">
      <c r="A1112" s="5" t="inlineStr">
        <is>
          <t>nce</t>
        </is>
      </c>
      <c r="B1112" s="5" t="inlineStr">
        <is>
          <t>bio</t>
        </is>
      </c>
      <c r="C1112" s="5" t="inlineStr">
        <is>
          <t>omn</t>
        </is>
      </c>
      <c r="D1112" s="39" t="n"/>
      <c r="E1112" s="39" t="n"/>
      <c r="F1112" s="39" t="n"/>
      <c r="G1112" s="39" t="n"/>
      <c r="H1112" s="5">
        <f>INDEX(Variables!$B$5:$B$105,MATCH($A1112,Variables!$A$5:$A$105,0))&amp;IF($C1112="",""," | "&amp;INDEX(Mapping!$B$5:$B$26,MATCH($C1112,Mapping!$A$5:$A$26,0))&amp;" | "&amp;INDEX(Mapping!$B$30:$B$41,MATCH($B1112,Mapping!$A$30:$A$41,0)))</f>
        <v/>
      </c>
      <c r="I1112" s="5">
        <f>INDEX(Variables!$C$5:$C$105,MATCH($A1112,Variables!$A$5:$A$105,0))</f>
        <v/>
      </c>
      <c r="J1112" s="5">
        <f>INDEX(Variables!$E$5:$E$105,MATCH($A1112,Variables!$A$5:$A$105,0))</f>
        <v/>
      </c>
      <c r="K1112" s="25">
        <f>LOWER(Settings!$C$4)&amp;".mit."&amp;$A1112&amp;IF($C1112="","","."&amp;$C1112&amp;"."&amp;$B1112)&amp;IF(INDEX(Variables!$D$5:$D$105,MATCH($A1112,Variables!$A$5:$A$105,0))="","","."&amp;INDEX(Variables!$D$5:$D$105,MATCH($A1112,Variables!$A$5:$A$105,0)))&amp;"."&amp;K$5</f>
        <v/>
      </c>
      <c r="L1112" s="41">
        <f>L1085+L1094+L1103</f>
        <v/>
      </c>
      <c r="M1112" s="40">
        <f>M1085+M1094+M1103</f>
        <v/>
      </c>
      <c r="N1112" s="40">
        <f>N1085+N1094+N1103</f>
        <v/>
      </c>
      <c r="O1112" s="40">
        <f>O1085+O1094+O1103</f>
        <v/>
      </c>
      <c r="P1112" s="40">
        <f>P1085+P1094+P1103</f>
        <v/>
      </c>
      <c r="Q1112" s="40">
        <f>Q1085+Q1094+Q1103</f>
        <v/>
      </c>
      <c r="R1112" s="40">
        <f>R1085+R1094+R1103</f>
        <v/>
      </c>
      <c r="S1112" s="40">
        <f>S1085+S1094+S1103</f>
        <v/>
      </c>
      <c r="T1112" s="40">
        <f>T1085+T1094+T1103</f>
        <v/>
      </c>
      <c r="U1112" s="40">
        <f>U1085+U1094+U1103</f>
        <v/>
      </c>
      <c r="V1112" s="40">
        <f>V1085+V1094+V1103</f>
        <v/>
      </c>
      <c r="W1112" s="40">
        <f>W1085+W1094+W1103</f>
        <v/>
      </c>
      <c r="X1112" s="40">
        <f>X1085+X1094+X1103</f>
        <v/>
      </c>
      <c r="Y1112" s="40">
        <f>Y1085+Y1094+Y1103</f>
        <v/>
      </c>
      <c r="Z1112" s="40">
        <f>Z1085+Z1094+Z1103</f>
        <v/>
      </c>
      <c r="AA1112" s="40">
        <f>AA1085+AA1094+AA1103</f>
        <v/>
      </c>
      <c r="AB1112" s="40">
        <f>AB1085+AB1094+AB1103</f>
        <v/>
      </c>
      <c r="AC1112" s="40">
        <f>AC1085+AC1094+AC1103</f>
        <v/>
      </c>
      <c r="AD1112" s="42">
        <f>NEWPOLICY(AD1085,AD1094,AD1103)</f>
        <v/>
      </c>
      <c r="AE1112" s="25">
        <f>LOWER(Settings!$C$4)&amp;".mit."&amp;$A1112&amp;IF($C1112="","","."&amp;$C1112&amp;"."&amp;$B1112)&amp;IF(INDEX(Variables!$D$5:$D$105,MATCH($A1112,Variables!$A$5:$A$105,0))="","","."&amp;INDEX(Variables!$D$5:$D$105,MATCH($A1112,Variables!$A$5:$A$105,0)))&amp;"."&amp;AE$5</f>
        <v/>
      </c>
      <c r="AF1112" s="41">
        <f>AF1085+AF1094+AF1103</f>
        <v/>
      </c>
      <c r="AG1112" s="40">
        <f>AG1085+AG1094+AG1103</f>
        <v/>
      </c>
      <c r="AH1112" s="40">
        <f>AH1085+AH1094+AH1103</f>
        <v/>
      </c>
      <c r="AI1112" s="40">
        <f>AI1085+AI1094+AI1103</f>
        <v/>
      </c>
      <c r="AJ1112" s="40">
        <f>AJ1085+AJ1094+AJ1103</f>
        <v/>
      </c>
      <c r="AK1112" s="40">
        <f>AK1085+AK1094+AK1103</f>
        <v/>
      </c>
      <c r="AL1112" s="40">
        <f>AL1085+AL1094+AL1103</f>
        <v/>
      </c>
      <c r="AM1112" s="40">
        <f>AM1085+AM1094+AM1103</f>
        <v/>
      </c>
      <c r="AN1112" s="40">
        <f>AN1085+AN1094+AN1103</f>
        <v/>
      </c>
      <c r="AO1112" s="40">
        <f>AO1085+AO1094+AO1103</f>
        <v/>
      </c>
      <c r="AP1112" s="40">
        <f>AP1085+AP1094+AP1103</f>
        <v/>
      </c>
      <c r="AQ1112" s="40">
        <f>AQ1085+AQ1094+AQ1103</f>
        <v/>
      </c>
      <c r="AR1112" s="40">
        <f>AR1085+AR1094+AR1103</f>
        <v/>
      </c>
      <c r="AS1112" s="40">
        <f>AS1085+AS1094+AS1103</f>
        <v/>
      </c>
      <c r="AT1112" s="40">
        <f>AT1085+AT1094+AT1103</f>
        <v/>
      </c>
      <c r="AU1112" s="40">
        <f>AU1085+AU1094+AU1103</f>
        <v/>
      </c>
      <c r="AV1112" s="40">
        <f>AV1085+AV1094+AV1103</f>
        <v/>
      </c>
      <c r="AW1112" s="40">
        <f>AW1085+AW1094+AW1103</f>
        <v/>
      </c>
      <c r="AX1112" s="42">
        <f>NEWPOLICY(AX1085,AX1094,AX1103)</f>
        <v/>
      </c>
    </row>
    <row r="1113" hidden="1" outlineLevel="2"/>
    <row r="1114" hidden="1" outlineLevel="2">
      <c r="A1114" s="5" t="inlineStr">
        <is>
          <t>atp</t>
        </is>
      </c>
      <c r="B1114" s="5" t="inlineStr">
        <is>
          <t>coa</t>
        </is>
      </c>
      <c r="C1114" s="5" t="inlineStr">
        <is>
          <t>omn</t>
        </is>
      </c>
      <c r="D1114" s="40">
        <f>INDEX(Inputs!$R$5:$R$132,MATCH($B1114&amp;"|"&amp;$C1114,Inputs!$A$5:$A$132,0))</f>
        <v/>
      </c>
      <c r="E1114" s="40">
        <f>INDEX(Inputs!$S$5:$S$132,MATCH($B1114&amp;"|"&amp;$C1114,Inputs!$A$5:$A$132,0))</f>
        <v/>
      </c>
      <c r="F1114" s="39" t="n"/>
      <c r="G1114" s="39" t="n"/>
      <c r="H1114" s="5">
        <f>INDEX(Variables!$B$5:$B$105,MATCH($A1114,Variables!$A$5:$A$105,0))&amp;IF($C1114="",""," | "&amp;INDEX(Mapping!$B$5:$B$26,MATCH($C1114,Mapping!$A$5:$A$26,0))&amp;" | "&amp;INDEX(Mapping!$B$30:$B$41,MATCH($B1114,Mapping!$A$30:$A$41,0)))</f>
        <v/>
      </c>
      <c r="I1114" s="5">
        <f>INDEX(Variables!$C$5:$C$105,MATCH($A1114,Variables!$A$5:$A$105,0))</f>
        <v/>
      </c>
      <c r="J1114" s="5">
        <f>INDEX(Variables!$E$5:$E$105,MATCH($A1114,Variables!$A$5:$A$105,0))</f>
        <v/>
      </c>
      <c r="K1114" s="25">
        <f>LOWER(Settings!$C$4)&amp;".mit."&amp;$A1114&amp;IF($C1114="","","."&amp;$C1114&amp;"."&amp;$B1114)&amp;IF(INDEX(Variables!$D$5:$D$105,MATCH($A1114,Variables!$A$5:$A$105,0))="","","."&amp;INDEX(Variables!$D$5:$D$105,MATCH($A1114,Variables!$A$5:$A$105,0)))&amp;"."&amp;K$5</f>
        <v/>
      </c>
      <c r="L1114" s="41">
        <f>MAX(INDEX(L$232:L$243,$D1114)+L1105*(1+$E1114),0.01)</f>
        <v/>
      </c>
      <c r="M1114" s="40">
        <f>MAX(INDEX(M$232:M$243,$D1114)+M1105*(1+$E1114),0.01)</f>
        <v/>
      </c>
      <c r="N1114" s="40">
        <f>MAX(INDEX(N$232:N$243,$D1114)+N1105*(1+$E1114),0.01)</f>
        <v/>
      </c>
      <c r="O1114" s="40">
        <f>MAX(INDEX(O$232:O$243,$D1114)+O1105*(1+$E1114),0.01)</f>
        <v/>
      </c>
      <c r="P1114" s="40">
        <f>MAX(INDEX(P$232:P$243,$D1114)+P1105*(1+$E1114),0.01)</f>
        <v/>
      </c>
      <c r="Q1114" s="40">
        <f>MAX(INDEX(Q$232:Q$243,$D1114)+Q1105*(1+$E1114),0.01)</f>
        <v/>
      </c>
      <c r="R1114" s="40">
        <f>MAX(INDEX(R$232:R$243,$D1114)+R1105*(1+$E1114),0.01)</f>
        <v/>
      </c>
      <c r="S1114" s="40">
        <f>MAX(INDEX(S$232:S$243,$D1114)+S1105*(1+$E1114),0.01)</f>
        <v/>
      </c>
      <c r="T1114" s="40">
        <f>MAX(INDEX(T$232:T$243,$D1114)+T1105*(1+$E1114),0.01)</f>
        <v/>
      </c>
      <c r="U1114" s="40">
        <f>MAX(INDEX(U$232:U$243,$D1114)+U1105*(1+$E1114),0.01)</f>
        <v/>
      </c>
      <c r="V1114" s="40">
        <f>MAX(INDEX(V$232:V$243,$D1114)+V1105*(1+$E1114),0.01)</f>
        <v/>
      </c>
      <c r="W1114" s="40">
        <f>MAX(INDEX(W$232:W$243,$D1114)+W1105*(1+$E1114),0.01)</f>
        <v/>
      </c>
      <c r="X1114" s="40">
        <f>MAX(INDEX(X$232:X$243,$D1114)+X1105*(1+$E1114),0.01)</f>
        <v/>
      </c>
      <c r="Y1114" s="40">
        <f>MAX(INDEX(Y$232:Y$243,$D1114)+Y1105*(1+$E1114),0.01)</f>
        <v/>
      </c>
      <c r="Z1114" s="40">
        <f>MAX(INDEX(Z$232:Z$243,$D1114)+Z1105*(1+$E1114),0.01)</f>
        <v/>
      </c>
      <c r="AA1114" s="40">
        <f>MAX(INDEX(AA$232:AA$243,$D1114)+AA1105*(1+$E1114),0.01)</f>
        <v/>
      </c>
      <c r="AB1114" s="40">
        <f>MAX(INDEX(AB$232:AB$243,$D1114)+AB1105*(1+$E1114),0.01)</f>
        <v/>
      </c>
      <c r="AC1114" s="40">
        <f>MAX(INDEX(AC$232:AC$243,$D1114)+AC1105*(1+$E1114),0.01)</f>
        <v/>
      </c>
      <c r="AD1114" s="42">
        <f>POSTTAX(INDEX(AD$232:AD$243,$D1114),AD1105,$E1114)</f>
        <v/>
      </c>
      <c r="AE1114" s="25">
        <f>LOWER(Settings!$C$4)&amp;".mit."&amp;$A1114&amp;IF($C1114="","","."&amp;$C1114&amp;"."&amp;$B1114)&amp;IF(INDEX(Variables!$D$5:$D$105,MATCH($A1114,Variables!$A$5:$A$105,0))="","","."&amp;INDEX(Variables!$D$5:$D$105,MATCH($A1114,Variables!$A$5:$A$105,0)))&amp;"."&amp;AE$5</f>
        <v/>
      </c>
      <c r="AF1114" s="41">
        <f>MAX(INDEX(AF$232:AF$243,$D1114)+AF1105*(1+$E1114),0.01)</f>
        <v/>
      </c>
      <c r="AG1114" s="40">
        <f>MAX(INDEX(AG$232:AG$243,$D1114)+AG1105*(1+$E1114),0.01)</f>
        <v/>
      </c>
      <c r="AH1114" s="40">
        <f>MAX(INDEX(AH$232:AH$243,$D1114)+AH1105*(1+$E1114),0.01)</f>
        <v/>
      </c>
      <c r="AI1114" s="40">
        <f>MAX(INDEX(AI$232:AI$243,$D1114)+AI1105*(1+$E1114),0.01)</f>
        <v/>
      </c>
      <c r="AJ1114" s="40">
        <f>MAX(INDEX(AJ$232:AJ$243,$D1114)+AJ1105*(1+$E1114),0.01)</f>
        <v/>
      </c>
      <c r="AK1114" s="40">
        <f>MAX(INDEX(AK$232:AK$243,$D1114)+AK1105*(1+$E1114),0.01)</f>
        <v/>
      </c>
      <c r="AL1114" s="40">
        <f>MAX(INDEX(AL$232:AL$243,$D1114)+AL1105*(1+$E1114),0.01)</f>
        <v/>
      </c>
      <c r="AM1114" s="40">
        <f>MAX(INDEX(AM$232:AM$243,$D1114)+AM1105*(1+$E1114),0.01)</f>
        <v/>
      </c>
      <c r="AN1114" s="40">
        <f>MAX(INDEX(AN$232:AN$243,$D1114)+AN1105*(1+$E1114),0.01)</f>
        <v/>
      </c>
      <c r="AO1114" s="40">
        <f>MAX(INDEX(AO$232:AO$243,$D1114)+AO1105*(1+$E1114),0.01)</f>
        <v/>
      </c>
      <c r="AP1114" s="40">
        <f>MAX(INDEX(AP$232:AP$243,$D1114)+AP1105*(1+$E1114),0.01)</f>
        <v/>
      </c>
      <c r="AQ1114" s="40">
        <f>MAX(INDEX(AQ$232:AQ$243,$D1114)+AQ1105*(1+$E1114),0.01)</f>
        <v/>
      </c>
      <c r="AR1114" s="40">
        <f>MAX(INDEX(AR$232:AR$243,$D1114)+AR1105*(1+$E1114),0.01)</f>
        <v/>
      </c>
      <c r="AS1114" s="40">
        <f>MAX(INDEX(AS$232:AS$243,$D1114)+AS1105*(1+$E1114),0.01)</f>
        <v/>
      </c>
      <c r="AT1114" s="40">
        <f>MAX(INDEX(AT$232:AT$243,$D1114)+AT1105*(1+$E1114),0.01)</f>
        <v/>
      </c>
      <c r="AU1114" s="40">
        <f>MAX(INDEX(AU$232:AU$243,$D1114)+AU1105*(1+$E1114),0.01)</f>
        <v/>
      </c>
      <c r="AV1114" s="40">
        <f>MAX(INDEX(AV$232:AV$243,$D1114)+AV1105*(1+$E1114),0.01)</f>
        <v/>
      </c>
      <c r="AW1114" s="40">
        <f>MAX(INDEX(AW$232:AW$243,$D1114)+AW1105*(1+$E1114),0.01)</f>
        <v/>
      </c>
      <c r="AX1114" s="42">
        <f>POSTTAX(INDEX(AX$232:AX$243,$D1114),AX1105,$E1114)</f>
        <v/>
      </c>
    </row>
    <row r="1115" hidden="1" outlineLevel="2">
      <c r="A1115" s="5" t="inlineStr">
        <is>
          <t>atp</t>
        </is>
      </c>
      <c r="B1115" s="5" t="inlineStr">
        <is>
          <t>nga</t>
        </is>
      </c>
      <c r="C1115" s="5" t="inlineStr">
        <is>
          <t>omn</t>
        </is>
      </c>
      <c r="D1115" s="40">
        <f>INDEX(Inputs!$R$5:$R$132,MATCH($B1115&amp;"|"&amp;$C1115,Inputs!$A$5:$A$132,0))</f>
        <v/>
      </c>
      <c r="E1115" s="40">
        <f>INDEX(Inputs!$S$5:$S$132,MATCH($B1115&amp;"|"&amp;$C1115,Inputs!$A$5:$A$132,0))</f>
        <v/>
      </c>
      <c r="F1115" s="39" t="n"/>
      <c r="G1115" s="39" t="n"/>
      <c r="H1115" s="5">
        <f>INDEX(Variables!$B$5:$B$105,MATCH($A1115,Variables!$A$5:$A$105,0))&amp;IF($C1115="",""," | "&amp;INDEX(Mapping!$B$5:$B$26,MATCH($C1115,Mapping!$A$5:$A$26,0))&amp;" | "&amp;INDEX(Mapping!$B$30:$B$41,MATCH($B1115,Mapping!$A$30:$A$41,0)))</f>
        <v/>
      </c>
      <c r="I1115" s="5">
        <f>INDEX(Variables!$C$5:$C$105,MATCH($A1115,Variables!$A$5:$A$105,0))</f>
        <v/>
      </c>
      <c r="J1115" s="5">
        <f>INDEX(Variables!$E$5:$E$105,MATCH($A1115,Variables!$A$5:$A$105,0))</f>
        <v/>
      </c>
      <c r="K1115" s="25">
        <f>LOWER(Settings!$C$4)&amp;".mit."&amp;$A1115&amp;IF($C1115="","","."&amp;$C1115&amp;"."&amp;$B1115)&amp;IF(INDEX(Variables!$D$5:$D$105,MATCH($A1115,Variables!$A$5:$A$105,0))="","","."&amp;INDEX(Variables!$D$5:$D$105,MATCH($A1115,Variables!$A$5:$A$105,0)))&amp;"."&amp;K$5</f>
        <v/>
      </c>
      <c r="L1115" s="41">
        <f>MAX(INDEX(L$232:L$243,$D1115)+L1106*(1+$E1115),0.01)</f>
        <v/>
      </c>
      <c r="M1115" s="40">
        <f>MAX(INDEX(M$232:M$243,$D1115)+M1106*(1+$E1115),0.01)</f>
        <v/>
      </c>
      <c r="N1115" s="40">
        <f>MAX(INDEX(N$232:N$243,$D1115)+N1106*(1+$E1115),0.01)</f>
        <v/>
      </c>
      <c r="O1115" s="40">
        <f>MAX(INDEX(O$232:O$243,$D1115)+O1106*(1+$E1115),0.01)</f>
        <v/>
      </c>
      <c r="P1115" s="40">
        <f>MAX(INDEX(P$232:P$243,$D1115)+P1106*(1+$E1115),0.01)</f>
        <v/>
      </c>
      <c r="Q1115" s="40">
        <f>MAX(INDEX(Q$232:Q$243,$D1115)+Q1106*(1+$E1115),0.01)</f>
        <v/>
      </c>
      <c r="R1115" s="40">
        <f>MAX(INDEX(R$232:R$243,$D1115)+R1106*(1+$E1115),0.01)</f>
        <v/>
      </c>
      <c r="S1115" s="40">
        <f>MAX(INDEX(S$232:S$243,$D1115)+S1106*(1+$E1115),0.01)</f>
        <v/>
      </c>
      <c r="T1115" s="40">
        <f>MAX(INDEX(T$232:T$243,$D1115)+T1106*(1+$E1115),0.01)</f>
        <v/>
      </c>
      <c r="U1115" s="40">
        <f>MAX(INDEX(U$232:U$243,$D1115)+U1106*(1+$E1115),0.01)</f>
        <v/>
      </c>
      <c r="V1115" s="40">
        <f>MAX(INDEX(V$232:V$243,$D1115)+V1106*(1+$E1115),0.01)</f>
        <v/>
      </c>
      <c r="W1115" s="40">
        <f>MAX(INDEX(W$232:W$243,$D1115)+W1106*(1+$E1115),0.01)</f>
        <v/>
      </c>
      <c r="X1115" s="40">
        <f>MAX(INDEX(X$232:X$243,$D1115)+X1106*(1+$E1115),0.01)</f>
        <v/>
      </c>
      <c r="Y1115" s="40">
        <f>MAX(INDEX(Y$232:Y$243,$D1115)+Y1106*(1+$E1115),0.01)</f>
        <v/>
      </c>
      <c r="Z1115" s="40">
        <f>MAX(INDEX(Z$232:Z$243,$D1115)+Z1106*(1+$E1115),0.01)</f>
        <v/>
      </c>
      <c r="AA1115" s="40">
        <f>MAX(INDEX(AA$232:AA$243,$D1115)+AA1106*(1+$E1115),0.01)</f>
        <v/>
      </c>
      <c r="AB1115" s="40">
        <f>MAX(INDEX(AB$232:AB$243,$D1115)+AB1106*(1+$E1115),0.01)</f>
        <v/>
      </c>
      <c r="AC1115" s="40">
        <f>MAX(INDEX(AC$232:AC$243,$D1115)+AC1106*(1+$E1115),0.01)</f>
        <v/>
      </c>
      <c r="AD1115" s="42">
        <f>POSTTAX(INDEX(AD$232:AD$243,$D1115),AD1106,$E1115)</f>
        <v/>
      </c>
      <c r="AE1115" s="25">
        <f>LOWER(Settings!$C$4)&amp;".mit."&amp;$A1115&amp;IF($C1115="","","."&amp;$C1115&amp;"."&amp;$B1115)&amp;IF(INDEX(Variables!$D$5:$D$105,MATCH($A1115,Variables!$A$5:$A$105,0))="","","."&amp;INDEX(Variables!$D$5:$D$105,MATCH($A1115,Variables!$A$5:$A$105,0)))&amp;"."&amp;AE$5</f>
        <v/>
      </c>
      <c r="AF1115" s="41">
        <f>MAX(INDEX(AF$232:AF$243,$D1115)+AF1106*(1+$E1115),0.01)</f>
        <v/>
      </c>
      <c r="AG1115" s="40">
        <f>MAX(INDEX(AG$232:AG$243,$D1115)+AG1106*(1+$E1115),0.01)</f>
        <v/>
      </c>
      <c r="AH1115" s="40">
        <f>MAX(INDEX(AH$232:AH$243,$D1115)+AH1106*(1+$E1115),0.01)</f>
        <v/>
      </c>
      <c r="AI1115" s="40">
        <f>MAX(INDEX(AI$232:AI$243,$D1115)+AI1106*(1+$E1115),0.01)</f>
        <v/>
      </c>
      <c r="AJ1115" s="40">
        <f>MAX(INDEX(AJ$232:AJ$243,$D1115)+AJ1106*(1+$E1115),0.01)</f>
        <v/>
      </c>
      <c r="AK1115" s="40">
        <f>MAX(INDEX(AK$232:AK$243,$D1115)+AK1106*(1+$E1115),0.01)</f>
        <v/>
      </c>
      <c r="AL1115" s="40">
        <f>MAX(INDEX(AL$232:AL$243,$D1115)+AL1106*(1+$E1115),0.01)</f>
        <v/>
      </c>
      <c r="AM1115" s="40">
        <f>MAX(INDEX(AM$232:AM$243,$D1115)+AM1106*(1+$E1115),0.01)</f>
        <v/>
      </c>
      <c r="AN1115" s="40">
        <f>MAX(INDEX(AN$232:AN$243,$D1115)+AN1106*(1+$E1115),0.01)</f>
        <v/>
      </c>
      <c r="AO1115" s="40">
        <f>MAX(INDEX(AO$232:AO$243,$D1115)+AO1106*(1+$E1115),0.01)</f>
        <v/>
      </c>
      <c r="AP1115" s="40">
        <f>MAX(INDEX(AP$232:AP$243,$D1115)+AP1106*(1+$E1115),0.01)</f>
        <v/>
      </c>
      <c r="AQ1115" s="40">
        <f>MAX(INDEX(AQ$232:AQ$243,$D1115)+AQ1106*(1+$E1115),0.01)</f>
        <v/>
      </c>
      <c r="AR1115" s="40">
        <f>MAX(INDEX(AR$232:AR$243,$D1115)+AR1106*(1+$E1115),0.01)</f>
        <v/>
      </c>
      <c r="AS1115" s="40">
        <f>MAX(INDEX(AS$232:AS$243,$D1115)+AS1106*(1+$E1115),0.01)</f>
        <v/>
      </c>
      <c r="AT1115" s="40">
        <f>MAX(INDEX(AT$232:AT$243,$D1115)+AT1106*(1+$E1115),0.01)</f>
        <v/>
      </c>
      <c r="AU1115" s="40">
        <f>MAX(INDEX(AU$232:AU$243,$D1115)+AU1106*(1+$E1115),0.01)</f>
        <v/>
      </c>
      <c r="AV1115" s="40">
        <f>MAX(INDEX(AV$232:AV$243,$D1115)+AV1106*(1+$E1115),0.01)</f>
        <v/>
      </c>
      <c r="AW1115" s="40">
        <f>MAX(INDEX(AW$232:AW$243,$D1115)+AW1106*(1+$E1115),0.01)</f>
        <v/>
      </c>
      <c r="AX1115" s="42">
        <f>POSTTAX(INDEX(AX$232:AX$243,$D1115),AX1106,$E1115)</f>
        <v/>
      </c>
    </row>
    <row r="1116" hidden="1" outlineLevel="2">
      <c r="A1116" s="5" t="inlineStr">
        <is>
          <t>atp</t>
        </is>
      </c>
      <c r="B1116" s="5" t="inlineStr">
        <is>
          <t>gso</t>
        </is>
      </c>
      <c r="C1116" s="5" t="inlineStr">
        <is>
          <t>omn</t>
        </is>
      </c>
      <c r="D1116" s="40">
        <f>INDEX(Inputs!$R$5:$R$132,MATCH($B1116&amp;"|"&amp;$C1116,Inputs!$A$5:$A$132,0))</f>
        <v/>
      </c>
      <c r="E1116" s="40">
        <f>INDEX(Inputs!$S$5:$S$132,MATCH($B1116&amp;"|"&amp;$C1116,Inputs!$A$5:$A$132,0))</f>
        <v/>
      </c>
      <c r="F1116" s="39" t="n"/>
      <c r="G1116" s="39" t="n"/>
      <c r="H1116" s="5">
        <f>INDEX(Variables!$B$5:$B$105,MATCH($A1116,Variables!$A$5:$A$105,0))&amp;IF($C1116="",""," | "&amp;INDEX(Mapping!$B$5:$B$26,MATCH($C1116,Mapping!$A$5:$A$26,0))&amp;" | "&amp;INDEX(Mapping!$B$30:$B$41,MATCH($B1116,Mapping!$A$30:$A$41,0)))</f>
        <v/>
      </c>
      <c r="I1116" s="5">
        <f>INDEX(Variables!$C$5:$C$105,MATCH($A1116,Variables!$A$5:$A$105,0))</f>
        <v/>
      </c>
      <c r="J1116" s="5">
        <f>INDEX(Variables!$E$5:$E$105,MATCH($A1116,Variables!$A$5:$A$105,0))</f>
        <v/>
      </c>
      <c r="K1116" s="25">
        <f>LOWER(Settings!$C$4)&amp;".mit."&amp;$A1116&amp;IF($C1116="","","."&amp;$C1116&amp;"."&amp;$B1116)&amp;IF(INDEX(Variables!$D$5:$D$105,MATCH($A1116,Variables!$A$5:$A$105,0))="","","."&amp;INDEX(Variables!$D$5:$D$105,MATCH($A1116,Variables!$A$5:$A$105,0)))&amp;"."&amp;K$5</f>
        <v/>
      </c>
      <c r="L1116" s="41">
        <f>MAX(INDEX(L$232:L$243,$D1116)+L1107*(1+$E1116),0.01)</f>
        <v/>
      </c>
      <c r="M1116" s="40">
        <f>MAX(INDEX(M$232:M$243,$D1116)+M1107*(1+$E1116),0.01)</f>
        <v/>
      </c>
      <c r="N1116" s="40">
        <f>MAX(INDEX(N$232:N$243,$D1116)+N1107*(1+$E1116),0.01)</f>
        <v/>
      </c>
      <c r="O1116" s="40">
        <f>MAX(INDEX(O$232:O$243,$D1116)+O1107*(1+$E1116),0.01)</f>
        <v/>
      </c>
      <c r="P1116" s="40">
        <f>MAX(INDEX(P$232:P$243,$D1116)+P1107*(1+$E1116),0.01)</f>
        <v/>
      </c>
      <c r="Q1116" s="40">
        <f>MAX(INDEX(Q$232:Q$243,$D1116)+Q1107*(1+$E1116),0.01)</f>
        <v/>
      </c>
      <c r="R1116" s="40">
        <f>MAX(INDEX(R$232:R$243,$D1116)+R1107*(1+$E1116),0.01)</f>
        <v/>
      </c>
      <c r="S1116" s="40">
        <f>MAX(INDEX(S$232:S$243,$D1116)+S1107*(1+$E1116),0.01)</f>
        <v/>
      </c>
      <c r="T1116" s="40">
        <f>MAX(INDEX(T$232:T$243,$D1116)+T1107*(1+$E1116),0.01)</f>
        <v/>
      </c>
      <c r="U1116" s="40">
        <f>MAX(INDEX(U$232:U$243,$D1116)+U1107*(1+$E1116),0.01)</f>
        <v/>
      </c>
      <c r="V1116" s="40">
        <f>MAX(INDEX(V$232:V$243,$D1116)+V1107*(1+$E1116),0.01)</f>
        <v/>
      </c>
      <c r="W1116" s="40">
        <f>MAX(INDEX(W$232:W$243,$D1116)+W1107*(1+$E1116),0.01)</f>
        <v/>
      </c>
      <c r="X1116" s="40">
        <f>MAX(INDEX(X$232:X$243,$D1116)+X1107*(1+$E1116),0.01)</f>
        <v/>
      </c>
      <c r="Y1116" s="40">
        <f>MAX(INDEX(Y$232:Y$243,$D1116)+Y1107*(1+$E1116),0.01)</f>
        <v/>
      </c>
      <c r="Z1116" s="40">
        <f>MAX(INDEX(Z$232:Z$243,$D1116)+Z1107*(1+$E1116),0.01)</f>
        <v/>
      </c>
      <c r="AA1116" s="40">
        <f>MAX(INDEX(AA$232:AA$243,$D1116)+AA1107*(1+$E1116),0.01)</f>
        <v/>
      </c>
      <c r="AB1116" s="40">
        <f>MAX(INDEX(AB$232:AB$243,$D1116)+AB1107*(1+$E1116),0.01)</f>
        <v/>
      </c>
      <c r="AC1116" s="40">
        <f>MAX(INDEX(AC$232:AC$243,$D1116)+AC1107*(1+$E1116),0.01)</f>
        <v/>
      </c>
      <c r="AD1116" s="42">
        <f>POSTTAX(INDEX(AD$232:AD$243,$D1116),AD1107,$E1116)</f>
        <v/>
      </c>
      <c r="AE1116" s="25">
        <f>LOWER(Settings!$C$4)&amp;".mit."&amp;$A1116&amp;IF($C1116="","","."&amp;$C1116&amp;"."&amp;$B1116)&amp;IF(INDEX(Variables!$D$5:$D$105,MATCH($A1116,Variables!$A$5:$A$105,0))="","","."&amp;INDEX(Variables!$D$5:$D$105,MATCH($A1116,Variables!$A$5:$A$105,0)))&amp;"."&amp;AE$5</f>
        <v/>
      </c>
      <c r="AF1116" s="41">
        <f>MAX(INDEX(AF$232:AF$243,$D1116)+AF1107*(1+$E1116),0.01)</f>
        <v/>
      </c>
      <c r="AG1116" s="40">
        <f>MAX(INDEX(AG$232:AG$243,$D1116)+AG1107*(1+$E1116),0.01)</f>
        <v/>
      </c>
      <c r="AH1116" s="40">
        <f>MAX(INDEX(AH$232:AH$243,$D1116)+AH1107*(1+$E1116),0.01)</f>
        <v/>
      </c>
      <c r="AI1116" s="40">
        <f>MAX(INDEX(AI$232:AI$243,$D1116)+AI1107*(1+$E1116),0.01)</f>
        <v/>
      </c>
      <c r="AJ1116" s="40">
        <f>MAX(INDEX(AJ$232:AJ$243,$D1116)+AJ1107*(1+$E1116),0.01)</f>
        <v/>
      </c>
      <c r="AK1116" s="40">
        <f>MAX(INDEX(AK$232:AK$243,$D1116)+AK1107*(1+$E1116),0.01)</f>
        <v/>
      </c>
      <c r="AL1116" s="40">
        <f>MAX(INDEX(AL$232:AL$243,$D1116)+AL1107*(1+$E1116),0.01)</f>
        <v/>
      </c>
      <c r="AM1116" s="40">
        <f>MAX(INDEX(AM$232:AM$243,$D1116)+AM1107*(1+$E1116),0.01)</f>
        <v/>
      </c>
      <c r="AN1116" s="40">
        <f>MAX(INDEX(AN$232:AN$243,$D1116)+AN1107*(1+$E1116),0.01)</f>
        <v/>
      </c>
      <c r="AO1116" s="40">
        <f>MAX(INDEX(AO$232:AO$243,$D1116)+AO1107*(1+$E1116),0.01)</f>
        <v/>
      </c>
      <c r="AP1116" s="40">
        <f>MAX(INDEX(AP$232:AP$243,$D1116)+AP1107*(1+$E1116),0.01)</f>
        <v/>
      </c>
      <c r="AQ1116" s="40">
        <f>MAX(INDEX(AQ$232:AQ$243,$D1116)+AQ1107*(1+$E1116),0.01)</f>
        <v/>
      </c>
      <c r="AR1116" s="40">
        <f>MAX(INDEX(AR$232:AR$243,$D1116)+AR1107*(1+$E1116),0.01)</f>
        <v/>
      </c>
      <c r="AS1116" s="40">
        <f>MAX(INDEX(AS$232:AS$243,$D1116)+AS1107*(1+$E1116),0.01)</f>
        <v/>
      </c>
      <c r="AT1116" s="40">
        <f>MAX(INDEX(AT$232:AT$243,$D1116)+AT1107*(1+$E1116),0.01)</f>
        <v/>
      </c>
      <c r="AU1116" s="40">
        <f>MAX(INDEX(AU$232:AU$243,$D1116)+AU1107*(1+$E1116),0.01)</f>
        <v/>
      </c>
      <c r="AV1116" s="40">
        <f>MAX(INDEX(AV$232:AV$243,$D1116)+AV1107*(1+$E1116),0.01)</f>
        <v/>
      </c>
      <c r="AW1116" s="40">
        <f>MAX(INDEX(AW$232:AW$243,$D1116)+AW1107*(1+$E1116),0.01)</f>
        <v/>
      </c>
      <c r="AX1116" s="42">
        <f>POSTTAX(INDEX(AX$232:AX$243,$D1116),AX1107,$E1116)</f>
        <v/>
      </c>
    </row>
    <row r="1117" hidden="1" outlineLevel="2">
      <c r="A1117" s="5" t="inlineStr">
        <is>
          <t>atp</t>
        </is>
      </c>
      <c r="B1117" s="5" t="inlineStr">
        <is>
          <t>die</t>
        </is>
      </c>
      <c r="C1117" s="5" t="inlineStr">
        <is>
          <t>omn</t>
        </is>
      </c>
      <c r="D1117" s="40">
        <f>INDEX(Inputs!$R$5:$R$132,MATCH($B1117&amp;"|"&amp;$C1117,Inputs!$A$5:$A$132,0))</f>
        <v/>
      </c>
      <c r="E1117" s="40">
        <f>INDEX(Inputs!$S$5:$S$132,MATCH($B1117&amp;"|"&amp;$C1117,Inputs!$A$5:$A$132,0))</f>
        <v/>
      </c>
      <c r="F1117" s="39" t="n"/>
      <c r="G1117" s="39" t="n"/>
      <c r="H1117" s="5">
        <f>INDEX(Variables!$B$5:$B$105,MATCH($A1117,Variables!$A$5:$A$105,0))&amp;IF($C1117="",""," | "&amp;INDEX(Mapping!$B$5:$B$26,MATCH($C1117,Mapping!$A$5:$A$26,0))&amp;" | "&amp;INDEX(Mapping!$B$30:$B$41,MATCH($B1117,Mapping!$A$30:$A$41,0)))</f>
        <v/>
      </c>
      <c r="I1117" s="5">
        <f>INDEX(Variables!$C$5:$C$105,MATCH($A1117,Variables!$A$5:$A$105,0))</f>
        <v/>
      </c>
      <c r="J1117" s="5">
        <f>INDEX(Variables!$E$5:$E$105,MATCH($A1117,Variables!$A$5:$A$105,0))</f>
        <v/>
      </c>
      <c r="K1117" s="25">
        <f>LOWER(Settings!$C$4)&amp;".mit."&amp;$A1117&amp;IF($C1117="","","."&amp;$C1117&amp;"."&amp;$B1117)&amp;IF(INDEX(Variables!$D$5:$D$105,MATCH($A1117,Variables!$A$5:$A$105,0))="","","."&amp;INDEX(Variables!$D$5:$D$105,MATCH($A1117,Variables!$A$5:$A$105,0)))&amp;"."&amp;K$5</f>
        <v/>
      </c>
      <c r="L1117" s="41">
        <f>MAX(INDEX(L$232:L$243,$D1117)+L1108*(1+$E1117),0.01)</f>
        <v/>
      </c>
      <c r="M1117" s="40">
        <f>MAX(INDEX(M$232:M$243,$D1117)+M1108*(1+$E1117),0.01)</f>
        <v/>
      </c>
      <c r="N1117" s="40">
        <f>MAX(INDEX(N$232:N$243,$D1117)+N1108*(1+$E1117),0.01)</f>
        <v/>
      </c>
      <c r="O1117" s="40">
        <f>MAX(INDEX(O$232:O$243,$D1117)+O1108*(1+$E1117),0.01)</f>
        <v/>
      </c>
      <c r="P1117" s="40">
        <f>MAX(INDEX(P$232:P$243,$D1117)+P1108*(1+$E1117),0.01)</f>
        <v/>
      </c>
      <c r="Q1117" s="40">
        <f>MAX(INDEX(Q$232:Q$243,$D1117)+Q1108*(1+$E1117),0.01)</f>
        <v/>
      </c>
      <c r="R1117" s="40">
        <f>MAX(INDEX(R$232:R$243,$D1117)+R1108*(1+$E1117),0.01)</f>
        <v/>
      </c>
      <c r="S1117" s="40">
        <f>MAX(INDEX(S$232:S$243,$D1117)+S1108*(1+$E1117),0.01)</f>
        <v/>
      </c>
      <c r="T1117" s="40">
        <f>MAX(INDEX(T$232:T$243,$D1117)+T1108*(1+$E1117),0.01)</f>
        <v/>
      </c>
      <c r="U1117" s="40">
        <f>MAX(INDEX(U$232:U$243,$D1117)+U1108*(1+$E1117),0.01)</f>
        <v/>
      </c>
      <c r="V1117" s="40">
        <f>MAX(INDEX(V$232:V$243,$D1117)+V1108*(1+$E1117),0.01)</f>
        <v/>
      </c>
      <c r="W1117" s="40">
        <f>MAX(INDEX(W$232:W$243,$D1117)+W1108*(1+$E1117),0.01)</f>
        <v/>
      </c>
      <c r="X1117" s="40">
        <f>MAX(INDEX(X$232:X$243,$D1117)+X1108*(1+$E1117),0.01)</f>
        <v/>
      </c>
      <c r="Y1117" s="40">
        <f>MAX(INDEX(Y$232:Y$243,$D1117)+Y1108*(1+$E1117),0.01)</f>
        <v/>
      </c>
      <c r="Z1117" s="40">
        <f>MAX(INDEX(Z$232:Z$243,$D1117)+Z1108*(1+$E1117),0.01)</f>
        <v/>
      </c>
      <c r="AA1117" s="40">
        <f>MAX(INDEX(AA$232:AA$243,$D1117)+AA1108*(1+$E1117),0.01)</f>
        <v/>
      </c>
      <c r="AB1117" s="40">
        <f>MAX(INDEX(AB$232:AB$243,$D1117)+AB1108*(1+$E1117),0.01)</f>
        <v/>
      </c>
      <c r="AC1117" s="40">
        <f>MAX(INDEX(AC$232:AC$243,$D1117)+AC1108*(1+$E1117),0.01)</f>
        <v/>
      </c>
      <c r="AD1117" s="42">
        <f>POSTTAX(INDEX(AD$232:AD$243,$D1117),AD1108,$E1117)</f>
        <v/>
      </c>
      <c r="AE1117" s="25">
        <f>LOWER(Settings!$C$4)&amp;".mit."&amp;$A1117&amp;IF($C1117="","","."&amp;$C1117&amp;"."&amp;$B1117)&amp;IF(INDEX(Variables!$D$5:$D$105,MATCH($A1117,Variables!$A$5:$A$105,0))="","","."&amp;INDEX(Variables!$D$5:$D$105,MATCH($A1117,Variables!$A$5:$A$105,0)))&amp;"."&amp;AE$5</f>
        <v/>
      </c>
      <c r="AF1117" s="41">
        <f>MAX(INDEX(AF$232:AF$243,$D1117)+AF1108*(1+$E1117),0.01)</f>
        <v/>
      </c>
      <c r="AG1117" s="40">
        <f>MAX(INDEX(AG$232:AG$243,$D1117)+AG1108*(1+$E1117),0.01)</f>
        <v/>
      </c>
      <c r="AH1117" s="40">
        <f>MAX(INDEX(AH$232:AH$243,$D1117)+AH1108*(1+$E1117),0.01)</f>
        <v/>
      </c>
      <c r="AI1117" s="40">
        <f>MAX(INDEX(AI$232:AI$243,$D1117)+AI1108*(1+$E1117),0.01)</f>
        <v/>
      </c>
      <c r="AJ1117" s="40">
        <f>MAX(INDEX(AJ$232:AJ$243,$D1117)+AJ1108*(1+$E1117),0.01)</f>
        <v/>
      </c>
      <c r="AK1117" s="40">
        <f>MAX(INDEX(AK$232:AK$243,$D1117)+AK1108*(1+$E1117),0.01)</f>
        <v/>
      </c>
      <c r="AL1117" s="40">
        <f>MAX(INDEX(AL$232:AL$243,$D1117)+AL1108*(1+$E1117),0.01)</f>
        <v/>
      </c>
      <c r="AM1117" s="40">
        <f>MAX(INDEX(AM$232:AM$243,$D1117)+AM1108*(1+$E1117),0.01)</f>
        <v/>
      </c>
      <c r="AN1117" s="40">
        <f>MAX(INDEX(AN$232:AN$243,$D1117)+AN1108*(1+$E1117),0.01)</f>
        <v/>
      </c>
      <c r="AO1117" s="40">
        <f>MAX(INDEX(AO$232:AO$243,$D1117)+AO1108*(1+$E1117),0.01)</f>
        <v/>
      </c>
      <c r="AP1117" s="40">
        <f>MAX(INDEX(AP$232:AP$243,$D1117)+AP1108*(1+$E1117),0.01)</f>
        <v/>
      </c>
      <c r="AQ1117" s="40">
        <f>MAX(INDEX(AQ$232:AQ$243,$D1117)+AQ1108*(1+$E1117),0.01)</f>
        <v/>
      </c>
      <c r="AR1117" s="40">
        <f>MAX(INDEX(AR$232:AR$243,$D1117)+AR1108*(1+$E1117),0.01)</f>
        <v/>
      </c>
      <c r="AS1117" s="40">
        <f>MAX(INDEX(AS$232:AS$243,$D1117)+AS1108*(1+$E1117),0.01)</f>
        <v/>
      </c>
      <c r="AT1117" s="40">
        <f>MAX(INDEX(AT$232:AT$243,$D1117)+AT1108*(1+$E1117),0.01)</f>
        <v/>
      </c>
      <c r="AU1117" s="40">
        <f>MAX(INDEX(AU$232:AU$243,$D1117)+AU1108*(1+$E1117),0.01)</f>
        <v/>
      </c>
      <c r="AV1117" s="40">
        <f>MAX(INDEX(AV$232:AV$243,$D1117)+AV1108*(1+$E1117),0.01)</f>
        <v/>
      </c>
      <c r="AW1117" s="40">
        <f>MAX(INDEX(AW$232:AW$243,$D1117)+AW1108*(1+$E1117),0.01)</f>
        <v/>
      </c>
      <c r="AX1117" s="42">
        <f>POSTTAX(INDEX(AX$232:AX$243,$D1117),AX1108,$E1117)</f>
        <v/>
      </c>
    </row>
    <row r="1118" hidden="1" outlineLevel="2">
      <c r="A1118" s="5" t="inlineStr">
        <is>
          <t>atp</t>
        </is>
      </c>
      <c r="B1118" s="5" t="inlineStr">
        <is>
          <t>lpg</t>
        </is>
      </c>
      <c r="C1118" s="5" t="inlineStr">
        <is>
          <t>omn</t>
        </is>
      </c>
      <c r="D1118" s="40">
        <f>INDEX(Inputs!$R$5:$R$132,MATCH($B1118&amp;"|"&amp;$C1118,Inputs!$A$5:$A$132,0))</f>
        <v/>
      </c>
      <c r="E1118" s="40">
        <f>INDEX(Inputs!$S$5:$S$132,MATCH($B1118&amp;"|"&amp;$C1118,Inputs!$A$5:$A$132,0))</f>
        <v/>
      </c>
      <c r="F1118" s="39" t="n"/>
      <c r="G1118" s="39" t="n"/>
      <c r="H1118" s="5">
        <f>INDEX(Variables!$B$5:$B$105,MATCH($A1118,Variables!$A$5:$A$105,0))&amp;IF($C1118="",""," | "&amp;INDEX(Mapping!$B$5:$B$26,MATCH($C1118,Mapping!$A$5:$A$26,0))&amp;" | "&amp;INDEX(Mapping!$B$30:$B$41,MATCH($B1118,Mapping!$A$30:$A$41,0)))</f>
        <v/>
      </c>
      <c r="I1118" s="5">
        <f>INDEX(Variables!$C$5:$C$105,MATCH($A1118,Variables!$A$5:$A$105,0))</f>
        <v/>
      </c>
      <c r="J1118" s="5">
        <f>INDEX(Variables!$E$5:$E$105,MATCH($A1118,Variables!$A$5:$A$105,0))</f>
        <v/>
      </c>
      <c r="K1118" s="25">
        <f>LOWER(Settings!$C$4)&amp;".mit."&amp;$A1118&amp;IF($C1118="","","."&amp;$C1118&amp;"."&amp;$B1118)&amp;IF(INDEX(Variables!$D$5:$D$105,MATCH($A1118,Variables!$A$5:$A$105,0))="","","."&amp;INDEX(Variables!$D$5:$D$105,MATCH($A1118,Variables!$A$5:$A$105,0)))&amp;"."&amp;K$5</f>
        <v/>
      </c>
      <c r="L1118" s="41">
        <f>MAX(INDEX(L$232:L$243,$D1118)+L1109*(1+$E1118),0.01)</f>
        <v/>
      </c>
      <c r="M1118" s="40">
        <f>MAX(INDEX(M$232:M$243,$D1118)+M1109*(1+$E1118),0.01)</f>
        <v/>
      </c>
      <c r="N1118" s="40">
        <f>MAX(INDEX(N$232:N$243,$D1118)+N1109*(1+$E1118),0.01)</f>
        <v/>
      </c>
      <c r="O1118" s="40">
        <f>MAX(INDEX(O$232:O$243,$D1118)+O1109*(1+$E1118),0.01)</f>
        <v/>
      </c>
      <c r="P1118" s="40">
        <f>MAX(INDEX(P$232:P$243,$D1118)+P1109*(1+$E1118),0.01)</f>
        <v/>
      </c>
      <c r="Q1118" s="40">
        <f>MAX(INDEX(Q$232:Q$243,$D1118)+Q1109*(1+$E1118),0.01)</f>
        <v/>
      </c>
      <c r="R1118" s="40">
        <f>MAX(INDEX(R$232:R$243,$D1118)+R1109*(1+$E1118),0.01)</f>
        <v/>
      </c>
      <c r="S1118" s="40">
        <f>MAX(INDEX(S$232:S$243,$D1118)+S1109*(1+$E1118),0.01)</f>
        <v/>
      </c>
      <c r="T1118" s="40">
        <f>MAX(INDEX(T$232:T$243,$D1118)+T1109*(1+$E1118),0.01)</f>
        <v/>
      </c>
      <c r="U1118" s="40">
        <f>MAX(INDEX(U$232:U$243,$D1118)+U1109*(1+$E1118),0.01)</f>
        <v/>
      </c>
      <c r="V1118" s="40">
        <f>MAX(INDEX(V$232:V$243,$D1118)+V1109*(1+$E1118),0.01)</f>
        <v/>
      </c>
      <c r="W1118" s="40">
        <f>MAX(INDEX(W$232:W$243,$D1118)+W1109*(1+$E1118),0.01)</f>
        <v/>
      </c>
      <c r="X1118" s="40">
        <f>MAX(INDEX(X$232:X$243,$D1118)+X1109*(1+$E1118),0.01)</f>
        <v/>
      </c>
      <c r="Y1118" s="40">
        <f>MAX(INDEX(Y$232:Y$243,$D1118)+Y1109*(1+$E1118),0.01)</f>
        <v/>
      </c>
      <c r="Z1118" s="40">
        <f>MAX(INDEX(Z$232:Z$243,$D1118)+Z1109*(1+$E1118),0.01)</f>
        <v/>
      </c>
      <c r="AA1118" s="40">
        <f>MAX(INDEX(AA$232:AA$243,$D1118)+AA1109*(1+$E1118),0.01)</f>
        <v/>
      </c>
      <c r="AB1118" s="40">
        <f>MAX(INDEX(AB$232:AB$243,$D1118)+AB1109*(1+$E1118),0.01)</f>
        <v/>
      </c>
      <c r="AC1118" s="40">
        <f>MAX(INDEX(AC$232:AC$243,$D1118)+AC1109*(1+$E1118),0.01)</f>
        <v/>
      </c>
      <c r="AD1118" s="42">
        <f>POSTTAX(INDEX(AD$232:AD$243,$D1118),AD1109,$E1118)</f>
        <v/>
      </c>
      <c r="AE1118" s="25">
        <f>LOWER(Settings!$C$4)&amp;".mit."&amp;$A1118&amp;IF($C1118="","","."&amp;$C1118&amp;"."&amp;$B1118)&amp;IF(INDEX(Variables!$D$5:$D$105,MATCH($A1118,Variables!$A$5:$A$105,0))="","","."&amp;INDEX(Variables!$D$5:$D$105,MATCH($A1118,Variables!$A$5:$A$105,0)))&amp;"."&amp;AE$5</f>
        <v/>
      </c>
      <c r="AF1118" s="41">
        <f>MAX(INDEX(AF$232:AF$243,$D1118)+AF1109*(1+$E1118),0.01)</f>
        <v/>
      </c>
      <c r="AG1118" s="40">
        <f>MAX(INDEX(AG$232:AG$243,$D1118)+AG1109*(1+$E1118),0.01)</f>
        <v/>
      </c>
      <c r="AH1118" s="40">
        <f>MAX(INDEX(AH$232:AH$243,$D1118)+AH1109*(1+$E1118),0.01)</f>
        <v/>
      </c>
      <c r="AI1118" s="40">
        <f>MAX(INDEX(AI$232:AI$243,$D1118)+AI1109*(1+$E1118),0.01)</f>
        <v/>
      </c>
      <c r="AJ1118" s="40">
        <f>MAX(INDEX(AJ$232:AJ$243,$D1118)+AJ1109*(1+$E1118),0.01)</f>
        <v/>
      </c>
      <c r="AK1118" s="40">
        <f>MAX(INDEX(AK$232:AK$243,$D1118)+AK1109*(1+$E1118),0.01)</f>
        <v/>
      </c>
      <c r="AL1118" s="40">
        <f>MAX(INDEX(AL$232:AL$243,$D1118)+AL1109*(1+$E1118),0.01)</f>
        <v/>
      </c>
      <c r="AM1118" s="40">
        <f>MAX(INDEX(AM$232:AM$243,$D1118)+AM1109*(1+$E1118),0.01)</f>
        <v/>
      </c>
      <c r="AN1118" s="40">
        <f>MAX(INDEX(AN$232:AN$243,$D1118)+AN1109*(1+$E1118),0.01)</f>
        <v/>
      </c>
      <c r="AO1118" s="40">
        <f>MAX(INDEX(AO$232:AO$243,$D1118)+AO1109*(1+$E1118),0.01)</f>
        <v/>
      </c>
      <c r="AP1118" s="40">
        <f>MAX(INDEX(AP$232:AP$243,$D1118)+AP1109*(1+$E1118),0.01)</f>
        <v/>
      </c>
      <c r="AQ1118" s="40">
        <f>MAX(INDEX(AQ$232:AQ$243,$D1118)+AQ1109*(1+$E1118),0.01)</f>
        <v/>
      </c>
      <c r="AR1118" s="40">
        <f>MAX(INDEX(AR$232:AR$243,$D1118)+AR1109*(1+$E1118),0.01)</f>
        <v/>
      </c>
      <c r="AS1118" s="40">
        <f>MAX(INDEX(AS$232:AS$243,$D1118)+AS1109*(1+$E1118),0.01)</f>
        <v/>
      </c>
      <c r="AT1118" s="40">
        <f>MAX(INDEX(AT$232:AT$243,$D1118)+AT1109*(1+$E1118),0.01)</f>
        <v/>
      </c>
      <c r="AU1118" s="40">
        <f>MAX(INDEX(AU$232:AU$243,$D1118)+AU1109*(1+$E1118),0.01)</f>
        <v/>
      </c>
      <c r="AV1118" s="40">
        <f>MAX(INDEX(AV$232:AV$243,$D1118)+AV1109*(1+$E1118),0.01)</f>
        <v/>
      </c>
      <c r="AW1118" s="40">
        <f>MAX(INDEX(AW$232:AW$243,$D1118)+AW1109*(1+$E1118),0.01)</f>
        <v/>
      </c>
      <c r="AX1118" s="42">
        <f>POSTTAX(INDEX(AX$232:AX$243,$D1118),AX1109,$E1118)</f>
        <v/>
      </c>
    </row>
    <row r="1119" hidden="1" outlineLevel="2">
      <c r="A1119" s="5" t="inlineStr">
        <is>
          <t>atp</t>
        </is>
      </c>
      <c r="B1119" s="5" t="inlineStr">
        <is>
          <t>ker</t>
        </is>
      </c>
      <c r="C1119" s="5" t="inlineStr">
        <is>
          <t>omn</t>
        </is>
      </c>
      <c r="D1119" s="40">
        <f>INDEX(Inputs!$R$5:$R$132,MATCH($B1119&amp;"|"&amp;$C1119,Inputs!$A$5:$A$132,0))</f>
        <v/>
      </c>
      <c r="E1119" s="40">
        <f>INDEX(Inputs!$S$5:$S$132,MATCH($B1119&amp;"|"&amp;$C1119,Inputs!$A$5:$A$132,0))</f>
        <v/>
      </c>
      <c r="F1119" s="39" t="n"/>
      <c r="G1119" s="39" t="n"/>
      <c r="H1119" s="5">
        <f>INDEX(Variables!$B$5:$B$105,MATCH($A1119,Variables!$A$5:$A$105,0))&amp;IF($C1119="",""," | "&amp;INDEX(Mapping!$B$5:$B$26,MATCH($C1119,Mapping!$A$5:$A$26,0))&amp;" | "&amp;INDEX(Mapping!$B$30:$B$41,MATCH($B1119,Mapping!$A$30:$A$41,0)))</f>
        <v/>
      </c>
      <c r="I1119" s="5">
        <f>INDEX(Variables!$C$5:$C$105,MATCH($A1119,Variables!$A$5:$A$105,0))</f>
        <v/>
      </c>
      <c r="J1119" s="5">
        <f>INDEX(Variables!$E$5:$E$105,MATCH($A1119,Variables!$A$5:$A$105,0))</f>
        <v/>
      </c>
      <c r="K1119" s="25">
        <f>LOWER(Settings!$C$4)&amp;".mit."&amp;$A1119&amp;IF($C1119="","","."&amp;$C1119&amp;"."&amp;$B1119)&amp;IF(INDEX(Variables!$D$5:$D$105,MATCH($A1119,Variables!$A$5:$A$105,0))="","","."&amp;INDEX(Variables!$D$5:$D$105,MATCH($A1119,Variables!$A$5:$A$105,0)))&amp;"."&amp;K$5</f>
        <v/>
      </c>
      <c r="L1119" s="41">
        <f>MAX(INDEX(L$232:L$243,$D1119)+L1110*(1+$E1119),0.01)</f>
        <v/>
      </c>
      <c r="M1119" s="40">
        <f>MAX(INDEX(M$232:M$243,$D1119)+M1110*(1+$E1119),0.01)</f>
        <v/>
      </c>
      <c r="N1119" s="40">
        <f>MAX(INDEX(N$232:N$243,$D1119)+N1110*(1+$E1119),0.01)</f>
        <v/>
      </c>
      <c r="O1119" s="40">
        <f>MAX(INDEX(O$232:O$243,$D1119)+O1110*(1+$E1119),0.01)</f>
        <v/>
      </c>
      <c r="P1119" s="40">
        <f>MAX(INDEX(P$232:P$243,$D1119)+P1110*(1+$E1119),0.01)</f>
        <v/>
      </c>
      <c r="Q1119" s="40">
        <f>MAX(INDEX(Q$232:Q$243,$D1119)+Q1110*(1+$E1119),0.01)</f>
        <v/>
      </c>
      <c r="R1119" s="40">
        <f>MAX(INDEX(R$232:R$243,$D1119)+R1110*(1+$E1119),0.01)</f>
        <v/>
      </c>
      <c r="S1119" s="40">
        <f>MAX(INDEX(S$232:S$243,$D1119)+S1110*(1+$E1119),0.01)</f>
        <v/>
      </c>
      <c r="T1119" s="40">
        <f>MAX(INDEX(T$232:T$243,$D1119)+T1110*(1+$E1119),0.01)</f>
        <v/>
      </c>
      <c r="U1119" s="40">
        <f>MAX(INDEX(U$232:U$243,$D1119)+U1110*(1+$E1119),0.01)</f>
        <v/>
      </c>
      <c r="V1119" s="40">
        <f>MAX(INDEX(V$232:V$243,$D1119)+V1110*(1+$E1119),0.01)</f>
        <v/>
      </c>
      <c r="W1119" s="40">
        <f>MAX(INDEX(W$232:W$243,$D1119)+W1110*(1+$E1119),0.01)</f>
        <v/>
      </c>
      <c r="X1119" s="40">
        <f>MAX(INDEX(X$232:X$243,$D1119)+X1110*(1+$E1119),0.01)</f>
        <v/>
      </c>
      <c r="Y1119" s="40">
        <f>MAX(INDEX(Y$232:Y$243,$D1119)+Y1110*(1+$E1119),0.01)</f>
        <v/>
      </c>
      <c r="Z1119" s="40">
        <f>MAX(INDEX(Z$232:Z$243,$D1119)+Z1110*(1+$E1119),0.01)</f>
        <v/>
      </c>
      <c r="AA1119" s="40">
        <f>MAX(INDEX(AA$232:AA$243,$D1119)+AA1110*(1+$E1119),0.01)</f>
        <v/>
      </c>
      <c r="AB1119" s="40">
        <f>MAX(INDEX(AB$232:AB$243,$D1119)+AB1110*(1+$E1119),0.01)</f>
        <v/>
      </c>
      <c r="AC1119" s="40">
        <f>MAX(INDEX(AC$232:AC$243,$D1119)+AC1110*(1+$E1119),0.01)</f>
        <v/>
      </c>
      <c r="AD1119" s="42">
        <f>POSTTAX(INDEX(AD$232:AD$243,$D1119),AD1110,$E1119)</f>
        <v/>
      </c>
      <c r="AE1119" s="25">
        <f>LOWER(Settings!$C$4)&amp;".mit."&amp;$A1119&amp;IF($C1119="","","."&amp;$C1119&amp;"."&amp;$B1119)&amp;IF(INDEX(Variables!$D$5:$D$105,MATCH($A1119,Variables!$A$5:$A$105,0))="","","."&amp;INDEX(Variables!$D$5:$D$105,MATCH($A1119,Variables!$A$5:$A$105,0)))&amp;"."&amp;AE$5</f>
        <v/>
      </c>
      <c r="AF1119" s="41">
        <f>MAX(INDEX(AF$232:AF$243,$D1119)+AF1110*(1+$E1119),0.01)</f>
        <v/>
      </c>
      <c r="AG1119" s="40">
        <f>MAX(INDEX(AG$232:AG$243,$D1119)+AG1110*(1+$E1119),0.01)</f>
        <v/>
      </c>
      <c r="AH1119" s="40">
        <f>MAX(INDEX(AH$232:AH$243,$D1119)+AH1110*(1+$E1119),0.01)</f>
        <v/>
      </c>
      <c r="AI1119" s="40">
        <f>MAX(INDEX(AI$232:AI$243,$D1119)+AI1110*(1+$E1119),0.01)</f>
        <v/>
      </c>
      <c r="AJ1119" s="40">
        <f>MAX(INDEX(AJ$232:AJ$243,$D1119)+AJ1110*(1+$E1119),0.01)</f>
        <v/>
      </c>
      <c r="AK1119" s="40">
        <f>MAX(INDEX(AK$232:AK$243,$D1119)+AK1110*(1+$E1119),0.01)</f>
        <v/>
      </c>
      <c r="AL1119" s="40">
        <f>MAX(INDEX(AL$232:AL$243,$D1119)+AL1110*(1+$E1119),0.01)</f>
        <v/>
      </c>
      <c r="AM1119" s="40">
        <f>MAX(INDEX(AM$232:AM$243,$D1119)+AM1110*(1+$E1119),0.01)</f>
        <v/>
      </c>
      <c r="AN1119" s="40">
        <f>MAX(INDEX(AN$232:AN$243,$D1119)+AN1110*(1+$E1119),0.01)</f>
        <v/>
      </c>
      <c r="AO1119" s="40">
        <f>MAX(INDEX(AO$232:AO$243,$D1119)+AO1110*(1+$E1119),0.01)</f>
        <v/>
      </c>
      <c r="AP1119" s="40">
        <f>MAX(INDEX(AP$232:AP$243,$D1119)+AP1110*(1+$E1119),0.01)</f>
        <v/>
      </c>
      <c r="AQ1119" s="40">
        <f>MAX(INDEX(AQ$232:AQ$243,$D1119)+AQ1110*(1+$E1119),0.01)</f>
        <v/>
      </c>
      <c r="AR1119" s="40">
        <f>MAX(INDEX(AR$232:AR$243,$D1119)+AR1110*(1+$E1119),0.01)</f>
        <v/>
      </c>
      <c r="AS1119" s="40">
        <f>MAX(INDEX(AS$232:AS$243,$D1119)+AS1110*(1+$E1119),0.01)</f>
        <v/>
      </c>
      <c r="AT1119" s="40">
        <f>MAX(INDEX(AT$232:AT$243,$D1119)+AT1110*(1+$E1119),0.01)</f>
        <v/>
      </c>
      <c r="AU1119" s="40">
        <f>MAX(INDEX(AU$232:AU$243,$D1119)+AU1110*(1+$E1119),0.01)</f>
        <v/>
      </c>
      <c r="AV1119" s="40">
        <f>MAX(INDEX(AV$232:AV$243,$D1119)+AV1110*(1+$E1119),0.01)</f>
        <v/>
      </c>
      <c r="AW1119" s="40">
        <f>MAX(INDEX(AW$232:AW$243,$D1119)+AW1110*(1+$E1119),0.01)</f>
        <v/>
      </c>
      <c r="AX1119" s="42">
        <f>POSTTAX(INDEX(AX$232:AX$243,$D1119),AX1110,$E1119)</f>
        <v/>
      </c>
    </row>
    <row r="1120" hidden="1" outlineLevel="2">
      <c r="A1120" s="5" t="inlineStr">
        <is>
          <t>atp</t>
        </is>
      </c>
      <c r="B1120" s="5" t="inlineStr">
        <is>
          <t>oop</t>
        </is>
      </c>
      <c r="C1120" s="5" t="inlineStr">
        <is>
          <t>omn</t>
        </is>
      </c>
      <c r="D1120" s="40">
        <f>INDEX(Inputs!$R$5:$R$132,MATCH($B1120&amp;"|"&amp;$C1120,Inputs!$A$5:$A$132,0))</f>
        <v/>
      </c>
      <c r="E1120" s="40">
        <f>INDEX(Inputs!$S$5:$S$132,MATCH($B1120&amp;"|"&amp;$C1120,Inputs!$A$5:$A$132,0))</f>
        <v/>
      </c>
      <c r="F1120" s="39" t="n"/>
      <c r="G1120" s="39" t="n"/>
      <c r="H1120" s="5">
        <f>INDEX(Variables!$B$5:$B$105,MATCH($A1120,Variables!$A$5:$A$105,0))&amp;IF($C1120="",""," | "&amp;INDEX(Mapping!$B$5:$B$26,MATCH($C1120,Mapping!$A$5:$A$26,0))&amp;" | "&amp;INDEX(Mapping!$B$30:$B$41,MATCH($B1120,Mapping!$A$30:$A$41,0)))</f>
        <v/>
      </c>
      <c r="I1120" s="5">
        <f>INDEX(Variables!$C$5:$C$105,MATCH($A1120,Variables!$A$5:$A$105,0))</f>
        <v/>
      </c>
      <c r="J1120" s="5">
        <f>INDEX(Variables!$E$5:$E$105,MATCH($A1120,Variables!$A$5:$A$105,0))</f>
        <v/>
      </c>
      <c r="K1120" s="25">
        <f>LOWER(Settings!$C$4)&amp;".mit."&amp;$A1120&amp;IF($C1120="","","."&amp;$C1120&amp;"."&amp;$B1120)&amp;IF(INDEX(Variables!$D$5:$D$105,MATCH($A1120,Variables!$A$5:$A$105,0))="","","."&amp;INDEX(Variables!$D$5:$D$105,MATCH($A1120,Variables!$A$5:$A$105,0)))&amp;"."&amp;K$5</f>
        <v/>
      </c>
      <c r="L1120" s="41">
        <f>MAX(INDEX(L$232:L$243,$D1120)+L1111*(1+$E1120),0.01)</f>
        <v/>
      </c>
      <c r="M1120" s="40">
        <f>MAX(INDEX(M$232:M$243,$D1120)+M1111*(1+$E1120),0.01)</f>
        <v/>
      </c>
      <c r="N1120" s="40">
        <f>MAX(INDEX(N$232:N$243,$D1120)+N1111*(1+$E1120),0.01)</f>
        <v/>
      </c>
      <c r="O1120" s="40">
        <f>MAX(INDEX(O$232:O$243,$D1120)+O1111*(1+$E1120),0.01)</f>
        <v/>
      </c>
      <c r="P1120" s="40">
        <f>MAX(INDEX(P$232:P$243,$D1120)+P1111*(1+$E1120),0.01)</f>
        <v/>
      </c>
      <c r="Q1120" s="40">
        <f>MAX(INDEX(Q$232:Q$243,$D1120)+Q1111*(1+$E1120),0.01)</f>
        <v/>
      </c>
      <c r="R1120" s="40">
        <f>MAX(INDEX(R$232:R$243,$D1120)+R1111*(1+$E1120),0.01)</f>
        <v/>
      </c>
      <c r="S1120" s="40">
        <f>MAX(INDEX(S$232:S$243,$D1120)+S1111*(1+$E1120),0.01)</f>
        <v/>
      </c>
      <c r="T1120" s="40">
        <f>MAX(INDEX(T$232:T$243,$D1120)+T1111*(1+$E1120),0.01)</f>
        <v/>
      </c>
      <c r="U1120" s="40">
        <f>MAX(INDEX(U$232:U$243,$D1120)+U1111*(1+$E1120),0.01)</f>
        <v/>
      </c>
      <c r="V1120" s="40">
        <f>MAX(INDEX(V$232:V$243,$D1120)+V1111*(1+$E1120),0.01)</f>
        <v/>
      </c>
      <c r="W1120" s="40">
        <f>MAX(INDEX(W$232:W$243,$D1120)+W1111*(1+$E1120),0.01)</f>
        <v/>
      </c>
      <c r="X1120" s="40">
        <f>MAX(INDEX(X$232:X$243,$D1120)+X1111*(1+$E1120),0.01)</f>
        <v/>
      </c>
      <c r="Y1120" s="40">
        <f>MAX(INDEX(Y$232:Y$243,$D1120)+Y1111*(1+$E1120),0.01)</f>
        <v/>
      </c>
      <c r="Z1120" s="40">
        <f>MAX(INDEX(Z$232:Z$243,$D1120)+Z1111*(1+$E1120),0.01)</f>
        <v/>
      </c>
      <c r="AA1120" s="40">
        <f>MAX(INDEX(AA$232:AA$243,$D1120)+AA1111*(1+$E1120),0.01)</f>
        <v/>
      </c>
      <c r="AB1120" s="40">
        <f>MAX(INDEX(AB$232:AB$243,$D1120)+AB1111*(1+$E1120),0.01)</f>
        <v/>
      </c>
      <c r="AC1120" s="40">
        <f>MAX(INDEX(AC$232:AC$243,$D1120)+AC1111*(1+$E1120),0.01)</f>
        <v/>
      </c>
      <c r="AD1120" s="42">
        <f>POSTTAX(INDEX(AD$232:AD$243,$D1120),AD1111,$E1120)</f>
        <v/>
      </c>
      <c r="AE1120" s="25">
        <f>LOWER(Settings!$C$4)&amp;".mit."&amp;$A1120&amp;IF($C1120="","","."&amp;$C1120&amp;"."&amp;$B1120)&amp;IF(INDEX(Variables!$D$5:$D$105,MATCH($A1120,Variables!$A$5:$A$105,0))="","","."&amp;INDEX(Variables!$D$5:$D$105,MATCH($A1120,Variables!$A$5:$A$105,0)))&amp;"."&amp;AE$5</f>
        <v/>
      </c>
      <c r="AF1120" s="41">
        <f>MAX(INDEX(AF$232:AF$243,$D1120)+AF1111*(1+$E1120),0.01)</f>
        <v/>
      </c>
      <c r="AG1120" s="40">
        <f>MAX(INDEX(AG$232:AG$243,$D1120)+AG1111*(1+$E1120),0.01)</f>
        <v/>
      </c>
      <c r="AH1120" s="40">
        <f>MAX(INDEX(AH$232:AH$243,$D1120)+AH1111*(1+$E1120),0.01)</f>
        <v/>
      </c>
      <c r="AI1120" s="40">
        <f>MAX(INDEX(AI$232:AI$243,$D1120)+AI1111*(1+$E1120),0.01)</f>
        <v/>
      </c>
      <c r="AJ1120" s="40">
        <f>MAX(INDEX(AJ$232:AJ$243,$D1120)+AJ1111*(1+$E1120),0.01)</f>
        <v/>
      </c>
      <c r="AK1120" s="40">
        <f>MAX(INDEX(AK$232:AK$243,$D1120)+AK1111*(1+$E1120),0.01)</f>
        <v/>
      </c>
      <c r="AL1120" s="40">
        <f>MAX(INDEX(AL$232:AL$243,$D1120)+AL1111*(1+$E1120),0.01)</f>
        <v/>
      </c>
      <c r="AM1120" s="40">
        <f>MAX(INDEX(AM$232:AM$243,$D1120)+AM1111*(1+$E1120),0.01)</f>
        <v/>
      </c>
      <c r="AN1120" s="40">
        <f>MAX(INDEX(AN$232:AN$243,$D1120)+AN1111*(1+$E1120),0.01)</f>
        <v/>
      </c>
      <c r="AO1120" s="40">
        <f>MAX(INDEX(AO$232:AO$243,$D1120)+AO1111*(1+$E1120),0.01)</f>
        <v/>
      </c>
      <c r="AP1120" s="40">
        <f>MAX(INDEX(AP$232:AP$243,$D1120)+AP1111*(1+$E1120),0.01)</f>
        <v/>
      </c>
      <c r="AQ1120" s="40">
        <f>MAX(INDEX(AQ$232:AQ$243,$D1120)+AQ1111*(1+$E1120),0.01)</f>
        <v/>
      </c>
      <c r="AR1120" s="40">
        <f>MAX(INDEX(AR$232:AR$243,$D1120)+AR1111*(1+$E1120),0.01)</f>
        <v/>
      </c>
      <c r="AS1120" s="40">
        <f>MAX(INDEX(AS$232:AS$243,$D1120)+AS1111*(1+$E1120),0.01)</f>
        <v/>
      </c>
      <c r="AT1120" s="40">
        <f>MAX(INDEX(AT$232:AT$243,$D1120)+AT1111*(1+$E1120),0.01)</f>
        <v/>
      </c>
      <c r="AU1120" s="40">
        <f>MAX(INDEX(AU$232:AU$243,$D1120)+AU1111*(1+$E1120),0.01)</f>
        <v/>
      </c>
      <c r="AV1120" s="40">
        <f>MAX(INDEX(AV$232:AV$243,$D1120)+AV1111*(1+$E1120),0.01)</f>
        <v/>
      </c>
      <c r="AW1120" s="40">
        <f>MAX(INDEX(AW$232:AW$243,$D1120)+AW1111*(1+$E1120),0.01)</f>
        <v/>
      </c>
      <c r="AX1120" s="42">
        <f>POSTTAX(INDEX(AX$232:AX$243,$D1120),AX1111,$E1120)</f>
        <v/>
      </c>
    </row>
    <row r="1121" hidden="1" outlineLevel="2">
      <c r="A1121" s="5" t="inlineStr">
        <is>
          <t>atp</t>
        </is>
      </c>
      <c r="B1121" s="5" t="inlineStr">
        <is>
          <t>bio</t>
        </is>
      </c>
      <c r="C1121" s="5" t="inlineStr">
        <is>
          <t>omn</t>
        </is>
      </c>
      <c r="D1121" s="40">
        <f>INDEX(Inputs!$R$5:$R$132,MATCH($B1121&amp;"|"&amp;$C1121,Inputs!$A$5:$A$132,0))</f>
        <v/>
      </c>
      <c r="E1121" s="40">
        <f>INDEX(Inputs!$S$5:$S$132,MATCH($B1121&amp;"|"&amp;$C1121,Inputs!$A$5:$A$132,0))</f>
        <v/>
      </c>
      <c r="F1121" s="39" t="n"/>
      <c r="G1121" s="39" t="n"/>
      <c r="H1121" s="5">
        <f>INDEX(Variables!$B$5:$B$105,MATCH($A1121,Variables!$A$5:$A$105,0))&amp;IF($C1121="",""," | "&amp;INDEX(Mapping!$B$5:$B$26,MATCH($C1121,Mapping!$A$5:$A$26,0))&amp;" | "&amp;INDEX(Mapping!$B$30:$B$41,MATCH($B1121,Mapping!$A$30:$A$41,0)))</f>
        <v/>
      </c>
      <c r="I1121" s="5">
        <f>INDEX(Variables!$C$5:$C$105,MATCH($A1121,Variables!$A$5:$A$105,0))</f>
        <v/>
      </c>
      <c r="J1121" s="5">
        <f>INDEX(Variables!$E$5:$E$105,MATCH($A1121,Variables!$A$5:$A$105,0))</f>
        <v/>
      </c>
      <c r="K1121" s="25">
        <f>LOWER(Settings!$C$4)&amp;".mit."&amp;$A1121&amp;IF($C1121="","","."&amp;$C1121&amp;"."&amp;$B1121)&amp;IF(INDEX(Variables!$D$5:$D$105,MATCH($A1121,Variables!$A$5:$A$105,0))="","","."&amp;INDEX(Variables!$D$5:$D$105,MATCH($A1121,Variables!$A$5:$A$105,0)))&amp;"."&amp;K$5</f>
        <v/>
      </c>
      <c r="L1121" s="41">
        <f>MAX(INDEX(L$232:L$243,$D1121)+L1112*(1+$E1121),0.01)</f>
        <v/>
      </c>
      <c r="M1121" s="40">
        <f>MAX(INDEX(M$232:M$243,$D1121)+M1112*(1+$E1121),0.01)</f>
        <v/>
      </c>
      <c r="N1121" s="40">
        <f>MAX(INDEX(N$232:N$243,$D1121)+N1112*(1+$E1121),0.01)</f>
        <v/>
      </c>
      <c r="O1121" s="40">
        <f>MAX(INDEX(O$232:O$243,$D1121)+O1112*(1+$E1121),0.01)</f>
        <v/>
      </c>
      <c r="P1121" s="40">
        <f>MAX(INDEX(P$232:P$243,$D1121)+P1112*(1+$E1121),0.01)</f>
        <v/>
      </c>
      <c r="Q1121" s="40">
        <f>MAX(INDEX(Q$232:Q$243,$D1121)+Q1112*(1+$E1121),0.01)</f>
        <v/>
      </c>
      <c r="R1121" s="40">
        <f>MAX(INDEX(R$232:R$243,$D1121)+R1112*(1+$E1121),0.01)</f>
        <v/>
      </c>
      <c r="S1121" s="40">
        <f>MAX(INDEX(S$232:S$243,$D1121)+S1112*(1+$E1121),0.01)</f>
        <v/>
      </c>
      <c r="T1121" s="40">
        <f>MAX(INDEX(T$232:T$243,$D1121)+T1112*(1+$E1121),0.01)</f>
        <v/>
      </c>
      <c r="U1121" s="40">
        <f>MAX(INDEX(U$232:U$243,$D1121)+U1112*(1+$E1121),0.01)</f>
        <v/>
      </c>
      <c r="V1121" s="40">
        <f>MAX(INDEX(V$232:V$243,$D1121)+V1112*(1+$E1121),0.01)</f>
        <v/>
      </c>
      <c r="W1121" s="40">
        <f>MAX(INDEX(W$232:W$243,$D1121)+W1112*(1+$E1121),0.01)</f>
        <v/>
      </c>
      <c r="X1121" s="40">
        <f>MAX(INDEX(X$232:X$243,$D1121)+X1112*(1+$E1121),0.01)</f>
        <v/>
      </c>
      <c r="Y1121" s="40">
        <f>MAX(INDEX(Y$232:Y$243,$D1121)+Y1112*(1+$E1121),0.01)</f>
        <v/>
      </c>
      <c r="Z1121" s="40">
        <f>MAX(INDEX(Z$232:Z$243,$D1121)+Z1112*(1+$E1121),0.01)</f>
        <v/>
      </c>
      <c r="AA1121" s="40">
        <f>MAX(INDEX(AA$232:AA$243,$D1121)+AA1112*(1+$E1121),0.01)</f>
        <v/>
      </c>
      <c r="AB1121" s="40">
        <f>MAX(INDEX(AB$232:AB$243,$D1121)+AB1112*(1+$E1121),0.01)</f>
        <v/>
      </c>
      <c r="AC1121" s="40">
        <f>MAX(INDEX(AC$232:AC$243,$D1121)+AC1112*(1+$E1121),0.01)</f>
        <v/>
      </c>
      <c r="AD1121" s="42">
        <f>POSTTAX(INDEX(AD$232:AD$243,$D1121),AD1112,$E1121)</f>
        <v/>
      </c>
      <c r="AE1121" s="25">
        <f>LOWER(Settings!$C$4)&amp;".mit."&amp;$A1121&amp;IF($C1121="","","."&amp;$C1121&amp;"."&amp;$B1121)&amp;IF(INDEX(Variables!$D$5:$D$105,MATCH($A1121,Variables!$A$5:$A$105,0))="","","."&amp;INDEX(Variables!$D$5:$D$105,MATCH($A1121,Variables!$A$5:$A$105,0)))&amp;"."&amp;AE$5</f>
        <v/>
      </c>
      <c r="AF1121" s="41">
        <f>MAX(INDEX(AF$232:AF$243,$D1121)+AF1112*(1+$E1121),0.01)</f>
        <v/>
      </c>
      <c r="AG1121" s="40">
        <f>MAX(INDEX(AG$232:AG$243,$D1121)+AG1112*(1+$E1121),0.01)</f>
        <v/>
      </c>
      <c r="AH1121" s="40">
        <f>MAX(INDEX(AH$232:AH$243,$D1121)+AH1112*(1+$E1121),0.01)</f>
        <v/>
      </c>
      <c r="AI1121" s="40">
        <f>MAX(INDEX(AI$232:AI$243,$D1121)+AI1112*(1+$E1121),0.01)</f>
        <v/>
      </c>
      <c r="AJ1121" s="40">
        <f>MAX(INDEX(AJ$232:AJ$243,$D1121)+AJ1112*(1+$E1121),0.01)</f>
        <v/>
      </c>
      <c r="AK1121" s="40">
        <f>MAX(INDEX(AK$232:AK$243,$D1121)+AK1112*(1+$E1121),0.01)</f>
        <v/>
      </c>
      <c r="AL1121" s="40">
        <f>MAX(INDEX(AL$232:AL$243,$D1121)+AL1112*(1+$E1121),0.01)</f>
        <v/>
      </c>
      <c r="AM1121" s="40">
        <f>MAX(INDEX(AM$232:AM$243,$D1121)+AM1112*(1+$E1121),0.01)</f>
        <v/>
      </c>
      <c r="AN1121" s="40">
        <f>MAX(INDEX(AN$232:AN$243,$D1121)+AN1112*(1+$E1121),0.01)</f>
        <v/>
      </c>
      <c r="AO1121" s="40">
        <f>MAX(INDEX(AO$232:AO$243,$D1121)+AO1112*(1+$E1121),0.01)</f>
        <v/>
      </c>
      <c r="AP1121" s="40">
        <f>MAX(INDEX(AP$232:AP$243,$D1121)+AP1112*(1+$E1121),0.01)</f>
        <v/>
      </c>
      <c r="AQ1121" s="40">
        <f>MAX(INDEX(AQ$232:AQ$243,$D1121)+AQ1112*(1+$E1121),0.01)</f>
        <v/>
      </c>
      <c r="AR1121" s="40">
        <f>MAX(INDEX(AR$232:AR$243,$D1121)+AR1112*(1+$E1121),0.01)</f>
        <v/>
      </c>
      <c r="AS1121" s="40">
        <f>MAX(INDEX(AS$232:AS$243,$D1121)+AS1112*(1+$E1121),0.01)</f>
        <v/>
      </c>
      <c r="AT1121" s="40">
        <f>MAX(INDEX(AT$232:AT$243,$D1121)+AT1112*(1+$E1121),0.01)</f>
        <v/>
      </c>
      <c r="AU1121" s="40">
        <f>MAX(INDEX(AU$232:AU$243,$D1121)+AU1112*(1+$E1121),0.01)</f>
        <v/>
      </c>
      <c r="AV1121" s="40">
        <f>MAX(INDEX(AV$232:AV$243,$D1121)+AV1112*(1+$E1121),0.01)</f>
        <v/>
      </c>
      <c r="AW1121" s="40">
        <f>MAX(INDEX(AW$232:AW$243,$D1121)+AW1112*(1+$E1121),0.01)</f>
        <v/>
      </c>
      <c r="AX1121" s="42">
        <f>POSTTAX(INDEX(AX$232:AX$243,$D1121),AX1112,$E1121)</f>
        <v/>
      </c>
    </row>
    <row r="1122" hidden="1" outlineLevel="2"/>
    <row r="1123" hidden="1" outlineLevel="2">
      <c r="A1123" s="5" t="inlineStr">
        <is>
          <t>shp</t>
        </is>
      </c>
      <c r="B1123" s="5" t="inlineStr">
        <is>
          <t>coa</t>
        </is>
      </c>
      <c r="C1123" s="5" t="inlineStr">
        <is>
          <t>omn</t>
        </is>
      </c>
      <c r="D1123" s="40">
        <f>INDEX(Inputs!$M$5:$M$132,MATCH($B1123&amp;"|"&amp;$C1123,Inputs!$A$5:$A$132,0))</f>
        <v/>
      </c>
      <c r="E1123" s="40">
        <f>INDEX(Inputs!$T$5:$T$132,MATCH($B1123&amp;"|"&amp;$C1123,Inputs!$A$5:$A$132,0))</f>
        <v/>
      </c>
      <c r="F1123" s="40">
        <f>INDEX(Inputs!$K$5:$K$132,MATCH($B1123&amp;"|"&amp;$C1123,Inputs!$A$5:$A$132,0))</f>
        <v/>
      </c>
      <c r="G1123" s="39" t="n"/>
      <c r="H1123" s="5">
        <f>INDEX(Variables!$B$5:$B$105,MATCH($A1123,Variables!$A$5:$A$105,0))&amp;IF($C1123="",""," | "&amp;INDEX(Mapping!$B$5:$B$26,MATCH($C1123,Mapping!$A$5:$A$26,0))&amp;" | "&amp;INDEX(Mapping!$B$30:$B$41,MATCH($B1123,Mapping!$A$30:$A$41,0)))</f>
        <v/>
      </c>
      <c r="I1123" s="5">
        <f>INDEX(Variables!$C$5:$C$105,MATCH($A1123,Variables!$A$5:$A$105,0))</f>
        <v/>
      </c>
      <c r="J1123" s="5">
        <f>INDEX(Variables!$E$5:$E$105,MATCH($A1123,Variables!$A$5:$A$105,0))</f>
        <v/>
      </c>
      <c r="K1123" s="25">
        <f>LOWER(Settings!$C$4)&amp;".mit."&amp;$A1123&amp;IF($C1123="","","."&amp;$C1123&amp;"."&amp;$B1123)&amp;IF(INDEX(Variables!$D$5:$D$105,MATCH($A1123,Variables!$A$5:$A$105,0))="","","."&amp;INDEX(Variables!$D$5:$D$105,MATCH($A1123,Variables!$A$5:$A$105,0)))&amp;"."&amp;K$5</f>
        <v/>
      </c>
      <c r="L1123" s="41">
        <f>INDEX(L$175:L$178,$D1123)*$E1123*INDEX(L$179:L$195,$F1123)</f>
        <v/>
      </c>
      <c r="M1123" s="40">
        <f>INDEX(M$175:M$178,$D1123)*$E1123*INDEX(M$179:M$195,$F1123)</f>
        <v/>
      </c>
      <c r="N1123" s="40">
        <f>INDEX(N$175:N$178,$D1123)*$E1123*INDEX(N$179:N$195,$F1123)</f>
        <v/>
      </c>
      <c r="O1123" s="40">
        <f>INDEX(O$175:O$178,$D1123)*$E1123*INDEX(O$179:O$195,$F1123)</f>
        <v/>
      </c>
      <c r="P1123" s="40">
        <f>INDEX(P$175:P$178,$D1123)*$E1123*INDEX(P$179:P$195,$F1123)</f>
        <v/>
      </c>
      <c r="Q1123" s="40">
        <f>INDEX(Q$175:Q$178,$D1123)*$E1123*INDEX(Q$179:Q$195,$F1123)</f>
        <v/>
      </c>
      <c r="R1123" s="40">
        <f>INDEX(R$175:R$178,$D1123)*$E1123*INDEX(R$179:R$195,$F1123)</f>
        <v/>
      </c>
      <c r="S1123" s="40">
        <f>INDEX(S$175:S$178,$D1123)*$E1123*INDEX(S$179:S$195,$F1123)</f>
        <v/>
      </c>
      <c r="T1123" s="40">
        <f>INDEX(T$175:T$178,$D1123)*$E1123*INDEX(T$179:T$195,$F1123)</f>
        <v/>
      </c>
      <c r="U1123" s="40">
        <f>INDEX(U$175:U$178,$D1123)*$E1123*INDEX(U$179:U$195,$F1123)</f>
        <v/>
      </c>
      <c r="V1123" s="40">
        <f>INDEX(V$175:V$178,$D1123)*$E1123*INDEX(V$179:V$195,$F1123)</f>
        <v/>
      </c>
      <c r="W1123" s="40">
        <f>INDEX(W$175:W$178,$D1123)*$E1123*INDEX(W$179:W$195,$F1123)</f>
        <v/>
      </c>
      <c r="X1123" s="40">
        <f>INDEX(X$175:X$178,$D1123)*$E1123*INDEX(X$179:X$195,$F1123)</f>
        <v/>
      </c>
      <c r="Y1123" s="40">
        <f>INDEX(Y$175:Y$178,$D1123)*$E1123*INDEX(Y$179:Y$195,$F1123)</f>
        <v/>
      </c>
      <c r="Z1123" s="40">
        <f>INDEX(Z$175:Z$178,$D1123)*$E1123*INDEX(Z$179:Z$195,$F1123)</f>
        <v/>
      </c>
      <c r="AA1123" s="40">
        <f>INDEX(AA$175:AA$178,$D1123)*$E1123*INDEX(AA$179:AA$195,$F1123)</f>
        <v/>
      </c>
      <c r="AB1123" s="40">
        <f>INDEX(AB$175:AB$178,$D1123)*$E1123*INDEX(AB$179:AB$195,$F1123)</f>
        <v/>
      </c>
      <c r="AC1123" s="40">
        <f>INDEX(AC$175:AC$178,$D1123)*$E1123*INDEX(AC$179:AC$195,$F1123)</f>
        <v/>
      </c>
      <c r="AD1123" s="42">
        <f>SHADOWEFF(INDEX(AD$175:AD$178,$D1123),$E1123,INDEX(AD$179:AD$195,$F1123))</f>
        <v/>
      </c>
      <c r="AE1123" s="25">
        <f>LOWER(Settings!$C$4)&amp;".mit."&amp;$A1123&amp;IF($C1123="","","."&amp;$C1123&amp;"."&amp;$B1123)&amp;IF(INDEX(Variables!$D$5:$D$105,MATCH($A1123,Variables!$A$5:$A$105,0))="","","."&amp;INDEX(Variables!$D$5:$D$105,MATCH($A1123,Variables!$A$5:$A$105,0)))&amp;"."&amp;AE$5</f>
        <v/>
      </c>
      <c r="AF1123" s="41">
        <f>INDEX(AF$175:AF$178,$D1123)*$E1123*INDEX(AF$179:AF$195,$F1123)</f>
        <v/>
      </c>
      <c r="AG1123" s="40">
        <f>INDEX(AG$175:AG$178,$D1123)*$E1123*INDEX(AG$179:AG$195,$F1123)</f>
        <v/>
      </c>
      <c r="AH1123" s="40">
        <f>INDEX(AH$175:AH$178,$D1123)*$E1123*INDEX(AH$179:AH$195,$F1123)</f>
        <v/>
      </c>
      <c r="AI1123" s="40">
        <f>INDEX(AI$175:AI$178,$D1123)*$E1123*INDEX(AI$179:AI$195,$F1123)</f>
        <v/>
      </c>
      <c r="AJ1123" s="40">
        <f>INDEX(AJ$175:AJ$178,$D1123)*$E1123*INDEX(AJ$179:AJ$195,$F1123)</f>
        <v/>
      </c>
      <c r="AK1123" s="40">
        <f>INDEX(AK$175:AK$178,$D1123)*$E1123*INDEX(AK$179:AK$195,$F1123)</f>
        <v/>
      </c>
      <c r="AL1123" s="40">
        <f>INDEX(AL$175:AL$178,$D1123)*$E1123*INDEX(AL$179:AL$195,$F1123)</f>
        <v/>
      </c>
      <c r="AM1123" s="40">
        <f>INDEX(AM$175:AM$178,$D1123)*$E1123*INDEX(AM$179:AM$195,$F1123)</f>
        <v/>
      </c>
      <c r="AN1123" s="40">
        <f>INDEX(AN$175:AN$178,$D1123)*$E1123*INDEX(AN$179:AN$195,$F1123)</f>
        <v/>
      </c>
      <c r="AO1123" s="40">
        <f>INDEX(AO$175:AO$178,$D1123)*$E1123*INDEX(AO$179:AO$195,$F1123)</f>
        <v/>
      </c>
      <c r="AP1123" s="40">
        <f>INDEX(AP$175:AP$178,$D1123)*$E1123*INDEX(AP$179:AP$195,$F1123)</f>
        <v/>
      </c>
      <c r="AQ1123" s="40">
        <f>INDEX(AQ$175:AQ$178,$D1123)*$E1123*INDEX(AQ$179:AQ$195,$F1123)</f>
        <v/>
      </c>
      <c r="AR1123" s="40">
        <f>INDEX(AR$175:AR$178,$D1123)*$E1123*INDEX(AR$179:AR$195,$F1123)</f>
        <v/>
      </c>
      <c r="AS1123" s="40">
        <f>INDEX(AS$175:AS$178,$D1123)*$E1123*INDEX(AS$179:AS$195,$F1123)</f>
        <v/>
      </c>
      <c r="AT1123" s="40">
        <f>INDEX(AT$175:AT$178,$D1123)*$E1123*INDEX(AT$179:AT$195,$F1123)</f>
        <v/>
      </c>
      <c r="AU1123" s="40">
        <f>INDEX(AU$175:AU$178,$D1123)*$E1123*INDEX(AU$179:AU$195,$F1123)</f>
        <v/>
      </c>
      <c r="AV1123" s="40">
        <f>INDEX(AV$175:AV$178,$D1123)*$E1123*INDEX(AV$179:AV$195,$F1123)</f>
        <v/>
      </c>
      <c r="AW1123" s="40">
        <f>INDEX(AW$175:AW$178,$D1123)*$E1123*INDEX(AW$179:AW$195,$F1123)</f>
        <v/>
      </c>
      <c r="AX1123" s="42">
        <f>SHADOWEFF(INDEX(AX$175:AX$178,$D1123),$E1123,INDEX(AX$179:AX$195,$F1123))</f>
        <v/>
      </c>
    </row>
    <row r="1124" hidden="1" outlineLevel="2">
      <c r="A1124" s="5" t="inlineStr">
        <is>
          <t>shp</t>
        </is>
      </c>
      <c r="B1124" s="5" t="inlineStr">
        <is>
          <t>nga</t>
        </is>
      </c>
      <c r="C1124" s="5" t="inlineStr">
        <is>
          <t>omn</t>
        </is>
      </c>
      <c r="D1124" s="40">
        <f>INDEX(Inputs!$M$5:$M$132,MATCH($B1124&amp;"|"&amp;$C1124,Inputs!$A$5:$A$132,0))</f>
        <v/>
      </c>
      <c r="E1124" s="40">
        <f>INDEX(Inputs!$T$5:$T$132,MATCH($B1124&amp;"|"&amp;$C1124,Inputs!$A$5:$A$132,0))</f>
        <v/>
      </c>
      <c r="F1124" s="40">
        <f>INDEX(Inputs!$K$5:$K$132,MATCH($B1124&amp;"|"&amp;$C1124,Inputs!$A$5:$A$132,0))</f>
        <v/>
      </c>
      <c r="G1124" s="39" t="n"/>
      <c r="H1124" s="5">
        <f>INDEX(Variables!$B$5:$B$105,MATCH($A1124,Variables!$A$5:$A$105,0))&amp;IF($C1124="",""," | "&amp;INDEX(Mapping!$B$5:$B$26,MATCH($C1124,Mapping!$A$5:$A$26,0))&amp;" | "&amp;INDEX(Mapping!$B$30:$B$41,MATCH($B1124,Mapping!$A$30:$A$41,0)))</f>
        <v/>
      </c>
      <c r="I1124" s="5">
        <f>INDEX(Variables!$C$5:$C$105,MATCH($A1124,Variables!$A$5:$A$105,0))</f>
        <v/>
      </c>
      <c r="J1124" s="5">
        <f>INDEX(Variables!$E$5:$E$105,MATCH($A1124,Variables!$A$5:$A$105,0))</f>
        <v/>
      </c>
      <c r="K1124" s="25">
        <f>LOWER(Settings!$C$4)&amp;".mit."&amp;$A1124&amp;IF($C1124="","","."&amp;$C1124&amp;"."&amp;$B1124)&amp;IF(INDEX(Variables!$D$5:$D$105,MATCH($A1124,Variables!$A$5:$A$105,0))="","","."&amp;INDEX(Variables!$D$5:$D$105,MATCH($A1124,Variables!$A$5:$A$105,0)))&amp;"."&amp;K$5</f>
        <v/>
      </c>
      <c r="L1124" s="41">
        <f>INDEX(L$175:L$178,$D1124)*$E1124*INDEX(L$179:L$195,$F1124)</f>
        <v/>
      </c>
      <c r="M1124" s="40">
        <f>INDEX(M$175:M$178,$D1124)*$E1124*INDEX(M$179:M$195,$F1124)</f>
        <v/>
      </c>
      <c r="N1124" s="40">
        <f>INDEX(N$175:N$178,$D1124)*$E1124*INDEX(N$179:N$195,$F1124)</f>
        <v/>
      </c>
      <c r="O1124" s="40">
        <f>INDEX(O$175:O$178,$D1124)*$E1124*INDEX(O$179:O$195,$F1124)</f>
        <v/>
      </c>
      <c r="P1124" s="40">
        <f>INDEX(P$175:P$178,$D1124)*$E1124*INDEX(P$179:P$195,$F1124)</f>
        <v/>
      </c>
      <c r="Q1124" s="40">
        <f>INDEX(Q$175:Q$178,$D1124)*$E1124*INDEX(Q$179:Q$195,$F1124)</f>
        <v/>
      </c>
      <c r="R1124" s="40">
        <f>INDEX(R$175:R$178,$D1124)*$E1124*INDEX(R$179:R$195,$F1124)</f>
        <v/>
      </c>
      <c r="S1124" s="40">
        <f>INDEX(S$175:S$178,$D1124)*$E1124*INDEX(S$179:S$195,$F1124)</f>
        <v/>
      </c>
      <c r="T1124" s="40">
        <f>INDEX(T$175:T$178,$D1124)*$E1124*INDEX(T$179:T$195,$F1124)</f>
        <v/>
      </c>
      <c r="U1124" s="40">
        <f>INDEX(U$175:U$178,$D1124)*$E1124*INDEX(U$179:U$195,$F1124)</f>
        <v/>
      </c>
      <c r="V1124" s="40">
        <f>INDEX(V$175:V$178,$D1124)*$E1124*INDEX(V$179:V$195,$F1124)</f>
        <v/>
      </c>
      <c r="W1124" s="40">
        <f>INDEX(W$175:W$178,$D1124)*$E1124*INDEX(W$179:W$195,$F1124)</f>
        <v/>
      </c>
      <c r="X1124" s="40">
        <f>INDEX(X$175:X$178,$D1124)*$E1124*INDEX(X$179:X$195,$F1124)</f>
        <v/>
      </c>
      <c r="Y1124" s="40">
        <f>INDEX(Y$175:Y$178,$D1124)*$E1124*INDEX(Y$179:Y$195,$F1124)</f>
        <v/>
      </c>
      <c r="Z1124" s="40">
        <f>INDEX(Z$175:Z$178,$D1124)*$E1124*INDEX(Z$179:Z$195,$F1124)</f>
        <v/>
      </c>
      <c r="AA1124" s="40">
        <f>INDEX(AA$175:AA$178,$D1124)*$E1124*INDEX(AA$179:AA$195,$F1124)</f>
        <v/>
      </c>
      <c r="AB1124" s="40">
        <f>INDEX(AB$175:AB$178,$D1124)*$E1124*INDEX(AB$179:AB$195,$F1124)</f>
        <v/>
      </c>
      <c r="AC1124" s="40">
        <f>INDEX(AC$175:AC$178,$D1124)*$E1124*INDEX(AC$179:AC$195,$F1124)</f>
        <v/>
      </c>
      <c r="AD1124" s="42">
        <f>SHADOWEFF(INDEX(AD$175:AD$178,$D1124),$E1124,INDEX(AD$179:AD$195,$F1124))</f>
        <v/>
      </c>
      <c r="AE1124" s="25">
        <f>LOWER(Settings!$C$4)&amp;".mit."&amp;$A1124&amp;IF($C1124="","","."&amp;$C1124&amp;"."&amp;$B1124)&amp;IF(INDEX(Variables!$D$5:$D$105,MATCH($A1124,Variables!$A$5:$A$105,0))="","","."&amp;INDEX(Variables!$D$5:$D$105,MATCH($A1124,Variables!$A$5:$A$105,0)))&amp;"."&amp;AE$5</f>
        <v/>
      </c>
      <c r="AF1124" s="41">
        <f>INDEX(AF$175:AF$178,$D1124)*$E1124*INDEX(AF$179:AF$195,$F1124)</f>
        <v/>
      </c>
      <c r="AG1124" s="40">
        <f>INDEX(AG$175:AG$178,$D1124)*$E1124*INDEX(AG$179:AG$195,$F1124)</f>
        <v/>
      </c>
      <c r="AH1124" s="40">
        <f>INDEX(AH$175:AH$178,$D1124)*$E1124*INDEX(AH$179:AH$195,$F1124)</f>
        <v/>
      </c>
      <c r="AI1124" s="40">
        <f>INDEX(AI$175:AI$178,$D1124)*$E1124*INDEX(AI$179:AI$195,$F1124)</f>
        <v/>
      </c>
      <c r="AJ1124" s="40">
        <f>INDEX(AJ$175:AJ$178,$D1124)*$E1124*INDEX(AJ$179:AJ$195,$F1124)</f>
        <v/>
      </c>
      <c r="AK1124" s="40">
        <f>INDEX(AK$175:AK$178,$D1124)*$E1124*INDEX(AK$179:AK$195,$F1124)</f>
        <v/>
      </c>
      <c r="AL1124" s="40">
        <f>INDEX(AL$175:AL$178,$D1124)*$E1124*INDEX(AL$179:AL$195,$F1124)</f>
        <v/>
      </c>
      <c r="AM1124" s="40">
        <f>INDEX(AM$175:AM$178,$D1124)*$E1124*INDEX(AM$179:AM$195,$F1124)</f>
        <v/>
      </c>
      <c r="AN1124" s="40">
        <f>INDEX(AN$175:AN$178,$D1124)*$E1124*INDEX(AN$179:AN$195,$F1124)</f>
        <v/>
      </c>
      <c r="AO1124" s="40">
        <f>INDEX(AO$175:AO$178,$D1124)*$E1124*INDEX(AO$179:AO$195,$F1124)</f>
        <v/>
      </c>
      <c r="AP1124" s="40">
        <f>INDEX(AP$175:AP$178,$D1124)*$E1124*INDEX(AP$179:AP$195,$F1124)</f>
        <v/>
      </c>
      <c r="AQ1124" s="40">
        <f>INDEX(AQ$175:AQ$178,$D1124)*$E1124*INDEX(AQ$179:AQ$195,$F1124)</f>
        <v/>
      </c>
      <c r="AR1124" s="40">
        <f>INDEX(AR$175:AR$178,$D1124)*$E1124*INDEX(AR$179:AR$195,$F1124)</f>
        <v/>
      </c>
      <c r="AS1124" s="40">
        <f>INDEX(AS$175:AS$178,$D1124)*$E1124*INDEX(AS$179:AS$195,$F1124)</f>
        <v/>
      </c>
      <c r="AT1124" s="40">
        <f>INDEX(AT$175:AT$178,$D1124)*$E1124*INDEX(AT$179:AT$195,$F1124)</f>
        <v/>
      </c>
      <c r="AU1124" s="40">
        <f>INDEX(AU$175:AU$178,$D1124)*$E1124*INDEX(AU$179:AU$195,$F1124)</f>
        <v/>
      </c>
      <c r="AV1124" s="40">
        <f>INDEX(AV$175:AV$178,$D1124)*$E1124*INDEX(AV$179:AV$195,$F1124)</f>
        <v/>
      </c>
      <c r="AW1124" s="40">
        <f>INDEX(AW$175:AW$178,$D1124)*$E1124*INDEX(AW$179:AW$195,$F1124)</f>
        <v/>
      </c>
      <c r="AX1124" s="42">
        <f>SHADOWEFF(INDEX(AX$175:AX$178,$D1124),$E1124,INDEX(AX$179:AX$195,$F1124))</f>
        <v/>
      </c>
    </row>
    <row r="1125" hidden="1" outlineLevel="2">
      <c r="A1125" s="5" t="inlineStr">
        <is>
          <t>shp</t>
        </is>
      </c>
      <c r="B1125" s="5" t="inlineStr">
        <is>
          <t>gso</t>
        </is>
      </c>
      <c r="C1125" s="5" t="inlineStr">
        <is>
          <t>omn</t>
        </is>
      </c>
      <c r="D1125" s="40">
        <f>INDEX(Inputs!$M$5:$M$132,MATCH($B1125&amp;"|"&amp;$C1125,Inputs!$A$5:$A$132,0))</f>
        <v/>
      </c>
      <c r="E1125" s="40">
        <f>INDEX(Inputs!$T$5:$T$132,MATCH($B1125&amp;"|"&amp;$C1125,Inputs!$A$5:$A$132,0))</f>
        <v/>
      </c>
      <c r="F1125" s="40">
        <f>INDEX(Inputs!$K$5:$K$132,MATCH($B1125&amp;"|"&amp;$C1125,Inputs!$A$5:$A$132,0))</f>
        <v/>
      </c>
      <c r="G1125" s="39" t="n"/>
      <c r="H1125" s="5">
        <f>INDEX(Variables!$B$5:$B$105,MATCH($A1125,Variables!$A$5:$A$105,0))&amp;IF($C1125="",""," | "&amp;INDEX(Mapping!$B$5:$B$26,MATCH($C1125,Mapping!$A$5:$A$26,0))&amp;" | "&amp;INDEX(Mapping!$B$30:$B$41,MATCH($B1125,Mapping!$A$30:$A$41,0)))</f>
        <v/>
      </c>
      <c r="I1125" s="5">
        <f>INDEX(Variables!$C$5:$C$105,MATCH($A1125,Variables!$A$5:$A$105,0))</f>
        <v/>
      </c>
      <c r="J1125" s="5">
        <f>INDEX(Variables!$E$5:$E$105,MATCH($A1125,Variables!$A$5:$A$105,0))</f>
        <v/>
      </c>
      <c r="K1125" s="25">
        <f>LOWER(Settings!$C$4)&amp;".mit."&amp;$A1125&amp;IF($C1125="","","."&amp;$C1125&amp;"."&amp;$B1125)&amp;IF(INDEX(Variables!$D$5:$D$105,MATCH($A1125,Variables!$A$5:$A$105,0))="","","."&amp;INDEX(Variables!$D$5:$D$105,MATCH($A1125,Variables!$A$5:$A$105,0)))&amp;"."&amp;K$5</f>
        <v/>
      </c>
      <c r="L1125" s="41">
        <f>INDEX(L$175:L$178,$D1125)*$E1125*INDEX(L$179:L$195,$F1125)</f>
        <v/>
      </c>
      <c r="M1125" s="40">
        <f>INDEX(M$175:M$178,$D1125)*$E1125*INDEX(M$179:M$195,$F1125)</f>
        <v/>
      </c>
      <c r="N1125" s="40">
        <f>INDEX(N$175:N$178,$D1125)*$E1125*INDEX(N$179:N$195,$F1125)</f>
        <v/>
      </c>
      <c r="O1125" s="40">
        <f>INDEX(O$175:O$178,$D1125)*$E1125*INDEX(O$179:O$195,$F1125)</f>
        <v/>
      </c>
      <c r="P1125" s="40">
        <f>INDEX(P$175:P$178,$D1125)*$E1125*INDEX(P$179:P$195,$F1125)</f>
        <v/>
      </c>
      <c r="Q1125" s="40">
        <f>INDEX(Q$175:Q$178,$D1125)*$E1125*INDEX(Q$179:Q$195,$F1125)</f>
        <v/>
      </c>
      <c r="R1125" s="40">
        <f>INDEX(R$175:R$178,$D1125)*$E1125*INDEX(R$179:R$195,$F1125)</f>
        <v/>
      </c>
      <c r="S1125" s="40">
        <f>INDEX(S$175:S$178,$D1125)*$E1125*INDEX(S$179:S$195,$F1125)</f>
        <v/>
      </c>
      <c r="T1125" s="40">
        <f>INDEX(T$175:T$178,$D1125)*$E1125*INDEX(T$179:T$195,$F1125)</f>
        <v/>
      </c>
      <c r="U1125" s="40">
        <f>INDEX(U$175:U$178,$D1125)*$E1125*INDEX(U$179:U$195,$F1125)</f>
        <v/>
      </c>
      <c r="V1125" s="40">
        <f>INDEX(V$175:V$178,$D1125)*$E1125*INDEX(V$179:V$195,$F1125)</f>
        <v/>
      </c>
      <c r="W1125" s="40">
        <f>INDEX(W$175:W$178,$D1125)*$E1125*INDEX(W$179:W$195,$F1125)</f>
        <v/>
      </c>
      <c r="X1125" s="40">
        <f>INDEX(X$175:X$178,$D1125)*$E1125*INDEX(X$179:X$195,$F1125)</f>
        <v/>
      </c>
      <c r="Y1125" s="40">
        <f>INDEX(Y$175:Y$178,$D1125)*$E1125*INDEX(Y$179:Y$195,$F1125)</f>
        <v/>
      </c>
      <c r="Z1125" s="40">
        <f>INDEX(Z$175:Z$178,$D1125)*$E1125*INDEX(Z$179:Z$195,$F1125)</f>
        <v/>
      </c>
      <c r="AA1125" s="40">
        <f>INDEX(AA$175:AA$178,$D1125)*$E1125*INDEX(AA$179:AA$195,$F1125)</f>
        <v/>
      </c>
      <c r="AB1125" s="40">
        <f>INDEX(AB$175:AB$178,$D1125)*$E1125*INDEX(AB$179:AB$195,$F1125)</f>
        <v/>
      </c>
      <c r="AC1125" s="40">
        <f>INDEX(AC$175:AC$178,$D1125)*$E1125*INDEX(AC$179:AC$195,$F1125)</f>
        <v/>
      </c>
      <c r="AD1125" s="42">
        <f>SHADOWEFF(INDEX(AD$175:AD$178,$D1125),$E1125,INDEX(AD$179:AD$195,$F1125))</f>
        <v/>
      </c>
      <c r="AE1125" s="25">
        <f>LOWER(Settings!$C$4)&amp;".mit."&amp;$A1125&amp;IF($C1125="","","."&amp;$C1125&amp;"."&amp;$B1125)&amp;IF(INDEX(Variables!$D$5:$D$105,MATCH($A1125,Variables!$A$5:$A$105,0))="","","."&amp;INDEX(Variables!$D$5:$D$105,MATCH($A1125,Variables!$A$5:$A$105,0)))&amp;"."&amp;AE$5</f>
        <v/>
      </c>
      <c r="AF1125" s="41">
        <f>INDEX(AF$175:AF$178,$D1125)*$E1125*INDEX(AF$179:AF$195,$F1125)</f>
        <v/>
      </c>
      <c r="AG1125" s="40">
        <f>INDEX(AG$175:AG$178,$D1125)*$E1125*INDEX(AG$179:AG$195,$F1125)</f>
        <v/>
      </c>
      <c r="AH1125" s="40">
        <f>INDEX(AH$175:AH$178,$D1125)*$E1125*INDEX(AH$179:AH$195,$F1125)</f>
        <v/>
      </c>
      <c r="AI1125" s="40">
        <f>INDEX(AI$175:AI$178,$D1125)*$E1125*INDEX(AI$179:AI$195,$F1125)</f>
        <v/>
      </c>
      <c r="AJ1125" s="40">
        <f>INDEX(AJ$175:AJ$178,$D1125)*$E1125*INDEX(AJ$179:AJ$195,$F1125)</f>
        <v/>
      </c>
      <c r="AK1125" s="40">
        <f>INDEX(AK$175:AK$178,$D1125)*$E1125*INDEX(AK$179:AK$195,$F1125)</f>
        <v/>
      </c>
      <c r="AL1125" s="40">
        <f>INDEX(AL$175:AL$178,$D1125)*$E1125*INDEX(AL$179:AL$195,$F1125)</f>
        <v/>
      </c>
      <c r="AM1125" s="40">
        <f>INDEX(AM$175:AM$178,$D1125)*$E1125*INDEX(AM$179:AM$195,$F1125)</f>
        <v/>
      </c>
      <c r="AN1125" s="40">
        <f>INDEX(AN$175:AN$178,$D1125)*$E1125*INDEX(AN$179:AN$195,$F1125)</f>
        <v/>
      </c>
      <c r="AO1125" s="40">
        <f>INDEX(AO$175:AO$178,$D1125)*$E1125*INDEX(AO$179:AO$195,$F1125)</f>
        <v/>
      </c>
      <c r="AP1125" s="40">
        <f>INDEX(AP$175:AP$178,$D1125)*$E1125*INDEX(AP$179:AP$195,$F1125)</f>
        <v/>
      </c>
      <c r="AQ1125" s="40">
        <f>INDEX(AQ$175:AQ$178,$D1125)*$E1125*INDEX(AQ$179:AQ$195,$F1125)</f>
        <v/>
      </c>
      <c r="AR1125" s="40">
        <f>INDEX(AR$175:AR$178,$D1125)*$E1125*INDEX(AR$179:AR$195,$F1125)</f>
        <v/>
      </c>
      <c r="AS1125" s="40">
        <f>INDEX(AS$175:AS$178,$D1125)*$E1125*INDEX(AS$179:AS$195,$F1125)</f>
        <v/>
      </c>
      <c r="AT1125" s="40">
        <f>INDEX(AT$175:AT$178,$D1125)*$E1125*INDEX(AT$179:AT$195,$F1125)</f>
        <v/>
      </c>
      <c r="AU1125" s="40">
        <f>INDEX(AU$175:AU$178,$D1125)*$E1125*INDEX(AU$179:AU$195,$F1125)</f>
        <v/>
      </c>
      <c r="AV1125" s="40">
        <f>INDEX(AV$175:AV$178,$D1125)*$E1125*INDEX(AV$179:AV$195,$F1125)</f>
        <v/>
      </c>
      <c r="AW1125" s="40">
        <f>INDEX(AW$175:AW$178,$D1125)*$E1125*INDEX(AW$179:AW$195,$F1125)</f>
        <v/>
      </c>
      <c r="AX1125" s="42">
        <f>SHADOWEFF(INDEX(AX$175:AX$178,$D1125),$E1125,INDEX(AX$179:AX$195,$F1125))</f>
        <v/>
      </c>
    </row>
    <row r="1126" hidden="1" outlineLevel="2">
      <c r="A1126" s="5" t="inlineStr">
        <is>
          <t>shp</t>
        </is>
      </c>
      <c r="B1126" s="5" t="inlineStr">
        <is>
          <t>die</t>
        </is>
      </c>
      <c r="C1126" s="5" t="inlineStr">
        <is>
          <t>omn</t>
        </is>
      </c>
      <c r="D1126" s="40">
        <f>INDEX(Inputs!$M$5:$M$132,MATCH($B1126&amp;"|"&amp;$C1126,Inputs!$A$5:$A$132,0))</f>
        <v/>
      </c>
      <c r="E1126" s="40">
        <f>INDEX(Inputs!$T$5:$T$132,MATCH($B1126&amp;"|"&amp;$C1126,Inputs!$A$5:$A$132,0))</f>
        <v/>
      </c>
      <c r="F1126" s="40">
        <f>INDEX(Inputs!$K$5:$K$132,MATCH($B1126&amp;"|"&amp;$C1126,Inputs!$A$5:$A$132,0))</f>
        <v/>
      </c>
      <c r="G1126" s="39" t="n"/>
      <c r="H1126" s="5">
        <f>INDEX(Variables!$B$5:$B$105,MATCH($A1126,Variables!$A$5:$A$105,0))&amp;IF($C1126="",""," | "&amp;INDEX(Mapping!$B$5:$B$26,MATCH($C1126,Mapping!$A$5:$A$26,0))&amp;" | "&amp;INDEX(Mapping!$B$30:$B$41,MATCH($B1126,Mapping!$A$30:$A$41,0)))</f>
        <v/>
      </c>
      <c r="I1126" s="5">
        <f>INDEX(Variables!$C$5:$C$105,MATCH($A1126,Variables!$A$5:$A$105,0))</f>
        <v/>
      </c>
      <c r="J1126" s="5">
        <f>INDEX(Variables!$E$5:$E$105,MATCH($A1126,Variables!$A$5:$A$105,0))</f>
        <v/>
      </c>
      <c r="K1126" s="25">
        <f>LOWER(Settings!$C$4)&amp;".mit."&amp;$A1126&amp;IF($C1126="","","."&amp;$C1126&amp;"."&amp;$B1126)&amp;IF(INDEX(Variables!$D$5:$D$105,MATCH($A1126,Variables!$A$5:$A$105,0))="","","."&amp;INDEX(Variables!$D$5:$D$105,MATCH($A1126,Variables!$A$5:$A$105,0)))&amp;"."&amp;K$5</f>
        <v/>
      </c>
      <c r="L1126" s="41">
        <f>INDEX(L$175:L$178,$D1126)*$E1126*INDEX(L$179:L$195,$F1126)</f>
        <v/>
      </c>
      <c r="M1126" s="40">
        <f>INDEX(M$175:M$178,$D1126)*$E1126*INDEX(M$179:M$195,$F1126)</f>
        <v/>
      </c>
      <c r="N1126" s="40">
        <f>INDEX(N$175:N$178,$D1126)*$E1126*INDEX(N$179:N$195,$F1126)</f>
        <v/>
      </c>
      <c r="O1126" s="40">
        <f>INDEX(O$175:O$178,$D1126)*$E1126*INDEX(O$179:O$195,$F1126)</f>
        <v/>
      </c>
      <c r="P1126" s="40">
        <f>INDEX(P$175:P$178,$D1126)*$E1126*INDEX(P$179:P$195,$F1126)</f>
        <v/>
      </c>
      <c r="Q1126" s="40">
        <f>INDEX(Q$175:Q$178,$D1126)*$E1126*INDEX(Q$179:Q$195,$F1126)</f>
        <v/>
      </c>
      <c r="R1126" s="40">
        <f>INDEX(R$175:R$178,$D1126)*$E1126*INDEX(R$179:R$195,$F1126)</f>
        <v/>
      </c>
      <c r="S1126" s="40">
        <f>INDEX(S$175:S$178,$D1126)*$E1126*INDEX(S$179:S$195,$F1126)</f>
        <v/>
      </c>
      <c r="T1126" s="40">
        <f>INDEX(T$175:T$178,$D1126)*$E1126*INDEX(T$179:T$195,$F1126)</f>
        <v/>
      </c>
      <c r="U1126" s="40">
        <f>INDEX(U$175:U$178,$D1126)*$E1126*INDEX(U$179:U$195,$F1126)</f>
        <v/>
      </c>
      <c r="V1126" s="40">
        <f>INDEX(V$175:V$178,$D1126)*$E1126*INDEX(V$179:V$195,$F1126)</f>
        <v/>
      </c>
      <c r="W1126" s="40">
        <f>INDEX(W$175:W$178,$D1126)*$E1126*INDEX(W$179:W$195,$F1126)</f>
        <v/>
      </c>
      <c r="X1126" s="40">
        <f>INDEX(X$175:X$178,$D1126)*$E1126*INDEX(X$179:X$195,$F1126)</f>
        <v/>
      </c>
      <c r="Y1126" s="40">
        <f>INDEX(Y$175:Y$178,$D1126)*$E1126*INDEX(Y$179:Y$195,$F1126)</f>
        <v/>
      </c>
      <c r="Z1126" s="40">
        <f>INDEX(Z$175:Z$178,$D1126)*$E1126*INDEX(Z$179:Z$195,$F1126)</f>
        <v/>
      </c>
      <c r="AA1126" s="40">
        <f>INDEX(AA$175:AA$178,$D1126)*$E1126*INDEX(AA$179:AA$195,$F1126)</f>
        <v/>
      </c>
      <c r="AB1126" s="40">
        <f>INDEX(AB$175:AB$178,$D1126)*$E1126*INDEX(AB$179:AB$195,$F1126)</f>
        <v/>
      </c>
      <c r="AC1126" s="40">
        <f>INDEX(AC$175:AC$178,$D1126)*$E1126*INDEX(AC$179:AC$195,$F1126)</f>
        <v/>
      </c>
      <c r="AD1126" s="42">
        <f>SHADOWEFF(INDEX(AD$175:AD$178,$D1126),$E1126,INDEX(AD$179:AD$195,$F1126))</f>
        <v/>
      </c>
      <c r="AE1126" s="25">
        <f>LOWER(Settings!$C$4)&amp;".mit."&amp;$A1126&amp;IF($C1126="","","."&amp;$C1126&amp;"."&amp;$B1126)&amp;IF(INDEX(Variables!$D$5:$D$105,MATCH($A1126,Variables!$A$5:$A$105,0))="","","."&amp;INDEX(Variables!$D$5:$D$105,MATCH($A1126,Variables!$A$5:$A$105,0)))&amp;"."&amp;AE$5</f>
        <v/>
      </c>
      <c r="AF1126" s="41">
        <f>INDEX(AF$175:AF$178,$D1126)*$E1126*INDEX(AF$179:AF$195,$F1126)</f>
        <v/>
      </c>
      <c r="AG1126" s="40">
        <f>INDEX(AG$175:AG$178,$D1126)*$E1126*INDEX(AG$179:AG$195,$F1126)</f>
        <v/>
      </c>
      <c r="AH1126" s="40">
        <f>INDEX(AH$175:AH$178,$D1126)*$E1126*INDEX(AH$179:AH$195,$F1126)</f>
        <v/>
      </c>
      <c r="AI1126" s="40">
        <f>INDEX(AI$175:AI$178,$D1126)*$E1126*INDEX(AI$179:AI$195,$F1126)</f>
        <v/>
      </c>
      <c r="AJ1126" s="40">
        <f>INDEX(AJ$175:AJ$178,$D1126)*$E1126*INDEX(AJ$179:AJ$195,$F1126)</f>
        <v/>
      </c>
      <c r="AK1126" s="40">
        <f>INDEX(AK$175:AK$178,$D1126)*$E1126*INDEX(AK$179:AK$195,$F1126)</f>
        <v/>
      </c>
      <c r="AL1126" s="40">
        <f>INDEX(AL$175:AL$178,$D1126)*$E1126*INDEX(AL$179:AL$195,$F1126)</f>
        <v/>
      </c>
      <c r="AM1126" s="40">
        <f>INDEX(AM$175:AM$178,$D1126)*$E1126*INDEX(AM$179:AM$195,$F1126)</f>
        <v/>
      </c>
      <c r="AN1126" s="40">
        <f>INDEX(AN$175:AN$178,$D1126)*$E1126*INDEX(AN$179:AN$195,$F1126)</f>
        <v/>
      </c>
      <c r="AO1126" s="40">
        <f>INDEX(AO$175:AO$178,$D1126)*$E1126*INDEX(AO$179:AO$195,$F1126)</f>
        <v/>
      </c>
      <c r="AP1126" s="40">
        <f>INDEX(AP$175:AP$178,$D1126)*$E1126*INDEX(AP$179:AP$195,$F1126)</f>
        <v/>
      </c>
      <c r="AQ1126" s="40">
        <f>INDEX(AQ$175:AQ$178,$D1126)*$E1126*INDEX(AQ$179:AQ$195,$F1126)</f>
        <v/>
      </c>
      <c r="AR1126" s="40">
        <f>INDEX(AR$175:AR$178,$D1126)*$E1126*INDEX(AR$179:AR$195,$F1126)</f>
        <v/>
      </c>
      <c r="AS1126" s="40">
        <f>INDEX(AS$175:AS$178,$D1126)*$E1126*INDEX(AS$179:AS$195,$F1126)</f>
        <v/>
      </c>
      <c r="AT1126" s="40">
        <f>INDEX(AT$175:AT$178,$D1126)*$E1126*INDEX(AT$179:AT$195,$F1126)</f>
        <v/>
      </c>
      <c r="AU1126" s="40">
        <f>INDEX(AU$175:AU$178,$D1126)*$E1126*INDEX(AU$179:AU$195,$F1126)</f>
        <v/>
      </c>
      <c r="AV1126" s="40">
        <f>INDEX(AV$175:AV$178,$D1126)*$E1126*INDEX(AV$179:AV$195,$F1126)</f>
        <v/>
      </c>
      <c r="AW1126" s="40">
        <f>INDEX(AW$175:AW$178,$D1126)*$E1126*INDEX(AW$179:AW$195,$F1126)</f>
        <v/>
      </c>
      <c r="AX1126" s="42">
        <f>SHADOWEFF(INDEX(AX$175:AX$178,$D1126),$E1126,INDEX(AX$179:AX$195,$F1126))</f>
        <v/>
      </c>
    </row>
    <row r="1127" hidden="1" outlineLevel="2">
      <c r="A1127" s="5" t="inlineStr">
        <is>
          <t>shp</t>
        </is>
      </c>
      <c r="B1127" s="5" t="inlineStr">
        <is>
          <t>lpg</t>
        </is>
      </c>
      <c r="C1127" s="5" t="inlineStr">
        <is>
          <t>omn</t>
        </is>
      </c>
      <c r="D1127" s="40">
        <f>INDEX(Inputs!$M$5:$M$132,MATCH($B1127&amp;"|"&amp;$C1127,Inputs!$A$5:$A$132,0))</f>
        <v/>
      </c>
      <c r="E1127" s="40">
        <f>INDEX(Inputs!$T$5:$T$132,MATCH($B1127&amp;"|"&amp;$C1127,Inputs!$A$5:$A$132,0))</f>
        <v/>
      </c>
      <c r="F1127" s="40">
        <f>INDEX(Inputs!$K$5:$K$132,MATCH($B1127&amp;"|"&amp;$C1127,Inputs!$A$5:$A$132,0))</f>
        <v/>
      </c>
      <c r="G1127" s="39" t="n"/>
      <c r="H1127" s="5">
        <f>INDEX(Variables!$B$5:$B$105,MATCH($A1127,Variables!$A$5:$A$105,0))&amp;IF($C1127="",""," | "&amp;INDEX(Mapping!$B$5:$B$26,MATCH($C1127,Mapping!$A$5:$A$26,0))&amp;" | "&amp;INDEX(Mapping!$B$30:$B$41,MATCH($B1127,Mapping!$A$30:$A$41,0)))</f>
        <v/>
      </c>
      <c r="I1127" s="5">
        <f>INDEX(Variables!$C$5:$C$105,MATCH($A1127,Variables!$A$5:$A$105,0))</f>
        <v/>
      </c>
      <c r="J1127" s="5">
        <f>INDEX(Variables!$E$5:$E$105,MATCH($A1127,Variables!$A$5:$A$105,0))</f>
        <v/>
      </c>
      <c r="K1127" s="25">
        <f>LOWER(Settings!$C$4)&amp;".mit."&amp;$A1127&amp;IF($C1127="","","."&amp;$C1127&amp;"."&amp;$B1127)&amp;IF(INDEX(Variables!$D$5:$D$105,MATCH($A1127,Variables!$A$5:$A$105,0))="","","."&amp;INDEX(Variables!$D$5:$D$105,MATCH($A1127,Variables!$A$5:$A$105,0)))&amp;"."&amp;K$5</f>
        <v/>
      </c>
      <c r="L1127" s="41">
        <f>INDEX(L$175:L$178,$D1127)*$E1127*INDEX(L$179:L$195,$F1127)</f>
        <v/>
      </c>
      <c r="M1127" s="40">
        <f>INDEX(M$175:M$178,$D1127)*$E1127*INDEX(M$179:M$195,$F1127)</f>
        <v/>
      </c>
      <c r="N1127" s="40">
        <f>INDEX(N$175:N$178,$D1127)*$E1127*INDEX(N$179:N$195,$F1127)</f>
        <v/>
      </c>
      <c r="O1127" s="40">
        <f>INDEX(O$175:O$178,$D1127)*$E1127*INDEX(O$179:O$195,$F1127)</f>
        <v/>
      </c>
      <c r="P1127" s="40">
        <f>INDEX(P$175:P$178,$D1127)*$E1127*INDEX(P$179:P$195,$F1127)</f>
        <v/>
      </c>
      <c r="Q1127" s="40">
        <f>INDEX(Q$175:Q$178,$D1127)*$E1127*INDEX(Q$179:Q$195,$F1127)</f>
        <v/>
      </c>
      <c r="R1127" s="40">
        <f>INDEX(R$175:R$178,$D1127)*$E1127*INDEX(R$179:R$195,$F1127)</f>
        <v/>
      </c>
      <c r="S1127" s="40">
        <f>INDEX(S$175:S$178,$D1127)*$E1127*INDEX(S$179:S$195,$F1127)</f>
        <v/>
      </c>
      <c r="T1127" s="40">
        <f>INDEX(T$175:T$178,$D1127)*$E1127*INDEX(T$179:T$195,$F1127)</f>
        <v/>
      </c>
      <c r="U1127" s="40">
        <f>INDEX(U$175:U$178,$D1127)*$E1127*INDEX(U$179:U$195,$F1127)</f>
        <v/>
      </c>
      <c r="V1127" s="40">
        <f>INDEX(V$175:V$178,$D1127)*$E1127*INDEX(V$179:V$195,$F1127)</f>
        <v/>
      </c>
      <c r="W1127" s="40">
        <f>INDEX(W$175:W$178,$D1127)*$E1127*INDEX(W$179:W$195,$F1127)</f>
        <v/>
      </c>
      <c r="X1127" s="40">
        <f>INDEX(X$175:X$178,$D1127)*$E1127*INDEX(X$179:X$195,$F1127)</f>
        <v/>
      </c>
      <c r="Y1127" s="40">
        <f>INDEX(Y$175:Y$178,$D1127)*$E1127*INDEX(Y$179:Y$195,$F1127)</f>
        <v/>
      </c>
      <c r="Z1127" s="40">
        <f>INDEX(Z$175:Z$178,$D1127)*$E1127*INDEX(Z$179:Z$195,$F1127)</f>
        <v/>
      </c>
      <c r="AA1127" s="40">
        <f>INDEX(AA$175:AA$178,$D1127)*$E1127*INDEX(AA$179:AA$195,$F1127)</f>
        <v/>
      </c>
      <c r="AB1127" s="40">
        <f>INDEX(AB$175:AB$178,$D1127)*$E1127*INDEX(AB$179:AB$195,$F1127)</f>
        <v/>
      </c>
      <c r="AC1127" s="40">
        <f>INDEX(AC$175:AC$178,$D1127)*$E1127*INDEX(AC$179:AC$195,$F1127)</f>
        <v/>
      </c>
      <c r="AD1127" s="42">
        <f>SHADOWEFF(INDEX(AD$175:AD$178,$D1127),$E1127,INDEX(AD$179:AD$195,$F1127))</f>
        <v/>
      </c>
      <c r="AE1127" s="25">
        <f>LOWER(Settings!$C$4)&amp;".mit."&amp;$A1127&amp;IF($C1127="","","."&amp;$C1127&amp;"."&amp;$B1127)&amp;IF(INDEX(Variables!$D$5:$D$105,MATCH($A1127,Variables!$A$5:$A$105,0))="","","."&amp;INDEX(Variables!$D$5:$D$105,MATCH($A1127,Variables!$A$5:$A$105,0)))&amp;"."&amp;AE$5</f>
        <v/>
      </c>
      <c r="AF1127" s="41">
        <f>INDEX(AF$175:AF$178,$D1127)*$E1127*INDEX(AF$179:AF$195,$F1127)</f>
        <v/>
      </c>
      <c r="AG1127" s="40">
        <f>INDEX(AG$175:AG$178,$D1127)*$E1127*INDEX(AG$179:AG$195,$F1127)</f>
        <v/>
      </c>
      <c r="AH1127" s="40">
        <f>INDEX(AH$175:AH$178,$D1127)*$E1127*INDEX(AH$179:AH$195,$F1127)</f>
        <v/>
      </c>
      <c r="AI1127" s="40">
        <f>INDEX(AI$175:AI$178,$D1127)*$E1127*INDEX(AI$179:AI$195,$F1127)</f>
        <v/>
      </c>
      <c r="AJ1127" s="40">
        <f>INDEX(AJ$175:AJ$178,$D1127)*$E1127*INDEX(AJ$179:AJ$195,$F1127)</f>
        <v/>
      </c>
      <c r="AK1127" s="40">
        <f>INDEX(AK$175:AK$178,$D1127)*$E1127*INDEX(AK$179:AK$195,$F1127)</f>
        <v/>
      </c>
      <c r="AL1127" s="40">
        <f>INDEX(AL$175:AL$178,$D1127)*$E1127*INDEX(AL$179:AL$195,$F1127)</f>
        <v/>
      </c>
      <c r="AM1127" s="40">
        <f>INDEX(AM$175:AM$178,$D1127)*$E1127*INDEX(AM$179:AM$195,$F1127)</f>
        <v/>
      </c>
      <c r="AN1127" s="40">
        <f>INDEX(AN$175:AN$178,$D1127)*$E1127*INDEX(AN$179:AN$195,$F1127)</f>
        <v/>
      </c>
      <c r="AO1127" s="40">
        <f>INDEX(AO$175:AO$178,$D1127)*$E1127*INDEX(AO$179:AO$195,$F1127)</f>
        <v/>
      </c>
      <c r="AP1127" s="40">
        <f>INDEX(AP$175:AP$178,$D1127)*$E1127*INDEX(AP$179:AP$195,$F1127)</f>
        <v/>
      </c>
      <c r="AQ1127" s="40">
        <f>INDEX(AQ$175:AQ$178,$D1127)*$E1127*INDEX(AQ$179:AQ$195,$F1127)</f>
        <v/>
      </c>
      <c r="AR1127" s="40">
        <f>INDEX(AR$175:AR$178,$D1127)*$E1127*INDEX(AR$179:AR$195,$F1127)</f>
        <v/>
      </c>
      <c r="AS1127" s="40">
        <f>INDEX(AS$175:AS$178,$D1127)*$E1127*INDEX(AS$179:AS$195,$F1127)</f>
        <v/>
      </c>
      <c r="AT1127" s="40">
        <f>INDEX(AT$175:AT$178,$D1127)*$E1127*INDEX(AT$179:AT$195,$F1127)</f>
        <v/>
      </c>
      <c r="AU1127" s="40">
        <f>INDEX(AU$175:AU$178,$D1127)*$E1127*INDEX(AU$179:AU$195,$F1127)</f>
        <v/>
      </c>
      <c r="AV1127" s="40">
        <f>INDEX(AV$175:AV$178,$D1127)*$E1127*INDEX(AV$179:AV$195,$F1127)</f>
        <v/>
      </c>
      <c r="AW1127" s="40">
        <f>INDEX(AW$175:AW$178,$D1127)*$E1127*INDEX(AW$179:AW$195,$F1127)</f>
        <v/>
      </c>
      <c r="AX1127" s="42">
        <f>SHADOWEFF(INDEX(AX$175:AX$178,$D1127),$E1127,INDEX(AX$179:AX$195,$F1127))</f>
        <v/>
      </c>
    </row>
    <row r="1128" hidden="1" outlineLevel="2">
      <c r="A1128" s="5" t="inlineStr">
        <is>
          <t>shp</t>
        </is>
      </c>
      <c r="B1128" s="5" t="inlineStr">
        <is>
          <t>ker</t>
        </is>
      </c>
      <c r="C1128" s="5" t="inlineStr">
        <is>
          <t>omn</t>
        </is>
      </c>
      <c r="D1128" s="40">
        <f>INDEX(Inputs!$M$5:$M$132,MATCH($B1128&amp;"|"&amp;$C1128,Inputs!$A$5:$A$132,0))</f>
        <v/>
      </c>
      <c r="E1128" s="40">
        <f>INDEX(Inputs!$T$5:$T$132,MATCH($B1128&amp;"|"&amp;$C1128,Inputs!$A$5:$A$132,0))</f>
        <v/>
      </c>
      <c r="F1128" s="40">
        <f>INDEX(Inputs!$K$5:$K$132,MATCH($B1128&amp;"|"&amp;$C1128,Inputs!$A$5:$A$132,0))</f>
        <v/>
      </c>
      <c r="G1128" s="39" t="n"/>
      <c r="H1128" s="5">
        <f>INDEX(Variables!$B$5:$B$105,MATCH($A1128,Variables!$A$5:$A$105,0))&amp;IF($C1128="",""," | "&amp;INDEX(Mapping!$B$5:$B$26,MATCH($C1128,Mapping!$A$5:$A$26,0))&amp;" | "&amp;INDEX(Mapping!$B$30:$B$41,MATCH($B1128,Mapping!$A$30:$A$41,0)))</f>
        <v/>
      </c>
      <c r="I1128" s="5">
        <f>INDEX(Variables!$C$5:$C$105,MATCH($A1128,Variables!$A$5:$A$105,0))</f>
        <v/>
      </c>
      <c r="J1128" s="5">
        <f>INDEX(Variables!$E$5:$E$105,MATCH($A1128,Variables!$A$5:$A$105,0))</f>
        <v/>
      </c>
      <c r="K1128" s="25">
        <f>LOWER(Settings!$C$4)&amp;".mit."&amp;$A1128&amp;IF($C1128="","","."&amp;$C1128&amp;"."&amp;$B1128)&amp;IF(INDEX(Variables!$D$5:$D$105,MATCH($A1128,Variables!$A$5:$A$105,0))="","","."&amp;INDEX(Variables!$D$5:$D$105,MATCH($A1128,Variables!$A$5:$A$105,0)))&amp;"."&amp;K$5</f>
        <v/>
      </c>
      <c r="L1128" s="41">
        <f>INDEX(L$175:L$178,$D1128)*$E1128*INDEX(L$179:L$195,$F1128)</f>
        <v/>
      </c>
      <c r="M1128" s="40">
        <f>INDEX(M$175:M$178,$D1128)*$E1128*INDEX(M$179:M$195,$F1128)</f>
        <v/>
      </c>
      <c r="N1128" s="40">
        <f>INDEX(N$175:N$178,$D1128)*$E1128*INDEX(N$179:N$195,$F1128)</f>
        <v/>
      </c>
      <c r="O1128" s="40">
        <f>INDEX(O$175:O$178,$D1128)*$E1128*INDEX(O$179:O$195,$F1128)</f>
        <v/>
      </c>
      <c r="P1128" s="40">
        <f>INDEX(P$175:P$178,$D1128)*$E1128*INDEX(P$179:P$195,$F1128)</f>
        <v/>
      </c>
      <c r="Q1128" s="40">
        <f>INDEX(Q$175:Q$178,$D1128)*$E1128*INDEX(Q$179:Q$195,$F1128)</f>
        <v/>
      </c>
      <c r="R1128" s="40">
        <f>INDEX(R$175:R$178,$D1128)*$E1128*INDEX(R$179:R$195,$F1128)</f>
        <v/>
      </c>
      <c r="S1128" s="40">
        <f>INDEX(S$175:S$178,$D1128)*$E1128*INDEX(S$179:S$195,$F1128)</f>
        <v/>
      </c>
      <c r="T1128" s="40">
        <f>INDEX(T$175:T$178,$D1128)*$E1128*INDEX(T$179:T$195,$F1128)</f>
        <v/>
      </c>
      <c r="U1128" s="40">
        <f>INDEX(U$175:U$178,$D1128)*$E1128*INDEX(U$179:U$195,$F1128)</f>
        <v/>
      </c>
      <c r="V1128" s="40">
        <f>INDEX(V$175:V$178,$D1128)*$E1128*INDEX(V$179:V$195,$F1128)</f>
        <v/>
      </c>
      <c r="W1128" s="40">
        <f>INDEX(W$175:W$178,$D1128)*$E1128*INDEX(W$179:W$195,$F1128)</f>
        <v/>
      </c>
      <c r="X1128" s="40">
        <f>INDEX(X$175:X$178,$D1128)*$E1128*INDEX(X$179:X$195,$F1128)</f>
        <v/>
      </c>
      <c r="Y1128" s="40">
        <f>INDEX(Y$175:Y$178,$D1128)*$E1128*INDEX(Y$179:Y$195,$F1128)</f>
        <v/>
      </c>
      <c r="Z1128" s="40">
        <f>INDEX(Z$175:Z$178,$D1128)*$E1128*INDEX(Z$179:Z$195,$F1128)</f>
        <v/>
      </c>
      <c r="AA1128" s="40">
        <f>INDEX(AA$175:AA$178,$D1128)*$E1128*INDEX(AA$179:AA$195,$F1128)</f>
        <v/>
      </c>
      <c r="AB1128" s="40">
        <f>INDEX(AB$175:AB$178,$D1128)*$E1128*INDEX(AB$179:AB$195,$F1128)</f>
        <v/>
      </c>
      <c r="AC1128" s="40">
        <f>INDEX(AC$175:AC$178,$D1128)*$E1128*INDEX(AC$179:AC$195,$F1128)</f>
        <v/>
      </c>
      <c r="AD1128" s="42">
        <f>SHADOWEFF(INDEX(AD$175:AD$178,$D1128),$E1128,INDEX(AD$179:AD$195,$F1128))</f>
        <v/>
      </c>
      <c r="AE1128" s="25">
        <f>LOWER(Settings!$C$4)&amp;".mit."&amp;$A1128&amp;IF($C1128="","","."&amp;$C1128&amp;"."&amp;$B1128)&amp;IF(INDEX(Variables!$D$5:$D$105,MATCH($A1128,Variables!$A$5:$A$105,0))="","","."&amp;INDEX(Variables!$D$5:$D$105,MATCH($A1128,Variables!$A$5:$A$105,0)))&amp;"."&amp;AE$5</f>
        <v/>
      </c>
      <c r="AF1128" s="41">
        <f>INDEX(AF$175:AF$178,$D1128)*$E1128*INDEX(AF$179:AF$195,$F1128)</f>
        <v/>
      </c>
      <c r="AG1128" s="40">
        <f>INDEX(AG$175:AG$178,$D1128)*$E1128*INDEX(AG$179:AG$195,$F1128)</f>
        <v/>
      </c>
      <c r="AH1128" s="40">
        <f>INDEX(AH$175:AH$178,$D1128)*$E1128*INDEX(AH$179:AH$195,$F1128)</f>
        <v/>
      </c>
      <c r="AI1128" s="40">
        <f>INDEX(AI$175:AI$178,$D1128)*$E1128*INDEX(AI$179:AI$195,$F1128)</f>
        <v/>
      </c>
      <c r="AJ1128" s="40">
        <f>INDEX(AJ$175:AJ$178,$D1128)*$E1128*INDEX(AJ$179:AJ$195,$F1128)</f>
        <v/>
      </c>
      <c r="AK1128" s="40">
        <f>INDEX(AK$175:AK$178,$D1128)*$E1128*INDEX(AK$179:AK$195,$F1128)</f>
        <v/>
      </c>
      <c r="AL1128" s="40">
        <f>INDEX(AL$175:AL$178,$D1128)*$E1128*INDEX(AL$179:AL$195,$F1128)</f>
        <v/>
      </c>
      <c r="AM1128" s="40">
        <f>INDEX(AM$175:AM$178,$D1128)*$E1128*INDEX(AM$179:AM$195,$F1128)</f>
        <v/>
      </c>
      <c r="AN1128" s="40">
        <f>INDEX(AN$175:AN$178,$D1128)*$E1128*INDEX(AN$179:AN$195,$F1128)</f>
        <v/>
      </c>
      <c r="AO1128" s="40">
        <f>INDEX(AO$175:AO$178,$D1128)*$E1128*INDEX(AO$179:AO$195,$F1128)</f>
        <v/>
      </c>
      <c r="AP1128" s="40">
        <f>INDEX(AP$175:AP$178,$D1128)*$E1128*INDEX(AP$179:AP$195,$F1128)</f>
        <v/>
      </c>
      <c r="AQ1128" s="40">
        <f>INDEX(AQ$175:AQ$178,$D1128)*$E1128*INDEX(AQ$179:AQ$195,$F1128)</f>
        <v/>
      </c>
      <c r="AR1128" s="40">
        <f>INDEX(AR$175:AR$178,$D1128)*$E1128*INDEX(AR$179:AR$195,$F1128)</f>
        <v/>
      </c>
      <c r="AS1128" s="40">
        <f>INDEX(AS$175:AS$178,$D1128)*$E1128*INDEX(AS$179:AS$195,$F1128)</f>
        <v/>
      </c>
      <c r="AT1128" s="40">
        <f>INDEX(AT$175:AT$178,$D1128)*$E1128*INDEX(AT$179:AT$195,$F1128)</f>
        <v/>
      </c>
      <c r="AU1128" s="40">
        <f>INDEX(AU$175:AU$178,$D1128)*$E1128*INDEX(AU$179:AU$195,$F1128)</f>
        <v/>
      </c>
      <c r="AV1128" s="40">
        <f>INDEX(AV$175:AV$178,$D1128)*$E1128*INDEX(AV$179:AV$195,$F1128)</f>
        <v/>
      </c>
      <c r="AW1128" s="40">
        <f>INDEX(AW$175:AW$178,$D1128)*$E1128*INDEX(AW$179:AW$195,$F1128)</f>
        <v/>
      </c>
      <c r="AX1128" s="42">
        <f>SHADOWEFF(INDEX(AX$175:AX$178,$D1128),$E1128,INDEX(AX$179:AX$195,$F1128))</f>
        <v/>
      </c>
    </row>
    <row r="1129" hidden="1" outlineLevel="2">
      <c r="A1129" s="5" t="inlineStr">
        <is>
          <t>shp</t>
        </is>
      </c>
      <c r="B1129" s="5" t="inlineStr">
        <is>
          <t>oop</t>
        </is>
      </c>
      <c r="C1129" s="5" t="inlineStr">
        <is>
          <t>omn</t>
        </is>
      </c>
      <c r="D1129" s="40">
        <f>INDEX(Inputs!$M$5:$M$132,MATCH($B1129&amp;"|"&amp;$C1129,Inputs!$A$5:$A$132,0))</f>
        <v/>
      </c>
      <c r="E1129" s="40">
        <f>INDEX(Inputs!$T$5:$T$132,MATCH($B1129&amp;"|"&amp;$C1129,Inputs!$A$5:$A$132,0))</f>
        <v/>
      </c>
      <c r="F1129" s="40">
        <f>INDEX(Inputs!$K$5:$K$132,MATCH($B1129&amp;"|"&amp;$C1129,Inputs!$A$5:$A$132,0))</f>
        <v/>
      </c>
      <c r="G1129" s="39" t="n"/>
      <c r="H1129" s="5">
        <f>INDEX(Variables!$B$5:$B$105,MATCH($A1129,Variables!$A$5:$A$105,0))&amp;IF($C1129="",""," | "&amp;INDEX(Mapping!$B$5:$B$26,MATCH($C1129,Mapping!$A$5:$A$26,0))&amp;" | "&amp;INDEX(Mapping!$B$30:$B$41,MATCH($B1129,Mapping!$A$30:$A$41,0)))</f>
        <v/>
      </c>
      <c r="I1129" s="5">
        <f>INDEX(Variables!$C$5:$C$105,MATCH($A1129,Variables!$A$5:$A$105,0))</f>
        <v/>
      </c>
      <c r="J1129" s="5">
        <f>INDEX(Variables!$E$5:$E$105,MATCH($A1129,Variables!$A$5:$A$105,0))</f>
        <v/>
      </c>
      <c r="K1129" s="25">
        <f>LOWER(Settings!$C$4)&amp;".mit."&amp;$A1129&amp;IF($C1129="","","."&amp;$C1129&amp;"."&amp;$B1129)&amp;IF(INDEX(Variables!$D$5:$D$105,MATCH($A1129,Variables!$A$5:$A$105,0))="","","."&amp;INDEX(Variables!$D$5:$D$105,MATCH($A1129,Variables!$A$5:$A$105,0)))&amp;"."&amp;K$5</f>
        <v/>
      </c>
      <c r="L1129" s="41">
        <f>INDEX(L$175:L$178,$D1129)*$E1129*INDEX(L$179:L$195,$F1129)</f>
        <v/>
      </c>
      <c r="M1129" s="40">
        <f>INDEX(M$175:M$178,$D1129)*$E1129*INDEX(M$179:M$195,$F1129)</f>
        <v/>
      </c>
      <c r="N1129" s="40">
        <f>INDEX(N$175:N$178,$D1129)*$E1129*INDEX(N$179:N$195,$F1129)</f>
        <v/>
      </c>
      <c r="O1129" s="40">
        <f>INDEX(O$175:O$178,$D1129)*$E1129*INDEX(O$179:O$195,$F1129)</f>
        <v/>
      </c>
      <c r="P1129" s="40">
        <f>INDEX(P$175:P$178,$D1129)*$E1129*INDEX(P$179:P$195,$F1129)</f>
        <v/>
      </c>
      <c r="Q1129" s="40">
        <f>INDEX(Q$175:Q$178,$D1129)*$E1129*INDEX(Q$179:Q$195,$F1129)</f>
        <v/>
      </c>
      <c r="R1129" s="40">
        <f>INDEX(R$175:R$178,$D1129)*$E1129*INDEX(R$179:R$195,$F1129)</f>
        <v/>
      </c>
      <c r="S1129" s="40">
        <f>INDEX(S$175:S$178,$D1129)*$E1129*INDEX(S$179:S$195,$F1129)</f>
        <v/>
      </c>
      <c r="T1129" s="40">
        <f>INDEX(T$175:T$178,$D1129)*$E1129*INDEX(T$179:T$195,$F1129)</f>
        <v/>
      </c>
      <c r="U1129" s="40">
        <f>INDEX(U$175:U$178,$D1129)*$E1129*INDEX(U$179:U$195,$F1129)</f>
        <v/>
      </c>
      <c r="V1129" s="40">
        <f>INDEX(V$175:V$178,$D1129)*$E1129*INDEX(V$179:V$195,$F1129)</f>
        <v/>
      </c>
      <c r="W1129" s="40">
        <f>INDEX(W$175:W$178,$D1129)*$E1129*INDEX(W$179:W$195,$F1129)</f>
        <v/>
      </c>
      <c r="X1129" s="40">
        <f>INDEX(X$175:X$178,$D1129)*$E1129*INDEX(X$179:X$195,$F1129)</f>
        <v/>
      </c>
      <c r="Y1129" s="40">
        <f>INDEX(Y$175:Y$178,$D1129)*$E1129*INDEX(Y$179:Y$195,$F1129)</f>
        <v/>
      </c>
      <c r="Z1129" s="40">
        <f>INDEX(Z$175:Z$178,$D1129)*$E1129*INDEX(Z$179:Z$195,$F1129)</f>
        <v/>
      </c>
      <c r="AA1129" s="40">
        <f>INDEX(AA$175:AA$178,$D1129)*$E1129*INDEX(AA$179:AA$195,$F1129)</f>
        <v/>
      </c>
      <c r="AB1129" s="40">
        <f>INDEX(AB$175:AB$178,$D1129)*$E1129*INDEX(AB$179:AB$195,$F1129)</f>
        <v/>
      </c>
      <c r="AC1129" s="40">
        <f>INDEX(AC$175:AC$178,$D1129)*$E1129*INDEX(AC$179:AC$195,$F1129)</f>
        <v/>
      </c>
      <c r="AD1129" s="42">
        <f>SHADOWEFF(INDEX(AD$175:AD$178,$D1129),$E1129,INDEX(AD$179:AD$195,$F1129))</f>
        <v/>
      </c>
      <c r="AE1129" s="25">
        <f>LOWER(Settings!$C$4)&amp;".mit."&amp;$A1129&amp;IF($C1129="","","."&amp;$C1129&amp;"."&amp;$B1129)&amp;IF(INDEX(Variables!$D$5:$D$105,MATCH($A1129,Variables!$A$5:$A$105,0))="","","."&amp;INDEX(Variables!$D$5:$D$105,MATCH($A1129,Variables!$A$5:$A$105,0)))&amp;"."&amp;AE$5</f>
        <v/>
      </c>
      <c r="AF1129" s="41">
        <f>INDEX(AF$175:AF$178,$D1129)*$E1129*INDEX(AF$179:AF$195,$F1129)</f>
        <v/>
      </c>
      <c r="AG1129" s="40">
        <f>INDEX(AG$175:AG$178,$D1129)*$E1129*INDEX(AG$179:AG$195,$F1129)</f>
        <v/>
      </c>
      <c r="AH1129" s="40">
        <f>INDEX(AH$175:AH$178,$D1129)*$E1129*INDEX(AH$179:AH$195,$F1129)</f>
        <v/>
      </c>
      <c r="AI1129" s="40">
        <f>INDEX(AI$175:AI$178,$D1129)*$E1129*INDEX(AI$179:AI$195,$F1129)</f>
        <v/>
      </c>
      <c r="AJ1129" s="40">
        <f>INDEX(AJ$175:AJ$178,$D1129)*$E1129*INDEX(AJ$179:AJ$195,$F1129)</f>
        <v/>
      </c>
      <c r="AK1129" s="40">
        <f>INDEX(AK$175:AK$178,$D1129)*$E1129*INDEX(AK$179:AK$195,$F1129)</f>
        <v/>
      </c>
      <c r="AL1129" s="40">
        <f>INDEX(AL$175:AL$178,$D1129)*$E1129*INDEX(AL$179:AL$195,$F1129)</f>
        <v/>
      </c>
      <c r="AM1129" s="40">
        <f>INDEX(AM$175:AM$178,$D1129)*$E1129*INDEX(AM$179:AM$195,$F1129)</f>
        <v/>
      </c>
      <c r="AN1129" s="40">
        <f>INDEX(AN$175:AN$178,$D1129)*$E1129*INDEX(AN$179:AN$195,$F1129)</f>
        <v/>
      </c>
      <c r="AO1129" s="40">
        <f>INDEX(AO$175:AO$178,$D1129)*$E1129*INDEX(AO$179:AO$195,$F1129)</f>
        <v/>
      </c>
      <c r="AP1129" s="40">
        <f>INDEX(AP$175:AP$178,$D1129)*$E1129*INDEX(AP$179:AP$195,$F1129)</f>
        <v/>
      </c>
      <c r="AQ1129" s="40">
        <f>INDEX(AQ$175:AQ$178,$D1129)*$E1129*INDEX(AQ$179:AQ$195,$F1129)</f>
        <v/>
      </c>
      <c r="AR1129" s="40">
        <f>INDEX(AR$175:AR$178,$D1129)*$E1129*INDEX(AR$179:AR$195,$F1129)</f>
        <v/>
      </c>
      <c r="AS1129" s="40">
        <f>INDEX(AS$175:AS$178,$D1129)*$E1129*INDEX(AS$179:AS$195,$F1129)</f>
        <v/>
      </c>
      <c r="AT1129" s="40">
        <f>INDEX(AT$175:AT$178,$D1129)*$E1129*INDEX(AT$179:AT$195,$F1129)</f>
        <v/>
      </c>
      <c r="AU1129" s="40">
        <f>INDEX(AU$175:AU$178,$D1129)*$E1129*INDEX(AU$179:AU$195,$F1129)</f>
        <v/>
      </c>
      <c r="AV1129" s="40">
        <f>INDEX(AV$175:AV$178,$D1129)*$E1129*INDEX(AV$179:AV$195,$F1129)</f>
        <v/>
      </c>
      <c r="AW1129" s="40">
        <f>INDEX(AW$175:AW$178,$D1129)*$E1129*INDEX(AW$179:AW$195,$F1129)</f>
        <v/>
      </c>
      <c r="AX1129" s="42">
        <f>SHADOWEFF(INDEX(AX$175:AX$178,$D1129),$E1129,INDEX(AX$179:AX$195,$F1129))</f>
        <v/>
      </c>
    </row>
    <row r="1130" hidden="1" outlineLevel="2">
      <c r="A1130" s="5" t="inlineStr">
        <is>
          <t>shp</t>
        </is>
      </c>
      <c r="B1130" s="5" t="inlineStr">
        <is>
          <t>bio</t>
        </is>
      </c>
      <c r="C1130" s="5" t="inlineStr">
        <is>
          <t>omn</t>
        </is>
      </c>
      <c r="D1130" s="40">
        <f>INDEX(Inputs!$M$5:$M$132,MATCH($B1130&amp;"|"&amp;$C1130,Inputs!$A$5:$A$132,0))</f>
        <v/>
      </c>
      <c r="E1130" s="40">
        <f>INDEX(Inputs!$T$5:$T$132,MATCH($B1130&amp;"|"&amp;$C1130,Inputs!$A$5:$A$132,0))</f>
        <v/>
      </c>
      <c r="F1130" s="40">
        <f>INDEX(Inputs!$K$5:$K$132,MATCH($B1130&amp;"|"&amp;$C1130,Inputs!$A$5:$A$132,0))</f>
        <v/>
      </c>
      <c r="G1130" s="39" t="n"/>
      <c r="H1130" s="5">
        <f>INDEX(Variables!$B$5:$B$105,MATCH($A1130,Variables!$A$5:$A$105,0))&amp;IF($C1130="",""," | "&amp;INDEX(Mapping!$B$5:$B$26,MATCH($C1130,Mapping!$A$5:$A$26,0))&amp;" | "&amp;INDEX(Mapping!$B$30:$B$41,MATCH($B1130,Mapping!$A$30:$A$41,0)))</f>
        <v/>
      </c>
      <c r="I1130" s="5">
        <f>INDEX(Variables!$C$5:$C$105,MATCH($A1130,Variables!$A$5:$A$105,0))</f>
        <v/>
      </c>
      <c r="J1130" s="5">
        <f>INDEX(Variables!$E$5:$E$105,MATCH($A1130,Variables!$A$5:$A$105,0))</f>
        <v/>
      </c>
      <c r="K1130" s="25">
        <f>LOWER(Settings!$C$4)&amp;".mit."&amp;$A1130&amp;IF($C1130="","","."&amp;$C1130&amp;"."&amp;$B1130)&amp;IF(INDEX(Variables!$D$5:$D$105,MATCH($A1130,Variables!$A$5:$A$105,0))="","","."&amp;INDEX(Variables!$D$5:$D$105,MATCH($A1130,Variables!$A$5:$A$105,0)))&amp;"."&amp;K$5</f>
        <v/>
      </c>
      <c r="L1130" s="41">
        <f>INDEX(L$175:L$178,$D1130)*$E1130*INDEX(L$179:L$195,$F1130)</f>
        <v/>
      </c>
      <c r="M1130" s="40">
        <f>INDEX(M$175:M$178,$D1130)*$E1130*INDEX(M$179:M$195,$F1130)</f>
        <v/>
      </c>
      <c r="N1130" s="40">
        <f>INDEX(N$175:N$178,$D1130)*$E1130*INDEX(N$179:N$195,$F1130)</f>
        <v/>
      </c>
      <c r="O1130" s="40">
        <f>INDEX(O$175:O$178,$D1130)*$E1130*INDEX(O$179:O$195,$F1130)</f>
        <v/>
      </c>
      <c r="P1130" s="40">
        <f>INDEX(P$175:P$178,$D1130)*$E1130*INDEX(P$179:P$195,$F1130)</f>
        <v/>
      </c>
      <c r="Q1130" s="40">
        <f>INDEX(Q$175:Q$178,$D1130)*$E1130*INDEX(Q$179:Q$195,$F1130)</f>
        <v/>
      </c>
      <c r="R1130" s="40">
        <f>INDEX(R$175:R$178,$D1130)*$E1130*INDEX(R$179:R$195,$F1130)</f>
        <v/>
      </c>
      <c r="S1130" s="40">
        <f>INDEX(S$175:S$178,$D1130)*$E1130*INDEX(S$179:S$195,$F1130)</f>
        <v/>
      </c>
      <c r="T1130" s="40">
        <f>INDEX(T$175:T$178,$D1130)*$E1130*INDEX(T$179:T$195,$F1130)</f>
        <v/>
      </c>
      <c r="U1130" s="40">
        <f>INDEX(U$175:U$178,$D1130)*$E1130*INDEX(U$179:U$195,$F1130)</f>
        <v/>
      </c>
      <c r="V1130" s="40">
        <f>INDEX(V$175:V$178,$D1130)*$E1130*INDEX(V$179:V$195,$F1130)</f>
        <v/>
      </c>
      <c r="W1130" s="40">
        <f>INDEX(W$175:W$178,$D1130)*$E1130*INDEX(W$179:W$195,$F1130)</f>
        <v/>
      </c>
      <c r="X1130" s="40">
        <f>INDEX(X$175:X$178,$D1130)*$E1130*INDEX(X$179:X$195,$F1130)</f>
        <v/>
      </c>
      <c r="Y1130" s="40">
        <f>INDEX(Y$175:Y$178,$D1130)*$E1130*INDEX(Y$179:Y$195,$F1130)</f>
        <v/>
      </c>
      <c r="Z1130" s="40">
        <f>INDEX(Z$175:Z$178,$D1130)*$E1130*INDEX(Z$179:Z$195,$F1130)</f>
        <v/>
      </c>
      <c r="AA1130" s="40">
        <f>INDEX(AA$175:AA$178,$D1130)*$E1130*INDEX(AA$179:AA$195,$F1130)</f>
        <v/>
      </c>
      <c r="AB1130" s="40">
        <f>INDEX(AB$175:AB$178,$D1130)*$E1130*INDEX(AB$179:AB$195,$F1130)</f>
        <v/>
      </c>
      <c r="AC1130" s="40">
        <f>INDEX(AC$175:AC$178,$D1130)*$E1130*INDEX(AC$179:AC$195,$F1130)</f>
        <v/>
      </c>
      <c r="AD1130" s="42">
        <f>SHADOWEFF(INDEX(AD$175:AD$178,$D1130),$E1130,INDEX(AD$179:AD$195,$F1130))</f>
        <v/>
      </c>
      <c r="AE1130" s="25">
        <f>LOWER(Settings!$C$4)&amp;".mit."&amp;$A1130&amp;IF($C1130="","","."&amp;$C1130&amp;"."&amp;$B1130)&amp;IF(INDEX(Variables!$D$5:$D$105,MATCH($A1130,Variables!$A$5:$A$105,0))="","","."&amp;INDEX(Variables!$D$5:$D$105,MATCH($A1130,Variables!$A$5:$A$105,0)))&amp;"."&amp;AE$5</f>
        <v/>
      </c>
      <c r="AF1130" s="41">
        <f>INDEX(AF$175:AF$178,$D1130)*$E1130*INDEX(AF$179:AF$195,$F1130)</f>
        <v/>
      </c>
      <c r="AG1130" s="40">
        <f>INDEX(AG$175:AG$178,$D1130)*$E1130*INDEX(AG$179:AG$195,$F1130)</f>
        <v/>
      </c>
      <c r="AH1130" s="40">
        <f>INDEX(AH$175:AH$178,$D1130)*$E1130*INDEX(AH$179:AH$195,$F1130)</f>
        <v/>
      </c>
      <c r="AI1130" s="40">
        <f>INDEX(AI$175:AI$178,$D1130)*$E1130*INDEX(AI$179:AI$195,$F1130)</f>
        <v/>
      </c>
      <c r="AJ1130" s="40">
        <f>INDEX(AJ$175:AJ$178,$D1130)*$E1130*INDEX(AJ$179:AJ$195,$F1130)</f>
        <v/>
      </c>
      <c r="AK1130" s="40">
        <f>INDEX(AK$175:AK$178,$D1130)*$E1130*INDEX(AK$179:AK$195,$F1130)</f>
        <v/>
      </c>
      <c r="AL1130" s="40">
        <f>INDEX(AL$175:AL$178,$D1130)*$E1130*INDEX(AL$179:AL$195,$F1130)</f>
        <v/>
      </c>
      <c r="AM1130" s="40">
        <f>INDEX(AM$175:AM$178,$D1130)*$E1130*INDEX(AM$179:AM$195,$F1130)</f>
        <v/>
      </c>
      <c r="AN1130" s="40">
        <f>INDEX(AN$175:AN$178,$D1130)*$E1130*INDEX(AN$179:AN$195,$F1130)</f>
        <v/>
      </c>
      <c r="AO1130" s="40">
        <f>INDEX(AO$175:AO$178,$D1130)*$E1130*INDEX(AO$179:AO$195,$F1130)</f>
        <v/>
      </c>
      <c r="AP1130" s="40">
        <f>INDEX(AP$175:AP$178,$D1130)*$E1130*INDEX(AP$179:AP$195,$F1130)</f>
        <v/>
      </c>
      <c r="AQ1130" s="40">
        <f>INDEX(AQ$175:AQ$178,$D1130)*$E1130*INDEX(AQ$179:AQ$195,$F1130)</f>
        <v/>
      </c>
      <c r="AR1130" s="40">
        <f>INDEX(AR$175:AR$178,$D1130)*$E1130*INDEX(AR$179:AR$195,$F1130)</f>
        <v/>
      </c>
      <c r="AS1130" s="40">
        <f>INDEX(AS$175:AS$178,$D1130)*$E1130*INDEX(AS$179:AS$195,$F1130)</f>
        <v/>
      </c>
      <c r="AT1130" s="40">
        <f>INDEX(AT$175:AT$178,$D1130)*$E1130*INDEX(AT$179:AT$195,$F1130)</f>
        <v/>
      </c>
      <c r="AU1130" s="40">
        <f>INDEX(AU$175:AU$178,$D1130)*$E1130*INDEX(AU$179:AU$195,$F1130)</f>
        <v/>
      </c>
      <c r="AV1130" s="40">
        <f>INDEX(AV$175:AV$178,$D1130)*$E1130*INDEX(AV$179:AV$195,$F1130)</f>
        <v/>
      </c>
      <c r="AW1130" s="40">
        <f>INDEX(AW$175:AW$178,$D1130)*$E1130*INDEX(AW$179:AW$195,$F1130)</f>
        <v/>
      </c>
      <c r="AX1130" s="42">
        <f>SHADOWEFF(INDEX(AX$175:AX$178,$D1130),$E1130,INDEX(AX$179:AX$195,$F1130))</f>
        <v/>
      </c>
    </row>
    <row r="1131" hidden="1" outlineLevel="2"/>
    <row r="1132" hidden="1" outlineLevel="2">
      <c r="A1132" s="5" t="inlineStr">
        <is>
          <t>ener</t>
        </is>
      </c>
      <c r="B1132" s="5" t="inlineStr">
        <is>
          <t>coa</t>
        </is>
      </c>
      <c r="C1132" s="5" t="inlineStr">
        <is>
          <t>omn</t>
        </is>
      </c>
      <c r="D1132" s="40">
        <f>INDEX(Inputs!$N$5:$N$132,MATCH($B1132&amp;"|"&amp;$C1132,Inputs!$A$5:$A$132,0))</f>
        <v/>
      </c>
      <c r="E1132" s="40">
        <f>INDEX(Inputs!$O$5:$O$132,MATCH($B1132&amp;"|"&amp;$C1132,Inputs!$A$5:$A$132,0))</f>
        <v/>
      </c>
      <c r="F1132" s="40">
        <f>INDEX(Inputs!$P$5:$P$132,MATCH($B1132&amp;"|"&amp;$C1132,Inputs!$A$5:$A$132,0))</f>
        <v/>
      </c>
      <c r="G1132" s="40">
        <f>INDEX(Inputs!$Q$5:$Q$132,MATCH($B1132&amp;"|"&amp;$C1132,Inputs!$A$5:$A$132,0))</f>
        <v/>
      </c>
      <c r="H1132" s="5">
        <f>INDEX(Variables!$B$5:$B$105,MATCH($A1132,Variables!$A$5:$A$105,0))&amp;IF($C1132="",""," | "&amp;INDEX(Mapping!$B$5:$B$26,MATCH($C1132,Mapping!$A$5:$A$26,0))&amp;" | "&amp;INDEX(Mapping!$B$30:$B$41,MATCH($B1132,Mapping!$A$30:$A$41,0)))</f>
        <v/>
      </c>
      <c r="I1132" s="5">
        <f>INDEX(Variables!$C$5:$C$105,MATCH($A1132,Variables!$A$5:$A$105,0))</f>
        <v/>
      </c>
      <c r="J1132" s="5">
        <f>INDEX(Variables!$E$5:$E$105,MATCH($A1132,Variables!$A$5:$A$105,0))</f>
        <v/>
      </c>
      <c r="K1132" s="25">
        <f>LOWER(Settings!$C$4)&amp;".mit."&amp;$A1132&amp;IF($C1132="","","."&amp;$C1132&amp;"."&amp;$B1132)&amp;IF(INDEX(Variables!$D$5:$D$105,MATCH($A1132,Variables!$A$5:$A$105,0))="","","."&amp;INDEX(Variables!$D$5:$D$105,MATCH($A1132,Variables!$A$5:$A$105,0)))&amp;"."&amp;K$5</f>
        <v/>
      </c>
      <c r="L1132" s="46">
        <f>INDEX(Inputs!$U$5:$U$132,MATCH($B1132&amp;"|"&amp;$C1132,Inputs!$A$5:$A$132,0))</f>
        <v/>
      </c>
      <c r="M1132" s="47">
        <f>L1132*(1/(1+$G1132))^(1+$E1132)*(1+M$7)^$D1132*(M1114/L1114)^$E1132*((M1114+M1123)/(L1114+L1123))^($F1132*(1+$E1132))</f>
        <v/>
      </c>
      <c r="N1132" s="47">
        <f>M1132*(1/(1+$G1132))^(1+$E1132)*(1+N$7)^$D1132*(N1114/M1114)^$E1132*((N1114+N1123)/(M1114+M1123))^($F1132*(1+$E1132))</f>
        <v/>
      </c>
      <c r="O1132" s="47">
        <f>N1132*(1/(1+$G1132))^(1+$E1132)*(1+O$7)^$D1132*(O1114/N1114)^$E1132*((O1114+O1123)/(N1114+N1123))^($F1132*(1+$E1132))</f>
        <v/>
      </c>
      <c r="P1132" s="47">
        <f>O1132*(1/(1+$G1132))^(1+$E1132)*(1+P$7)^$D1132*(P1114/O1114)^$E1132*((P1114+P1123)/(O1114+O1123))^($F1132*(1+$E1132))</f>
        <v/>
      </c>
      <c r="Q1132" s="47">
        <f>P1132*(1/(1+$G1132))^(1+$E1132)*(1+Q$7)^$D1132*(Q1114/P1114)^$E1132*((Q1114+Q1123)/(P1114+P1123))^($F1132*(1+$E1132))</f>
        <v/>
      </c>
      <c r="R1132" s="47">
        <f>Q1132*(1/(1+$G1132))^(1+$E1132)*(1+R$7)^$D1132*(R1114/Q1114)^$E1132*((R1114+R1123)/(Q1114+Q1123))^($F1132*(1+$E1132))</f>
        <v/>
      </c>
      <c r="S1132" s="47">
        <f>R1132*(1/(1+$G1132))^(1+$E1132)*(1+S$7)^$D1132*(S1114/R1114)^$E1132*((S1114+S1123)/(R1114+R1123))^($F1132*(1+$E1132))</f>
        <v/>
      </c>
      <c r="T1132" s="47">
        <f>S1132*(1/(1+$G1132))^(1+$E1132)*(1+T$7)^$D1132*(T1114/S1114)^$E1132*((T1114+T1123)/(S1114+S1123))^($F1132*(1+$E1132))</f>
        <v/>
      </c>
      <c r="U1132" s="47">
        <f>T1132*(1/(1+$G1132))^(1+$E1132)*(1+U$7)^$D1132*(U1114/T1114)^$E1132*((U1114+U1123)/(T1114+T1123))^($F1132*(1+$E1132))</f>
        <v/>
      </c>
      <c r="V1132" s="47">
        <f>U1132*(1/(1+$G1132))^(1+$E1132)*(1+V$7)^$D1132*(V1114/U1114)^$E1132*((V1114+V1123)/(U1114+U1123))^($F1132*(1+$E1132))</f>
        <v/>
      </c>
      <c r="W1132" s="47">
        <f>V1132*(1/(1+$G1132))^(1+$E1132)*(1+W$7)^$D1132*(W1114/V1114)^$E1132*((W1114+W1123)/(V1114+V1123))^($F1132*(1+$E1132))</f>
        <v/>
      </c>
      <c r="X1132" s="47">
        <f>W1132*(1/(1+$G1132))^(1+$E1132)*(1+X$7)^$D1132*(X1114/W1114)^$E1132*((X1114+X1123)/(W1114+W1123))^($F1132*(1+$E1132))</f>
        <v/>
      </c>
      <c r="Y1132" s="47">
        <f>X1132*(1/(1+$G1132))^(1+$E1132)*(1+Y$7)^$D1132*(Y1114/X1114)^$E1132*((Y1114+Y1123)/(X1114+X1123))^($F1132*(1+$E1132))</f>
        <v/>
      </c>
      <c r="Z1132" s="47">
        <f>Y1132*(1/(1+$G1132))^(1+$E1132)*(1+Z$7)^$D1132*(Z1114/Y1114)^$E1132*((Z1114+Z1123)/(Y1114+Y1123))^($F1132*(1+$E1132))</f>
        <v/>
      </c>
      <c r="AA1132" s="47">
        <f>Z1132*(1/(1+$G1132))^(1+$E1132)*(1+AA$7)^$D1132*(AA1114/Z1114)^$E1132*((AA1114+AA1123)/(Z1114+Z1123))^($F1132*(1+$E1132))</f>
        <v/>
      </c>
      <c r="AB1132" s="47">
        <f>AA1132*(1/(1+$G1132))^(1+$E1132)*(1+AB$7)^$D1132*(AB1114/AA1114)^$E1132*((AB1114+AB1123)/(AA1114+AA1123))^($F1132*(1+$E1132))</f>
        <v/>
      </c>
      <c r="AC1132" s="47">
        <f>AB1132*(1/(1+$G1132))^(1+$E1132)*(1+AC$7)^$D1132*(AC1114/AB1114)^$E1132*((AC1114+AC1123)/(AB1114+AB1123))^($F1132*(1+$E1132))</f>
        <v/>
      </c>
      <c r="AD1132" s="48">
        <f>FUELUSE(AC1132,AD1114,AC1114,AD1123,AC1123,AD$7,$D1132,$E1132,$F1132,$G1132)</f>
        <v/>
      </c>
      <c r="AE1132" s="25">
        <f>LOWER(Settings!$C$4)&amp;".mit."&amp;$A1132&amp;IF($C1132="","","."&amp;$C1132&amp;"."&amp;$B1132)&amp;IF(INDEX(Variables!$D$5:$D$105,MATCH($A1132,Variables!$A$5:$A$105,0))="","","."&amp;INDEX(Variables!$D$5:$D$105,MATCH($A1132,Variables!$A$5:$A$105,0)))&amp;"."&amp;AE$5</f>
        <v/>
      </c>
      <c r="AF1132" s="46">
        <f>INDEX(Inputs!$U$5:$U$132,MATCH($B1132&amp;"|"&amp;$C1132,Inputs!$A$5:$A$132,0))</f>
        <v/>
      </c>
      <c r="AG1132" s="47">
        <f>AF1132*(1/(1+$G1132))^(1+$E1132)*(1+AG$7)^$D1132*(AG1114/AF1114)^$E1132*((AG1114+AG1123)/(AF1114+AF1123))^($F1132*(1+$E1132))</f>
        <v/>
      </c>
      <c r="AH1132" s="47">
        <f>AG1132*(1/(1+$G1132))^(1+$E1132)*(1+AH$7)^$D1132*(AH1114/AG1114)^$E1132*((AH1114+AH1123)/(AG1114+AG1123))^($F1132*(1+$E1132))</f>
        <v/>
      </c>
      <c r="AI1132" s="47">
        <f>AH1132*(1/(1+$G1132))^(1+$E1132)*(1+AI$7)^$D1132*(AI1114/AH1114)^$E1132*((AI1114+AI1123)/(AH1114+AH1123))^($F1132*(1+$E1132))</f>
        <v/>
      </c>
      <c r="AJ1132" s="47">
        <f>AI1132*(1/(1+$G1132))^(1+$E1132)*(1+AJ$7)^$D1132*(AJ1114/AI1114)^$E1132*((AJ1114+AJ1123)/(AI1114+AI1123))^($F1132*(1+$E1132))</f>
        <v/>
      </c>
      <c r="AK1132" s="47">
        <f>AJ1132*(1/(1+$G1132))^(1+$E1132)*(1+AK$7)^$D1132*(AK1114/AJ1114)^$E1132*((AK1114+AK1123)/(AJ1114+AJ1123))^($F1132*(1+$E1132))</f>
        <v/>
      </c>
      <c r="AL1132" s="47">
        <f>AK1132*(1/(1+$G1132))^(1+$E1132)*(1+AL$7)^$D1132*(AL1114/AK1114)^$E1132*((AL1114+AL1123)/(AK1114+AK1123))^($F1132*(1+$E1132))</f>
        <v/>
      </c>
      <c r="AM1132" s="47">
        <f>AL1132*(1/(1+$G1132))^(1+$E1132)*(1+AM$7)^$D1132*(AM1114/AL1114)^$E1132*((AM1114+AM1123)/(AL1114+AL1123))^($F1132*(1+$E1132))</f>
        <v/>
      </c>
      <c r="AN1132" s="47">
        <f>AM1132*(1/(1+$G1132))^(1+$E1132)*(1+AN$7)^$D1132*(AN1114/AM1114)^$E1132*((AN1114+AN1123)/(AM1114+AM1123))^($F1132*(1+$E1132))</f>
        <v/>
      </c>
      <c r="AO1132" s="47">
        <f>AN1132*(1/(1+$G1132))^(1+$E1132)*(1+AO$7)^$D1132*(AO1114/AN1114)^$E1132*((AO1114+AO1123)/(AN1114+AN1123))^($F1132*(1+$E1132))</f>
        <v/>
      </c>
      <c r="AP1132" s="47">
        <f>AO1132*(1/(1+$G1132))^(1+$E1132)*(1+AP$7)^$D1132*(AP1114/AO1114)^$E1132*((AP1114+AP1123)/(AO1114+AO1123))^($F1132*(1+$E1132))</f>
        <v/>
      </c>
      <c r="AQ1132" s="47">
        <f>AP1132*(1/(1+$G1132))^(1+$E1132)*(1+AQ$7)^$D1132*(AQ1114/AP1114)^$E1132*((AQ1114+AQ1123)/(AP1114+AP1123))^($F1132*(1+$E1132))</f>
        <v/>
      </c>
      <c r="AR1132" s="47">
        <f>AQ1132*(1/(1+$G1132))^(1+$E1132)*(1+AR$7)^$D1132*(AR1114/AQ1114)^$E1132*((AR1114+AR1123)/(AQ1114+AQ1123))^($F1132*(1+$E1132))</f>
        <v/>
      </c>
      <c r="AS1132" s="47">
        <f>AR1132*(1/(1+$G1132))^(1+$E1132)*(1+AS$7)^$D1132*(AS1114/AR1114)^$E1132*((AS1114+AS1123)/(AR1114+AR1123))^($F1132*(1+$E1132))</f>
        <v/>
      </c>
      <c r="AT1132" s="47">
        <f>AS1132*(1/(1+$G1132))^(1+$E1132)*(1+AT$7)^$D1132*(AT1114/AS1114)^$E1132*((AT1114+AT1123)/(AS1114+AS1123))^($F1132*(1+$E1132))</f>
        <v/>
      </c>
      <c r="AU1132" s="47">
        <f>AT1132*(1/(1+$G1132))^(1+$E1132)*(1+AU$7)^$D1132*(AU1114/AT1114)^$E1132*((AU1114+AU1123)/(AT1114+AT1123))^($F1132*(1+$E1132))</f>
        <v/>
      </c>
      <c r="AV1132" s="47">
        <f>AU1132*(1/(1+$G1132))^(1+$E1132)*(1+AV$7)^$D1132*(AV1114/AU1114)^$E1132*((AV1114+AV1123)/(AU1114+AU1123))^($F1132*(1+$E1132))</f>
        <v/>
      </c>
      <c r="AW1132" s="47">
        <f>AV1132*(1/(1+$G1132))^(1+$E1132)*(1+AW$7)^$D1132*(AW1114/AV1114)^$E1132*((AW1114+AW1123)/(AV1114+AV1123))^($F1132*(1+$E1132))</f>
        <v/>
      </c>
      <c r="AX1132" s="48">
        <f>FUELUSE(AW1132,AX1114,AW1114,AX1123,AW1123,AX$7,$D1132,$E1132,$F1132,$G1132)</f>
        <v/>
      </c>
    </row>
    <row r="1133" hidden="1" outlineLevel="2">
      <c r="A1133" s="5" t="inlineStr">
        <is>
          <t>ener</t>
        </is>
      </c>
      <c r="B1133" s="5" t="inlineStr">
        <is>
          <t>nga</t>
        </is>
      </c>
      <c r="C1133" s="5" t="inlineStr">
        <is>
          <t>omn</t>
        </is>
      </c>
      <c r="D1133" s="40">
        <f>INDEX(Inputs!$N$5:$N$132,MATCH($B1133&amp;"|"&amp;$C1133,Inputs!$A$5:$A$132,0))</f>
        <v/>
      </c>
      <c r="E1133" s="40">
        <f>INDEX(Inputs!$O$5:$O$132,MATCH($B1133&amp;"|"&amp;$C1133,Inputs!$A$5:$A$132,0))</f>
        <v/>
      </c>
      <c r="F1133" s="40">
        <f>INDEX(Inputs!$P$5:$P$132,MATCH($B1133&amp;"|"&amp;$C1133,Inputs!$A$5:$A$132,0))</f>
        <v/>
      </c>
      <c r="G1133" s="40">
        <f>INDEX(Inputs!$Q$5:$Q$132,MATCH($B1133&amp;"|"&amp;$C1133,Inputs!$A$5:$A$132,0))</f>
        <v/>
      </c>
      <c r="H1133" s="5">
        <f>INDEX(Variables!$B$5:$B$105,MATCH($A1133,Variables!$A$5:$A$105,0))&amp;IF($C1133="",""," | "&amp;INDEX(Mapping!$B$5:$B$26,MATCH($C1133,Mapping!$A$5:$A$26,0))&amp;" | "&amp;INDEX(Mapping!$B$30:$B$41,MATCH($B1133,Mapping!$A$30:$A$41,0)))</f>
        <v/>
      </c>
      <c r="I1133" s="5">
        <f>INDEX(Variables!$C$5:$C$105,MATCH($A1133,Variables!$A$5:$A$105,0))</f>
        <v/>
      </c>
      <c r="J1133" s="5">
        <f>INDEX(Variables!$E$5:$E$105,MATCH($A1133,Variables!$A$5:$A$105,0))</f>
        <v/>
      </c>
      <c r="K1133" s="25">
        <f>LOWER(Settings!$C$4)&amp;".mit."&amp;$A1133&amp;IF($C1133="","","."&amp;$C1133&amp;"."&amp;$B1133)&amp;IF(INDEX(Variables!$D$5:$D$105,MATCH($A1133,Variables!$A$5:$A$105,0))="","","."&amp;INDEX(Variables!$D$5:$D$105,MATCH($A1133,Variables!$A$5:$A$105,0)))&amp;"."&amp;K$5</f>
        <v/>
      </c>
      <c r="L1133" s="46">
        <f>INDEX(Inputs!$U$5:$U$132,MATCH($B1133&amp;"|"&amp;$C1133,Inputs!$A$5:$A$132,0))</f>
        <v/>
      </c>
      <c r="M1133" s="47">
        <f>L1133*(1/(1+$G1133))^(1+$E1133)*(1+M$7)^$D1133*(M1115/L1115)^$E1133*((M1115+M1124)/(L1115+L1124))^($F1133*(1+$E1133))</f>
        <v/>
      </c>
      <c r="N1133" s="47">
        <f>M1133*(1/(1+$G1133))^(1+$E1133)*(1+N$7)^$D1133*(N1115/M1115)^$E1133*((N1115+N1124)/(M1115+M1124))^($F1133*(1+$E1133))</f>
        <v/>
      </c>
      <c r="O1133" s="47">
        <f>N1133*(1/(1+$G1133))^(1+$E1133)*(1+O$7)^$D1133*(O1115/N1115)^$E1133*((O1115+O1124)/(N1115+N1124))^($F1133*(1+$E1133))</f>
        <v/>
      </c>
      <c r="P1133" s="47">
        <f>O1133*(1/(1+$G1133))^(1+$E1133)*(1+P$7)^$D1133*(P1115/O1115)^$E1133*((P1115+P1124)/(O1115+O1124))^($F1133*(1+$E1133))</f>
        <v/>
      </c>
      <c r="Q1133" s="47">
        <f>P1133*(1/(1+$G1133))^(1+$E1133)*(1+Q$7)^$D1133*(Q1115/P1115)^$E1133*((Q1115+Q1124)/(P1115+P1124))^($F1133*(1+$E1133))</f>
        <v/>
      </c>
      <c r="R1133" s="47">
        <f>Q1133*(1/(1+$G1133))^(1+$E1133)*(1+R$7)^$D1133*(R1115/Q1115)^$E1133*((R1115+R1124)/(Q1115+Q1124))^($F1133*(1+$E1133))</f>
        <v/>
      </c>
      <c r="S1133" s="47">
        <f>R1133*(1/(1+$G1133))^(1+$E1133)*(1+S$7)^$D1133*(S1115/R1115)^$E1133*((S1115+S1124)/(R1115+R1124))^($F1133*(1+$E1133))</f>
        <v/>
      </c>
      <c r="T1133" s="47">
        <f>S1133*(1/(1+$G1133))^(1+$E1133)*(1+T$7)^$D1133*(T1115/S1115)^$E1133*((T1115+T1124)/(S1115+S1124))^($F1133*(1+$E1133))</f>
        <v/>
      </c>
      <c r="U1133" s="47">
        <f>T1133*(1/(1+$G1133))^(1+$E1133)*(1+U$7)^$D1133*(U1115/T1115)^$E1133*((U1115+U1124)/(T1115+T1124))^($F1133*(1+$E1133))</f>
        <v/>
      </c>
      <c r="V1133" s="47">
        <f>U1133*(1/(1+$G1133))^(1+$E1133)*(1+V$7)^$D1133*(V1115/U1115)^$E1133*((V1115+V1124)/(U1115+U1124))^($F1133*(1+$E1133))</f>
        <v/>
      </c>
      <c r="W1133" s="47">
        <f>V1133*(1/(1+$G1133))^(1+$E1133)*(1+W$7)^$D1133*(W1115/V1115)^$E1133*((W1115+W1124)/(V1115+V1124))^($F1133*(1+$E1133))</f>
        <v/>
      </c>
      <c r="X1133" s="47">
        <f>W1133*(1/(1+$G1133))^(1+$E1133)*(1+X$7)^$D1133*(X1115/W1115)^$E1133*((X1115+X1124)/(W1115+W1124))^($F1133*(1+$E1133))</f>
        <v/>
      </c>
      <c r="Y1133" s="47">
        <f>X1133*(1/(1+$G1133))^(1+$E1133)*(1+Y$7)^$D1133*(Y1115/X1115)^$E1133*((Y1115+Y1124)/(X1115+X1124))^($F1133*(1+$E1133))</f>
        <v/>
      </c>
      <c r="Z1133" s="47">
        <f>Y1133*(1/(1+$G1133))^(1+$E1133)*(1+Z$7)^$D1133*(Z1115/Y1115)^$E1133*((Z1115+Z1124)/(Y1115+Y1124))^($F1133*(1+$E1133))</f>
        <v/>
      </c>
      <c r="AA1133" s="47">
        <f>Z1133*(1/(1+$G1133))^(1+$E1133)*(1+AA$7)^$D1133*(AA1115/Z1115)^$E1133*((AA1115+AA1124)/(Z1115+Z1124))^($F1133*(1+$E1133))</f>
        <v/>
      </c>
      <c r="AB1133" s="47">
        <f>AA1133*(1/(1+$G1133))^(1+$E1133)*(1+AB$7)^$D1133*(AB1115/AA1115)^$E1133*((AB1115+AB1124)/(AA1115+AA1124))^($F1133*(1+$E1133))</f>
        <v/>
      </c>
      <c r="AC1133" s="47">
        <f>AB1133*(1/(1+$G1133))^(1+$E1133)*(1+AC$7)^$D1133*(AC1115/AB1115)^$E1133*((AC1115+AC1124)/(AB1115+AB1124))^($F1133*(1+$E1133))</f>
        <v/>
      </c>
      <c r="AD1133" s="48">
        <f>FUELUSE(AC1133,AD1115,AC1115,AD1124,AC1124,AD$7,$D1133,$E1133,$F1133,$G1133)</f>
        <v/>
      </c>
      <c r="AE1133" s="25">
        <f>LOWER(Settings!$C$4)&amp;".mit."&amp;$A1133&amp;IF($C1133="","","."&amp;$C1133&amp;"."&amp;$B1133)&amp;IF(INDEX(Variables!$D$5:$D$105,MATCH($A1133,Variables!$A$5:$A$105,0))="","","."&amp;INDEX(Variables!$D$5:$D$105,MATCH($A1133,Variables!$A$5:$A$105,0)))&amp;"."&amp;AE$5</f>
        <v/>
      </c>
      <c r="AF1133" s="46">
        <f>INDEX(Inputs!$U$5:$U$132,MATCH($B1133&amp;"|"&amp;$C1133,Inputs!$A$5:$A$132,0))</f>
        <v/>
      </c>
      <c r="AG1133" s="47">
        <f>AF1133*(1/(1+$G1133))^(1+$E1133)*(1+AG$7)^$D1133*(AG1115/AF1115)^$E1133*((AG1115+AG1124)/(AF1115+AF1124))^($F1133*(1+$E1133))</f>
        <v/>
      </c>
      <c r="AH1133" s="47">
        <f>AG1133*(1/(1+$G1133))^(1+$E1133)*(1+AH$7)^$D1133*(AH1115/AG1115)^$E1133*((AH1115+AH1124)/(AG1115+AG1124))^($F1133*(1+$E1133))</f>
        <v/>
      </c>
      <c r="AI1133" s="47">
        <f>AH1133*(1/(1+$G1133))^(1+$E1133)*(1+AI$7)^$D1133*(AI1115/AH1115)^$E1133*((AI1115+AI1124)/(AH1115+AH1124))^($F1133*(1+$E1133))</f>
        <v/>
      </c>
      <c r="AJ1133" s="47">
        <f>AI1133*(1/(1+$G1133))^(1+$E1133)*(1+AJ$7)^$D1133*(AJ1115/AI1115)^$E1133*((AJ1115+AJ1124)/(AI1115+AI1124))^($F1133*(1+$E1133))</f>
        <v/>
      </c>
      <c r="AK1133" s="47">
        <f>AJ1133*(1/(1+$G1133))^(1+$E1133)*(1+AK$7)^$D1133*(AK1115/AJ1115)^$E1133*((AK1115+AK1124)/(AJ1115+AJ1124))^($F1133*(1+$E1133))</f>
        <v/>
      </c>
      <c r="AL1133" s="47">
        <f>AK1133*(1/(1+$G1133))^(1+$E1133)*(1+AL$7)^$D1133*(AL1115/AK1115)^$E1133*((AL1115+AL1124)/(AK1115+AK1124))^($F1133*(1+$E1133))</f>
        <v/>
      </c>
      <c r="AM1133" s="47">
        <f>AL1133*(1/(1+$G1133))^(1+$E1133)*(1+AM$7)^$D1133*(AM1115/AL1115)^$E1133*((AM1115+AM1124)/(AL1115+AL1124))^($F1133*(1+$E1133))</f>
        <v/>
      </c>
      <c r="AN1133" s="47">
        <f>AM1133*(1/(1+$G1133))^(1+$E1133)*(1+AN$7)^$D1133*(AN1115/AM1115)^$E1133*((AN1115+AN1124)/(AM1115+AM1124))^($F1133*(1+$E1133))</f>
        <v/>
      </c>
      <c r="AO1133" s="47">
        <f>AN1133*(1/(1+$G1133))^(1+$E1133)*(1+AO$7)^$D1133*(AO1115/AN1115)^$E1133*((AO1115+AO1124)/(AN1115+AN1124))^($F1133*(1+$E1133))</f>
        <v/>
      </c>
      <c r="AP1133" s="47">
        <f>AO1133*(1/(1+$G1133))^(1+$E1133)*(1+AP$7)^$D1133*(AP1115/AO1115)^$E1133*((AP1115+AP1124)/(AO1115+AO1124))^($F1133*(1+$E1133))</f>
        <v/>
      </c>
      <c r="AQ1133" s="47">
        <f>AP1133*(1/(1+$G1133))^(1+$E1133)*(1+AQ$7)^$D1133*(AQ1115/AP1115)^$E1133*((AQ1115+AQ1124)/(AP1115+AP1124))^($F1133*(1+$E1133))</f>
        <v/>
      </c>
      <c r="AR1133" s="47">
        <f>AQ1133*(1/(1+$G1133))^(1+$E1133)*(1+AR$7)^$D1133*(AR1115/AQ1115)^$E1133*((AR1115+AR1124)/(AQ1115+AQ1124))^($F1133*(1+$E1133))</f>
        <v/>
      </c>
      <c r="AS1133" s="47">
        <f>AR1133*(1/(1+$G1133))^(1+$E1133)*(1+AS$7)^$D1133*(AS1115/AR1115)^$E1133*((AS1115+AS1124)/(AR1115+AR1124))^($F1133*(1+$E1133))</f>
        <v/>
      </c>
      <c r="AT1133" s="47">
        <f>AS1133*(1/(1+$G1133))^(1+$E1133)*(1+AT$7)^$D1133*(AT1115/AS1115)^$E1133*((AT1115+AT1124)/(AS1115+AS1124))^($F1133*(1+$E1133))</f>
        <v/>
      </c>
      <c r="AU1133" s="47">
        <f>AT1133*(1/(1+$G1133))^(1+$E1133)*(1+AU$7)^$D1133*(AU1115/AT1115)^$E1133*((AU1115+AU1124)/(AT1115+AT1124))^($F1133*(1+$E1133))</f>
        <v/>
      </c>
      <c r="AV1133" s="47">
        <f>AU1133*(1/(1+$G1133))^(1+$E1133)*(1+AV$7)^$D1133*(AV1115/AU1115)^$E1133*((AV1115+AV1124)/(AU1115+AU1124))^($F1133*(1+$E1133))</f>
        <v/>
      </c>
      <c r="AW1133" s="47">
        <f>AV1133*(1/(1+$G1133))^(1+$E1133)*(1+AW$7)^$D1133*(AW1115/AV1115)^$E1133*((AW1115+AW1124)/(AV1115+AV1124))^($F1133*(1+$E1133))</f>
        <v/>
      </c>
      <c r="AX1133" s="48">
        <f>FUELUSE(AW1133,AX1115,AW1115,AX1124,AW1124,AX$7,$D1133,$E1133,$F1133,$G1133)</f>
        <v/>
      </c>
    </row>
    <row r="1134" hidden="1" outlineLevel="2">
      <c r="A1134" s="5" t="inlineStr">
        <is>
          <t>ener</t>
        </is>
      </c>
      <c r="B1134" s="5" t="inlineStr">
        <is>
          <t>gso</t>
        </is>
      </c>
      <c r="C1134" s="5" t="inlineStr">
        <is>
          <t>omn</t>
        </is>
      </c>
      <c r="D1134" s="40">
        <f>INDEX(Inputs!$N$5:$N$132,MATCH($B1134&amp;"|"&amp;$C1134,Inputs!$A$5:$A$132,0))</f>
        <v/>
      </c>
      <c r="E1134" s="40">
        <f>INDEX(Inputs!$O$5:$O$132,MATCH($B1134&amp;"|"&amp;$C1134,Inputs!$A$5:$A$132,0))</f>
        <v/>
      </c>
      <c r="F1134" s="40">
        <f>INDEX(Inputs!$P$5:$P$132,MATCH($B1134&amp;"|"&amp;$C1134,Inputs!$A$5:$A$132,0))</f>
        <v/>
      </c>
      <c r="G1134" s="40">
        <f>INDEX(Inputs!$Q$5:$Q$132,MATCH($B1134&amp;"|"&amp;$C1134,Inputs!$A$5:$A$132,0))</f>
        <v/>
      </c>
      <c r="H1134" s="5">
        <f>INDEX(Variables!$B$5:$B$105,MATCH($A1134,Variables!$A$5:$A$105,0))&amp;IF($C1134="",""," | "&amp;INDEX(Mapping!$B$5:$B$26,MATCH($C1134,Mapping!$A$5:$A$26,0))&amp;" | "&amp;INDEX(Mapping!$B$30:$B$41,MATCH($B1134,Mapping!$A$30:$A$41,0)))</f>
        <v/>
      </c>
      <c r="I1134" s="5">
        <f>INDEX(Variables!$C$5:$C$105,MATCH($A1134,Variables!$A$5:$A$105,0))</f>
        <v/>
      </c>
      <c r="J1134" s="5">
        <f>INDEX(Variables!$E$5:$E$105,MATCH($A1134,Variables!$A$5:$A$105,0))</f>
        <v/>
      </c>
      <c r="K1134" s="25">
        <f>LOWER(Settings!$C$4)&amp;".mit."&amp;$A1134&amp;IF($C1134="","","."&amp;$C1134&amp;"."&amp;$B1134)&amp;IF(INDEX(Variables!$D$5:$D$105,MATCH($A1134,Variables!$A$5:$A$105,0))="","","."&amp;INDEX(Variables!$D$5:$D$105,MATCH($A1134,Variables!$A$5:$A$105,0)))&amp;"."&amp;K$5</f>
        <v/>
      </c>
      <c r="L1134" s="46">
        <f>INDEX(Inputs!$U$5:$U$132,MATCH($B1134&amp;"|"&amp;$C1134,Inputs!$A$5:$A$132,0))</f>
        <v/>
      </c>
      <c r="M1134" s="47">
        <f>L1134*(1/(1+$G1134))^(1+$E1134)*(1+M$7)^$D1134*(M1116/L1116)^$E1134*((M1116+M1125)/(L1116+L1125))^($F1134*(1+$E1134))</f>
        <v/>
      </c>
      <c r="N1134" s="47">
        <f>M1134*(1/(1+$G1134))^(1+$E1134)*(1+N$7)^$D1134*(N1116/M1116)^$E1134*((N1116+N1125)/(M1116+M1125))^($F1134*(1+$E1134))</f>
        <v/>
      </c>
      <c r="O1134" s="47">
        <f>N1134*(1/(1+$G1134))^(1+$E1134)*(1+O$7)^$D1134*(O1116/N1116)^$E1134*((O1116+O1125)/(N1116+N1125))^($F1134*(1+$E1134))</f>
        <v/>
      </c>
      <c r="P1134" s="47">
        <f>O1134*(1/(1+$G1134))^(1+$E1134)*(1+P$7)^$D1134*(P1116/O1116)^$E1134*((P1116+P1125)/(O1116+O1125))^($F1134*(1+$E1134))</f>
        <v/>
      </c>
      <c r="Q1134" s="47">
        <f>P1134*(1/(1+$G1134))^(1+$E1134)*(1+Q$7)^$D1134*(Q1116/P1116)^$E1134*((Q1116+Q1125)/(P1116+P1125))^($F1134*(1+$E1134))</f>
        <v/>
      </c>
      <c r="R1134" s="47">
        <f>Q1134*(1/(1+$G1134))^(1+$E1134)*(1+R$7)^$D1134*(R1116/Q1116)^$E1134*((R1116+R1125)/(Q1116+Q1125))^($F1134*(1+$E1134))</f>
        <v/>
      </c>
      <c r="S1134" s="47">
        <f>R1134*(1/(1+$G1134))^(1+$E1134)*(1+S$7)^$D1134*(S1116/R1116)^$E1134*((S1116+S1125)/(R1116+R1125))^($F1134*(1+$E1134))</f>
        <v/>
      </c>
      <c r="T1134" s="47">
        <f>S1134*(1/(1+$G1134))^(1+$E1134)*(1+T$7)^$D1134*(T1116/S1116)^$E1134*((T1116+T1125)/(S1116+S1125))^($F1134*(1+$E1134))</f>
        <v/>
      </c>
      <c r="U1134" s="47">
        <f>T1134*(1/(1+$G1134))^(1+$E1134)*(1+U$7)^$D1134*(U1116/T1116)^$E1134*((U1116+U1125)/(T1116+T1125))^($F1134*(1+$E1134))</f>
        <v/>
      </c>
      <c r="V1134" s="47">
        <f>U1134*(1/(1+$G1134))^(1+$E1134)*(1+V$7)^$D1134*(V1116/U1116)^$E1134*((V1116+V1125)/(U1116+U1125))^($F1134*(1+$E1134))</f>
        <v/>
      </c>
      <c r="W1134" s="47">
        <f>V1134*(1/(1+$G1134))^(1+$E1134)*(1+W$7)^$D1134*(W1116/V1116)^$E1134*((W1116+W1125)/(V1116+V1125))^($F1134*(1+$E1134))</f>
        <v/>
      </c>
      <c r="X1134" s="47">
        <f>W1134*(1/(1+$G1134))^(1+$E1134)*(1+X$7)^$D1134*(X1116/W1116)^$E1134*((X1116+X1125)/(W1116+W1125))^($F1134*(1+$E1134))</f>
        <v/>
      </c>
      <c r="Y1134" s="47">
        <f>X1134*(1/(1+$G1134))^(1+$E1134)*(1+Y$7)^$D1134*(Y1116/X1116)^$E1134*((Y1116+Y1125)/(X1116+X1125))^($F1134*(1+$E1134))</f>
        <v/>
      </c>
      <c r="Z1134" s="47">
        <f>Y1134*(1/(1+$G1134))^(1+$E1134)*(1+Z$7)^$D1134*(Z1116/Y1116)^$E1134*((Z1116+Z1125)/(Y1116+Y1125))^($F1134*(1+$E1134))</f>
        <v/>
      </c>
      <c r="AA1134" s="47">
        <f>Z1134*(1/(1+$G1134))^(1+$E1134)*(1+AA$7)^$D1134*(AA1116/Z1116)^$E1134*((AA1116+AA1125)/(Z1116+Z1125))^($F1134*(1+$E1134))</f>
        <v/>
      </c>
      <c r="AB1134" s="47">
        <f>AA1134*(1/(1+$G1134))^(1+$E1134)*(1+AB$7)^$D1134*(AB1116/AA1116)^$E1134*((AB1116+AB1125)/(AA1116+AA1125))^($F1134*(1+$E1134))</f>
        <v/>
      </c>
      <c r="AC1134" s="47">
        <f>AB1134*(1/(1+$G1134))^(1+$E1134)*(1+AC$7)^$D1134*(AC1116/AB1116)^$E1134*((AC1116+AC1125)/(AB1116+AB1125))^($F1134*(1+$E1134))</f>
        <v/>
      </c>
      <c r="AD1134" s="48">
        <f>FUELUSE(AC1134,AD1116,AC1116,AD1125,AC1125,AD$7,$D1134,$E1134,$F1134,$G1134)</f>
        <v/>
      </c>
      <c r="AE1134" s="25">
        <f>LOWER(Settings!$C$4)&amp;".mit."&amp;$A1134&amp;IF($C1134="","","."&amp;$C1134&amp;"."&amp;$B1134)&amp;IF(INDEX(Variables!$D$5:$D$105,MATCH($A1134,Variables!$A$5:$A$105,0))="","","."&amp;INDEX(Variables!$D$5:$D$105,MATCH($A1134,Variables!$A$5:$A$105,0)))&amp;"."&amp;AE$5</f>
        <v/>
      </c>
      <c r="AF1134" s="46">
        <f>INDEX(Inputs!$U$5:$U$132,MATCH($B1134&amp;"|"&amp;$C1134,Inputs!$A$5:$A$132,0))</f>
        <v/>
      </c>
      <c r="AG1134" s="47">
        <f>AF1134*(1/(1+$G1134))^(1+$E1134)*(1+AG$7)^$D1134*(AG1116/AF1116)^$E1134*((AG1116+AG1125)/(AF1116+AF1125))^($F1134*(1+$E1134))</f>
        <v/>
      </c>
      <c r="AH1134" s="47">
        <f>AG1134*(1/(1+$G1134))^(1+$E1134)*(1+AH$7)^$D1134*(AH1116/AG1116)^$E1134*((AH1116+AH1125)/(AG1116+AG1125))^($F1134*(1+$E1134))</f>
        <v/>
      </c>
      <c r="AI1134" s="47">
        <f>AH1134*(1/(1+$G1134))^(1+$E1134)*(1+AI$7)^$D1134*(AI1116/AH1116)^$E1134*((AI1116+AI1125)/(AH1116+AH1125))^($F1134*(1+$E1134))</f>
        <v/>
      </c>
      <c r="AJ1134" s="47">
        <f>AI1134*(1/(1+$G1134))^(1+$E1134)*(1+AJ$7)^$D1134*(AJ1116/AI1116)^$E1134*((AJ1116+AJ1125)/(AI1116+AI1125))^($F1134*(1+$E1134))</f>
        <v/>
      </c>
      <c r="AK1134" s="47">
        <f>AJ1134*(1/(1+$G1134))^(1+$E1134)*(1+AK$7)^$D1134*(AK1116/AJ1116)^$E1134*((AK1116+AK1125)/(AJ1116+AJ1125))^($F1134*(1+$E1134))</f>
        <v/>
      </c>
      <c r="AL1134" s="47">
        <f>AK1134*(1/(1+$G1134))^(1+$E1134)*(1+AL$7)^$D1134*(AL1116/AK1116)^$E1134*((AL1116+AL1125)/(AK1116+AK1125))^($F1134*(1+$E1134))</f>
        <v/>
      </c>
      <c r="AM1134" s="47">
        <f>AL1134*(1/(1+$G1134))^(1+$E1134)*(1+AM$7)^$D1134*(AM1116/AL1116)^$E1134*((AM1116+AM1125)/(AL1116+AL1125))^($F1134*(1+$E1134))</f>
        <v/>
      </c>
      <c r="AN1134" s="47">
        <f>AM1134*(1/(1+$G1134))^(1+$E1134)*(1+AN$7)^$D1134*(AN1116/AM1116)^$E1134*((AN1116+AN1125)/(AM1116+AM1125))^($F1134*(1+$E1134))</f>
        <v/>
      </c>
      <c r="AO1134" s="47">
        <f>AN1134*(1/(1+$G1134))^(1+$E1134)*(1+AO$7)^$D1134*(AO1116/AN1116)^$E1134*((AO1116+AO1125)/(AN1116+AN1125))^($F1134*(1+$E1134))</f>
        <v/>
      </c>
      <c r="AP1134" s="47">
        <f>AO1134*(1/(1+$G1134))^(1+$E1134)*(1+AP$7)^$D1134*(AP1116/AO1116)^$E1134*((AP1116+AP1125)/(AO1116+AO1125))^($F1134*(1+$E1134))</f>
        <v/>
      </c>
      <c r="AQ1134" s="47">
        <f>AP1134*(1/(1+$G1134))^(1+$E1134)*(1+AQ$7)^$D1134*(AQ1116/AP1116)^$E1134*((AQ1116+AQ1125)/(AP1116+AP1125))^($F1134*(1+$E1134))</f>
        <v/>
      </c>
      <c r="AR1134" s="47">
        <f>AQ1134*(1/(1+$G1134))^(1+$E1134)*(1+AR$7)^$D1134*(AR1116/AQ1116)^$E1134*((AR1116+AR1125)/(AQ1116+AQ1125))^($F1134*(1+$E1134))</f>
        <v/>
      </c>
      <c r="AS1134" s="47">
        <f>AR1134*(1/(1+$G1134))^(1+$E1134)*(1+AS$7)^$D1134*(AS1116/AR1116)^$E1134*((AS1116+AS1125)/(AR1116+AR1125))^($F1134*(1+$E1134))</f>
        <v/>
      </c>
      <c r="AT1134" s="47">
        <f>AS1134*(1/(1+$G1134))^(1+$E1134)*(1+AT$7)^$D1134*(AT1116/AS1116)^$E1134*((AT1116+AT1125)/(AS1116+AS1125))^($F1134*(1+$E1134))</f>
        <v/>
      </c>
      <c r="AU1134" s="47">
        <f>AT1134*(1/(1+$G1134))^(1+$E1134)*(1+AU$7)^$D1134*(AU1116/AT1116)^$E1134*((AU1116+AU1125)/(AT1116+AT1125))^($F1134*(1+$E1134))</f>
        <v/>
      </c>
      <c r="AV1134" s="47">
        <f>AU1134*(1/(1+$G1134))^(1+$E1134)*(1+AV$7)^$D1134*(AV1116/AU1116)^$E1134*((AV1116+AV1125)/(AU1116+AU1125))^($F1134*(1+$E1134))</f>
        <v/>
      </c>
      <c r="AW1134" s="47">
        <f>AV1134*(1/(1+$G1134))^(1+$E1134)*(1+AW$7)^$D1134*(AW1116/AV1116)^$E1134*((AW1116+AW1125)/(AV1116+AV1125))^($F1134*(1+$E1134))</f>
        <v/>
      </c>
      <c r="AX1134" s="48">
        <f>FUELUSE(AW1134,AX1116,AW1116,AX1125,AW1125,AX$7,$D1134,$E1134,$F1134,$G1134)</f>
        <v/>
      </c>
    </row>
    <row r="1135" hidden="1" outlineLevel="2">
      <c r="A1135" s="5" t="inlineStr">
        <is>
          <t>ener</t>
        </is>
      </c>
      <c r="B1135" s="5" t="inlineStr">
        <is>
          <t>die</t>
        </is>
      </c>
      <c r="C1135" s="5" t="inlineStr">
        <is>
          <t>omn</t>
        </is>
      </c>
      <c r="D1135" s="40">
        <f>INDEX(Inputs!$N$5:$N$132,MATCH($B1135&amp;"|"&amp;$C1135,Inputs!$A$5:$A$132,0))</f>
        <v/>
      </c>
      <c r="E1135" s="40">
        <f>INDEX(Inputs!$O$5:$O$132,MATCH($B1135&amp;"|"&amp;$C1135,Inputs!$A$5:$A$132,0))</f>
        <v/>
      </c>
      <c r="F1135" s="40">
        <f>INDEX(Inputs!$P$5:$P$132,MATCH($B1135&amp;"|"&amp;$C1135,Inputs!$A$5:$A$132,0))</f>
        <v/>
      </c>
      <c r="G1135" s="40">
        <f>INDEX(Inputs!$Q$5:$Q$132,MATCH($B1135&amp;"|"&amp;$C1135,Inputs!$A$5:$A$132,0))</f>
        <v/>
      </c>
      <c r="H1135" s="5">
        <f>INDEX(Variables!$B$5:$B$105,MATCH($A1135,Variables!$A$5:$A$105,0))&amp;IF($C1135="",""," | "&amp;INDEX(Mapping!$B$5:$B$26,MATCH($C1135,Mapping!$A$5:$A$26,0))&amp;" | "&amp;INDEX(Mapping!$B$30:$B$41,MATCH($B1135,Mapping!$A$30:$A$41,0)))</f>
        <v/>
      </c>
      <c r="I1135" s="5">
        <f>INDEX(Variables!$C$5:$C$105,MATCH($A1135,Variables!$A$5:$A$105,0))</f>
        <v/>
      </c>
      <c r="J1135" s="5">
        <f>INDEX(Variables!$E$5:$E$105,MATCH($A1135,Variables!$A$5:$A$105,0))</f>
        <v/>
      </c>
      <c r="K1135" s="25">
        <f>LOWER(Settings!$C$4)&amp;".mit."&amp;$A1135&amp;IF($C1135="","","."&amp;$C1135&amp;"."&amp;$B1135)&amp;IF(INDEX(Variables!$D$5:$D$105,MATCH($A1135,Variables!$A$5:$A$105,0))="","","."&amp;INDEX(Variables!$D$5:$D$105,MATCH($A1135,Variables!$A$5:$A$105,0)))&amp;"."&amp;K$5</f>
        <v/>
      </c>
      <c r="L1135" s="46">
        <f>INDEX(Inputs!$U$5:$U$132,MATCH($B1135&amp;"|"&amp;$C1135,Inputs!$A$5:$A$132,0))</f>
        <v/>
      </c>
      <c r="M1135" s="47">
        <f>L1135*(1/(1+$G1135))^(1+$E1135)*(1+M$7)^$D1135*(M1117/L1117)^$E1135*((M1117+M1126)/(L1117+L1126))^($F1135*(1+$E1135))</f>
        <v/>
      </c>
      <c r="N1135" s="47">
        <f>M1135*(1/(1+$G1135))^(1+$E1135)*(1+N$7)^$D1135*(N1117/M1117)^$E1135*((N1117+N1126)/(M1117+M1126))^($F1135*(1+$E1135))</f>
        <v/>
      </c>
      <c r="O1135" s="47">
        <f>N1135*(1/(1+$G1135))^(1+$E1135)*(1+O$7)^$D1135*(O1117/N1117)^$E1135*((O1117+O1126)/(N1117+N1126))^($F1135*(1+$E1135))</f>
        <v/>
      </c>
      <c r="P1135" s="47">
        <f>O1135*(1/(1+$G1135))^(1+$E1135)*(1+P$7)^$D1135*(P1117/O1117)^$E1135*((P1117+P1126)/(O1117+O1126))^($F1135*(1+$E1135))</f>
        <v/>
      </c>
      <c r="Q1135" s="47">
        <f>P1135*(1/(1+$G1135))^(1+$E1135)*(1+Q$7)^$D1135*(Q1117/P1117)^$E1135*((Q1117+Q1126)/(P1117+P1126))^($F1135*(1+$E1135))</f>
        <v/>
      </c>
      <c r="R1135" s="47">
        <f>Q1135*(1/(1+$G1135))^(1+$E1135)*(1+R$7)^$D1135*(R1117/Q1117)^$E1135*((R1117+R1126)/(Q1117+Q1126))^($F1135*(1+$E1135))</f>
        <v/>
      </c>
      <c r="S1135" s="47">
        <f>R1135*(1/(1+$G1135))^(1+$E1135)*(1+S$7)^$D1135*(S1117/R1117)^$E1135*((S1117+S1126)/(R1117+R1126))^($F1135*(1+$E1135))</f>
        <v/>
      </c>
      <c r="T1135" s="47">
        <f>S1135*(1/(1+$G1135))^(1+$E1135)*(1+T$7)^$D1135*(T1117/S1117)^$E1135*((T1117+T1126)/(S1117+S1126))^($F1135*(1+$E1135))</f>
        <v/>
      </c>
      <c r="U1135" s="47">
        <f>T1135*(1/(1+$G1135))^(1+$E1135)*(1+U$7)^$D1135*(U1117/T1117)^$E1135*((U1117+U1126)/(T1117+T1126))^($F1135*(1+$E1135))</f>
        <v/>
      </c>
      <c r="V1135" s="47">
        <f>U1135*(1/(1+$G1135))^(1+$E1135)*(1+V$7)^$D1135*(V1117/U1117)^$E1135*((V1117+V1126)/(U1117+U1126))^($F1135*(1+$E1135))</f>
        <v/>
      </c>
      <c r="W1135" s="47">
        <f>V1135*(1/(1+$G1135))^(1+$E1135)*(1+W$7)^$D1135*(W1117/V1117)^$E1135*((W1117+W1126)/(V1117+V1126))^($F1135*(1+$E1135))</f>
        <v/>
      </c>
      <c r="X1135" s="47">
        <f>W1135*(1/(1+$G1135))^(1+$E1135)*(1+X$7)^$D1135*(X1117/W1117)^$E1135*((X1117+X1126)/(W1117+W1126))^($F1135*(1+$E1135))</f>
        <v/>
      </c>
      <c r="Y1135" s="47">
        <f>X1135*(1/(1+$G1135))^(1+$E1135)*(1+Y$7)^$D1135*(Y1117/X1117)^$E1135*((Y1117+Y1126)/(X1117+X1126))^($F1135*(1+$E1135))</f>
        <v/>
      </c>
      <c r="Z1135" s="47">
        <f>Y1135*(1/(1+$G1135))^(1+$E1135)*(1+Z$7)^$D1135*(Z1117/Y1117)^$E1135*((Z1117+Z1126)/(Y1117+Y1126))^($F1135*(1+$E1135))</f>
        <v/>
      </c>
      <c r="AA1135" s="47">
        <f>Z1135*(1/(1+$G1135))^(1+$E1135)*(1+AA$7)^$D1135*(AA1117/Z1117)^$E1135*((AA1117+AA1126)/(Z1117+Z1126))^($F1135*(1+$E1135))</f>
        <v/>
      </c>
      <c r="AB1135" s="47">
        <f>AA1135*(1/(1+$G1135))^(1+$E1135)*(1+AB$7)^$D1135*(AB1117/AA1117)^$E1135*((AB1117+AB1126)/(AA1117+AA1126))^($F1135*(1+$E1135))</f>
        <v/>
      </c>
      <c r="AC1135" s="47">
        <f>AB1135*(1/(1+$G1135))^(1+$E1135)*(1+AC$7)^$D1135*(AC1117/AB1117)^$E1135*((AC1117+AC1126)/(AB1117+AB1126))^($F1135*(1+$E1135))</f>
        <v/>
      </c>
      <c r="AD1135" s="48">
        <f>FUELUSE(AC1135,AD1117,AC1117,AD1126,AC1126,AD$7,$D1135,$E1135,$F1135,$G1135)</f>
        <v/>
      </c>
      <c r="AE1135" s="25">
        <f>LOWER(Settings!$C$4)&amp;".mit."&amp;$A1135&amp;IF($C1135="","","."&amp;$C1135&amp;"."&amp;$B1135)&amp;IF(INDEX(Variables!$D$5:$D$105,MATCH($A1135,Variables!$A$5:$A$105,0))="","","."&amp;INDEX(Variables!$D$5:$D$105,MATCH($A1135,Variables!$A$5:$A$105,0)))&amp;"."&amp;AE$5</f>
        <v/>
      </c>
      <c r="AF1135" s="46">
        <f>INDEX(Inputs!$U$5:$U$132,MATCH($B1135&amp;"|"&amp;$C1135,Inputs!$A$5:$A$132,0))</f>
        <v/>
      </c>
      <c r="AG1135" s="47">
        <f>AF1135*(1/(1+$G1135))^(1+$E1135)*(1+AG$7)^$D1135*(AG1117/AF1117)^$E1135*((AG1117+AG1126)/(AF1117+AF1126))^($F1135*(1+$E1135))</f>
        <v/>
      </c>
      <c r="AH1135" s="47">
        <f>AG1135*(1/(1+$G1135))^(1+$E1135)*(1+AH$7)^$D1135*(AH1117/AG1117)^$E1135*((AH1117+AH1126)/(AG1117+AG1126))^($F1135*(1+$E1135))</f>
        <v/>
      </c>
      <c r="AI1135" s="47">
        <f>AH1135*(1/(1+$G1135))^(1+$E1135)*(1+AI$7)^$D1135*(AI1117/AH1117)^$E1135*((AI1117+AI1126)/(AH1117+AH1126))^($F1135*(1+$E1135))</f>
        <v/>
      </c>
      <c r="AJ1135" s="47">
        <f>AI1135*(1/(1+$G1135))^(1+$E1135)*(1+AJ$7)^$D1135*(AJ1117/AI1117)^$E1135*((AJ1117+AJ1126)/(AI1117+AI1126))^($F1135*(1+$E1135))</f>
        <v/>
      </c>
      <c r="AK1135" s="47">
        <f>AJ1135*(1/(1+$G1135))^(1+$E1135)*(1+AK$7)^$D1135*(AK1117/AJ1117)^$E1135*((AK1117+AK1126)/(AJ1117+AJ1126))^($F1135*(1+$E1135))</f>
        <v/>
      </c>
      <c r="AL1135" s="47">
        <f>AK1135*(1/(1+$G1135))^(1+$E1135)*(1+AL$7)^$D1135*(AL1117/AK1117)^$E1135*((AL1117+AL1126)/(AK1117+AK1126))^($F1135*(1+$E1135))</f>
        <v/>
      </c>
      <c r="AM1135" s="47">
        <f>AL1135*(1/(1+$G1135))^(1+$E1135)*(1+AM$7)^$D1135*(AM1117/AL1117)^$E1135*((AM1117+AM1126)/(AL1117+AL1126))^($F1135*(1+$E1135))</f>
        <v/>
      </c>
      <c r="AN1135" s="47">
        <f>AM1135*(1/(1+$G1135))^(1+$E1135)*(1+AN$7)^$D1135*(AN1117/AM1117)^$E1135*((AN1117+AN1126)/(AM1117+AM1126))^($F1135*(1+$E1135))</f>
        <v/>
      </c>
      <c r="AO1135" s="47">
        <f>AN1135*(1/(1+$G1135))^(1+$E1135)*(1+AO$7)^$D1135*(AO1117/AN1117)^$E1135*((AO1117+AO1126)/(AN1117+AN1126))^($F1135*(1+$E1135))</f>
        <v/>
      </c>
      <c r="AP1135" s="47">
        <f>AO1135*(1/(1+$G1135))^(1+$E1135)*(1+AP$7)^$D1135*(AP1117/AO1117)^$E1135*((AP1117+AP1126)/(AO1117+AO1126))^($F1135*(1+$E1135))</f>
        <v/>
      </c>
      <c r="AQ1135" s="47">
        <f>AP1135*(1/(1+$G1135))^(1+$E1135)*(1+AQ$7)^$D1135*(AQ1117/AP1117)^$E1135*((AQ1117+AQ1126)/(AP1117+AP1126))^($F1135*(1+$E1135))</f>
        <v/>
      </c>
      <c r="AR1135" s="47">
        <f>AQ1135*(1/(1+$G1135))^(1+$E1135)*(1+AR$7)^$D1135*(AR1117/AQ1117)^$E1135*((AR1117+AR1126)/(AQ1117+AQ1126))^($F1135*(1+$E1135))</f>
        <v/>
      </c>
      <c r="AS1135" s="47">
        <f>AR1135*(1/(1+$G1135))^(1+$E1135)*(1+AS$7)^$D1135*(AS1117/AR1117)^$E1135*((AS1117+AS1126)/(AR1117+AR1126))^($F1135*(1+$E1135))</f>
        <v/>
      </c>
      <c r="AT1135" s="47">
        <f>AS1135*(1/(1+$G1135))^(1+$E1135)*(1+AT$7)^$D1135*(AT1117/AS1117)^$E1135*((AT1117+AT1126)/(AS1117+AS1126))^($F1135*(1+$E1135))</f>
        <v/>
      </c>
      <c r="AU1135" s="47">
        <f>AT1135*(1/(1+$G1135))^(1+$E1135)*(1+AU$7)^$D1135*(AU1117/AT1117)^$E1135*((AU1117+AU1126)/(AT1117+AT1126))^($F1135*(1+$E1135))</f>
        <v/>
      </c>
      <c r="AV1135" s="47">
        <f>AU1135*(1/(1+$G1135))^(1+$E1135)*(1+AV$7)^$D1135*(AV1117/AU1117)^$E1135*((AV1117+AV1126)/(AU1117+AU1126))^($F1135*(1+$E1135))</f>
        <v/>
      </c>
      <c r="AW1135" s="47">
        <f>AV1135*(1/(1+$G1135))^(1+$E1135)*(1+AW$7)^$D1135*(AW1117/AV1117)^$E1135*((AW1117+AW1126)/(AV1117+AV1126))^($F1135*(1+$E1135))</f>
        <v/>
      </c>
      <c r="AX1135" s="48">
        <f>FUELUSE(AW1135,AX1117,AW1117,AX1126,AW1126,AX$7,$D1135,$E1135,$F1135,$G1135)</f>
        <v/>
      </c>
    </row>
    <row r="1136" hidden="1" outlineLevel="2">
      <c r="A1136" s="5" t="inlineStr">
        <is>
          <t>ener</t>
        </is>
      </c>
      <c r="B1136" s="5" t="inlineStr">
        <is>
          <t>lpg</t>
        </is>
      </c>
      <c r="C1136" s="5" t="inlineStr">
        <is>
          <t>omn</t>
        </is>
      </c>
      <c r="D1136" s="40">
        <f>INDEX(Inputs!$N$5:$N$132,MATCH($B1136&amp;"|"&amp;$C1136,Inputs!$A$5:$A$132,0))</f>
        <v/>
      </c>
      <c r="E1136" s="40">
        <f>INDEX(Inputs!$O$5:$O$132,MATCH($B1136&amp;"|"&amp;$C1136,Inputs!$A$5:$A$132,0))</f>
        <v/>
      </c>
      <c r="F1136" s="40">
        <f>INDEX(Inputs!$P$5:$P$132,MATCH($B1136&amp;"|"&amp;$C1136,Inputs!$A$5:$A$132,0))</f>
        <v/>
      </c>
      <c r="G1136" s="40">
        <f>INDEX(Inputs!$Q$5:$Q$132,MATCH($B1136&amp;"|"&amp;$C1136,Inputs!$A$5:$A$132,0))</f>
        <v/>
      </c>
      <c r="H1136" s="5">
        <f>INDEX(Variables!$B$5:$B$105,MATCH($A1136,Variables!$A$5:$A$105,0))&amp;IF($C1136="",""," | "&amp;INDEX(Mapping!$B$5:$B$26,MATCH($C1136,Mapping!$A$5:$A$26,0))&amp;" | "&amp;INDEX(Mapping!$B$30:$B$41,MATCH($B1136,Mapping!$A$30:$A$41,0)))</f>
        <v/>
      </c>
      <c r="I1136" s="5">
        <f>INDEX(Variables!$C$5:$C$105,MATCH($A1136,Variables!$A$5:$A$105,0))</f>
        <v/>
      </c>
      <c r="J1136" s="5">
        <f>INDEX(Variables!$E$5:$E$105,MATCH($A1136,Variables!$A$5:$A$105,0))</f>
        <v/>
      </c>
      <c r="K1136" s="25">
        <f>LOWER(Settings!$C$4)&amp;".mit."&amp;$A1136&amp;IF($C1136="","","."&amp;$C1136&amp;"."&amp;$B1136)&amp;IF(INDEX(Variables!$D$5:$D$105,MATCH($A1136,Variables!$A$5:$A$105,0))="","","."&amp;INDEX(Variables!$D$5:$D$105,MATCH($A1136,Variables!$A$5:$A$105,0)))&amp;"."&amp;K$5</f>
        <v/>
      </c>
      <c r="L1136" s="46">
        <f>INDEX(Inputs!$U$5:$U$132,MATCH($B1136&amp;"|"&amp;$C1136,Inputs!$A$5:$A$132,0))</f>
        <v/>
      </c>
      <c r="M1136" s="47">
        <f>L1136*(1/(1+$G1136))^(1+$E1136)*(1+M$7)^$D1136*(M1118/L1118)^$E1136*((M1118+M1127)/(L1118+L1127))^($F1136*(1+$E1136))</f>
        <v/>
      </c>
      <c r="N1136" s="47">
        <f>M1136*(1/(1+$G1136))^(1+$E1136)*(1+N$7)^$D1136*(N1118/M1118)^$E1136*((N1118+N1127)/(M1118+M1127))^($F1136*(1+$E1136))</f>
        <v/>
      </c>
      <c r="O1136" s="47">
        <f>N1136*(1/(1+$G1136))^(1+$E1136)*(1+O$7)^$D1136*(O1118/N1118)^$E1136*((O1118+O1127)/(N1118+N1127))^($F1136*(1+$E1136))</f>
        <v/>
      </c>
      <c r="P1136" s="47">
        <f>O1136*(1/(1+$G1136))^(1+$E1136)*(1+P$7)^$D1136*(P1118/O1118)^$E1136*((P1118+P1127)/(O1118+O1127))^($F1136*(1+$E1136))</f>
        <v/>
      </c>
      <c r="Q1136" s="47">
        <f>P1136*(1/(1+$G1136))^(1+$E1136)*(1+Q$7)^$D1136*(Q1118/P1118)^$E1136*((Q1118+Q1127)/(P1118+P1127))^($F1136*(1+$E1136))</f>
        <v/>
      </c>
      <c r="R1136" s="47">
        <f>Q1136*(1/(1+$G1136))^(1+$E1136)*(1+R$7)^$D1136*(R1118/Q1118)^$E1136*((R1118+R1127)/(Q1118+Q1127))^($F1136*(1+$E1136))</f>
        <v/>
      </c>
      <c r="S1136" s="47">
        <f>R1136*(1/(1+$G1136))^(1+$E1136)*(1+S$7)^$D1136*(S1118/R1118)^$E1136*((S1118+S1127)/(R1118+R1127))^($F1136*(1+$E1136))</f>
        <v/>
      </c>
      <c r="T1136" s="47">
        <f>S1136*(1/(1+$G1136))^(1+$E1136)*(1+T$7)^$D1136*(T1118/S1118)^$E1136*((T1118+T1127)/(S1118+S1127))^($F1136*(1+$E1136))</f>
        <v/>
      </c>
      <c r="U1136" s="47">
        <f>T1136*(1/(1+$G1136))^(1+$E1136)*(1+U$7)^$D1136*(U1118/T1118)^$E1136*((U1118+U1127)/(T1118+T1127))^($F1136*(1+$E1136))</f>
        <v/>
      </c>
      <c r="V1136" s="47">
        <f>U1136*(1/(1+$G1136))^(1+$E1136)*(1+V$7)^$D1136*(V1118/U1118)^$E1136*((V1118+V1127)/(U1118+U1127))^($F1136*(1+$E1136))</f>
        <v/>
      </c>
      <c r="W1136" s="47">
        <f>V1136*(1/(1+$G1136))^(1+$E1136)*(1+W$7)^$D1136*(W1118/V1118)^$E1136*((W1118+W1127)/(V1118+V1127))^($F1136*(1+$E1136))</f>
        <v/>
      </c>
      <c r="X1136" s="47">
        <f>W1136*(1/(1+$G1136))^(1+$E1136)*(1+X$7)^$D1136*(X1118/W1118)^$E1136*((X1118+X1127)/(W1118+W1127))^($F1136*(1+$E1136))</f>
        <v/>
      </c>
      <c r="Y1136" s="47">
        <f>X1136*(1/(1+$G1136))^(1+$E1136)*(1+Y$7)^$D1136*(Y1118/X1118)^$E1136*((Y1118+Y1127)/(X1118+X1127))^($F1136*(1+$E1136))</f>
        <v/>
      </c>
      <c r="Z1136" s="47">
        <f>Y1136*(1/(1+$G1136))^(1+$E1136)*(1+Z$7)^$D1136*(Z1118/Y1118)^$E1136*((Z1118+Z1127)/(Y1118+Y1127))^($F1136*(1+$E1136))</f>
        <v/>
      </c>
      <c r="AA1136" s="47">
        <f>Z1136*(1/(1+$G1136))^(1+$E1136)*(1+AA$7)^$D1136*(AA1118/Z1118)^$E1136*((AA1118+AA1127)/(Z1118+Z1127))^($F1136*(1+$E1136))</f>
        <v/>
      </c>
      <c r="AB1136" s="47">
        <f>AA1136*(1/(1+$G1136))^(1+$E1136)*(1+AB$7)^$D1136*(AB1118/AA1118)^$E1136*((AB1118+AB1127)/(AA1118+AA1127))^($F1136*(1+$E1136))</f>
        <v/>
      </c>
      <c r="AC1136" s="47">
        <f>AB1136*(1/(1+$G1136))^(1+$E1136)*(1+AC$7)^$D1136*(AC1118/AB1118)^$E1136*((AC1118+AC1127)/(AB1118+AB1127))^($F1136*(1+$E1136))</f>
        <v/>
      </c>
      <c r="AD1136" s="48">
        <f>FUELUSE(AC1136,AD1118,AC1118,AD1127,AC1127,AD$7,$D1136,$E1136,$F1136,$G1136)</f>
        <v/>
      </c>
      <c r="AE1136" s="25">
        <f>LOWER(Settings!$C$4)&amp;".mit."&amp;$A1136&amp;IF($C1136="","","."&amp;$C1136&amp;"."&amp;$B1136)&amp;IF(INDEX(Variables!$D$5:$D$105,MATCH($A1136,Variables!$A$5:$A$105,0))="","","."&amp;INDEX(Variables!$D$5:$D$105,MATCH($A1136,Variables!$A$5:$A$105,0)))&amp;"."&amp;AE$5</f>
        <v/>
      </c>
      <c r="AF1136" s="46">
        <f>INDEX(Inputs!$U$5:$U$132,MATCH($B1136&amp;"|"&amp;$C1136,Inputs!$A$5:$A$132,0))</f>
        <v/>
      </c>
      <c r="AG1136" s="47">
        <f>AF1136*(1/(1+$G1136))^(1+$E1136)*(1+AG$7)^$D1136*(AG1118/AF1118)^$E1136*((AG1118+AG1127)/(AF1118+AF1127))^($F1136*(1+$E1136))</f>
        <v/>
      </c>
      <c r="AH1136" s="47">
        <f>AG1136*(1/(1+$G1136))^(1+$E1136)*(1+AH$7)^$D1136*(AH1118/AG1118)^$E1136*((AH1118+AH1127)/(AG1118+AG1127))^($F1136*(1+$E1136))</f>
        <v/>
      </c>
      <c r="AI1136" s="47">
        <f>AH1136*(1/(1+$G1136))^(1+$E1136)*(1+AI$7)^$D1136*(AI1118/AH1118)^$E1136*((AI1118+AI1127)/(AH1118+AH1127))^($F1136*(1+$E1136))</f>
        <v/>
      </c>
      <c r="AJ1136" s="47">
        <f>AI1136*(1/(1+$G1136))^(1+$E1136)*(1+AJ$7)^$D1136*(AJ1118/AI1118)^$E1136*((AJ1118+AJ1127)/(AI1118+AI1127))^($F1136*(1+$E1136))</f>
        <v/>
      </c>
      <c r="AK1136" s="47">
        <f>AJ1136*(1/(1+$G1136))^(1+$E1136)*(1+AK$7)^$D1136*(AK1118/AJ1118)^$E1136*((AK1118+AK1127)/(AJ1118+AJ1127))^($F1136*(1+$E1136))</f>
        <v/>
      </c>
      <c r="AL1136" s="47">
        <f>AK1136*(1/(1+$G1136))^(1+$E1136)*(1+AL$7)^$D1136*(AL1118/AK1118)^$E1136*((AL1118+AL1127)/(AK1118+AK1127))^($F1136*(1+$E1136))</f>
        <v/>
      </c>
      <c r="AM1136" s="47">
        <f>AL1136*(1/(1+$G1136))^(1+$E1136)*(1+AM$7)^$D1136*(AM1118/AL1118)^$E1136*((AM1118+AM1127)/(AL1118+AL1127))^($F1136*(1+$E1136))</f>
        <v/>
      </c>
      <c r="AN1136" s="47">
        <f>AM1136*(1/(1+$G1136))^(1+$E1136)*(1+AN$7)^$D1136*(AN1118/AM1118)^$E1136*((AN1118+AN1127)/(AM1118+AM1127))^($F1136*(1+$E1136))</f>
        <v/>
      </c>
      <c r="AO1136" s="47">
        <f>AN1136*(1/(1+$G1136))^(1+$E1136)*(1+AO$7)^$D1136*(AO1118/AN1118)^$E1136*((AO1118+AO1127)/(AN1118+AN1127))^($F1136*(1+$E1136))</f>
        <v/>
      </c>
      <c r="AP1136" s="47">
        <f>AO1136*(1/(1+$G1136))^(1+$E1136)*(1+AP$7)^$D1136*(AP1118/AO1118)^$E1136*((AP1118+AP1127)/(AO1118+AO1127))^($F1136*(1+$E1136))</f>
        <v/>
      </c>
      <c r="AQ1136" s="47">
        <f>AP1136*(1/(1+$G1136))^(1+$E1136)*(1+AQ$7)^$D1136*(AQ1118/AP1118)^$E1136*((AQ1118+AQ1127)/(AP1118+AP1127))^($F1136*(1+$E1136))</f>
        <v/>
      </c>
      <c r="AR1136" s="47">
        <f>AQ1136*(1/(1+$G1136))^(1+$E1136)*(1+AR$7)^$D1136*(AR1118/AQ1118)^$E1136*((AR1118+AR1127)/(AQ1118+AQ1127))^($F1136*(1+$E1136))</f>
        <v/>
      </c>
      <c r="AS1136" s="47">
        <f>AR1136*(1/(1+$G1136))^(1+$E1136)*(1+AS$7)^$D1136*(AS1118/AR1118)^$E1136*((AS1118+AS1127)/(AR1118+AR1127))^($F1136*(1+$E1136))</f>
        <v/>
      </c>
      <c r="AT1136" s="47">
        <f>AS1136*(1/(1+$G1136))^(1+$E1136)*(1+AT$7)^$D1136*(AT1118/AS1118)^$E1136*((AT1118+AT1127)/(AS1118+AS1127))^($F1136*(1+$E1136))</f>
        <v/>
      </c>
      <c r="AU1136" s="47">
        <f>AT1136*(1/(1+$G1136))^(1+$E1136)*(1+AU$7)^$D1136*(AU1118/AT1118)^$E1136*((AU1118+AU1127)/(AT1118+AT1127))^($F1136*(1+$E1136))</f>
        <v/>
      </c>
      <c r="AV1136" s="47">
        <f>AU1136*(1/(1+$G1136))^(1+$E1136)*(1+AV$7)^$D1136*(AV1118/AU1118)^$E1136*((AV1118+AV1127)/(AU1118+AU1127))^($F1136*(1+$E1136))</f>
        <v/>
      </c>
      <c r="AW1136" s="47">
        <f>AV1136*(1/(1+$G1136))^(1+$E1136)*(1+AW$7)^$D1136*(AW1118/AV1118)^$E1136*((AW1118+AW1127)/(AV1118+AV1127))^($F1136*(1+$E1136))</f>
        <v/>
      </c>
      <c r="AX1136" s="48">
        <f>FUELUSE(AW1136,AX1118,AW1118,AX1127,AW1127,AX$7,$D1136,$E1136,$F1136,$G1136)</f>
        <v/>
      </c>
    </row>
    <row r="1137" hidden="1" outlineLevel="2">
      <c r="A1137" s="5" t="inlineStr">
        <is>
          <t>ener</t>
        </is>
      </c>
      <c r="B1137" s="5" t="inlineStr">
        <is>
          <t>ker</t>
        </is>
      </c>
      <c r="C1137" s="5" t="inlineStr">
        <is>
          <t>omn</t>
        </is>
      </c>
      <c r="D1137" s="40">
        <f>INDEX(Inputs!$N$5:$N$132,MATCH($B1137&amp;"|"&amp;$C1137,Inputs!$A$5:$A$132,0))</f>
        <v/>
      </c>
      <c r="E1137" s="40">
        <f>INDEX(Inputs!$O$5:$O$132,MATCH($B1137&amp;"|"&amp;$C1137,Inputs!$A$5:$A$132,0))</f>
        <v/>
      </c>
      <c r="F1137" s="40">
        <f>INDEX(Inputs!$P$5:$P$132,MATCH($B1137&amp;"|"&amp;$C1137,Inputs!$A$5:$A$132,0))</f>
        <v/>
      </c>
      <c r="G1137" s="40">
        <f>INDEX(Inputs!$Q$5:$Q$132,MATCH($B1137&amp;"|"&amp;$C1137,Inputs!$A$5:$A$132,0))</f>
        <v/>
      </c>
      <c r="H1137" s="5">
        <f>INDEX(Variables!$B$5:$B$105,MATCH($A1137,Variables!$A$5:$A$105,0))&amp;IF($C1137="",""," | "&amp;INDEX(Mapping!$B$5:$B$26,MATCH($C1137,Mapping!$A$5:$A$26,0))&amp;" | "&amp;INDEX(Mapping!$B$30:$B$41,MATCH($B1137,Mapping!$A$30:$A$41,0)))</f>
        <v/>
      </c>
      <c r="I1137" s="5">
        <f>INDEX(Variables!$C$5:$C$105,MATCH($A1137,Variables!$A$5:$A$105,0))</f>
        <v/>
      </c>
      <c r="J1137" s="5">
        <f>INDEX(Variables!$E$5:$E$105,MATCH($A1137,Variables!$A$5:$A$105,0))</f>
        <v/>
      </c>
      <c r="K1137" s="25">
        <f>LOWER(Settings!$C$4)&amp;".mit."&amp;$A1137&amp;IF($C1137="","","."&amp;$C1137&amp;"."&amp;$B1137)&amp;IF(INDEX(Variables!$D$5:$D$105,MATCH($A1137,Variables!$A$5:$A$105,0))="","","."&amp;INDEX(Variables!$D$5:$D$105,MATCH($A1137,Variables!$A$5:$A$105,0)))&amp;"."&amp;K$5</f>
        <v/>
      </c>
      <c r="L1137" s="46">
        <f>INDEX(Inputs!$U$5:$U$132,MATCH($B1137&amp;"|"&amp;$C1137,Inputs!$A$5:$A$132,0))</f>
        <v/>
      </c>
      <c r="M1137" s="47">
        <f>L1137*(1/(1+$G1137))^(1+$E1137)*(1+M$7)^$D1137*(M1119/L1119)^$E1137*((M1119+M1128)/(L1119+L1128))^($F1137*(1+$E1137))</f>
        <v/>
      </c>
      <c r="N1137" s="47">
        <f>M1137*(1/(1+$G1137))^(1+$E1137)*(1+N$7)^$D1137*(N1119/M1119)^$E1137*((N1119+N1128)/(M1119+M1128))^($F1137*(1+$E1137))</f>
        <v/>
      </c>
      <c r="O1137" s="47">
        <f>N1137*(1/(1+$G1137))^(1+$E1137)*(1+O$7)^$D1137*(O1119/N1119)^$E1137*((O1119+O1128)/(N1119+N1128))^($F1137*(1+$E1137))</f>
        <v/>
      </c>
      <c r="P1137" s="47">
        <f>O1137*(1/(1+$G1137))^(1+$E1137)*(1+P$7)^$D1137*(P1119/O1119)^$E1137*((P1119+P1128)/(O1119+O1128))^($F1137*(1+$E1137))</f>
        <v/>
      </c>
      <c r="Q1137" s="47">
        <f>P1137*(1/(1+$G1137))^(1+$E1137)*(1+Q$7)^$D1137*(Q1119/P1119)^$E1137*((Q1119+Q1128)/(P1119+P1128))^($F1137*(1+$E1137))</f>
        <v/>
      </c>
      <c r="R1137" s="47">
        <f>Q1137*(1/(1+$G1137))^(1+$E1137)*(1+R$7)^$D1137*(R1119/Q1119)^$E1137*((R1119+R1128)/(Q1119+Q1128))^($F1137*(1+$E1137))</f>
        <v/>
      </c>
      <c r="S1137" s="47">
        <f>R1137*(1/(1+$G1137))^(1+$E1137)*(1+S$7)^$D1137*(S1119/R1119)^$E1137*((S1119+S1128)/(R1119+R1128))^($F1137*(1+$E1137))</f>
        <v/>
      </c>
      <c r="T1137" s="47">
        <f>S1137*(1/(1+$G1137))^(1+$E1137)*(1+T$7)^$D1137*(T1119/S1119)^$E1137*((T1119+T1128)/(S1119+S1128))^($F1137*(1+$E1137))</f>
        <v/>
      </c>
      <c r="U1137" s="47">
        <f>T1137*(1/(1+$G1137))^(1+$E1137)*(1+U$7)^$D1137*(U1119/T1119)^$E1137*((U1119+U1128)/(T1119+T1128))^($F1137*(1+$E1137))</f>
        <v/>
      </c>
      <c r="V1137" s="47">
        <f>U1137*(1/(1+$G1137))^(1+$E1137)*(1+V$7)^$D1137*(V1119/U1119)^$E1137*((V1119+V1128)/(U1119+U1128))^($F1137*(1+$E1137))</f>
        <v/>
      </c>
      <c r="W1137" s="47">
        <f>V1137*(1/(1+$G1137))^(1+$E1137)*(1+W$7)^$D1137*(W1119/V1119)^$E1137*((W1119+W1128)/(V1119+V1128))^($F1137*(1+$E1137))</f>
        <v/>
      </c>
      <c r="X1137" s="47">
        <f>W1137*(1/(1+$G1137))^(1+$E1137)*(1+X$7)^$D1137*(X1119/W1119)^$E1137*((X1119+X1128)/(W1119+W1128))^($F1137*(1+$E1137))</f>
        <v/>
      </c>
      <c r="Y1137" s="47">
        <f>X1137*(1/(1+$G1137))^(1+$E1137)*(1+Y$7)^$D1137*(Y1119/X1119)^$E1137*((Y1119+Y1128)/(X1119+X1128))^($F1137*(1+$E1137))</f>
        <v/>
      </c>
      <c r="Z1137" s="47">
        <f>Y1137*(1/(1+$G1137))^(1+$E1137)*(1+Z$7)^$D1137*(Z1119/Y1119)^$E1137*((Z1119+Z1128)/(Y1119+Y1128))^($F1137*(1+$E1137))</f>
        <v/>
      </c>
      <c r="AA1137" s="47">
        <f>Z1137*(1/(1+$G1137))^(1+$E1137)*(1+AA$7)^$D1137*(AA1119/Z1119)^$E1137*((AA1119+AA1128)/(Z1119+Z1128))^($F1137*(1+$E1137))</f>
        <v/>
      </c>
      <c r="AB1137" s="47">
        <f>AA1137*(1/(1+$G1137))^(1+$E1137)*(1+AB$7)^$D1137*(AB1119/AA1119)^$E1137*((AB1119+AB1128)/(AA1119+AA1128))^($F1137*(1+$E1137))</f>
        <v/>
      </c>
      <c r="AC1137" s="47">
        <f>AB1137*(1/(1+$G1137))^(1+$E1137)*(1+AC$7)^$D1137*(AC1119/AB1119)^$E1137*((AC1119+AC1128)/(AB1119+AB1128))^($F1137*(1+$E1137))</f>
        <v/>
      </c>
      <c r="AD1137" s="48">
        <f>FUELUSE(AC1137,AD1119,AC1119,AD1128,AC1128,AD$7,$D1137,$E1137,$F1137,$G1137)</f>
        <v/>
      </c>
      <c r="AE1137" s="25">
        <f>LOWER(Settings!$C$4)&amp;".mit."&amp;$A1137&amp;IF($C1137="","","."&amp;$C1137&amp;"."&amp;$B1137)&amp;IF(INDEX(Variables!$D$5:$D$105,MATCH($A1137,Variables!$A$5:$A$105,0))="","","."&amp;INDEX(Variables!$D$5:$D$105,MATCH($A1137,Variables!$A$5:$A$105,0)))&amp;"."&amp;AE$5</f>
        <v/>
      </c>
      <c r="AF1137" s="46">
        <f>INDEX(Inputs!$U$5:$U$132,MATCH($B1137&amp;"|"&amp;$C1137,Inputs!$A$5:$A$132,0))</f>
        <v/>
      </c>
      <c r="AG1137" s="47">
        <f>AF1137*(1/(1+$G1137))^(1+$E1137)*(1+AG$7)^$D1137*(AG1119/AF1119)^$E1137*((AG1119+AG1128)/(AF1119+AF1128))^($F1137*(1+$E1137))</f>
        <v/>
      </c>
      <c r="AH1137" s="47">
        <f>AG1137*(1/(1+$G1137))^(1+$E1137)*(1+AH$7)^$D1137*(AH1119/AG1119)^$E1137*((AH1119+AH1128)/(AG1119+AG1128))^($F1137*(1+$E1137))</f>
        <v/>
      </c>
      <c r="AI1137" s="47">
        <f>AH1137*(1/(1+$G1137))^(1+$E1137)*(1+AI$7)^$D1137*(AI1119/AH1119)^$E1137*((AI1119+AI1128)/(AH1119+AH1128))^($F1137*(1+$E1137))</f>
        <v/>
      </c>
      <c r="AJ1137" s="47">
        <f>AI1137*(1/(1+$G1137))^(1+$E1137)*(1+AJ$7)^$D1137*(AJ1119/AI1119)^$E1137*((AJ1119+AJ1128)/(AI1119+AI1128))^($F1137*(1+$E1137))</f>
        <v/>
      </c>
      <c r="AK1137" s="47">
        <f>AJ1137*(1/(1+$G1137))^(1+$E1137)*(1+AK$7)^$D1137*(AK1119/AJ1119)^$E1137*((AK1119+AK1128)/(AJ1119+AJ1128))^($F1137*(1+$E1137))</f>
        <v/>
      </c>
      <c r="AL1137" s="47">
        <f>AK1137*(1/(1+$G1137))^(1+$E1137)*(1+AL$7)^$D1137*(AL1119/AK1119)^$E1137*((AL1119+AL1128)/(AK1119+AK1128))^($F1137*(1+$E1137))</f>
        <v/>
      </c>
      <c r="AM1137" s="47">
        <f>AL1137*(1/(1+$G1137))^(1+$E1137)*(1+AM$7)^$D1137*(AM1119/AL1119)^$E1137*((AM1119+AM1128)/(AL1119+AL1128))^($F1137*(1+$E1137))</f>
        <v/>
      </c>
      <c r="AN1137" s="47">
        <f>AM1137*(1/(1+$G1137))^(1+$E1137)*(1+AN$7)^$D1137*(AN1119/AM1119)^$E1137*((AN1119+AN1128)/(AM1119+AM1128))^($F1137*(1+$E1137))</f>
        <v/>
      </c>
      <c r="AO1137" s="47">
        <f>AN1137*(1/(1+$G1137))^(1+$E1137)*(1+AO$7)^$D1137*(AO1119/AN1119)^$E1137*((AO1119+AO1128)/(AN1119+AN1128))^($F1137*(1+$E1137))</f>
        <v/>
      </c>
      <c r="AP1137" s="47">
        <f>AO1137*(1/(1+$G1137))^(1+$E1137)*(1+AP$7)^$D1137*(AP1119/AO1119)^$E1137*((AP1119+AP1128)/(AO1119+AO1128))^($F1137*(1+$E1137))</f>
        <v/>
      </c>
      <c r="AQ1137" s="47">
        <f>AP1137*(1/(1+$G1137))^(1+$E1137)*(1+AQ$7)^$D1137*(AQ1119/AP1119)^$E1137*((AQ1119+AQ1128)/(AP1119+AP1128))^($F1137*(1+$E1137))</f>
        <v/>
      </c>
      <c r="AR1137" s="47">
        <f>AQ1137*(1/(1+$G1137))^(1+$E1137)*(1+AR$7)^$D1137*(AR1119/AQ1119)^$E1137*((AR1119+AR1128)/(AQ1119+AQ1128))^($F1137*(1+$E1137))</f>
        <v/>
      </c>
      <c r="AS1137" s="47">
        <f>AR1137*(1/(1+$G1137))^(1+$E1137)*(1+AS$7)^$D1137*(AS1119/AR1119)^$E1137*((AS1119+AS1128)/(AR1119+AR1128))^($F1137*(1+$E1137))</f>
        <v/>
      </c>
      <c r="AT1137" s="47">
        <f>AS1137*(1/(1+$G1137))^(1+$E1137)*(1+AT$7)^$D1137*(AT1119/AS1119)^$E1137*((AT1119+AT1128)/(AS1119+AS1128))^($F1137*(1+$E1137))</f>
        <v/>
      </c>
      <c r="AU1137" s="47">
        <f>AT1137*(1/(1+$G1137))^(1+$E1137)*(1+AU$7)^$D1137*(AU1119/AT1119)^$E1137*((AU1119+AU1128)/(AT1119+AT1128))^($F1137*(1+$E1137))</f>
        <v/>
      </c>
      <c r="AV1137" s="47">
        <f>AU1137*(1/(1+$G1137))^(1+$E1137)*(1+AV$7)^$D1137*(AV1119/AU1119)^$E1137*((AV1119+AV1128)/(AU1119+AU1128))^($F1137*(1+$E1137))</f>
        <v/>
      </c>
      <c r="AW1137" s="47">
        <f>AV1137*(1/(1+$G1137))^(1+$E1137)*(1+AW$7)^$D1137*(AW1119/AV1119)^$E1137*((AW1119+AW1128)/(AV1119+AV1128))^($F1137*(1+$E1137))</f>
        <v/>
      </c>
      <c r="AX1137" s="48">
        <f>FUELUSE(AW1137,AX1119,AW1119,AX1128,AW1128,AX$7,$D1137,$E1137,$F1137,$G1137)</f>
        <v/>
      </c>
    </row>
    <row r="1138" hidden="1" outlineLevel="2">
      <c r="A1138" s="5" t="inlineStr">
        <is>
          <t>ener</t>
        </is>
      </c>
      <c r="B1138" s="5" t="inlineStr">
        <is>
          <t>oop</t>
        </is>
      </c>
      <c r="C1138" s="5" t="inlineStr">
        <is>
          <t>omn</t>
        </is>
      </c>
      <c r="D1138" s="40">
        <f>INDEX(Inputs!$N$5:$N$132,MATCH($B1138&amp;"|"&amp;$C1138,Inputs!$A$5:$A$132,0))</f>
        <v/>
      </c>
      <c r="E1138" s="40">
        <f>INDEX(Inputs!$O$5:$O$132,MATCH($B1138&amp;"|"&amp;$C1138,Inputs!$A$5:$A$132,0))</f>
        <v/>
      </c>
      <c r="F1138" s="40">
        <f>INDEX(Inputs!$P$5:$P$132,MATCH($B1138&amp;"|"&amp;$C1138,Inputs!$A$5:$A$132,0))</f>
        <v/>
      </c>
      <c r="G1138" s="40">
        <f>INDEX(Inputs!$Q$5:$Q$132,MATCH($B1138&amp;"|"&amp;$C1138,Inputs!$A$5:$A$132,0))</f>
        <v/>
      </c>
      <c r="H1138" s="5">
        <f>INDEX(Variables!$B$5:$B$105,MATCH($A1138,Variables!$A$5:$A$105,0))&amp;IF($C1138="",""," | "&amp;INDEX(Mapping!$B$5:$B$26,MATCH($C1138,Mapping!$A$5:$A$26,0))&amp;" | "&amp;INDEX(Mapping!$B$30:$B$41,MATCH($B1138,Mapping!$A$30:$A$41,0)))</f>
        <v/>
      </c>
      <c r="I1138" s="5">
        <f>INDEX(Variables!$C$5:$C$105,MATCH($A1138,Variables!$A$5:$A$105,0))</f>
        <v/>
      </c>
      <c r="J1138" s="5">
        <f>INDEX(Variables!$E$5:$E$105,MATCH($A1138,Variables!$A$5:$A$105,0))</f>
        <v/>
      </c>
      <c r="K1138" s="25">
        <f>LOWER(Settings!$C$4)&amp;".mit."&amp;$A1138&amp;IF($C1138="","","."&amp;$C1138&amp;"."&amp;$B1138)&amp;IF(INDEX(Variables!$D$5:$D$105,MATCH($A1138,Variables!$A$5:$A$105,0))="","","."&amp;INDEX(Variables!$D$5:$D$105,MATCH($A1138,Variables!$A$5:$A$105,0)))&amp;"."&amp;K$5</f>
        <v/>
      </c>
      <c r="L1138" s="46">
        <f>INDEX(Inputs!$U$5:$U$132,MATCH($B1138&amp;"|"&amp;$C1138,Inputs!$A$5:$A$132,0))</f>
        <v/>
      </c>
      <c r="M1138" s="47">
        <f>L1138*(1/(1+$G1138))^(1+$E1138)*(1+M$7)^$D1138*(M1120/L1120)^$E1138*((M1120+M1129)/(L1120+L1129))^($F1138*(1+$E1138))</f>
        <v/>
      </c>
      <c r="N1138" s="47">
        <f>M1138*(1/(1+$G1138))^(1+$E1138)*(1+N$7)^$D1138*(N1120/M1120)^$E1138*((N1120+N1129)/(M1120+M1129))^($F1138*(1+$E1138))</f>
        <v/>
      </c>
      <c r="O1138" s="47">
        <f>N1138*(1/(1+$G1138))^(1+$E1138)*(1+O$7)^$D1138*(O1120/N1120)^$E1138*((O1120+O1129)/(N1120+N1129))^($F1138*(1+$E1138))</f>
        <v/>
      </c>
      <c r="P1138" s="47">
        <f>O1138*(1/(1+$G1138))^(1+$E1138)*(1+P$7)^$D1138*(P1120/O1120)^$E1138*((P1120+P1129)/(O1120+O1129))^($F1138*(1+$E1138))</f>
        <v/>
      </c>
      <c r="Q1138" s="47">
        <f>P1138*(1/(1+$G1138))^(1+$E1138)*(1+Q$7)^$D1138*(Q1120/P1120)^$E1138*((Q1120+Q1129)/(P1120+P1129))^($F1138*(1+$E1138))</f>
        <v/>
      </c>
      <c r="R1138" s="47">
        <f>Q1138*(1/(1+$G1138))^(1+$E1138)*(1+R$7)^$D1138*(R1120/Q1120)^$E1138*((R1120+R1129)/(Q1120+Q1129))^($F1138*(1+$E1138))</f>
        <v/>
      </c>
      <c r="S1138" s="47">
        <f>R1138*(1/(1+$G1138))^(1+$E1138)*(1+S$7)^$D1138*(S1120/R1120)^$E1138*((S1120+S1129)/(R1120+R1129))^($F1138*(1+$E1138))</f>
        <v/>
      </c>
      <c r="T1138" s="47">
        <f>S1138*(1/(1+$G1138))^(1+$E1138)*(1+T$7)^$D1138*(T1120/S1120)^$E1138*((T1120+T1129)/(S1120+S1129))^($F1138*(1+$E1138))</f>
        <v/>
      </c>
      <c r="U1138" s="47">
        <f>T1138*(1/(1+$G1138))^(1+$E1138)*(1+U$7)^$D1138*(U1120/T1120)^$E1138*((U1120+U1129)/(T1120+T1129))^($F1138*(1+$E1138))</f>
        <v/>
      </c>
      <c r="V1138" s="47">
        <f>U1138*(1/(1+$G1138))^(1+$E1138)*(1+V$7)^$D1138*(V1120/U1120)^$E1138*((V1120+V1129)/(U1120+U1129))^($F1138*(1+$E1138))</f>
        <v/>
      </c>
      <c r="W1138" s="47">
        <f>V1138*(1/(1+$G1138))^(1+$E1138)*(1+W$7)^$D1138*(W1120/V1120)^$E1138*((W1120+W1129)/(V1120+V1129))^($F1138*(1+$E1138))</f>
        <v/>
      </c>
      <c r="X1138" s="47">
        <f>W1138*(1/(1+$G1138))^(1+$E1138)*(1+X$7)^$D1138*(X1120/W1120)^$E1138*((X1120+X1129)/(W1120+W1129))^($F1138*(1+$E1138))</f>
        <v/>
      </c>
      <c r="Y1138" s="47">
        <f>X1138*(1/(1+$G1138))^(1+$E1138)*(1+Y$7)^$D1138*(Y1120/X1120)^$E1138*((Y1120+Y1129)/(X1120+X1129))^($F1138*(1+$E1138))</f>
        <v/>
      </c>
      <c r="Z1138" s="47">
        <f>Y1138*(1/(1+$G1138))^(1+$E1138)*(1+Z$7)^$D1138*(Z1120/Y1120)^$E1138*((Z1120+Z1129)/(Y1120+Y1129))^($F1138*(1+$E1138))</f>
        <v/>
      </c>
      <c r="AA1138" s="47">
        <f>Z1138*(1/(1+$G1138))^(1+$E1138)*(1+AA$7)^$D1138*(AA1120/Z1120)^$E1138*((AA1120+AA1129)/(Z1120+Z1129))^($F1138*(1+$E1138))</f>
        <v/>
      </c>
      <c r="AB1138" s="47">
        <f>AA1138*(1/(1+$G1138))^(1+$E1138)*(1+AB$7)^$D1138*(AB1120/AA1120)^$E1138*((AB1120+AB1129)/(AA1120+AA1129))^($F1138*(1+$E1138))</f>
        <v/>
      </c>
      <c r="AC1138" s="47">
        <f>AB1138*(1/(1+$G1138))^(1+$E1138)*(1+AC$7)^$D1138*(AC1120/AB1120)^$E1138*((AC1120+AC1129)/(AB1120+AB1129))^($F1138*(1+$E1138))</f>
        <v/>
      </c>
      <c r="AD1138" s="48">
        <f>FUELUSE(AC1138,AD1120,AC1120,AD1129,AC1129,AD$7,$D1138,$E1138,$F1138,$G1138)</f>
        <v/>
      </c>
      <c r="AE1138" s="25">
        <f>LOWER(Settings!$C$4)&amp;".mit."&amp;$A1138&amp;IF($C1138="","","."&amp;$C1138&amp;"."&amp;$B1138)&amp;IF(INDEX(Variables!$D$5:$D$105,MATCH($A1138,Variables!$A$5:$A$105,0))="","","."&amp;INDEX(Variables!$D$5:$D$105,MATCH($A1138,Variables!$A$5:$A$105,0)))&amp;"."&amp;AE$5</f>
        <v/>
      </c>
      <c r="AF1138" s="46">
        <f>INDEX(Inputs!$U$5:$U$132,MATCH($B1138&amp;"|"&amp;$C1138,Inputs!$A$5:$A$132,0))</f>
        <v/>
      </c>
      <c r="AG1138" s="47">
        <f>AF1138*(1/(1+$G1138))^(1+$E1138)*(1+AG$7)^$D1138*(AG1120/AF1120)^$E1138*((AG1120+AG1129)/(AF1120+AF1129))^($F1138*(1+$E1138))</f>
        <v/>
      </c>
      <c r="AH1138" s="47">
        <f>AG1138*(1/(1+$G1138))^(1+$E1138)*(1+AH$7)^$D1138*(AH1120/AG1120)^$E1138*((AH1120+AH1129)/(AG1120+AG1129))^($F1138*(1+$E1138))</f>
        <v/>
      </c>
      <c r="AI1138" s="47">
        <f>AH1138*(1/(1+$G1138))^(1+$E1138)*(1+AI$7)^$D1138*(AI1120/AH1120)^$E1138*((AI1120+AI1129)/(AH1120+AH1129))^($F1138*(1+$E1138))</f>
        <v/>
      </c>
      <c r="AJ1138" s="47">
        <f>AI1138*(1/(1+$G1138))^(1+$E1138)*(1+AJ$7)^$D1138*(AJ1120/AI1120)^$E1138*((AJ1120+AJ1129)/(AI1120+AI1129))^($F1138*(1+$E1138))</f>
        <v/>
      </c>
      <c r="AK1138" s="47">
        <f>AJ1138*(1/(1+$G1138))^(1+$E1138)*(1+AK$7)^$D1138*(AK1120/AJ1120)^$E1138*((AK1120+AK1129)/(AJ1120+AJ1129))^($F1138*(1+$E1138))</f>
        <v/>
      </c>
      <c r="AL1138" s="47">
        <f>AK1138*(1/(1+$G1138))^(1+$E1138)*(1+AL$7)^$D1138*(AL1120/AK1120)^$E1138*((AL1120+AL1129)/(AK1120+AK1129))^($F1138*(1+$E1138))</f>
        <v/>
      </c>
      <c r="AM1138" s="47">
        <f>AL1138*(1/(1+$G1138))^(1+$E1138)*(1+AM$7)^$D1138*(AM1120/AL1120)^$E1138*((AM1120+AM1129)/(AL1120+AL1129))^($F1138*(1+$E1138))</f>
        <v/>
      </c>
      <c r="AN1138" s="47">
        <f>AM1138*(1/(1+$G1138))^(1+$E1138)*(1+AN$7)^$D1138*(AN1120/AM1120)^$E1138*((AN1120+AN1129)/(AM1120+AM1129))^($F1138*(1+$E1138))</f>
        <v/>
      </c>
      <c r="AO1138" s="47">
        <f>AN1138*(1/(1+$G1138))^(1+$E1138)*(1+AO$7)^$D1138*(AO1120/AN1120)^$E1138*((AO1120+AO1129)/(AN1120+AN1129))^($F1138*(1+$E1138))</f>
        <v/>
      </c>
      <c r="AP1138" s="47">
        <f>AO1138*(1/(1+$G1138))^(1+$E1138)*(1+AP$7)^$D1138*(AP1120/AO1120)^$E1138*((AP1120+AP1129)/(AO1120+AO1129))^($F1138*(1+$E1138))</f>
        <v/>
      </c>
      <c r="AQ1138" s="47">
        <f>AP1138*(1/(1+$G1138))^(1+$E1138)*(1+AQ$7)^$D1138*(AQ1120/AP1120)^$E1138*((AQ1120+AQ1129)/(AP1120+AP1129))^($F1138*(1+$E1138))</f>
        <v/>
      </c>
      <c r="AR1138" s="47">
        <f>AQ1138*(1/(1+$G1138))^(1+$E1138)*(1+AR$7)^$D1138*(AR1120/AQ1120)^$E1138*((AR1120+AR1129)/(AQ1120+AQ1129))^($F1138*(1+$E1138))</f>
        <v/>
      </c>
      <c r="AS1138" s="47">
        <f>AR1138*(1/(1+$G1138))^(1+$E1138)*(1+AS$7)^$D1138*(AS1120/AR1120)^$E1138*((AS1120+AS1129)/(AR1120+AR1129))^($F1138*(1+$E1138))</f>
        <v/>
      </c>
      <c r="AT1138" s="47">
        <f>AS1138*(1/(1+$G1138))^(1+$E1138)*(1+AT$7)^$D1138*(AT1120/AS1120)^$E1138*((AT1120+AT1129)/(AS1120+AS1129))^($F1138*(1+$E1138))</f>
        <v/>
      </c>
      <c r="AU1138" s="47">
        <f>AT1138*(1/(1+$G1138))^(1+$E1138)*(1+AU$7)^$D1138*(AU1120/AT1120)^$E1138*((AU1120+AU1129)/(AT1120+AT1129))^($F1138*(1+$E1138))</f>
        <v/>
      </c>
      <c r="AV1138" s="47">
        <f>AU1138*(1/(1+$G1138))^(1+$E1138)*(1+AV$7)^$D1138*(AV1120/AU1120)^$E1138*((AV1120+AV1129)/(AU1120+AU1129))^($F1138*(1+$E1138))</f>
        <v/>
      </c>
      <c r="AW1138" s="47">
        <f>AV1138*(1/(1+$G1138))^(1+$E1138)*(1+AW$7)^$D1138*(AW1120/AV1120)^$E1138*((AW1120+AW1129)/(AV1120+AV1129))^($F1138*(1+$E1138))</f>
        <v/>
      </c>
      <c r="AX1138" s="48">
        <f>FUELUSE(AW1138,AX1120,AW1120,AX1129,AW1129,AX$7,$D1138,$E1138,$F1138,$G1138)</f>
        <v/>
      </c>
    </row>
    <row r="1139" hidden="1" outlineLevel="2">
      <c r="A1139" s="5" t="inlineStr">
        <is>
          <t>ener</t>
        </is>
      </c>
      <c r="B1139" s="5" t="inlineStr">
        <is>
          <t>bio</t>
        </is>
      </c>
      <c r="C1139" s="5" t="inlineStr">
        <is>
          <t>omn</t>
        </is>
      </c>
      <c r="D1139" s="40">
        <f>INDEX(Inputs!$N$5:$N$132,MATCH($B1139&amp;"|"&amp;$C1139,Inputs!$A$5:$A$132,0))</f>
        <v/>
      </c>
      <c r="E1139" s="40">
        <f>INDEX(Inputs!$O$5:$O$132,MATCH($B1139&amp;"|"&amp;$C1139,Inputs!$A$5:$A$132,0))</f>
        <v/>
      </c>
      <c r="F1139" s="40">
        <f>INDEX(Inputs!$P$5:$P$132,MATCH($B1139&amp;"|"&amp;$C1139,Inputs!$A$5:$A$132,0))</f>
        <v/>
      </c>
      <c r="G1139" s="40">
        <f>INDEX(Inputs!$Q$5:$Q$132,MATCH($B1139&amp;"|"&amp;$C1139,Inputs!$A$5:$A$132,0))</f>
        <v/>
      </c>
      <c r="H1139" s="5">
        <f>INDEX(Variables!$B$5:$B$105,MATCH($A1139,Variables!$A$5:$A$105,0))&amp;IF($C1139="",""," | "&amp;INDEX(Mapping!$B$5:$B$26,MATCH($C1139,Mapping!$A$5:$A$26,0))&amp;" | "&amp;INDEX(Mapping!$B$30:$B$41,MATCH($B1139,Mapping!$A$30:$A$41,0)))</f>
        <v/>
      </c>
      <c r="I1139" s="5">
        <f>INDEX(Variables!$C$5:$C$105,MATCH($A1139,Variables!$A$5:$A$105,0))</f>
        <v/>
      </c>
      <c r="J1139" s="5">
        <f>INDEX(Variables!$E$5:$E$105,MATCH($A1139,Variables!$A$5:$A$105,0))</f>
        <v/>
      </c>
      <c r="K1139" s="25">
        <f>LOWER(Settings!$C$4)&amp;".mit."&amp;$A1139&amp;IF($C1139="","","."&amp;$C1139&amp;"."&amp;$B1139)&amp;IF(INDEX(Variables!$D$5:$D$105,MATCH($A1139,Variables!$A$5:$A$105,0))="","","."&amp;INDEX(Variables!$D$5:$D$105,MATCH($A1139,Variables!$A$5:$A$105,0)))&amp;"."&amp;K$5</f>
        <v/>
      </c>
      <c r="L1139" s="46">
        <f>INDEX(Inputs!$U$5:$U$132,MATCH($B1139&amp;"|"&amp;$C1139,Inputs!$A$5:$A$132,0))</f>
        <v/>
      </c>
      <c r="M1139" s="47">
        <f>L1139*(1/(1+$G1139))^(1+$E1139)*(1+M$7)^$D1139*(M1121/L1121)^$E1139*((M1121+M1130)/(L1121+L1130))^($F1139*(1+$E1139))</f>
        <v/>
      </c>
      <c r="N1139" s="47">
        <f>M1139*(1/(1+$G1139))^(1+$E1139)*(1+N$7)^$D1139*(N1121/M1121)^$E1139*((N1121+N1130)/(M1121+M1130))^($F1139*(1+$E1139))</f>
        <v/>
      </c>
      <c r="O1139" s="47">
        <f>N1139*(1/(1+$G1139))^(1+$E1139)*(1+O$7)^$D1139*(O1121/N1121)^$E1139*((O1121+O1130)/(N1121+N1130))^($F1139*(1+$E1139))</f>
        <v/>
      </c>
      <c r="P1139" s="47">
        <f>O1139*(1/(1+$G1139))^(1+$E1139)*(1+P$7)^$D1139*(P1121/O1121)^$E1139*((P1121+P1130)/(O1121+O1130))^($F1139*(1+$E1139))</f>
        <v/>
      </c>
      <c r="Q1139" s="47">
        <f>P1139*(1/(1+$G1139))^(1+$E1139)*(1+Q$7)^$D1139*(Q1121/P1121)^$E1139*((Q1121+Q1130)/(P1121+P1130))^($F1139*(1+$E1139))</f>
        <v/>
      </c>
      <c r="R1139" s="47">
        <f>Q1139*(1/(1+$G1139))^(1+$E1139)*(1+R$7)^$D1139*(R1121/Q1121)^$E1139*((R1121+R1130)/(Q1121+Q1130))^($F1139*(1+$E1139))</f>
        <v/>
      </c>
      <c r="S1139" s="47">
        <f>R1139*(1/(1+$G1139))^(1+$E1139)*(1+S$7)^$D1139*(S1121/R1121)^$E1139*((S1121+S1130)/(R1121+R1130))^($F1139*(1+$E1139))</f>
        <v/>
      </c>
      <c r="T1139" s="47">
        <f>S1139*(1/(1+$G1139))^(1+$E1139)*(1+T$7)^$D1139*(T1121/S1121)^$E1139*((T1121+T1130)/(S1121+S1130))^($F1139*(1+$E1139))</f>
        <v/>
      </c>
      <c r="U1139" s="47">
        <f>T1139*(1/(1+$G1139))^(1+$E1139)*(1+U$7)^$D1139*(U1121/T1121)^$E1139*((U1121+U1130)/(T1121+T1130))^($F1139*(1+$E1139))</f>
        <v/>
      </c>
      <c r="V1139" s="47">
        <f>U1139*(1/(1+$G1139))^(1+$E1139)*(1+V$7)^$D1139*(V1121/U1121)^$E1139*((V1121+V1130)/(U1121+U1130))^($F1139*(1+$E1139))</f>
        <v/>
      </c>
      <c r="W1139" s="47">
        <f>V1139*(1/(1+$G1139))^(1+$E1139)*(1+W$7)^$D1139*(W1121/V1121)^$E1139*((W1121+W1130)/(V1121+V1130))^($F1139*(1+$E1139))</f>
        <v/>
      </c>
      <c r="X1139" s="47">
        <f>W1139*(1/(1+$G1139))^(1+$E1139)*(1+X$7)^$D1139*(X1121/W1121)^$E1139*((X1121+X1130)/(W1121+W1130))^($F1139*(1+$E1139))</f>
        <v/>
      </c>
      <c r="Y1139" s="47">
        <f>X1139*(1/(1+$G1139))^(1+$E1139)*(1+Y$7)^$D1139*(Y1121/X1121)^$E1139*((Y1121+Y1130)/(X1121+X1130))^($F1139*(1+$E1139))</f>
        <v/>
      </c>
      <c r="Z1139" s="47">
        <f>Y1139*(1/(1+$G1139))^(1+$E1139)*(1+Z$7)^$D1139*(Z1121/Y1121)^$E1139*((Z1121+Z1130)/(Y1121+Y1130))^($F1139*(1+$E1139))</f>
        <v/>
      </c>
      <c r="AA1139" s="47">
        <f>Z1139*(1/(1+$G1139))^(1+$E1139)*(1+AA$7)^$D1139*(AA1121/Z1121)^$E1139*((AA1121+AA1130)/(Z1121+Z1130))^($F1139*(1+$E1139))</f>
        <v/>
      </c>
      <c r="AB1139" s="47">
        <f>AA1139*(1/(1+$G1139))^(1+$E1139)*(1+AB$7)^$D1139*(AB1121/AA1121)^$E1139*((AB1121+AB1130)/(AA1121+AA1130))^($F1139*(1+$E1139))</f>
        <v/>
      </c>
      <c r="AC1139" s="47">
        <f>AB1139*(1/(1+$G1139))^(1+$E1139)*(1+AC$7)^$D1139*(AC1121/AB1121)^$E1139*((AC1121+AC1130)/(AB1121+AB1130))^($F1139*(1+$E1139))</f>
        <v/>
      </c>
      <c r="AD1139" s="48">
        <f>FUELUSE(AC1139,AD1121,AC1121,AD1130,AC1130,AD$7,$D1139,$E1139,$F1139,$G1139)</f>
        <v/>
      </c>
      <c r="AE1139" s="25">
        <f>LOWER(Settings!$C$4)&amp;".mit."&amp;$A1139&amp;IF($C1139="","","."&amp;$C1139&amp;"."&amp;$B1139)&amp;IF(INDEX(Variables!$D$5:$D$105,MATCH($A1139,Variables!$A$5:$A$105,0))="","","."&amp;INDEX(Variables!$D$5:$D$105,MATCH($A1139,Variables!$A$5:$A$105,0)))&amp;"."&amp;AE$5</f>
        <v/>
      </c>
      <c r="AF1139" s="46">
        <f>INDEX(Inputs!$U$5:$U$132,MATCH($B1139&amp;"|"&amp;$C1139,Inputs!$A$5:$A$132,0))</f>
        <v/>
      </c>
      <c r="AG1139" s="47">
        <f>AF1139*(1/(1+$G1139))^(1+$E1139)*(1+AG$7)^$D1139*(AG1121/AF1121)^$E1139*((AG1121+AG1130)/(AF1121+AF1130))^($F1139*(1+$E1139))</f>
        <v/>
      </c>
      <c r="AH1139" s="47">
        <f>AG1139*(1/(1+$G1139))^(1+$E1139)*(1+AH$7)^$D1139*(AH1121/AG1121)^$E1139*((AH1121+AH1130)/(AG1121+AG1130))^($F1139*(1+$E1139))</f>
        <v/>
      </c>
      <c r="AI1139" s="47">
        <f>AH1139*(1/(1+$G1139))^(1+$E1139)*(1+AI$7)^$D1139*(AI1121/AH1121)^$E1139*((AI1121+AI1130)/(AH1121+AH1130))^($F1139*(1+$E1139))</f>
        <v/>
      </c>
      <c r="AJ1139" s="47">
        <f>AI1139*(1/(1+$G1139))^(1+$E1139)*(1+AJ$7)^$D1139*(AJ1121/AI1121)^$E1139*((AJ1121+AJ1130)/(AI1121+AI1130))^($F1139*(1+$E1139))</f>
        <v/>
      </c>
      <c r="AK1139" s="47">
        <f>AJ1139*(1/(1+$G1139))^(1+$E1139)*(1+AK$7)^$D1139*(AK1121/AJ1121)^$E1139*((AK1121+AK1130)/(AJ1121+AJ1130))^($F1139*(1+$E1139))</f>
        <v/>
      </c>
      <c r="AL1139" s="47">
        <f>AK1139*(1/(1+$G1139))^(1+$E1139)*(1+AL$7)^$D1139*(AL1121/AK1121)^$E1139*((AL1121+AL1130)/(AK1121+AK1130))^($F1139*(1+$E1139))</f>
        <v/>
      </c>
      <c r="AM1139" s="47">
        <f>AL1139*(1/(1+$G1139))^(1+$E1139)*(1+AM$7)^$D1139*(AM1121/AL1121)^$E1139*((AM1121+AM1130)/(AL1121+AL1130))^($F1139*(1+$E1139))</f>
        <v/>
      </c>
      <c r="AN1139" s="47">
        <f>AM1139*(1/(1+$G1139))^(1+$E1139)*(1+AN$7)^$D1139*(AN1121/AM1121)^$E1139*((AN1121+AN1130)/(AM1121+AM1130))^($F1139*(1+$E1139))</f>
        <v/>
      </c>
      <c r="AO1139" s="47">
        <f>AN1139*(1/(1+$G1139))^(1+$E1139)*(1+AO$7)^$D1139*(AO1121/AN1121)^$E1139*((AO1121+AO1130)/(AN1121+AN1130))^($F1139*(1+$E1139))</f>
        <v/>
      </c>
      <c r="AP1139" s="47">
        <f>AO1139*(1/(1+$G1139))^(1+$E1139)*(1+AP$7)^$D1139*(AP1121/AO1121)^$E1139*((AP1121+AP1130)/(AO1121+AO1130))^($F1139*(1+$E1139))</f>
        <v/>
      </c>
      <c r="AQ1139" s="47">
        <f>AP1139*(1/(1+$G1139))^(1+$E1139)*(1+AQ$7)^$D1139*(AQ1121/AP1121)^$E1139*((AQ1121+AQ1130)/(AP1121+AP1130))^($F1139*(1+$E1139))</f>
        <v/>
      </c>
      <c r="AR1139" s="47">
        <f>AQ1139*(1/(1+$G1139))^(1+$E1139)*(1+AR$7)^$D1139*(AR1121/AQ1121)^$E1139*((AR1121+AR1130)/(AQ1121+AQ1130))^($F1139*(1+$E1139))</f>
        <v/>
      </c>
      <c r="AS1139" s="47">
        <f>AR1139*(1/(1+$G1139))^(1+$E1139)*(1+AS$7)^$D1139*(AS1121/AR1121)^$E1139*((AS1121+AS1130)/(AR1121+AR1130))^($F1139*(1+$E1139))</f>
        <v/>
      </c>
      <c r="AT1139" s="47">
        <f>AS1139*(1/(1+$G1139))^(1+$E1139)*(1+AT$7)^$D1139*(AT1121/AS1121)^$E1139*((AT1121+AT1130)/(AS1121+AS1130))^($F1139*(1+$E1139))</f>
        <v/>
      </c>
      <c r="AU1139" s="47">
        <f>AT1139*(1/(1+$G1139))^(1+$E1139)*(1+AU$7)^$D1139*(AU1121/AT1121)^$E1139*((AU1121+AU1130)/(AT1121+AT1130))^($F1139*(1+$E1139))</f>
        <v/>
      </c>
      <c r="AV1139" s="47">
        <f>AU1139*(1/(1+$G1139))^(1+$E1139)*(1+AV$7)^$D1139*(AV1121/AU1121)^$E1139*((AV1121+AV1130)/(AU1121+AU1130))^($F1139*(1+$E1139))</f>
        <v/>
      </c>
      <c r="AW1139" s="47">
        <f>AV1139*(1/(1+$G1139))^(1+$E1139)*(1+AW$7)^$D1139*(AW1121/AV1121)^$E1139*((AW1121+AW1130)/(AV1121+AV1130))^($F1139*(1+$E1139))</f>
        <v/>
      </c>
      <c r="AX1139" s="48">
        <f>FUELUSE(AW1139,AX1121,AW1121,AX1130,AW1130,AX$7,$D1139,$E1139,$F1139,$G1139)</f>
        <v/>
      </c>
    </row>
    <row r="1140" hidden="1" outlineLevel="2"/>
    <row r="1141" outlineLevel="1" collapsed="1">
      <c r="A1141" s="9" t="inlineStr">
        <is>
          <t>ener</t>
        </is>
      </c>
      <c r="B1141" s="9" t="inlineStr">
        <is>
          <t>all</t>
        </is>
      </c>
      <c r="C1141" s="9" t="inlineStr">
        <is>
          <t>cst</t>
        </is>
      </c>
      <c r="H1141" s="9">
        <f>INDEX(Variables!$B$5:$B$105,MATCH($A1141,Variables!$A$5:$A$105,0))&amp;IF($C1141="",""," | "&amp;INDEX(Mapping!$B$5:$B$26,MATCH($C1141,Mapping!$A$5:$A$26,0))&amp;" | "&amp;INDEX(Mapping!$B$30:$B$41,MATCH($B1141,Mapping!$A$30:$A$41,0)))</f>
        <v/>
      </c>
      <c r="I1141" s="9">
        <f>INDEX(Variables!$C$5:$C$105,MATCH($A1141,Variables!$A$5:$A$105,0))</f>
        <v/>
      </c>
      <c r="J1141" s="9">
        <f>INDEX(Variables!$E$5:$E$105,MATCH($A1141,Variables!$A$5:$A$105,0))</f>
        <v/>
      </c>
      <c r="K1141" s="30">
        <f>LOWER(Settings!$C$4)&amp;".mit."&amp;$A1141&amp;IF($C1141="","","."&amp;$C1141&amp;"."&amp;$B1141)&amp;IF(INDEX(Variables!$D$5:$D$105,MATCH($A1141,Variables!$A$5:$A$105,0))="","","."&amp;INDEX(Variables!$D$5:$D$105,MATCH($A1141,Variables!$A$5:$A$105,0)))&amp;"."&amp;K$5</f>
        <v/>
      </c>
      <c r="L1141" s="44">
        <f>SUM(L1196:L1203)</f>
        <v/>
      </c>
      <c r="M1141" s="45">
        <f>SUM(M1196:M1203)</f>
        <v/>
      </c>
      <c r="N1141" s="45">
        <f>SUM(N1196:N1203)</f>
        <v/>
      </c>
      <c r="O1141" s="45">
        <f>SUM(O1196:O1203)</f>
        <v/>
      </c>
      <c r="P1141" s="45">
        <f>SUM(P1196:P1203)</f>
        <v/>
      </c>
      <c r="Q1141" s="45">
        <f>SUM(Q1196:Q1203)</f>
        <v/>
      </c>
      <c r="R1141" s="45">
        <f>SUM(R1196:R1203)</f>
        <v/>
      </c>
      <c r="S1141" s="45">
        <f>SUM(S1196:S1203)</f>
        <v/>
      </c>
      <c r="T1141" s="45">
        <f>SUM(T1196:T1203)</f>
        <v/>
      </c>
      <c r="U1141" s="45">
        <f>SUM(U1196:U1203)</f>
        <v/>
      </c>
      <c r="V1141" s="45">
        <f>SUM(V1196:V1203)</f>
        <v/>
      </c>
      <c r="W1141" s="45">
        <f>SUM(W1196:W1203)</f>
        <v/>
      </c>
      <c r="X1141" s="45">
        <f>SUM(X1196:X1203)</f>
        <v/>
      </c>
      <c r="Y1141" s="45">
        <f>SUM(Y1196:Y1203)</f>
        <v/>
      </c>
      <c r="Z1141" s="45">
        <f>SUM(Z1196:Z1203)</f>
        <v/>
      </c>
      <c r="AA1141" s="45">
        <f>SUM(AA1196:AA1203)</f>
        <v/>
      </c>
      <c r="AB1141" s="45">
        <f>SUM(AB1196:AB1203)</f>
        <v/>
      </c>
      <c r="AC1141" s="45">
        <f>SUM(AC1196:AC1203)</f>
        <v/>
      </c>
      <c r="AD1141" s="45">
        <f>SUM(AD1196:AD1203)</f>
        <v/>
      </c>
      <c r="AE1141" s="30">
        <f>LOWER(Settings!$C$4)&amp;".mit."&amp;$A1141&amp;IF($C1141="","","."&amp;$C1141&amp;"."&amp;$B1141)&amp;IF(INDEX(Variables!$D$5:$D$105,MATCH($A1141,Variables!$A$5:$A$105,0))="","","."&amp;INDEX(Variables!$D$5:$D$105,MATCH($A1141,Variables!$A$5:$A$105,0)))&amp;"."&amp;AE$5</f>
        <v/>
      </c>
      <c r="AF1141" s="44">
        <f>SUM(AF1196:AF1203)</f>
        <v/>
      </c>
      <c r="AG1141" s="45">
        <f>SUM(AG1196:AG1203)</f>
        <v/>
      </c>
      <c r="AH1141" s="45">
        <f>SUM(AH1196:AH1203)</f>
        <v/>
      </c>
      <c r="AI1141" s="45">
        <f>SUM(AI1196:AI1203)</f>
        <v/>
      </c>
      <c r="AJ1141" s="45">
        <f>SUM(AJ1196:AJ1203)</f>
        <v/>
      </c>
      <c r="AK1141" s="45">
        <f>SUM(AK1196:AK1203)</f>
        <v/>
      </c>
      <c r="AL1141" s="45">
        <f>SUM(AL1196:AL1203)</f>
        <v/>
      </c>
      <c r="AM1141" s="45">
        <f>SUM(AM1196:AM1203)</f>
        <v/>
      </c>
      <c r="AN1141" s="45">
        <f>SUM(AN1196:AN1203)</f>
        <v/>
      </c>
      <c r="AO1141" s="45">
        <f>SUM(AO1196:AO1203)</f>
        <v/>
      </c>
      <c r="AP1141" s="45">
        <f>SUM(AP1196:AP1203)</f>
        <v/>
      </c>
      <c r="AQ1141" s="45">
        <f>SUM(AQ1196:AQ1203)</f>
        <v/>
      </c>
      <c r="AR1141" s="45">
        <f>SUM(AR1196:AR1203)</f>
        <v/>
      </c>
      <c r="AS1141" s="45">
        <f>SUM(AS1196:AS1203)</f>
        <v/>
      </c>
      <c r="AT1141" s="45">
        <f>SUM(AT1196:AT1203)</f>
        <v/>
      </c>
      <c r="AU1141" s="45">
        <f>SUM(AU1196:AU1203)</f>
        <v/>
      </c>
      <c r="AV1141" s="45">
        <f>SUM(AV1196:AV1203)</f>
        <v/>
      </c>
      <c r="AW1141" s="45">
        <f>SUM(AW1196:AW1203)</f>
        <v/>
      </c>
      <c r="AX1141" s="45">
        <f>SUM(AX1196:AX1203)</f>
        <v/>
      </c>
    </row>
    <row r="1142" hidden="1" outlineLevel="2">
      <c r="A1142" s="5" t="inlineStr">
        <is>
          <t>ctxnew</t>
        </is>
      </c>
      <c r="B1142" s="5" t="inlineStr">
        <is>
          <t>coa</t>
        </is>
      </c>
      <c r="C1142" s="5" t="inlineStr">
        <is>
          <t>cst</t>
        </is>
      </c>
      <c r="D1142" s="40">
        <f>INDEX(Inputs!$T$5:$T$132,MATCH($B1142&amp;"|"&amp;$C1142,Inputs!$A$5:$A$132,0))</f>
        <v/>
      </c>
      <c r="E1142" s="40">
        <f>INDEX(Inputs!$J$5:$J$132,MATCH($B1142&amp;"|"&amp;$C1142,Inputs!$A$5:$A$132,0))</f>
        <v/>
      </c>
      <c r="F1142" s="40">
        <f>INDEX(Inputs!$K$5:$K$132,MATCH($B1142&amp;"|"&amp;$C1142,Inputs!$A$5:$A$132,0))</f>
        <v/>
      </c>
      <c r="G1142" s="39" t="n"/>
      <c r="H1142" s="5">
        <f>INDEX(Variables!$B$5:$B$105,MATCH($A1142,Variables!$A$5:$A$105,0))&amp;IF($C1142="",""," | "&amp;INDEX(Mapping!$B$5:$B$26,MATCH($C1142,Mapping!$A$5:$A$26,0))&amp;" | "&amp;INDEX(Mapping!$B$30:$B$41,MATCH($B1142,Mapping!$A$30:$A$41,0)))</f>
        <v/>
      </c>
      <c r="I1142" s="5">
        <f>INDEX(Variables!$C$5:$C$105,MATCH($A1142,Variables!$A$5:$A$105,0))</f>
        <v/>
      </c>
      <c r="J1142" s="5">
        <f>INDEX(Variables!$E$5:$E$105,MATCH($A1142,Variables!$A$5:$A$105,0))</f>
        <v/>
      </c>
      <c r="K1142" s="25">
        <f>LOWER(Settings!$C$4)&amp;".mit."&amp;$A1142&amp;IF($C1142="","","."&amp;$C1142&amp;"."&amp;$B1142)&amp;IF(INDEX(Variables!$D$5:$D$105,MATCH($A1142,Variables!$A$5:$A$105,0))="","","."&amp;INDEX(Variables!$D$5:$D$105,MATCH($A1142,Variables!$A$5:$A$105,0)))&amp;"."&amp;K$5</f>
        <v/>
      </c>
      <c r="L1142" s="41">
        <f>L$12*$D1142*INDEX(L$21:L$28,$E1142)*INDEX(L$30:L$46,$F1142)*(1-INDEX(L$117:L$133,$F1142))</f>
        <v/>
      </c>
      <c r="M1142" s="40">
        <f>M$12*$D1142*INDEX(M$21:M$28,$E1142)*INDEX(M$30:M$46,$F1142)*(1-INDEX(M$117:M$133,$F1142))</f>
        <v/>
      </c>
      <c r="N1142" s="40">
        <f>N$12*$D1142*INDEX(N$21:N$28,$E1142)*INDEX(N$30:N$46,$F1142)*(1-INDEX(N$117:N$133,$F1142))</f>
        <v/>
      </c>
      <c r="O1142" s="40">
        <f>O$12*$D1142*INDEX(O$21:O$28,$E1142)*INDEX(O$30:O$46,$F1142)*(1-INDEX(O$117:O$133,$F1142))</f>
        <v/>
      </c>
      <c r="P1142" s="40">
        <f>P$12*$D1142*INDEX(P$21:P$28,$E1142)*INDEX(P$30:P$46,$F1142)*(1-INDEX(P$117:P$133,$F1142))</f>
        <v/>
      </c>
      <c r="Q1142" s="40">
        <f>Q$12*$D1142*INDEX(Q$21:Q$28,$E1142)*INDEX(Q$30:Q$46,$F1142)*(1-INDEX(Q$117:Q$133,$F1142))</f>
        <v/>
      </c>
      <c r="R1142" s="40">
        <f>R$12*$D1142*INDEX(R$21:R$28,$E1142)*INDEX(R$30:R$46,$F1142)*(1-INDEX(R$117:R$133,$F1142))</f>
        <v/>
      </c>
      <c r="S1142" s="40">
        <f>S$12*$D1142*INDEX(S$21:S$28,$E1142)*INDEX(S$30:S$46,$F1142)*(1-INDEX(S$117:S$133,$F1142))</f>
        <v/>
      </c>
      <c r="T1142" s="40">
        <f>T$12*$D1142*INDEX(T$21:T$28,$E1142)*INDEX(T$30:T$46,$F1142)*(1-INDEX(T$117:T$133,$F1142))</f>
        <v/>
      </c>
      <c r="U1142" s="40">
        <f>U$12*$D1142*INDEX(U$21:U$28,$E1142)*INDEX(U$30:U$46,$F1142)*(1-INDEX(U$117:U$133,$F1142))</f>
        <v/>
      </c>
      <c r="V1142" s="40">
        <f>V$12*$D1142*INDEX(V$21:V$28,$E1142)*INDEX(V$30:V$46,$F1142)*(1-INDEX(V$117:V$133,$F1142))</f>
        <v/>
      </c>
      <c r="W1142" s="40">
        <f>W$12*$D1142*INDEX(W$21:W$28,$E1142)*INDEX(W$30:W$46,$F1142)*(1-INDEX(W$117:W$133,$F1142))</f>
        <v/>
      </c>
      <c r="X1142" s="40">
        <f>X$12*$D1142*INDEX(X$21:X$28,$E1142)*INDEX(X$30:X$46,$F1142)*(1-INDEX(X$117:X$133,$F1142))</f>
        <v/>
      </c>
      <c r="Y1142" s="40">
        <f>Y$12*$D1142*INDEX(Y$21:Y$28,$E1142)*INDEX(Y$30:Y$46,$F1142)*(1-INDEX(Y$117:Y$133,$F1142))</f>
        <v/>
      </c>
      <c r="Z1142" s="40">
        <f>Z$12*$D1142*INDEX(Z$21:Z$28,$E1142)*INDEX(Z$30:Z$46,$F1142)*(1-INDEX(Z$117:Z$133,$F1142))</f>
        <v/>
      </c>
      <c r="AA1142" s="40">
        <f>AA$12*$D1142*INDEX(AA$21:AA$28,$E1142)*INDEX(AA$30:AA$46,$F1142)*(1-INDEX(AA$117:AA$133,$F1142))</f>
        <v/>
      </c>
      <c r="AB1142" s="40">
        <f>AB$12*$D1142*INDEX(AB$21:AB$28,$E1142)*INDEX(AB$30:AB$46,$F1142)*(1-INDEX(AB$117:AB$133,$F1142))</f>
        <v/>
      </c>
      <c r="AC1142" s="40">
        <f>AC$12*$D1142*INDEX(AC$21:AC$28,$E1142)*INDEX(AC$30:AC$46,$F1142)*(1-INDEX(AC$117:AC$133,$F1142))</f>
        <v/>
      </c>
      <c r="AD1142" s="42">
        <f>CARBONTAX(AD$12,$D1142,INDEX(AD$21:AD$28,$E1142),INDEX(AD$30:AD$46,$F1142),INDEX(AD$117:AD$133,$F1142))</f>
        <v/>
      </c>
      <c r="AE1142" s="25">
        <f>LOWER(Settings!$C$4)&amp;".mit."&amp;$A1142&amp;IF($C1142="","","."&amp;$C1142&amp;"."&amp;$B1142)&amp;IF(INDEX(Variables!$D$5:$D$105,MATCH($A1142,Variables!$A$5:$A$105,0))="","","."&amp;INDEX(Variables!$D$5:$D$105,MATCH($A1142,Variables!$A$5:$A$105,0)))&amp;"."&amp;AE$5</f>
        <v/>
      </c>
      <c r="AF1142" s="41">
        <f>AF$12*$D1142*INDEX(AF$21:AF$28,$E1142)*INDEX(AF$30:AF$46,$F1142)*(1-INDEX(AF$117:AF$133,$F1142))</f>
        <v/>
      </c>
      <c r="AG1142" s="40">
        <f>AG$12*$D1142*INDEX(AG$21:AG$28,$E1142)*INDEX(AG$30:AG$46,$F1142)*(1-INDEX(AG$117:AG$133,$F1142))</f>
        <v/>
      </c>
      <c r="AH1142" s="40">
        <f>AH$12*$D1142*INDEX(AH$21:AH$28,$E1142)*INDEX(AH$30:AH$46,$F1142)*(1-INDEX(AH$117:AH$133,$F1142))</f>
        <v/>
      </c>
      <c r="AI1142" s="40">
        <f>AI$12*$D1142*INDEX(AI$21:AI$28,$E1142)*INDEX(AI$30:AI$46,$F1142)*(1-INDEX(AI$117:AI$133,$F1142))</f>
        <v/>
      </c>
      <c r="AJ1142" s="40">
        <f>AJ$12*$D1142*INDEX(AJ$21:AJ$28,$E1142)*INDEX(AJ$30:AJ$46,$F1142)*(1-INDEX(AJ$117:AJ$133,$F1142))</f>
        <v/>
      </c>
      <c r="AK1142" s="40">
        <f>AK$12*$D1142*INDEX(AK$21:AK$28,$E1142)*INDEX(AK$30:AK$46,$F1142)*(1-INDEX(AK$117:AK$133,$F1142))</f>
        <v/>
      </c>
      <c r="AL1142" s="40">
        <f>AL$12*$D1142*INDEX(AL$21:AL$28,$E1142)*INDEX(AL$30:AL$46,$F1142)*(1-INDEX(AL$117:AL$133,$F1142))</f>
        <v/>
      </c>
      <c r="AM1142" s="40">
        <f>AM$12*$D1142*INDEX(AM$21:AM$28,$E1142)*INDEX(AM$30:AM$46,$F1142)*(1-INDEX(AM$117:AM$133,$F1142))</f>
        <v/>
      </c>
      <c r="AN1142" s="40">
        <f>AN$12*$D1142*INDEX(AN$21:AN$28,$E1142)*INDEX(AN$30:AN$46,$F1142)*(1-INDEX(AN$117:AN$133,$F1142))</f>
        <v/>
      </c>
      <c r="AO1142" s="40">
        <f>AO$12*$D1142*INDEX(AO$21:AO$28,$E1142)*INDEX(AO$30:AO$46,$F1142)*(1-INDEX(AO$117:AO$133,$F1142))</f>
        <v/>
      </c>
      <c r="AP1142" s="40">
        <f>AP$12*$D1142*INDEX(AP$21:AP$28,$E1142)*INDEX(AP$30:AP$46,$F1142)*(1-INDEX(AP$117:AP$133,$F1142))</f>
        <v/>
      </c>
      <c r="AQ1142" s="40">
        <f>AQ$12*$D1142*INDEX(AQ$21:AQ$28,$E1142)*INDEX(AQ$30:AQ$46,$F1142)*(1-INDEX(AQ$117:AQ$133,$F1142))</f>
        <v/>
      </c>
      <c r="AR1142" s="40">
        <f>AR$12*$D1142*INDEX(AR$21:AR$28,$E1142)*INDEX(AR$30:AR$46,$F1142)*(1-INDEX(AR$117:AR$133,$F1142))</f>
        <v/>
      </c>
      <c r="AS1142" s="40">
        <f>AS$12*$D1142*INDEX(AS$21:AS$28,$E1142)*INDEX(AS$30:AS$46,$F1142)*(1-INDEX(AS$117:AS$133,$F1142))</f>
        <v/>
      </c>
      <c r="AT1142" s="40">
        <f>AT$12*$D1142*INDEX(AT$21:AT$28,$E1142)*INDEX(AT$30:AT$46,$F1142)*(1-INDEX(AT$117:AT$133,$F1142))</f>
        <v/>
      </c>
      <c r="AU1142" s="40">
        <f>AU$12*$D1142*INDEX(AU$21:AU$28,$E1142)*INDEX(AU$30:AU$46,$F1142)*(1-INDEX(AU$117:AU$133,$F1142))</f>
        <v/>
      </c>
      <c r="AV1142" s="40">
        <f>AV$12*$D1142*INDEX(AV$21:AV$28,$E1142)*INDEX(AV$30:AV$46,$F1142)*(1-INDEX(AV$117:AV$133,$F1142))</f>
        <v/>
      </c>
      <c r="AW1142" s="40">
        <f>AW$12*$D1142*INDEX(AW$21:AW$28,$E1142)*INDEX(AW$30:AW$46,$F1142)*(1-INDEX(AW$117:AW$133,$F1142))</f>
        <v/>
      </c>
      <c r="AX1142" s="42">
        <f>CARBONTAX(AX$12,$D1142,INDEX(AX$21:AX$28,$E1142),INDEX(AX$30:AX$46,$F1142),INDEX(AX$117:AX$133,$F1142))</f>
        <v/>
      </c>
    </row>
    <row r="1143" hidden="1" outlineLevel="2">
      <c r="A1143" s="5" t="inlineStr">
        <is>
          <t>ctxnew</t>
        </is>
      </c>
      <c r="B1143" s="5" t="inlineStr">
        <is>
          <t>nga</t>
        </is>
      </c>
      <c r="C1143" s="5" t="inlineStr">
        <is>
          <t>cst</t>
        </is>
      </c>
      <c r="D1143" s="40">
        <f>INDEX(Inputs!$T$5:$T$132,MATCH($B1143&amp;"|"&amp;$C1143,Inputs!$A$5:$A$132,0))</f>
        <v/>
      </c>
      <c r="E1143" s="40">
        <f>INDEX(Inputs!$J$5:$J$132,MATCH($B1143&amp;"|"&amp;$C1143,Inputs!$A$5:$A$132,0))</f>
        <v/>
      </c>
      <c r="F1143" s="40">
        <f>INDEX(Inputs!$K$5:$K$132,MATCH($B1143&amp;"|"&amp;$C1143,Inputs!$A$5:$A$132,0))</f>
        <v/>
      </c>
      <c r="G1143" s="39" t="n"/>
      <c r="H1143" s="5">
        <f>INDEX(Variables!$B$5:$B$105,MATCH($A1143,Variables!$A$5:$A$105,0))&amp;IF($C1143="",""," | "&amp;INDEX(Mapping!$B$5:$B$26,MATCH($C1143,Mapping!$A$5:$A$26,0))&amp;" | "&amp;INDEX(Mapping!$B$30:$B$41,MATCH($B1143,Mapping!$A$30:$A$41,0)))</f>
        <v/>
      </c>
      <c r="I1143" s="5">
        <f>INDEX(Variables!$C$5:$C$105,MATCH($A1143,Variables!$A$5:$A$105,0))</f>
        <v/>
      </c>
      <c r="J1143" s="5">
        <f>INDEX(Variables!$E$5:$E$105,MATCH($A1143,Variables!$A$5:$A$105,0))</f>
        <v/>
      </c>
      <c r="K1143" s="25">
        <f>LOWER(Settings!$C$4)&amp;".mit."&amp;$A1143&amp;IF($C1143="","","."&amp;$C1143&amp;"."&amp;$B1143)&amp;IF(INDEX(Variables!$D$5:$D$105,MATCH($A1143,Variables!$A$5:$A$105,0))="","","."&amp;INDEX(Variables!$D$5:$D$105,MATCH($A1143,Variables!$A$5:$A$105,0)))&amp;"."&amp;K$5</f>
        <v/>
      </c>
      <c r="L1143" s="41">
        <f>L$12*$D1143*INDEX(L$21:L$28,$E1143)*INDEX(L$30:L$46,$F1143)*(1-INDEX(L$117:L$133,$F1143))</f>
        <v/>
      </c>
      <c r="M1143" s="40">
        <f>M$12*$D1143*INDEX(M$21:M$28,$E1143)*INDEX(M$30:M$46,$F1143)*(1-INDEX(M$117:M$133,$F1143))</f>
        <v/>
      </c>
      <c r="N1143" s="40">
        <f>N$12*$D1143*INDEX(N$21:N$28,$E1143)*INDEX(N$30:N$46,$F1143)*(1-INDEX(N$117:N$133,$F1143))</f>
        <v/>
      </c>
      <c r="O1143" s="40">
        <f>O$12*$D1143*INDEX(O$21:O$28,$E1143)*INDEX(O$30:O$46,$F1143)*(1-INDEX(O$117:O$133,$F1143))</f>
        <v/>
      </c>
      <c r="P1143" s="40">
        <f>P$12*$D1143*INDEX(P$21:P$28,$E1143)*INDEX(P$30:P$46,$F1143)*(1-INDEX(P$117:P$133,$F1143))</f>
        <v/>
      </c>
      <c r="Q1143" s="40">
        <f>Q$12*$D1143*INDEX(Q$21:Q$28,$E1143)*INDEX(Q$30:Q$46,$F1143)*(1-INDEX(Q$117:Q$133,$F1143))</f>
        <v/>
      </c>
      <c r="R1143" s="40">
        <f>R$12*$D1143*INDEX(R$21:R$28,$E1143)*INDEX(R$30:R$46,$F1143)*(1-INDEX(R$117:R$133,$F1143))</f>
        <v/>
      </c>
      <c r="S1143" s="40">
        <f>S$12*$D1143*INDEX(S$21:S$28,$E1143)*INDEX(S$30:S$46,$F1143)*(1-INDEX(S$117:S$133,$F1143))</f>
        <v/>
      </c>
      <c r="T1143" s="40">
        <f>T$12*$D1143*INDEX(T$21:T$28,$E1143)*INDEX(T$30:T$46,$F1143)*(1-INDEX(T$117:T$133,$F1143))</f>
        <v/>
      </c>
      <c r="U1143" s="40">
        <f>U$12*$D1143*INDEX(U$21:U$28,$E1143)*INDEX(U$30:U$46,$F1143)*(1-INDEX(U$117:U$133,$F1143))</f>
        <v/>
      </c>
      <c r="V1143" s="40">
        <f>V$12*$D1143*INDEX(V$21:V$28,$E1143)*INDEX(V$30:V$46,$F1143)*(1-INDEX(V$117:V$133,$F1143))</f>
        <v/>
      </c>
      <c r="W1143" s="40">
        <f>W$12*$D1143*INDEX(W$21:W$28,$E1143)*INDEX(W$30:W$46,$F1143)*(1-INDEX(W$117:W$133,$F1143))</f>
        <v/>
      </c>
      <c r="X1143" s="40">
        <f>X$12*$D1143*INDEX(X$21:X$28,$E1143)*INDEX(X$30:X$46,$F1143)*(1-INDEX(X$117:X$133,$F1143))</f>
        <v/>
      </c>
      <c r="Y1143" s="40">
        <f>Y$12*$D1143*INDEX(Y$21:Y$28,$E1143)*INDEX(Y$30:Y$46,$F1143)*(1-INDEX(Y$117:Y$133,$F1143))</f>
        <v/>
      </c>
      <c r="Z1143" s="40">
        <f>Z$12*$D1143*INDEX(Z$21:Z$28,$E1143)*INDEX(Z$30:Z$46,$F1143)*(1-INDEX(Z$117:Z$133,$F1143))</f>
        <v/>
      </c>
      <c r="AA1143" s="40">
        <f>AA$12*$D1143*INDEX(AA$21:AA$28,$E1143)*INDEX(AA$30:AA$46,$F1143)*(1-INDEX(AA$117:AA$133,$F1143))</f>
        <v/>
      </c>
      <c r="AB1143" s="40">
        <f>AB$12*$D1143*INDEX(AB$21:AB$28,$E1143)*INDEX(AB$30:AB$46,$F1143)*(1-INDEX(AB$117:AB$133,$F1143))</f>
        <v/>
      </c>
      <c r="AC1143" s="40">
        <f>AC$12*$D1143*INDEX(AC$21:AC$28,$E1143)*INDEX(AC$30:AC$46,$F1143)*(1-INDEX(AC$117:AC$133,$F1143))</f>
        <v/>
      </c>
      <c r="AD1143" s="42">
        <f>CARBONTAX(AD$12,$D1143,INDEX(AD$21:AD$28,$E1143),INDEX(AD$30:AD$46,$F1143),INDEX(AD$117:AD$133,$F1143))</f>
        <v/>
      </c>
      <c r="AE1143" s="25">
        <f>LOWER(Settings!$C$4)&amp;".mit."&amp;$A1143&amp;IF($C1143="","","."&amp;$C1143&amp;"."&amp;$B1143)&amp;IF(INDEX(Variables!$D$5:$D$105,MATCH($A1143,Variables!$A$5:$A$105,0))="","","."&amp;INDEX(Variables!$D$5:$D$105,MATCH($A1143,Variables!$A$5:$A$105,0)))&amp;"."&amp;AE$5</f>
        <v/>
      </c>
      <c r="AF1143" s="41">
        <f>AF$12*$D1143*INDEX(AF$21:AF$28,$E1143)*INDEX(AF$30:AF$46,$F1143)*(1-INDEX(AF$117:AF$133,$F1143))</f>
        <v/>
      </c>
      <c r="AG1143" s="40">
        <f>AG$12*$D1143*INDEX(AG$21:AG$28,$E1143)*INDEX(AG$30:AG$46,$F1143)*(1-INDEX(AG$117:AG$133,$F1143))</f>
        <v/>
      </c>
      <c r="AH1143" s="40">
        <f>AH$12*$D1143*INDEX(AH$21:AH$28,$E1143)*INDEX(AH$30:AH$46,$F1143)*(1-INDEX(AH$117:AH$133,$F1143))</f>
        <v/>
      </c>
      <c r="AI1143" s="40">
        <f>AI$12*$D1143*INDEX(AI$21:AI$28,$E1143)*INDEX(AI$30:AI$46,$F1143)*(1-INDEX(AI$117:AI$133,$F1143))</f>
        <v/>
      </c>
      <c r="AJ1143" s="40">
        <f>AJ$12*$D1143*INDEX(AJ$21:AJ$28,$E1143)*INDEX(AJ$30:AJ$46,$F1143)*(1-INDEX(AJ$117:AJ$133,$F1143))</f>
        <v/>
      </c>
      <c r="AK1143" s="40">
        <f>AK$12*$D1143*INDEX(AK$21:AK$28,$E1143)*INDEX(AK$30:AK$46,$F1143)*(1-INDEX(AK$117:AK$133,$F1143))</f>
        <v/>
      </c>
      <c r="AL1143" s="40">
        <f>AL$12*$D1143*INDEX(AL$21:AL$28,$E1143)*INDEX(AL$30:AL$46,$F1143)*(1-INDEX(AL$117:AL$133,$F1143))</f>
        <v/>
      </c>
      <c r="AM1143" s="40">
        <f>AM$12*$D1143*INDEX(AM$21:AM$28,$E1143)*INDEX(AM$30:AM$46,$F1143)*(1-INDEX(AM$117:AM$133,$F1143))</f>
        <v/>
      </c>
      <c r="AN1143" s="40">
        <f>AN$12*$D1143*INDEX(AN$21:AN$28,$E1143)*INDEX(AN$30:AN$46,$F1143)*(1-INDEX(AN$117:AN$133,$F1143))</f>
        <v/>
      </c>
      <c r="AO1143" s="40">
        <f>AO$12*$D1143*INDEX(AO$21:AO$28,$E1143)*INDEX(AO$30:AO$46,$F1143)*(1-INDEX(AO$117:AO$133,$F1143))</f>
        <v/>
      </c>
      <c r="AP1143" s="40">
        <f>AP$12*$D1143*INDEX(AP$21:AP$28,$E1143)*INDEX(AP$30:AP$46,$F1143)*(1-INDEX(AP$117:AP$133,$F1143))</f>
        <v/>
      </c>
      <c r="AQ1143" s="40">
        <f>AQ$12*$D1143*INDEX(AQ$21:AQ$28,$E1143)*INDEX(AQ$30:AQ$46,$F1143)*(1-INDEX(AQ$117:AQ$133,$F1143))</f>
        <v/>
      </c>
      <c r="AR1143" s="40">
        <f>AR$12*$D1143*INDEX(AR$21:AR$28,$E1143)*INDEX(AR$30:AR$46,$F1143)*(1-INDEX(AR$117:AR$133,$F1143))</f>
        <v/>
      </c>
      <c r="AS1143" s="40">
        <f>AS$12*$D1143*INDEX(AS$21:AS$28,$E1143)*INDEX(AS$30:AS$46,$F1143)*(1-INDEX(AS$117:AS$133,$F1143))</f>
        <v/>
      </c>
      <c r="AT1143" s="40">
        <f>AT$12*$D1143*INDEX(AT$21:AT$28,$E1143)*INDEX(AT$30:AT$46,$F1143)*(1-INDEX(AT$117:AT$133,$F1143))</f>
        <v/>
      </c>
      <c r="AU1143" s="40">
        <f>AU$12*$D1143*INDEX(AU$21:AU$28,$E1143)*INDEX(AU$30:AU$46,$F1143)*(1-INDEX(AU$117:AU$133,$F1143))</f>
        <v/>
      </c>
      <c r="AV1143" s="40">
        <f>AV$12*$D1143*INDEX(AV$21:AV$28,$E1143)*INDEX(AV$30:AV$46,$F1143)*(1-INDEX(AV$117:AV$133,$F1143))</f>
        <v/>
      </c>
      <c r="AW1143" s="40">
        <f>AW$12*$D1143*INDEX(AW$21:AW$28,$E1143)*INDEX(AW$30:AW$46,$F1143)*(1-INDEX(AW$117:AW$133,$F1143))</f>
        <v/>
      </c>
      <c r="AX1143" s="42">
        <f>CARBONTAX(AX$12,$D1143,INDEX(AX$21:AX$28,$E1143),INDEX(AX$30:AX$46,$F1143),INDEX(AX$117:AX$133,$F1143))</f>
        <v/>
      </c>
    </row>
    <row r="1144" hidden="1" outlineLevel="2">
      <c r="A1144" s="5" t="inlineStr">
        <is>
          <t>ctxnew</t>
        </is>
      </c>
      <c r="B1144" s="5" t="inlineStr">
        <is>
          <t>gso</t>
        </is>
      </c>
      <c r="C1144" s="5" t="inlineStr">
        <is>
          <t>cst</t>
        </is>
      </c>
      <c r="D1144" s="40">
        <f>INDEX(Inputs!$T$5:$T$132,MATCH($B1144&amp;"|"&amp;$C1144,Inputs!$A$5:$A$132,0))</f>
        <v/>
      </c>
      <c r="E1144" s="40">
        <f>INDEX(Inputs!$J$5:$J$132,MATCH($B1144&amp;"|"&amp;$C1144,Inputs!$A$5:$A$132,0))</f>
        <v/>
      </c>
      <c r="F1144" s="40">
        <f>INDEX(Inputs!$K$5:$K$132,MATCH($B1144&amp;"|"&amp;$C1144,Inputs!$A$5:$A$132,0))</f>
        <v/>
      </c>
      <c r="G1144" s="39" t="n"/>
      <c r="H1144" s="5">
        <f>INDEX(Variables!$B$5:$B$105,MATCH($A1144,Variables!$A$5:$A$105,0))&amp;IF($C1144="",""," | "&amp;INDEX(Mapping!$B$5:$B$26,MATCH($C1144,Mapping!$A$5:$A$26,0))&amp;" | "&amp;INDEX(Mapping!$B$30:$B$41,MATCH($B1144,Mapping!$A$30:$A$41,0)))</f>
        <v/>
      </c>
      <c r="I1144" s="5">
        <f>INDEX(Variables!$C$5:$C$105,MATCH($A1144,Variables!$A$5:$A$105,0))</f>
        <v/>
      </c>
      <c r="J1144" s="5">
        <f>INDEX(Variables!$E$5:$E$105,MATCH($A1144,Variables!$A$5:$A$105,0))</f>
        <v/>
      </c>
      <c r="K1144" s="25">
        <f>LOWER(Settings!$C$4)&amp;".mit."&amp;$A1144&amp;IF($C1144="","","."&amp;$C1144&amp;"."&amp;$B1144)&amp;IF(INDEX(Variables!$D$5:$D$105,MATCH($A1144,Variables!$A$5:$A$105,0))="","","."&amp;INDEX(Variables!$D$5:$D$105,MATCH($A1144,Variables!$A$5:$A$105,0)))&amp;"."&amp;K$5</f>
        <v/>
      </c>
      <c r="L1144" s="41">
        <f>L$12*$D1144*INDEX(L$21:L$28,$E1144)*INDEX(L$30:L$46,$F1144)*(1-INDEX(L$117:L$133,$F1144))</f>
        <v/>
      </c>
      <c r="M1144" s="40">
        <f>M$12*$D1144*INDEX(M$21:M$28,$E1144)*INDEX(M$30:M$46,$F1144)*(1-INDEX(M$117:M$133,$F1144))</f>
        <v/>
      </c>
      <c r="N1144" s="40">
        <f>N$12*$D1144*INDEX(N$21:N$28,$E1144)*INDEX(N$30:N$46,$F1144)*(1-INDEX(N$117:N$133,$F1144))</f>
        <v/>
      </c>
      <c r="O1144" s="40">
        <f>O$12*$D1144*INDEX(O$21:O$28,$E1144)*INDEX(O$30:O$46,$F1144)*(1-INDEX(O$117:O$133,$F1144))</f>
        <v/>
      </c>
      <c r="P1144" s="40">
        <f>P$12*$D1144*INDEX(P$21:P$28,$E1144)*INDEX(P$30:P$46,$F1144)*(1-INDEX(P$117:P$133,$F1144))</f>
        <v/>
      </c>
      <c r="Q1144" s="40">
        <f>Q$12*$D1144*INDEX(Q$21:Q$28,$E1144)*INDEX(Q$30:Q$46,$F1144)*(1-INDEX(Q$117:Q$133,$F1144))</f>
        <v/>
      </c>
      <c r="R1144" s="40">
        <f>R$12*$D1144*INDEX(R$21:R$28,$E1144)*INDEX(R$30:R$46,$F1144)*(1-INDEX(R$117:R$133,$F1144))</f>
        <v/>
      </c>
      <c r="S1144" s="40">
        <f>S$12*$D1144*INDEX(S$21:S$28,$E1144)*INDEX(S$30:S$46,$F1144)*(1-INDEX(S$117:S$133,$F1144))</f>
        <v/>
      </c>
      <c r="T1144" s="40">
        <f>T$12*$D1144*INDEX(T$21:T$28,$E1144)*INDEX(T$30:T$46,$F1144)*(1-INDEX(T$117:T$133,$F1144))</f>
        <v/>
      </c>
      <c r="U1144" s="40">
        <f>U$12*$D1144*INDEX(U$21:U$28,$E1144)*INDEX(U$30:U$46,$F1144)*(1-INDEX(U$117:U$133,$F1144))</f>
        <v/>
      </c>
      <c r="V1144" s="40">
        <f>V$12*$D1144*INDEX(V$21:V$28,$E1144)*INDEX(V$30:V$46,$F1144)*(1-INDEX(V$117:V$133,$F1144))</f>
        <v/>
      </c>
      <c r="W1144" s="40">
        <f>W$12*$D1144*INDEX(W$21:W$28,$E1144)*INDEX(W$30:W$46,$F1144)*(1-INDEX(W$117:W$133,$F1144))</f>
        <v/>
      </c>
      <c r="X1144" s="40">
        <f>X$12*$D1144*INDEX(X$21:X$28,$E1144)*INDEX(X$30:X$46,$F1144)*(1-INDEX(X$117:X$133,$F1144))</f>
        <v/>
      </c>
      <c r="Y1144" s="40">
        <f>Y$12*$D1144*INDEX(Y$21:Y$28,$E1144)*INDEX(Y$30:Y$46,$F1144)*(1-INDEX(Y$117:Y$133,$F1144))</f>
        <v/>
      </c>
      <c r="Z1144" s="40">
        <f>Z$12*$D1144*INDEX(Z$21:Z$28,$E1144)*INDEX(Z$30:Z$46,$F1144)*(1-INDEX(Z$117:Z$133,$F1144))</f>
        <v/>
      </c>
      <c r="AA1144" s="40">
        <f>AA$12*$D1144*INDEX(AA$21:AA$28,$E1144)*INDEX(AA$30:AA$46,$F1144)*(1-INDEX(AA$117:AA$133,$F1144))</f>
        <v/>
      </c>
      <c r="AB1144" s="40">
        <f>AB$12*$D1144*INDEX(AB$21:AB$28,$E1144)*INDEX(AB$30:AB$46,$F1144)*(1-INDEX(AB$117:AB$133,$F1144))</f>
        <v/>
      </c>
      <c r="AC1144" s="40">
        <f>AC$12*$D1144*INDEX(AC$21:AC$28,$E1144)*INDEX(AC$30:AC$46,$F1144)*(1-INDEX(AC$117:AC$133,$F1144))</f>
        <v/>
      </c>
      <c r="AD1144" s="42">
        <f>CARBONTAX(AD$12,$D1144,INDEX(AD$21:AD$28,$E1144),INDEX(AD$30:AD$46,$F1144),INDEX(AD$117:AD$133,$F1144))</f>
        <v/>
      </c>
      <c r="AE1144" s="25">
        <f>LOWER(Settings!$C$4)&amp;".mit."&amp;$A1144&amp;IF($C1144="","","."&amp;$C1144&amp;"."&amp;$B1144)&amp;IF(INDEX(Variables!$D$5:$D$105,MATCH($A1144,Variables!$A$5:$A$105,0))="","","."&amp;INDEX(Variables!$D$5:$D$105,MATCH($A1144,Variables!$A$5:$A$105,0)))&amp;"."&amp;AE$5</f>
        <v/>
      </c>
      <c r="AF1144" s="41">
        <f>AF$12*$D1144*INDEX(AF$21:AF$28,$E1144)*INDEX(AF$30:AF$46,$F1144)*(1-INDEX(AF$117:AF$133,$F1144))</f>
        <v/>
      </c>
      <c r="AG1144" s="40">
        <f>AG$12*$D1144*INDEX(AG$21:AG$28,$E1144)*INDEX(AG$30:AG$46,$F1144)*(1-INDEX(AG$117:AG$133,$F1144))</f>
        <v/>
      </c>
      <c r="AH1144" s="40">
        <f>AH$12*$D1144*INDEX(AH$21:AH$28,$E1144)*INDEX(AH$30:AH$46,$F1144)*(1-INDEX(AH$117:AH$133,$F1144))</f>
        <v/>
      </c>
      <c r="AI1144" s="40">
        <f>AI$12*$D1144*INDEX(AI$21:AI$28,$E1144)*INDEX(AI$30:AI$46,$F1144)*(1-INDEX(AI$117:AI$133,$F1144))</f>
        <v/>
      </c>
      <c r="AJ1144" s="40">
        <f>AJ$12*$D1144*INDEX(AJ$21:AJ$28,$E1144)*INDEX(AJ$30:AJ$46,$F1144)*(1-INDEX(AJ$117:AJ$133,$F1144))</f>
        <v/>
      </c>
      <c r="AK1144" s="40">
        <f>AK$12*$D1144*INDEX(AK$21:AK$28,$E1144)*INDEX(AK$30:AK$46,$F1144)*(1-INDEX(AK$117:AK$133,$F1144))</f>
        <v/>
      </c>
      <c r="AL1144" s="40">
        <f>AL$12*$D1144*INDEX(AL$21:AL$28,$E1144)*INDEX(AL$30:AL$46,$F1144)*(1-INDEX(AL$117:AL$133,$F1144))</f>
        <v/>
      </c>
      <c r="AM1144" s="40">
        <f>AM$12*$D1144*INDEX(AM$21:AM$28,$E1144)*INDEX(AM$30:AM$46,$F1144)*(1-INDEX(AM$117:AM$133,$F1144))</f>
        <v/>
      </c>
      <c r="AN1144" s="40">
        <f>AN$12*$D1144*INDEX(AN$21:AN$28,$E1144)*INDEX(AN$30:AN$46,$F1144)*(1-INDEX(AN$117:AN$133,$F1144))</f>
        <v/>
      </c>
      <c r="AO1144" s="40">
        <f>AO$12*$D1144*INDEX(AO$21:AO$28,$E1144)*INDEX(AO$30:AO$46,$F1144)*(1-INDEX(AO$117:AO$133,$F1144))</f>
        <v/>
      </c>
      <c r="AP1144" s="40">
        <f>AP$12*$D1144*INDEX(AP$21:AP$28,$E1144)*INDEX(AP$30:AP$46,$F1144)*(1-INDEX(AP$117:AP$133,$F1144))</f>
        <v/>
      </c>
      <c r="AQ1144" s="40">
        <f>AQ$12*$D1144*INDEX(AQ$21:AQ$28,$E1144)*INDEX(AQ$30:AQ$46,$F1144)*(1-INDEX(AQ$117:AQ$133,$F1144))</f>
        <v/>
      </c>
      <c r="AR1144" s="40">
        <f>AR$12*$D1144*INDEX(AR$21:AR$28,$E1144)*INDEX(AR$30:AR$46,$F1144)*(1-INDEX(AR$117:AR$133,$F1144))</f>
        <v/>
      </c>
      <c r="AS1144" s="40">
        <f>AS$12*$D1144*INDEX(AS$21:AS$28,$E1144)*INDEX(AS$30:AS$46,$F1144)*(1-INDEX(AS$117:AS$133,$F1144))</f>
        <v/>
      </c>
      <c r="AT1144" s="40">
        <f>AT$12*$D1144*INDEX(AT$21:AT$28,$E1144)*INDEX(AT$30:AT$46,$F1144)*(1-INDEX(AT$117:AT$133,$F1144))</f>
        <v/>
      </c>
      <c r="AU1144" s="40">
        <f>AU$12*$D1144*INDEX(AU$21:AU$28,$E1144)*INDEX(AU$30:AU$46,$F1144)*(1-INDEX(AU$117:AU$133,$F1144))</f>
        <v/>
      </c>
      <c r="AV1144" s="40">
        <f>AV$12*$D1144*INDEX(AV$21:AV$28,$E1144)*INDEX(AV$30:AV$46,$F1144)*(1-INDEX(AV$117:AV$133,$F1144))</f>
        <v/>
      </c>
      <c r="AW1144" s="40">
        <f>AW$12*$D1144*INDEX(AW$21:AW$28,$E1144)*INDEX(AW$30:AW$46,$F1144)*(1-INDEX(AW$117:AW$133,$F1144))</f>
        <v/>
      </c>
      <c r="AX1144" s="42">
        <f>CARBONTAX(AX$12,$D1144,INDEX(AX$21:AX$28,$E1144),INDEX(AX$30:AX$46,$F1144),INDEX(AX$117:AX$133,$F1144))</f>
        <v/>
      </c>
    </row>
    <row r="1145" hidden="1" outlineLevel="2">
      <c r="A1145" s="5" t="inlineStr">
        <is>
          <t>ctxnew</t>
        </is>
      </c>
      <c r="B1145" s="5" t="inlineStr">
        <is>
          <t>die</t>
        </is>
      </c>
      <c r="C1145" s="5" t="inlineStr">
        <is>
          <t>cst</t>
        </is>
      </c>
      <c r="D1145" s="40">
        <f>INDEX(Inputs!$T$5:$T$132,MATCH($B1145&amp;"|"&amp;$C1145,Inputs!$A$5:$A$132,0))</f>
        <v/>
      </c>
      <c r="E1145" s="40">
        <f>INDEX(Inputs!$J$5:$J$132,MATCH($B1145&amp;"|"&amp;$C1145,Inputs!$A$5:$A$132,0))</f>
        <v/>
      </c>
      <c r="F1145" s="40">
        <f>INDEX(Inputs!$K$5:$K$132,MATCH($B1145&amp;"|"&amp;$C1145,Inputs!$A$5:$A$132,0))</f>
        <v/>
      </c>
      <c r="G1145" s="39" t="n"/>
      <c r="H1145" s="5">
        <f>INDEX(Variables!$B$5:$B$105,MATCH($A1145,Variables!$A$5:$A$105,0))&amp;IF($C1145="",""," | "&amp;INDEX(Mapping!$B$5:$B$26,MATCH($C1145,Mapping!$A$5:$A$26,0))&amp;" | "&amp;INDEX(Mapping!$B$30:$B$41,MATCH($B1145,Mapping!$A$30:$A$41,0)))</f>
        <v/>
      </c>
      <c r="I1145" s="5">
        <f>INDEX(Variables!$C$5:$C$105,MATCH($A1145,Variables!$A$5:$A$105,0))</f>
        <v/>
      </c>
      <c r="J1145" s="5">
        <f>INDEX(Variables!$E$5:$E$105,MATCH($A1145,Variables!$A$5:$A$105,0))</f>
        <v/>
      </c>
      <c r="K1145" s="25">
        <f>LOWER(Settings!$C$4)&amp;".mit."&amp;$A1145&amp;IF($C1145="","","."&amp;$C1145&amp;"."&amp;$B1145)&amp;IF(INDEX(Variables!$D$5:$D$105,MATCH($A1145,Variables!$A$5:$A$105,0))="","","."&amp;INDEX(Variables!$D$5:$D$105,MATCH($A1145,Variables!$A$5:$A$105,0)))&amp;"."&amp;K$5</f>
        <v/>
      </c>
      <c r="L1145" s="41">
        <f>L$12*$D1145*INDEX(L$21:L$28,$E1145)*INDEX(L$30:L$46,$F1145)*(1-INDEX(L$117:L$133,$F1145))</f>
        <v/>
      </c>
      <c r="M1145" s="40">
        <f>M$12*$D1145*INDEX(M$21:M$28,$E1145)*INDEX(M$30:M$46,$F1145)*(1-INDEX(M$117:M$133,$F1145))</f>
        <v/>
      </c>
      <c r="N1145" s="40">
        <f>N$12*$D1145*INDEX(N$21:N$28,$E1145)*INDEX(N$30:N$46,$F1145)*(1-INDEX(N$117:N$133,$F1145))</f>
        <v/>
      </c>
      <c r="O1145" s="40">
        <f>O$12*$D1145*INDEX(O$21:O$28,$E1145)*INDEX(O$30:O$46,$F1145)*(1-INDEX(O$117:O$133,$F1145))</f>
        <v/>
      </c>
      <c r="P1145" s="40">
        <f>P$12*$D1145*INDEX(P$21:P$28,$E1145)*INDEX(P$30:P$46,$F1145)*(1-INDEX(P$117:P$133,$F1145))</f>
        <v/>
      </c>
      <c r="Q1145" s="40">
        <f>Q$12*$D1145*INDEX(Q$21:Q$28,$E1145)*INDEX(Q$30:Q$46,$F1145)*(1-INDEX(Q$117:Q$133,$F1145))</f>
        <v/>
      </c>
      <c r="R1145" s="40">
        <f>R$12*$D1145*INDEX(R$21:R$28,$E1145)*INDEX(R$30:R$46,$F1145)*(1-INDEX(R$117:R$133,$F1145))</f>
        <v/>
      </c>
      <c r="S1145" s="40">
        <f>S$12*$D1145*INDEX(S$21:S$28,$E1145)*INDEX(S$30:S$46,$F1145)*(1-INDEX(S$117:S$133,$F1145))</f>
        <v/>
      </c>
      <c r="T1145" s="40">
        <f>T$12*$D1145*INDEX(T$21:T$28,$E1145)*INDEX(T$30:T$46,$F1145)*(1-INDEX(T$117:T$133,$F1145))</f>
        <v/>
      </c>
      <c r="U1145" s="40">
        <f>U$12*$D1145*INDEX(U$21:U$28,$E1145)*INDEX(U$30:U$46,$F1145)*(1-INDEX(U$117:U$133,$F1145))</f>
        <v/>
      </c>
      <c r="V1145" s="40">
        <f>V$12*$D1145*INDEX(V$21:V$28,$E1145)*INDEX(V$30:V$46,$F1145)*(1-INDEX(V$117:V$133,$F1145))</f>
        <v/>
      </c>
      <c r="W1145" s="40">
        <f>W$12*$D1145*INDEX(W$21:W$28,$E1145)*INDEX(W$30:W$46,$F1145)*(1-INDEX(W$117:W$133,$F1145))</f>
        <v/>
      </c>
      <c r="X1145" s="40">
        <f>X$12*$D1145*INDEX(X$21:X$28,$E1145)*INDEX(X$30:X$46,$F1145)*(1-INDEX(X$117:X$133,$F1145))</f>
        <v/>
      </c>
      <c r="Y1145" s="40">
        <f>Y$12*$D1145*INDEX(Y$21:Y$28,$E1145)*INDEX(Y$30:Y$46,$F1145)*(1-INDEX(Y$117:Y$133,$F1145))</f>
        <v/>
      </c>
      <c r="Z1145" s="40">
        <f>Z$12*$D1145*INDEX(Z$21:Z$28,$E1145)*INDEX(Z$30:Z$46,$F1145)*(1-INDEX(Z$117:Z$133,$F1145))</f>
        <v/>
      </c>
      <c r="AA1145" s="40">
        <f>AA$12*$D1145*INDEX(AA$21:AA$28,$E1145)*INDEX(AA$30:AA$46,$F1145)*(1-INDEX(AA$117:AA$133,$F1145))</f>
        <v/>
      </c>
      <c r="AB1145" s="40">
        <f>AB$12*$D1145*INDEX(AB$21:AB$28,$E1145)*INDEX(AB$30:AB$46,$F1145)*(1-INDEX(AB$117:AB$133,$F1145))</f>
        <v/>
      </c>
      <c r="AC1145" s="40">
        <f>AC$12*$D1145*INDEX(AC$21:AC$28,$E1145)*INDEX(AC$30:AC$46,$F1145)*(1-INDEX(AC$117:AC$133,$F1145))</f>
        <v/>
      </c>
      <c r="AD1145" s="42">
        <f>CARBONTAX(AD$12,$D1145,INDEX(AD$21:AD$28,$E1145),INDEX(AD$30:AD$46,$F1145),INDEX(AD$117:AD$133,$F1145))</f>
        <v/>
      </c>
      <c r="AE1145" s="25">
        <f>LOWER(Settings!$C$4)&amp;".mit."&amp;$A1145&amp;IF($C1145="","","."&amp;$C1145&amp;"."&amp;$B1145)&amp;IF(INDEX(Variables!$D$5:$D$105,MATCH($A1145,Variables!$A$5:$A$105,0))="","","."&amp;INDEX(Variables!$D$5:$D$105,MATCH($A1145,Variables!$A$5:$A$105,0)))&amp;"."&amp;AE$5</f>
        <v/>
      </c>
      <c r="AF1145" s="41">
        <f>AF$12*$D1145*INDEX(AF$21:AF$28,$E1145)*INDEX(AF$30:AF$46,$F1145)*(1-INDEX(AF$117:AF$133,$F1145))</f>
        <v/>
      </c>
      <c r="AG1145" s="40">
        <f>AG$12*$D1145*INDEX(AG$21:AG$28,$E1145)*INDEX(AG$30:AG$46,$F1145)*(1-INDEX(AG$117:AG$133,$F1145))</f>
        <v/>
      </c>
      <c r="AH1145" s="40">
        <f>AH$12*$D1145*INDEX(AH$21:AH$28,$E1145)*INDEX(AH$30:AH$46,$F1145)*(1-INDEX(AH$117:AH$133,$F1145))</f>
        <v/>
      </c>
      <c r="AI1145" s="40">
        <f>AI$12*$D1145*INDEX(AI$21:AI$28,$E1145)*INDEX(AI$30:AI$46,$F1145)*(1-INDEX(AI$117:AI$133,$F1145))</f>
        <v/>
      </c>
      <c r="AJ1145" s="40">
        <f>AJ$12*$D1145*INDEX(AJ$21:AJ$28,$E1145)*INDEX(AJ$30:AJ$46,$F1145)*(1-INDEX(AJ$117:AJ$133,$F1145))</f>
        <v/>
      </c>
      <c r="AK1145" s="40">
        <f>AK$12*$D1145*INDEX(AK$21:AK$28,$E1145)*INDEX(AK$30:AK$46,$F1145)*(1-INDEX(AK$117:AK$133,$F1145))</f>
        <v/>
      </c>
      <c r="AL1145" s="40">
        <f>AL$12*$D1145*INDEX(AL$21:AL$28,$E1145)*INDEX(AL$30:AL$46,$F1145)*(1-INDEX(AL$117:AL$133,$F1145))</f>
        <v/>
      </c>
      <c r="AM1145" s="40">
        <f>AM$12*$D1145*INDEX(AM$21:AM$28,$E1145)*INDEX(AM$30:AM$46,$F1145)*(1-INDEX(AM$117:AM$133,$F1145))</f>
        <v/>
      </c>
      <c r="AN1145" s="40">
        <f>AN$12*$D1145*INDEX(AN$21:AN$28,$E1145)*INDEX(AN$30:AN$46,$F1145)*(1-INDEX(AN$117:AN$133,$F1145))</f>
        <v/>
      </c>
      <c r="AO1145" s="40">
        <f>AO$12*$D1145*INDEX(AO$21:AO$28,$E1145)*INDEX(AO$30:AO$46,$F1145)*(1-INDEX(AO$117:AO$133,$F1145))</f>
        <v/>
      </c>
      <c r="AP1145" s="40">
        <f>AP$12*$D1145*INDEX(AP$21:AP$28,$E1145)*INDEX(AP$30:AP$46,$F1145)*(1-INDEX(AP$117:AP$133,$F1145))</f>
        <v/>
      </c>
      <c r="AQ1145" s="40">
        <f>AQ$12*$D1145*INDEX(AQ$21:AQ$28,$E1145)*INDEX(AQ$30:AQ$46,$F1145)*(1-INDEX(AQ$117:AQ$133,$F1145))</f>
        <v/>
      </c>
      <c r="AR1145" s="40">
        <f>AR$12*$D1145*INDEX(AR$21:AR$28,$E1145)*INDEX(AR$30:AR$46,$F1145)*(1-INDEX(AR$117:AR$133,$F1145))</f>
        <v/>
      </c>
      <c r="AS1145" s="40">
        <f>AS$12*$D1145*INDEX(AS$21:AS$28,$E1145)*INDEX(AS$30:AS$46,$F1145)*(1-INDEX(AS$117:AS$133,$F1145))</f>
        <v/>
      </c>
      <c r="AT1145" s="40">
        <f>AT$12*$D1145*INDEX(AT$21:AT$28,$E1145)*INDEX(AT$30:AT$46,$F1145)*(1-INDEX(AT$117:AT$133,$F1145))</f>
        <v/>
      </c>
      <c r="AU1145" s="40">
        <f>AU$12*$D1145*INDEX(AU$21:AU$28,$E1145)*INDEX(AU$30:AU$46,$F1145)*(1-INDEX(AU$117:AU$133,$F1145))</f>
        <v/>
      </c>
      <c r="AV1145" s="40">
        <f>AV$12*$D1145*INDEX(AV$21:AV$28,$E1145)*INDEX(AV$30:AV$46,$F1145)*(1-INDEX(AV$117:AV$133,$F1145))</f>
        <v/>
      </c>
      <c r="AW1145" s="40">
        <f>AW$12*$D1145*INDEX(AW$21:AW$28,$E1145)*INDEX(AW$30:AW$46,$F1145)*(1-INDEX(AW$117:AW$133,$F1145))</f>
        <v/>
      </c>
      <c r="AX1145" s="42">
        <f>CARBONTAX(AX$12,$D1145,INDEX(AX$21:AX$28,$E1145),INDEX(AX$30:AX$46,$F1145),INDEX(AX$117:AX$133,$F1145))</f>
        <v/>
      </c>
    </row>
    <row r="1146" hidden="1" outlineLevel="2">
      <c r="A1146" s="5" t="inlineStr">
        <is>
          <t>ctxnew</t>
        </is>
      </c>
      <c r="B1146" s="5" t="inlineStr">
        <is>
          <t>lpg</t>
        </is>
      </c>
      <c r="C1146" s="5" t="inlineStr">
        <is>
          <t>cst</t>
        </is>
      </c>
      <c r="D1146" s="40">
        <f>INDEX(Inputs!$T$5:$T$132,MATCH($B1146&amp;"|"&amp;$C1146,Inputs!$A$5:$A$132,0))</f>
        <v/>
      </c>
      <c r="E1146" s="40">
        <f>INDEX(Inputs!$J$5:$J$132,MATCH($B1146&amp;"|"&amp;$C1146,Inputs!$A$5:$A$132,0))</f>
        <v/>
      </c>
      <c r="F1146" s="40">
        <f>INDEX(Inputs!$K$5:$K$132,MATCH($B1146&amp;"|"&amp;$C1146,Inputs!$A$5:$A$132,0))</f>
        <v/>
      </c>
      <c r="G1146" s="39" t="n"/>
      <c r="H1146" s="5">
        <f>INDEX(Variables!$B$5:$B$105,MATCH($A1146,Variables!$A$5:$A$105,0))&amp;IF($C1146="",""," | "&amp;INDEX(Mapping!$B$5:$B$26,MATCH($C1146,Mapping!$A$5:$A$26,0))&amp;" | "&amp;INDEX(Mapping!$B$30:$B$41,MATCH($B1146,Mapping!$A$30:$A$41,0)))</f>
        <v/>
      </c>
      <c r="I1146" s="5">
        <f>INDEX(Variables!$C$5:$C$105,MATCH($A1146,Variables!$A$5:$A$105,0))</f>
        <v/>
      </c>
      <c r="J1146" s="5">
        <f>INDEX(Variables!$E$5:$E$105,MATCH($A1146,Variables!$A$5:$A$105,0))</f>
        <v/>
      </c>
      <c r="K1146" s="25">
        <f>LOWER(Settings!$C$4)&amp;".mit."&amp;$A1146&amp;IF($C1146="","","."&amp;$C1146&amp;"."&amp;$B1146)&amp;IF(INDEX(Variables!$D$5:$D$105,MATCH($A1146,Variables!$A$5:$A$105,0))="","","."&amp;INDEX(Variables!$D$5:$D$105,MATCH($A1146,Variables!$A$5:$A$105,0)))&amp;"."&amp;K$5</f>
        <v/>
      </c>
      <c r="L1146" s="41">
        <f>L$12*$D1146*INDEX(L$21:L$28,$E1146)*INDEX(L$30:L$46,$F1146)*(1-INDEX(L$117:L$133,$F1146))</f>
        <v/>
      </c>
      <c r="M1146" s="40">
        <f>M$12*$D1146*INDEX(M$21:M$28,$E1146)*INDEX(M$30:M$46,$F1146)*(1-INDEX(M$117:M$133,$F1146))</f>
        <v/>
      </c>
      <c r="N1146" s="40">
        <f>N$12*$D1146*INDEX(N$21:N$28,$E1146)*INDEX(N$30:N$46,$F1146)*(1-INDEX(N$117:N$133,$F1146))</f>
        <v/>
      </c>
      <c r="O1146" s="40">
        <f>O$12*$D1146*INDEX(O$21:O$28,$E1146)*INDEX(O$30:O$46,$F1146)*(1-INDEX(O$117:O$133,$F1146))</f>
        <v/>
      </c>
      <c r="P1146" s="40">
        <f>P$12*$D1146*INDEX(P$21:P$28,$E1146)*INDEX(P$30:P$46,$F1146)*(1-INDEX(P$117:P$133,$F1146))</f>
        <v/>
      </c>
      <c r="Q1146" s="40">
        <f>Q$12*$D1146*INDEX(Q$21:Q$28,$E1146)*INDEX(Q$30:Q$46,$F1146)*(1-INDEX(Q$117:Q$133,$F1146))</f>
        <v/>
      </c>
      <c r="R1146" s="40">
        <f>R$12*$D1146*INDEX(R$21:R$28,$E1146)*INDEX(R$30:R$46,$F1146)*(1-INDEX(R$117:R$133,$F1146))</f>
        <v/>
      </c>
      <c r="S1146" s="40">
        <f>S$12*$D1146*INDEX(S$21:S$28,$E1146)*INDEX(S$30:S$46,$F1146)*(1-INDEX(S$117:S$133,$F1146))</f>
        <v/>
      </c>
      <c r="T1146" s="40">
        <f>T$12*$D1146*INDEX(T$21:T$28,$E1146)*INDEX(T$30:T$46,$F1146)*(1-INDEX(T$117:T$133,$F1146))</f>
        <v/>
      </c>
      <c r="U1146" s="40">
        <f>U$12*$D1146*INDEX(U$21:U$28,$E1146)*INDEX(U$30:U$46,$F1146)*(1-INDEX(U$117:U$133,$F1146))</f>
        <v/>
      </c>
      <c r="V1146" s="40">
        <f>V$12*$D1146*INDEX(V$21:V$28,$E1146)*INDEX(V$30:V$46,$F1146)*(1-INDEX(V$117:V$133,$F1146))</f>
        <v/>
      </c>
      <c r="W1146" s="40">
        <f>W$12*$D1146*INDEX(W$21:W$28,$E1146)*INDEX(W$30:W$46,$F1146)*(1-INDEX(W$117:W$133,$F1146))</f>
        <v/>
      </c>
      <c r="X1146" s="40">
        <f>X$12*$D1146*INDEX(X$21:X$28,$E1146)*INDEX(X$30:X$46,$F1146)*(1-INDEX(X$117:X$133,$F1146))</f>
        <v/>
      </c>
      <c r="Y1146" s="40">
        <f>Y$12*$D1146*INDEX(Y$21:Y$28,$E1146)*INDEX(Y$30:Y$46,$F1146)*(1-INDEX(Y$117:Y$133,$F1146))</f>
        <v/>
      </c>
      <c r="Z1146" s="40">
        <f>Z$12*$D1146*INDEX(Z$21:Z$28,$E1146)*INDEX(Z$30:Z$46,$F1146)*(1-INDEX(Z$117:Z$133,$F1146))</f>
        <v/>
      </c>
      <c r="AA1146" s="40">
        <f>AA$12*$D1146*INDEX(AA$21:AA$28,$E1146)*INDEX(AA$30:AA$46,$F1146)*(1-INDEX(AA$117:AA$133,$F1146))</f>
        <v/>
      </c>
      <c r="AB1146" s="40">
        <f>AB$12*$D1146*INDEX(AB$21:AB$28,$E1146)*INDEX(AB$30:AB$46,$F1146)*(1-INDEX(AB$117:AB$133,$F1146))</f>
        <v/>
      </c>
      <c r="AC1146" s="40">
        <f>AC$12*$D1146*INDEX(AC$21:AC$28,$E1146)*INDEX(AC$30:AC$46,$F1146)*(1-INDEX(AC$117:AC$133,$F1146))</f>
        <v/>
      </c>
      <c r="AD1146" s="42">
        <f>CARBONTAX(AD$12,$D1146,INDEX(AD$21:AD$28,$E1146),INDEX(AD$30:AD$46,$F1146),INDEX(AD$117:AD$133,$F1146))</f>
        <v/>
      </c>
      <c r="AE1146" s="25">
        <f>LOWER(Settings!$C$4)&amp;".mit."&amp;$A1146&amp;IF($C1146="","","."&amp;$C1146&amp;"."&amp;$B1146)&amp;IF(INDEX(Variables!$D$5:$D$105,MATCH($A1146,Variables!$A$5:$A$105,0))="","","."&amp;INDEX(Variables!$D$5:$D$105,MATCH($A1146,Variables!$A$5:$A$105,0)))&amp;"."&amp;AE$5</f>
        <v/>
      </c>
      <c r="AF1146" s="41">
        <f>AF$12*$D1146*INDEX(AF$21:AF$28,$E1146)*INDEX(AF$30:AF$46,$F1146)*(1-INDEX(AF$117:AF$133,$F1146))</f>
        <v/>
      </c>
      <c r="AG1146" s="40">
        <f>AG$12*$D1146*INDEX(AG$21:AG$28,$E1146)*INDEX(AG$30:AG$46,$F1146)*(1-INDEX(AG$117:AG$133,$F1146))</f>
        <v/>
      </c>
      <c r="AH1146" s="40">
        <f>AH$12*$D1146*INDEX(AH$21:AH$28,$E1146)*INDEX(AH$30:AH$46,$F1146)*(1-INDEX(AH$117:AH$133,$F1146))</f>
        <v/>
      </c>
      <c r="AI1146" s="40">
        <f>AI$12*$D1146*INDEX(AI$21:AI$28,$E1146)*INDEX(AI$30:AI$46,$F1146)*(1-INDEX(AI$117:AI$133,$F1146))</f>
        <v/>
      </c>
      <c r="AJ1146" s="40">
        <f>AJ$12*$D1146*INDEX(AJ$21:AJ$28,$E1146)*INDEX(AJ$30:AJ$46,$F1146)*(1-INDEX(AJ$117:AJ$133,$F1146))</f>
        <v/>
      </c>
      <c r="AK1146" s="40">
        <f>AK$12*$D1146*INDEX(AK$21:AK$28,$E1146)*INDEX(AK$30:AK$46,$F1146)*(1-INDEX(AK$117:AK$133,$F1146))</f>
        <v/>
      </c>
      <c r="AL1146" s="40">
        <f>AL$12*$D1146*INDEX(AL$21:AL$28,$E1146)*INDEX(AL$30:AL$46,$F1146)*(1-INDEX(AL$117:AL$133,$F1146))</f>
        <v/>
      </c>
      <c r="AM1146" s="40">
        <f>AM$12*$D1146*INDEX(AM$21:AM$28,$E1146)*INDEX(AM$30:AM$46,$F1146)*(1-INDEX(AM$117:AM$133,$F1146))</f>
        <v/>
      </c>
      <c r="AN1146" s="40">
        <f>AN$12*$D1146*INDEX(AN$21:AN$28,$E1146)*INDEX(AN$30:AN$46,$F1146)*(1-INDEX(AN$117:AN$133,$F1146))</f>
        <v/>
      </c>
      <c r="AO1146" s="40">
        <f>AO$12*$D1146*INDEX(AO$21:AO$28,$E1146)*INDEX(AO$30:AO$46,$F1146)*(1-INDEX(AO$117:AO$133,$F1146))</f>
        <v/>
      </c>
      <c r="AP1146" s="40">
        <f>AP$12*$D1146*INDEX(AP$21:AP$28,$E1146)*INDEX(AP$30:AP$46,$F1146)*(1-INDEX(AP$117:AP$133,$F1146))</f>
        <v/>
      </c>
      <c r="AQ1146" s="40">
        <f>AQ$12*$D1146*INDEX(AQ$21:AQ$28,$E1146)*INDEX(AQ$30:AQ$46,$F1146)*(1-INDEX(AQ$117:AQ$133,$F1146))</f>
        <v/>
      </c>
      <c r="AR1146" s="40">
        <f>AR$12*$D1146*INDEX(AR$21:AR$28,$E1146)*INDEX(AR$30:AR$46,$F1146)*(1-INDEX(AR$117:AR$133,$F1146))</f>
        <v/>
      </c>
      <c r="AS1146" s="40">
        <f>AS$12*$D1146*INDEX(AS$21:AS$28,$E1146)*INDEX(AS$30:AS$46,$F1146)*(1-INDEX(AS$117:AS$133,$F1146))</f>
        <v/>
      </c>
      <c r="AT1146" s="40">
        <f>AT$12*$D1146*INDEX(AT$21:AT$28,$E1146)*INDEX(AT$30:AT$46,$F1146)*(1-INDEX(AT$117:AT$133,$F1146))</f>
        <v/>
      </c>
      <c r="AU1146" s="40">
        <f>AU$12*$D1146*INDEX(AU$21:AU$28,$E1146)*INDEX(AU$30:AU$46,$F1146)*(1-INDEX(AU$117:AU$133,$F1146))</f>
        <v/>
      </c>
      <c r="AV1146" s="40">
        <f>AV$12*$D1146*INDEX(AV$21:AV$28,$E1146)*INDEX(AV$30:AV$46,$F1146)*(1-INDEX(AV$117:AV$133,$F1146))</f>
        <v/>
      </c>
      <c r="AW1146" s="40">
        <f>AW$12*$D1146*INDEX(AW$21:AW$28,$E1146)*INDEX(AW$30:AW$46,$F1146)*(1-INDEX(AW$117:AW$133,$F1146))</f>
        <v/>
      </c>
      <c r="AX1146" s="42">
        <f>CARBONTAX(AX$12,$D1146,INDEX(AX$21:AX$28,$E1146),INDEX(AX$30:AX$46,$F1146),INDEX(AX$117:AX$133,$F1146))</f>
        <v/>
      </c>
    </row>
    <row r="1147" hidden="1" outlineLevel="2">
      <c r="A1147" s="5" t="inlineStr">
        <is>
          <t>ctxnew</t>
        </is>
      </c>
      <c r="B1147" s="5" t="inlineStr">
        <is>
          <t>ker</t>
        </is>
      </c>
      <c r="C1147" s="5" t="inlineStr">
        <is>
          <t>cst</t>
        </is>
      </c>
      <c r="D1147" s="40">
        <f>INDEX(Inputs!$T$5:$T$132,MATCH($B1147&amp;"|"&amp;$C1147,Inputs!$A$5:$A$132,0))</f>
        <v/>
      </c>
      <c r="E1147" s="40">
        <f>INDEX(Inputs!$J$5:$J$132,MATCH($B1147&amp;"|"&amp;$C1147,Inputs!$A$5:$A$132,0))</f>
        <v/>
      </c>
      <c r="F1147" s="40">
        <f>INDEX(Inputs!$K$5:$K$132,MATCH($B1147&amp;"|"&amp;$C1147,Inputs!$A$5:$A$132,0))</f>
        <v/>
      </c>
      <c r="G1147" s="39" t="n"/>
      <c r="H1147" s="5">
        <f>INDEX(Variables!$B$5:$B$105,MATCH($A1147,Variables!$A$5:$A$105,0))&amp;IF($C1147="",""," | "&amp;INDEX(Mapping!$B$5:$B$26,MATCH($C1147,Mapping!$A$5:$A$26,0))&amp;" | "&amp;INDEX(Mapping!$B$30:$B$41,MATCH($B1147,Mapping!$A$30:$A$41,0)))</f>
        <v/>
      </c>
      <c r="I1147" s="5">
        <f>INDEX(Variables!$C$5:$C$105,MATCH($A1147,Variables!$A$5:$A$105,0))</f>
        <v/>
      </c>
      <c r="J1147" s="5">
        <f>INDEX(Variables!$E$5:$E$105,MATCH($A1147,Variables!$A$5:$A$105,0))</f>
        <v/>
      </c>
      <c r="K1147" s="25">
        <f>LOWER(Settings!$C$4)&amp;".mit."&amp;$A1147&amp;IF($C1147="","","."&amp;$C1147&amp;"."&amp;$B1147)&amp;IF(INDEX(Variables!$D$5:$D$105,MATCH($A1147,Variables!$A$5:$A$105,0))="","","."&amp;INDEX(Variables!$D$5:$D$105,MATCH($A1147,Variables!$A$5:$A$105,0)))&amp;"."&amp;K$5</f>
        <v/>
      </c>
      <c r="L1147" s="41">
        <f>L$12*$D1147*INDEX(L$21:L$28,$E1147)*INDEX(L$30:L$46,$F1147)*(1-INDEX(L$117:L$133,$F1147))</f>
        <v/>
      </c>
      <c r="M1147" s="40">
        <f>M$12*$D1147*INDEX(M$21:M$28,$E1147)*INDEX(M$30:M$46,$F1147)*(1-INDEX(M$117:M$133,$F1147))</f>
        <v/>
      </c>
      <c r="N1147" s="40">
        <f>N$12*$D1147*INDEX(N$21:N$28,$E1147)*INDEX(N$30:N$46,$F1147)*(1-INDEX(N$117:N$133,$F1147))</f>
        <v/>
      </c>
      <c r="O1147" s="40">
        <f>O$12*$D1147*INDEX(O$21:O$28,$E1147)*INDEX(O$30:O$46,$F1147)*(1-INDEX(O$117:O$133,$F1147))</f>
        <v/>
      </c>
      <c r="P1147" s="40">
        <f>P$12*$D1147*INDEX(P$21:P$28,$E1147)*INDEX(P$30:P$46,$F1147)*(1-INDEX(P$117:P$133,$F1147))</f>
        <v/>
      </c>
      <c r="Q1147" s="40">
        <f>Q$12*$D1147*INDEX(Q$21:Q$28,$E1147)*INDEX(Q$30:Q$46,$F1147)*(1-INDEX(Q$117:Q$133,$F1147))</f>
        <v/>
      </c>
      <c r="R1147" s="40">
        <f>R$12*$D1147*INDEX(R$21:R$28,$E1147)*INDEX(R$30:R$46,$F1147)*(1-INDEX(R$117:R$133,$F1147))</f>
        <v/>
      </c>
      <c r="S1147" s="40">
        <f>S$12*$D1147*INDEX(S$21:S$28,$E1147)*INDEX(S$30:S$46,$F1147)*(1-INDEX(S$117:S$133,$F1147))</f>
        <v/>
      </c>
      <c r="T1147" s="40">
        <f>T$12*$D1147*INDEX(T$21:T$28,$E1147)*INDEX(T$30:T$46,$F1147)*(1-INDEX(T$117:T$133,$F1147))</f>
        <v/>
      </c>
      <c r="U1147" s="40">
        <f>U$12*$D1147*INDEX(U$21:U$28,$E1147)*INDEX(U$30:U$46,$F1147)*(1-INDEX(U$117:U$133,$F1147))</f>
        <v/>
      </c>
      <c r="V1147" s="40">
        <f>V$12*$D1147*INDEX(V$21:V$28,$E1147)*INDEX(V$30:V$46,$F1147)*(1-INDEX(V$117:V$133,$F1147))</f>
        <v/>
      </c>
      <c r="W1147" s="40">
        <f>W$12*$D1147*INDEX(W$21:W$28,$E1147)*INDEX(W$30:W$46,$F1147)*(1-INDEX(W$117:W$133,$F1147))</f>
        <v/>
      </c>
      <c r="X1147" s="40">
        <f>X$12*$D1147*INDEX(X$21:X$28,$E1147)*INDEX(X$30:X$46,$F1147)*(1-INDEX(X$117:X$133,$F1147))</f>
        <v/>
      </c>
      <c r="Y1147" s="40">
        <f>Y$12*$D1147*INDEX(Y$21:Y$28,$E1147)*INDEX(Y$30:Y$46,$F1147)*(1-INDEX(Y$117:Y$133,$F1147))</f>
        <v/>
      </c>
      <c r="Z1147" s="40">
        <f>Z$12*$D1147*INDEX(Z$21:Z$28,$E1147)*INDEX(Z$30:Z$46,$F1147)*(1-INDEX(Z$117:Z$133,$F1147))</f>
        <v/>
      </c>
      <c r="AA1147" s="40">
        <f>AA$12*$D1147*INDEX(AA$21:AA$28,$E1147)*INDEX(AA$30:AA$46,$F1147)*(1-INDEX(AA$117:AA$133,$F1147))</f>
        <v/>
      </c>
      <c r="AB1147" s="40">
        <f>AB$12*$D1147*INDEX(AB$21:AB$28,$E1147)*INDEX(AB$30:AB$46,$F1147)*(1-INDEX(AB$117:AB$133,$F1147))</f>
        <v/>
      </c>
      <c r="AC1147" s="40">
        <f>AC$12*$D1147*INDEX(AC$21:AC$28,$E1147)*INDEX(AC$30:AC$46,$F1147)*(1-INDEX(AC$117:AC$133,$F1147))</f>
        <v/>
      </c>
      <c r="AD1147" s="42">
        <f>CARBONTAX(AD$12,$D1147,INDEX(AD$21:AD$28,$E1147),INDEX(AD$30:AD$46,$F1147),INDEX(AD$117:AD$133,$F1147))</f>
        <v/>
      </c>
      <c r="AE1147" s="25">
        <f>LOWER(Settings!$C$4)&amp;".mit."&amp;$A1147&amp;IF($C1147="","","."&amp;$C1147&amp;"."&amp;$B1147)&amp;IF(INDEX(Variables!$D$5:$D$105,MATCH($A1147,Variables!$A$5:$A$105,0))="","","."&amp;INDEX(Variables!$D$5:$D$105,MATCH($A1147,Variables!$A$5:$A$105,0)))&amp;"."&amp;AE$5</f>
        <v/>
      </c>
      <c r="AF1147" s="41">
        <f>AF$12*$D1147*INDEX(AF$21:AF$28,$E1147)*INDEX(AF$30:AF$46,$F1147)*(1-INDEX(AF$117:AF$133,$F1147))</f>
        <v/>
      </c>
      <c r="AG1147" s="40">
        <f>AG$12*$D1147*INDEX(AG$21:AG$28,$E1147)*INDEX(AG$30:AG$46,$F1147)*(1-INDEX(AG$117:AG$133,$F1147))</f>
        <v/>
      </c>
      <c r="AH1147" s="40">
        <f>AH$12*$D1147*INDEX(AH$21:AH$28,$E1147)*INDEX(AH$30:AH$46,$F1147)*(1-INDEX(AH$117:AH$133,$F1147))</f>
        <v/>
      </c>
      <c r="AI1147" s="40">
        <f>AI$12*$D1147*INDEX(AI$21:AI$28,$E1147)*INDEX(AI$30:AI$46,$F1147)*(1-INDEX(AI$117:AI$133,$F1147))</f>
        <v/>
      </c>
      <c r="AJ1147" s="40">
        <f>AJ$12*$D1147*INDEX(AJ$21:AJ$28,$E1147)*INDEX(AJ$30:AJ$46,$F1147)*(1-INDEX(AJ$117:AJ$133,$F1147))</f>
        <v/>
      </c>
      <c r="AK1147" s="40">
        <f>AK$12*$D1147*INDEX(AK$21:AK$28,$E1147)*INDEX(AK$30:AK$46,$F1147)*(1-INDEX(AK$117:AK$133,$F1147))</f>
        <v/>
      </c>
      <c r="AL1147" s="40">
        <f>AL$12*$D1147*INDEX(AL$21:AL$28,$E1147)*INDEX(AL$30:AL$46,$F1147)*(1-INDEX(AL$117:AL$133,$F1147))</f>
        <v/>
      </c>
      <c r="AM1147" s="40">
        <f>AM$12*$D1147*INDEX(AM$21:AM$28,$E1147)*INDEX(AM$30:AM$46,$F1147)*(1-INDEX(AM$117:AM$133,$F1147))</f>
        <v/>
      </c>
      <c r="AN1147" s="40">
        <f>AN$12*$D1147*INDEX(AN$21:AN$28,$E1147)*INDEX(AN$30:AN$46,$F1147)*(1-INDEX(AN$117:AN$133,$F1147))</f>
        <v/>
      </c>
      <c r="AO1147" s="40">
        <f>AO$12*$D1147*INDEX(AO$21:AO$28,$E1147)*INDEX(AO$30:AO$46,$F1147)*(1-INDEX(AO$117:AO$133,$F1147))</f>
        <v/>
      </c>
      <c r="AP1147" s="40">
        <f>AP$12*$D1147*INDEX(AP$21:AP$28,$E1147)*INDEX(AP$30:AP$46,$F1147)*(1-INDEX(AP$117:AP$133,$F1147))</f>
        <v/>
      </c>
      <c r="AQ1147" s="40">
        <f>AQ$12*$D1147*INDEX(AQ$21:AQ$28,$E1147)*INDEX(AQ$30:AQ$46,$F1147)*(1-INDEX(AQ$117:AQ$133,$F1147))</f>
        <v/>
      </c>
      <c r="AR1147" s="40">
        <f>AR$12*$D1147*INDEX(AR$21:AR$28,$E1147)*INDEX(AR$30:AR$46,$F1147)*(1-INDEX(AR$117:AR$133,$F1147))</f>
        <v/>
      </c>
      <c r="AS1147" s="40">
        <f>AS$12*$D1147*INDEX(AS$21:AS$28,$E1147)*INDEX(AS$30:AS$46,$F1147)*(1-INDEX(AS$117:AS$133,$F1147))</f>
        <v/>
      </c>
      <c r="AT1147" s="40">
        <f>AT$12*$D1147*INDEX(AT$21:AT$28,$E1147)*INDEX(AT$30:AT$46,$F1147)*(1-INDEX(AT$117:AT$133,$F1147))</f>
        <v/>
      </c>
      <c r="AU1147" s="40">
        <f>AU$12*$D1147*INDEX(AU$21:AU$28,$E1147)*INDEX(AU$30:AU$46,$F1147)*(1-INDEX(AU$117:AU$133,$F1147))</f>
        <v/>
      </c>
      <c r="AV1147" s="40">
        <f>AV$12*$D1147*INDEX(AV$21:AV$28,$E1147)*INDEX(AV$30:AV$46,$F1147)*(1-INDEX(AV$117:AV$133,$F1147))</f>
        <v/>
      </c>
      <c r="AW1147" s="40">
        <f>AW$12*$D1147*INDEX(AW$21:AW$28,$E1147)*INDEX(AW$30:AW$46,$F1147)*(1-INDEX(AW$117:AW$133,$F1147))</f>
        <v/>
      </c>
      <c r="AX1147" s="42">
        <f>CARBONTAX(AX$12,$D1147,INDEX(AX$21:AX$28,$E1147),INDEX(AX$30:AX$46,$F1147),INDEX(AX$117:AX$133,$F1147))</f>
        <v/>
      </c>
    </row>
    <row r="1148" hidden="1" outlineLevel="2">
      <c r="A1148" s="5" t="inlineStr">
        <is>
          <t>ctxnew</t>
        </is>
      </c>
      <c r="B1148" s="5" t="inlineStr">
        <is>
          <t>oop</t>
        </is>
      </c>
      <c r="C1148" s="5" t="inlineStr">
        <is>
          <t>cst</t>
        </is>
      </c>
      <c r="D1148" s="40">
        <f>INDEX(Inputs!$T$5:$T$132,MATCH($B1148&amp;"|"&amp;$C1148,Inputs!$A$5:$A$132,0))</f>
        <v/>
      </c>
      <c r="E1148" s="40">
        <f>INDEX(Inputs!$J$5:$J$132,MATCH($B1148&amp;"|"&amp;$C1148,Inputs!$A$5:$A$132,0))</f>
        <v/>
      </c>
      <c r="F1148" s="40">
        <f>INDEX(Inputs!$K$5:$K$132,MATCH($B1148&amp;"|"&amp;$C1148,Inputs!$A$5:$A$132,0))</f>
        <v/>
      </c>
      <c r="G1148" s="39" t="n"/>
      <c r="H1148" s="5">
        <f>INDEX(Variables!$B$5:$B$105,MATCH($A1148,Variables!$A$5:$A$105,0))&amp;IF($C1148="",""," | "&amp;INDEX(Mapping!$B$5:$B$26,MATCH($C1148,Mapping!$A$5:$A$26,0))&amp;" | "&amp;INDEX(Mapping!$B$30:$B$41,MATCH($B1148,Mapping!$A$30:$A$41,0)))</f>
        <v/>
      </c>
      <c r="I1148" s="5">
        <f>INDEX(Variables!$C$5:$C$105,MATCH($A1148,Variables!$A$5:$A$105,0))</f>
        <v/>
      </c>
      <c r="J1148" s="5">
        <f>INDEX(Variables!$E$5:$E$105,MATCH($A1148,Variables!$A$5:$A$105,0))</f>
        <v/>
      </c>
      <c r="K1148" s="25">
        <f>LOWER(Settings!$C$4)&amp;".mit."&amp;$A1148&amp;IF($C1148="","","."&amp;$C1148&amp;"."&amp;$B1148)&amp;IF(INDEX(Variables!$D$5:$D$105,MATCH($A1148,Variables!$A$5:$A$105,0))="","","."&amp;INDEX(Variables!$D$5:$D$105,MATCH($A1148,Variables!$A$5:$A$105,0)))&amp;"."&amp;K$5</f>
        <v/>
      </c>
      <c r="L1148" s="41">
        <f>L$12*$D1148*INDEX(L$21:L$28,$E1148)*INDEX(L$30:L$46,$F1148)*(1-INDEX(L$117:L$133,$F1148))</f>
        <v/>
      </c>
      <c r="M1148" s="40">
        <f>M$12*$D1148*INDEX(M$21:M$28,$E1148)*INDEX(M$30:M$46,$F1148)*(1-INDEX(M$117:M$133,$F1148))</f>
        <v/>
      </c>
      <c r="N1148" s="40">
        <f>N$12*$D1148*INDEX(N$21:N$28,$E1148)*INDEX(N$30:N$46,$F1148)*(1-INDEX(N$117:N$133,$F1148))</f>
        <v/>
      </c>
      <c r="O1148" s="40">
        <f>O$12*$D1148*INDEX(O$21:O$28,$E1148)*INDEX(O$30:O$46,$F1148)*(1-INDEX(O$117:O$133,$F1148))</f>
        <v/>
      </c>
      <c r="P1148" s="40">
        <f>P$12*$D1148*INDEX(P$21:P$28,$E1148)*INDEX(P$30:P$46,$F1148)*(1-INDEX(P$117:P$133,$F1148))</f>
        <v/>
      </c>
      <c r="Q1148" s="40">
        <f>Q$12*$D1148*INDEX(Q$21:Q$28,$E1148)*INDEX(Q$30:Q$46,$F1148)*(1-INDEX(Q$117:Q$133,$F1148))</f>
        <v/>
      </c>
      <c r="R1148" s="40">
        <f>R$12*$D1148*INDEX(R$21:R$28,$E1148)*INDEX(R$30:R$46,$F1148)*(1-INDEX(R$117:R$133,$F1148))</f>
        <v/>
      </c>
      <c r="S1148" s="40">
        <f>S$12*$D1148*INDEX(S$21:S$28,$E1148)*INDEX(S$30:S$46,$F1148)*(1-INDEX(S$117:S$133,$F1148))</f>
        <v/>
      </c>
      <c r="T1148" s="40">
        <f>T$12*$D1148*INDEX(T$21:T$28,$E1148)*INDEX(T$30:T$46,$F1148)*(1-INDEX(T$117:T$133,$F1148))</f>
        <v/>
      </c>
      <c r="U1148" s="40">
        <f>U$12*$D1148*INDEX(U$21:U$28,$E1148)*INDEX(U$30:U$46,$F1148)*(1-INDEX(U$117:U$133,$F1148))</f>
        <v/>
      </c>
      <c r="V1148" s="40">
        <f>V$12*$D1148*INDEX(V$21:V$28,$E1148)*INDEX(V$30:V$46,$F1148)*(1-INDEX(V$117:V$133,$F1148))</f>
        <v/>
      </c>
      <c r="W1148" s="40">
        <f>W$12*$D1148*INDEX(W$21:W$28,$E1148)*INDEX(W$30:W$46,$F1148)*(1-INDEX(W$117:W$133,$F1148))</f>
        <v/>
      </c>
      <c r="X1148" s="40">
        <f>X$12*$D1148*INDEX(X$21:X$28,$E1148)*INDEX(X$30:X$46,$F1148)*(1-INDEX(X$117:X$133,$F1148))</f>
        <v/>
      </c>
      <c r="Y1148" s="40">
        <f>Y$12*$D1148*INDEX(Y$21:Y$28,$E1148)*INDEX(Y$30:Y$46,$F1148)*(1-INDEX(Y$117:Y$133,$F1148))</f>
        <v/>
      </c>
      <c r="Z1148" s="40">
        <f>Z$12*$D1148*INDEX(Z$21:Z$28,$E1148)*INDEX(Z$30:Z$46,$F1148)*(1-INDEX(Z$117:Z$133,$F1148))</f>
        <v/>
      </c>
      <c r="AA1148" s="40">
        <f>AA$12*$D1148*INDEX(AA$21:AA$28,$E1148)*INDEX(AA$30:AA$46,$F1148)*(1-INDEX(AA$117:AA$133,$F1148))</f>
        <v/>
      </c>
      <c r="AB1148" s="40">
        <f>AB$12*$D1148*INDEX(AB$21:AB$28,$E1148)*INDEX(AB$30:AB$46,$F1148)*(1-INDEX(AB$117:AB$133,$F1148))</f>
        <v/>
      </c>
      <c r="AC1148" s="40">
        <f>AC$12*$D1148*INDEX(AC$21:AC$28,$E1148)*INDEX(AC$30:AC$46,$F1148)*(1-INDEX(AC$117:AC$133,$F1148))</f>
        <v/>
      </c>
      <c r="AD1148" s="42">
        <f>CARBONTAX(AD$12,$D1148,INDEX(AD$21:AD$28,$E1148),INDEX(AD$30:AD$46,$F1148),INDEX(AD$117:AD$133,$F1148))</f>
        <v/>
      </c>
      <c r="AE1148" s="25">
        <f>LOWER(Settings!$C$4)&amp;".mit."&amp;$A1148&amp;IF($C1148="","","."&amp;$C1148&amp;"."&amp;$B1148)&amp;IF(INDEX(Variables!$D$5:$D$105,MATCH($A1148,Variables!$A$5:$A$105,0))="","","."&amp;INDEX(Variables!$D$5:$D$105,MATCH($A1148,Variables!$A$5:$A$105,0)))&amp;"."&amp;AE$5</f>
        <v/>
      </c>
      <c r="AF1148" s="41">
        <f>AF$12*$D1148*INDEX(AF$21:AF$28,$E1148)*INDEX(AF$30:AF$46,$F1148)*(1-INDEX(AF$117:AF$133,$F1148))</f>
        <v/>
      </c>
      <c r="AG1148" s="40">
        <f>AG$12*$D1148*INDEX(AG$21:AG$28,$E1148)*INDEX(AG$30:AG$46,$F1148)*(1-INDEX(AG$117:AG$133,$F1148))</f>
        <v/>
      </c>
      <c r="AH1148" s="40">
        <f>AH$12*$D1148*INDEX(AH$21:AH$28,$E1148)*INDEX(AH$30:AH$46,$F1148)*(1-INDEX(AH$117:AH$133,$F1148))</f>
        <v/>
      </c>
      <c r="AI1148" s="40">
        <f>AI$12*$D1148*INDEX(AI$21:AI$28,$E1148)*INDEX(AI$30:AI$46,$F1148)*(1-INDEX(AI$117:AI$133,$F1148))</f>
        <v/>
      </c>
      <c r="AJ1148" s="40">
        <f>AJ$12*$D1148*INDEX(AJ$21:AJ$28,$E1148)*INDEX(AJ$30:AJ$46,$F1148)*(1-INDEX(AJ$117:AJ$133,$F1148))</f>
        <v/>
      </c>
      <c r="AK1148" s="40">
        <f>AK$12*$D1148*INDEX(AK$21:AK$28,$E1148)*INDEX(AK$30:AK$46,$F1148)*(1-INDEX(AK$117:AK$133,$F1148))</f>
        <v/>
      </c>
      <c r="AL1148" s="40">
        <f>AL$12*$D1148*INDEX(AL$21:AL$28,$E1148)*INDEX(AL$30:AL$46,$F1148)*(1-INDEX(AL$117:AL$133,$F1148))</f>
        <v/>
      </c>
      <c r="AM1148" s="40">
        <f>AM$12*$D1148*INDEX(AM$21:AM$28,$E1148)*INDEX(AM$30:AM$46,$F1148)*(1-INDEX(AM$117:AM$133,$F1148))</f>
        <v/>
      </c>
      <c r="AN1148" s="40">
        <f>AN$12*$D1148*INDEX(AN$21:AN$28,$E1148)*INDEX(AN$30:AN$46,$F1148)*(1-INDEX(AN$117:AN$133,$F1148))</f>
        <v/>
      </c>
      <c r="AO1148" s="40">
        <f>AO$12*$D1148*INDEX(AO$21:AO$28,$E1148)*INDEX(AO$30:AO$46,$F1148)*(1-INDEX(AO$117:AO$133,$F1148))</f>
        <v/>
      </c>
      <c r="AP1148" s="40">
        <f>AP$12*$D1148*INDEX(AP$21:AP$28,$E1148)*INDEX(AP$30:AP$46,$F1148)*(1-INDEX(AP$117:AP$133,$F1148))</f>
        <v/>
      </c>
      <c r="AQ1148" s="40">
        <f>AQ$12*$D1148*INDEX(AQ$21:AQ$28,$E1148)*INDEX(AQ$30:AQ$46,$F1148)*(1-INDEX(AQ$117:AQ$133,$F1148))</f>
        <v/>
      </c>
      <c r="AR1148" s="40">
        <f>AR$12*$D1148*INDEX(AR$21:AR$28,$E1148)*INDEX(AR$30:AR$46,$F1148)*(1-INDEX(AR$117:AR$133,$F1148))</f>
        <v/>
      </c>
      <c r="AS1148" s="40">
        <f>AS$12*$D1148*INDEX(AS$21:AS$28,$E1148)*INDEX(AS$30:AS$46,$F1148)*(1-INDEX(AS$117:AS$133,$F1148))</f>
        <v/>
      </c>
      <c r="AT1148" s="40">
        <f>AT$12*$D1148*INDEX(AT$21:AT$28,$E1148)*INDEX(AT$30:AT$46,$F1148)*(1-INDEX(AT$117:AT$133,$F1148))</f>
        <v/>
      </c>
      <c r="AU1148" s="40">
        <f>AU$12*$D1148*INDEX(AU$21:AU$28,$E1148)*INDEX(AU$30:AU$46,$F1148)*(1-INDEX(AU$117:AU$133,$F1148))</f>
        <v/>
      </c>
      <c r="AV1148" s="40">
        <f>AV$12*$D1148*INDEX(AV$21:AV$28,$E1148)*INDEX(AV$30:AV$46,$F1148)*(1-INDEX(AV$117:AV$133,$F1148))</f>
        <v/>
      </c>
      <c r="AW1148" s="40">
        <f>AW$12*$D1148*INDEX(AW$21:AW$28,$E1148)*INDEX(AW$30:AW$46,$F1148)*(1-INDEX(AW$117:AW$133,$F1148))</f>
        <v/>
      </c>
      <c r="AX1148" s="42">
        <f>CARBONTAX(AX$12,$D1148,INDEX(AX$21:AX$28,$E1148),INDEX(AX$30:AX$46,$F1148),INDEX(AX$117:AX$133,$F1148))</f>
        <v/>
      </c>
    </row>
    <row r="1149" hidden="1" outlineLevel="2">
      <c r="A1149" s="5" t="inlineStr">
        <is>
          <t>ctxnew</t>
        </is>
      </c>
      <c r="B1149" s="5" t="inlineStr">
        <is>
          <t>bio</t>
        </is>
      </c>
      <c r="C1149" s="5" t="inlineStr">
        <is>
          <t>cst</t>
        </is>
      </c>
      <c r="D1149" s="40">
        <f>INDEX(Inputs!$T$5:$T$132,MATCH($B1149&amp;"|"&amp;$C1149,Inputs!$A$5:$A$132,0))</f>
        <v/>
      </c>
      <c r="E1149" s="40">
        <f>INDEX(Inputs!$J$5:$J$132,MATCH($B1149&amp;"|"&amp;$C1149,Inputs!$A$5:$A$132,0))</f>
        <v/>
      </c>
      <c r="F1149" s="40">
        <f>INDEX(Inputs!$K$5:$K$132,MATCH($B1149&amp;"|"&amp;$C1149,Inputs!$A$5:$A$132,0))</f>
        <v/>
      </c>
      <c r="G1149" s="39" t="n"/>
      <c r="H1149" s="5">
        <f>INDEX(Variables!$B$5:$B$105,MATCH($A1149,Variables!$A$5:$A$105,0))&amp;IF($C1149="",""," | "&amp;INDEX(Mapping!$B$5:$B$26,MATCH($C1149,Mapping!$A$5:$A$26,0))&amp;" | "&amp;INDEX(Mapping!$B$30:$B$41,MATCH($B1149,Mapping!$A$30:$A$41,0)))</f>
        <v/>
      </c>
      <c r="I1149" s="5">
        <f>INDEX(Variables!$C$5:$C$105,MATCH($A1149,Variables!$A$5:$A$105,0))</f>
        <v/>
      </c>
      <c r="J1149" s="5">
        <f>INDEX(Variables!$E$5:$E$105,MATCH($A1149,Variables!$A$5:$A$105,0))</f>
        <v/>
      </c>
      <c r="K1149" s="25">
        <f>LOWER(Settings!$C$4)&amp;".mit."&amp;$A1149&amp;IF($C1149="","","."&amp;$C1149&amp;"."&amp;$B1149)&amp;IF(INDEX(Variables!$D$5:$D$105,MATCH($A1149,Variables!$A$5:$A$105,0))="","","."&amp;INDEX(Variables!$D$5:$D$105,MATCH($A1149,Variables!$A$5:$A$105,0)))&amp;"."&amp;K$5</f>
        <v/>
      </c>
      <c r="L1149" s="41">
        <f>L$12*$D1149*INDEX(L$21:L$28,$E1149)*INDEX(L$30:L$46,$F1149)*(1-INDEX(L$117:L$133,$F1149))</f>
        <v/>
      </c>
      <c r="M1149" s="40">
        <f>M$12*$D1149*INDEX(M$21:M$28,$E1149)*INDEX(M$30:M$46,$F1149)*(1-INDEX(M$117:M$133,$F1149))</f>
        <v/>
      </c>
      <c r="N1149" s="40">
        <f>N$12*$D1149*INDEX(N$21:N$28,$E1149)*INDEX(N$30:N$46,$F1149)*(1-INDEX(N$117:N$133,$F1149))</f>
        <v/>
      </c>
      <c r="O1149" s="40">
        <f>O$12*$D1149*INDEX(O$21:O$28,$E1149)*INDEX(O$30:O$46,$F1149)*(1-INDEX(O$117:O$133,$F1149))</f>
        <v/>
      </c>
      <c r="P1149" s="40">
        <f>P$12*$D1149*INDEX(P$21:P$28,$E1149)*INDEX(P$30:P$46,$F1149)*(1-INDEX(P$117:P$133,$F1149))</f>
        <v/>
      </c>
      <c r="Q1149" s="40">
        <f>Q$12*$D1149*INDEX(Q$21:Q$28,$E1149)*INDEX(Q$30:Q$46,$F1149)*(1-INDEX(Q$117:Q$133,$F1149))</f>
        <v/>
      </c>
      <c r="R1149" s="40">
        <f>R$12*$D1149*INDEX(R$21:R$28,$E1149)*INDEX(R$30:R$46,$F1149)*(1-INDEX(R$117:R$133,$F1149))</f>
        <v/>
      </c>
      <c r="S1149" s="40">
        <f>S$12*$D1149*INDEX(S$21:S$28,$E1149)*INDEX(S$30:S$46,$F1149)*(1-INDEX(S$117:S$133,$F1149))</f>
        <v/>
      </c>
      <c r="T1149" s="40">
        <f>T$12*$D1149*INDEX(T$21:T$28,$E1149)*INDEX(T$30:T$46,$F1149)*(1-INDEX(T$117:T$133,$F1149))</f>
        <v/>
      </c>
      <c r="U1149" s="40">
        <f>U$12*$D1149*INDEX(U$21:U$28,$E1149)*INDEX(U$30:U$46,$F1149)*(1-INDEX(U$117:U$133,$F1149))</f>
        <v/>
      </c>
      <c r="V1149" s="40">
        <f>V$12*$D1149*INDEX(V$21:V$28,$E1149)*INDEX(V$30:V$46,$F1149)*(1-INDEX(V$117:V$133,$F1149))</f>
        <v/>
      </c>
      <c r="W1149" s="40">
        <f>W$12*$D1149*INDEX(W$21:W$28,$E1149)*INDEX(W$30:W$46,$F1149)*(1-INDEX(W$117:W$133,$F1149))</f>
        <v/>
      </c>
      <c r="X1149" s="40">
        <f>X$12*$D1149*INDEX(X$21:X$28,$E1149)*INDEX(X$30:X$46,$F1149)*(1-INDEX(X$117:X$133,$F1149))</f>
        <v/>
      </c>
      <c r="Y1149" s="40">
        <f>Y$12*$D1149*INDEX(Y$21:Y$28,$E1149)*INDEX(Y$30:Y$46,$F1149)*(1-INDEX(Y$117:Y$133,$F1149))</f>
        <v/>
      </c>
      <c r="Z1149" s="40">
        <f>Z$12*$D1149*INDEX(Z$21:Z$28,$E1149)*INDEX(Z$30:Z$46,$F1149)*(1-INDEX(Z$117:Z$133,$F1149))</f>
        <v/>
      </c>
      <c r="AA1149" s="40">
        <f>AA$12*$D1149*INDEX(AA$21:AA$28,$E1149)*INDEX(AA$30:AA$46,$F1149)*(1-INDEX(AA$117:AA$133,$F1149))</f>
        <v/>
      </c>
      <c r="AB1149" s="40">
        <f>AB$12*$D1149*INDEX(AB$21:AB$28,$E1149)*INDEX(AB$30:AB$46,$F1149)*(1-INDEX(AB$117:AB$133,$F1149))</f>
        <v/>
      </c>
      <c r="AC1149" s="40">
        <f>AC$12*$D1149*INDEX(AC$21:AC$28,$E1149)*INDEX(AC$30:AC$46,$F1149)*(1-INDEX(AC$117:AC$133,$F1149))</f>
        <v/>
      </c>
      <c r="AD1149" s="42">
        <f>CARBONTAX(AD$12,$D1149,INDEX(AD$21:AD$28,$E1149),INDEX(AD$30:AD$46,$F1149),INDEX(AD$117:AD$133,$F1149))</f>
        <v/>
      </c>
      <c r="AE1149" s="25">
        <f>LOWER(Settings!$C$4)&amp;".mit."&amp;$A1149&amp;IF($C1149="","","."&amp;$C1149&amp;"."&amp;$B1149)&amp;IF(INDEX(Variables!$D$5:$D$105,MATCH($A1149,Variables!$A$5:$A$105,0))="","","."&amp;INDEX(Variables!$D$5:$D$105,MATCH($A1149,Variables!$A$5:$A$105,0)))&amp;"."&amp;AE$5</f>
        <v/>
      </c>
      <c r="AF1149" s="41">
        <f>AF$12*$D1149*INDEX(AF$21:AF$28,$E1149)*INDEX(AF$30:AF$46,$F1149)*(1-INDEX(AF$117:AF$133,$F1149))</f>
        <v/>
      </c>
      <c r="AG1149" s="40">
        <f>AG$12*$D1149*INDEX(AG$21:AG$28,$E1149)*INDEX(AG$30:AG$46,$F1149)*(1-INDEX(AG$117:AG$133,$F1149))</f>
        <v/>
      </c>
      <c r="AH1149" s="40">
        <f>AH$12*$D1149*INDEX(AH$21:AH$28,$E1149)*INDEX(AH$30:AH$46,$F1149)*(1-INDEX(AH$117:AH$133,$F1149))</f>
        <v/>
      </c>
      <c r="AI1149" s="40">
        <f>AI$12*$D1149*INDEX(AI$21:AI$28,$E1149)*INDEX(AI$30:AI$46,$F1149)*(1-INDEX(AI$117:AI$133,$F1149))</f>
        <v/>
      </c>
      <c r="AJ1149" s="40">
        <f>AJ$12*$D1149*INDEX(AJ$21:AJ$28,$E1149)*INDEX(AJ$30:AJ$46,$F1149)*(1-INDEX(AJ$117:AJ$133,$F1149))</f>
        <v/>
      </c>
      <c r="AK1149" s="40">
        <f>AK$12*$D1149*INDEX(AK$21:AK$28,$E1149)*INDEX(AK$30:AK$46,$F1149)*(1-INDEX(AK$117:AK$133,$F1149))</f>
        <v/>
      </c>
      <c r="AL1149" s="40">
        <f>AL$12*$D1149*INDEX(AL$21:AL$28,$E1149)*INDEX(AL$30:AL$46,$F1149)*(1-INDEX(AL$117:AL$133,$F1149))</f>
        <v/>
      </c>
      <c r="AM1149" s="40">
        <f>AM$12*$D1149*INDEX(AM$21:AM$28,$E1149)*INDEX(AM$30:AM$46,$F1149)*(1-INDEX(AM$117:AM$133,$F1149))</f>
        <v/>
      </c>
      <c r="AN1149" s="40">
        <f>AN$12*$D1149*INDEX(AN$21:AN$28,$E1149)*INDEX(AN$30:AN$46,$F1149)*(1-INDEX(AN$117:AN$133,$F1149))</f>
        <v/>
      </c>
      <c r="AO1149" s="40">
        <f>AO$12*$D1149*INDEX(AO$21:AO$28,$E1149)*INDEX(AO$30:AO$46,$F1149)*(1-INDEX(AO$117:AO$133,$F1149))</f>
        <v/>
      </c>
      <c r="AP1149" s="40">
        <f>AP$12*$D1149*INDEX(AP$21:AP$28,$E1149)*INDEX(AP$30:AP$46,$F1149)*(1-INDEX(AP$117:AP$133,$F1149))</f>
        <v/>
      </c>
      <c r="AQ1149" s="40">
        <f>AQ$12*$D1149*INDEX(AQ$21:AQ$28,$E1149)*INDEX(AQ$30:AQ$46,$F1149)*(1-INDEX(AQ$117:AQ$133,$F1149))</f>
        <v/>
      </c>
      <c r="AR1149" s="40">
        <f>AR$12*$D1149*INDEX(AR$21:AR$28,$E1149)*INDEX(AR$30:AR$46,$F1149)*(1-INDEX(AR$117:AR$133,$F1149))</f>
        <v/>
      </c>
      <c r="AS1149" s="40">
        <f>AS$12*$D1149*INDEX(AS$21:AS$28,$E1149)*INDEX(AS$30:AS$46,$F1149)*(1-INDEX(AS$117:AS$133,$F1149))</f>
        <v/>
      </c>
      <c r="AT1149" s="40">
        <f>AT$12*$D1149*INDEX(AT$21:AT$28,$E1149)*INDEX(AT$30:AT$46,$F1149)*(1-INDEX(AT$117:AT$133,$F1149))</f>
        <v/>
      </c>
      <c r="AU1149" s="40">
        <f>AU$12*$D1149*INDEX(AU$21:AU$28,$E1149)*INDEX(AU$30:AU$46,$F1149)*(1-INDEX(AU$117:AU$133,$F1149))</f>
        <v/>
      </c>
      <c r="AV1149" s="40">
        <f>AV$12*$D1149*INDEX(AV$21:AV$28,$E1149)*INDEX(AV$30:AV$46,$F1149)*(1-INDEX(AV$117:AV$133,$F1149))</f>
        <v/>
      </c>
      <c r="AW1149" s="40">
        <f>AW$12*$D1149*INDEX(AW$21:AW$28,$E1149)*INDEX(AW$30:AW$46,$F1149)*(1-INDEX(AW$117:AW$133,$F1149))</f>
        <v/>
      </c>
      <c r="AX1149" s="42">
        <f>CARBONTAX(AX$12,$D1149,INDEX(AX$21:AX$28,$E1149),INDEX(AX$30:AX$46,$F1149),INDEX(AX$117:AX$133,$F1149))</f>
        <v/>
      </c>
    </row>
    <row r="1150" hidden="1" outlineLevel="2"/>
    <row r="1151" hidden="1" outlineLevel="2">
      <c r="A1151" s="5" t="inlineStr">
        <is>
          <t>ets</t>
        </is>
      </c>
      <c r="B1151" s="5" t="inlineStr">
        <is>
          <t>coa</t>
        </is>
      </c>
      <c r="C1151" s="5" t="inlineStr">
        <is>
          <t>cst</t>
        </is>
      </c>
      <c r="D1151" s="40">
        <f>INDEX(Inputs!$T$5:$T$132,MATCH($B1151&amp;"|"&amp;$C1151,Inputs!$A$5:$A$132,0))</f>
        <v/>
      </c>
      <c r="E1151" s="40">
        <f>INDEX(Inputs!$K$5:$K$132,MATCH($B1151&amp;"|"&amp;$C1151,Inputs!$A$5:$A$132,0))</f>
        <v/>
      </c>
      <c r="F1151" s="39" t="n"/>
      <c r="G1151" s="39" t="n"/>
      <c r="H1151" s="5">
        <f>INDEX(Variables!$B$5:$B$105,MATCH($A1151,Variables!$A$5:$A$105,0))&amp;IF($C1151="",""," | "&amp;INDEX(Mapping!$B$5:$B$26,MATCH($C1151,Mapping!$A$5:$A$26,0))&amp;" | "&amp;INDEX(Mapping!$B$30:$B$41,MATCH($B1151,Mapping!$A$30:$A$41,0)))</f>
        <v/>
      </c>
      <c r="I1151" s="5">
        <f>INDEX(Variables!$C$5:$C$105,MATCH($A1151,Variables!$A$5:$A$105,0))</f>
        <v/>
      </c>
      <c r="J1151" s="5">
        <f>INDEX(Variables!$E$5:$E$105,MATCH($A1151,Variables!$A$5:$A$105,0))</f>
        <v/>
      </c>
      <c r="K1151" s="25">
        <f>LOWER(Settings!$C$4)&amp;".mit."&amp;$A1151&amp;IF($C1151="","","."&amp;$C1151&amp;"."&amp;$B1151)&amp;IF(INDEX(Variables!$D$5:$D$105,MATCH($A1151,Variables!$A$5:$A$105,0))="","","."&amp;INDEX(Variables!$D$5:$D$105,MATCH($A1151,Variables!$A$5:$A$105,0)))&amp;"."&amp;K$5</f>
        <v/>
      </c>
      <c r="L1151" s="41">
        <f>L$134*$D1151*INDEX(L$117:L$133,$E1151)</f>
        <v/>
      </c>
      <c r="M1151" s="40">
        <f>M$134*$D1151*INDEX(M$117:M$133,$E1151)</f>
        <v/>
      </c>
      <c r="N1151" s="40">
        <f>N$134*$D1151*INDEX(N$117:N$133,$E1151)</f>
        <v/>
      </c>
      <c r="O1151" s="40">
        <f>O$134*$D1151*INDEX(O$117:O$133,$E1151)</f>
        <v/>
      </c>
      <c r="P1151" s="40">
        <f>P$134*$D1151*INDEX(P$117:P$133,$E1151)</f>
        <v/>
      </c>
      <c r="Q1151" s="40">
        <f>Q$134*$D1151*INDEX(Q$117:Q$133,$E1151)</f>
        <v/>
      </c>
      <c r="R1151" s="40">
        <f>R$134*$D1151*INDEX(R$117:R$133,$E1151)</f>
        <v/>
      </c>
      <c r="S1151" s="40">
        <f>S$134*$D1151*INDEX(S$117:S$133,$E1151)</f>
        <v/>
      </c>
      <c r="T1151" s="40">
        <f>T$134*$D1151*INDEX(T$117:T$133,$E1151)</f>
        <v/>
      </c>
      <c r="U1151" s="40">
        <f>U$134*$D1151*INDEX(U$117:U$133,$E1151)</f>
        <v/>
      </c>
      <c r="V1151" s="40">
        <f>V$134*$D1151*INDEX(V$117:V$133,$E1151)</f>
        <v/>
      </c>
      <c r="W1151" s="40">
        <f>W$134*$D1151*INDEX(W$117:W$133,$E1151)</f>
        <v/>
      </c>
      <c r="X1151" s="40">
        <f>X$134*$D1151*INDEX(X$117:X$133,$E1151)</f>
        <v/>
      </c>
      <c r="Y1151" s="40">
        <f>Y$134*$D1151*INDEX(Y$117:Y$133,$E1151)</f>
        <v/>
      </c>
      <c r="Z1151" s="40">
        <f>Z$134*$D1151*INDEX(Z$117:Z$133,$E1151)</f>
        <v/>
      </c>
      <c r="AA1151" s="40">
        <f>AA$134*$D1151*INDEX(AA$117:AA$133,$E1151)</f>
        <v/>
      </c>
      <c r="AB1151" s="40">
        <f>AB$134*$D1151*INDEX(AB$117:AB$133,$E1151)</f>
        <v/>
      </c>
      <c r="AC1151" s="40">
        <f>AC$134*$D1151*INDEX(AC$117:AC$133,$E1151)</f>
        <v/>
      </c>
      <c r="AD1151" s="42">
        <f>ETSCOST(AD$134,$D1151,INDEX(AD$117:AD$133,$E1151))</f>
        <v/>
      </c>
      <c r="AE1151" s="25">
        <f>LOWER(Settings!$C$4)&amp;".mit."&amp;$A1151&amp;IF($C1151="","","."&amp;$C1151&amp;"."&amp;$B1151)&amp;IF(INDEX(Variables!$D$5:$D$105,MATCH($A1151,Variables!$A$5:$A$105,0))="","","."&amp;INDEX(Variables!$D$5:$D$105,MATCH($A1151,Variables!$A$5:$A$105,0)))&amp;"."&amp;AE$5</f>
        <v/>
      </c>
      <c r="AF1151" s="41">
        <f>AF$134*$D1151*INDEX(AF$117:AF$133,$E1151)</f>
        <v/>
      </c>
      <c r="AG1151" s="40">
        <f>AG$134*$D1151*INDEX(AG$117:AG$133,$E1151)</f>
        <v/>
      </c>
      <c r="AH1151" s="40">
        <f>AH$134*$D1151*INDEX(AH$117:AH$133,$E1151)</f>
        <v/>
      </c>
      <c r="AI1151" s="40">
        <f>AI$134*$D1151*INDEX(AI$117:AI$133,$E1151)</f>
        <v/>
      </c>
      <c r="AJ1151" s="40">
        <f>AJ$134*$D1151*INDEX(AJ$117:AJ$133,$E1151)</f>
        <v/>
      </c>
      <c r="AK1151" s="40">
        <f>AK$134*$D1151*INDEX(AK$117:AK$133,$E1151)</f>
        <v/>
      </c>
      <c r="AL1151" s="40">
        <f>AL$134*$D1151*INDEX(AL$117:AL$133,$E1151)</f>
        <v/>
      </c>
      <c r="AM1151" s="40">
        <f>AM$134*$D1151*INDEX(AM$117:AM$133,$E1151)</f>
        <v/>
      </c>
      <c r="AN1151" s="40">
        <f>AN$134*$D1151*INDEX(AN$117:AN$133,$E1151)</f>
        <v/>
      </c>
      <c r="AO1151" s="40">
        <f>AO$134*$D1151*INDEX(AO$117:AO$133,$E1151)</f>
        <v/>
      </c>
      <c r="AP1151" s="40">
        <f>AP$134*$D1151*INDEX(AP$117:AP$133,$E1151)</f>
        <v/>
      </c>
      <c r="AQ1151" s="40">
        <f>AQ$134*$D1151*INDEX(AQ$117:AQ$133,$E1151)</f>
        <v/>
      </c>
      <c r="AR1151" s="40">
        <f>AR$134*$D1151*INDEX(AR$117:AR$133,$E1151)</f>
        <v/>
      </c>
      <c r="AS1151" s="40">
        <f>AS$134*$D1151*INDEX(AS$117:AS$133,$E1151)</f>
        <v/>
      </c>
      <c r="AT1151" s="40">
        <f>AT$134*$D1151*INDEX(AT$117:AT$133,$E1151)</f>
        <v/>
      </c>
      <c r="AU1151" s="40">
        <f>AU$134*$D1151*INDEX(AU$117:AU$133,$E1151)</f>
        <v/>
      </c>
      <c r="AV1151" s="40">
        <f>AV$134*$D1151*INDEX(AV$117:AV$133,$E1151)</f>
        <v/>
      </c>
      <c r="AW1151" s="40">
        <f>AW$134*$D1151*INDEX(AW$117:AW$133,$E1151)</f>
        <v/>
      </c>
      <c r="AX1151" s="42">
        <f>ETSCOST(AX$134,$D1151,INDEX(AX$117:AX$133,$E1151))</f>
        <v/>
      </c>
    </row>
    <row r="1152" hidden="1" outlineLevel="2">
      <c r="A1152" s="5" t="inlineStr">
        <is>
          <t>ets</t>
        </is>
      </c>
      <c r="B1152" s="5" t="inlineStr">
        <is>
          <t>nga</t>
        </is>
      </c>
      <c r="C1152" s="5" t="inlineStr">
        <is>
          <t>cst</t>
        </is>
      </c>
      <c r="D1152" s="40">
        <f>INDEX(Inputs!$T$5:$T$132,MATCH($B1152&amp;"|"&amp;$C1152,Inputs!$A$5:$A$132,0))</f>
        <v/>
      </c>
      <c r="E1152" s="40">
        <f>INDEX(Inputs!$K$5:$K$132,MATCH($B1152&amp;"|"&amp;$C1152,Inputs!$A$5:$A$132,0))</f>
        <v/>
      </c>
      <c r="F1152" s="39" t="n"/>
      <c r="G1152" s="39" t="n"/>
      <c r="H1152" s="5">
        <f>INDEX(Variables!$B$5:$B$105,MATCH($A1152,Variables!$A$5:$A$105,0))&amp;IF($C1152="",""," | "&amp;INDEX(Mapping!$B$5:$B$26,MATCH($C1152,Mapping!$A$5:$A$26,0))&amp;" | "&amp;INDEX(Mapping!$B$30:$B$41,MATCH($B1152,Mapping!$A$30:$A$41,0)))</f>
        <v/>
      </c>
      <c r="I1152" s="5">
        <f>INDEX(Variables!$C$5:$C$105,MATCH($A1152,Variables!$A$5:$A$105,0))</f>
        <v/>
      </c>
      <c r="J1152" s="5">
        <f>INDEX(Variables!$E$5:$E$105,MATCH($A1152,Variables!$A$5:$A$105,0))</f>
        <v/>
      </c>
      <c r="K1152" s="25">
        <f>LOWER(Settings!$C$4)&amp;".mit."&amp;$A1152&amp;IF($C1152="","","."&amp;$C1152&amp;"."&amp;$B1152)&amp;IF(INDEX(Variables!$D$5:$D$105,MATCH($A1152,Variables!$A$5:$A$105,0))="","","."&amp;INDEX(Variables!$D$5:$D$105,MATCH($A1152,Variables!$A$5:$A$105,0)))&amp;"."&amp;K$5</f>
        <v/>
      </c>
      <c r="L1152" s="41">
        <f>L$134*$D1152*INDEX(L$117:L$133,$E1152)</f>
        <v/>
      </c>
      <c r="M1152" s="40">
        <f>M$134*$D1152*INDEX(M$117:M$133,$E1152)</f>
        <v/>
      </c>
      <c r="N1152" s="40">
        <f>N$134*$D1152*INDEX(N$117:N$133,$E1152)</f>
        <v/>
      </c>
      <c r="O1152" s="40">
        <f>O$134*$D1152*INDEX(O$117:O$133,$E1152)</f>
        <v/>
      </c>
      <c r="P1152" s="40">
        <f>P$134*$D1152*INDEX(P$117:P$133,$E1152)</f>
        <v/>
      </c>
      <c r="Q1152" s="40">
        <f>Q$134*$D1152*INDEX(Q$117:Q$133,$E1152)</f>
        <v/>
      </c>
      <c r="R1152" s="40">
        <f>R$134*$D1152*INDEX(R$117:R$133,$E1152)</f>
        <v/>
      </c>
      <c r="S1152" s="40">
        <f>S$134*$D1152*INDEX(S$117:S$133,$E1152)</f>
        <v/>
      </c>
      <c r="T1152" s="40">
        <f>T$134*$D1152*INDEX(T$117:T$133,$E1152)</f>
        <v/>
      </c>
      <c r="U1152" s="40">
        <f>U$134*$D1152*INDEX(U$117:U$133,$E1152)</f>
        <v/>
      </c>
      <c r="V1152" s="40">
        <f>V$134*$D1152*INDEX(V$117:V$133,$E1152)</f>
        <v/>
      </c>
      <c r="W1152" s="40">
        <f>W$134*$D1152*INDEX(W$117:W$133,$E1152)</f>
        <v/>
      </c>
      <c r="X1152" s="40">
        <f>X$134*$D1152*INDEX(X$117:X$133,$E1152)</f>
        <v/>
      </c>
      <c r="Y1152" s="40">
        <f>Y$134*$D1152*INDEX(Y$117:Y$133,$E1152)</f>
        <v/>
      </c>
      <c r="Z1152" s="40">
        <f>Z$134*$D1152*INDEX(Z$117:Z$133,$E1152)</f>
        <v/>
      </c>
      <c r="AA1152" s="40">
        <f>AA$134*$D1152*INDEX(AA$117:AA$133,$E1152)</f>
        <v/>
      </c>
      <c r="AB1152" s="40">
        <f>AB$134*$D1152*INDEX(AB$117:AB$133,$E1152)</f>
        <v/>
      </c>
      <c r="AC1152" s="40">
        <f>AC$134*$D1152*INDEX(AC$117:AC$133,$E1152)</f>
        <v/>
      </c>
      <c r="AD1152" s="42">
        <f>ETSCOST(AD$134,$D1152,INDEX(AD$117:AD$133,$E1152))</f>
        <v/>
      </c>
      <c r="AE1152" s="25">
        <f>LOWER(Settings!$C$4)&amp;".mit."&amp;$A1152&amp;IF($C1152="","","."&amp;$C1152&amp;"."&amp;$B1152)&amp;IF(INDEX(Variables!$D$5:$D$105,MATCH($A1152,Variables!$A$5:$A$105,0))="","","."&amp;INDEX(Variables!$D$5:$D$105,MATCH($A1152,Variables!$A$5:$A$105,0)))&amp;"."&amp;AE$5</f>
        <v/>
      </c>
      <c r="AF1152" s="41">
        <f>AF$134*$D1152*INDEX(AF$117:AF$133,$E1152)</f>
        <v/>
      </c>
      <c r="AG1152" s="40">
        <f>AG$134*$D1152*INDEX(AG$117:AG$133,$E1152)</f>
        <v/>
      </c>
      <c r="AH1152" s="40">
        <f>AH$134*$D1152*INDEX(AH$117:AH$133,$E1152)</f>
        <v/>
      </c>
      <c r="AI1152" s="40">
        <f>AI$134*$D1152*INDEX(AI$117:AI$133,$E1152)</f>
        <v/>
      </c>
      <c r="AJ1152" s="40">
        <f>AJ$134*$D1152*INDEX(AJ$117:AJ$133,$E1152)</f>
        <v/>
      </c>
      <c r="AK1152" s="40">
        <f>AK$134*$D1152*INDEX(AK$117:AK$133,$E1152)</f>
        <v/>
      </c>
      <c r="AL1152" s="40">
        <f>AL$134*$D1152*INDEX(AL$117:AL$133,$E1152)</f>
        <v/>
      </c>
      <c r="AM1152" s="40">
        <f>AM$134*$D1152*INDEX(AM$117:AM$133,$E1152)</f>
        <v/>
      </c>
      <c r="AN1152" s="40">
        <f>AN$134*$D1152*INDEX(AN$117:AN$133,$E1152)</f>
        <v/>
      </c>
      <c r="AO1152" s="40">
        <f>AO$134*$D1152*INDEX(AO$117:AO$133,$E1152)</f>
        <v/>
      </c>
      <c r="AP1152" s="40">
        <f>AP$134*$D1152*INDEX(AP$117:AP$133,$E1152)</f>
        <v/>
      </c>
      <c r="AQ1152" s="40">
        <f>AQ$134*$D1152*INDEX(AQ$117:AQ$133,$E1152)</f>
        <v/>
      </c>
      <c r="AR1152" s="40">
        <f>AR$134*$D1152*INDEX(AR$117:AR$133,$E1152)</f>
        <v/>
      </c>
      <c r="AS1152" s="40">
        <f>AS$134*$D1152*INDEX(AS$117:AS$133,$E1152)</f>
        <v/>
      </c>
      <c r="AT1152" s="40">
        <f>AT$134*$D1152*INDEX(AT$117:AT$133,$E1152)</f>
        <v/>
      </c>
      <c r="AU1152" s="40">
        <f>AU$134*$D1152*INDEX(AU$117:AU$133,$E1152)</f>
        <v/>
      </c>
      <c r="AV1152" s="40">
        <f>AV$134*$D1152*INDEX(AV$117:AV$133,$E1152)</f>
        <v/>
      </c>
      <c r="AW1152" s="40">
        <f>AW$134*$D1152*INDEX(AW$117:AW$133,$E1152)</f>
        <v/>
      </c>
      <c r="AX1152" s="42">
        <f>ETSCOST(AX$134,$D1152,INDEX(AX$117:AX$133,$E1152))</f>
        <v/>
      </c>
    </row>
    <row r="1153" hidden="1" outlineLevel="2">
      <c r="A1153" s="5" t="inlineStr">
        <is>
          <t>ets</t>
        </is>
      </c>
      <c r="B1153" s="5" t="inlineStr">
        <is>
          <t>gso</t>
        </is>
      </c>
      <c r="C1153" s="5" t="inlineStr">
        <is>
          <t>cst</t>
        </is>
      </c>
      <c r="D1153" s="40">
        <f>INDEX(Inputs!$T$5:$T$132,MATCH($B1153&amp;"|"&amp;$C1153,Inputs!$A$5:$A$132,0))</f>
        <v/>
      </c>
      <c r="E1153" s="40">
        <f>INDEX(Inputs!$K$5:$K$132,MATCH($B1153&amp;"|"&amp;$C1153,Inputs!$A$5:$A$132,0))</f>
        <v/>
      </c>
      <c r="F1153" s="39" t="n"/>
      <c r="G1153" s="39" t="n"/>
      <c r="H1153" s="5">
        <f>INDEX(Variables!$B$5:$B$105,MATCH($A1153,Variables!$A$5:$A$105,0))&amp;IF($C1153="",""," | "&amp;INDEX(Mapping!$B$5:$B$26,MATCH($C1153,Mapping!$A$5:$A$26,0))&amp;" | "&amp;INDEX(Mapping!$B$30:$B$41,MATCH($B1153,Mapping!$A$30:$A$41,0)))</f>
        <v/>
      </c>
      <c r="I1153" s="5">
        <f>INDEX(Variables!$C$5:$C$105,MATCH($A1153,Variables!$A$5:$A$105,0))</f>
        <v/>
      </c>
      <c r="J1153" s="5">
        <f>INDEX(Variables!$E$5:$E$105,MATCH($A1153,Variables!$A$5:$A$105,0))</f>
        <v/>
      </c>
      <c r="K1153" s="25">
        <f>LOWER(Settings!$C$4)&amp;".mit."&amp;$A1153&amp;IF($C1153="","","."&amp;$C1153&amp;"."&amp;$B1153)&amp;IF(INDEX(Variables!$D$5:$D$105,MATCH($A1153,Variables!$A$5:$A$105,0))="","","."&amp;INDEX(Variables!$D$5:$D$105,MATCH($A1153,Variables!$A$5:$A$105,0)))&amp;"."&amp;K$5</f>
        <v/>
      </c>
      <c r="L1153" s="41">
        <f>L$134*$D1153*INDEX(L$117:L$133,$E1153)</f>
        <v/>
      </c>
      <c r="M1153" s="40">
        <f>M$134*$D1153*INDEX(M$117:M$133,$E1153)</f>
        <v/>
      </c>
      <c r="N1153" s="40">
        <f>N$134*$D1153*INDEX(N$117:N$133,$E1153)</f>
        <v/>
      </c>
      <c r="O1153" s="40">
        <f>O$134*$D1153*INDEX(O$117:O$133,$E1153)</f>
        <v/>
      </c>
      <c r="P1153" s="40">
        <f>P$134*$D1153*INDEX(P$117:P$133,$E1153)</f>
        <v/>
      </c>
      <c r="Q1153" s="40">
        <f>Q$134*$D1153*INDEX(Q$117:Q$133,$E1153)</f>
        <v/>
      </c>
      <c r="R1153" s="40">
        <f>R$134*$D1153*INDEX(R$117:R$133,$E1153)</f>
        <v/>
      </c>
      <c r="S1153" s="40">
        <f>S$134*$D1153*INDEX(S$117:S$133,$E1153)</f>
        <v/>
      </c>
      <c r="T1153" s="40">
        <f>T$134*$D1153*INDEX(T$117:T$133,$E1153)</f>
        <v/>
      </c>
      <c r="U1153" s="40">
        <f>U$134*$D1153*INDEX(U$117:U$133,$E1153)</f>
        <v/>
      </c>
      <c r="V1153" s="40">
        <f>V$134*$D1153*INDEX(V$117:V$133,$E1153)</f>
        <v/>
      </c>
      <c r="W1153" s="40">
        <f>W$134*$D1153*INDEX(W$117:W$133,$E1153)</f>
        <v/>
      </c>
      <c r="X1153" s="40">
        <f>X$134*$D1153*INDEX(X$117:X$133,$E1153)</f>
        <v/>
      </c>
      <c r="Y1153" s="40">
        <f>Y$134*$D1153*INDEX(Y$117:Y$133,$E1153)</f>
        <v/>
      </c>
      <c r="Z1153" s="40">
        <f>Z$134*$D1153*INDEX(Z$117:Z$133,$E1153)</f>
        <v/>
      </c>
      <c r="AA1153" s="40">
        <f>AA$134*$D1153*INDEX(AA$117:AA$133,$E1153)</f>
        <v/>
      </c>
      <c r="AB1153" s="40">
        <f>AB$134*$D1153*INDEX(AB$117:AB$133,$E1153)</f>
        <v/>
      </c>
      <c r="AC1153" s="40">
        <f>AC$134*$D1153*INDEX(AC$117:AC$133,$E1153)</f>
        <v/>
      </c>
      <c r="AD1153" s="42">
        <f>ETSCOST(AD$134,$D1153,INDEX(AD$117:AD$133,$E1153))</f>
        <v/>
      </c>
      <c r="AE1153" s="25">
        <f>LOWER(Settings!$C$4)&amp;".mit."&amp;$A1153&amp;IF($C1153="","","."&amp;$C1153&amp;"."&amp;$B1153)&amp;IF(INDEX(Variables!$D$5:$D$105,MATCH($A1153,Variables!$A$5:$A$105,0))="","","."&amp;INDEX(Variables!$D$5:$D$105,MATCH($A1153,Variables!$A$5:$A$105,0)))&amp;"."&amp;AE$5</f>
        <v/>
      </c>
      <c r="AF1153" s="41">
        <f>AF$134*$D1153*INDEX(AF$117:AF$133,$E1153)</f>
        <v/>
      </c>
      <c r="AG1153" s="40">
        <f>AG$134*$D1153*INDEX(AG$117:AG$133,$E1153)</f>
        <v/>
      </c>
      <c r="AH1153" s="40">
        <f>AH$134*$D1153*INDEX(AH$117:AH$133,$E1153)</f>
        <v/>
      </c>
      <c r="AI1153" s="40">
        <f>AI$134*$D1153*INDEX(AI$117:AI$133,$E1153)</f>
        <v/>
      </c>
      <c r="AJ1153" s="40">
        <f>AJ$134*$D1153*INDEX(AJ$117:AJ$133,$E1153)</f>
        <v/>
      </c>
      <c r="AK1153" s="40">
        <f>AK$134*$D1153*INDEX(AK$117:AK$133,$E1153)</f>
        <v/>
      </c>
      <c r="AL1153" s="40">
        <f>AL$134*$D1153*INDEX(AL$117:AL$133,$E1153)</f>
        <v/>
      </c>
      <c r="AM1153" s="40">
        <f>AM$134*$D1153*INDEX(AM$117:AM$133,$E1153)</f>
        <v/>
      </c>
      <c r="AN1153" s="40">
        <f>AN$134*$D1153*INDEX(AN$117:AN$133,$E1153)</f>
        <v/>
      </c>
      <c r="AO1153" s="40">
        <f>AO$134*$D1153*INDEX(AO$117:AO$133,$E1153)</f>
        <v/>
      </c>
      <c r="AP1153" s="40">
        <f>AP$134*$D1153*INDEX(AP$117:AP$133,$E1153)</f>
        <v/>
      </c>
      <c r="AQ1153" s="40">
        <f>AQ$134*$D1153*INDEX(AQ$117:AQ$133,$E1153)</f>
        <v/>
      </c>
      <c r="AR1153" s="40">
        <f>AR$134*$D1153*INDEX(AR$117:AR$133,$E1153)</f>
        <v/>
      </c>
      <c r="AS1153" s="40">
        <f>AS$134*$D1153*INDEX(AS$117:AS$133,$E1153)</f>
        <v/>
      </c>
      <c r="AT1153" s="40">
        <f>AT$134*$D1153*INDEX(AT$117:AT$133,$E1153)</f>
        <v/>
      </c>
      <c r="AU1153" s="40">
        <f>AU$134*$D1153*INDEX(AU$117:AU$133,$E1153)</f>
        <v/>
      </c>
      <c r="AV1153" s="40">
        <f>AV$134*$D1153*INDEX(AV$117:AV$133,$E1153)</f>
        <v/>
      </c>
      <c r="AW1153" s="40">
        <f>AW$134*$D1153*INDEX(AW$117:AW$133,$E1153)</f>
        <v/>
      </c>
      <c r="AX1153" s="42">
        <f>ETSCOST(AX$134,$D1153,INDEX(AX$117:AX$133,$E1153))</f>
        <v/>
      </c>
    </row>
    <row r="1154" hidden="1" outlineLevel="2">
      <c r="A1154" s="5" t="inlineStr">
        <is>
          <t>ets</t>
        </is>
      </c>
      <c r="B1154" s="5" t="inlineStr">
        <is>
          <t>die</t>
        </is>
      </c>
      <c r="C1154" s="5" t="inlineStr">
        <is>
          <t>cst</t>
        </is>
      </c>
      <c r="D1154" s="40">
        <f>INDEX(Inputs!$T$5:$T$132,MATCH($B1154&amp;"|"&amp;$C1154,Inputs!$A$5:$A$132,0))</f>
        <v/>
      </c>
      <c r="E1154" s="40">
        <f>INDEX(Inputs!$K$5:$K$132,MATCH($B1154&amp;"|"&amp;$C1154,Inputs!$A$5:$A$132,0))</f>
        <v/>
      </c>
      <c r="F1154" s="39" t="n"/>
      <c r="G1154" s="39" t="n"/>
      <c r="H1154" s="5">
        <f>INDEX(Variables!$B$5:$B$105,MATCH($A1154,Variables!$A$5:$A$105,0))&amp;IF($C1154="",""," | "&amp;INDEX(Mapping!$B$5:$B$26,MATCH($C1154,Mapping!$A$5:$A$26,0))&amp;" | "&amp;INDEX(Mapping!$B$30:$B$41,MATCH($B1154,Mapping!$A$30:$A$41,0)))</f>
        <v/>
      </c>
      <c r="I1154" s="5">
        <f>INDEX(Variables!$C$5:$C$105,MATCH($A1154,Variables!$A$5:$A$105,0))</f>
        <v/>
      </c>
      <c r="J1154" s="5">
        <f>INDEX(Variables!$E$5:$E$105,MATCH($A1154,Variables!$A$5:$A$105,0))</f>
        <v/>
      </c>
      <c r="K1154" s="25">
        <f>LOWER(Settings!$C$4)&amp;".mit."&amp;$A1154&amp;IF($C1154="","","."&amp;$C1154&amp;"."&amp;$B1154)&amp;IF(INDEX(Variables!$D$5:$D$105,MATCH($A1154,Variables!$A$5:$A$105,0))="","","."&amp;INDEX(Variables!$D$5:$D$105,MATCH($A1154,Variables!$A$5:$A$105,0)))&amp;"."&amp;K$5</f>
        <v/>
      </c>
      <c r="L1154" s="41">
        <f>L$134*$D1154*INDEX(L$117:L$133,$E1154)</f>
        <v/>
      </c>
      <c r="M1154" s="40">
        <f>M$134*$D1154*INDEX(M$117:M$133,$E1154)</f>
        <v/>
      </c>
      <c r="N1154" s="40">
        <f>N$134*$D1154*INDEX(N$117:N$133,$E1154)</f>
        <v/>
      </c>
      <c r="O1154" s="40">
        <f>O$134*$D1154*INDEX(O$117:O$133,$E1154)</f>
        <v/>
      </c>
      <c r="P1154" s="40">
        <f>P$134*$D1154*INDEX(P$117:P$133,$E1154)</f>
        <v/>
      </c>
      <c r="Q1154" s="40">
        <f>Q$134*$D1154*INDEX(Q$117:Q$133,$E1154)</f>
        <v/>
      </c>
      <c r="R1154" s="40">
        <f>R$134*$D1154*INDEX(R$117:R$133,$E1154)</f>
        <v/>
      </c>
      <c r="S1154" s="40">
        <f>S$134*$D1154*INDEX(S$117:S$133,$E1154)</f>
        <v/>
      </c>
      <c r="T1154" s="40">
        <f>T$134*$D1154*INDEX(T$117:T$133,$E1154)</f>
        <v/>
      </c>
      <c r="U1154" s="40">
        <f>U$134*$D1154*INDEX(U$117:U$133,$E1154)</f>
        <v/>
      </c>
      <c r="V1154" s="40">
        <f>V$134*$D1154*INDEX(V$117:V$133,$E1154)</f>
        <v/>
      </c>
      <c r="W1154" s="40">
        <f>W$134*$D1154*INDEX(W$117:W$133,$E1154)</f>
        <v/>
      </c>
      <c r="X1154" s="40">
        <f>X$134*$D1154*INDEX(X$117:X$133,$E1154)</f>
        <v/>
      </c>
      <c r="Y1154" s="40">
        <f>Y$134*$D1154*INDEX(Y$117:Y$133,$E1154)</f>
        <v/>
      </c>
      <c r="Z1154" s="40">
        <f>Z$134*$D1154*INDEX(Z$117:Z$133,$E1154)</f>
        <v/>
      </c>
      <c r="AA1154" s="40">
        <f>AA$134*$D1154*INDEX(AA$117:AA$133,$E1154)</f>
        <v/>
      </c>
      <c r="AB1154" s="40">
        <f>AB$134*$D1154*INDEX(AB$117:AB$133,$E1154)</f>
        <v/>
      </c>
      <c r="AC1154" s="40">
        <f>AC$134*$D1154*INDEX(AC$117:AC$133,$E1154)</f>
        <v/>
      </c>
      <c r="AD1154" s="42">
        <f>ETSCOST(AD$134,$D1154,INDEX(AD$117:AD$133,$E1154))</f>
        <v/>
      </c>
      <c r="AE1154" s="25">
        <f>LOWER(Settings!$C$4)&amp;".mit."&amp;$A1154&amp;IF($C1154="","","."&amp;$C1154&amp;"."&amp;$B1154)&amp;IF(INDEX(Variables!$D$5:$D$105,MATCH($A1154,Variables!$A$5:$A$105,0))="","","."&amp;INDEX(Variables!$D$5:$D$105,MATCH($A1154,Variables!$A$5:$A$105,0)))&amp;"."&amp;AE$5</f>
        <v/>
      </c>
      <c r="AF1154" s="41">
        <f>AF$134*$D1154*INDEX(AF$117:AF$133,$E1154)</f>
        <v/>
      </c>
      <c r="AG1154" s="40">
        <f>AG$134*$D1154*INDEX(AG$117:AG$133,$E1154)</f>
        <v/>
      </c>
      <c r="AH1154" s="40">
        <f>AH$134*$D1154*INDEX(AH$117:AH$133,$E1154)</f>
        <v/>
      </c>
      <c r="AI1154" s="40">
        <f>AI$134*$D1154*INDEX(AI$117:AI$133,$E1154)</f>
        <v/>
      </c>
      <c r="AJ1154" s="40">
        <f>AJ$134*$D1154*INDEX(AJ$117:AJ$133,$E1154)</f>
        <v/>
      </c>
      <c r="AK1154" s="40">
        <f>AK$134*$D1154*INDEX(AK$117:AK$133,$E1154)</f>
        <v/>
      </c>
      <c r="AL1154" s="40">
        <f>AL$134*$D1154*INDEX(AL$117:AL$133,$E1154)</f>
        <v/>
      </c>
      <c r="AM1154" s="40">
        <f>AM$134*$D1154*INDEX(AM$117:AM$133,$E1154)</f>
        <v/>
      </c>
      <c r="AN1154" s="40">
        <f>AN$134*$D1154*INDEX(AN$117:AN$133,$E1154)</f>
        <v/>
      </c>
      <c r="AO1154" s="40">
        <f>AO$134*$D1154*INDEX(AO$117:AO$133,$E1154)</f>
        <v/>
      </c>
      <c r="AP1154" s="40">
        <f>AP$134*$D1154*INDEX(AP$117:AP$133,$E1154)</f>
        <v/>
      </c>
      <c r="AQ1154" s="40">
        <f>AQ$134*$D1154*INDEX(AQ$117:AQ$133,$E1154)</f>
        <v/>
      </c>
      <c r="AR1154" s="40">
        <f>AR$134*$D1154*INDEX(AR$117:AR$133,$E1154)</f>
        <v/>
      </c>
      <c r="AS1154" s="40">
        <f>AS$134*$D1154*INDEX(AS$117:AS$133,$E1154)</f>
        <v/>
      </c>
      <c r="AT1154" s="40">
        <f>AT$134*$D1154*INDEX(AT$117:AT$133,$E1154)</f>
        <v/>
      </c>
      <c r="AU1154" s="40">
        <f>AU$134*$D1154*INDEX(AU$117:AU$133,$E1154)</f>
        <v/>
      </c>
      <c r="AV1154" s="40">
        <f>AV$134*$D1154*INDEX(AV$117:AV$133,$E1154)</f>
        <v/>
      </c>
      <c r="AW1154" s="40">
        <f>AW$134*$D1154*INDEX(AW$117:AW$133,$E1154)</f>
        <v/>
      </c>
      <c r="AX1154" s="42">
        <f>ETSCOST(AX$134,$D1154,INDEX(AX$117:AX$133,$E1154))</f>
        <v/>
      </c>
    </row>
    <row r="1155" hidden="1" outlineLevel="2">
      <c r="A1155" s="5" t="inlineStr">
        <is>
          <t>ets</t>
        </is>
      </c>
      <c r="B1155" s="5" t="inlineStr">
        <is>
          <t>lpg</t>
        </is>
      </c>
      <c r="C1155" s="5" t="inlineStr">
        <is>
          <t>cst</t>
        </is>
      </c>
      <c r="D1155" s="40">
        <f>INDEX(Inputs!$T$5:$T$132,MATCH($B1155&amp;"|"&amp;$C1155,Inputs!$A$5:$A$132,0))</f>
        <v/>
      </c>
      <c r="E1155" s="40">
        <f>INDEX(Inputs!$K$5:$K$132,MATCH($B1155&amp;"|"&amp;$C1155,Inputs!$A$5:$A$132,0))</f>
        <v/>
      </c>
      <c r="F1155" s="39" t="n"/>
      <c r="G1155" s="39" t="n"/>
      <c r="H1155" s="5">
        <f>INDEX(Variables!$B$5:$B$105,MATCH($A1155,Variables!$A$5:$A$105,0))&amp;IF($C1155="",""," | "&amp;INDEX(Mapping!$B$5:$B$26,MATCH($C1155,Mapping!$A$5:$A$26,0))&amp;" | "&amp;INDEX(Mapping!$B$30:$B$41,MATCH($B1155,Mapping!$A$30:$A$41,0)))</f>
        <v/>
      </c>
      <c r="I1155" s="5">
        <f>INDEX(Variables!$C$5:$C$105,MATCH($A1155,Variables!$A$5:$A$105,0))</f>
        <v/>
      </c>
      <c r="J1155" s="5">
        <f>INDEX(Variables!$E$5:$E$105,MATCH($A1155,Variables!$A$5:$A$105,0))</f>
        <v/>
      </c>
      <c r="K1155" s="25">
        <f>LOWER(Settings!$C$4)&amp;".mit."&amp;$A1155&amp;IF($C1155="","","."&amp;$C1155&amp;"."&amp;$B1155)&amp;IF(INDEX(Variables!$D$5:$D$105,MATCH($A1155,Variables!$A$5:$A$105,0))="","","."&amp;INDEX(Variables!$D$5:$D$105,MATCH($A1155,Variables!$A$5:$A$105,0)))&amp;"."&amp;K$5</f>
        <v/>
      </c>
      <c r="L1155" s="41">
        <f>L$134*$D1155*INDEX(L$117:L$133,$E1155)</f>
        <v/>
      </c>
      <c r="M1155" s="40">
        <f>M$134*$D1155*INDEX(M$117:M$133,$E1155)</f>
        <v/>
      </c>
      <c r="N1155" s="40">
        <f>N$134*$D1155*INDEX(N$117:N$133,$E1155)</f>
        <v/>
      </c>
      <c r="O1155" s="40">
        <f>O$134*$D1155*INDEX(O$117:O$133,$E1155)</f>
        <v/>
      </c>
      <c r="P1155" s="40">
        <f>P$134*$D1155*INDEX(P$117:P$133,$E1155)</f>
        <v/>
      </c>
      <c r="Q1155" s="40">
        <f>Q$134*$D1155*INDEX(Q$117:Q$133,$E1155)</f>
        <v/>
      </c>
      <c r="R1155" s="40">
        <f>R$134*$D1155*INDEX(R$117:R$133,$E1155)</f>
        <v/>
      </c>
      <c r="S1155" s="40">
        <f>S$134*$D1155*INDEX(S$117:S$133,$E1155)</f>
        <v/>
      </c>
      <c r="T1155" s="40">
        <f>T$134*$D1155*INDEX(T$117:T$133,$E1155)</f>
        <v/>
      </c>
      <c r="U1155" s="40">
        <f>U$134*$D1155*INDEX(U$117:U$133,$E1155)</f>
        <v/>
      </c>
      <c r="V1155" s="40">
        <f>V$134*$D1155*INDEX(V$117:V$133,$E1155)</f>
        <v/>
      </c>
      <c r="W1155" s="40">
        <f>W$134*$D1155*INDEX(W$117:W$133,$E1155)</f>
        <v/>
      </c>
      <c r="X1155" s="40">
        <f>X$134*$D1155*INDEX(X$117:X$133,$E1155)</f>
        <v/>
      </c>
      <c r="Y1155" s="40">
        <f>Y$134*$D1155*INDEX(Y$117:Y$133,$E1155)</f>
        <v/>
      </c>
      <c r="Z1155" s="40">
        <f>Z$134*$D1155*INDEX(Z$117:Z$133,$E1155)</f>
        <v/>
      </c>
      <c r="AA1155" s="40">
        <f>AA$134*$D1155*INDEX(AA$117:AA$133,$E1155)</f>
        <v/>
      </c>
      <c r="AB1155" s="40">
        <f>AB$134*$D1155*INDEX(AB$117:AB$133,$E1155)</f>
        <v/>
      </c>
      <c r="AC1155" s="40">
        <f>AC$134*$D1155*INDEX(AC$117:AC$133,$E1155)</f>
        <v/>
      </c>
      <c r="AD1155" s="42">
        <f>ETSCOST(AD$134,$D1155,INDEX(AD$117:AD$133,$E1155))</f>
        <v/>
      </c>
      <c r="AE1155" s="25">
        <f>LOWER(Settings!$C$4)&amp;".mit."&amp;$A1155&amp;IF($C1155="","","."&amp;$C1155&amp;"."&amp;$B1155)&amp;IF(INDEX(Variables!$D$5:$D$105,MATCH($A1155,Variables!$A$5:$A$105,0))="","","."&amp;INDEX(Variables!$D$5:$D$105,MATCH($A1155,Variables!$A$5:$A$105,0)))&amp;"."&amp;AE$5</f>
        <v/>
      </c>
      <c r="AF1155" s="41">
        <f>AF$134*$D1155*INDEX(AF$117:AF$133,$E1155)</f>
        <v/>
      </c>
      <c r="AG1155" s="40">
        <f>AG$134*$D1155*INDEX(AG$117:AG$133,$E1155)</f>
        <v/>
      </c>
      <c r="AH1155" s="40">
        <f>AH$134*$D1155*INDEX(AH$117:AH$133,$E1155)</f>
        <v/>
      </c>
      <c r="AI1155" s="40">
        <f>AI$134*$D1155*INDEX(AI$117:AI$133,$E1155)</f>
        <v/>
      </c>
      <c r="AJ1155" s="40">
        <f>AJ$134*$D1155*INDEX(AJ$117:AJ$133,$E1155)</f>
        <v/>
      </c>
      <c r="AK1155" s="40">
        <f>AK$134*$D1155*INDEX(AK$117:AK$133,$E1155)</f>
        <v/>
      </c>
      <c r="AL1155" s="40">
        <f>AL$134*$D1155*INDEX(AL$117:AL$133,$E1155)</f>
        <v/>
      </c>
      <c r="AM1155" s="40">
        <f>AM$134*$D1155*INDEX(AM$117:AM$133,$E1155)</f>
        <v/>
      </c>
      <c r="AN1155" s="40">
        <f>AN$134*$D1155*INDEX(AN$117:AN$133,$E1155)</f>
        <v/>
      </c>
      <c r="AO1155" s="40">
        <f>AO$134*$D1155*INDEX(AO$117:AO$133,$E1155)</f>
        <v/>
      </c>
      <c r="AP1155" s="40">
        <f>AP$134*$D1155*INDEX(AP$117:AP$133,$E1155)</f>
        <v/>
      </c>
      <c r="AQ1155" s="40">
        <f>AQ$134*$D1155*INDEX(AQ$117:AQ$133,$E1155)</f>
        <v/>
      </c>
      <c r="AR1155" s="40">
        <f>AR$134*$D1155*INDEX(AR$117:AR$133,$E1155)</f>
        <v/>
      </c>
      <c r="AS1155" s="40">
        <f>AS$134*$D1155*INDEX(AS$117:AS$133,$E1155)</f>
        <v/>
      </c>
      <c r="AT1155" s="40">
        <f>AT$134*$D1155*INDEX(AT$117:AT$133,$E1155)</f>
        <v/>
      </c>
      <c r="AU1155" s="40">
        <f>AU$134*$D1155*INDEX(AU$117:AU$133,$E1155)</f>
        <v/>
      </c>
      <c r="AV1155" s="40">
        <f>AV$134*$D1155*INDEX(AV$117:AV$133,$E1155)</f>
        <v/>
      </c>
      <c r="AW1155" s="40">
        <f>AW$134*$D1155*INDEX(AW$117:AW$133,$E1155)</f>
        <v/>
      </c>
      <c r="AX1155" s="42">
        <f>ETSCOST(AX$134,$D1155,INDEX(AX$117:AX$133,$E1155))</f>
        <v/>
      </c>
    </row>
    <row r="1156" hidden="1" outlineLevel="2">
      <c r="A1156" s="5" t="inlineStr">
        <is>
          <t>ets</t>
        </is>
      </c>
      <c r="B1156" s="5" t="inlineStr">
        <is>
          <t>ker</t>
        </is>
      </c>
      <c r="C1156" s="5" t="inlineStr">
        <is>
          <t>cst</t>
        </is>
      </c>
      <c r="D1156" s="40">
        <f>INDEX(Inputs!$T$5:$T$132,MATCH($B1156&amp;"|"&amp;$C1156,Inputs!$A$5:$A$132,0))</f>
        <v/>
      </c>
      <c r="E1156" s="40">
        <f>INDEX(Inputs!$K$5:$K$132,MATCH($B1156&amp;"|"&amp;$C1156,Inputs!$A$5:$A$132,0))</f>
        <v/>
      </c>
      <c r="F1156" s="39" t="n"/>
      <c r="G1156" s="39" t="n"/>
      <c r="H1156" s="5">
        <f>INDEX(Variables!$B$5:$B$105,MATCH($A1156,Variables!$A$5:$A$105,0))&amp;IF($C1156="",""," | "&amp;INDEX(Mapping!$B$5:$B$26,MATCH($C1156,Mapping!$A$5:$A$26,0))&amp;" | "&amp;INDEX(Mapping!$B$30:$B$41,MATCH($B1156,Mapping!$A$30:$A$41,0)))</f>
        <v/>
      </c>
      <c r="I1156" s="5">
        <f>INDEX(Variables!$C$5:$C$105,MATCH($A1156,Variables!$A$5:$A$105,0))</f>
        <v/>
      </c>
      <c r="J1156" s="5">
        <f>INDEX(Variables!$E$5:$E$105,MATCH($A1156,Variables!$A$5:$A$105,0))</f>
        <v/>
      </c>
      <c r="K1156" s="25">
        <f>LOWER(Settings!$C$4)&amp;".mit."&amp;$A1156&amp;IF($C1156="","","."&amp;$C1156&amp;"."&amp;$B1156)&amp;IF(INDEX(Variables!$D$5:$D$105,MATCH($A1156,Variables!$A$5:$A$105,0))="","","."&amp;INDEX(Variables!$D$5:$D$105,MATCH($A1156,Variables!$A$5:$A$105,0)))&amp;"."&amp;K$5</f>
        <v/>
      </c>
      <c r="L1156" s="41">
        <f>L$134*$D1156*INDEX(L$117:L$133,$E1156)</f>
        <v/>
      </c>
      <c r="M1156" s="40">
        <f>M$134*$D1156*INDEX(M$117:M$133,$E1156)</f>
        <v/>
      </c>
      <c r="N1156" s="40">
        <f>N$134*$D1156*INDEX(N$117:N$133,$E1156)</f>
        <v/>
      </c>
      <c r="O1156" s="40">
        <f>O$134*$D1156*INDEX(O$117:O$133,$E1156)</f>
        <v/>
      </c>
      <c r="P1156" s="40">
        <f>P$134*$D1156*INDEX(P$117:P$133,$E1156)</f>
        <v/>
      </c>
      <c r="Q1156" s="40">
        <f>Q$134*$D1156*INDEX(Q$117:Q$133,$E1156)</f>
        <v/>
      </c>
      <c r="R1156" s="40">
        <f>R$134*$D1156*INDEX(R$117:R$133,$E1156)</f>
        <v/>
      </c>
      <c r="S1156" s="40">
        <f>S$134*$D1156*INDEX(S$117:S$133,$E1156)</f>
        <v/>
      </c>
      <c r="T1156" s="40">
        <f>T$134*$D1156*INDEX(T$117:T$133,$E1156)</f>
        <v/>
      </c>
      <c r="U1156" s="40">
        <f>U$134*$D1156*INDEX(U$117:U$133,$E1156)</f>
        <v/>
      </c>
      <c r="V1156" s="40">
        <f>V$134*$D1156*INDEX(V$117:V$133,$E1156)</f>
        <v/>
      </c>
      <c r="W1156" s="40">
        <f>W$134*$D1156*INDEX(W$117:W$133,$E1156)</f>
        <v/>
      </c>
      <c r="X1156" s="40">
        <f>X$134*$D1156*INDEX(X$117:X$133,$E1156)</f>
        <v/>
      </c>
      <c r="Y1156" s="40">
        <f>Y$134*$D1156*INDEX(Y$117:Y$133,$E1156)</f>
        <v/>
      </c>
      <c r="Z1156" s="40">
        <f>Z$134*$D1156*INDEX(Z$117:Z$133,$E1156)</f>
        <v/>
      </c>
      <c r="AA1156" s="40">
        <f>AA$134*$D1156*INDEX(AA$117:AA$133,$E1156)</f>
        <v/>
      </c>
      <c r="AB1156" s="40">
        <f>AB$134*$D1156*INDEX(AB$117:AB$133,$E1156)</f>
        <v/>
      </c>
      <c r="AC1156" s="40">
        <f>AC$134*$D1156*INDEX(AC$117:AC$133,$E1156)</f>
        <v/>
      </c>
      <c r="AD1156" s="42">
        <f>ETSCOST(AD$134,$D1156,INDEX(AD$117:AD$133,$E1156))</f>
        <v/>
      </c>
      <c r="AE1156" s="25">
        <f>LOWER(Settings!$C$4)&amp;".mit."&amp;$A1156&amp;IF($C1156="","","."&amp;$C1156&amp;"."&amp;$B1156)&amp;IF(INDEX(Variables!$D$5:$D$105,MATCH($A1156,Variables!$A$5:$A$105,0))="","","."&amp;INDEX(Variables!$D$5:$D$105,MATCH($A1156,Variables!$A$5:$A$105,0)))&amp;"."&amp;AE$5</f>
        <v/>
      </c>
      <c r="AF1156" s="41">
        <f>AF$134*$D1156*INDEX(AF$117:AF$133,$E1156)</f>
        <v/>
      </c>
      <c r="AG1156" s="40">
        <f>AG$134*$D1156*INDEX(AG$117:AG$133,$E1156)</f>
        <v/>
      </c>
      <c r="AH1156" s="40">
        <f>AH$134*$D1156*INDEX(AH$117:AH$133,$E1156)</f>
        <v/>
      </c>
      <c r="AI1156" s="40">
        <f>AI$134*$D1156*INDEX(AI$117:AI$133,$E1156)</f>
        <v/>
      </c>
      <c r="AJ1156" s="40">
        <f>AJ$134*$D1156*INDEX(AJ$117:AJ$133,$E1156)</f>
        <v/>
      </c>
      <c r="AK1156" s="40">
        <f>AK$134*$D1156*INDEX(AK$117:AK$133,$E1156)</f>
        <v/>
      </c>
      <c r="AL1156" s="40">
        <f>AL$134*$D1156*INDEX(AL$117:AL$133,$E1156)</f>
        <v/>
      </c>
      <c r="AM1156" s="40">
        <f>AM$134*$D1156*INDEX(AM$117:AM$133,$E1156)</f>
        <v/>
      </c>
      <c r="AN1156" s="40">
        <f>AN$134*$D1156*INDEX(AN$117:AN$133,$E1156)</f>
        <v/>
      </c>
      <c r="AO1156" s="40">
        <f>AO$134*$D1156*INDEX(AO$117:AO$133,$E1156)</f>
        <v/>
      </c>
      <c r="AP1156" s="40">
        <f>AP$134*$D1156*INDEX(AP$117:AP$133,$E1156)</f>
        <v/>
      </c>
      <c r="AQ1156" s="40">
        <f>AQ$134*$D1156*INDEX(AQ$117:AQ$133,$E1156)</f>
        <v/>
      </c>
      <c r="AR1156" s="40">
        <f>AR$134*$D1156*INDEX(AR$117:AR$133,$E1156)</f>
        <v/>
      </c>
      <c r="AS1156" s="40">
        <f>AS$134*$D1156*INDEX(AS$117:AS$133,$E1156)</f>
        <v/>
      </c>
      <c r="AT1156" s="40">
        <f>AT$134*$D1156*INDEX(AT$117:AT$133,$E1156)</f>
        <v/>
      </c>
      <c r="AU1156" s="40">
        <f>AU$134*$D1156*INDEX(AU$117:AU$133,$E1156)</f>
        <v/>
      </c>
      <c r="AV1156" s="40">
        <f>AV$134*$D1156*INDEX(AV$117:AV$133,$E1156)</f>
        <v/>
      </c>
      <c r="AW1156" s="40">
        <f>AW$134*$D1156*INDEX(AW$117:AW$133,$E1156)</f>
        <v/>
      </c>
      <c r="AX1156" s="42">
        <f>ETSCOST(AX$134,$D1156,INDEX(AX$117:AX$133,$E1156))</f>
        <v/>
      </c>
    </row>
    <row r="1157" hidden="1" outlineLevel="2">
      <c r="A1157" s="5" t="inlineStr">
        <is>
          <t>ets</t>
        </is>
      </c>
      <c r="B1157" s="5" t="inlineStr">
        <is>
          <t>oop</t>
        </is>
      </c>
      <c r="C1157" s="5" t="inlineStr">
        <is>
          <t>cst</t>
        </is>
      </c>
      <c r="D1157" s="40">
        <f>INDEX(Inputs!$T$5:$T$132,MATCH($B1157&amp;"|"&amp;$C1157,Inputs!$A$5:$A$132,0))</f>
        <v/>
      </c>
      <c r="E1157" s="40">
        <f>INDEX(Inputs!$K$5:$K$132,MATCH($B1157&amp;"|"&amp;$C1157,Inputs!$A$5:$A$132,0))</f>
        <v/>
      </c>
      <c r="F1157" s="39" t="n"/>
      <c r="G1157" s="39" t="n"/>
      <c r="H1157" s="5">
        <f>INDEX(Variables!$B$5:$B$105,MATCH($A1157,Variables!$A$5:$A$105,0))&amp;IF($C1157="",""," | "&amp;INDEX(Mapping!$B$5:$B$26,MATCH($C1157,Mapping!$A$5:$A$26,0))&amp;" | "&amp;INDEX(Mapping!$B$30:$B$41,MATCH($B1157,Mapping!$A$30:$A$41,0)))</f>
        <v/>
      </c>
      <c r="I1157" s="5">
        <f>INDEX(Variables!$C$5:$C$105,MATCH($A1157,Variables!$A$5:$A$105,0))</f>
        <v/>
      </c>
      <c r="J1157" s="5">
        <f>INDEX(Variables!$E$5:$E$105,MATCH($A1157,Variables!$A$5:$A$105,0))</f>
        <v/>
      </c>
      <c r="K1157" s="25">
        <f>LOWER(Settings!$C$4)&amp;".mit."&amp;$A1157&amp;IF($C1157="","","."&amp;$C1157&amp;"."&amp;$B1157)&amp;IF(INDEX(Variables!$D$5:$D$105,MATCH($A1157,Variables!$A$5:$A$105,0))="","","."&amp;INDEX(Variables!$D$5:$D$105,MATCH($A1157,Variables!$A$5:$A$105,0)))&amp;"."&amp;K$5</f>
        <v/>
      </c>
      <c r="L1157" s="41">
        <f>L$134*$D1157*INDEX(L$117:L$133,$E1157)</f>
        <v/>
      </c>
      <c r="M1157" s="40">
        <f>M$134*$D1157*INDEX(M$117:M$133,$E1157)</f>
        <v/>
      </c>
      <c r="N1157" s="40">
        <f>N$134*$D1157*INDEX(N$117:N$133,$E1157)</f>
        <v/>
      </c>
      <c r="O1157" s="40">
        <f>O$134*$D1157*INDEX(O$117:O$133,$E1157)</f>
        <v/>
      </c>
      <c r="P1157" s="40">
        <f>P$134*$D1157*INDEX(P$117:P$133,$E1157)</f>
        <v/>
      </c>
      <c r="Q1157" s="40">
        <f>Q$134*$D1157*INDEX(Q$117:Q$133,$E1157)</f>
        <v/>
      </c>
      <c r="R1157" s="40">
        <f>R$134*$D1157*INDEX(R$117:R$133,$E1157)</f>
        <v/>
      </c>
      <c r="S1157" s="40">
        <f>S$134*$D1157*INDEX(S$117:S$133,$E1157)</f>
        <v/>
      </c>
      <c r="T1157" s="40">
        <f>T$134*$D1157*INDEX(T$117:T$133,$E1157)</f>
        <v/>
      </c>
      <c r="U1157" s="40">
        <f>U$134*$D1157*INDEX(U$117:U$133,$E1157)</f>
        <v/>
      </c>
      <c r="V1157" s="40">
        <f>V$134*$D1157*INDEX(V$117:V$133,$E1157)</f>
        <v/>
      </c>
      <c r="W1157" s="40">
        <f>W$134*$D1157*INDEX(W$117:W$133,$E1157)</f>
        <v/>
      </c>
      <c r="X1157" s="40">
        <f>X$134*$D1157*INDEX(X$117:X$133,$E1157)</f>
        <v/>
      </c>
      <c r="Y1157" s="40">
        <f>Y$134*$D1157*INDEX(Y$117:Y$133,$E1157)</f>
        <v/>
      </c>
      <c r="Z1157" s="40">
        <f>Z$134*$D1157*INDEX(Z$117:Z$133,$E1157)</f>
        <v/>
      </c>
      <c r="AA1157" s="40">
        <f>AA$134*$D1157*INDEX(AA$117:AA$133,$E1157)</f>
        <v/>
      </c>
      <c r="AB1157" s="40">
        <f>AB$134*$D1157*INDEX(AB$117:AB$133,$E1157)</f>
        <v/>
      </c>
      <c r="AC1157" s="40">
        <f>AC$134*$D1157*INDEX(AC$117:AC$133,$E1157)</f>
        <v/>
      </c>
      <c r="AD1157" s="42">
        <f>ETSCOST(AD$134,$D1157,INDEX(AD$117:AD$133,$E1157))</f>
        <v/>
      </c>
      <c r="AE1157" s="25">
        <f>LOWER(Settings!$C$4)&amp;".mit."&amp;$A1157&amp;IF($C1157="","","."&amp;$C1157&amp;"."&amp;$B1157)&amp;IF(INDEX(Variables!$D$5:$D$105,MATCH($A1157,Variables!$A$5:$A$105,0))="","","."&amp;INDEX(Variables!$D$5:$D$105,MATCH($A1157,Variables!$A$5:$A$105,0)))&amp;"."&amp;AE$5</f>
        <v/>
      </c>
      <c r="AF1157" s="41">
        <f>AF$134*$D1157*INDEX(AF$117:AF$133,$E1157)</f>
        <v/>
      </c>
      <c r="AG1157" s="40">
        <f>AG$134*$D1157*INDEX(AG$117:AG$133,$E1157)</f>
        <v/>
      </c>
      <c r="AH1157" s="40">
        <f>AH$134*$D1157*INDEX(AH$117:AH$133,$E1157)</f>
        <v/>
      </c>
      <c r="AI1157" s="40">
        <f>AI$134*$D1157*INDEX(AI$117:AI$133,$E1157)</f>
        <v/>
      </c>
      <c r="AJ1157" s="40">
        <f>AJ$134*$D1157*INDEX(AJ$117:AJ$133,$E1157)</f>
        <v/>
      </c>
      <c r="AK1157" s="40">
        <f>AK$134*$D1157*INDEX(AK$117:AK$133,$E1157)</f>
        <v/>
      </c>
      <c r="AL1157" s="40">
        <f>AL$134*$D1157*INDEX(AL$117:AL$133,$E1157)</f>
        <v/>
      </c>
      <c r="AM1157" s="40">
        <f>AM$134*$D1157*INDEX(AM$117:AM$133,$E1157)</f>
        <v/>
      </c>
      <c r="AN1157" s="40">
        <f>AN$134*$D1157*INDEX(AN$117:AN$133,$E1157)</f>
        <v/>
      </c>
      <c r="AO1157" s="40">
        <f>AO$134*$D1157*INDEX(AO$117:AO$133,$E1157)</f>
        <v/>
      </c>
      <c r="AP1157" s="40">
        <f>AP$134*$D1157*INDEX(AP$117:AP$133,$E1157)</f>
        <v/>
      </c>
      <c r="AQ1157" s="40">
        <f>AQ$134*$D1157*INDEX(AQ$117:AQ$133,$E1157)</f>
        <v/>
      </c>
      <c r="AR1157" s="40">
        <f>AR$134*$D1157*INDEX(AR$117:AR$133,$E1157)</f>
        <v/>
      </c>
      <c r="AS1157" s="40">
        <f>AS$134*$D1157*INDEX(AS$117:AS$133,$E1157)</f>
        <v/>
      </c>
      <c r="AT1157" s="40">
        <f>AT$134*$D1157*INDEX(AT$117:AT$133,$E1157)</f>
        <v/>
      </c>
      <c r="AU1157" s="40">
        <f>AU$134*$D1157*INDEX(AU$117:AU$133,$E1157)</f>
        <v/>
      </c>
      <c r="AV1157" s="40">
        <f>AV$134*$D1157*INDEX(AV$117:AV$133,$E1157)</f>
        <v/>
      </c>
      <c r="AW1157" s="40">
        <f>AW$134*$D1157*INDEX(AW$117:AW$133,$E1157)</f>
        <v/>
      </c>
      <c r="AX1157" s="42">
        <f>ETSCOST(AX$134,$D1157,INDEX(AX$117:AX$133,$E1157))</f>
        <v/>
      </c>
    </row>
    <row r="1158" hidden="1" outlineLevel="2">
      <c r="A1158" s="5" t="inlineStr">
        <is>
          <t>ets</t>
        </is>
      </c>
      <c r="B1158" s="5" t="inlineStr">
        <is>
          <t>bio</t>
        </is>
      </c>
      <c r="C1158" s="5" t="inlineStr">
        <is>
          <t>cst</t>
        </is>
      </c>
      <c r="D1158" s="40">
        <f>INDEX(Inputs!$T$5:$T$132,MATCH($B1158&amp;"|"&amp;$C1158,Inputs!$A$5:$A$132,0))</f>
        <v/>
      </c>
      <c r="E1158" s="40">
        <f>INDEX(Inputs!$K$5:$K$132,MATCH($B1158&amp;"|"&amp;$C1158,Inputs!$A$5:$A$132,0))</f>
        <v/>
      </c>
      <c r="F1158" s="39" t="n"/>
      <c r="G1158" s="39" t="n"/>
      <c r="H1158" s="5">
        <f>INDEX(Variables!$B$5:$B$105,MATCH($A1158,Variables!$A$5:$A$105,0))&amp;IF($C1158="",""," | "&amp;INDEX(Mapping!$B$5:$B$26,MATCH($C1158,Mapping!$A$5:$A$26,0))&amp;" | "&amp;INDEX(Mapping!$B$30:$B$41,MATCH($B1158,Mapping!$A$30:$A$41,0)))</f>
        <v/>
      </c>
      <c r="I1158" s="5">
        <f>INDEX(Variables!$C$5:$C$105,MATCH($A1158,Variables!$A$5:$A$105,0))</f>
        <v/>
      </c>
      <c r="J1158" s="5">
        <f>INDEX(Variables!$E$5:$E$105,MATCH($A1158,Variables!$A$5:$A$105,0))</f>
        <v/>
      </c>
      <c r="K1158" s="25">
        <f>LOWER(Settings!$C$4)&amp;".mit."&amp;$A1158&amp;IF($C1158="","","."&amp;$C1158&amp;"."&amp;$B1158)&amp;IF(INDEX(Variables!$D$5:$D$105,MATCH($A1158,Variables!$A$5:$A$105,0))="","","."&amp;INDEX(Variables!$D$5:$D$105,MATCH($A1158,Variables!$A$5:$A$105,0)))&amp;"."&amp;K$5</f>
        <v/>
      </c>
      <c r="L1158" s="41">
        <f>L$134*$D1158*INDEX(L$117:L$133,$E1158)</f>
        <v/>
      </c>
      <c r="M1158" s="40">
        <f>M$134*$D1158*INDEX(M$117:M$133,$E1158)</f>
        <v/>
      </c>
      <c r="N1158" s="40">
        <f>N$134*$D1158*INDEX(N$117:N$133,$E1158)</f>
        <v/>
      </c>
      <c r="O1158" s="40">
        <f>O$134*$D1158*INDEX(O$117:O$133,$E1158)</f>
        <v/>
      </c>
      <c r="P1158" s="40">
        <f>P$134*$D1158*INDEX(P$117:P$133,$E1158)</f>
        <v/>
      </c>
      <c r="Q1158" s="40">
        <f>Q$134*$D1158*INDEX(Q$117:Q$133,$E1158)</f>
        <v/>
      </c>
      <c r="R1158" s="40">
        <f>R$134*$D1158*INDEX(R$117:R$133,$E1158)</f>
        <v/>
      </c>
      <c r="S1158" s="40">
        <f>S$134*$D1158*INDEX(S$117:S$133,$E1158)</f>
        <v/>
      </c>
      <c r="T1158" s="40">
        <f>T$134*$D1158*INDEX(T$117:T$133,$E1158)</f>
        <v/>
      </c>
      <c r="U1158" s="40">
        <f>U$134*$D1158*INDEX(U$117:U$133,$E1158)</f>
        <v/>
      </c>
      <c r="V1158" s="40">
        <f>V$134*$D1158*INDEX(V$117:V$133,$E1158)</f>
        <v/>
      </c>
      <c r="W1158" s="40">
        <f>W$134*$D1158*INDEX(W$117:W$133,$E1158)</f>
        <v/>
      </c>
      <c r="X1158" s="40">
        <f>X$134*$D1158*INDEX(X$117:X$133,$E1158)</f>
        <v/>
      </c>
      <c r="Y1158" s="40">
        <f>Y$134*$D1158*INDEX(Y$117:Y$133,$E1158)</f>
        <v/>
      </c>
      <c r="Z1158" s="40">
        <f>Z$134*$D1158*INDEX(Z$117:Z$133,$E1158)</f>
        <v/>
      </c>
      <c r="AA1158" s="40">
        <f>AA$134*$D1158*INDEX(AA$117:AA$133,$E1158)</f>
        <v/>
      </c>
      <c r="AB1158" s="40">
        <f>AB$134*$D1158*INDEX(AB$117:AB$133,$E1158)</f>
        <v/>
      </c>
      <c r="AC1158" s="40">
        <f>AC$134*$D1158*INDEX(AC$117:AC$133,$E1158)</f>
        <v/>
      </c>
      <c r="AD1158" s="42">
        <f>ETSCOST(AD$134,$D1158,INDEX(AD$117:AD$133,$E1158))</f>
        <v/>
      </c>
      <c r="AE1158" s="25">
        <f>LOWER(Settings!$C$4)&amp;".mit."&amp;$A1158&amp;IF($C1158="","","."&amp;$C1158&amp;"."&amp;$B1158)&amp;IF(INDEX(Variables!$D$5:$D$105,MATCH($A1158,Variables!$A$5:$A$105,0))="","","."&amp;INDEX(Variables!$D$5:$D$105,MATCH($A1158,Variables!$A$5:$A$105,0)))&amp;"."&amp;AE$5</f>
        <v/>
      </c>
      <c r="AF1158" s="41">
        <f>AF$134*$D1158*INDEX(AF$117:AF$133,$E1158)</f>
        <v/>
      </c>
      <c r="AG1158" s="40">
        <f>AG$134*$D1158*INDEX(AG$117:AG$133,$E1158)</f>
        <v/>
      </c>
      <c r="AH1158" s="40">
        <f>AH$134*$D1158*INDEX(AH$117:AH$133,$E1158)</f>
        <v/>
      </c>
      <c r="AI1158" s="40">
        <f>AI$134*$D1158*INDEX(AI$117:AI$133,$E1158)</f>
        <v/>
      </c>
      <c r="AJ1158" s="40">
        <f>AJ$134*$D1158*INDEX(AJ$117:AJ$133,$E1158)</f>
        <v/>
      </c>
      <c r="AK1158" s="40">
        <f>AK$134*$D1158*INDEX(AK$117:AK$133,$E1158)</f>
        <v/>
      </c>
      <c r="AL1158" s="40">
        <f>AL$134*$D1158*INDEX(AL$117:AL$133,$E1158)</f>
        <v/>
      </c>
      <c r="AM1158" s="40">
        <f>AM$134*$D1158*INDEX(AM$117:AM$133,$E1158)</f>
        <v/>
      </c>
      <c r="AN1158" s="40">
        <f>AN$134*$D1158*INDEX(AN$117:AN$133,$E1158)</f>
        <v/>
      </c>
      <c r="AO1158" s="40">
        <f>AO$134*$D1158*INDEX(AO$117:AO$133,$E1158)</f>
        <v/>
      </c>
      <c r="AP1158" s="40">
        <f>AP$134*$D1158*INDEX(AP$117:AP$133,$E1158)</f>
        <v/>
      </c>
      <c r="AQ1158" s="40">
        <f>AQ$134*$D1158*INDEX(AQ$117:AQ$133,$E1158)</f>
        <v/>
      </c>
      <c r="AR1158" s="40">
        <f>AR$134*$D1158*INDEX(AR$117:AR$133,$E1158)</f>
        <v/>
      </c>
      <c r="AS1158" s="40">
        <f>AS$134*$D1158*INDEX(AS$117:AS$133,$E1158)</f>
        <v/>
      </c>
      <c r="AT1158" s="40">
        <f>AT$134*$D1158*INDEX(AT$117:AT$133,$E1158)</f>
        <v/>
      </c>
      <c r="AU1158" s="40">
        <f>AU$134*$D1158*INDEX(AU$117:AU$133,$E1158)</f>
        <v/>
      </c>
      <c r="AV1158" s="40">
        <f>AV$134*$D1158*INDEX(AV$117:AV$133,$E1158)</f>
        <v/>
      </c>
      <c r="AW1158" s="40">
        <f>AW$134*$D1158*INDEX(AW$117:AW$133,$E1158)</f>
        <v/>
      </c>
      <c r="AX1158" s="42">
        <f>ETSCOST(AX$134,$D1158,INDEX(AX$117:AX$133,$E1158))</f>
        <v/>
      </c>
    </row>
    <row r="1159" hidden="1" outlineLevel="2"/>
    <row r="1160" hidden="1" outlineLevel="2">
      <c r="A1160" s="5" t="inlineStr">
        <is>
          <t>ntx</t>
        </is>
      </c>
      <c r="B1160" s="5" t="inlineStr">
        <is>
          <t>coa</t>
        </is>
      </c>
      <c r="C1160" s="5" t="inlineStr">
        <is>
          <t>cst</t>
        </is>
      </c>
      <c r="D1160" s="40">
        <f>INDEX(Inputs!$L$5:$L$132,MATCH($B1160&amp;"|"&amp;$C1160,Inputs!$A$5:$A$132,0))</f>
        <v/>
      </c>
      <c r="E1160" s="40">
        <f>INDEX(Inputs!$I$5:$I$132,MATCH($B1160&amp;"|"&amp;$C1160,Inputs!$A$5:$A$132,0))</f>
        <v/>
      </c>
      <c r="F1160" s="39" t="n"/>
      <c r="G1160" s="39" t="n"/>
      <c r="H1160" s="5">
        <f>INDEX(Variables!$B$5:$B$105,MATCH($A1160,Variables!$A$5:$A$105,0))&amp;IF($C1160="",""," | "&amp;INDEX(Mapping!$B$5:$B$26,MATCH($C1160,Mapping!$A$5:$A$26,0))&amp;" | "&amp;INDEX(Mapping!$B$30:$B$41,MATCH($B1160,Mapping!$A$30:$A$41,0)))</f>
        <v/>
      </c>
      <c r="I1160" s="5">
        <f>INDEX(Variables!$C$5:$C$105,MATCH($A1160,Variables!$A$5:$A$105,0))</f>
        <v/>
      </c>
      <c r="J1160" s="5">
        <f>INDEX(Variables!$E$5:$E$105,MATCH($A1160,Variables!$A$5:$A$105,0))</f>
        <v/>
      </c>
      <c r="K1160" s="25">
        <f>LOWER(Settings!$C$4)&amp;".mit."&amp;$A1160&amp;IF($C1160="","","."&amp;$C1160&amp;"."&amp;$B1160)&amp;IF(INDEX(Variables!$D$5:$D$105,MATCH($A1160,Variables!$A$5:$A$105,0))="","","."&amp;INDEX(Variables!$D$5:$D$105,MATCH($A1160,Variables!$A$5:$A$105,0)))&amp;"."&amp;K$5</f>
        <v/>
      </c>
      <c r="L1160" s="41">
        <f>INDEX(L$78:L$91,$D1160)/$E1160</f>
        <v/>
      </c>
      <c r="M1160" s="40">
        <f>INDEX(M$78:M$91,$D1160)/$E1160</f>
        <v/>
      </c>
      <c r="N1160" s="40">
        <f>INDEX(N$78:N$91,$D1160)/$E1160</f>
        <v/>
      </c>
      <c r="O1160" s="40">
        <f>INDEX(O$78:O$91,$D1160)/$E1160</f>
        <v/>
      </c>
      <c r="P1160" s="40">
        <f>INDEX(P$78:P$91,$D1160)/$E1160</f>
        <v/>
      </c>
      <c r="Q1160" s="40">
        <f>INDEX(Q$78:Q$91,$D1160)/$E1160</f>
        <v/>
      </c>
      <c r="R1160" s="40">
        <f>INDEX(R$78:R$91,$D1160)/$E1160</f>
        <v/>
      </c>
      <c r="S1160" s="40">
        <f>INDEX(S$78:S$91,$D1160)/$E1160</f>
        <v/>
      </c>
      <c r="T1160" s="40">
        <f>INDEX(T$78:T$91,$D1160)/$E1160</f>
        <v/>
      </c>
      <c r="U1160" s="40">
        <f>INDEX(U$78:U$91,$D1160)/$E1160</f>
        <v/>
      </c>
      <c r="V1160" s="40">
        <f>INDEX(V$78:V$91,$D1160)/$E1160</f>
        <v/>
      </c>
      <c r="W1160" s="40">
        <f>INDEX(W$78:W$91,$D1160)/$E1160</f>
        <v/>
      </c>
      <c r="X1160" s="40">
        <f>INDEX(X$78:X$91,$D1160)/$E1160</f>
        <v/>
      </c>
      <c r="Y1160" s="40">
        <f>INDEX(Y$78:Y$91,$D1160)/$E1160</f>
        <v/>
      </c>
      <c r="Z1160" s="40">
        <f>INDEX(Z$78:Z$91,$D1160)/$E1160</f>
        <v/>
      </c>
      <c r="AA1160" s="40">
        <f>INDEX(AA$78:AA$91,$D1160)/$E1160</f>
        <v/>
      </c>
      <c r="AB1160" s="40">
        <f>INDEX(AB$78:AB$91,$D1160)/$E1160</f>
        <v/>
      </c>
      <c r="AC1160" s="40">
        <f>INDEX(AC$78:AC$91,$D1160)/$E1160</f>
        <v/>
      </c>
      <c r="AD1160" s="42">
        <f>NEWEXCISE(INDEX(AD$78:AD$91,$D1160),$E1160)</f>
        <v/>
      </c>
      <c r="AE1160" s="25">
        <f>LOWER(Settings!$C$4)&amp;".mit."&amp;$A1160&amp;IF($C1160="","","."&amp;$C1160&amp;"."&amp;$B1160)&amp;IF(INDEX(Variables!$D$5:$D$105,MATCH($A1160,Variables!$A$5:$A$105,0))="","","."&amp;INDEX(Variables!$D$5:$D$105,MATCH($A1160,Variables!$A$5:$A$105,0)))&amp;"."&amp;AE$5</f>
        <v/>
      </c>
      <c r="AF1160" s="41">
        <f>INDEX(AF$78:AF$91,$D1160)/$E1160</f>
        <v/>
      </c>
      <c r="AG1160" s="40">
        <f>INDEX(AG$78:AG$91,$D1160)/$E1160</f>
        <v/>
      </c>
      <c r="AH1160" s="40">
        <f>INDEX(AH$78:AH$91,$D1160)/$E1160</f>
        <v/>
      </c>
      <c r="AI1160" s="40">
        <f>INDEX(AI$78:AI$91,$D1160)/$E1160</f>
        <v/>
      </c>
      <c r="AJ1160" s="40">
        <f>INDEX(AJ$78:AJ$91,$D1160)/$E1160</f>
        <v/>
      </c>
      <c r="AK1160" s="40">
        <f>INDEX(AK$78:AK$91,$D1160)/$E1160</f>
        <v/>
      </c>
      <c r="AL1160" s="40">
        <f>INDEX(AL$78:AL$91,$D1160)/$E1160</f>
        <v/>
      </c>
      <c r="AM1160" s="40">
        <f>INDEX(AM$78:AM$91,$D1160)/$E1160</f>
        <v/>
      </c>
      <c r="AN1160" s="40">
        <f>INDEX(AN$78:AN$91,$D1160)/$E1160</f>
        <v/>
      </c>
      <c r="AO1160" s="40">
        <f>INDEX(AO$78:AO$91,$D1160)/$E1160</f>
        <v/>
      </c>
      <c r="AP1160" s="40">
        <f>INDEX(AP$78:AP$91,$D1160)/$E1160</f>
        <v/>
      </c>
      <c r="AQ1160" s="40">
        <f>INDEX(AQ$78:AQ$91,$D1160)/$E1160</f>
        <v/>
      </c>
      <c r="AR1160" s="40">
        <f>INDEX(AR$78:AR$91,$D1160)/$E1160</f>
        <v/>
      </c>
      <c r="AS1160" s="40">
        <f>INDEX(AS$78:AS$91,$D1160)/$E1160</f>
        <v/>
      </c>
      <c r="AT1160" s="40">
        <f>INDEX(AT$78:AT$91,$D1160)/$E1160</f>
        <v/>
      </c>
      <c r="AU1160" s="40">
        <f>INDEX(AU$78:AU$91,$D1160)/$E1160</f>
        <v/>
      </c>
      <c r="AV1160" s="40">
        <f>INDEX(AV$78:AV$91,$D1160)/$E1160</f>
        <v/>
      </c>
      <c r="AW1160" s="40">
        <f>INDEX(AW$78:AW$91,$D1160)/$E1160</f>
        <v/>
      </c>
      <c r="AX1160" s="42">
        <f>NEWEXCISE(INDEX(AX$78:AX$91,$D1160),$E1160)</f>
        <v/>
      </c>
    </row>
    <row r="1161" hidden="1" outlineLevel="2">
      <c r="A1161" s="5" t="inlineStr">
        <is>
          <t>ntx</t>
        </is>
      </c>
      <c r="B1161" s="5" t="inlineStr">
        <is>
          <t>nga</t>
        </is>
      </c>
      <c r="C1161" s="5" t="inlineStr">
        <is>
          <t>cst</t>
        </is>
      </c>
      <c r="D1161" s="40">
        <f>INDEX(Inputs!$L$5:$L$132,MATCH($B1161&amp;"|"&amp;$C1161,Inputs!$A$5:$A$132,0))</f>
        <v/>
      </c>
      <c r="E1161" s="40">
        <f>INDEX(Inputs!$I$5:$I$132,MATCH($B1161&amp;"|"&amp;$C1161,Inputs!$A$5:$A$132,0))</f>
        <v/>
      </c>
      <c r="F1161" s="39" t="n"/>
      <c r="G1161" s="39" t="n"/>
      <c r="H1161" s="5">
        <f>INDEX(Variables!$B$5:$B$105,MATCH($A1161,Variables!$A$5:$A$105,0))&amp;IF($C1161="",""," | "&amp;INDEX(Mapping!$B$5:$B$26,MATCH($C1161,Mapping!$A$5:$A$26,0))&amp;" | "&amp;INDEX(Mapping!$B$30:$B$41,MATCH($B1161,Mapping!$A$30:$A$41,0)))</f>
        <v/>
      </c>
      <c r="I1161" s="5">
        <f>INDEX(Variables!$C$5:$C$105,MATCH($A1161,Variables!$A$5:$A$105,0))</f>
        <v/>
      </c>
      <c r="J1161" s="5">
        <f>INDEX(Variables!$E$5:$E$105,MATCH($A1161,Variables!$A$5:$A$105,0))</f>
        <v/>
      </c>
      <c r="K1161" s="25">
        <f>LOWER(Settings!$C$4)&amp;".mit."&amp;$A1161&amp;IF($C1161="","","."&amp;$C1161&amp;"."&amp;$B1161)&amp;IF(INDEX(Variables!$D$5:$D$105,MATCH($A1161,Variables!$A$5:$A$105,0))="","","."&amp;INDEX(Variables!$D$5:$D$105,MATCH($A1161,Variables!$A$5:$A$105,0)))&amp;"."&amp;K$5</f>
        <v/>
      </c>
      <c r="L1161" s="41">
        <f>INDEX(L$78:L$91,$D1161)/$E1161</f>
        <v/>
      </c>
      <c r="M1161" s="40">
        <f>INDEX(M$78:M$91,$D1161)/$E1161</f>
        <v/>
      </c>
      <c r="N1161" s="40">
        <f>INDEX(N$78:N$91,$D1161)/$E1161</f>
        <v/>
      </c>
      <c r="O1161" s="40">
        <f>INDEX(O$78:O$91,$D1161)/$E1161</f>
        <v/>
      </c>
      <c r="P1161" s="40">
        <f>INDEX(P$78:P$91,$D1161)/$E1161</f>
        <v/>
      </c>
      <c r="Q1161" s="40">
        <f>INDEX(Q$78:Q$91,$D1161)/$E1161</f>
        <v/>
      </c>
      <c r="R1161" s="40">
        <f>INDEX(R$78:R$91,$D1161)/$E1161</f>
        <v/>
      </c>
      <c r="S1161" s="40">
        <f>INDEX(S$78:S$91,$D1161)/$E1161</f>
        <v/>
      </c>
      <c r="T1161" s="40">
        <f>INDEX(T$78:T$91,$D1161)/$E1161</f>
        <v/>
      </c>
      <c r="U1161" s="40">
        <f>INDEX(U$78:U$91,$D1161)/$E1161</f>
        <v/>
      </c>
      <c r="V1161" s="40">
        <f>INDEX(V$78:V$91,$D1161)/$E1161</f>
        <v/>
      </c>
      <c r="W1161" s="40">
        <f>INDEX(W$78:W$91,$D1161)/$E1161</f>
        <v/>
      </c>
      <c r="X1161" s="40">
        <f>INDEX(X$78:X$91,$D1161)/$E1161</f>
        <v/>
      </c>
      <c r="Y1161" s="40">
        <f>INDEX(Y$78:Y$91,$D1161)/$E1161</f>
        <v/>
      </c>
      <c r="Z1161" s="40">
        <f>INDEX(Z$78:Z$91,$D1161)/$E1161</f>
        <v/>
      </c>
      <c r="AA1161" s="40">
        <f>INDEX(AA$78:AA$91,$D1161)/$E1161</f>
        <v/>
      </c>
      <c r="AB1161" s="40">
        <f>INDEX(AB$78:AB$91,$D1161)/$E1161</f>
        <v/>
      </c>
      <c r="AC1161" s="40">
        <f>INDEX(AC$78:AC$91,$D1161)/$E1161</f>
        <v/>
      </c>
      <c r="AD1161" s="42">
        <f>NEWEXCISE(INDEX(AD$78:AD$91,$D1161),$E1161)</f>
        <v/>
      </c>
      <c r="AE1161" s="25">
        <f>LOWER(Settings!$C$4)&amp;".mit."&amp;$A1161&amp;IF($C1161="","","."&amp;$C1161&amp;"."&amp;$B1161)&amp;IF(INDEX(Variables!$D$5:$D$105,MATCH($A1161,Variables!$A$5:$A$105,0))="","","."&amp;INDEX(Variables!$D$5:$D$105,MATCH($A1161,Variables!$A$5:$A$105,0)))&amp;"."&amp;AE$5</f>
        <v/>
      </c>
      <c r="AF1161" s="41">
        <f>INDEX(AF$78:AF$91,$D1161)/$E1161</f>
        <v/>
      </c>
      <c r="AG1161" s="40">
        <f>INDEX(AG$78:AG$91,$D1161)/$E1161</f>
        <v/>
      </c>
      <c r="AH1161" s="40">
        <f>INDEX(AH$78:AH$91,$D1161)/$E1161</f>
        <v/>
      </c>
      <c r="AI1161" s="40">
        <f>INDEX(AI$78:AI$91,$D1161)/$E1161</f>
        <v/>
      </c>
      <c r="AJ1161" s="40">
        <f>INDEX(AJ$78:AJ$91,$D1161)/$E1161</f>
        <v/>
      </c>
      <c r="AK1161" s="40">
        <f>INDEX(AK$78:AK$91,$D1161)/$E1161</f>
        <v/>
      </c>
      <c r="AL1161" s="40">
        <f>INDEX(AL$78:AL$91,$D1161)/$E1161</f>
        <v/>
      </c>
      <c r="AM1161" s="40">
        <f>INDEX(AM$78:AM$91,$D1161)/$E1161</f>
        <v/>
      </c>
      <c r="AN1161" s="40">
        <f>INDEX(AN$78:AN$91,$D1161)/$E1161</f>
        <v/>
      </c>
      <c r="AO1161" s="40">
        <f>INDEX(AO$78:AO$91,$D1161)/$E1161</f>
        <v/>
      </c>
      <c r="AP1161" s="40">
        <f>INDEX(AP$78:AP$91,$D1161)/$E1161</f>
        <v/>
      </c>
      <c r="AQ1161" s="40">
        <f>INDEX(AQ$78:AQ$91,$D1161)/$E1161</f>
        <v/>
      </c>
      <c r="AR1161" s="40">
        <f>INDEX(AR$78:AR$91,$D1161)/$E1161</f>
        <v/>
      </c>
      <c r="AS1161" s="40">
        <f>INDEX(AS$78:AS$91,$D1161)/$E1161</f>
        <v/>
      </c>
      <c r="AT1161" s="40">
        <f>INDEX(AT$78:AT$91,$D1161)/$E1161</f>
        <v/>
      </c>
      <c r="AU1161" s="40">
        <f>INDEX(AU$78:AU$91,$D1161)/$E1161</f>
        <v/>
      </c>
      <c r="AV1161" s="40">
        <f>INDEX(AV$78:AV$91,$D1161)/$E1161</f>
        <v/>
      </c>
      <c r="AW1161" s="40">
        <f>INDEX(AW$78:AW$91,$D1161)/$E1161</f>
        <v/>
      </c>
      <c r="AX1161" s="42">
        <f>NEWEXCISE(INDEX(AX$78:AX$91,$D1161),$E1161)</f>
        <v/>
      </c>
    </row>
    <row r="1162" hidden="1" outlineLevel="2">
      <c r="A1162" s="5" t="inlineStr">
        <is>
          <t>ntx</t>
        </is>
      </c>
      <c r="B1162" s="5" t="inlineStr">
        <is>
          <t>gso</t>
        </is>
      </c>
      <c r="C1162" s="5" t="inlineStr">
        <is>
          <t>cst</t>
        </is>
      </c>
      <c r="D1162" s="40">
        <f>INDEX(Inputs!$L$5:$L$132,MATCH($B1162&amp;"|"&amp;$C1162,Inputs!$A$5:$A$132,0))</f>
        <v/>
      </c>
      <c r="E1162" s="40">
        <f>INDEX(Inputs!$I$5:$I$132,MATCH($B1162&amp;"|"&amp;$C1162,Inputs!$A$5:$A$132,0))</f>
        <v/>
      </c>
      <c r="F1162" s="39" t="n"/>
      <c r="G1162" s="39" t="n"/>
      <c r="H1162" s="5">
        <f>INDEX(Variables!$B$5:$B$105,MATCH($A1162,Variables!$A$5:$A$105,0))&amp;IF($C1162="",""," | "&amp;INDEX(Mapping!$B$5:$B$26,MATCH($C1162,Mapping!$A$5:$A$26,0))&amp;" | "&amp;INDEX(Mapping!$B$30:$B$41,MATCH($B1162,Mapping!$A$30:$A$41,0)))</f>
        <v/>
      </c>
      <c r="I1162" s="5">
        <f>INDEX(Variables!$C$5:$C$105,MATCH($A1162,Variables!$A$5:$A$105,0))</f>
        <v/>
      </c>
      <c r="J1162" s="5">
        <f>INDEX(Variables!$E$5:$E$105,MATCH($A1162,Variables!$A$5:$A$105,0))</f>
        <v/>
      </c>
      <c r="K1162" s="25">
        <f>LOWER(Settings!$C$4)&amp;".mit."&amp;$A1162&amp;IF($C1162="","","."&amp;$C1162&amp;"."&amp;$B1162)&amp;IF(INDEX(Variables!$D$5:$D$105,MATCH($A1162,Variables!$A$5:$A$105,0))="","","."&amp;INDEX(Variables!$D$5:$D$105,MATCH($A1162,Variables!$A$5:$A$105,0)))&amp;"."&amp;K$5</f>
        <v/>
      </c>
      <c r="L1162" s="41">
        <f>INDEX(L$78:L$91,$D1162)/$E1162</f>
        <v/>
      </c>
      <c r="M1162" s="40">
        <f>INDEX(M$78:M$91,$D1162)/$E1162</f>
        <v/>
      </c>
      <c r="N1162" s="40">
        <f>INDEX(N$78:N$91,$D1162)/$E1162</f>
        <v/>
      </c>
      <c r="O1162" s="40">
        <f>INDEX(O$78:O$91,$D1162)/$E1162</f>
        <v/>
      </c>
      <c r="P1162" s="40">
        <f>INDEX(P$78:P$91,$D1162)/$E1162</f>
        <v/>
      </c>
      <c r="Q1162" s="40">
        <f>INDEX(Q$78:Q$91,$D1162)/$E1162</f>
        <v/>
      </c>
      <c r="R1162" s="40">
        <f>INDEX(R$78:R$91,$D1162)/$E1162</f>
        <v/>
      </c>
      <c r="S1162" s="40">
        <f>INDEX(S$78:S$91,$D1162)/$E1162</f>
        <v/>
      </c>
      <c r="T1162" s="40">
        <f>INDEX(T$78:T$91,$D1162)/$E1162</f>
        <v/>
      </c>
      <c r="U1162" s="40">
        <f>INDEX(U$78:U$91,$D1162)/$E1162</f>
        <v/>
      </c>
      <c r="V1162" s="40">
        <f>INDEX(V$78:V$91,$D1162)/$E1162</f>
        <v/>
      </c>
      <c r="W1162" s="40">
        <f>INDEX(W$78:W$91,$D1162)/$E1162</f>
        <v/>
      </c>
      <c r="X1162" s="40">
        <f>INDEX(X$78:X$91,$D1162)/$E1162</f>
        <v/>
      </c>
      <c r="Y1162" s="40">
        <f>INDEX(Y$78:Y$91,$D1162)/$E1162</f>
        <v/>
      </c>
      <c r="Z1162" s="40">
        <f>INDEX(Z$78:Z$91,$D1162)/$E1162</f>
        <v/>
      </c>
      <c r="AA1162" s="40">
        <f>INDEX(AA$78:AA$91,$D1162)/$E1162</f>
        <v/>
      </c>
      <c r="AB1162" s="40">
        <f>INDEX(AB$78:AB$91,$D1162)/$E1162</f>
        <v/>
      </c>
      <c r="AC1162" s="40">
        <f>INDEX(AC$78:AC$91,$D1162)/$E1162</f>
        <v/>
      </c>
      <c r="AD1162" s="42">
        <f>NEWEXCISE(INDEX(AD$78:AD$91,$D1162),$E1162)</f>
        <v/>
      </c>
      <c r="AE1162" s="25">
        <f>LOWER(Settings!$C$4)&amp;".mit."&amp;$A1162&amp;IF($C1162="","","."&amp;$C1162&amp;"."&amp;$B1162)&amp;IF(INDEX(Variables!$D$5:$D$105,MATCH($A1162,Variables!$A$5:$A$105,0))="","","."&amp;INDEX(Variables!$D$5:$D$105,MATCH($A1162,Variables!$A$5:$A$105,0)))&amp;"."&amp;AE$5</f>
        <v/>
      </c>
      <c r="AF1162" s="41">
        <f>INDEX(AF$78:AF$91,$D1162)/$E1162</f>
        <v/>
      </c>
      <c r="AG1162" s="40">
        <f>INDEX(AG$78:AG$91,$D1162)/$E1162</f>
        <v/>
      </c>
      <c r="AH1162" s="40">
        <f>INDEX(AH$78:AH$91,$D1162)/$E1162</f>
        <v/>
      </c>
      <c r="AI1162" s="40">
        <f>INDEX(AI$78:AI$91,$D1162)/$E1162</f>
        <v/>
      </c>
      <c r="AJ1162" s="40">
        <f>INDEX(AJ$78:AJ$91,$D1162)/$E1162</f>
        <v/>
      </c>
      <c r="AK1162" s="40">
        <f>INDEX(AK$78:AK$91,$D1162)/$E1162</f>
        <v/>
      </c>
      <c r="AL1162" s="40">
        <f>INDEX(AL$78:AL$91,$D1162)/$E1162</f>
        <v/>
      </c>
      <c r="AM1162" s="40">
        <f>INDEX(AM$78:AM$91,$D1162)/$E1162</f>
        <v/>
      </c>
      <c r="AN1162" s="40">
        <f>INDEX(AN$78:AN$91,$D1162)/$E1162</f>
        <v/>
      </c>
      <c r="AO1162" s="40">
        <f>INDEX(AO$78:AO$91,$D1162)/$E1162</f>
        <v/>
      </c>
      <c r="AP1162" s="40">
        <f>INDEX(AP$78:AP$91,$D1162)/$E1162</f>
        <v/>
      </c>
      <c r="AQ1162" s="40">
        <f>INDEX(AQ$78:AQ$91,$D1162)/$E1162</f>
        <v/>
      </c>
      <c r="AR1162" s="40">
        <f>INDEX(AR$78:AR$91,$D1162)/$E1162</f>
        <v/>
      </c>
      <c r="AS1162" s="40">
        <f>INDEX(AS$78:AS$91,$D1162)/$E1162</f>
        <v/>
      </c>
      <c r="AT1162" s="40">
        <f>INDEX(AT$78:AT$91,$D1162)/$E1162</f>
        <v/>
      </c>
      <c r="AU1162" s="40">
        <f>INDEX(AU$78:AU$91,$D1162)/$E1162</f>
        <v/>
      </c>
      <c r="AV1162" s="40">
        <f>INDEX(AV$78:AV$91,$D1162)/$E1162</f>
        <v/>
      </c>
      <c r="AW1162" s="40">
        <f>INDEX(AW$78:AW$91,$D1162)/$E1162</f>
        <v/>
      </c>
      <c r="AX1162" s="42">
        <f>NEWEXCISE(INDEX(AX$78:AX$91,$D1162),$E1162)</f>
        <v/>
      </c>
    </row>
    <row r="1163" hidden="1" outlineLevel="2">
      <c r="A1163" s="5" t="inlineStr">
        <is>
          <t>ntx</t>
        </is>
      </c>
      <c r="B1163" s="5" t="inlineStr">
        <is>
          <t>die</t>
        </is>
      </c>
      <c r="C1163" s="5" t="inlineStr">
        <is>
          <t>cst</t>
        </is>
      </c>
      <c r="D1163" s="40">
        <f>INDEX(Inputs!$L$5:$L$132,MATCH($B1163&amp;"|"&amp;$C1163,Inputs!$A$5:$A$132,0))</f>
        <v/>
      </c>
      <c r="E1163" s="40">
        <f>INDEX(Inputs!$I$5:$I$132,MATCH($B1163&amp;"|"&amp;$C1163,Inputs!$A$5:$A$132,0))</f>
        <v/>
      </c>
      <c r="F1163" s="39" t="n"/>
      <c r="G1163" s="39" t="n"/>
      <c r="H1163" s="5">
        <f>INDEX(Variables!$B$5:$B$105,MATCH($A1163,Variables!$A$5:$A$105,0))&amp;IF($C1163="",""," | "&amp;INDEX(Mapping!$B$5:$B$26,MATCH($C1163,Mapping!$A$5:$A$26,0))&amp;" | "&amp;INDEX(Mapping!$B$30:$B$41,MATCH($B1163,Mapping!$A$30:$A$41,0)))</f>
        <v/>
      </c>
      <c r="I1163" s="5">
        <f>INDEX(Variables!$C$5:$C$105,MATCH($A1163,Variables!$A$5:$A$105,0))</f>
        <v/>
      </c>
      <c r="J1163" s="5">
        <f>INDEX(Variables!$E$5:$E$105,MATCH($A1163,Variables!$A$5:$A$105,0))</f>
        <v/>
      </c>
      <c r="K1163" s="25">
        <f>LOWER(Settings!$C$4)&amp;".mit."&amp;$A1163&amp;IF($C1163="","","."&amp;$C1163&amp;"."&amp;$B1163)&amp;IF(INDEX(Variables!$D$5:$D$105,MATCH($A1163,Variables!$A$5:$A$105,0))="","","."&amp;INDEX(Variables!$D$5:$D$105,MATCH($A1163,Variables!$A$5:$A$105,0)))&amp;"."&amp;K$5</f>
        <v/>
      </c>
      <c r="L1163" s="41">
        <f>INDEX(L$78:L$91,$D1163)/$E1163</f>
        <v/>
      </c>
      <c r="M1163" s="40">
        <f>INDEX(M$78:M$91,$D1163)/$E1163</f>
        <v/>
      </c>
      <c r="N1163" s="40">
        <f>INDEX(N$78:N$91,$D1163)/$E1163</f>
        <v/>
      </c>
      <c r="O1163" s="40">
        <f>INDEX(O$78:O$91,$D1163)/$E1163</f>
        <v/>
      </c>
      <c r="P1163" s="40">
        <f>INDEX(P$78:P$91,$D1163)/$E1163</f>
        <v/>
      </c>
      <c r="Q1163" s="40">
        <f>INDEX(Q$78:Q$91,$D1163)/$E1163</f>
        <v/>
      </c>
      <c r="R1163" s="40">
        <f>INDEX(R$78:R$91,$D1163)/$E1163</f>
        <v/>
      </c>
      <c r="S1163" s="40">
        <f>INDEX(S$78:S$91,$D1163)/$E1163</f>
        <v/>
      </c>
      <c r="T1163" s="40">
        <f>INDEX(T$78:T$91,$D1163)/$E1163</f>
        <v/>
      </c>
      <c r="U1163" s="40">
        <f>INDEX(U$78:U$91,$D1163)/$E1163</f>
        <v/>
      </c>
      <c r="V1163" s="40">
        <f>INDEX(V$78:V$91,$D1163)/$E1163</f>
        <v/>
      </c>
      <c r="W1163" s="40">
        <f>INDEX(W$78:W$91,$D1163)/$E1163</f>
        <v/>
      </c>
      <c r="X1163" s="40">
        <f>INDEX(X$78:X$91,$D1163)/$E1163</f>
        <v/>
      </c>
      <c r="Y1163" s="40">
        <f>INDEX(Y$78:Y$91,$D1163)/$E1163</f>
        <v/>
      </c>
      <c r="Z1163" s="40">
        <f>INDEX(Z$78:Z$91,$D1163)/$E1163</f>
        <v/>
      </c>
      <c r="AA1163" s="40">
        <f>INDEX(AA$78:AA$91,$D1163)/$E1163</f>
        <v/>
      </c>
      <c r="AB1163" s="40">
        <f>INDEX(AB$78:AB$91,$D1163)/$E1163</f>
        <v/>
      </c>
      <c r="AC1163" s="40">
        <f>INDEX(AC$78:AC$91,$D1163)/$E1163</f>
        <v/>
      </c>
      <c r="AD1163" s="42">
        <f>NEWEXCISE(INDEX(AD$78:AD$91,$D1163),$E1163)</f>
        <v/>
      </c>
      <c r="AE1163" s="25">
        <f>LOWER(Settings!$C$4)&amp;".mit."&amp;$A1163&amp;IF($C1163="","","."&amp;$C1163&amp;"."&amp;$B1163)&amp;IF(INDEX(Variables!$D$5:$D$105,MATCH($A1163,Variables!$A$5:$A$105,0))="","","."&amp;INDEX(Variables!$D$5:$D$105,MATCH($A1163,Variables!$A$5:$A$105,0)))&amp;"."&amp;AE$5</f>
        <v/>
      </c>
      <c r="AF1163" s="41">
        <f>INDEX(AF$78:AF$91,$D1163)/$E1163</f>
        <v/>
      </c>
      <c r="AG1163" s="40">
        <f>INDEX(AG$78:AG$91,$D1163)/$E1163</f>
        <v/>
      </c>
      <c r="AH1163" s="40">
        <f>INDEX(AH$78:AH$91,$D1163)/$E1163</f>
        <v/>
      </c>
      <c r="AI1163" s="40">
        <f>INDEX(AI$78:AI$91,$D1163)/$E1163</f>
        <v/>
      </c>
      <c r="AJ1163" s="40">
        <f>INDEX(AJ$78:AJ$91,$D1163)/$E1163</f>
        <v/>
      </c>
      <c r="AK1163" s="40">
        <f>INDEX(AK$78:AK$91,$D1163)/$E1163</f>
        <v/>
      </c>
      <c r="AL1163" s="40">
        <f>INDEX(AL$78:AL$91,$D1163)/$E1163</f>
        <v/>
      </c>
      <c r="AM1163" s="40">
        <f>INDEX(AM$78:AM$91,$D1163)/$E1163</f>
        <v/>
      </c>
      <c r="AN1163" s="40">
        <f>INDEX(AN$78:AN$91,$D1163)/$E1163</f>
        <v/>
      </c>
      <c r="AO1163" s="40">
        <f>INDEX(AO$78:AO$91,$D1163)/$E1163</f>
        <v/>
      </c>
      <c r="AP1163" s="40">
        <f>INDEX(AP$78:AP$91,$D1163)/$E1163</f>
        <v/>
      </c>
      <c r="AQ1163" s="40">
        <f>INDEX(AQ$78:AQ$91,$D1163)/$E1163</f>
        <v/>
      </c>
      <c r="AR1163" s="40">
        <f>INDEX(AR$78:AR$91,$D1163)/$E1163</f>
        <v/>
      </c>
      <c r="AS1163" s="40">
        <f>INDEX(AS$78:AS$91,$D1163)/$E1163</f>
        <v/>
      </c>
      <c r="AT1163" s="40">
        <f>INDEX(AT$78:AT$91,$D1163)/$E1163</f>
        <v/>
      </c>
      <c r="AU1163" s="40">
        <f>INDEX(AU$78:AU$91,$D1163)/$E1163</f>
        <v/>
      </c>
      <c r="AV1163" s="40">
        <f>INDEX(AV$78:AV$91,$D1163)/$E1163</f>
        <v/>
      </c>
      <c r="AW1163" s="40">
        <f>INDEX(AW$78:AW$91,$D1163)/$E1163</f>
        <v/>
      </c>
      <c r="AX1163" s="42">
        <f>NEWEXCISE(INDEX(AX$78:AX$91,$D1163),$E1163)</f>
        <v/>
      </c>
    </row>
    <row r="1164" hidden="1" outlineLevel="2">
      <c r="A1164" s="5" t="inlineStr">
        <is>
          <t>ntx</t>
        </is>
      </c>
      <c r="B1164" s="5" t="inlineStr">
        <is>
          <t>lpg</t>
        </is>
      </c>
      <c r="C1164" s="5" t="inlineStr">
        <is>
          <t>cst</t>
        </is>
      </c>
      <c r="D1164" s="40">
        <f>INDEX(Inputs!$L$5:$L$132,MATCH($B1164&amp;"|"&amp;$C1164,Inputs!$A$5:$A$132,0))</f>
        <v/>
      </c>
      <c r="E1164" s="40">
        <f>INDEX(Inputs!$I$5:$I$132,MATCH($B1164&amp;"|"&amp;$C1164,Inputs!$A$5:$A$132,0))</f>
        <v/>
      </c>
      <c r="F1164" s="39" t="n"/>
      <c r="G1164" s="39" t="n"/>
      <c r="H1164" s="5">
        <f>INDEX(Variables!$B$5:$B$105,MATCH($A1164,Variables!$A$5:$A$105,0))&amp;IF($C1164="",""," | "&amp;INDEX(Mapping!$B$5:$B$26,MATCH($C1164,Mapping!$A$5:$A$26,0))&amp;" | "&amp;INDEX(Mapping!$B$30:$B$41,MATCH($B1164,Mapping!$A$30:$A$41,0)))</f>
        <v/>
      </c>
      <c r="I1164" s="5">
        <f>INDEX(Variables!$C$5:$C$105,MATCH($A1164,Variables!$A$5:$A$105,0))</f>
        <v/>
      </c>
      <c r="J1164" s="5">
        <f>INDEX(Variables!$E$5:$E$105,MATCH($A1164,Variables!$A$5:$A$105,0))</f>
        <v/>
      </c>
      <c r="K1164" s="25">
        <f>LOWER(Settings!$C$4)&amp;".mit."&amp;$A1164&amp;IF($C1164="","","."&amp;$C1164&amp;"."&amp;$B1164)&amp;IF(INDEX(Variables!$D$5:$D$105,MATCH($A1164,Variables!$A$5:$A$105,0))="","","."&amp;INDEX(Variables!$D$5:$D$105,MATCH($A1164,Variables!$A$5:$A$105,0)))&amp;"."&amp;K$5</f>
        <v/>
      </c>
      <c r="L1164" s="41">
        <f>INDEX(L$78:L$91,$D1164)/$E1164</f>
        <v/>
      </c>
      <c r="M1164" s="40">
        <f>INDEX(M$78:M$91,$D1164)/$E1164</f>
        <v/>
      </c>
      <c r="N1164" s="40">
        <f>INDEX(N$78:N$91,$D1164)/$E1164</f>
        <v/>
      </c>
      <c r="O1164" s="40">
        <f>INDEX(O$78:O$91,$D1164)/$E1164</f>
        <v/>
      </c>
      <c r="P1164" s="40">
        <f>INDEX(P$78:P$91,$D1164)/$E1164</f>
        <v/>
      </c>
      <c r="Q1164" s="40">
        <f>INDEX(Q$78:Q$91,$D1164)/$E1164</f>
        <v/>
      </c>
      <c r="R1164" s="40">
        <f>INDEX(R$78:R$91,$D1164)/$E1164</f>
        <v/>
      </c>
      <c r="S1164" s="40">
        <f>INDEX(S$78:S$91,$D1164)/$E1164</f>
        <v/>
      </c>
      <c r="T1164" s="40">
        <f>INDEX(T$78:T$91,$D1164)/$E1164</f>
        <v/>
      </c>
      <c r="U1164" s="40">
        <f>INDEX(U$78:U$91,$D1164)/$E1164</f>
        <v/>
      </c>
      <c r="V1164" s="40">
        <f>INDEX(V$78:V$91,$D1164)/$E1164</f>
        <v/>
      </c>
      <c r="W1164" s="40">
        <f>INDEX(W$78:W$91,$D1164)/$E1164</f>
        <v/>
      </c>
      <c r="X1164" s="40">
        <f>INDEX(X$78:X$91,$D1164)/$E1164</f>
        <v/>
      </c>
      <c r="Y1164" s="40">
        <f>INDEX(Y$78:Y$91,$D1164)/$E1164</f>
        <v/>
      </c>
      <c r="Z1164" s="40">
        <f>INDEX(Z$78:Z$91,$D1164)/$E1164</f>
        <v/>
      </c>
      <c r="AA1164" s="40">
        <f>INDEX(AA$78:AA$91,$D1164)/$E1164</f>
        <v/>
      </c>
      <c r="AB1164" s="40">
        <f>INDEX(AB$78:AB$91,$D1164)/$E1164</f>
        <v/>
      </c>
      <c r="AC1164" s="40">
        <f>INDEX(AC$78:AC$91,$D1164)/$E1164</f>
        <v/>
      </c>
      <c r="AD1164" s="42">
        <f>NEWEXCISE(INDEX(AD$78:AD$91,$D1164),$E1164)</f>
        <v/>
      </c>
      <c r="AE1164" s="25">
        <f>LOWER(Settings!$C$4)&amp;".mit."&amp;$A1164&amp;IF($C1164="","","."&amp;$C1164&amp;"."&amp;$B1164)&amp;IF(INDEX(Variables!$D$5:$D$105,MATCH($A1164,Variables!$A$5:$A$105,0))="","","."&amp;INDEX(Variables!$D$5:$D$105,MATCH($A1164,Variables!$A$5:$A$105,0)))&amp;"."&amp;AE$5</f>
        <v/>
      </c>
      <c r="AF1164" s="41">
        <f>INDEX(AF$78:AF$91,$D1164)/$E1164</f>
        <v/>
      </c>
      <c r="AG1164" s="40">
        <f>INDEX(AG$78:AG$91,$D1164)/$E1164</f>
        <v/>
      </c>
      <c r="AH1164" s="40">
        <f>INDEX(AH$78:AH$91,$D1164)/$E1164</f>
        <v/>
      </c>
      <c r="AI1164" s="40">
        <f>INDEX(AI$78:AI$91,$D1164)/$E1164</f>
        <v/>
      </c>
      <c r="AJ1164" s="40">
        <f>INDEX(AJ$78:AJ$91,$D1164)/$E1164</f>
        <v/>
      </c>
      <c r="AK1164" s="40">
        <f>INDEX(AK$78:AK$91,$D1164)/$E1164</f>
        <v/>
      </c>
      <c r="AL1164" s="40">
        <f>INDEX(AL$78:AL$91,$D1164)/$E1164</f>
        <v/>
      </c>
      <c r="AM1164" s="40">
        <f>INDEX(AM$78:AM$91,$D1164)/$E1164</f>
        <v/>
      </c>
      <c r="AN1164" s="40">
        <f>INDEX(AN$78:AN$91,$D1164)/$E1164</f>
        <v/>
      </c>
      <c r="AO1164" s="40">
        <f>INDEX(AO$78:AO$91,$D1164)/$E1164</f>
        <v/>
      </c>
      <c r="AP1164" s="40">
        <f>INDEX(AP$78:AP$91,$D1164)/$E1164</f>
        <v/>
      </c>
      <c r="AQ1164" s="40">
        <f>INDEX(AQ$78:AQ$91,$D1164)/$E1164</f>
        <v/>
      </c>
      <c r="AR1164" s="40">
        <f>INDEX(AR$78:AR$91,$D1164)/$E1164</f>
        <v/>
      </c>
      <c r="AS1164" s="40">
        <f>INDEX(AS$78:AS$91,$D1164)/$E1164</f>
        <v/>
      </c>
      <c r="AT1164" s="40">
        <f>INDEX(AT$78:AT$91,$D1164)/$E1164</f>
        <v/>
      </c>
      <c r="AU1164" s="40">
        <f>INDEX(AU$78:AU$91,$D1164)/$E1164</f>
        <v/>
      </c>
      <c r="AV1164" s="40">
        <f>INDEX(AV$78:AV$91,$D1164)/$E1164</f>
        <v/>
      </c>
      <c r="AW1164" s="40">
        <f>INDEX(AW$78:AW$91,$D1164)/$E1164</f>
        <v/>
      </c>
      <c r="AX1164" s="42">
        <f>NEWEXCISE(INDEX(AX$78:AX$91,$D1164),$E1164)</f>
        <v/>
      </c>
    </row>
    <row r="1165" hidden="1" outlineLevel="2">
      <c r="A1165" s="5" t="inlineStr">
        <is>
          <t>ntx</t>
        </is>
      </c>
      <c r="B1165" s="5" t="inlineStr">
        <is>
          <t>ker</t>
        </is>
      </c>
      <c r="C1165" s="5" t="inlineStr">
        <is>
          <t>cst</t>
        </is>
      </c>
      <c r="D1165" s="40">
        <f>INDEX(Inputs!$L$5:$L$132,MATCH($B1165&amp;"|"&amp;$C1165,Inputs!$A$5:$A$132,0))</f>
        <v/>
      </c>
      <c r="E1165" s="40">
        <f>INDEX(Inputs!$I$5:$I$132,MATCH($B1165&amp;"|"&amp;$C1165,Inputs!$A$5:$A$132,0))</f>
        <v/>
      </c>
      <c r="F1165" s="39" t="n"/>
      <c r="G1165" s="39" t="n"/>
      <c r="H1165" s="5">
        <f>INDEX(Variables!$B$5:$B$105,MATCH($A1165,Variables!$A$5:$A$105,0))&amp;IF($C1165="",""," | "&amp;INDEX(Mapping!$B$5:$B$26,MATCH($C1165,Mapping!$A$5:$A$26,0))&amp;" | "&amp;INDEX(Mapping!$B$30:$B$41,MATCH($B1165,Mapping!$A$30:$A$41,0)))</f>
        <v/>
      </c>
      <c r="I1165" s="5">
        <f>INDEX(Variables!$C$5:$C$105,MATCH($A1165,Variables!$A$5:$A$105,0))</f>
        <v/>
      </c>
      <c r="J1165" s="5">
        <f>INDEX(Variables!$E$5:$E$105,MATCH($A1165,Variables!$A$5:$A$105,0))</f>
        <v/>
      </c>
      <c r="K1165" s="25">
        <f>LOWER(Settings!$C$4)&amp;".mit."&amp;$A1165&amp;IF($C1165="","","."&amp;$C1165&amp;"."&amp;$B1165)&amp;IF(INDEX(Variables!$D$5:$D$105,MATCH($A1165,Variables!$A$5:$A$105,0))="","","."&amp;INDEX(Variables!$D$5:$D$105,MATCH($A1165,Variables!$A$5:$A$105,0)))&amp;"."&amp;K$5</f>
        <v/>
      </c>
      <c r="L1165" s="41">
        <f>INDEX(L$78:L$91,$D1165)/$E1165</f>
        <v/>
      </c>
      <c r="M1165" s="40">
        <f>INDEX(M$78:M$91,$D1165)/$E1165</f>
        <v/>
      </c>
      <c r="N1165" s="40">
        <f>INDEX(N$78:N$91,$D1165)/$E1165</f>
        <v/>
      </c>
      <c r="O1165" s="40">
        <f>INDEX(O$78:O$91,$D1165)/$E1165</f>
        <v/>
      </c>
      <c r="P1165" s="40">
        <f>INDEX(P$78:P$91,$D1165)/$E1165</f>
        <v/>
      </c>
      <c r="Q1165" s="40">
        <f>INDEX(Q$78:Q$91,$D1165)/$E1165</f>
        <v/>
      </c>
      <c r="R1165" s="40">
        <f>INDEX(R$78:R$91,$D1165)/$E1165</f>
        <v/>
      </c>
      <c r="S1165" s="40">
        <f>INDEX(S$78:S$91,$D1165)/$E1165</f>
        <v/>
      </c>
      <c r="T1165" s="40">
        <f>INDEX(T$78:T$91,$D1165)/$E1165</f>
        <v/>
      </c>
      <c r="U1165" s="40">
        <f>INDEX(U$78:U$91,$D1165)/$E1165</f>
        <v/>
      </c>
      <c r="V1165" s="40">
        <f>INDEX(V$78:V$91,$D1165)/$E1165</f>
        <v/>
      </c>
      <c r="W1165" s="40">
        <f>INDEX(W$78:W$91,$D1165)/$E1165</f>
        <v/>
      </c>
      <c r="X1165" s="40">
        <f>INDEX(X$78:X$91,$D1165)/$E1165</f>
        <v/>
      </c>
      <c r="Y1165" s="40">
        <f>INDEX(Y$78:Y$91,$D1165)/$E1165</f>
        <v/>
      </c>
      <c r="Z1165" s="40">
        <f>INDEX(Z$78:Z$91,$D1165)/$E1165</f>
        <v/>
      </c>
      <c r="AA1165" s="40">
        <f>INDEX(AA$78:AA$91,$D1165)/$E1165</f>
        <v/>
      </c>
      <c r="AB1165" s="40">
        <f>INDEX(AB$78:AB$91,$D1165)/$E1165</f>
        <v/>
      </c>
      <c r="AC1165" s="40">
        <f>INDEX(AC$78:AC$91,$D1165)/$E1165</f>
        <v/>
      </c>
      <c r="AD1165" s="42">
        <f>NEWEXCISE(INDEX(AD$78:AD$91,$D1165),$E1165)</f>
        <v/>
      </c>
      <c r="AE1165" s="25">
        <f>LOWER(Settings!$C$4)&amp;".mit."&amp;$A1165&amp;IF($C1165="","","."&amp;$C1165&amp;"."&amp;$B1165)&amp;IF(INDEX(Variables!$D$5:$D$105,MATCH($A1165,Variables!$A$5:$A$105,0))="","","."&amp;INDEX(Variables!$D$5:$D$105,MATCH($A1165,Variables!$A$5:$A$105,0)))&amp;"."&amp;AE$5</f>
        <v/>
      </c>
      <c r="AF1165" s="41">
        <f>INDEX(AF$78:AF$91,$D1165)/$E1165</f>
        <v/>
      </c>
      <c r="AG1165" s="40">
        <f>INDEX(AG$78:AG$91,$D1165)/$E1165</f>
        <v/>
      </c>
      <c r="AH1165" s="40">
        <f>INDEX(AH$78:AH$91,$D1165)/$E1165</f>
        <v/>
      </c>
      <c r="AI1165" s="40">
        <f>INDEX(AI$78:AI$91,$D1165)/$E1165</f>
        <v/>
      </c>
      <c r="AJ1165" s="40">
        <f>INDEX(AJ$78:AJ$91,$D1165)/$E1165</f>
        <v/>
      </c>
      <c r="AK1165" s="40">
        <f>INDEX(AK$78:AK$91,$D1165)/$E1165</f>
        <v/>
      </c>
      <c r="AL1165" s="40">
        <f>INDEX(AL$78:AL$91,$D1165)/$E1165</f>
        <v/>
      </c>
      <c r="AM1165" s="40">
        <f>INDEX(AM$78:AM$91,$D1165)/$E1165</f>
        <v/>
      </c>
      <c r="AN1165" s="40">
        <f>INDEX(AN$78:AN$91,$D1165)/$E1165</f>
        <v/>
      </c>
      <c r="AO1165" s="40">
        <f>INDEX(AO$78:AO$91,$D1165)/$E1165</f>
        <v/>
      </c>
      <c r="AP1165" s="40">
        <f>INDEX(AP$78:AP$91,$D1165)/$E1165</f>
        <v/>
      </c>
      <c r="AQ1165" s="40">
        <f>INDEX(AQ$78:AQ$91,$D1165)/$E1165</f>
        <v/>
      </c>
      <c r="AR1165" s="40">
        <f>INDEX(AR$78:AR$91,$D1165)/$E1165</f>
        <v/>
      </c>
      <c r="AS1165" s="40">
        <f>INDEX(AS$78:AS$91,$D1165)/$E1165</f>
        <v/>
      </c>
      <c r="AT1165" s="40">
        <f>INDEX(AT$78:AT$91,$D1165)/$E1165</f>
        <v/>
      </c>
      <c r="AU1165" s="40">
        <f>INDEX(AU$78:AU$91,$D1165)/$E1165</f>
        <v/>
      </c>
      <c r="AV1165" s="40">
        <f>INDEX(AV$78:AV$91,$D1165)/$E1165</f>
        <v/>
      </c>
      <c r="AW1165" s="40">
        <f>INDEX(AW$78:AW$91,$D1165)/$E1165</f>
        <v/>
      </c>
      <c r="AX1165" s="42">
        <f>NEWEXCISE(INDEX(AX$78:AX$91,$D1165),$E1165)</f>
        <v/>
      </c>
    </row>
    <row r="1166" hidden="1" outlineLevel="2">
      <c r="A1166" s="5" t="inlineStr">
        <is>
          <t>ntx</t>
        </is>
      </c>
      <c r="B1166" s="5" t="inlineStr">
        <is>
          <t>oop</t>
        </is>
      </c>
      <c r="C1166" s="5" t="inlineStr">
        <is>
          <t>cst</t>
        </is>
      </c>
      <c r="D1166" s="40">
        <f>INDEX(Inputs!$L$5:$L$132,MATCH($B1166&amp;"|"&amp;$C1166,Inputs!$A$5:$A$132,0))</f>
        <v/>
      </c>
      <c r="E1166" s="40">
        <f>INDEX(Inputs!$I$5:$I$132,MATCH($B1166&amp;"|"&amp;$C1166,Inputs!$A$5:$A$132,0))</f>
        <v/>
      </c>
      <c r="F1166" s="39" t="n"/>
      <c r="G1166" s="39" t="n"/>
      <c r="H1166" s="5">
        <f>INDEX(Variables!$B$5:$B$105,MATCH($A1166,Variables!$A$5:$A$105,0))&amp;IF($C1166="",""," | "&amp;INDEX(Mapping!$B$5:$B$26,MATCH($C1166,Mapping!$A$5:$A$26,0))&amp;" | "&amp;INDEX(Mapping!$B$30:$B$41,MATCH($B1166,Mapping!$A$30:$A$41,0)))</f>
        <v/>
      </c>
      <c r="I1166" s="5">
        <f>INDEX(Variables!$C$5:$C$105,MATCH($A1166,Variables!$A$5:$A$105,0))</f>
        <v/>
      </c>
      <c r="J1166" s="5">
        <f>INDEX(Variables!$E$5:$E$105,MATCH($A1166,Variables!$A$5:$A$105,0))</f>
        <v/>
      </c>
      <c r="K1166" s="25">
        <f>LOWER(Settings!$C$4)&amp;".mit."&amp;$A1166&amp;IF($C1166="","","."&amp;$C1166&amp;"."&amp;$B1166)&amp;IF(INDEX(Variables!$D$5:$D$105,MATCH($A1166,Variables!$A$5:$A$105,0))="","","."&amp;INDEX(Variables!$D$5:$D$105,MATCH($A1166,Variables!$A$5:$A$105,0)))&amp;"."&amp;K$5</f>
        <v/>
      </c>
      <c r="L1166" s="41">
        <f>INDEX(L$78:L$91,$D1166)/$E1166</f>
        <v/>
      </c>
      <c r="M1166" s="40">
        <f>INDEX(M$78:M$91,$D1166)/$E1166</f>
        <v/>
      </c>
      <c r="N1166" s="40">
        <f>INDEX(N$78:N$91,$D1166)/$E1166</f>
        <v/>
      </c>
      <c r="O1166" s="40">
        <f>INDEX(O$78:O$91,$D1166)/$E1166</f>
        <v/>
      </c>
      <c r="P1166" s="40">
        <f>INDEX(P$78:P$91,$D1166)/$E1166</f>
        <v/>
      </c>
      <c r="Q1166" s="40">
        <f>INDEX(Q$78:Q$91,$D1166)/$E1166</f>
        <v/>
      </c>
      <c r="R1166" s="40">
        <f>INDEX(R$78:R$91,$D1166)/$E1166</f>
        <v/>
      </c>
      <c r="S1166" s="40">
        <f>INDEX(S$78:S$91,$D1166)/$E1166</f>
        <v/>
      </c>
      <c r="T1166" s="40">
        <f>INDEX(T$78:T$91,$D1166)/$E1166</f>
        <v/>
      </c>
      <c r="U1166" s="40">
        <f>INDEX(U$78:U$91,$D1166)/$E1166</f>
        <v/>
      </c>
      <c r="V1166" s="40">
        <f>INDEX(V$78:V$91,$D1166)/$E1166</f>
        <v/>
      </c>
      <c r="W1166" s="40">
        <f>INDEX(W$78:W$91,$D1166)/$E1166</f>
        <v/>
      </c>
      <c r="X1166" s="40">
        <f>INDEX(X$78:X$91,$D1166)/$E1166</f>
        <v/>
      </c>
      <c r="Y1166" s="40">
        <f>INDEX(Y$78:Y$91,$D1166)/$E1166</f>
        <v/>
      </c>
      <c r="Z1166" s="40">
        <f>INDEX(Z$78:Z$91,$D1166)/$E1166</f>
        <v/>
      </c>
      <c r="AA1166" s="40">
        <f>INDEX(AA$78:AA$91,$D1166)/$E1166</f>
        <v/>
      </c>
      <c r="AB1166" s="40">
        <f>INDEX(AB$78:AB$91,$D1166)/$E1166</f>
        <v/>
      </c>
      <c r="AC1166" s="40">
        <f>INDEX(AC$78:AC$91,$D1166)/$E1166</f>
        <v/>
      </c>
      <c r="AD1166" s="42">
        <f>NEWEXCISE(INDEX(AD$78:AD$91,$D1166),$E1166)</f>
        <v/>
      </c>
      <c r="AE1166" s="25">
        <f>LOWER(Settings!$C$4)&amp;".mit."&amp;$A1166&amp;IF($C1166="","","."&amp;$C1166&amp;"."&amp;$B1166)&amp;IF(INDEX(Variables!$D$5:$D$105,MATCH($A1166,Variables!$A$5:$A$105,0))="","","."&amp;INDEX(Variables!$D$5:$D$105,MATCH($A1166,Variables!$A$5:$A$105,0)))&amp;"."&amp;AE$5</f>
        <v/>
      </c>
      <c r="AF1166" s="41">
        <f>INDEX(AF$78:AF$91,$D1166)/$E1166</f>
        <v/>
      </c>
      <c r="AG1166" s="40">
        <f>INDEX(AG$78:AG$91,$D1166)/$E1166</f>
        <v/>
      </c>
      <c r="AH1166" s="40">
        <f>INDEX(AH$78:AH$91,$D1166)/$E1166</f>
        <v/>
      </c>
      <c r="AI1166" s="40">
        <f>INDEX(AI$78:AI$91,$D1166)/$E1166</f>
        <v/>
      </c>
      <c r="AJ1166" s="40">
        <f>INDEX(AJ$78:AJ$91,$D1166)/$E1166</f>
        <v/>
      </c>
      <c r="AK1166" s="40">
        <f>INDEX(AK$78:AK$91,$D1166)/$E1166</f>
        <v/>
      </c>
      <c r="AL1166" s="40">
        <f>INDEX(AL$78:AL$91,$D1166)/$E1166</f>
        <v/>
      </c>
      <c r="AM1166" s="40">
        <f>INDEX(AM$78:AM$91,$D1166)/$E1166</f>
        <v/>
      </c>
      <c r="AN1166" s="40">
        <f>INDEX(AN$78:AN$91,$D1166)/$E1166</f>
        <v/>
      </c>
      <c r="AO1166" s="40">
        <f>INDEX(AO$78:AO$91,$D1166)/$E1166</f>
        <v/>
      </c>
      <c r="AP1166" s="40">
        <f>INDEX(AP$78:AP$91,$D1166)/$E1166</f>
        <v/>
      </c>
      <c r="AQ1166" s="40">
        <f>INDEX(AQ$78:AQ$91,$D1166)/$E1166</f>
        <v/>
      </c>
      <c r="AR1166" s="40">
        <f>INDEX(AR$78:AR$91,$D1166)/$E1166</f>
        <v/>
      </c>
      <c r="AS1166" s="40">
        <f>INDEX(AS$78:AS$91,$D1166)/$E1166</f>
        <v/>
      </c>
      <c r="AT1166" s="40">
        <f>INDEX(AT$78:AT$91,$D1166)/$E1166</f>
        <v/>
      </c>
      <c r="AU1166" s="40">
        <f>INDEX(AU$78:AU$91,$D1166)/$E1166</f>
        <v/>
      </c>
      <c r="AV1166" s="40">
        <f>INDEX(AV$78:AV$91,$D1166)/$E1166</f>
        <v/>
      </c>
      <c r="AW1166" s="40">
        <f>INDEX(AW$78:AW$91,$D1166)/$E1166</f>
        <v/>
      </c>
      <c r="AX1166" s="42">
        <f>NEWEXCISE(INDEX(AX$78:AX$91,$D1166),$E1166)</f>
        <v/>
      </c>
    </row>
    <row r="1167" hidden="1" outlineLevel="2">
      <c r="A1167" s="5" t="inlineStr">
        <is>
          <t>ntx</t>
        </is>
      </c>
      <c r="B1167" s="5" t="inlineStr">
        <is>
          <t>bio</t>
        </is>
      </c>
      <c r="C1167" s="5" t="inlineStr">
        <is>
          <t>cst</t>
        </is>
      </c>
      <c r="D1167" s="40">
        <f>INDEX(Inputs!$L$5:$L$132,MATCH($B1167&amp;"|"&amp;$C1167,Inputs!$A$5:$A$132,0))</f>
        <v/>
      </c>
      <c r="E1167" s="40">
        <f>INDEX(Inputs!$I$5:$I$132,MATCH($B1167&amp;"|"&amp;$C1167,Inputs!$A$5:$A$132,0))</f>
        <v/>
      </c>
      <c r="F1167" s="39" t="n"/>
      <c r="G1167" s="39" t="n"/>
      <c r="H1167" s="5">
        <f>INDEX(Variables!$B$5:$B$105,MATCH($A1167,Variables!$A$5:$A$105,0))&amp;IF($C1167="",""," | "&amp;INDEX(Mapping!$B$5:$B$26,MATCH($C1167,Mapping!$A$5:$A$26,0))&amp;" | "&amp;INDEX(Mapping!$B$30:$B$41,MATCH($B1167,Mapping!$A$30:$A$41,0)))</f>
        <v/>
      </c>
      <c r="I1167" s="5">
        <f>INDEX(Variables!$C$5:$C$105,MATCH($A1167,Variables!$A$5:$A$105,0))</f>
        <v/>
      </c>
      <c r="J1167" s="5">
        <f>INDEX(Variables!$E$5:$E$105,MATCH($A1167,Variables!$A$5:$A$105,0))</f>
        <v/>
      </c>
      <c r="K1167" s="25">
        <f>LOWER(Settings!$C$4)&amp;".mit."&amp;$A1167&amp;IF($C1167="","","."&amp;$C1167&amp;"."&amp;$B1167)&amp;IF(INDEX(Variables!$D$5:$D$105,MATCH($A1167,Variables!$A$5:$A$105,0))="","","."&amp;INDEX(Variables!$D$5:$D$105,MATCH($A1167,Variables!$A$5:$A$105,0)))&amp;"."&amp;K$5</f>
        <v/>
      </c>
      <c r="L1167" s="41">
        <f>INDEX(L$78:L$91,$D1167)/$E1167</f>
        <v/>
      </c>
      <c r="M1167" s="40">
        <f>INDEX(M$78:M$91,$D1167)/$E1167</f>
        <v/>
      </c>
      <c r="N1167" s="40">
        <f>INDEX(N$78:N$91,$D1167)/$E1167</f>
        <v/>
      </c>
      <c r="O1167" s="40">
        <f>INDEX(O$78:O$91,$D1167)/$E1167</f>
        <v/>
      </c>
      <c r="P1167" s="40">
        <f>INDEX(P$78:P$91,$D1167)/$E1167</f>
        <v/>
      </c>
      <c r="Q1167" s="40">
        <f>INDEX(Q$78:Q$91,$D1167)/$E1167</f>
        <v/>
      </c>
      <c r="R1167" s="40">
        <f>INDEX(R$78:R$91,$D1167)/$E1167</f>
        <v/>
      </c>
      <c r="S1167" s="40">
        <f>INDEX(S$78:S$91,$D1167)/$E1167</f>
        <v/>
      </c>
      <c r="T1167" s="40">
        <f>INDEX(T$78:T$91,$D1167)/$E1167</f>
        <v/>
      </c>
      <c r="U1167" s="40">
        <f>INDEX(U$78:U$91,$D1167)/$E1167</f>
        <v/>
      </c>
      <c r="V1167" s="40">
        <f>INDEX(V$78:V$91,$D1167)/$E1167</f>
        <v/>
      </c>
      <c r="W1167" s="40">
        <f>INDEX(W$78:W$91,$D1167)/$E1167</f>
        <v/>
      </c>
      <c r="X1167" s="40">
        <f>INDEX(X$78:X$91,$D1167)/$E1167</f>
        <v/>
      </c>
      <c r="Y1167" s="40">
        <f>INDEX(Y$78:Y$91,$D1167)/$E1167</f>
        <v/>
      </c>
      <c r="Z1167" s="40">
        <f>INDEX(Z$78:Z$91,$D1167)/$E1167</f>
        <v/>
      </c>
      <c r="AA1167" s="40">
        <f>INDEX(AA$78:AA$91,$D1167)/$E1167</f>
        <v/>
      </c>
      <c r="AB1167" s="40">
        <f>INDEX(AB$78:AB$91,$D1167)/$E1167</f>
        <v/>
      </c>
      <c r="AC1167" s="40">
        <f>INDEX(AC$78:AC$91,$D1167)/$E1167</f>
        <v/>
      </c>
      <c r="AD1167" s="42">
        <f>NEWEXCISE(INDEX(AD$78:AD$91,$D1167),$E1167)</f>
        <v/>
      </c>
      <c r="AE1167" s="25">
        <f>LOWER(Settings!$C$4)&amp;".mit."&amp;$A1167&amp;IF($C1167="","","."&amp;$C1167&amp;"."&amp;$B1167)&amp;IF(INDEX(Variables!$D$5:$D$105,MATCH($A1167,Variables!$A$5:$A$105,0))="","","."&amp;INDEX(Variables!$D$5:$D$105,MATCH($A1167,Variables!$A$5:$A$105,0)))&amp;"."&amp;AE$5</f>
        <v/>
      </c>
      <c r="AF1167" s="41">
        <f>INDEX(AF$78:AF$91,$D1167)/$E1167</f>
        <v/>
      </c>
      <c r="AG1167" s="40">
        <f>INDEX(AG$78:AG$91,$D1167)/$E1167</f>
        <v/>
      </c>
      <c r="AH1167" s="40">
        <f>INDEX(AH$78:AH$91,$D1167)/$E1167</f>
        <v/>
      </c>
      <c r="AI1167" s="40">
        <f>INDEX(AI$78:AI$91,$D1167)/$E1167</f>
        <v/>
      </c>
      <c r="AJ1167" s="40">
        <f>INDEX(AJ$78:AJ$91,$D1167)/$E1167</f>
        <v/>
      </c>
      <c r="AK1167" s="40">
        <f>INDEX(AK$78:AK$91,$D1167)/$E1167</f>
        <v/>
      </c>
      <c r="AL1167" s="40">
        <f>INDEX(AL$78:AL$91,$D1167)/$E1167</f>
        <v/>
      </c>
      <c r="AM1167" s="40">
        <f>INDEX(AM$78:AM$91,$D1167)/$E1167</f>
        <v/>
      </c>
      <c r="AN1167" s="40">
        <f>INDEX(AN$78:AN$91,$D1167)/$E1167</f>
        <v/>
      </c>
      <c r="AO1167" s="40">
        <f>INDEX(AO$78:AO$91,$D1167)/$E1167</f>
        <v/>
      </c>
      <c r="AP1167" s="40">
        <f>INDEX(AP$78:AP$91,$D1167)/$E1167</f>
        <v/>
      </c>
      <c r="AQ1167" s="40">
        <f>INDEX(AQ$78:AQ$91,$D1167)/$E1167</f>
        <v/>
      </c>
      <c r="AR1167" s="40">
        <f>INDEX(AR$78:AR$91,$D1167)/$E1167</f>
        <v/>
      </c>
      <c r="AS1167" s="40">
        <f>INDEX(AS$78:AS$91,$D1167)/$E1167</f>
        <v/>
      </c>
      <c r="AT1167" s="40">
        <f>INDEX(AT$78:AT$91,$D1167)/$E1167</f>
        <v/>
      </c>
      <c r="AU1167" s="40">
        <f>INDEX(AU$78:AU$91,$D1167)/$E1167</f>
        <v/>
      </c>
      <c r="AV1167" s="40">
        <f>INDEX(AV$78:AV$91,$D1167)/$E1167</f>
        <v/>
      </c>
      <c r="AW1167" s="40">
        <f>INDEX(AW$78:AW$91,$D1167)/$E1167</f>
        <v/>
      </c>
      <c r="AX1167" s="42">
        <f>NEWEXCISE(INDEX(AX$78:AX$91,$D1167),$E1167)</f>
        <v/>
      </c>
    </row>
    <row r="1168" hidden="1" outlineLevel="2"/>
    <row r="1169" hidden="1" outlineLevel="2">
      <c r="A1169" s="5" t="inlineStr">
        <is>
          <t>nce</t>
        </is>
      </c>
      <c r="B1169" s="5" t="inlineStr">
        <is>
          <t>coa</t>
        </is>
      </c>
      <c r="C1169" s="5" t="inlineStr">
        <is>
          <t>cst</t>
        </is>
      </c>
      <c r="D1169" s="39" t="n"/>
      <c r="E1169" s="39" t="n"/>
      <c r="F1169" s="39" t="n"/>
      <c r="G1169" s="39" t="n"/>
      <c r="H1169" s="5">
        <f>INDEX(Variables!$B$5:$B$105,MATCH($A1169,Variables!$A$5:$A$105,0))&amp;IF($C1169="",""," | "&amp;INDEX(Mapping!$B$5:$B$26,MATCH($C1169,Mapping!$A$5:$A$26,0))&amp;" | "&amp;INDEX(Mapping!$B$30:$B$41,MATCH($B1169,Mapping!$A$30:$A$41,0)))</f>
        <v/>
      </c>
      <c r="I1169" s="5">
        <f>INDEX(Variables!$C$5:$C$105,MATCH($A1169,Variables!$A$5:$A$105,0))</f>
        <v/>
      </c>
      <c r="J1169" s="5">
        <f>INDEX(Variables!$E$5:$E$105,MATCH($A1169,Variables!$A$5:$A$105,0))</f>
        <v/>
      </c>
      <c r="K1169" s="25">
        <f>LOWER(Settings!$C$4)&amp;".mit."&amp;$A1169&amp;IF($C1169="","","."&amp;$C1169&amp;"."&amp;$B1169)&amp;IF(INDEX(Variables!$D$5:$D$105,MATCH($A1169,Variables!$A$5:$A$105,0))="","","."&amp;INDEX(Variables!$D$5:$D$105,MATCH($A1169,Variables!$A$5:$A$105,0)))&amp;"."&amp;K$5</f>
        <v/>
      </c>
      <c r="L1169" s="41">
        <f>L1142+L1151+L1160</f>
        <v/>
      </c>
      <c r="M1169" s="40">
        <f>M1142+M1151+M1160</f>
        <v/>
      </c>
      <c r="N1169" s="40">
        <f>N1142+N1151+N1160</f>
        <v/>
      </c>
      <c r="O1169" s="40">
        <f>O1142+O1151+O1160</f>
        <v/>
      </c>
      <c r="P1169" s="40">
        <f>P1142+P1151+P1160</f>
        <v/>
      </c>
      <c r="Q1169" s="40">
        <f>Q1142+Q1151+Q1160</f>
        <v/>
      </c>
      <c r="R1169" s="40">
        <f>R1142+R1151+R1160</f>
        <v/>
      </c>
      <c r="S1169" s="40">
        <f>S1142+S1151+S1160</f>
        <v/>
      </c>
      <c r="T1169" s="40">
        <f>T1142+T1151+T1160</f>
        <v/>
      </c>
      <c r="U1169" s="40">
        <f>U1142+U1151+U1160</f>
        <v/>
      </c>
      <c r="V1169" s="40">
        <f>V1142+V1151+V1160</f>
        <v/>
      </c>
      <c r="W1169" s="40">
        <f>W1142+W1151+W1160</f>
        <v/>
      </c>
      <c r="X1169" s="40">
        <f>X1142+X1151+X1160</f>
        <v/>
      </c>
      <c r="Y1169" s="40">
        <f>Y1142+Y1151+Y1160</f>
        <v/>
      </c>
      <c r="Z1169" s="40">
        <f>Z1142+Z1151+Z1160</f>
        <v/>
      </c>
      <c r="AA1169" s="40">
        <f>AA1142+AA1151+AA1160</f>
        <v/>
      </c>
      <c r="AB1169" s="40">
        <f>AB1142+AB1151+AB1160</f>
        <v/>
      </c>
      <c r="AC1169" s="40">
        <f>AC1142+AC1151+AC1160</f>
        <v/>
      </c>
      <c r="AD1169" s="42">
        <f>NEWPOLICY(AD1142,AD1151,AD1160)</f>
        <v/>
      </c>
      <c r="AE1169" s="25">
        <f>LOWER(Settings!$C$4)&amp;".mit."&amp;$A1169&amp;IF($C1169="","","."&amp;$C1169&amp;"."&amp;$B1169)&amp;IF(INDEX(Variables!$D$5:$D$105,MATCH($A1169,Variables!$A$5:$A$105,0))="","","."&amp;INDEX(Variables!$D$5:$D$105,MATCH($A1169,Variables!$A$5:$A$105,0)))&amp;"."&amp;AE$5</f>
        <v/>
      </c>
      <c r="AF1169" s="41">
        <f>AF1142+AF1151+AF1160</f>
        <v/>
      </c>
      <c r="AG1169" s="40">
        <f>AG1142+AG1151+AG1160</f>
        <v/>
      </c>
      <c r="AH1169" s="40">
        <f>AH1142+AH1151+AH1160</f>
        <v/>
      </c>
      <c r="AI1169" s="40">
        <f>AI1142+AI1151+AI1160</f>
        <v/>
      </c>
      <c r="AJ1169" s="40">
        <f>AJ1142+AJ1151+AJ1160</f>
        <v/>
      </c>
      <c r="AK1169" s="40">
        <f>AK1142+AK1151+AK1160</f>
        <v/>
      </c>
      <c r="AL1169" s="40">
        <f>AL1142+AL1151+AL1160</f>
        <v/>
      </c>
      <c r="AM1169" s="40">
        <f>AM1142+AM1151+AM1160</f>
        <v/>
      </c>
      <c r="AN1169" s="40">
        <f>AN1142+AN1151+AN1160</f>
        <v/>
      </c>
      <c r="AO1169" s="40">
        <f>AO1142+AO1151+AO1160</f>
        <v/>
      </c>
      <c r="AP1169" s="40">
        <f>AP1142+AP1151+AP1160</f>
        <v/>
      </c>
      <c r="AQ1169" s="40">
        <f>AQ1142+AQ1151+AQ1160</f>
        <v/>
      </c>
      <c r="AR1169" s="40">
        <f>AR1142+AR1151+AR1160</f>
        <v/>
      </c>
      <c r="AS1169" s="40">
        <f>AS1142+AS1151+AS1160</f>
        <v/>
      </c>
      <c r="AT1169" s="40">
        <f>AT1142+AT1151+AT1160</f>
        <v/>
      </c>
      <c r="AU1169" s="40">
        <f>AU1142+AU1151+AU1160</f>
        <v/>
      </c>
      <c r="AV1169" s="40">
        <f>AV1142+AV1151+AV1160</f>
        <v/>
      </c>
      <c r="AW1169" s="40">
        <f>AW1142+AW1151+AW1160</f>
        <v/>
      </c>
      <c r="AX1169" s="42">
        <f>NEWPOLICY(AX1142,AX1151,AX1160)</f>
        <v/>
      </c>
    </row>
    <row r="1170" hidden="1" outlineLevel="2">
      <c r="A1170" s="5" t="inlineStr">
        <is>
          <t>nce</t>
        </is>
      </c>
      <c r="B1170" s="5" t="inlineStr">
        <is>
          <t>nga</t>
        </is>
      </c>
      <c r="C1170" s="5" t="inlineStr">
        <is>
          <t>cst</t>
        </is>
      </c>
      <c r="D1170" s="39" t="n"/>
      <c r="E1170" s="39" t="n"/>
      <c r="F1170" s="39" t="n"/>
      <c r="G1170" s="39" t="n"/>
      <c r="H1170" s="5">
        <f>INDEX(Variables!$B$5:$B$105,MATCH($A1170,Variables!$A$5:$A$105,0))&amp;IF($C1170="",""," | "&amp;INDEX(Mapping!$B$5:$B$26,MATCH($C1170,Mapping!$A$5:$A$26,0))&amp;" | "&amp;INDEX(Mapping!$B$30:$B$41,MATCH($B1170,Mapping!$A$30:$A$41,0)))</f>
        <v/>
      </c>
      <c r="I1170" s="5">
        <f>INDEX(Variables!$C$5:$C$105,MATCH($A1170,Variables!$A$5:$A$105,0))</f>
        <v/>
      </c>
      <c r="J1170" s="5">
        <f>INDEX(Variables!$E$5:$E$105,MATCH($A1170,Variables!$A$5:$A$105,0))</f>
        <v/>
      </c>
      <c r="K1170" s="25">
        <f>LOWER(Settings!$C$4)&amp;".mit."&amp;$A1170&amp;IF($C1170="","","."&amp;$C1170&amp;"."&amp;$B1170)&amp;IF(INDEX(Variables!$D$5:$D$105,MATCH($A1170,Variables!$A$5:$A$105,0))="","","."&amp;INDEX(Variables!$D$5:$D$105,MATCH($A1170,Variables!$A$5:$A$105,0)))&amp;"."&amp;K$5</f>
        <v/>
      </c>
      <c r="L1170" s="41">
        <f>L1143+L1152+L1161</f>
        <v/>
      </c>
      <c r="M1170" s="40">
        <f>M1143+M1152+M1161</f>
        <v/>
      </c>
      <c r="N1170" s="40">
        <f>N1143+N1152+N1161</f>
        <v/>
      </c>
      <c r="O1170" s="40">
        <f>O1143+O1152+O1161</f>
        <v/>
      </c>
      <c r="P1170" s="40">
        <f>P1143+P1152+P1161</f>
        <v/>
      </c>
      <c r="Q1170" s="40">
        <f>Q1143+Q1152+Q1161</f>
        <v/>
      </c>
      <c r="R1170" s="40">
        <f>R1143+R1152+R1161</f>
        <v/>
      </c>
      <c r="S1170" s="40">
        <f>S1143+S1152+S1161</f>
        <v/>
      </c>
      <c r="T1170" s="40">
        <f>T1143+T1152+T1161</f>
        <v/>
      </c>
      <c r="U1170" s="40">
        <f>U1143+U1152+U1161</f>
        <v/>
      </c>
      <c r="V1170" s="40">
        <f>V1143+V1152+V1161</f>
        <v/>
      </c>
      <c r="W1170" s="40">
        <f>W1143+W1152+W1161</f>
        <v/>
      </c>
      <c r="X1170" s="40">
        <f>X1143+X1152+X1161</f>
        <v/>
      </c>
      <c r="Y1170" s="40">
        <f>Y1143+Y1152+Y1161</f>
        <v/>
      </c>
      <c r="Z1170" s="40">
        <f>Z1143+Z1152+Z1161</f>
        <v/>
      </c>
      <c r="AA1170" s="40">
        <f>AA1143+AA1152+AA1161</f>
        <v/>
      </c>
      <c r="AB1170" s="40">
        <f>AB1143+AB1152+AB1161</f>
        <v/>
      </c>
      <c r="AC1170" s="40">
        <f>AC1143+AC1152+AC1161</f>
        <v/>
      </c>
      <c r="AD1170" s="42">
        <f>NEWPOLICY(AD1143,AD1152,AD1161)</f>
        <v/>
      </c>
      <c r="AE1170" s="25">
        <f>LOWER(Settings!$C$4)&amp;".mit."&amp;$A1170&amp;IF($C1170="","","."&amp;$C1170&amp;"."&amp;$B1170)&amp;IF(INDEX(Variables!$D$5:$D$105,MATCH($A1170,Variables!$A$5:$A$105,0))="","","."&amp;INDEX(Variables!$D$5:$D$105,MATCH($A1170,Variables!$A$5:$A$105,0)))&amp;"."&amp;AE$5</f>
        <v/>
      </c>
      <c r="AF1170" s="41">
        <f>AF1143+AF1152+AF1161</f>
        <v/>
      </c>
      <c r="AG1170" s="40">
        <f>AG1143+AG1152+AG1161</f>
        <v/>
      </c>
      <c r="AH1170" s="40">
        <f>AH1143+AH1152+AH1161</f>
        <v/>
      </c>
      <c r="AI1170" s="40">
        <f>AI1143+AI1152+AI1161</f>
        <v/>
      </c>
      <c r="AJ1170" s="40">
        <f>AJ1143+AJ1152+AJ1161</f>
        <v/>
      </c>
      <c r="AK1170" s="40">
        <f>AK1143+AK1152+AK1161</f>
        <v/>
      </c>
      <c r="AL1170" s="40">
        <f>AL1143+AL1152+AL1161</f>
        <v/>
      </c>
      <c r="AM1170" s="40">
        <f>AM1143+AM1152+AM1161</f>
        <v/>
      </c>
      <c r="AN1170" s="40">
        <f>AN1143+AN1152+AN1161</f>
        <v/>
      </c>
      <c r="AO1170" s="40">
        <f>AO1143+AO1152+AO1161</f>
        <v/>
      </c>
      <c r="AP1170" s="40">
        <f>AP1143+AP1152+AP1161</f>
        <v/>
      </c>
      <c r="AQ1170" s="40">
        <f>AQ1143+AQ1152+AQ1161</f>
        <v/>
      </c>
      <c r="AR1170" s="40">
        <f>AR1143+AR1152+AR1161</f>
        <v/>
      </c>
      <c r="AS1170" s="40">
        <f>AS1143+AS1152+AS1161</f>
        <v/>
      </c>
      <c r="AT1170" s="40">
        <f>AT1143+AT1152+AT1161</f>
        <v/>
      </c>
      <c r="AU1170" s="40">
        <f>AU1143+AU1152+AU1161</f>
        <v/>
      </c>
      <c r="AV1170" s="40">
        <f>AV1143+AV1152+AV1161</f>
        <v/>
      </c>
      <c r="AW1170" s="40">
        <f>AW1143+AW1152+AW1161</f>
        <v/>
      </c>
      <c r="AX1170" s="42">
        <f>NEWPOLICY(AX1143,AX1152,AX1161)</f>
        <v/>
      </c>
    </row>
    <row r="1171" hidden="1" outlineLevel="2">
      <c r="A1171" s="5" t="inlineStr">
        <is>
          <t>nce</t>
        </is>
      </c>
      <c r="B1171" s="5" t="inlineStr">
        <is>
          <t>gso</t>
        </is>
      </c>
      <c r="C1171" s="5" t="inlineStr">
        <is>
          <t>cst</t>
        </is>
      </c>
      <c r="D1171" s="39" t="n"/>
      <c r="E1171" s="39" t="n"/>
      <c r="F1171" s="39" t="n"/>
      <c r="G1171" s="39" t="n"/>
      <c r="H1171" s="5">
        <f>INDEX(Variables!$B$5:$B$105,MATCH($A1171,Variables!$A$5:$A$105,0))&amp;IF($C1171="",""," | "&amp;INDEX(Mapping!$B$5:$B$26,MATCH($C1171,Mapping!$A$5:$A$26,0))&amp;" | "&amp;INDEX(Mapping!$B$30:$B$41,MATCH($B1171,Mapping!$A$30:$A$41,0)))</f>
        <v/>
      </c>
      <c r="I1171" s="5">
        <f>INDEX(Variables!$C$5:$C$105,MATCH($A1171,Variables!$A$5:$A$105,0))</f>
        <v/>
      </c>
      <c r="J1171" s="5">
        <f>INDEX(Variables!$E$5:$E$105,MATCH($A1171,Variables!$A$5:$A$105,0))</f>
        <v/>
      </c>
      <c r="K1171" s="25">
        <f>LOWER(Settings!$C$4)&amp;".mit."&amp;$A1171&amp;IF($C1171="","","."&amp;$C1171&amp;"."&amp;$B1171)&amp;IF(INDEX(Variables!$D$5:$D$105,MATCH($A1171,Variables!$A$5:$A$105,0))="","","."&amp;INDEX(Variables!$D$5:$D$105,MATCH($A1171,Variables!$A$5:$A$105,0)))&amp;"."&amp;K$5</f>
        <v/>
      </c>
      <c r="L1171" s="41">
        <f>L1144+L1153+L1162</f>
        <v/>
      </c>
      <c r="M1171" s="40">
        <f>M1144+M1153+M1162</f>
        <v/>
      </c>
      <c r="N1171" s="40">
        <f>N1144+N1153+N1162</f>
        <v/>
      </c>
      <c r="O1171" s="40">
        <f>O1144+O1153+O1162</f>
        <v/>
      </c>
      <c r="P1171" s="40">
        <f>P1144+P1153+P1162</f>
        <v/>
      </c>
      <c r="Q1171" s="40">
        <f>Q1144+Q1153+Q1162</f>
        <v/>
      </c>
      <c r="R1171" s="40">
        <f>R1144+R1153+R1162</f>
        <v/>
      </c>
      <c r="S1171" s="40">
        <f>S1144+S1153+S1162</f>
        <v/>
      </c>
      <c r="T1171" s="40">
        <f>T1144+T1153+T1162</f>
        <v/>
      </c>
      <c r="U1171" s="40">
        <f>U1144+U1153+U1162</f>
        <v/>
      </c>
      <c r="V1171" s="40">
        <f>V1144+V1153+V1162</f>
        <v/>
      </c>
      <c r="W1171" s="40">
        <f>W1144+W1153+W1162</f>
        <v/>
      </c>
      <c r="X1171" s="40">
        <f>X1144+X1153+X1162</f>
        <v/>
      </c>
      <c r="Y1171" s="40">
        <f>Y1144+Y1153+Y1162</f>
        <v/>
      </c>
      <c r="Z1171" s="40">
        <f>Z1144+Z1153+Z1162</f>
        <v/>
      </c>
      <c r="AA1171" s="40">
        <f>AA1144+AA1153+AA1162</f>
        <v/>
      </c>
      <c r="AB1171" s="40">
        <f>AB1144+AB1153+AB1162</f>
        <v/>
      </c>
      <c r="AC1171" s="40">
        <f>AC1144+AC1153+AC1162</f>
        <v/>
      </c>
      <c r="AD1171" s="42">
        <f>NEWPOLICY(AD1144,AD1153,AD1162)</f>
        <v/>
      </c>
      <c r="AE1171" s="25">
        <f>LOWER(Settings!$C$4)&amp;".mit."&amp;$A1171&amp;IF($C1171="","","."&amp;$C1171&amp;"."&amp;$B1171)&amp;IF(INDEX(Variables!$D$5:$D$105,MATCH($A1171,Variables!$A$5:$A$105,0))="","","."&amp;INDEX(Variables!$D$5:$D$105,MATCH($A1171,Variables!$A$5:$A$105,0)))&amp;"."&amp;AE$5</f>
        <v/>
      </c>
      <c r="AF1171" s="41">
        <f>AF1144+AF1153+AF1162</f>
        <v/>
      </c>
      <c r="AG1171" s="40">
        <f>AG1144+AG1153+AG1162</f>
        <v/>
      </c>
      <c r="AH1171" s="40">
        <f>AH1144+AH1153+AH1162</f>
        <v/>
      </c>
      <c r="AI1171" s="40">
        <f>AI1144+AI1153+AI1162</f>
        <v/>
      </c>
      <c r="AJ1171" s="40">
        <f>AJ1144+AJ1153+AJ1162</f>
        <v/>
      </c>
      <c r="AK1171" s="40">
        <f>AK1144+AK1153+AK1162</f>
        <v/>
      </c>
      <c r="AL1171" s="40">
        <f>AL1144+AL1153+AL1162</f>
        <v/>
      </c>
      <c r="AM1171" s="40">
        <f>AM1144+AM1153+AM1162</f>
        <v/>
      </c>
      <c r="AN1171" s="40">
        <f>AN1144+AN1153+AN1162</f>
        <v/>
      </c>
      <c r="AO1171" s="40">
        <f>AO1144+AO1153+AO1162</f>
        <v/>
      </c>
      <c r="AP1171" s="40">
        <f>AP1144+AP1153+AP1162</f>
        <v/>
      </c>
      <c r="AQ1171" s="40">
        <f>AQ1144+AQ1153+AQ1162</f>
        <v/>
      </c>
      <c r="AR1171" s="40">
        <f>AR1144+AR1153+AR1162</f>
        <v/>
      </c>
      <c r="AS1171" s="40">
        <f>AS1144+AS1153+AS1162</f>
        <v/>
      </c>
      <c r="AT1171" s="40">
        <f>AT1144+AT1153+AT1162</f>
        <v/>
      </c>
      <c r="AU1171" s="40">
        <f>AU1144+AU1153+AU1162</f>
        <v/>
      </c>
      <c r="AV1171" s="40">
        <f>AV1144+AV1153+AV1162</f>
        <v/>
      </c>
      <c r="AW1171" s="40">
        <f>AW1144+AW1153+AW1162</f>
        <v/>
      </c>
      <c r="AX1171" s="42">
        <f>NEWPOLICY(AX1144,AX1153,AX1162)</f>
        <v/>
      </c>
    </row>
    <row r="1172" hidden="1" outlineLevel="2">
      <c r="A1172" s="5" t="inlineStr">
        <is>
          <t>nce</t>
        </is>
      </c>
      <c r="B1172" s="5" t="inlineStr">
        <is>
          <t>die</t>
        </is>
      </c>
      <c r="C1172" s="5" t="inlineStr">
        <is>
          <t>cst</t>
        </is>
      </c>
      <c r="D1172" s="39" t="n"/>
      <c r="E1172" s="39" t="n"/>
      <c r="F1172" s="39" t="n"/>
      <c r="G1172" s="39" t="n"/>
      <c r="H1172" s="5">
        <f>INDEX(Variables!$B$5:$B$105,MATCH($A1172,Variables!$A$5:$A$105,0))&amp;IF($C1172="",""," | "&amp;INDEX(Mapping!$B$5:$B$26,MATCH($C1172,Mapping!$A$5:$A$26,0))&amp;" | "&amp;INDEX(Mapping!$B$30:$B$41,MATCH($B1172,Mapping!$A$30:$A$41,0)))</f>
        <v/>
      </c>
      <c r="I1172" s="5">
        <f>INDEX(Variables!$C$5:$C$105,MATCH($A1172,Variables!$A$5:$A$105,0))</f>
        <v/>
      </c>
      <c r="J1172" s="5">
        <f>INDEX(Variables!$E$5:$E$105,MATCH($A1172,Variables!$A$5:$A$105,0))</f>
        <v/>
      </c>
      <c r="K1172" s="25">
        <f>LOWER(Settings!$C$4)&amp;".mit."&amp;$A1172&amp;IF($C1172="","","."&amp;$C1172&amp;"."&amp;$B1172)&amp;IF(INDEX(Variables!$D$5:$D$105,MATCH($A1172,Variables!$A$5:$A$105,0))="","","."&amp;INDEX(Variables!$D$5:$D$105,MATCH($A1172,Variables!$A$5:$A$105,0)))&amp;"."&amp;K$5</f>
        <v/>
      </c>
      <c r="L1172" s="41">
        <f>L1145+L1154+L1163</f>
        <v/>
      </c>
      <c r="M1172" s="40">
        <f>M1145+M1154+M1163</f>
        <v/>
      </c>
      <c r="N1172" s="40">
        <f>N1145+N1154+N1163</f>
        <v/>
      </c>
      <c r="O1172" s="40">
        <f>O1145+O1154+O1163</f>
        <v/>
      </c>
      <c r="P1172" s="40">
        <f>P1145+P1154+P1163</f>
        <v/>
      </c>
      <c r="Q1172" s="40">
        <f>Q1145+Q1154+Q1163</f>
        <v/>
      </c>
      <c r="R1172" s="40">
        <f>R1145+R1154+R1163</f>
        <v/>
      </c>
      <c r="S1172" s="40">
        <f>S1145+S1154+S1163</f>
        <v/>
      </c>
      <c r="T1172" s="40">
        <f>T1145+T1154+T1163</f>
        <v/>
      </c>
      <c r="U1172" s="40">
        <f>U1145+U1154+U1163</f>
        <v/>
      </c>
      <c r="V1172" s="40">
        <f>V1145+V1154+V1163</f>
        <v/>
      </c>
      <c r="W1172" s="40">
        <f>W1145+W1154+W1163</f>
        <v/>
      </c>
      <c r="X1172" s="40">
        <f>X1145+X1154+X1163</f>
        <v/>
      </c>
      <c r="Y1172" s="40">
        <f>Y1145+Y1154+Y1163</f>
        <v/>
      </c>
      <c r="Z1172" s="40">
        <f>Z1145+Z1154+Z1163</f>
        <v/>
      </c>
      <c r="AA1172" s="40">
        <f>AA1145+AA1154+AA1163</f>
        <v/>
      </c>
      <c r="AB1172" s="40">
        <f>AB1145+AB1154+AB1163</f>
        <v/>
      </c>
      <c r="AC1172" s="40">
        <f>AC1145+AC1154+AC1163</f>
        <v/>
      </c>
      <c r="AD1172" s="42">
        <f>NEWPOLICY(AD1145,AD1154,AD1163)</f>
        <v/>
      </c>
      <c r="AE1172" s="25">
        <f>LOWER(Settings!$C$4)&amp;".mit."&amp;$A1172&amp;IF($C1172="","","."&amp;$C1172&amp;"."&amp;$B1172)&amp;IF(INDEX(Variables!$D$5:$D$105,MATCH($A1172,Variables!$A$5:$A$105,0))="","","."&amp;INDEX(Variables!$D$5:$D$105,MATCH($A1172,Variables!$A$5:$A$105,0)))&amp;"."&amp;AE$5</f>
        <v/>
      </c>
      <c r="AF1172" s="41">
        <f>AF1145+AF1154+AF1163</f>
        <v/>
      </c>
      <c r="AG1172" s="40">
        <f>AG1145+AG1154+AG1163</f>
        <v/>
      </c>
      <c r="AH1172" s="40">
        <f>AH1145+AH1154+AH1163</f>
        <v/>
      </c>
      <c r="AI1172" s="40">
        <f>AI1145+AI1154+AI1163</f>
        <v/>
      </c>
      <c r="AJ1172" s="40">
        <f>AJ1145+AJ1154+AJ1163</f>
        <v/>
      </c>
      <c r="AK1172" s="40">
        <f>AK1145+AK1154+AK1163</f>
        <v/>
      </c>
      <c r="AL1172" s="40">
        <f>AL1145+AL1154+AL1163</f>
        <v/>
      </c>
      <c r="AM1172" s="40">
        <f>AM1145+AM1154+AM1163</f>
        <v/>
      </c>
      <c r="AN1172" s="40">
        <f>AN1145+AN1154+AN1163</f>
        <v/>
      </c>
      <c r="AO1172" s="40">
        <f>AO1145+AO1154+AO1163</f>
        <v/>
      </c>
      <c r="AP1172" s="40">
        <f>AP1145+AP1154+AP1163</f>
        <v/>
      </c>
      <c r="AQ1172" s="40">
        <f>AQ1145+AQ1154+AQ1163</f>
        <v/>
      </c>
      <c r="AR1172" s="40">
        <f>AR1145+AR1154+AR1163</f>
        <v/>
      </c>
      <c r="AS1172" s="40">
        <f>AS1145+AS1154+AS1163</f>
        <v/>
      </c>
      <c r="AT1172" s="40">
        <f>AT1145+AT1154+AT1163</f>
        <v/>
      </c>
      <c r="AU1172" s="40">
        <f>AU1145+AU1154+AU1163</f>
        <v/>
      </c>
      <c r="AV1172" s="40">
        <f>AV1145+AV1154+AV1163</f>
        <v/>
      </c>
      <c r="AW1172" s="40">
        <f>AW1145+AW1154+AW1163</f>
        <v/>
      </c>
      <c r="AX1172" s="42">
        <f>NEWPOLICY(AX1145,AX1154,AX1163)</f>
        <v/>
      </c>
    </row>
    <row r="1173" hidden="1" outlineLevel="2">
      <c r="A1173" s="5" t="inlineStr">
        <is>
          <t>nce</t>
        </is>
      </c>
      <c r="B1173" s="5" t="inlineStr">
        <is>
          <t>lpg</t>
        </is>
      </c>
      <c r="C1173" s="5" t="inlineStr">
        <is>
          <t>cst</t>
        </is>
      </c>
      <c r="D1173" s="39" t="n"/>
      <c r="E1173" s="39" t="n"/>
      <c r="F1173" s="39" t="n"/>
      <c r="G1173" s="39" t="n"/>
      <c r="H1173" s="5">
        <f>INDEX(Variables!$B$5:$B$105,MATCH($A1173,Variables!$A$5:$A$105,0))&amp;IF($C1173="",""," | "&amp;INDEX(Mapping!$B$5:$B$26,MATCH($C1173,Mapping!$A$5:$A$26,0))&amp;" | "&amp;INDEX(Mapping!$B$30:$B$41,MATCH($B1173,Mapping!$A$30:$A$41,0)))</f>
        <v/>
      </c>
      <c r="I1173" s="5">
        <f>INDEX(Variables!$C$5:$C$105,MATCH($A1173,Variables!$A$5:$A$105,0))</f>
        <v/>
      </c>
      <c r="J1173" s="5">
        <f>INDEX(Variables!$E$5:$E$105,MATCH($A1173,Variables!$A$5:$A$105,0))</f>
        <v/>
      </c>
      <c r="K1173" s="25">
        <f>LOWER(Settings!$C$4)&amp;".mit."&amp;$A1173&amp;IF($C1173="","","."&amp;$C1173&amp;"."&amp;$B1173)&amp;IF(INDEX(Variables!$D$5:$D$105,MATCH($A1173,Variables!$A$5:$A$105,0))="","","."&amp;INDEX(Variables!$D$5:$D$105,MATCH($A1173,Variables!$A$5:$A$105,0)))&amp;"."&amp;K$5</f>
        <v/>
      </c>
      <c r="L1173" s="41">
        <f>L1146+L1155+L1164</f>
        <v/>
      </c>
      <c r="M1173" s="40">
        <f>M1146+M1155+M1164</f>
        <v/>
      </c>
      <c r="N1173" s="40">
        <f>N1146+N1155+N1164</f>
        <v/>
      </c>
      <c r="O1173" s="40">
        <f>O1146+O1155+O1164</f>
        <v/>
      </c>
      <c r="P1173" s="40">
        <f>P1146+P1155+P1164</f>
        <v/>
      </c>
      <c r="Q1173" s="40">
        <f>Q1146+Q1155+Q1164</f>
        <v/>
      </c>
      <c r="R1173" s="40">
        <f>R1146+R1155+R1164</f>
        <v/>
      </c>
      <c r="S1173" s="40">
        <f>S1146+S1155+S1164</f>
        <v/>
      </c>
      <c r="T1173" s="40">
        <f>T1146+T1155+T1164</f>
        <v/>
      </c>
      <c r="U1173" s="40">
        <f>U1146+U1155+U1164</f>
        <v/>
      </c>
      <c r="V1173" s="40">
        <f>V1146+V1155+V1164</f>
        <v/>
      </c>
      <c r="W1173" s="40">
        <f>W1146+W1155+W1164</f>
        <v/>
      </c>
      <c r="X1173" s="40">
        <f>X1146+X1155+X1164</f>
        <v/>
      </c>
      <c r="Y1173" s="40">
        <f>Y1146+Y1155+Y1164</f>
        <v/>
      </c>
      <c r="Z1173" s="40">
        <f>Z1146+Z1155+Z1164</f>
        <v/>
      </c>
      <c r="AA1173" s="40">
        <f>AA1146+AA1155+AA1164</f>
        <v/>
      </c>
      <c r="AB1173" s="40">
        <f>AB1146+AB1155+AB1164</f>
        <v/>
      </c>
      <c r="AC1173" s="40">
        <f>AC1146+AC1155+AC1164</f>
        <v/>
      </c>
      <c r="AD1173" s="42">
        <f>NEWPOLICY(AD1146,AD1155,AD1164)</f>
        <v/>
      </c>
      <c r="AE1173" s="25">
        <f>LOWER(Settings!$C$4)&amp;".mit."&amp;$A1173&amp;IF($C1173="","","."&amp;$C1173&amp;"."&amp;$B1173)&amp;IF(INDEX(Variables!$D$5:$D$105,MATCH($A1173,Variables!$A$5:$A$105,0))="","","."&amp;INDEX(Variables!$D$5:$D$105,MATCH($A1173,Variables!$A$5:$A$105,0)))&amp;"."&amp;AE$5</f>
        <v/>
      </c>
      <c r="AF1173" s="41">
        <f>AF1146+AF1155+AF1164</f>
        <v/>
      </c>
      <c r="AG1173" s="40">
        <f>AG1146+AG1155+AG1164</f>
        <v/>
      </c>
      <c r="AH1173" s="40">
        <f>AH1146+AH1155+AH1164</f>
        <v/>
      </c>
      <c r="AI1173" s="40">
        <f>AI1146+AI1155+AI1164</f>
        <v/>
      </c>
      <c r="AJ1173" s="40">
        <f>AJ1146+AJ1155+AJ1164</f>
        <v/>
      </c>
      <c r="AK1173" s="40">
        <f>AK1146+AK1155+AK1164</f>
        <v/>
      </c>
      <c r="AL1173" s="40">
        <f>AL1146+AL1155+AL1164</f>
        <v/>
      </c>
      <c r="AM1173" s="40">
        <f>AM1146+AM1155+AM1164</f>
        <v/>
      </c>
      <c r="AN1173" s="40">
        <f>AN1146+AN1155+AN1164</f>
        <v/>
      </c>
      <c r="AO1173" s="40">
        <f>AO1146+AO1155+AO1164</f>
        <v/>
      </c>
      <c r="AP1173" s="40">
        <f>AP1146+AP1155+AP1164</f>
        <v/>
      </c>
      <c r="AQ1173" s="40">
        <f>AQ1146+AQ1155+AQ1164</f>
        <v/>
      </c>
      <c r="AR1173" s="40">
        <f>AR1146+AR1155+AR1164</f>
        <v/>
      </c>
      <c r="AS1173" s="40">
        <f>AS1146+AS1155+AS1164</f>
        <v/>
      </c>
      <c r="AT1173" s="40">
        <f>AT1146+AT1155+AT1164</f>
        <v/>
      </c>
      <c r="AU1173" s="40">
        <f>AU1146+AU1155+AU1164</f>
        <v/>
      </c>
      <c r="AV1173" s="40">
        <f>AV1146+AV1155+AV1164</f>
        <v/>
      </c>
      <c r="AW1173" s="40">
        <f>AW1146+AW1155+AW1164</f>
        <v/>
      </c>
      <c r="AX1173" s="42">
        <f>NEWPOLICY(AX1146,AX1155,AX1164)</f>
        <v/>
      </c>
    </row>
    <row r="1174" hidden="1" outlineLevel="2">
      <c r="A1174" s="5" t="inlineStr">
        <is>
          <t>nce</t>
        </is>
      </c>
      <c r="B1174" s="5" t="inlineStr">
        <is>
          <t>ker</t>
        </is>
      </c>
      <c r="C1174" s="5" t="inlineStr">
        <is>
          <t>cst</t>
        </is>
      </c>
      <c r="D1174" s="39" t="n"/>
      <c r="E1174" s="39" t="n"/>
      <c r="F1174" s="39" t="n"/>
      <c r="G1174" s="39" t="n"/>
      <c r="H1174" s="5">
        <f>INDEX(Variables!$B$5:$B$105,MATCH($A1174,Variables!$A$5:$A$105,0))&amp;IF($C1174="",""," | "&amp;INDEX(Mapping!$B$5:$B$26,MATCH($C1174,Mapping!$A$5:$A$26,0))&amp;" | "&amp;INDEX(Mapping!$B$30:$B$41,MATCH($B1174,Mapping!$A$30:$A$41,0)))</f>
        <v/>
      </c>
      <c r="I1174" s="5">
        <f>INDEX(Variables!$C$5:$C$105,MATCH($A1174,Variables!$A$5:$A$105,0))</f>
        <v/>
      </c>
      <c r="J1174" s="5">
        <f>INDEX(Variables!$E$5:$E$105,MATCH($A1174,Variables!$A$5:$A$105,0))</f>
        <v/>
      </c>
      <c r="K1174" s="25">
        <f>LOWER(Settings!$C$4)&amp;".mit."&amp;$A1174&amp;IF($C1174="","","."&amp;$C1174&amp;"."&amp;$B1174)&amp;IF(INDEX(Variables!$D$5:$D$105,MATCH($A1174,Variables!$A$5:$A$105,0))="","","."&amp;INDEX(Variables!$D$5:$D$105,MATCH($A1174,Variables!$A$5:$A$105,0)))&amp;"."&amp;K$5</f>
        <v/>
      </c>
      <c r="L1174" s="41">
        <f>L1147+L1156+L1165</f>
        <v/>
      </c>
      <c r="M1174" s="40">
        <f>M1147+M1156+M1165</f>
        <v/>
      </c>
      <c r="N1174" s="40">
        <f>N1147+N1156+N1165</f>
        <v/>
      </c>
      <c r="O1174" s="40">
        <f>O1147+O1156+O1165</f>
        <v/>
      </c>
      <c r="P1174" s="40">
        <f>P1147+P1156+P1165</f>
        <v/>
      </c>
      <c r="Q1174" s="40">
        <f>Q1147+Q1156+Q1165</f>
        <v/>
      </c>
      <c r="R1174" s="40">
        <f>R1147+R1156+R1165</f>
        <v/>
      </c>
      <c r="S1174" s="40">
        <f>S1147+S1156+S1165</f>
        <v/>
      </c>
      <c r="T1174" s="40">
        <f>T1147+T1156+T1165</f>
        <v/>
      </c>
      <c r="U1174" s="40">
        <f>U1147+U1156+U1165</f>
        <v/>
      </c>
      <c r="V1174" s="40">
        <f>V1147+V1156+V1165</f>
        <v/>
      </c>
      <c r="W1174" s="40">
        <f>W1147+W1156+W1165</f>
        <v/>
      </c>
      <c r="X1174" s="40">
        <f>X1147+X1156+X1165</f>
        <v/>
      </c>
      <c r="Y1174" s="40">
        <f>Y1147+Y1156+Y1165</f>
        <v/>
      </c>
      <c r="Z1174" s="40">
        <f>Z1147+Z1156+Z1165</f>
        <v/>
      </c>
      <c r="AA1174" s="40">
        <f>AA1147+AA1156+AA1165</f>
        <v/>
      </c>
      <c r="AB1174" s="40">
        <f>AB1147+AB1156+AB1165</f>
        <v/>
      </c>
      <c r="AC1174" s="40">
        <f>AC1147+AC1156+AC1165</f>
        <v/>
      </c>
      <c r="AD1174" s="42">
        <f>NEWPOLICY(AD1147,AD1156,AD1165)</f>
        <v/>
      </c>
      <c r="AE1174" s="25">
        <f>LOWER(Settings!$C$4)&amp;".mit."&amp;$A1174&amp;IF($C1174="","","."&amp;$C1174&amp;"."&amp;$B1174)&amp;IF(INDEX(Variables!$D$5:$D$105,MATCH($A1174,Variables!$A$5:$A$105,0))="","","."&amp;INDEX(Variables!$D$5:$D$105,MATCH($A1174,Variables!$A$5:$A$105,0)))&amp;"."&amp;AE$5</f>
        <v/>
      </c>
      <c r="AF1174" s="41">
        <f>AF1147+AF1156+AF1165</f>
        <v/>
      </c>
      <c r="AG1174" s="40">
        <f>AG1147+AG1156+AG1165</f>
        <v/>
      </c>
      <c r="AH1174" s="40">
        <f>AH1147+AH1156+AH1165</f>
        <v/>
      </c>
      <c r="AI1174" s="40">
        <f>AI1147+AI1156+AI1165</f>
        <v/>
      </c>
      <c r="AJ1174" s="40">
        <f>AJ1147+AJ1156+AJ1165</f>
        <v/>
      </c>
      <c r="AK1174" s="40">
        <f>AK1147+AK1156+AK1165</f>
        <v/>
      </c>
      <c r="AL1174" s="40">
        <f>AL1147+AL1156+AL1165</f>
        <v/>
      </c>
      <c r="AM1174" s="40">
        <f>AM1147+AM1156+AM1165</f>
        <v/>
      </c>
      <c r="AN1174" s="40">
        <f>AN1147+AN1156+AN1165</f>
        <v/>
      </c>
      <c r="AO1174" s="40">
        <f>AO1147+AO1156+AO1165</f>
        <v/>
      </c>
      <c r="AP1174" s="40">
        <f>AP1147+AP1156+AP1165</f>
        <v/>
      </c>
      <c r="AQ1174" s="40">
        <f>AQ1147+AQ1156+AQ1165</f>
        <v/>
      </c>
      <c r="AR1174" s="40">
        <f>AR1147+AR1156+AR1165</f>
        <v/>
      </c>
      <c r="AS1174" s="40">
        <f>AS1147+AS1156+AS1165</f>
        <v/>
      </c>
      <c r="AT1174" s="40">
        <f>AT1147+AT1156+AT1165</f>
        <v/>
      </c>
      <c r="AU1174" s="40">
        <f>AU1147+AU1156+AU1165</f>
        <v/>
      </c>
      <c r="AV1174" s="40">
        <f>AV1147+AV1156+AV1165</f>
        <v/>
      </c>
      <c r="AW1174" s="40">
        <f>AW1147+AW1156+AW1165</f>
        <v/>
      </c>
      <c r="AX1174" s="42">
        <f>NEWPOLICY(AX1147,AX1156,AX1165)</f>
        <v/>
      </c>
    </row>
    <row r="1175" hidden="1" outlineLevel="2">
      <c r="A1175" s="5" t="inlineStr">
        <is>
          <t>nce</t>
        </is>
      </c>
      <c r="B1175" s="5" t="inlineStr">
        <is>
          <t>oop</t>
        </is>
      </c>
      <c r="C1175" s="5" t="inlineStr">
        <is>
          <t>cst</t>
        </is>
      </c>
      <c r="D1175" s="39" t="n"/>
      <c r="E1175" s="39" t="n"/>
      <c r="F1175" s="39" t="n"/>
      <c r="G1175" s="39" t="n"/>
      <c r="H1175" s="5">
        <f>INDEX(Variables!$B$5:$B$105,MATCH($A1175,Variables!$A$5:$A$105,0))&amp;IF($C1175="",""," | "&amp;INDEX(Mapping!$B$5:$B$26,MATCH($C1175,Mapping!$A$5:$A$26,0))&amp;" | "&amp;INDEX(Mapping!$B$30:$B$41,MATCH($B1175,Mapping!$A$30:$A$41,0)))</f>
        <v/>
      </c>
      <c r="I1175" s="5">
        <f>INDEX(Variables!$C$5:$C$105,MATCH($A1175,Variables!$A$5:$A$105,0))</f>
        <v/>
      </c>
      <c r="J1175" s="5">
        <f>INDEX(Variables!$E$5:$E$105,MATCH($A1175,Variables!$A$5:$A$105,0))</f>
        <v/>
      </c>
      <c r="K1175" s="25">
        <f>LOWER(Settings!$C$4)&amp;".mit."&amp;$A1175&amp;IF($C1175="","","."&amp;$C1175&amp;"."&amp;$B1175)&amp;IF(INDEX(Variables!$D$5:$D$105,MATCH($A1175,Variables!$A$5:$A$105,0))="","","."&amp;INDEX(Variables!$D$5:$D$105,MATCH($A1175,Variables!$A$5:$A$105,0)))&amp;"."&amp;K$5</f>
        <v/>
      </c>
      <c r="L1175" s="41">
        <f>L1148+L1157+L1166</f>
        <v/>
      </c>
      <c r="M1175" s="40">
        <f>M1148+M1157+M1166</f>
        <v/>
      </c>
      <c r="N1175" s="40">
        <f>N1148+N1157+N1166</f>
        <v/>
      </c>
      <c r="O1175" s="40">
        <f>O1148+O1157+O1166</f>
        <v/>
      </c>
      <c r="P1175" s="40">
        <f>P1148+P1157+P1166</f>
        <v/>
      </c>
      <c r="Q1175" s="40">
        <f>Q1148+Q1157+Q1166</f>
        <v/>
      </c>
      <c r="R1175" s="40">
        <f>R1148+R1157+R1166</f>
        <v/>
      </c>
      <c r="S1175" s="40">
        <f>S1148+S1157+S1166</f>
        <v/>
      </c>
      <c r="T1175" s="40">
        <f>T1148+T1157+T1166</f>
        <v/>
      </c>
      <c r="U1175" s="40">
        <f>U1148+U1157+U1166</f>
        <v/>
      </c>
      <c r="V1175" s="40">
        <f>V1148+V1157+V1166</f>
        <v/>
      </c>
      <c r="W1175" s="40">
        <f>W1148+W1157+W1166</f>
        <v/>
      </c>
      <c r="X1175" s="40">
        <f>X1148+X1157+X1166</f>
        <v/>
      </c>
      <c r="Y1175" s="40">
        <f>Y1148+Y1157+Y1166</f>
        <v/>
      </c>
      <c r="Z1175" s="40">
        <f>Z1148+Z1157+Z1166</f>
        <v/>
      </c>
      <c r="AA1175" s="40">
        <f>AA1148+AA1157+AA1166</f>
        <v/>
      </c>
      <c r="AB1175" s="40">
        <f>AB1148+AB1157+AB1166</f>
        <v/>
      </c>
      <c r="AC1175" s="40">
        <f>AC1148+AC1157+AC1166</f>
        <v/>
      </c>
      <c r="AD1175" s="42">
        <f>NEWPOLICY(AD1148,AD1157,AD1166)</f>
        <v/>
      </c>
      <c r="AE1175" s="25">
        <f>LOWER(Settings!$C$4)&amp;".mit."&amp;$A1175&amp;IF($C1175="","","."&amp;$C1175&amp;"."&amp;$B1175)&amp;IF(INDEX(Variables!$D$5:$D$105,MATCH($A1175,Variables!$A$5:$A$105,0))="","","."&amp;INDEX(Variables!$D$5:$D$105,MATCH($A1175,Variables!$A$5:$A$105,0)))&amp;"."&amp;AE$5</f>
        <v/>
      </c>
      <c r="AF1175" s="41">
        <f>AF1148+AF1157+AF1166</f>
        <v/>
      </c>
      <c r="AG1175" s="40">
        <f>AG1148+AG1157+AG1166</f>
        <v/>
      </c>
      <c r="AH1175" s="40">
        <f>AH1148+AH1157+AH1166</f>
        <v/>
      </c>
      <c r="AI1175" s="40">
        <f>AI1148+AI1157+AI1166</f>
        <v/>
      </c>
      <c r="AJ1175" s="40">
        <f>AJ1148+AJ1157+AJ1166</f>
        <v/>
      </c>
      <c r="AK1175" s="40">
        <f>AK1148+AK1157+AK1166</f>
        <v/>
      </c>
      <c r="AL1175" s="40">
        <f>AL1148+AL1157+AL1166</f>
        <v/>
      </c>
      <c r="AM1175" s="40">
        <f>AM1148+AM1157+AM1166</f>
        <v/>
      </c>
      <c r="AN1175" s="40">
        <f>AN1148+AN1157+AN1166</f>
        <v/>
      </c>
      <c r="AO1175" s="40">
        <f>AO1148+AO1157+AO1166</f>
        <v/>
      </c>
      <c r="AP1175" s="40">
        <f>AP1148+AP1157+AP1166</f>
        <v/>
      </c>
      <c r="AQ1175" s="40">
        <f>AQ1148+AQ1157+AQ1166</f>
        <v/>
      </c>
      <c r="AR1175" s="40">
        <f>AR1148+AR1157+AR1166</f>
        <v/>
      </c>
      <c r="AS1175" s="40">
        <f>AS1148+AS1157+AS1166</f>
        <v/>
      </c>
      <c r="AT1175" s="40">
        <f>AT1148+AT1157+AT1166</f>
        <v/>
      </c>
      <c r="AU1175" s="40">
        <f>AU1148+AU1157+AU1166</f>
        <v/>
      </c>
      <c r="AV1175" s="40">
        <f>AV1148+AV1157+AV1166</f>
        <v/>
      </c>
      <c r="AW1175" s="40">
        <f>AW1148+AW1157+AW1166</f>
        <v/>
      </c>
      <c r="AX1175" s="42">
        <f>NEWPOLICY(AX1148,AX1157,AX1166)</f>
        <v/>
      </c>
    </row>
    <row r="1176" hidden="1" outlineLevel="2">
      <c r="A1176" s="5" t="inlineStr">
        <is>
          <t>nce</t>
        </is>
      </c>
      <c r="B1176" s="5" t="inlineStr">
        <is>
          <t>bio</t>
        </is>
      </c>
      <c r="C1176" s="5" t="inlineStr">
        <is>
          <t>cst</t>
        </is>
      </c>
      <c r="D1176" s="39" t="n"/>
      <c r="E1176" s="39" t="n"/>
      <c r="F1176" s="39" t="n"/>
      <c r="G1176" s="39" t="n"/>
      <c r="H1176" s="5">
        <f>INDEX(Variables!$B$5:$B$105,MATCH($A1176,Variables!$A$5:$A$105,0))&amp;IF($C1176="",""," | "&amp;INDEX(Mapping!$B$5:$B$26,MATCH($C1176,Mapping!$A$5:$A$26,0))&amp;" | "&amp;INDEX(Mapping!$B$30:$B$41,MATCH($B1176,Mapping!$A$30:$A$41,0)))</f>
        <v/>
      </c>
      <c r="I1176" s="5">
        <f>INDEX(Variables!$C$5:$C$105,MATCH($A1176,Variables!$A$5:$A$105,0))</f>
        <v/>
      </c>
      <c r="J1176" s="5">
        <f>INDEX(Variables!$E$5:$E$105,MATCH($A1176,Variables!$A$5:$A$105,0))</f>
        <v/>
      </c>
      <c r="K1176" s="25">
        <f>LOWER(Settings!$C$4)&amp;".mit."&amp;$A1176&amp;IF($C1176="","","."&amp;$C1176&amp;"."&amp;$B1176)&amp;IF(INDEX(Variables!$D$5:$D$105,MATCH($A1176,Variables!$A$5:$A$105,0))="","","."&amp;INDEX(Variables!$D$5:$D$105,MATCH($A1176,Variables!$A$5:$A$105,0)))&amp;"."&amp;K$5</f>
        <v/>
      </c>
      <c r="L1176" s="41">
        <f>L1149+L1158+L1167</f>
        <v/>
      </c>
      <c r="M1176" s="40">
        <f>M1149+M1158+M1167</f>
        <v/>
      </c>
      <c r="N1176" s="40">
        <f>N1149+N1158+N1167</f>
        <v/>
      </c>
      <c r="O1176" s="40">
        <f>O1149+O1158+O1167</f>
        <v/>
      </c>
      <c r="P1176" s="40">
        <f>P1149+P1158+P1167</f>
        <v/>
      </c>
      <c r="Q1176" s="40">
        <f>Q1149+Q1158+Q1167</f>
        <v/>
      </c>
      <c r="R1176" s="40">
        <f>R1149+R1158+R1167</f>
        <v/>
      </c>
      <c r="S1176" s="40">
        <f>S1149+S1158+S1167</f>
        <v/>
      </c>
      <c r="T1176" s="40">
        <f>T1149+T1158+T1167</f>
        <v/>
      </c>
      <c r="U1176" s="40">
        <f>U1149+U1158+U1167</f>
        <v/>
      </c>
      <c r="V1176" s="40">
        <f>V1149+V1158+V1167</f>
        <v/>
      </c>
      <c r="W1176" s="40">
        <f>W1149+W1158+W1167</f>
        <v/>
      </c>
      <c r="X1176" s="40">
        <f>X1149+X1158+X1167</f>
        <v/>
      </c>
      <c r="Y1176" s="40">
        <f>Y1149+Y1158+Y1167</f>
        <v/>
      </c>
      <c r="Z1176" s="40">
        <f>Z1149+Z1158+Z1167</f>
        <v/>
      </c>
      <c r="AA1176" s="40">
        <f>AA1149+AA1158+AA1167</f>
        <v/>
      </c>
      <c r="AB1176" s="40">
        <f>AB1149+AB1158+AB1167</f>
        <v/>
      </c>
      <c r="AC1176" s="40">
        <f>AC1149+AC1158+AC1167</f>
        <v/>
      </c>
      <c r="AD1176" s="42">
        <f>NEWPOLICY(AD1149,AD1158,AD1167)</f>
        <v/>
      </c>
      <c r="AE1176" s="25">
        <f>LOWER(Settings!$C$4)&amp;".mit."&amp;$A1176&amp;IF($C1176="","","."&amp;$C1176&amp;"."&amp;$B1176)&amp;IF(INDEX(Variables!$D$5:$D$105,MATCH($A1176,Variables!$A$5:$A$105,0))="","","."&amp;INDEX(Variables!$D$5:$D$105,MATCH($A1176,Variables!$A$5:$A$105,0)))&amp;"."&amp;AE$5</f>
        <v/>
      </c>
      <c r="AF1176" s="41">
        <f>AF1149+AF1158+AF1167</f>
        <v/>
      </c>
      <c r="AG1176" s="40">
        <f>AG1149+AG1158+AG1167</f>
        <v/>
      </c>
      <c r="AH1176" s="40">
        <f>AH1149+AH1158+AH1167</f>
        <v/>
      </c>
      <c r="AI1176" s="40">
        <f>AI1149+AI1158+AI1167</f>
        <v/>
      </c>
      <c r="AJ1176" s="40">
        <f>AJ1149+AJ1158+AJ1167</f>
        <v/>
      </c>
      <c r="AK1176" s="40">
        <f>AK1149+AK1158+AK1167</f>
        <v/>
      </c>
      <c r="AL1176" s="40">
        <f>AL1149+AL1158+AL1167</f>
        <v/>
      </c>
      <c r="AM1176" s="40">
        <f>AM1149+AM1158+AM1167</f>
        <v/>
      </c>
      <c r="AN1176" s="40">
        <f>AN1149+AN1158+AN1167</f>
        <v/>
      </c>
      <c r="AO1176" s="40">
        <f>AO1149+AO1158+AO1167</f>
        <v/>
      </c>
      <c r="AP1176" s="40">
        <f>AP1149+AP1158+AP1167</f>
        <v/>
      </c>
      <c r="AQ1176" s="40">
        <f>AQ1149+AQ1158+AQ1167</f>
        <v/>
      </c>
      <c r="AR1176" s="40">
        <f>AR1149+AR1158+AR1167</f>
        <v/>
      </c>
      <c r="AS1176" s="40">
        <f>AS1149+AS1158+AS1167</f>
        <v/>
      </c>
      <c r="AT1176" s="40">
        <f>AT1149+AT1158+AT1167</f>
        <v/>
      </c>
      <c r="AU1176" s="40">
        <f>AU1149+AU1158+AU1167</f>
        <v/>
      </c>
      <c r="AV1176" s="40">
        <f>AV1149+AV1158+AV1167</f>
        <v/>
      </c>
      <c r="AW1176" s="40">
        <f>AW1149+AW1158+AW1167</f>
        <v/>
      </c>
      <c r="AX1176" s="42">
        <f>NEWPOLICY(AX1149,AX1158,AX1167)</f>
        <v/>
      </c>
    </row>
    <row r="1177" hidden="1" outlineLevel="2"/>
    <row r="1178" hidden="1" outlineLevel="2">
      <c r="A1178" s="5" t="inlineStr">
        <is>
          <t>atp</t>
        </is>
      </c>
      <c r="B1178" s="5" t="inlineStr">
        <is>
          <t>coa</t>
        </is>
      </c>
      <c r="C1178" s="5" t="inlineStr">
        <is>
          <t>cst</t>
        </is>
      </c>
      <c r="D1178" s="40">
        <f>INDEX(Inputs!$R$5:$R$132,MATCH($B1178&amp;"|"&amp;$C1178,Inputs!$A$5:$A$132,0))</f>
        <v/>
      </c>
      <c r="E1178" s="40">
        <f>INDEX(Inputs!$S$5:$S$132,MATCH($B1178&amp;"|"&amp;$C1178,Inputs!$A$5:$A$132,0))</f>
        <v/>
      </c>
      <c r="F1178" s="39" t="n"/>
      <c r="G1178" s="39" t="n"/>
      <c r="H1178" s="5">
        <f>INDEX(Variables!$B$5:$B$105,MATCH($A1178,Variables!$A$5:$A$105,0))&amp;IF($C1178="",""," | "&amp;INDEX(Mapping!$B$5:$B$26,MATCH($C1178,Mapping!$A$5:$A$26,0))&amp;" | "&amp;INDEX(Mapping!$B$30:$B$41,MATCH($B1178,Mapping!$A$30:$A$41,0)))</f>
        <v/>
      </c>
      <c r="I1178" s="5">
        <f>INDEX(Variables!$C$5:$C$105,MATCH($A1178,Variables!$A$5:$A$105,0))</f>
        <v/>
      </c>
      <c r="J1178" s="5">
        <f>INDEX(Variables!$E$5:$E$105,MATCH($A1178,Variables!$A$5:$A$105,0))</f>
        <v/>
      </c>
      <c r="K1178" s="25">
        <f>LOWER(Settings!$C$4)&amp;".mit."&amp;$A1178&amp;IF($C1178="","","."&amp;$C1178&amp;"."&amp;$B1178)&amp;IF(INDEX(Variables!$D$5:$D$105,MATCH($A1178,Variables!$A$5:$A$105,0))="","","."&amp;INDEX(Variables!$D$5:$D$105,MATCH($A1178,Variables!$A$5:$A$105,0)))&amp;"."&amp;K$5</f>
        <v/>
      </c>
      <c r="L1178" s="41">
        <f>MAX(INDEX(L$232:L$243,$D1178)+L1169*(1+$E1178),0.01)</f>
        <v/>
      </c>
      <c r="M1178" s="40">
        <f>MAX(INDEX(M$232:M$243,$D1178)+M1169*(1+$E1178),0.01)</f>
        <v/>
      </c>
      <c r="N1178" s="40">
        <f>MAX(INDEX(N$232:N$243,$D1178)+N1169*(1+$E1178),0.01)</f>
        <v/>
      </c>
      <c r="O1178" s="40">
        <f>MAX(INDEX(O$232:O$243,$D1178)+O1169*(1+$E1178),0.01)</f>
        <v/>
      </c>
      <c r="P1178" s="40">
        <f>MAX(INDEX(P$232:P$243,$D1178)+P1169*(1+$E1178),0.01)</f>
        <v/>
      </c>
      <c r="Q1178" s="40">
        <f>MAX(INDEX(Q$232:Q$243,$D1178)+Q1169*(1+$E1178),0.01)</f>
        <v/>
      </c>
      <c r="R1178" s="40">
        <f>MAX(INDEX(R$232:R$243,$D1178)+R1169*(1+$E1178),0.01)</f>
        <v/>
      </c>
      <c r="S1178" s="40">
        <f>MAX(INDEX(S$232:S$243,$D1178)+S1169*(1+$E1178),0.01)</f>
        <v/>
      </c>
      <c r="T1178" s="40">
        <f>MAX(INDEX(T$232:T$243,$D1178)+T1169*(1+$E1178),0.01)</f>
        <v/>
      </c>
      <c r="U1178" s="40">
        <f>MAX(INDEX(U$232:U$243,$D1178)+U1169*(1+$E1178),0.01)</f>
        <v/>
      </c>
      <c r="V1178" s="40">
        <f>MAX(INDEX(V$232:V$243,$D1178)+V1169*(1+$E1178),0.01)</f>
        <v/>
      </c>
      <c r="W1178" s="40">
        <f>MAX(INDEX(W$232:W$243,$D1178)+W1169*(1+$E1178),0.01)</f>
        <v/>
      </c>
      <c r="X1178" s="40">
        <f>MAX(INDEX(X$232:X$243,$D1178)+X1169*(1+$E1178),0.01)</f>
        <v/>
      </c>
      <c r="Y1178" s="40">
        <f>MAX(INDEX(Y$232:Y$243,$D1178)+Y1169*(1+$E1178),0.01)</f>
        <v/>
      </c>
      <c r="Z1178" s="40">
        <f>MAX(INDEX(Z$232:Z$243,$D1178)+Z1169*(1+$E1178),0.01)</f>
        <v/>
      </c>
      <c r="AA1178" s="40">
        <f>MAX(INDEX(AA$232:AA$243,$D1178)+AA1169*(1+$E1178),0.01)</f>
        <v/>
      </c>
      <c r="AB1178" s="40">
        <f>MAX(INDEX(AB$232:AB$243,$D1178)+AB1169*(1+$E1178),0.01)</f>
        <v/>
      </c>
      <c r="AC1178" s="40">
        <f>MAX(INDEX(AC$232:AC$243,$D1178)+AC1169*(1+$E1178),0.01)</f>
        <v/>
      </c>
      <c r="AD1178" s="42">
        <f>POSTTAX(INDEX(AD$232:AD$243,$D1178),AD1169,$E1178)</f>
        <v/>
      </c>
      <c r="AE1178" s="25">
        <f>LOWER(Settings!$C$4)&amp;".mit."&amp;$A1178&amp;IF($C1178="","","."&amp;$C1178&amp;"."&amp;$B1178)&amp;IF(INDEX(Variables!$D$5:$D$105,MATCH($A1178,Variables!$A$5:$A$105,0))="","","."&amp;INDEX(Variables!$D$5:$D$105,MATCH($A1178,Variables!$A$5:$A$105,0)))&amp;"."&amp;AE$5</f>
        <v/>
      </c>
      <c r="AF1178" s="41">
        <f>MAX(INDEX(AF$232:AF$243,$D1178)+AF1169*(1+$E1178),0.01)</f>
        <v/>
      </c>
      <c r="AG1178" s="40">
        <f>MAX(INDEX(AG$232:AG$243,$D1178)+AG1169*(1+$E1178),0.01)</f>
        <v/>
      </c>
      <c r="AH1178" s="40">
        <f>MAX(INDEX(AH$232:AH$243,$D1178)+AH1169*(1+$E1178),0.01)</f>
        <v/>
      </c>
      <c r="AI1178" s="40">
        <f>MAX(INDEX(AI$232:AI$243,$D1178)+AI1169*(1+$E1178),0.01)</f>
        <v/>
      </c>
      <c r="AJ1178" s="40">
        <f>MAX(INDEX(AJ$232:AJ$243,$D1178)+AJ1169*(1+$E1178),0.01)</f>
        <v/>
      </c>
      <c r="AK1178" s="40">
        <f>MAX(INDEX(AK$232:AK$243,$D1178)+AK1169*(1+$E1178),0.01)</f>
        <v/>
      </c>
      <c r="AL1178" s="40">
        <f>MAX(INDEX(AL$232:AL$243,$D1178)+AL1169*(1+$E1178),0.01)</f>
        <v/>
      </c>
      <c r="AM1178" s="40">
        <f>MAX(INDEX(AM$232:AM$243,$D1178)+AM1169*(1+$E1178),0.01)</f>
        <v/>
      </c>
      <c r="AN1178" s="40">
        <f>MAX(INDEX(AN$232:AN$243,$D1178)+AN1169*(1+$E1178),0.01)</f>
        <v/>
      </c>
      <c r="AO1178" s="40">
        <f>MAX(INDEX(AO$232:AO$243,$D1178)+AO1169*(1+$E1178),0.01)</f>
        <v/>
      </c>
      <c r="AP1178" s="40">
        <f>MAX(INDEX(AP$232:AP$243,$D1178)+AP1169*(1+$E1178),0.01)</f>
        <v/>
      </c>
      <c r="AQ1178" s="40">
        <f>MAX(INDEX(AQ$232:AQ$243,$D1178)+AQ1169*(1+$E1178),0.01)</f>
        <v/>
      </c>
      <c r="AR1178" s="40">
        <f>MAX(INDEX(AR$232:AR$243,$D1178)+AR1169*(1+$E1178),0.01)</f>
        <v/>
      </c>
      <c r="AS1178" s="40">
        <f>MAX(INDEX(AS$232:AS$243,$D1178)+AS1169*(1+$E1178),0.01)</f>
        <v/>
      </c>
      <c r="AT1178" s="40">
        <f>MAX(INDEX(AT$232:AT$243,$D1178)+AT1169*(1+$E1178),0.01)</f>
        <v/>
      </c>
      <c r="AU1178" s="40">
        <f>MAX(INDEX(AU$232:AU$243,$D1178)+AU1169*(1+$E1178),0.01)</f>
        <v/>
      </c>
      <c r="AV1178" s="40">
        <f>MAX(INDEX(AV$232:AV$243,$D1178)+AV1169*(1+$E1178),0.01)</f>
        <v/>
      </c>
      <c r="AW1178" s="40">
        <f>MAX(INDEX(AW$232:AW$243,$D1178)+AW1169*(1+$E1178),0.01)</f>
        <v/>
      </c>
      <c r="AX1178" s="42">
        <f>POSTTAX(INDEX(AX$232:AX$243,$D1178),AX1169,$E1178)</f>
        <v/>
      </c>
    </row>
    <row r="1179" hidden="1" outlineLevel="2">
      <c r="A1179" s="5" t="inlineStr">
        <is>
          <t>atp</t>
        </is>
      </c>
      <c r="B1179" s="5" t="inlineStr">
        <is>
          <t>nga</t>
        </is>
      </c>
      <c r="C1179" s="5" t="inlineStr">
        <is>
          <t>cst</t>
        </is>
      </c>
      <c r="D1179" s="40">
        <f>INDEX(Inputs!$R$5:$R$132,MATCH($B1179&amp;"|"&amp;$C1179,Inputs!$A$5:$A$132,0))</f>
        <v/>
      </c>
      <c r="E1179" s="40">
        <f>INDEX(Inputs!$S$5:$S$132,MATCH($B1179&amp;"|"&amp;$C1179,Inputs!$A$5:$A$132,0))</f>
        <v/>
      </c>
      <c r="F1179" s="39" t="n"/>
      <c r="G1179" s="39" t="n"/>
      <c r="H1179" s="5">
        <f>INDEX(Variables!$B$5:$B$105,MATCH($A1179,Variables!$A$5:$A$105,0))&amp;IF($C1179="",""," | "&amp;INDEX(Mapping!$B$5:$B$26,MATCH($C1179,Mapping!$A$5:$A$26,0))&amp;" | "&amp;INDEX(Mapping!$B$30:$B$41,MATCH($B1179,Mapping!$A$30:$A$41,0)))</f>
        <v/>
      </c>
      <c r="I1179" s="5">
        <f>INDEX(Variables!$C$5:$C$105,MATCH($A1179,Variables!$A$5:$A$105,0))</f>
        <v/>
      </c>
      <c r="J1179" s="5">
        <f>INDEX(Variables!$E$5:$E$105,MATCH($A1179,Variables!$A$5:$A$105,0))</f>
        <v/>
      </c>
      <c r="K1179" s="25">
        <f>LOWER(Settings!$C$4)&amp;".mit."&amp;$A1179&amp;IF($C1179="","","."&amp;$C1179&amp;"."&amp;$B1179)&amp;IF(INDEX(Variables!$D$5:$D$105,MATCH($A1179,Variables!$A$5:$A$105,0))="","","."&amp;INDEX(Variables!$D$5:$D$105,MATCH($A1179,Variables!$A$5:$A$105,0)))&amp;"."&amp;K$5</f>
        <v/>
      </c>
      <c r="L1179" s="41">
        <f>MAX(INDEX(L$232:L$243,$D1179)+L1170*(1+$E1179),0.01)</f>
        <v/>
      </c>
      <c r="M1179" s="40">
        <f>MAX(INDEX(M$232:M$243,$D1179)+M1170*(1+$E1179),0.01)</f>
        <v/>
      </c>
      <c r="N1179" s="40">
        <f>MAX(INDEX(N$232:N$243,$D1179)+N1170*(1+$E1179),0.01)</f>
        <v/>
      </c>
      <c r="O1179" s="40">
        <f>MAX(INDEX(O$232:O$243,$D1179)+O1170*(1+$E1179),0.01)</f>
        <v/>
      </c>
      <c r="P1179" s="40">
        <f>MAX(INDEX(P$232:P$243,$D1179)+P1170*(1+$E1179),0.01)</f>
        <v/>
      </c>
      <c r="Q1179" s="40">
        <f>MAX(INDEX(Q$232:Q$243,$D1179)+Q1170*(1+$E1179),0.01)</f>
        <v/>
      </c>
      <c r="R1179" s="40">
        <f>MAX(INDEX(R$232:R$243,$D1179)+R1170*(1+$E1179),0.01)</f>
        <v/>
      </c>
      <c r="S1179" s="40">
        <f>MAX(INDEX(S$232:S$243,$D1179)+S1170*(1+$E1179),0.01)</f>
        <v/>
      </c>
      <c r="T1179" s="40">
        <f>MAX(INDEX(T$232:T$243,$D1179)+T1170*(1+$E1179),0.01)</f>
        <v/>
      </c>
      <c r="U1179" s="40">
        <f>MAX(INDEX(U$232:U$243,$D1179)+U1170*(1+$E1179),0.01)</f>
        <v/>
      </c>
      <c r="V1179" s="40">
        <f>MAX(INDEX(V$232:V$243,$D1179)+V1170*(1+$E1179),0.01)</f>
        <v/>
      </c>
      <c r="W1179" s="40">
        <f>MAX(INDEX(W$232:W$243,$D1179)+W1170*(1+$E1179),0.01)</f>
        <v/>
      </c>
      <c r="X1179" s="40">
        <f>MAX(INDEX(X$232:X$243,$D1179)+X1170*(1+$E1179),0.01)</f>
        <v/>
      </c>
      <c r="Y1179" s="40">
        <f>MAX(INDEX(Y$232:Y$243,$D1179)+Y1170*(1+$E1179),0.01)</f>
        <v/>
      </c>
      <c r="Z1179" s="40">
        <f>MAX(INDEX(Z$232:Z$243,$D1179)+Z1170*(1+$E1179),0.01)</f>
        <v/>
      </c>
      <c r="AA1179" s="40">
        <f>MAX(INDEX(AA$232:AA$243,$D1179)+AA1170*(1+$E1179),0.01)</f>
        <v/>
      </c>
      <c r="AB1179" s="40">
        <f>MAX(INDEX(AB$232:AB$243,$D1179)+AB1170*(1+$E1179),0.01)</f>
        <v/>
      </c>
      <c r="AC1179" s="40">
        <f>MAX(INDEX(AC$232:AC$243,$D1179)+AC1170*(1+$E1179),0.01)</f>
        <v/>
      </c>
      <c r="AD1179" s="42">
        <f>POSTTAX(INDEX(AD$232:AD$243,$D1179),AD1170,$E1179)</f>
        <v/>
      </c>
      <c r="AE1179" s="25">
        <f>LOWER(Settings!$C$4)&amp;".mit."&amp;$A1179&amp;IF($C1179="","","."&amp;$C1179&amp;"."&amp;$B1179)&amp;IF(INDEX(Variables!$D$5:$D$105,MATCH($A1179,Variables!$A$5:$A$105,0))="","","."&amp;INDEX(Variables!$D$5:$D$105,MATCH($A1179,Variables!$A$5:$A$105,0)))&amp;"."&amp;AE$5</f>
        <v/>
      </c>
      <c r="AF1179" s="41">
        <f>MAX(INDEX(AF$232:AF$243,$D1179)+AF1170*(1+$E1179),0.01)</f>
        <v/>
      </c>
      <c r="AG1179" s="40">
        <f>MAX(INDEX(AG$232:AG$243,$D1179)+AG1170*(1+$E1179),0.01)</f>
        <v/>
      </c>
      <c r="AH1179" s="40">
        <f>MAX(INDEX(AH$232:AH$243,$D1179)+AH1170*(1+$E1179),0.01)</f>
        <v/>
      </c>
      <c r="AI1179" s="40">
        <f>MAX(INDEX(AI$232:AI$243,$D1179)+AI1170*(1+$E1179),0.01)</f>
        <v/>
      </c>
      <c r="AJ1179" s="40">
        <f>MAX(INDEX(AJ$232:AJ$243,$D1179)+AJ1170*(1+$E1179),0.01)</f>
        <v/>
      </c>
      <c r="AK1179" s="40">
        <f>MAX(INDEX(AK$232:AK$243,$D1179)+AK1170*(1+$E1179),0.01)</f>
        <v/>
      </c>
      <c r="AL1179" s="40">
        <f>MAX(INDEX(AL$232:AL$243,$D1179)+AL1170*(1+$E1179),0.01)</f>
        <v/>
      </c>
      <c r="AM1179" s="40">
        <f>MAX(INDEX(AM$232:AM$243,$D1179)+AM1170*(1+$E1179),0.01)</f>
        <v/>
      </c>
      <c r="AN1179" s="40">
        <f>MAX(INDEX(AN$232:AN$243,$D1179)+AN1170*(1+$E1179),0.01)</f>
        <v/>
      </c>
      <c r="AO1179" s="40">
        <f>MAX(INDEX(AO$232:AO$243,$D1179)+AO1170*(1+$E1179),0.01)</f>
        <v/>
      </c>
      <c r="AP1179" s="40">
        <f>MAX(INDEX(AP$232:AP$243,$D1179)+AP1170*(1+$E1179),0.01)</f>
        <v/>
      </c>
      <c r="AQ1179" s="40">
        <f>MAX(INDEX(AQ$232:AQ$243,$D1179)+AQ1170*(1+$E1179),0.01)</f>
        <v/>
      </c>
      <c r="AR1179" s="40">
        <f>MAX(INDEX(AR$232:AR$243,$D1179)+AR1170*(1+$E1179),0.01)</f>
        <v/>
      </c>
      <c r="AS1179" s="40">
        <f>MAX(INDEX(AS$232:AS$243,$D1179)+AS1170*(1+$E1179),0.01)</f>
        <v/>
      </c>
      <c r="AT1179" s="40">
        <f>MAX(INDEX(AT$232:AT$243,$D1179)+AT1170*(1+$E1179),0.01)</f>
        <v/>
      </c>
      <c r="AU1179" s="40">
        <f>MAX(INDEX(AU$232:AU$243,$D1179)+AU1170*(1+$E1179),0.01)</f>
        <v/>
      </c>
      <c r="AV1179" s="40">
        <f>MAX(INDEX(AV$232:AV$243,$D1179)+AV1170*(1+$E1179),0.01)</f>
        <v/>
      </c>
      <c r="AW1179" s="40">
        <f>MAX(INDEX(AW$232:AW$243,$D1179)+AW1170*(1+$E1179),0.01)</f>
        <v/>
      </c>
      <c r="AX1179" s="42">
        <f>POSTTAX(INDEX(AX$232:AX$243,$D1179),AX1170,$E1179)</f>
        <v/>
      </c>
    </row>
    <row r="1180" hidden="1" outlineLevel="2">
      <c r="A1180" s="5" t="inlineStr">
        <is>
          <t>atp</t>
        </is>
      </c>
      <c r="B1180" s="5" t="inlineStr">
        <is>
          <t>gso</t>
        </is>
      </c>
      <c r="C1180" s="5" t="inlineStr">
        <is>
          <t>cst</t>
        </is>
      </c>
      <c r="D1180" s="40">
        <f>INDEX(Inputs!$R$5:$R$132,MATCH($B1180&amp;"|"&amp;$C1180,Inputs!$A$5:$A$132,0))</f>
        <v/>
      </c>
      <c r="E1180" s="40">
        <f>INDEX(Inputs!$S$5:$S$132,MATCH($B1180&amp;"|"&amp;$C1180,Inputs!$A$5:$A$132,0))</f>
        <v/>
      </c>
      <c r="F1180" s="39" t="n"/>
      <c r="G1180" s="39" t="n"/>
      <c r="H1180" s="5">
        <f>INDEX(Variables!$B$5:$B$105,MATCH($A1180,Variables!$A$5:$A$105,0))&amp;IF($C1180="",""," | "&amp;INDEX(Mapping!$B$5:$B$26,MATCH($C1180,Mapping!$A$5:$A$26,0))&amp;" | "&amp;INDEX(Mapping!$B$30:$B$41,MATCH($B1180,Mapping!$A$30:$A$41,0)))</f>
        <v/>
      </c>
      <c r="I1180" s="5">
        <f>INDEX(Variables!$C$5:$C$105,MATCH($A1180,Variables!$A$5:$A$105,0))</f>
        <v/>
      </c>
      <c r="J1180" s="5">
        <f>INDEX(Variables!$E$5:$E$105,MATCH($A1180,Variables!$A$5:$A$105,0))</f>
        <v/>
      </c>
      <c r="K1180" s="25">
        <f>LOWER(Settings!$C$4)&amp;".mit."&amp;$A1180&amp;IF($C1180="","","."&amp;$C1180&amp;"."&amp;$B1180)&amp;IF(INDEX(Variables!$D$5:$D$105,MATCH($A1180,Variables!$A$5:$A$105,0))="","","."&amp;INDEX(Variables!$D$5:$D$105,MATCH($A1180,Variables!$A$5:$A$105,0)))&amp;"."&amp;K$5</f>
        <v/>
      </c>
      <c r="L1180" s="41">
        <f>MAX(INDEX(L$232:L$243,$D1180)+L1171*(1+$E1180),0.01)</f>
        <v/>
      </c>
      <c r="M1180" s="40">
        <f>MAX(INDEX(M$232:M$243,$D1180)+M1171*(1+$E1180),0.01)</f>
        <v/>
      </c>
      <c r="N1180" s="40">
        <f>MAX(INDEX(N$232:N$243,$D1180)+N1171*(1+$E1180),0.01)</f>
        <v/>
      </c>
      <c r="O1180" s="40">
        <f>MAX(INDEX(O$232:O$243,$D1180)+O1171*(1+$E1180),0.01)</f>
        <v/>
      </c>
      <c r="P1180" s="40">
        <f>MAX(INDEX(P$232:P$243,$D1180)+P1171*(1+$E1180),0.01)</f>
        <v/>
      </c>
      <c r="Q1180" s="40">
        <f>MAX(INDEX(Q$232:Q$243,$D1180)+Q1171*(1+$E1180),0.01)</f>
        <v/>
      </c>
      <c r="R1180" s="40">
        <f>MAX(INDEX(R$232:R$243,$D1180)+R1171*(1+$E1180),0.01)</f>
        <v/>
      </c>
      <c r="S1180" s="40">
        <f>MAX(INDEX(S$232:S$243,$D1180)+S1171*(1+$E1180),0.01)</f>
        <v/>
      </c>
      <c r="T1180" s="40">
        <f>MAX(INDEX(T$232:T$243,$D1180)+T1171*(1+$E1180),0.01)</f>
        <v/>
      </c>
      <c r="U1180" s="40">
        <f>MAX(INDEX(U$232:U$243,$D1180)+U1171*(1+$E1180),0.01)</f>
        <v/>
      </c>
      <c r="V1180" s="40">
        <f>MAX(INDEX(V$232:V$243,$D1180)+V1171*(1+$E1180),0.01)</f>
        <v/>
      </c>
      <c r="W1180" s="40">
        <f>MAX(INDEX(W$232:W$243,$D1180)+W1171*(1+$E1180),0.01)</f>
        <v/>
      </c>
      <c r="X1180" s="40">
        <f>MAX(INDEX(X$232:X$243,$D1180)+X1171*(1+$E1180),0.01)</f>
        <v/>
      </c>
      <c r="Y1180" s="40">
        <f>MAX(INDEX(Y$232:Y$243,$D1180)+Y1171*(1+$E1180),0.01)</f>
        <v/>
      </c>
      <c r="Z1180" s="40">
        <f>MAX(INDEX(Z$232:Z$243,$D1180)+Z1171*(1+$E1180),0.01)</f>
        <v/>
      </c>
      <c r="AA1180" s="40">
        <f>MAX(INDEX(AA$232:AA$243,$D1180)+AA1171*(1+$E1180),0.01)</f>
        <v/>
      </c>
      <c r="AB1180" s="40">
        <f>MAX(INDEX(AB$232:AB$243,$D1180)+AB1171*(1+$E1180),0.01)</f>
        <v/>
      </c>
      <c r="AC1180" s="40">
        <f>MAX(INDEX(AC$232:AC$243,$D1180)+AC1171*(1+$E1180),0.01)</f>
        <v/>
      </c>
      <c r="AD1180" s="42">
        <f>POSTTAX(INDEX(AD$232:AD$243,$D1180),AD1171,$E1180)</f>
        <v/>
      </c>
      <c r="AE1180" s="25">
        <f>LOWER(Settings!$C$4)&amp;".mit."&amp;$A1180&amp;IF($C1180="","","."&amp;$C1180&amp;"."&amp;$B1180)&amp;IF(INDEX(Variables!$D$5:$D$105,MATCH($A1180,Variables!$A$5:$A$105,0))="","","."&amp;INDEX(Variables!$D$5:$D$105,MATCH($A1180,Variables!$A$5:$A$105,0)))&amp;"."&amp;AE$5</f>
        <v/>
      </c>
      <c r="AF1180" s="41">
        <f>MAX(INDEX(AF$232:AF$243,$D1180)+AF1171*(1+$E1180),0.01)</f>
        <v/>
      </c>
      <c r="AG1180" s="40">
        <f>MAX(INDEX(AG$232:AG$243,$D1180)+AG1171*(1+$E1180),0.01)</f>
        <v/>
      </c>
      <c r="AH1180" s="40">
        <f>MAX(INDEX(AH$232:AH$243,$D1180)+AH1171*(1+$E1180),0.01)</f>
        <v/>
      </c>
      <c r="AI1180" s="40">
        <f>MAX(INDEX(AI$232:AI$243,$D1180)+AI1171*(1+$E1180),0.01)</f>
        <v/>
      </c>
      <c r="AJ1180" s="40">
        <f>MAX(INDEX(AJ$232:AJ$243,$D1180)+AJ1171*(1+$E1180),0.01)</f>
        <v/>
      </c>
      <c r="AK1180" s="40">
        <f>MAX(INDEX(AK$232:AK$243,$D1180)+AK1171*(1+$E1180),0.01)</f>
        <v/>
      </c>
      <c r="AL1180" s="40">
        <f>MAX(INDEX(AL$232:AL$243,$D1180)+AL1171*(1+$E1180),0.01)</f>
        <v/>
      </c>
      <c r="AM1180" s="40">
        <f>MAX(INDEX(AM$232:AM$243,$D1180)+AM1171*(1+$E1180),0.01)</f>
        <v/>
      </c>
      <c r="AN1180" s="40">
        <f>MAX(INDEX(AN$232:AN$243,$D1180)+AN1171*(1+$E1180),0.01)</f>
        <v/>
      </c>
      <c r="AO1180" s="40">
        <f>MAX(INDEX(AO$232:AO$243,$D1180)+AO1171*(1+$E1180),0.01)</f>
        <v/>
      </c>
      <c r="AP1180" s="40">
        <f>MAX(INDEX(AP$232:AP$243,$D1180)+AP1171*(1+$E1180),0.01)</f>
        <v/>
      </c>
      <c r="AQ1180" s="40">
        <f>MAX(INDEX(AQ$232:AQ$243,$D1180)+AQ1171*(1+$E1180),0.01)</f>
        <v/>
      </c>
      <c r="AR1180" s="40">
        <f>MAX(INDEX(AR$232:AR$243,$D1180)+AR1171*(1+$E1180),0.01)</f>
        <v/>
      </c>
      <c r="AS1180" s="40">
        <f>MAX(INDEX(AS$232:AS$243,$D1180)+AS1171*(1+$E1180),0.01)</f>
        <v/>
      </c>
      <c r="AT1180" s="40">
        <f>MAX(INDEX(AT$232:AT$243,$D1180)+AT1171*(1+$E1180),0.01)</f>
        <v/>
      </c>
      <c r="AU1180" s="40">
        <f>MAX(INDEX(AU$232:AU$243,$D1180)+AU1171*(1+$E1180),0.01)</f>
        <v/>
      </c>
      <c r="AV1180" s="40">
        <f>MAX(INDEX(AV$232:AV$243,$D1180)+AV1171*(1+$E1180),0.01)</f>
        <v/>
      </c>
      <c r="AW1180" s="40">
        <f>MAX(INDEX(AW$232:AW$243,$D1180)+AW1171*(1+$E1180),0.01)</f>
        <v/>
      </c>
      <c r="AX1180" s="42">
        <f>POSTTAX(INDEX(AX$232:AX$243,$D1180),AX1171,$E1180)</f>
        <v/>
      </c>
    </row>
    <row r="1181" hidden="1" outlineLevel="2">
      <c r="A1181" s="5" t="inlineStr">
        <is>
          <t>atp</t>
        </is>
      </c>
      <c r="B1181" s="5" t="inlineStr">
        <is>
          <t>die</t>
        </is>
      </c>
      <c r="C1181" s="5" t="inlineStr">
        <is>
          <t>cst</t>
        </is>
      </c>
      <c r="D1181" s="40">
        <f>INDEX(Inputs!$R$5:$R$132,MATCH($B1181&amp;"|"&amp;$C1181,Inputs!$A$5:$A$132,0))</f>
        <v/>
      </c>
      <c r="E1181" s="40">
        <f>INDEX(Inputs!$S$5:$S$132,MATCH($B1181&amp;"|"&amp;$C1181,Inputs!$A$5:$A$132,0))</f>
        <v/>
      </c>
      <c r="F1181" s="39" t="n"/>
      <c r="G1181" s="39" t="n"/>
      <c r="H1181" s="5">
        <f>INDEX(Variables!$B$5:$B$105,MATCH($A1181,Variables!$A$5:$A$105,0))&amp;IF($C1181="",""," | "&amp;INDEX(Mapping!$B$5:$B$26,MATCH($C1181,Mapping!$A$5:$A$26,0))&amp;" | "&amp;INDEX(Mapping!$B$30:$B$41,MATCH($B1181,Mapping!$A$30:$A$41,0)))</f>
        <v/>
      </c>
      <c r="I1181" s="5">
        <f>INDEX(Variables!$C$5:$C$105,MATCH($A1181,Variables!$A$5:$A$105,0))</f>
        <v/>
      </c>
      <c r="J1181" s="5">
        <f>INDEX(Variables!$E$5:$E$105,MATCH($A1181,Variables!$A$5:$A$105,0))</f>
        <v/>
      </c>
      <c r="K1181" s="25">
        <f>LOWER(Settings!$C$4)&amp;".mit."&amp;$A1181&amp;IF($C1181="","","."&amp;$C1181&amp;"."&amp;$B1181)&amp;IF(INDEX(Variables!$D$5:$D$105,MATCH($A1181,Variables!$A$5:$A$105,0))="","","."&amp;INDEX(Variables!$D$5:$D$105,MATCH($A1181,Variables!$A$5:$A$105,0)))&amp;"."&amp;K$5</f>
        <v/>
      </c>
      <c r="L1181" s="41">
        <f>MAX(INDEX(L$232:L$243,$D1181)+L1172*(1+$E1181),0.01)</f>
        <v/>
      </c>
      <c r="M1181" s="40">
        <f>MAX(INDEX(M$232:M$243,$D1181)+M1172*(1+$E1181),0.01)</f>
        <v/>
      </c>
      <c r="N1181" s="40">
        <f>MAX(INDEX(N$232:N$243,$D1181)+N1172*(1+$E1181),0.01)</f>
        <v/>
      </c>
      <c r="O1181" s="40">
        <f>MAX(INDEX(O$232:O$243,$D1181)+O1172*(1+$E1181),0.01)</f>
        <v/>
      </c>
      <c r="P1181" s="40">
        <f>MAX(INDEX(P$232:P$243,$D1181)+P1172*(1+$E1181),0.01)</f>
        <v/>
      </c>
      <c r="Q1181" s="40">
        <f>MAX(INDEX(Q$232:Q$243,$D1181)+Q1172*(1+$E1181),0.01)</f>
        <v/>
      </c>
      <c r="R1181" s="40">
        <f>MAX(INDEX(R$232:R$243,$D1181)+R1172*(1+$E1181),0.01)</f>
        <v/>
      </c>
      <c r="S1181" s="40">
        <f>MAX(INDEX(S$232:S$243,$D1181)+S1172*(1+$E1181),0.01)</f>
        <v/>
      </c>
      <c r="T1181" s="40">
        <f>MAX(INDEX(T$232:T$243,$D1181)+T1172*(1+$E1181),0.01)</f>
        <v/>
      </c>
      <c r="U1181" s="40">
        <f>MAX(INDEX(U$232:U$243,$D1181)+U1172*(1+$E1181),0.01)</f>
        <v/>
      </c>
      <c r="V1181" s="40">
        <f>MAX(INDEX(V$232:V$243,$D1181)+V1172*(1+$E1181),0.01)</f>
        <v/>
      </c>
      <c r="W1181" s="40">
        <f>MAX(INDEX(W$232:W$243,$D1181)+W1172*(1+$E1181),0.01)</f>
        <v/>
      </c>
      <c r="X1181" s="40">
        <f>MAX(INDEX(X$232:X$243,$D1181)+X1172*(1+$E1181),0.01)</f>
        <v/>
      </c>
      <c r="Y1181" s="40">
        <f>MAX(INDEX(Y$232:Y$243,$D1181)+Y1172*(1+$E1181),0.01)</f>
        <v/>
      </c>
      <c r="Z1181" s="40">
        <f>MAX(INDEX(Z$232:Z$243,$D1181)+Z1172*(1+$E1181),0.01)</f>
        <v/>
      </c>
      <c r="AA1181" s="40">
        <f>MAX(INDEX(AA$232:AA$243,$D1181)+AA1172*(1+$E1181),0.01)</f>
        <v/>
      </c>
      <c r="AB1181" s="40">
        <f>MAX(INDEX(AB$232:AB$243,$D1181)+AB1172*(1+$E1181),0.01)</f>
        <v/>
      </c>
      <c r="AC1181" s="40">
        <f>MAX(INDEX(AC$232:AC$243,$D1181)+AC1172*(1+$E1181),0.01)</f>
        <v/>
      </c>
      <c r="AD1181" s="42">
        <f>POSTTAX(INDEX(AD$232:AD$243,$D1181),AD1172,$E1181)</f>
        <v/>
      </c>
      <c r="AE1181" s="25">
        <f>LOWER(Settings!$C$4)&amp;".mit."&amp;$A1181&amp;IF($C1181="","","."&amp;$C1181&amp;"."&amp;$B1181)&amp;IF(INDEX(Variables!$D$5:$D$105,MATCH($A1181,Variables!$A$5:$A$105,0))="","","."&amp;INDEX(Variables!$D$5:$D$105,MATCH($A1181,Variables!$A$5:$A$105,0)))&amp;"."&amp;AE$5</f>
        <v/>
      </c>
      <c r="AF1181" s="41">
        <f>MAX(INDEX(AF$232:AF$243,$D1181)+AF1172*(1+$E1181),0.01)</f>
        <v/>
      </c>
      <c r="AG1181" s="40">
        <f>MAX(INDEX(AG$232:AG$243,$D1181)+AG1172*(1+$E1181),0.01)</f>
        <v/>
      </c>
      <c r="AH1181" s="40">
        <f>MAX(INDEX(AH$232:AH$243,$D1181)+AH1172*(1+$E1181),0.01)</f>
        <v/>
      </c>
      <c r="AI1181" s="40">
        <f>MAX(INDEX(AI$232:AI$243,$D1181)+AI1172*(1+$E1181),0.01)</f>
        <v/>
      </c>
      <c r="AJ1181" s="40">
        <f>MAX(INDEX(AJ$232:AJ$243,$D1181)+AJ1172*(1+$E1181),0.01)</f>
        <v/>
      </c>
      <c r="AK1181" s="40">
        <f>MAX(INDEX(AK$232:AK$243,$D1181)+AK1172*(1+$E1181),0.01)</f>
        <v/>
      </c>
      <c r="AL1181" s="40">
        <f>MAX(INDEX(AL$232:AL$243,$D1181)+AL1172*(1+$E1181),0.01)</f>
        <v/>
      </c>
      <c r="AM1181" s="40">
        <f>MAX(INDEX(AM$232:AM$243,$D1181)+AM1172*(1+$E1181),0.01)</f>
        <v/>
      </c>
      <c r="AN1181" s="40">
        <f>MAX(INDEX(AN$232:AN$243,$D1181)+AN1172*(1+$E1181),0.01)</f>
        <v/>
      </c>
      <c r="AO1181" s="40">
        <f>MAX(INDEX(AO$232:AO$243,$D1181)+AO1172*(1+$E1181),0.01)</f>
        <v/>
      </c>
      <c r="AP1181" s="40">
        <f>MAX(INDEX(AP$232:AP$243,$D1181)+AP1172*(1+$E1181),0.01)</f>
        <v/>
      </c>
      <c r="AQ1181" s="40">
        <f>MAX(INDEX(AQ$232:AQ$243,$D1181)+AQ1172*(1+$E1181),0.01)</f>
        <v/>
      </c>
      <c r="AR1181" s="40">
        <f>MAX(INDEX(AR$232:AR$243,$D1181)+AR1172*(1+$E1181),0.01)</f>
        <v/>
      </c>
      <c r="AS1181" s="40">
        <f>MAX(INDEX(AS$232:AS$243,$D1181)+AS1172*(1+$E1181),0.01)</f>
        <v/>
      </c>
      <c r="AT1181" s="40">
        <f>MAX(INDEX(AT$232:AT$243,$D1181)+AT1172*(1+$E1181),0.01)</f>
        <v/>
      </c>
      <c r="AU1181" s="40">
        <f>MAX(INDEX(AU$232:AU$243,$D1181)+AU1172*(1+$E1181),0.01)</f>
        <v/>
      </c>
      <c r="AV1181" s="40">
        <f>MAX(INDEX(AV$232:AV$243,$D1181)+AV1172*(1+$E1181),0.01)</f>
        <v/>
      </c>
      <c r="AW1181" s="40">
        <f>MAX(INDEX(AW$232:AW$243,$D1181)+AW1172*(1+$E1181),0.01)</f>
        <v/>
      </c>
      <c r="AX1181" s="42">
        <f>POSTTAX(INDEX(AX$232:AX$243,$D1181),AX1172,$E1181)</f>
        <v/>
      </c>
    </row>
    <row r="1182" hidden="1" outlineLevel="2">
      <c r="A1182" s="5" t="inlineStr">
        <is>
          <t>atp</t>
        </is>
      </c>
      <c r="B1182" s="5" t="inlineStr">
        <is>
          <t>lpg</t>
        </is>
      </c>
      <c r="C1182" s="5" t="inlineStr">
        <is>
          <t>cst</t>
        </is>
      </c>
      <c r="D1182" s="40">
        <f>INDEX(Inputs!$R$5:$R$132,MATCH($B1182&amp;"|"&amp;$C1182,Inputs!$A$5:$A$132,0))</f>
        <v/>
      </c>
      <c r="E1182" s="40">
        <f>INDEX(Inputs!$S$5:$S$132,MATCH($B1182&amp;"|"&amp;$C1182,Inputs!$A$5:$A$132,0))</f>
        <v/>
      </c>
      <c r="F1182" s="39" t="n"/>
      <c r="G1182" s="39" t="n"/>
      <c r="H1182" s="5">
        <f>INDEX(Variables!$B$5:$B$105,MATCH($A1182,Variables!$A$5:$A$105,0))&amp;IF($C1182="",""," | "&amp;INDEX(Mapping!$B$5:$B$26,MATCH($C1182,Mapping!$A$5:$A$26,0))&amp;" | "&amp;INDEX(Mapping!$B$30:$B$41,MATCH($B1182,Mapping!$A$30:$A$41,0)))</f>
        <v/>
      </c>
      <c r="I1182" s="5">
        <f>INDEX(Variables!$C$5:$C$105,MATCH($A1182,Variables!$A$5:$A$105,0))</f>
        <v/>
      </c>
      <c r="J1182" s="5">
        <f>INDEX(Variables!$E$5:$E$105,MATCH($A1182,Variables!$A$5:$A$105,0))</f>
        <v/>
      </c>
      <c r="K1182" s="25">
        <f>LOWER(Settings!$C$4)&amp;".mit."&amp;$A1182&amp;IF($C1182="","","."&amp;$C1182&amp;"."&amp;$B1182)&amp;IF(INDEX(Variables!$D$5:$D$105,MATCH($A1182,Variables!$A$5:$A$105,0))="","","."&amp;INDEX(Variables!$D$5:$D$105,MATCH($A1182,Variables!$A$5:$A$105,0)))&amp;"."&amp;K$5</f>
        <v/>
      </c>
      <c r="L1182" s="41">
        <f>MAX(INDEX(L$232:L$243,$D1182)+L1173*(1+$E1182),0.01)</f>
        <v/>
      </c>
      <c r="M1182" s="40">
        <f>MAX(INDEX(M$232:M$243,$D1182)+M1173*(1+$E1182),0.01)</f>
        <v/>
      </c>
      <c r="N1182" s="40">
        <f>MAX(INDEX(N$232:N$243,$D1182)+N1173*(1+$E1182),0.01)</f>
        <v/>
      </c>
      <c r="O1182" s="40">
        <f>MAX(INDEX(O$232:O$243,$D1182)+O1173*(1+$E1182),0.01)</f>
        <v/>
      </c>
      <c r="P1182" s="40">
        <f>MAX(INDEX(P$232:P$243,$D1182)+P1173*(1+$E1182),0.01)</f>
        <v/>
      </c>
      <c r="Q1182" s="40">
        <f>MAX(INDEX(Q$232:Q$243,$D1182)+Q1173*(1+$E1182),0.01)</f>
        <v/>
      </c>
      <c r="R1182" s="40">
        <f>MAX(INDEX(R$232:R$243,$D1182)+R1173*(1+$E1182),0.01)</f>
        <v/>
      </c>
      <c r="S1182" s="40">
        <f>MAX(INDEX(S$232:S$243,$D1182)+S1173*(1+$E1182),0.01)</f>
        <v/>
      </c>
      <c r="T1182" s="40">
        <f>MAX(INDEX(T$232:T$243,$D1182)+T1173*(1+$E1182),0.01)</f>
        <v/>
      </c>
      <c r="U1182" s="40">
        <f>MAX(INDEX(U$232:U$243,$D1182)+U1173*(1+$E1182),0.01)</f>
        <v/>
      </c>
      <c r="V1182" s="40">
        <f>MAX(INDEX(V$232:V$243,$D1182)+V1173*(1+$E1182),0.01)</f>
        <v/>
      </c>
      <c r="W1182" s="40">
        <f>MAX(INDEX(W$232:W$243,$D1182)+W1173*(1+$E1182),0.01)</f>
        <v/>
      </c>
      <c r="X1182" s="40">
        <f>MAX(INDEX(X$232:X$243,$D1182)+X1173*(1+$E1182),0.01)</f>
        <v/>
      </c>
      <c r="Y1182" s="40">
        <f>MAX(INDEX(Y$232:Y$243,$D1182)+Y1173*(1+$E1182),0.01)</f>
        <v/>
      </c>
      <c r="Z1182" s="40">
        <f>MAX(INDEX(Z$232:Z$243,$D1182)+Z1173*(1+$E1182),0.01)</f>
        <v/>
      </c>
      <c r="AA1182" s="40">
        <f>MAX(INDEX(AA$232:AA$243,$D1182)+AA1173*(1+$E1182),0.01)</f>
        <v/>
      </c>
      <c r="AB1182" s="40">
        <f>MAX(INDEX(AB$232:AB$243,$D1182)+AB1173*(1+$E1182),0.01)</f>
        <v/>
      </c>
      <c r="AC1182" s="40">
        <f>MAX(INDEX(AC$232:AC$243,$D1182)+AC1173*(1+$E1182),0.01)</f>
        <v/>
      </c>
      <c r="AD1182" s="42">
        <f>POSTTAX(INDEX(AD$232:AD$243,$D1182),AD1173,$E1182)</f>
        <v/>
      </c>
      <c r="AE1182" s="25">
        <f>LOWER(Settings!$C$4)&amp;".mit."&amp;$A1182&amp;IF($C1182="","","."&amp;$C1182&amp;"."&amp;$B1182)&amp;IF(INDEX(Variables!$D$5:$D$105,MATCH($A1182,Variables!$A$5:$A$105,0))="","","."&amp;INDEX(Variables!$D$5:$D$105,MATCH($A1182,Variables!$A$5:$A$105,0)))&amp;"."&amp;AE$5</f>
        <v/>
      </c>
      <c r="AF1182" s="41">
        <f>MAX(INDEX(AF$232:AF$243,$D1182)+AF1173*(1+$E1182),0.01)</f>
        <v/>
      </c>
      <c r="AG1182" s="40">
        <f>MAX(INDEX(AG$232:AG$243,$D1182)+AG1173*(1+$E1182),0.01)</f>
        <v/>
      </c>
      <c r="AH1182" s="40">
        <f>MAX(INDEX(AH$232:AH$243,$D1182)+AH1173*(1+$E1182),0.01)</f>
        <v/>
      </c>
      <c r="AI1182" s="40">
        <f>MAX(INDEX(AI$232:AI$243,$D1182)+AI1173*(1+$E1182),0.01)</f>
        <v/>
      </c>
      <c r="AJ1182" s="40">
        <f>MAX(INDEX(AJ$232:AJ$243,$D1182)+AJ1173*(1+$E1182),0.01)</f>
        <v/>
      </c>
      <c r="AK1182" s="40">
        <f>MAX(INDEX(AK$232:AK$243,$D1182)+AK1173*(1+$E1182),0.01)</f>
        <v/>
      </c>
      <c r="AL1182" s="40">
        <f>MAX(INDEX(AL$232:AL$243,$D1182)+AL1173*(1+$E1182),0.01)</f>
        <v/>
      </c>
      <c r="AM1182" s="40">
        <f>MAX(INDEX(AM$232:AM$243,$D1182)+AM1173*(1+$E1182),0.01)</f>
        <v/>
      </c>
      <c r="AN1182" s="40">
        <f>MAX(INDEX(AN$232:AN$243,$D1182)+AN1173*(1+$E1182),0.01)</f>
        <v/>
      </c>
      <c r="AO1182" s="40">
        <f>MAX(INDEX(AO$232:AO$243,$D1182)+AO1173*(1+$E1182),0.01)</f>
        <v/>
      </c>
      <c r="AP1182" s="40">
        <f>MAX(INDEX(AP$232:AP$243,$D1182)+AP1173*(1+$E1182),0.01)</f>
        <v/>
      </c>
      <c r="AQ1182" s="40">
        <f>MAX(INDEX(AQ$232:AQ$243,$D1182)+AQ1173*(1+$E1182),0.01)</f>
        <v/>
      </c>
      <c r="AR1182" s="40">
        <f>MAX(INDEX(AR$232:AR$243,$D1182)+AR1173*(1+$E1182),0.01)</f>
        <v/>
      </c>
      <c r="AS1182" s="40">
        <f>MAX(INDEX(AS$232:AS$243,$D1182)+AS1173*(1+$E1182),0.01)</f>
        <v/>
      </c>
      <c r="AT1182" s="40">
        <f>MAX(INDEX(AT$232:AT$243,$D1182)+AT1173*(1+$E1182),0.01)</f>
        <v/>
      </c>
      <c r="AU1182" s="40">
        <f>MAX(INDEX(AU$232:AU$243,$D1182)+AU1173*(1+$E1182),0.01)</f>
        <v/>
      </c>
      <c r="AV1182" s="40">
        <f>MAX(INDEX(AV$232:AV$243,$D1182)+AV1173*(1+$E1182),0.01)</f>
        <v/>
      </c>
      <c r="AW1182" s="40">
        <f>MAX(INDEX(AW$232:AW$243,$D1182)+AW1173*(1+$E1182),0.01)</f>
        <v/>
      </c>
      <c r="AX1182" s="42">
        <f>POSTTAX(INDEX(AX$232:AX$243,$D1182),AX1173,$E1182)</f>
        <v/>
      </c>
    </row>
    <row r="1183" hidden="1" outlineLevel="2">
      <c r="A1183" s="5" t="inlineStr">
        <is>
          <t>atp</t>
        </is>
      </c>
      <c r="B1183" s="5" t="inlineStr">
        <is>
          <t>ker</t>
        </is>
      </c>
      <c r="C1183" s="5" t="inlineStr">
        <is>
          <t>cst</t>
        </is>
      </c>
      <c r="D1183" s="40">
        <f>INDEX(Inputs!$R$5:$R$132,MATCH($B1183&amp;"|"&amp;$C1183,Inputs!$A$5:$A$132,0))</f>
        <v/>
      </c>
      <c r="E1183" s="40">
        <f>INDEX(Inputs!$S$5:$S$132,MATCH($B1183&amp;"|"&amp;$C1183,Inputs!$A$5:$A$132,0))</f>
        <v/>
      </c>
      <c r="F1183" s="39" t="n"/>
      <c r="G1183" s="39" t="n"/>
      <c r="H1183" s="5">
        <f>INDEX(Variables!$B$5:$B$105,MATCH($A1183,Variables!$A$5:$A$105,0))&amp;IF($C1183="",""," | "&amp;INDEX(Mapping!$B$5:$B$26,MATCH($C1183,Mapping!$A$5:$A$26,0))&amp;" | "&amp;INDEX(Mapping!$B$30:$B$41,MATCH($B1183,Mapping!$A$30:$A$41,0)))</f>
        <v/>
      </c>
      <c r="I1183" s="5">
        <f>INDEX(Variables!$C$5:$C$105,MATCH($A1183,Variables!$A$5:$A$105,0))</f>
        <v/>
      </c>
      <c r="J1183" s="5">
        <f>INDEX(Variables!$E$5:$E$105,MATCH($A1183,Variables!$A$5:$A$105,0))</f>
        <v/>
      </c>
      <c r="K1183" s="25">
        <f>LOWER(Settings!$C$4)&amp;".mit."&amp;$A1183&amp;IF($C1183="","","."&amp;$C1183&amp;"."&amp;$B1183)&amp;IF(INDEX(Variables!$D$5:$D$105,MATCH($A1183,Variables!$A$5:$A$105,0))="","","."&amp;INDEX(Variables!$D$5:$D$105,MATCH($A1183,Variables!$A$5:$A$105,0)))&amp;"."&amp;K$5</f>
        <v/>
      </c>
      <c r="L1183" s="41">
        <f>MAX(INDEX(L$232:L$243,$D1183)+L1174*(1+$E1183),0.01)</f>
        <v/>
      </c>
      <c r="M1183" s="40">
        <f>MAX(INDEX(M$232:M$243,$D1183)+M1174*(1+$E1183),0.01)</f>
        <v/>
      </c>
      <c r="N1183" s="40">
        <f>MAX(INDEX(N$232:N$243,$D1183)+N1174*(1+$E1183),0.01)</f>
        <v/>
      </c>
      <c r="O1183" s="40">
        <f>MAX(INDEX(O$232:O$243,$D1183)+O1174*(1+$E1183),0.01)</f>
        <v/>
      </c>
      <c r="P1183" s="40">
        <f>MAX(INDEX(P$232:P$243,$D1183)+P1174*(1+$E1183),0.01)</f>
        <v/>
      </c>
      <c r="Q1183" s="40">
        <f>MAX(INDEX(Q$232:Q$243,$D1183)+Q1174*(1+$E1183),0.01)</f>
        <v/>
      </c>
      <c r="R1183" s="40">
        <f>MAX(INDEX(R$232:R$243,$D1183)+R1174*(1+$E1183),0.01)</f>
        <v/>
      </c>
      <c r="S1183" s="40">
        <f>MAX(INDEX(S$232:S$243,$D1183)+S1174*(1+$E1183),0.01)</f>
        <v/>
      </c>
      <c r="T1183" s="40">
        <f>MAX(INDEX(T$232:T$243,$D1183)+T1174*(1+$E1183),0.01)</f>
        <v/>
      </c>
      <c r="U1183" s="40">
        <f>MAX(INDEX(U$232:U$243,$D1183)+U1174*(1+$E1183),0.01)</f>
        <v/>
      </c>
      <c r="V1183" s="40">
        <f>MAX(INDEX(V$232:V$243,$D1183)+V1174*(1+$E1183),0.01)</f>
        <v/>
      </c>
      <c r="W1183" s="40">
        <f>MAX(INDEX(W$232:W$243,$D1183)+W1174*(1+$E1183),0.01)</f>
        <v/>
      </c>
      <c r="X1183" s="40">
        <f>MAX(INDEX(X$232:X$243,$D1183)+X1174*(1+$E1183),0.01)</f>
        <v/>
      </c>
      <c r="Y1183" s="40">
        <f>MAX(INDEX(Y$232:Y$243,$D1183)+Y1174*(1+$E1183),0.01)</f>
        <v/>
      </c>
      <c r="Z1183" s="40">
        <f>MAX(INDEX(Z$232:Z$243,$D1183)+Z1174*(1+$E1183),0.01)</f>
        <v/>
      </c>
      <c r="AA1183" s="40">
        <f>MAX(INDEX(AA$232:AA$243,$D1183)+AA1174*(1+$E1183),0.01)</f>
        <v/>
      </c>
      <c r="AB1183" s="40">
        <f>MAX(INDEX(AB$232:AB$243,$D1183)+AB1174*(1+$E1183),0.01)</f>
        <v/>
      </c>
      <c r="AC1183" s="40">
        <f>MAX(INDEX(AC$232:AC$243,$D1183)+AC1174*(1+$E1183),0.01)</f>
        <v/>
      </c>
      <c r="AD1183" s="42">
        <f>POSTTAX(INDEX(AD$232:AD$243,$D1183),AD1174,$E1183)</f>
        <v/>
      </c>
      <c r="AE1183" s="25">
        <f>LOWER(Settings!$C$4)&amp;".mit."&amp;$A1183&amp;IF($C1183="","","."&amp;$C1183&amp;"."&amp;$B1183)&amp;IF(INDEX(Variables!$D$5:$D$105,MATCH($A1183,Variables!$A$5:$A$105,0))="","","."&amp;INDEX(Variables!$D$5:$D$105,MATCH($A1183,Variables!$A$5:$A$105,0)))&amp;"."&amp;AE$5</f>
        <v/>
      </c>
      <c r="AF1183" s="41">
        <f>MAX(INDEX(AF$232:AF$243,$D1183)+AF1174*(1+$E1183),0.01)</f>
        <v/>
      </c>
      <c r="AG1183" s="40">
        <f>MAX(INDEX(AG$232:AG$243,$D1183)+AG1174*(1+$E1183),0.01)</f>
        <v/>
      </c>
      <c r="AH1183" s="40">
        <f>MAX(INDEX(AH$232:AH$243,$D1183)+AH1174*(1+$E1183),0.01)</f>
        <v/>
      </c>
      <c r="AI1183" s="40">
        <f>MAX(INDEX(AI$232:AI$243,$D1183)+AI1174*(1+$E1183),0.01)</f>
        <v/>
      </c>
      <c r="AJ1183" s="40">
        <f>MAX(INDEX(AJ$232:AJ$243,$D1183)+AJ1174*(1+$E1183),0.01)</f>
        <v/>
      </c>
      <c r="AK1183" s="40">
        <f>MAX(INDEX(AK$232:AK$243,$D1183)+AK1174*(1+$E1183),0.01)</f>
        <v/>
      </c>
      <c r="AL1183" s="40">
        <f>MAX(INDEX(AL$232:AL$243,$D1183)+AL1174*(1+$E1183),0.01)</f>
        <v/>
      </c>
      <c r="AM1183" s="40">
        <f>MAX(INDEX(AM$232:AM$243,$D1183)+AM1174*(1+$E1183),0.01)</f>
        <v/>
      </c>
      <c r="AN1183" s="40">
        <f>MAX(INDEX(AN$232:AN$243,$D1183)+AN1174*(1+$E1183),0.01)</f>
        <v/>
      </c>
      <c r="AO1183" s="40">
        <f>MAX(INDEX(AO$232:AO$243,$D1183)+AO1174*(1+$E1183),0.01)</f>
        <v/>
      </c>
      <c r="AP1183" s="40">
        <f>MAX(INDEX(AP$232:AP$243,$D1183)+AP1174*(1+$E1183),0.01)</f>
        <v/>
      </c>
      <c r="AQ1183" s="40">
        <f>MAX(INDEX(AQ$232:AQ$243,$D1183)+AQ1174*(1+$E1183),0.01)</f>
        <v/>
      </c>
      <c r="AR1183" s="40">
        <f>MAX(INDEX(AR$232:AR$243,$D1183)+AR1174*(1+$E1183),0.01)</f>
        <v/>
      </c>
      <c r="AS1183" s="40">
        <f>MAX(INDEX(AS$232:AS$243,$D1183)+AS1174*(1+$E1183),0.01)</f>
        <v/>
      </c>
      <c r="AT1183" s="40">
        <f>MAX(INDEX(AT$232:AT$243,$D1183)+AT1174*(1+$E1183),0.01)</f>
        <v/>
      </c>
      <c r="AU1183" s="40">
        <f>MAX(INDEX(AU$232:AU$243,$D1183)+AU1174*(1+$E1183),0.01)</f>
        <v/>
      </c>
      <c r="AV1183" s="40">
        <f>MAX(INDEX(AV$232:AV$243,$D1183)+AV1174*(1+$E1183),0.01)</f>
        <v/>
      </c>
      <c r="AW1183" s="40">
        <f>MAX(INDEX(AW$232:AW$243,$D1183)+AW1174*(1+$E1183),0.01)</f>
        <v/>
      </c>
      <c r="AX1183" s="42">
        <f>POSTTAX(INDEX(AX$232:AX$243,$D1183),AX1174,$E1183)</f>
        <v/>
      </c>
    </row>
    <row r="1184" hidden="1" outlineLevel="2">
      <c r="A1184" s="5" t="inlineStr">
        <is>
          <t>atp</t>
        </is>
      </c>
      <c r="B1184" s="5" t="inlineStr">
        <is>
          <t>oop</t>
        </is>
      </c>
      <c r="C1184" s="5" t="inlineStr">
        <is>
          <t>cst</t>
        </is>
      </c>
      <c r="D1184" s="40">
        <f>INDEX(Inputs!$R$5:$R$132,MATCH($B1184&amp;"|"&amp;$C1184,Inputs!$A$5:$A$132,0))</f>
        <v/>
      </c>
      <c r="E1184" s="40">
        <f>INDEX(Inputs!$S$5:$S$132,MATCH($B1184&amp;"|"&amp;$C1184,Inputs!$A$5:$A$132,0))</f>
        <v/>
      </c>
      <c r="F1184" s="39" t="n"/>
      <c r="G1184" s="39" t="n"/>
      <c r="H1184" s="5">
        <f>INDEX(Variables!$B$5:$B$105,MATCH($A1184,Variables!$A$5:$A$105,0))&amp;IF($C1184="",""," | "&amp;INDEX(Mapping!$B$5:$B$26,MATCH($C1184,Mapping!$A$5:$A$26,0))&amp;" | "&amp;INDEX(Mapping!$B$30:$B$41,MATCH($B1184,Mapping!$A$30:$A$41,0)))</f>
        <v/>
      </c>
      <c r="I1184" s="5">
        <f>INDEX(Variables!$C$5:$C$105,MATCH($A1184,Variables!$A$5:$A$105,0))</f>
        <v/>
      </c>
      <c r="J1184" s="5">
        <f>INDEX(Variables!$E$5:$E$105,MATCH($A1184,Variables!$A$5:$A$105,0))</f>
        <v/>
      </c>
      <c r="K1184" s="25">
        <f>LOWER(Settings!$C$4)&amp;".mit."&amp;$A1184&amp;IF($C1184="","","."&amp;$C1184&amp;"."&amp;$B1184)&amp;IF(INDEX(Variables!$D$5:$D$105,MATCH($A1184,Variables!$A$5:$A$105,0))="","","."&amp;INDEX(Variables!$D$5:$D$105,MATCH($A1184,Variables!$A$5:$A$105,0)))&amp;"."&amp;K$5</f>
        <v/>
      </c>
      <c r="L1184" s="41">
        <f>MAX(INDEX(L$232:L$243,$D1184)+L1175*(1+$E1184),0.01)</f>
        <v/>
      </c>
      <c r="M1184" s="40">
        <f>MAX(INDEX(M$232:M$243,$D1184)+M1175*(1+$E1184),0.01)</f>
        <v/>
      </c>
      <c r="N1184" s="40">
        <f>MAX(INDEX(N$232:N$243,$D1184)+N1175*(1+$E1184),0.01)</f>
        <v/>
      </c>
      <c r="O1184" s="40">
        <f>MAX(INDEX(O$232:O$243,$D1184)+O1175*(1+$E1184),0.01)</f>
        <v/>
      </c>
      <c r="P1184" s="40">
        <f>MAX(INDEX(P$232:P$243,$D1184)+P1175*(1+$E1184),0.01)</f>
        <v/>
      </c>
      <c r="Q1184" s="40">
        <f>MAX(INDEX(Q$232:Q$243,$D1184)+Q1175*(1+$E1184),0.01)</f>
        <v/>
      </c>
      <c r="R1184" s="40">
        <f>MAX(INDEX(R$232:R$243,$D1184)+R1175*(1+$E1184),0.01)</f>
        <v/>
      </c>
      <c r="S1184" s="40">
        <f>MAX(INDEX(S$232:S$243,$D1184)+S1175*(1+$E1184),0.01)</f>
        <v/>
      </c>
      <c r="T1184" s="40">
        <f>MAX(INDEX(T$232:T$243,$D1184)+T1175*(1+$E1184),0.01)</f>
        <v/>
      </c>
      <c r="U1184" s="40">
        <f>MAX(INDEX(U$232:U$243,$D1184)+U1175*(1+$E1184),0.01)</f>
        <v/>
      </c>
      <c r="V1184" s="40">
        <f>MAX(INDEX(V$232:V$243,$D1184)+V1175*(1+$E1184),0.01)</f>
        <v/>
      </c>
      <c r="W1184" s="40">
        <f>MAX(INDEX(W$232:W$243,$D1184)+W1175*(1+$E1184),0.01)</f>
        <v/>
      </c>
      <c r="X1184" s="40">
        <f>MAX(INDEX(X$232:X$243,$D1184)+X1175*(1+$E1184),0.01)</f>
        <v/>
      </c>
      <c r="Y1184" s="40">
        <f>MAX(INDEX(Y$232:Y$243,$D1184)+Y1175*(1+$E1184),0.01)</f>
        <v/>
      </c>
      <c r="Z1184" s="40">
        <f>MAX(INDEX(Z$232:Z$243,$D1184)+Z1175*(1+$E1184),0.01)</f>
        <v/>
      </c>
      <c r="AA1184" s="40">
        <f>MAX(INDEX(AA$232:AA$243,$D1184)+AA1175*(1+$E1184),0.01)</f>
        <v/>
      </c>
      <c r="AB1184" s="40">
        <f>MAX(INDEX(AB$232:AB$243,$D1184)+AB1175*(1+$E1184),0.01)</f>
        <v/>
      </c>
      <c r="AC1184" s="40">
        <f>MAX(INDEX(AC$232:AC$243,$D1184)+AC1175*(1+$E1184),0.01)</f>
        <v/>
      </c>
      <c r="AD1184" s="42">
        <f>POSTTAX(INDEX(AD$232:AD$243,$D1184),AD1175,$E1184)</f>
        <v/>
      </c>
      <c r="AE1184" s="25">
        <f>LOWER(Settings!$C$4)&amp;".mit."&amp;$A1184&amp;IF($C1184="","","."&amp;$C1184&amp;"."&amp;$B1184)&amp;IF(INDEX(Variables!$D$5:$D$105,MATCH($A1184,Variables!$A$5:$A$105,0))="","","."&amp;INDEX(Variables!$D$5:$D$105,MATCH($A1184,Variables!$A$5:$A$105,0)))&amp;"."&amp;AE$5</f>
        <v/>
      </c>
      <c r="AF1184" s="41">
        <f>MAX(INDEX(AF$232:AF$243,$D1184)+AF1175*(1+$E1184),0.01)</f>
        <v/>
      </c>
      <c r="AG1184" s="40">
        <f>MAX(INDEX(AG$232:AG$243,$D1184)+AG1175*(1+$E1184),0.01)</f>
        <v/>
      </c>
      <c r="AH1184" s="40">
        <f>MAX(INDEX(AH$232:AH$243,$D1184)+AH1175*(1+$E1184),0.01)</f>
        <v/>
      </c>
      <c r="AI1184" s="40">
        <f>MAX(INDEX(AI$232:AI$243,$D1184)+AI1175*(1+$E1184),0.01)</f>
        <v/>
      </c>
      <c r="AJ1184" s="40">
        <f>MAX(INDEX(AJ$232:AJ$243,$D1184)+AJ1175*(1+$E1184),0.01)</f>
        <v/>
      </c>
      <c r="AK1184" s="40">
        <f>MAX(INDEX(AK$232:AK$243,$D1184)+AK1175*(1+$E1184),0.01)</f>
        <v/>
      </c>
      <c r="AL1184" s="40">
        <f>MAX(INDEX(AL$232:AL$243,$D1184)+AL1175*(1+$E1184),0.01)</f>
        <v/>
      </c>
      <c r="AM1184" s="40">
        <f>MAX(INDEX(AM$232:AM$243,$D1184)+AM1175*(1+$E1184),0.01)</f>
        <v/>
      </c>
      <c r="AN1184" s="40">
        <f>MAX(INDEX(AN$232:AN$243,$D1184)+AN1175*(1+$E1184),0.01)</f>
        <v/>
      </c>
      <c r="AO1184" s="40">
        <f>MAX(INDEX(AO$232:AO$243,$D1184)+AO1175*(1+$E1184),0.01)</f>
        <v/>
      </c>
      <c r="AP1184" s="40">
        <f>MAX(INDEX(AP$232:AP$243,$D1184)+AP1175*(1+$E1184),0.01)</f>
        <v/>
      </c>
      <c r="AQ1184" s="40">
        <f>MAX(INDEX(AQ$232:AQ$243,$D1184)+AQ1175*(1+$E1184),0.01)</f>
        <v/>
      </c>
      <c r="AR1184" s="40">
        <f>MAX(INDEX(AR$232:AR$243,$D1184)+AR1175*(1+$E1184),0.01)</f>
        <v/>
      </c>
      <c r="AS1184" s="40">
        <f>MAX(INDEX(AS$232:AS$243,$D1184)+AS1175*(1+$E1184),0.01)</f>
        <v/>
      </c>
      <c r="AT1184" s="40">
        <f>MAX(INDEX(AT$232:AT$243,$D1184)+AT1175*(1+$E1184),0.01)</f>
        <v/>
      </c>
      <c r="AU1184" s="40">
        <f>MAX(INDEX(AU$232:AU$243,$D1184)+AU1175*(1+$E1184),0.01)</f>
        <v/>
      </c>
      <c r="AV1184" s="40">
        <f>MAX(INDEX(AV$232:AV$243,$D1184)+AV1175*(1+$E1184),0.01)</f>
        <v/>
      </c>
      <c r="AW1184" s="40">
        <f>MAX(INDEX(AW$232:AW$243,$D1184)+AW1175*(1+$E1184),0.01)</f>
        <v/>
      </c>
      <c r="AX1184" s="42">
        <f>POSTTAX(INDEX(AX$232:AX$243,$D1184),AX1175,$E1184)</f>
        <v/>
      </c>
    </row>
    <row r="1185" hidden="1" outlineLevel="2">
      <c r="A1185" s="5" t="inlineStr">
        <is>
          <t>atp</t>
        </is>
      </c>
      <c r="B1185" s="5" t="inlineStr">
        <is>
          <t>bio</t>
        </is>
      </c>
      <c r="C1185" s="5" t="inlineStr">
        <is>
          <t>cst</t>
        </is>
      </c>
      <c r="D1185" s="40">
        <f>INDEX(Inputs!$R$5:$R$132,MATCH($B1185&amp;"|"&amp;$C1185,Inputs!$A$5:$A$132,0))</f>
        <v/>
      </c>
      <c r="E1185" s="40">
        <f>INDEX(Inputs!$S$5:$S$132,MATCH($B1185&amp;"|"&amp;$C1185,Inputs!$A$5:$A$132,0))</f>
        <v/>
      </c>
      <c r="F1185" s="39" t="n"/>
      <c r="G1185" s="39" t="n"/>
      <c r="H1185" s="5">
        <f>INDEX(Variables!$B$5:$B$105,MATCH($A1185,Variables!$A$5:$A$105,0))&amp;IF($C1185="",""," | "&amp;INDEX(Mapping!$B$5:$B$26,MATCH($C1185,Mapping!$A$5:$A$26,0))&amp;" | "&amp;INDEX(Mapping!$B$30:$B$41,MATCH($B1185,Mapping!$A$30:$A$41,0)))</f>
        <v/>
      </c>
      <c r="I1185" s="5">
        <f>INDEX(Variables!$C$5:$C$105,MATCH($A1185,Variables!$A$5:$A$105,0))</f>
        <v/>
      </c>
      <c r="J1185" s="5">
        <f>INDEX(Variables!$E$5:$E$105,MATCH($A1185,Variables!$A$5:$A$105,0))</f>
        <v/>
      </c>
      <c r="K1185" s="25">
        <f>LOWER(Settings!$C$4)&amp;".mit."&amp;$A1185&amp;IF($C1185="","","."&amp;$C1185&amp;"."&amp;$B1185)&amp;IF(INDEX(Variables!$D$5:$D$105,MATCH($A1185,Variables!$A$5:$A$105,0))="","","."&amp;INDEX(Variables!$D$5:$D$105,MATCH($A1185,Variables!$A$5:$A$105,0)))&amp;"."&amp;K$5</f>
        <v/>
      </c>
      <c r="L1185" s="41">
        <f>MAX(INDEX(L$232:L$243,$D1185)+L1176*(1+$E1185),0.01)</f>
        <v/>
      </c>
      <c r="M1185" s="40">
        <f>MAX(INDEX(M$232:M$243,$D1185)+M1176*(1+$E1185),0.01)</f>
        <v/>
      </c>
      <c r="N1185" s="40">
        <f>MAX(INDEX(N$232:N$243,$D1185)+N1176*(1+$E1185),0.01)</f>
        <v/>
      </c>
      <c r="O1185" s="40">
        <f>MAX(INDEX(O$232:O$243,$D1185)+O1176*(1+$E1185),0.01)</f>
        <v/>
      </c>
      <c r="P1185" s="40">
        <f>MAX(INDEX(P$232:P$243,$D1185)+P1176*(1+$E1185),0.01)</f>
        <v/>
      </c>
      <c r="Q1185" s="40">
        <f>MAX(INDEX(Q$232:Q$243,$D1185)+Q1176*(1+$E1185),0.01)</f>
        <v/>
      </c>
      <c r="R1185" s="40">
        <f>MAX(INDEX(R$232:R$243,$D1185)+R1176*(1+$E1185),0.01)</f>
        <v/>
      </c>
      <c r="S1185" s="40">
        <f>MAX(INDEX(S$232:S$243,$D1185)+S1176*(1+$E1185),0.01)</f>
        <v/>
      </c>
      <c r="T1185" s="40">
        <f>MAX(INDEX(T$232:T$243,$D1185)+T1176*(1+$E1185),0.01)</f>
        <v/>
      </c>
      <c r="U1185" s="40">
        <f>MAX(INDEX(U$232:U$243,$D1185)+U1176*(1+$E1185),0.01)</f>
        <v/>
      </c>
      <c r="V1185" s="40">
        <f>MAX(INDEX(V$232:V$243,$D1185)+V1176*(1+$E1185),0.01)</f>
        <v/>
      </c>
      <c r="W1185" s="40">
        <f>MAX(INDEX(W$232:W$243,$D1185)+W1176*(1+$E1185),0.01)</f>
        <v/>
      </c>
      <c r="X1185" s="40">
        <f>MAX(INDEX(X$232:X$243,$D1185)+X1176*(1+$E1185),0.01)</f>
        <v/>
      </c>
      <c r="Y1185" s="40">
        <f>MAX(INDEX(Y$232:Y$243,$D1185)+Y1176*(1+$E1185),0.01)</f>
        <v/>
      </c>
      <c r="Z1185" s="40">
        <f>MAX(INDEX(Z$232:Z$243,$D1185)+Z1176*(1+$E1185),0.01)</f>
        <v/>
      </c>
      <c r="AA1185" s="40">
        <f>MAX(INDEX(AA$232:AA$243,$D1185)+AA1176*(1+$E1185),0.01)</f>
        <v/>
      </c>
      <c r="AB1185" s="40">
        <f>MAX(INDEX(AB$232:AB$243,$D1185)+AB1176*(1+$E1185),0.01)</f>
        <v/>
      </c>
      <c r="AC1185" s="40">
        <f>MAX(INDEX(AC$232:AC$243,$D1185)+AC1176*(1+$E1185),0.01)</f>
        <v/>
      </c>
      <c r="AD1185" s="42">
        <f>POSTTAX(INDEX(AD$232:AD$243,$D1185),AD1176,$E1185)</f>
        <v/>
      </c>
      <c r="AE1185" s="25">
        <f>LOWER(Settings!$C$4)&amp;".mit."&amp;$A1185&amp;IF($C1185="","","."&amp;$C1185&amp;"."&amp;$B1185)&amp;IF(INDEX(Variables!$D$5:$D$105,MATCH($A1185,Variables!$A$5:$A$105,0))="","","."&amp;INDEX(Variables!$D$5:$D$105,MATCH($A1185,Variables!$A$5:$A$105,0)))&amp;"."&amp;AE$5</f>
        <v/>
      </c>
      <c r="AF1185" s="41">
        <f>MAX(INDEX(AF$232:AF$243,$D1185)+AF1176*(1+$E1185),0.01)</f>
        <v/>
      </c>
      <c r="AG1185" s="40">
        <f>MAX(INDEX(AG$232:AG$243,$D1185)+AG1176*(1+$E1185),0.01)</f>
        <v/>
      </c>
      <c r="AH1185" s="40">
        <f>MAX(INDEX(AH$232:AH$243,$D1185)+AH1176*(1+$E1185),0.01)</f>
        <v/>
      </c>
      <c r="AI1185" s="40">
        <f>MAX(INDEX(AI$232:AI$243,$D1185)+AI1176*(1+$E1185),0.01)</f>
        <v/>
      </c>
      <c r="AJ1185" s="40">
        <f>MAX(INDEX(AJ$232:AJ$243,$D1185)+AJ1176*(1+$E1185),0.01)</f>
        <v/>
      </c>
      <c r="AK1185" s="40">
        <f>MAX(INDEX(AK$232:AK$243,$D1185)+AK1176*(1+$E1185),0.01)</f>
        <v/>
      </c>
      <c r="AL1185" s="40">
        <f>MAX(INDEX(AL$232:AL$243,$D1185)+AL1176*(1+$E1185),0.01)</f>
        <v/>
      </c>
      <c r="AM1185" s="40">
        <f>MAX(INDEX(AM$232:AM$243,$D1185)+AM1176*(1+$E1185),0.01)</f>
        <v/>
      </c>
      <c r="AN1185" s="40">
        <f>MAX(INDEX(AN$232:AN$243,$D1185)+AN1176*(1+$E1185),0.01)</f>
        <v/>
      </c>
      <c r="AO1185" s="40">
        <f>MAX(INDEX(AO$232:AO$243,$D1185)+AO1176*(1+$E1185),0.01)</f>
        <v/>
      </c>
      <c r="AP1185" s="40">
        <f>MAX(INDEX(AP$232:AP$243,$D1185)+AP1176*(1+$E1185),0.01)</f>
        <v/>
      </c>
      <c r="AQ1185" s="40">
        <f>MAX(INDEX(AQ$232:AQ$243,$D1185)+AQ1176*(1+$E1185),0.01)</f>
        <v/>
      </c>
      <c r="AR1185" s="40">
        <f>MAX(INDEX(AR$232:AR$243,$D1185)+AR1176*(1+$E1185),0.01)</f>
        <v/>
      </c>
      <c r="AS1185" s="40">
        <f>MAX(INDEX(AS$232:AS$243,$D1185)+AS1176*(1+$E1185),0.01)</f>
        <v/>
      </c>
      <c r="AT1185" s="40">
        <f>MAX(INDEX(AT$232:AT$243,$D1185)+AT1176*(1+$E1185),0.01)</f>
        <v/>
      </c>
      <c r="AU1185" s="40">
        <f>MAX(INDEX(AU$232:AU$243,$D1185)+AU1176*(1+$E1185),0.01)</f>
        <v/>
      </c>
      <c r="AV1185" s="40">
        <f>MAX(INDEX(AV$232:AV$243,$D1185)+AV1176*(1+$E1185),0.01)</f>
        <v/>
      </c>
      <c r="AW1185" s="40">
        <f>MAX(INDEX(AW$232:AW$243,$D1185)+AW1176*(1+$E1185),0.01)</f>
        <v/>
      </c>
      <c r="AX1185" s="42">
        <f>POSTTAX(INDEX(AX$232:AX$243,$D1185),AX1176,$E1185)</f>
        <v/>
      </c>
    </row>
    <row r="1186" hidden="1" outlineLevel="2"/>
    <row r="1187" hidden="1" outlineLevel="2">
      <c r="A1187" s="5" t="inlineStr">
        <is>
          <t>shp</t>
        </is>
      </c>
      <c r="B1187" s="5" t="inlineStr">
        <is>
          <t>coa</t>
        </is>
      </c>
      <c r="C1187" s="5" t="inlineStr">
        <is>
          <t>cst</t>
        </is>
      </c>
      <c r="D1187" s="40">
        <f>INDEX(Inputs!$M$5:$M$132,MATCH($B1187&amp;"|"&amp;$C1187,Inputs!$A$5:$A$132,0))</f>
        <v/>
      </c>
      <c r="E1187" s="40">
        <f>INDEX(Inputs!$T$5:$T$132,MATCH($B1187&amp;"|"&amp;$C1187,Inputs!$A$5:$A$132,0))</f>
        <v/>
      </c>
      <c r="F1187" s="40">
        <f>INDEX(Inputs!$K$5:$K$132,MATCH($B1187&amp;"|"&amp;$C1187,Inputs!$A$5:$A$132,0))</f>
        <v/>
      </c>
      <c r="G1187" s="39" t="n"/>
      <c r="H1187" s="5">
        <f>INDEX(Variables!$B$5:$B$105,MATCH($A1187,Variables!$A$5:$A$105,0))&amp;IF($C1187="",""," | "&amp;INDEX(Mapping!$B$5:$B$26,MATCH($C1187,Mapping!$A$5:$A$26,0))&amp;" | "&amp;INDEX(Mapping!$B$30:$B$41,MATCH($B1187,Mapping!$A$30:$A$41,0)))</f>
        <v/>
      </c>
      <c r="I1187" s="5">
        <f>INDEX(Variables!$C$5:$C$105,MATCH($A1187,Variables!$A$5:$A$105,0))</f>
        <v/>
      </c>
      <c r="J1187" s="5">
        <f>INDEX(Variables!$E$5:$E$105,MATCH($A1187,Variables!$A$5:$A$105,0))</f>
        <v/>
      </c>
      <c r="K1187" s="25">
        <f>LOWER(Settings!$C$4)&amp;".mit."&amp;$A1187&amp;IF($C1187="","","."&amp;$C1187&amp;"."&amp;$B1187)&amp;IF(INDEX(Variables!$D$5:$D$105,MATCH($A1187,Variables!$A$5:$A$105,0))="","","."&amp;INDEX(Variables!$D$5:$D$105,MATCH($A1187,Variables!$A$5:$A$105,0)))&amp;"."&amp;K$5</f>
        <v/>
      </c>
      <c r="L1187" s="41">
        <f>INDEX(L$175:L$178,$D1187)*$E1187*INDEX(L$179:L$195,$F1187)</f>
        <v/>
      </c>
      <c r="M1187" s="40">
        <f>INDEX(M$175:M$178,$D1187)*$E1187*INDEX(M$179:M$195,$F1187)</f>
        <v/>
      </c>
      <c r="N1187" s="40">
        <f>INDEX(N$175:N$178,$D1187)*$E1187*INDEX(N$179:N$195,$F1187)</f>
        <v/>
      </c>
      <c r="O1187" s="40">
        <f>INDEX(O$175:O$178,$D1187)*$E1187*INDEX(O$179:O$195,$F1187)</f>
        <v/>
      </c>
      <c r="P1187" s="40">
        <f>INDEX(P$175:P$178,$D1187)*$E1187*INDEX(P$179:P$195,$F1187)</f>
        <v/>
      </c>
      <c r="Q1187" s="40">
        <f>INDEX(Q$175:Q$178,$D1187)*$E1187*INDEX(Q$179:Q$195,$F1187)</f>
        <v/>
      </c>
      <c r="R1187" s="40">
        <f>INDEX(R$175:R$178,$D1187)*$E1187*INDEX(R$179:R$195,$F1187)</f>
        <v/>
      </c>
      <c r="S1187" s="40">
        <f>INDEX(S$175:S$178,$D1187)*$E1187*INDEX(S$179:S$195,$F1187)</f>
        <v/>
      </c>
      <c r="T1187" s="40">
        <f>INDEX(T$175:T$178,$D1187)*$E1187*INDEX(T$179:T$195,$F1187)</f>
        <v/>
      </c>
      <c r="U1187" s="40">
        <f>INDEX(U$175:U$178,$D1187)*$E1187*INDEX(U$179:U$195,$F1187)</f>
        <v/>
      </c>
      <c r="V1187" s="40">
        <f>INDEX(V$175:V$178,$D1187)*$E1187*INDEX(V$179:V$195,$F1187)</f>
        <v/>
      </c>
      <c r="W1187" s="40">
        <f>INDEX(W$175:W$178,$D1187)*$E1187*INDEX(W$179:W$195,$F1187)</f>
        <v/>
      </c>
      <c r="X1187" s="40">
        <f>INDEX(X$175:X$178,$D1187)*$E1187*INDEX(X$179:X$195,$F1187)</f>
        <v/>
      </c>
      <c r="Y1187" s="40">
        <f>INDEX(Y$175:Y$178,$D1187)*$E1187*INDEX(Y$179:Y$195,$F1187)</f>
        <v/>
      </c>
      <c r="Z1187" s="40">
        <f>INDEX(Z$175:Z$178,$D1187)*$E1187*INDEX(Z$179:Z$195,$F1187)</f>
        <v/>
      </c>
      <c r="AA1187" s="40">
        <f>INDEX(AA$175:AA$178,$D1187)*$E1187*INDEX(AA$179:AA$195,$F1187)</f>
        <v/>
      </c>
      <c r="AB1187" s="40">
        <f>INDEX(AB$175:AB$178,$D1187)*$E1187*INDEX(AB$179:AB$195,$F1187)</f>
        <v/>
      </c>
      <c r="AC1187" s="40">
        <f>INDEX(AC$175:AC$178,$D1187)*$E1187*INDEX(AC$179:AC$195,$F1187)</f>
        <v/>
      </c>
      <c r="AD1187" s="42">
        <f>SHADOWEFF(INDEX(AD$175:AD$178,$D1187),$E1187,INDEX(AD$179:AD$195,$F1187))</f>
        <v/>
      </c>
      <c r="AE1187" s="25">
        <f>LOWER(Settings!$C$4)&amp;".mit."&amp;$A1187&amp;IF($C1187="","","."&amp;$C1187&amp;"."&amp;$B1187)&amp;IF(INDEX(Variables!$D$5:$D$105,MATCH($A1187,Variables!$A$5:$A$105,0))="","","."&amp;INDEX(Variables!$D$5:$D$105,MATCH($A1187,Variables!$A$5:$A$105,0)))&amp;"."&amp;AE$5</f>
        <v/>
      </c>
      <c r="AF1187" s="41">
        <f>INDEX(AF$175:AF$178,$D1187)*$E1187*INDEX(AF$179:AF$195,$F1187)</f>
        <v/>
      </c>
      <c r="AG1187" s="40">
        <f>INDEX(AG$175:AG$178,$D1187)*$E1187*INDEX(AG$179:AG$195,$F1187)</f>
        <v/>
      </c>
      <c r="AH1187" s="40">
        <f>INDEX(AH$175:AH$178,$D1187)*$E1187*INDEX(AH$179:AH$195,$F1187)</f>
        <v/>
      </c>
      <c r="AI1187" s="40">
        <f>INDEX(AI$175:AI$178,$D1187)*$E1187*INDEX(AI$179:AI$195,$F1187)</f>
        <v/>
      </c>
      <c r="AJ1187" s="40">
        <f>INDEX(AJ$175:AJ$178,$D1187)*$E1187*INDEX(AJ$179:AJ$195,$F1187)</f>
        <v/>
      </c>
      <c r="AK1187" s="40">
        <f>INDEX(AK$175:AK$178,$D1187)*$E1187*INDEX(AK$179:AK$195,$F1187)</f>
        <v/>
      </c>
      <c r="AL1187" s="40">
        <f>INDEX(AL$175:AL$178,$D1187)*$E1187*INDEX(AL$179:AL$195,$F1187)</f>
        <v/>
      </c>
      <c r="AM1187" s="40">
        <f>INDEX(AM$175:AM$178,$D1187)*$E1187*INDEX(AM$179:AM$195,$F1187)</f>
        <v/>
      </c>
      <c r="AN1187" s="40">
        <f>INDEX(AN$175:AN$178,$D1187)*$E1187*INDEX(AN$179:AN$195,$F1187)</f>
        <v/>
      </c>
      <c r="AO1187" s="40">
        <f>INDEX(AO$175:AO$178,$D1187)*$E1187*INDEX(AO$179:AO$195,$F1187)</f>
        <v/>
      </c>
      <c r="AP1187" s="40">
        <f>INDEX(AP$175:AP$178,$D1187)*$E1187*INDEX(AP$179:AP$195,$F1187)</f>
        <v/>
      </c>
      <c r="AQ1187" s="40">
        <f>INDEX(AQ$175:AQ$178,$D1187)*$E1187*INDEX(AQ$179:AQ$195,$F1187)</f>
        <v/>
      </c>
      <c r="AR1187" s="40">
        <f>INDEX(AR$175:AR$178,$D1187)*$E1187*INDEX(AR$179:AR$195,$F1187)</f>
        <v/>
      </c>
      <c r="AS1187" s="40">
        <f>INDEX(AS$175:AS$178,$D1187)*$E1187*INDEX(AS$179:AS$195,$F1187)</f>
        <v/>
      </c>
      <c r="AT1187" s="40">
        <f>INDEX(AT$175:AT$178,$D1187)*$E1187*INDEX(AT$179:AT$195,$F1187)</f>
        <v/>
      </c>
      <c r="AU1187" s="40">
        <f>INDEX(AU$175:AU$178,$D1187)*$E1187*INDEX(AU$179:AU$195,$F1187)</f>
        <v/>
      </c>
      <c r="AV1187" s="40">
        <f>INDEX(AV$175:AV$178,$D1187)*$E1187*INDEX(AV$179:AV$195,$F1187)</f>
        <v/>
      </c>
      <c r="AW1187" s="40">
        <f>INDEX(AW$175:AW$178,$D1187)*$E1187*INDEX(AW$179:AW$195,$F1187)</f>
        <v/>
      </c>
      <c r="AX1187" s="42">
        <f>SHADOWEFF(INDEX(AX$175:AX$178,$D1187),$E1187,INDEX(AX$179:AX$195,$F1187))</f>
        <v/>
      </c>
    </row>
    <row r="1188" hidden="1" outlineLevel="2">
      <c r="A1188" s="5" t="inlineStr">
        <is>
          <t>shp</t>
        </is>
      </c>
      <c r="B1188" s="5" t="inlineStr">
        <is>
          <t>nga</t>
        </is>
      </c>
      <c r="C1188" s="5" t="inlineStr">
        <is>
          <t>cst</t>
        </is>
      </c>
      <c r="D1188" s="40">
        <f>INDEX(Inputs!$M$5:$M$132,MATCH($B1188&amp;"|"&amp;$C1188,Inputs!$A$5:$A$132,0))</f>
        <v/>
      </c>
      <c r="E1188" s="40">
        <f>INDEX(Inputs!$T$5:$T$132,MATCH($B1188&amp;"|"&amp;$C1188,Inputs!$A$5:$A$132,0))</f>
        <v/>
      </c>
      <c r="F1188" s="40">
        <f>INDEX(Inputs!$K$5:$K$132,MATCH($B1188&amp;"|"&amp;$C1188,Inputs!$A$5:$A$132,0))</f>
        <v/>
      </c>
      <c r="G1188" s="39" t="n"/>
      <c r="H1188" s="5">
        <f>INDEX(Variables!$B$5:$B$105,MATCH($A1188,Variables!$A$5:$A$105,0))&amp;IF($C1188="",""," | "&amp;INDEX(Mapping!$B$5:$B$26,MATCH($C1188,Mapping!$A$5:$A$26,0))&amp;" | "&amp;INDEX(Mapping!$B$30:$B$41,MATCH($B1188,Mapping!$A$30:$A$41,0)))</f>
        <v/>
      </c>
      <c r="I1188" s="5">
        <f>INDEX(Variables!$C$5:$C$105,MATCH($A1188,Variables!$A$5:$A$105,0))</f>
        <v/>
      </c>
      <c r="J1188" s="5">
        <f>INDEX(Variables!$E$5:$E$105,MATCH($A1188,Variables!$A$5:$A$105,0))</f>
        <v/>
      </c>
      <c r="K1188" s="25">
        <f>LOWER(Settings!$C$4)&amp;".mit."&amp;$A1188&amp;IF($C1188="","","."&amp;$C1188&amp;"."&amp;$B1188)&amp;IF(INDEX(Variables!$D$5:$D$105,MATCH($A1188,Variables!$A$5:$A$105,0))="","","."&amp;INDEX(Variables!$D$5:$D$105,MATCH($A1188,Variables!$A$5:$A$105,0)))&amp;"."&amp;K$5</f>
        <v/>
      </c>
      <c r="L1188" s="41">
        <f>INDEX(L$175:L$178,$D1188)*$E1188*INDEX(L$179:L$195,$F1188)</f>
        <v/>
      </c>
      <c r="M1188" s="40">
        <f>INDEX(M$175:M$178,$D1188)*$E1188*INDEX(M$179:M$195,$F1188)</f>
        <v/>
      </c>
      <c r="N1188" s="40">
        <f>INDEX(N$175:N$178,$D1188)*$E1188*INDEX(N$179:N$195,$F1188)</f>
        <v/>
      </c>
      <c r="O1188" s="40">
        <f>INDEX(O$175:O$178,$D1188)*$E1188*INDEX(O$179:O$195,$F1188)</f>
        <v/>
      </c>
      <c r="P1188" s="40">
        <f>INDEX(P$175:P$178,$D1188)*$E1188*INDEX(P$179:P$195,$F1188)</f>
        <v/>
      </c>
      <c r="Q1188" s="40">
        <f>INDEX(Q$175:Q$178,$D1188)*$E1188*INDEX(Q$179:Q$195,$F1188)</f>
        <v/>
      </c>
      <c r="R1188" s="40">
        <f>INDEX(R$175:R$178,$D1188)*$E1188*INDEX(R$179:R$195,$F1188)</f>
        <v/>
      </c>
      <c r="S1188" s="40">
        <f>INDEX(S$175:S$178,$D1188)*$E1188*INDEX(S$179:S$195,$F1188)</f>
        <v/>
      </c>
      <c r="T1188" s="40">
        <f>INDEX(T$175:T$178,$D1188)*$E1188*INDEX(T$179:T$195,$F1188)</f>
        <v/>
      </c>
      <c r="U1188" s="40">
        <f>INDEX(U$175:U$178,$D1188)*$E1188*INDEX(U$179:U$195,$F1188)</f>
        <v/>
      </c>
      <c r="V1188" s="40">
        <f>INDEX(V$175:V$178,$D1188)*$E1188*INDEX(V$179:V$195,$F1188)</f>
        <v/>
      </c>
      <c r="W1188" s="40">
        <f>INDEX(W$175:W$178,$D1188)*$E1188*INDEX(W$179:W$195,$F1188)</f>
        <v/>
      </c>
      <c r="X1188" s="40">
        <f>INDEX(X$175:X$178,$D1188)*$E1188*INDEX(X$179:X$195,$F1188)</f>
        <v/>
      </c>
      <c r="Y1188" s="40">
        <f>INDEX(Y$175:Y$178,$D1188)*$E1188*INDEX(Y$179:Y$195,$F1188)</f>
        <v/>
      </c>
      <c r="Z1188" s="40">
        <f>INDEX(Z$175:Z$178,$D1188)*$E1188*INDEX(Z$179:Z$195,$F1188)</f>
        <v/>
      </c>
      <c r="AA1188" s="40">
        <f>INDEX(AA$175:AA$178,$D1188)*$E1188*INDEX(AA$179:AA$195,$F1188)</f>
        <v/>
      </c>
      <c r="AB1188" s="40">
        <f>INDEX(AB$175:AB$178,$D1188)*$E1188*INDEX(AB$179:AB$195,$F1188)</f>
        <v/>
      </c>
      <c r="AC1188" s="40">
        <f>INDEX(AC$175:AC$178,$D1188)*$E1188*INDEX(AC$179:AC$195,$F1188)</f>
        <v/>
      </c>
      <c r="AD1188" s="42">
        <f>SHADOWEFF(INDEX(AD$175:AD$178,$D1188),$E1188,INDEX(AD$179:AD$195,$F1188))</f>
        <v/>
      </c>
      <c r="AE1188" s="25">
        <f>LOWER(Settings!$C$4)&amp;".mit."&amp;$A1188&amp;IF($C1188="","","."&amp;$C1188&amp;"."&amp;$B1188)&amp;IF(INDEX(Variables!$D$5:$D$105,MATCH($A1188,Variables!$A$5:$A$105,0))="","","."&amp;INDEX(Variables!$D$5:$D$105,MATCH($A1188,Variables!$A$5:$A$105,0)))&amp;"."&amp;AE$5</f>
        <v/>
      </c>
      <c r="AF1188" s="41">
        <f>INDEX(AF$175:AF$178,$D1188)*$E1188*INDEX(AF$179:AF$195,$F1188)</f>
        <v/>
      </c>
      <c r="AG1188" s="40">
        <f>INDEX(AG$175:AG$178,$D1188)*$E1188*INDEX(AG$179:AG$195,$F1188)</f>
        <v/>
      </c>
      <c r="AH1188" s="40">
        <f>INDEX(AH$175:AH$178,$D1188)*$E1188*INDEX(AH$179:AH$195,$F1188)</f>
        <v/>
      </c>
      <c r="AI1188" s="40">
        <f>INDEX(AI$175:AI$178,$D1188)*$E1188*INDEX(AI$179:AI$195,$F1188)</f>
        <v/>
      </c>
      <c r="AJ1188" s="40">
        <f>INDEX(AJ$175:AJ$178,$D1188)*$E1188*INDEX(AJ$179:AJ$195,$F1188)</f>
        <v/>
      </c>
      <c r="AK1188" s="40">
        <f>INDEX(AK$175:AK$178,$D1188)*$E1188*INDEX(AK$179:AK$195,$F1188)</f>
        <v/>
      </c>
      <c r="AL1188" s="40">
        <f>INDEX(AL$175:AL$178,$D1188)*$E1188*INDEX(AL$179:AL$195,$F1188)</f>
        <v/>
      </c>
      <c r="AM1188" s="40">
        <f>INDEX(AM$175:AM$178,$D1188)*$E1188*INDEX(AM$179:AM$195,$F1188)</f>
        <v/>
      </c>
      <c r="AN1188" s="40">
        <f>INDEX(AN$175:AN$178,$D1188)*$E1188*INDEX(AN$179:AN$195,$F1188)</f>
        <v/>
      </c>
      <c r="AO1188" s="40">
        <f>INDEX(AO$175:AO$178,$D1188)*$E1188*INDEX(AO$179:AO$195,$F1188)</f>
        <v/>
      </c>
      <c r="AP1188" s="40">
        <f>INDEX(AP$175:AP$178,$D1188)*$E1188*INDEX(AP$179:AP$195,$F1188)</f>
        <v/>
      </c>
      <c r="AQ1188" s="40">
        <f>INDEX(AQ$175:AQ$178,$D1188)*$E1188*INDEX(AQ$179:AQ$195,$F1188)</f>
        <v/>
      </c>
      <c r="AR1188" s="40">
        <f>INDEX(AR$175:AR$178,$D1188)*$E1188*INDEX(AR$179:AR$195,$F1188)</f>
        <v/>
      </c>
      <c r="AS1188" s="40">
        <f>INDEX(AS$175:AS$178,$D1188)*$E1188*INDEX(AS$179:AS$195,$F1188)</f>
        <v/>
      </c>
      <c r="AT1188" s="40">
        <f>INDEX(AT$175:AT$178,$D1188)*$E1188*INDEX(AT$179:AT$195,$F1188)</f>
        <v/>
      </c>
      <c r="AU1188" s="40">
        <f>INDEX(AU$175:AU$178,$D1188)*$E1188*INDEX(AU$179:AU$195,$F1188)</f>
        <v/>
      </c>
      <c r="AV1188" s="40">
        <f>INDEX(AV$175:AV$178,$D1188)*$E1188*INDEX(AV$179:AV$195,$F1188)</f>
        <v/>
      </c>
      <c r="AW1188" s="40">
        <f>INDEX(AW$175:AW$178,$D1188)*$E1188*INDEX(AW$179:AW$195,$F1188)</f>
        <v/>
      </c>
      <c r="AX1188" s="42">
        <f>SHADOWEFF(INDEX(AX$175:AX$178,$D1188),$E1188,INDEX(AX$179:AX$195,$F1188))</f>
        <v/>
      </c>
    </row>
    <row r="1189" hidden="1" outlineLevel="2">
      <c r="A1189" s="5" t="inlineStr">
        <is>
          <t>shp</t>
        </is>
      </c>
      <c r="B1189" s="5" t="inlineStr">
        <is>
          <t>gso</t>
        </is>
      </c>
      <c r="C1189" s="5" t="inlineStr">
        <is>
          <t>cst</t>
        </is>
      </c>
      <c r="D1189" s="40">
        <f>INDEX(Inputs!$M$5:$M$132,MATCH($B1189&amp;"|"&amp;$C1189,Inputs!$A$5:$A$132,0))</f>
        <v/>
      </c>
      <c r="E1189" s="40">
        <f>INDEX(Inputs!$T$5:$T$132,MATCH($B1189&amp;"|"&amp;$C1189,Inputs!$A$5:$A$132,0))</f>
        <v/>
      </c>
      <c r="F1189" s="40">
        <f>INDEX(Inputs!$K$5:$K$132,MATCH($B1189&amp;"|"&amp;$C1189,Inputs!$A$5:$A$132,0))</f>
        <v/>
      </c>
      <c r="G1189" s="39" t="n"/>
      <c r="H1189" s="5">
        <f>INDEX(Variables!$B$5:$B$105,MATCH($A1189,Variables!$A$5:$A$105,0))&amp;IF($C1189="",""," | "&amp;INDEX(Mapping!$B$5:$B$26,MATCH($C1189,Mapping!$A$5:$A$26,0))&amp;" | "&amp;INDEX(Mapping!$B$30:$B$41,MATCH($B1189,Mapping!$A$30:$A$41,0)))</f>
        <v/>
      </c>
      <c r="I1189" s="5">
        <f>INDEX(Variables!$C$5:$C$105,MATCH($A1189,Variables!$A$5:$A$105,0))</f>
        <v/>
      </c>
      <c r="J1189" s="5">
        <f>INDEX(Variables!$E$5:$E$105,MATCH($A1189,Variables!$A$5:$A$105,0))</f>
        <v/>
      </c>
      <c r="K1189" s="25">
        <f>LOWER(Settings!$C$4)&amp;".mit."&amp;$A1189&amp;IF($C1189="","","."&amp;$C1189&amp;"."&amp;$B1189)&amp;IF(INDEX(Variables!$D$5:$D$105,MATCH($A1189,Variables!$A$5:$A$105,0))="","","."&amp;INDEX(Variables!$D$5:$D$105,MATCH($A1189,Variables!$A$5:$A$105,0)))&amp;"."&amp;K$5</f>
        <v/>
      </c>
      <c r="L1189" s="41">
        <f>INDEX(L$175:L$178,$D1189)*$E1189*INDEX(L$179:L$195,$F1189)</f>
        <v/>
      </c>
      <c r="M1189" s="40">
        <f>INDEX(M$175:M$178,$D1189)*$E1189*INDEX(M$179:M$195,$F1189)</f>
        <v/>
      </c>
      <c r="N1189" s="40">
        <f>INDEX(N$175:N$178,$D1189)*$E1189*INDEX(N$179:N$195,$F1189)</f>
        <v/>
      </c>
      <c r="O1189" s="40">
        <f>INDEX(O$175:O$178,$D1189)*$E1189*INDEX(O$179:O$195,$F1189)</f>
        <v/>
      </c>
      <c r="P1189" s="40">
        <f>INDEX(P$175:P$178,$D1189)*$E1189*INDEX(P$179:P$195,$F1189)</f>
        <v/>
      </c>
      <c r="Q1189" s="40">
        <f>INDEX(Q$175:Q$178,$D1189)*$E1189*INDEX(Q$179:Q$195,$F1189)</f>
        <v/>
      </c>
      <c r="R1189" s="40">
        <f>INDEX(R$175:R$178,$D1189)*$E1189*INDEX(R$179:R$195,$F1189)</f>
        <v/>
      </c>
      <c r="S1189" s="40">
        <f>INDEX(S$175:S$178,$D1189)*$E1189*INDEX(S$179:S$195,$F1189)</f>
        <v/>
      </c>
      <c r="T1189" s="40">
        <f>INDEX(T$175:T$178,$D1189)*$E1189*INDEX(T$179:T$195,$F1189)</f>
        <v/>
      </c>
      <c r="U1189" s="40">
        <f>INDEX(U$175:U$178,$D1189)*$E1189*INDEX(U$179:U$195,$F1189)</f>
        <v/>
      </c>
      <c r="V1189" s="40">
        <f>INDEX(V$175:V$178,$D1189)*$E1189*INDEX(V$179:V$195,$F1189)</f>
        <v/>
      </c>
      <c r="W1189" s="40">
        <f>INDEX(W$175:W$178,$D1189)*$E1189*INDEX(W$179:W$195,$F1189)</f>
        <v/>
      </c>
      <c r="X1189" s="40">
        <f>INDEX(X$175:X$178,$D1189)*$E1189*INDEX(X$179:X$195,$F1189)</f>
        <v/>
      </c>
      <c r="Y1189" s="40">
        <f>INDEX(Y$175:Y$178,$D1189)*$E1189*INDEX(Y$179:Y$195,$F1189)</f>
        <v/>
      </c>
      <c r="Z1189" s="40">
        <f>INDEX(Z$175:Z$178,$D1189)*$E1189*INDEX(Z$179:Z$195,$F1189)</f>
        <v/>
      </c>
      <c r="AA1189" s="40">
        <f>INDEX(AA$175:AA$178,$D1189)*$E1189*INDEX(AA$179:AA$195,$F1189)</f>
        <v/>
      </c>
      <c r="AB1189" s="40">
        <f>INDEX(AB$175:AB$178,$D1189)*$E1189*INDEX(AB$179:AB$195,$F1189)</f>
        <v/>
      </c>
      <c r="AC1189" s="40">
        <f>INDEX(AC$175:AC$178,$D1189)*$E1189*INDEX(AC$179:AC$195,$F1189)</f>
        <v/>
      </c>
      <c r="AD1189" s="42">
        <f>SHADOWEFF(INDEX(AD$175:AD$178,$D1189),$E1189,INDEX(AD$179:AD$195,$F1189))</f>
        <v/>
      </c>
      <c r="AE1189" s="25">
        <f>LOWER(Settings!$C$4)&amp;".mit."&amp;$A1189&amp;IF($C1189="","","."&amp;$C1189&amp;"."&amp;$B1189)&amp;IF(INDEX(Variables!$D$5:$D$105,MATCH($A1189,Variables!$A$5:$A$105,0))="","","."&amp;INDEX(Variables!$D$5:$D$105,MATCH($A1189,Variables!$A$5:$A$105,0)))&amp;"."&amp;AE$5</f>
        <v/>
      </c>
      <c r="AF1189" s="41">
        <f>INDEX(AF$175:AF$178,$D1189)*$E1189*INDEX(AF$179:AF$195,$F1189)</f>
        <v/>
      </c>
      <c r="AG1189" s="40">
        <f>INDEX(AG$175:AG$178,$D1189)*$E1189*INDEX(AG$179:AG$195,$F1189)</f>
        <v/>
      </c>
      <c r="AH1189" s="40">
        <f>INDEX(AH$175:AH$178,$D1189)*$E1189*INDEX(AH$179:AH$195,$F1189)</f>
        <v/>
      </c>
      <c r="AI1189" s="40">
        <f>INDEX(AI$175:AI$178,$D1189)*$E1189*INDEX(AI$179:AI$195,$F1189)</f>
        <v/>
      </c>
      <c r="AJ1189" s="40">
        <f>INDEX(AJ$175:AJ$178,$D1189)*$E1189*INDEX(AJ$179:AJ$195,$F1189)</f>
        <v/>
      </c>
      <c r="AK1189" s="40">
        <f>INDEX(AK$175:AK$178,$D1189)*$E1189*INDEX(AK$179:AK$195,$F1189)</f>
        <v/>
      </c>
      <c r="AL1189" s="40">
        <f>INDEX(AL$175:AL$178,$D1189)*$E1189*INDEX(AL$179:AL$195,$F1189)</f>
        <v/>
      </c>
      <c r="AM1189" s="40">
        <f>INDEX(AM$175:AM$178,$D1189)*$E1189*INDEX(AM$179:AM$195,$F1189)</f>
        <v/>
      </c>
      <c r="AN1189" s="40">
        <f>INDEX(AN$175:AN$178,$D1189)*$E1189*INDEX(AN$179:AN$195,$F1189)</f>
        <v/>
      </c>
      <c r="AO1189" s="40">
        <f>INDEX(AO$175:AO$178,$D1189)*$E1189*INDEX(AO$179:AO$195,$F1189)</f>
        <v/>
      </c>
      <c r="AP1189" s="40">
        <f>INDEX(AP$175:AP$178,$D1189)*$E1189*INDEX(AP$179:AP$195,$F1189)</f>
        <v/>
      </c>
      <c r="AQ1189" s="40">
        <f>INDEX(AQ$175:AQ$178,$D1189)*$E1189*INDEX(AQ$179:AQ$195,$F1189)</f>
        <v/>
      </c>
      <c r="AR1189" s="40">
        <f>INDEX(AR$175:AR$178,$D1189)*$E1189*INDEX(AR$179:AR$195,$F1189)</f>
        <v/>
      </c>
      <c r="AS1189" s="40">
        <f>INDEX(AS$175:AS$178,$D1189)*$E1189*INDEX(AS$179:AS$195,$F1189)</f>
        <v/>
      </c>
      <c r="AT1189" s="40">
        <f>INDEX(AT$175:AT$178,$D1189)*$E1189*INDEX(AT$179:AT$195,$F1189)</f>
        <v/>
      </c>
      <c r="AU1189" s="40">
        <f>INDEX(AU$175:AU$178,$D1189)*$E1189*INDEX(AU$179:AU$195,$F1189)</f>
        <v/>
      </c>
      <c r="AV1189" s="40">
        <f>INDEX(AV$175:AV$178,$D1189)*$E1189*INDEX(AV$179:AV$195,$F1189)</f>
        <v/>
      </c>
      <c r="AW1189" s="40">
        <f>INDEX(AW$175:AW$178,$D1189)*$E1189*INDEX(AW$179:AW$195,$F1189)</f>
        <v/>
      </c>
      <c r="AX1189" s="42">
        <f>SHADOWEFF(INDEX(AX$175:AX$178,$D1189),$E1189,INDEX(AX$179:AX$195,$F1189))</f>
        <v/>
      </c>
    </row>
    <row r="1190" hidden="1" outlineLevel="2">
      <c r="A1190" s="5" t="inlineStr">
        <is>
          <t>shp</t>
        </is>
      </c>
      <c r="B1190" s="5" t="inlineStr">
        <is>
          <t>die</t>
        </is>
      </c>
      <c r="C1190" s="5" t="inlineStr">
        <is>
          <t>cst</t>
        </is>
      </c>
      <c r="D1190" s="40">
        <f>INDEX(Inputs!$M$5:$M$132,MATCH($B1190&amp;"|"&amp;$C1190,Inputs!$A$5:$A$132,0))</f>
        <v/>
      </c>
      <c r="E1190" s="40">
        <f>INDEX(Inputs!$T$5:$T$132,MATCH($B1190&amp;"|"&amp;$C1190,Inputs!$A$5:$A$132,0))</f>
        <v/>
      </c>
      <c r="F1190" s="40">
        <f>INDEX(Inputs!$K$5:$K$132,MATCH($B1190&amp;"|"&amp;$C1190,Inputs!$A$5:$A$132,0))</f>
        <v/>
      </c>
      <c r="G1190" s="39" t="n"/>
      <c r="H1190" s="5">
        <f>INDEX(Variables!$B$5:$B$105,MATCH($A1190,Variables!$A$5:$A$105,0))&amp;IF($C1190="",""," | "&amp;INDEX(Mapping!$B$5:$B$26,MATCH($C1190,Mapping!$A$5:$A$26,0))&amp;" | "&amp;INDEX(Mapping!$B$30:$B$41,MATCH($B1190,Mapping!$A$30:$A$41,0)))</f>
        <v/>
      </c>
      <c r="I1190" s="5">
        <f>INDEX(Variables!$C$5:$C$105,MATCH($A1190,Variables!$A$5:$A$105,0))</f>
        <v/>
      </c>
      <c r="J1190" s="5">
        <f>INDEX(Variables!$E$5:$E$105,MATCH($A1190,Variables!$A$5:$A$105,0))</f>
        <v/>
      </c>
      <c r="K1190" s="25">
        <f>LOWER(Settings!$C$4)&amp;".mit."&amp;$A1190&amp;IF($C1190="","","."&amp;$C1190&amp;"."&amp;$B1190)&amp;IF(INDEX(Variables!$D$5:$D$105,MATCH($A1190,Variables!$A$5:$A$105,0))="","","."&amp;INDEX(Variables!$D$5:$D$105,MATCH($A1190,Variables!$A$5:$A$105,0)))&amp;"."&amp;K$5</f>
        <v/>
      </c>
      <c r="L1190" s="41">
        <f>INDEX(L$175:L$178,$D1190)*$E1190*INDEX(L$179:L$195,$F1190)</f>
        <v/>
      </c>
      <c r="M1190" s="40">
        <f>INDEX(M$175:M$178,$D1190)*$E1190*INDEX(M$179:M$195,$F1190)</f>
        <v/>
      </c>
      <c r="N1190" s="40">
        <f>INDEX(N$175:N$178,$D1190)*$E1190*INDEX(N$179:N$195,$F1190)</f>
        <v/>
      </c>
      <c r="O1190" s="40">
        <f>INDEX(O$175:O$178,$D1190)*$E1190*INDEX(O$179:O$195,$F1190)</f>
        <v/>
      </c>
      <c r="P1190" s="40">
        <f>INDEX(P$175:P$178,$D1190)*$E1190*INDEX(P$179:P$195,$F1190)</f>
        <v/>
      </c>
      <c r="Q1190" s="40">
        <f>INDEX(Q$175:Q$178,$D1190)*$E1190*INDEX(Q$179:Q$195,$F1190)</f>
        <v/>
      </c>
      <c r="R1190" s="40">
        <f>INDEX(R$175:R$178,$D1190)*$E1190*INDEX(R$179:R$195,$F1190)</f>
        <v/>
      </c>
      <c r="S1190" s="40">
        <f>INDEX(S$175:S$178,$D1190)*$E1190*INDEX(S$179:S$195,$F1190)</f>
        <v/>
      </c>
      <c r="T1190" s="40">
        <f>INDEX(T$175:T$178,$D1190)*$E1190*INDEX(T$179:T$195,$F1190)</f>
        <v/>
      </c>
      <c r="U1190" s="40">
        <f>INDEX(U$175:U$178,$D1190)*$E1190*INDEX(U$179:U$195,$F1190)</f>
        <v/>
      </c>
      <c r="V1190" s="40">
        <f>INDEX(V$175:V$178,$D1190)*$E1190*INDEX(V$179:V$195,$F1190)</f>
        <v/>
      </c>
      <c r="W1190" s="40">
        <f>INDEX(W$175:W$178,$D1190)*$E1190*INDEX(W$179:W$195,$F1190)</f>
        <v/>
      </c>
      <c r="X1190" s="40">
        <f>INDEX(X$175:X$178,$D1190)*$E1190*INDEX(X$179:X$195,$F1190)</f>
        <v/>
      </c>
      <c r="Y1190" s="40">
        <f>INDEX(Y$175:Y$178,$D1190)*$E1190*INDEX(Y$179:Y$195,$F1190)</f>
        <v/>
      </c>
      <c r="Z1190" s="40">
        <f>INDEX(Z$175:Z$178,$D1190)*$E1190*INDEX(Z$179:Z$195,$F1190)</f>
        <v/>
      </c>
      <c r="AA1190" s="40">
        <f>INDEX(AA$175:AA$178,$D1190)*$E1190*INDEX(AA$179:AA$195,$F1190)</f>
        <v/>
      </c>
      <c r="AB1190" s="40">
        <f>INDEX(AB$175:AB$178,$D1190)*$E1190*INDEX(AB$179:AB$195,$F1190)</f>
        <v/>
      </c>
      <c r="AC1190" s="40">
        <f>INDEX(AC$175:AC$178,$D1190)*$E1190*INDEX(AC$179:AC$195,$F1190)</f>
        <v/>
      </c>
      <c r="AD1190" s="42">
        <f>SHADOWEFF(INDEX(AD$175:AD$178,$D1190),$E1190,INDEX(AD$179:AD$195,$F1190))</f>
        <v/>
      </c>
      <c r="AE1190" s="25">
        <f>LOWER(Settings!$C$4)&amp;".mit."&amp;$A1190&amp;IF($C1190="","","."&amp;$C1190&amp;"."&amp;$B1190)&amp;IF(INDEX(Variables!$D$5:$D$105,MATCH($A1190,Variables!$A$5:$A$105,0))="","","."&amp;INDEX(Variables!$D$5:$D$105,MATCH($A1190,Variables!$A$5:$A$105,0)))&amp;"."&amp;AE$5</f>
        <v/>
      </c>
      <c r="AF1190" s="41">
        <f>INDEX(AF$175:AF$178,$D1190)*$E1190*INDEX(AF$179:AF$195,$F1190)</f>
        <v/>
      </c>
      <c r="AG1190" s="40">
        <f>INDEX(AG$175:AG$178,$D1190)*$E1190*INDEX(AG$179:AG$195,$F1190)</f>
        <v/>
      </c>
      <c r="AH1190" s="40">
        <f>INDEX(AH$175:AH$178,$D1190)*$E1190*INDEX(AH$179:AH$195,$F1190)</f>
        <v/>
      </c>
      <c r="AI1190" s="40">
        <f>INDEX(AI$175:AI$178,$D1190)*$E1190*INDEX(AI$179:AI$195,$F1190)</f>
        <v/>
      </c>
      <c r="AJ1190" s="40">
        <f>INDEX(AJ$175:AJ$178,$D1190)*$E1190*INDEX(AJ$179:AJ$195,$F1190)</f>
        <v/>
      </c>
      <c r="AK1190" s="40">
        <f>INDEX(AK$175:AK$178,$D1190)*$E1190*INDEX(AK$179:AK$195,$F1190)</f>
        <v/>
      </c>
      <c r="AL1190" s="40">
        <f>INDEX(AL$175:AL$178,$D1190)*$E1190*INDEX(AL$179:AL$195,$F1190)</f>
        <v/>
      </c>
      <c r="AM1190" s="40">
        <f>INDEX(AM$175:AM$178,$D1190)*$E1190*INDEX(AM$179:AM$195,$F1190)</f>
        <v/>
      </c>
      <c r="AN1190" s="40">
        <f>INDEX(AN$175:AN$178,$D1190)*$E1190*INDEX(AN$179:AN$195,$F1190)</f>
        <v/>
      </c>
      <c r="AO1190" s="40">
        <f>INDEX(AO$175:AO$178,$D1190)*$E1190*INDEX(AO$179:AO$195,$F1190)</f>
        <v/>
      </c>
      <c r="AP1190" s="40">
        <f>INDEX(AP$175:AP$178,$D1190)*$E1190*INDEX(AP$179:AP$195,$F1190)</f>
        <v/>
      </c>
      <c r="AQ1190" s="40">
        <f>INDEX(AQ$175:AQ$178,$D1190)*$E1190*INDEX(AQ$179:AQ$195,$F1190)</f>
        <v/>
      </c>
      <c r="AR1190" s="40">
        <f>INDEX(AR$175:AR$178,$D1190)*$E1190*INDEX(AR$179:AR$195,$F1190)</f>
        <v/>
      </c>
      <c r="AS1190" s="40">
        <f>INDEX(AS$175:AS$178,$D1190)*$E1190*INDEX(AS$179:AS$195,$F1190)</f>
        <v/>
      </c>
      <c r="AT1190" s="40">
        <f>INDEX(AT$175:AT$178,$D1190)*$E1190*INDEX(AT$179:AT$195,$F1190)</f>
        <v/>
      </c>
      <c r="AU1190" s="40">
        <f>INDEX(AU$175:AU$178,$D1190)*$E1190*INDEX(AU$179:AU$195,$F1190)</f>
        <v/>
      </c>
      <c r="AV1190" s="40">
        <f>INDEX(AV$175:AV$178,$D1190)*$E1190*INDEX(AV$179:AV$195,$F1190)</f>
        <v/>
      </c>
      <c r="AW1190" s="40">
        <f>INDEX(AW$175:AW$178,$D1190)*$E1190*INDEX(AW$179:AW$195,$F1190)</f>
        <v/>
      </c>
      <c r="AX1190" s="42">
        <f>SHADOWEFF(INDEX(AX$175:AX$178,$D1190),$E1190,INDEX(AX$179:AX$195,$F1190))</f>
        <v/>
      </c>
    </row>
    <row r="1191" hidden="1" outlineLevel="2">
      <c r="A1191" s="5" t="inlineStr">
        <is>
          <t>shp</t>
        </is>
      </c>
      <c r="B1191" s="5" t="inlineStr">
        <is>
          <t>lpg</t>
        </is>
      </c>
      <c r="C1191" s="5" t="inlineStr">
        <is>
          <t>cst</t>
        </is>
      </c>
      <c r="D1191" s="40">
        <f>INDEX(Inputs!$M$5:$M$132,MATCH($B1191&amp;"|"&amp;$C1191,Inputs!$A$5:$A$132,0))</f>
        <v/>
      </c>
      <c r="E1191" s="40">
        <f>INDEX(Inputs!$T$5:$T$132,MATCH($B1191&amp;"|"&amp;$C1191,Inputs!$A$5:$A$132,0))</f>
        <v/>
      </c>
      <c r="F1191" s="40">
        <f>INDEX(Inputs!$K$5:$K$132,MATCH($B1191&amp;"|"&amp;$C1191,Inputs!$A$5:$A$132,0))</f>
        <v/>
      </c>
      <c r="G1191" s="39" t="n"/>
      <c r="H1191" s="5">
        <f>INDEX(Variables!$B$5:$B$105,MATCH($A1191,Variables!$A$5:$A$105,0))&amp;IF($C1191="",""," | "&amp;INDEX(Mapping!$B$5:$B$26,MATCH($C1191,Mapping!$A$5:$A$26,0))&amp;" | "&amp;INDEX(Mapping!$B$30:$B$41,MATCH($B1191,Mapping!$A$30:$A$41,0)))</f>
        <v/>
      </c>
      <c r="I1191" s="5">
        <f>INDEX(Variables!$C$5:$C$105,MATCH($A1191,Variables!$A$5:$A$105,0))</f>
        <v/>
      </c>
      <c r="J1191" s="5">
        <f>INDEX(Variables!$E$5:$E$105,MATCH($A1191,Variables!$A$5:$A$105,0))</f>
        <v/>
      </c>
      <c r="K1191" s="25">
        <f>LOWER(Settings!$C$4)&amp;".mit."&amp;$A1191&amp;IF($C1191="","","."&amp;$C1191&amp;"."&amp;$B1191)&amp;IF(INDEX(Variables!$D$5:$D$105,MATCH($A1191,Variables!$A$5:$A$105,0))="","","."&amp;INDEX(Variables!$D$5:$D$105,MATCH($A1191,Variables!$A$5:$A$105,0)))&amp;"."&amp;K$5</f>
        <v/>
      </c>
      <c r="L1191" s="41">
        <f>INDEX(L$175:L$178,$D1191)*$E1191*INDEX(L$179:L$195,$F1191)</f>
        <v/>
      </c>
      <c r="M1191" s="40">
        <f>INDEX(M$175:M$178,$D1191)*$E1191*INDEX(M$179:M$195,$F1191)</f>
        <v/>
      </c>
      <c r="N1191" s="40">
        <f>INDEX(N$175:N$178,$D1191)*$E1191*INDEX(N$179:N$195,$F1191)</f>
        <v/>
      </c>
      <c r="O1191" s="40">
        <f>INDEX(O$175:O$178,$D1191)*$E1191*INDEX(O$179:O$195,$F1191)</f>
        <v/>
      </c>
      <c r="P1191" s="40">
        <f>INDEX(P$175:P$178,$D1191)*$E1191*INDEX(P$179:P$195,$F1191)</f>
        <v/>
      </c>
      <c r="Q1191" s="40">
        <f>INDEX(Q$175:Q$178,$D1191)*$E1191*INDEX(Q$179:Q$195,$F1191)</f>
        <v/>
      </c>
      <c r="R1191" s="40">
        <f>INDEX(R$175:R$178,$D1191)*$E1191*INDEX(R$179:R$195,$F1191)</f>
        <v/>
      </c>
      <c r="S1191" s="40">
        <f>INDEX(S$175:S$178,$D1191)*$E1191*INDEX(S$179:S$195,$F1191)</f>
        <v/>
      </c>
      <c r="T1191" s="40">
        <f>INDEX(T$175:T$178,$D1191)*$E1191*INDEX(T$179:T$195,$F1191)</f>
        <v/>
      </c>
      <c r="U1191" s="40">
        <f>INDEX(U$175:U$178,$D1191)*$E1191*INDEX(U$179:U$195,$F1191)</f>
        <v/>
      </c>
      <c r="V1191" s="40">
        <f>INDEX(V$175:V$178,$D1191)*$E1191*INDEX(V$179:V$195,$F1191)</f>
        <v/>
      </c>
      <c r="W1191" s="40">
        <f>INDEX(W$175:W$178,$D1191)*$E1191*INDEX(W$179:W$195,$F1191)</f>
        <v/>
      </c>
      <c r="X1191" s="40">
        <f>INDEX(X$175:X$178,$D1191)*$E1191*INDEX(X$179:X$195,$F1191)</f>
        <v/>
      </c>
      <c r="Y1191" s="40">
        <f>INDEX(Y$175:Y$178,$D1191)*$E1191*INDEX(Y$179:Y$195,$F1191)</f>
        <v/>
      </c>
      <c r="Z1191" s="40">
        <f>INDEX(Z$175:Z$178,$D1191)*$E1191*INDEX(Z$179:Z$195,$F1191)</f>
        <v/>
      </c>
      <c r="AA1191" s="40">
        <f>INDEX(AA$175:AA$178,$D1191)*$E1191*INDEX(AA$179:AA$195,$F1191)</f>
        <v/>
      </c>
      <c r="AB1191" s="40">
        <f>INDEX(AB$175:AB$178,$D1191)*$E1191*INDEX(AB$179:AB$195,$F1191)</f>
        <v/>
      </c>
      <c r="AC1191" s="40">
        <f>INDEX(AC$175:AC$178,$D1191)*$E1191*INDEX(AC$179:AC$195,$F1191)</f>
        <v/>
      </c>
      <c r="AD1191" s="42">
        <f>SHADOWEFF(INDEX(AD$175:AD$178,$D1191),$E1191,INDEX(AD$179:AD$195,$F1191))</f>
        <v/>
      </c>
      <c r="AE1191" s="25">
        <f>LOWER(Settings!$C$4)&amp;".mit."&amp;$A1191&amp;IF($C1191="","","."&amp;$C1191&amp;"."&amp;$B1191)&amp;IF(INDEX(Variables!$D$5:$D$105,MATCH($A1191,Variables!$A$5:$A$105,0))="","","."&amp;INDEX(Variables!$D$5:$D$105,MATCH($A1191,Variables!$A$5:$A$105,0)))&amp;"."&amp;AE$5</f>
        <v/>
      </c>
      <c r="AF1191" s="41">
        <f>INDEX(AF$175:AF$178,$D1191)*$E1191*INDEX(AF$179:AF$195,$F1191)</f>
        <v/>
      </c>
      <c r="AG1191" s="40">
        <f>INDEX(AG$175:AG$178,$D1191)*$E1191*INDEX(AG$179:AG$195,$F1191)</f>
        <v/>
      </c>
      <c r="AH1191" s="40">
        <f>INDEX(AH$175:AH$178,$D1191)*$E1191*INDEX(AH$179:AH$195,$F1191)</f>
        <v/>
      </c>
      <c r="AI1191" s="40">
        <f>INDEX(AI$175:AI$178,$D1191)*$E1191*INDEX(AI$179:AI$195,$F1191)</f>
        <v/>
      </c>
      <c r="AJ1191" s="40">
        <f>INDEX(AJ$175:AJ$178,$D1191)*$E1191*INDEX(AJ$179:AJ$195,$F1191)</f>
        <v/>
      </c>
      <c r="AK1191" s="40">
        <f>INDEX(AK$175:AK$178,$D1191)*$E1191*INDEX(AK$179:AK$195,$F1191)</f>
        <v/>
      </c>
      <c r="AL1191" s="40">
        <f>INDEX(AL$175:AL$178,$D1191)*$E1191*INDEX(AL$179:AL$195,$F1191)</f>
        <v/>
      </c>
      <c r="AM1191" s="40">
        <f>INDEX(AM$175:AM$178,$D1191)*$E1191*INDEX(AM$179:AM$195,$F1191)</f>
        <v/>
      </c>
      <c r="AN1191" s="40">
        <f>INDEX(AN$175:AN$178,$D1191)*$E1191*INDEX(AN$179:AN$195,$F1191)</f>
        <v/>
      </c>
      <c r="AO1191" s="40">
        <f>INDEX(AO$175:AO$178,$D1191)*$E1191*INDEX(AO$179:AO$195,$F1191)</f>
        <v/>
      </c>
      <c r="AP1191" s="40">
        <f>INDEX(AP$175:AP$178,$D1191)*$E1191*INDEX(AP$179:AP$195,$F1191)</f>
        <v/>
      </c>
      <c r="AQ1191" s="40">
        <f>INDEX(AQ$175:AQ$178,$D1191)*$E1191*INDEX(AQ$179:AQ$195,$F1191)</f>
        <v/>
      </c>
      <c r="AR1191" s="40">
        <f>INDEX(AR$175:AR$178,$D1191)*$E1191*INDEX(AR$179:AR$195,$F1191)</f>
        <v/>
      </c>
      <c r="AS1191" s="40">
        <f>INDEX(AS$175:AS$178,$D1191)*$E1191*INDEX(AS$179:AS$195,$F1191)</f>
        <v/>
      </c>
      <c r="AT1191" s="40">
        <f>INDEX(AT$175:AT$178,$D1191)*$E1191*INDEX(AT$179:AT$195,$F1191)</f>
        <v/>
      </c>
      <c r="AU1191" s="40">
        <f>INDEX(AU$175:AU$178,$D1191)*$E1191*INDEX(AU$179:AU$195,$F1191)</f>
        <v/>
      </c>
      <c r="AV1191" s="40">
        <f>INDEX(AV$175:AV$178,$D1191)*$E1191*INDEX(AV$179:AV$195,$F1191)</f>
        <v/>
      </c>
      <c r="AW1191" s="40">
        <f>INDEX(AW$175:AW$178,$D1191)*$E1191*INDEX(AW$179:AW$195,$F1191)</f>
        <v/>
      </c>
      <c r="AX1191" s="42">
        <f>SHADOWEFF(INDEX(AX$175:AX$178,$D1191),$E1191,INDEX(AX$179:AX$195,$F1191))</f>
        <v/>
      </c>
    </row>
    <row r="1192" hidden="1" outlineLevel="2">
      <c r="A1192" s="5" t="inlineStr">
        <is>
          <t>shp</t>
        </is>
      </c>
      <c r="B1192" s="5" t="inlineStr">
        <is>
          <t>ker</t>
        </is>
      </c>
      <c r="C1192" s="5" t="inlineStr">
        <is>
          <t>cst</t>
        </is>
      </c>
      <c r="D1192" s="40">
        <f>INDEX(Inputs!$M$5:$M$132,MATCH($B1192&amp;"|"&amp;$C1192,Inputs!$A$5:$A$132,0))</f>
        <v/>
      </c>
      <c r="E1192" s="40">
        <f>INDEX(Inputs!$T$5:$T$132,MATCH($B1192&amp;"|"&amp;$C1192,Inputs!$A$5:$A$132,0))</f>
        <v/>
      </c>
      <c r="F1192" s="40">
        <f>INDEX(Inputs!$K$5:$K$132,MATCH($B1192&amp;"|"&amp;$C1192,Inputs!$A$5:$A$132,0))</f>
        <v/>
      </c>
      <c r="G1192" s="39" t="n"/>
      <c r="H1192" s="5">
        <f>INDEX(Variables!$B$5:$B$105,MATCH($A1192,Variables!$A$5:$A$105,0))&amp;IF($C1192="",""," | "&amp;INDEX(Mapping!$B$5:$B$26,MATCH($C1192,Mapping!$A$5:$A$26,0))&amp;" | "&amp;INDEX(Mapping!$B$30:$B$41,MATCH($B1192,Mapping!$A$30:$A$41,0)))</f>
        <v/>
      </c>
      <c r="I1192" s="5">
        <f>INDEX(Variables!$C$5:$C$105,MATCH($A1192,Variables!$A$5:$A$105,0))</f>
        <v/>
      </c>
      <c r="J1192" s="5">
        <f>INDEX(Variables!$E$5:$E$105,MATCH($A1192,Variables!$A$5:$A$105,0))</f>
        <v/>
      </c>
      <c r="K1192" s="25">
        <f>LOWER(Settings!$C$4)&amp;".mit."&amp;$A1192&amp;IF($C1192="","","."&amp;$C1192&amp;"."&amp;$B1192)&amp;IF(INDEX(Variables!$D$5:$D$105,MATCH($A1192,Variables!$A$5:$A$105,0))="","","."&amp;INDEX(Variables!$D$5:$D$105,MATCH($A1192,Variables!$A$5:$A$105,0)))&amp;"."&amp;K$5</f>
        <v/>
      </c>
      <c r="L1192" s="41">
        <f>INDEX(L$175:L$178,$D1192)*$E1192*INDEX(L$179:L$195,$F1192)</f>
        <v/>
      </c>
      <c r="M1192" s="40">
        <f>INDEX(M$175:M$178,$D1192)*$E1192*INDEX(M$179:M$195,$F1192)</f>
        <v/>
      </c>
      <c r="N1192" s="40">
        <f>INDEX(N$175:N$178,$D1192)*$E1192*INDEX(N$179:N$195,$F1192)</f>
        <v/>
      </c>
      <c r="O1192" s="40">
        <f>INDEX(O$175:O$178,$D1192)*$E1192*INDEX(O$179:O$195,$F1192)</f>
        <v/>
      </c>
      <c r="P1192" s="40">
        <f>INDEX(P$175:P$178,$D1192)*$E1192*INDEX(P$179:P$195,$F1192)</f>
        <v/>
      </c>
      <c r="Q1192" s="40">
        <f>INDEX(Q$175:Q$178,$D1192)*$E1192*INDEX(Q$179:Q$195,$F1192)</f>
        <v/>
      </c>
      <c r="R1192" s="40">
        <f>INDEX(R$175:R$178,$D1192)*$E1192*INDEX(R$179:R$195,$F1192)</f>
        <v/>
      </c>
      <c r="S1192" s="40">
        <f>INDEX(S$175:S$178,$D1192)*$E1192*INDEX(S$179:S$195,$F1192)</f>
        <v/>
      </c>
      <c r="T1192" s="40">
        <f>INDEX(T$175:T$178,$D1192)*$E1192*INDEX(T$179:T$195,$F1192)</f>
        <v/>
      </c>
      <c r="U1192" s="40">
        <f>INDEX(U$175:U$178,$D1192)*$E1192*INDEX(U$179:U$195,$F1192)</f>
        <v/>
      </c>
      <c r="V1192" s="40">
        <f>INDEX(V$175:V$178,$D1192)*$E1192*INDEX(V$179:V$195,$F1192)</f>
        <v/>
      </c>
      <c r="W1192" s="40">
        <f>INDEX(W$175:W$178,$D1192)*$E1192*INDEX(W$179:W$195,$F1192)</f>
        <v/>
      </c>
      <c r="X1192" s="40">
        <f>INDEX(X$175:X$178,$D1192)*$E1192*INDEX(X$179:X$195,$F1192)</f>
        <v/>
      </c>
      <c r="Y1192" s="40">
        <f>INDEX(Y$175:Y$178,$D1192)*$E1192*INDEX(Y$179:Y$195,$F1192)</f>
        <v/>
      </c>
      <c r="Z1192" s="40">
        <f>INDEX(Z$175:Z$178,$D1192)*$E1192*INDEX(Z$179:Z$195,$F1192)</f>
        <v/>
      </c>
      <c r="AA1192" s="40">
        <f>INDEX(AA$175:AA$178,$D1192)*$E1192*INDEX(AA$179:AA$195,$F1192)</f>
        <v/>
      </c>
      <c r="AB1192" s="40">
        <f>INDEX(AB$175:AB$178,$D1192)*$E1192*INDEX(AB$179:AB$195,$F1192)</f>
        <v/>
      </c>
      <c r="AC1192" s="40">
        <f>INDEX(AC$175:AC$178,$D1192)*$E1192*INDEX(AC$179:AC$195,$F1192)</f>
        <v/>
      </c>
      <c r="AD1192" s="42">
        <f>SHADOWEFF(INDEX(AD$175:AD$178,$D1192),$E1192,INDEX(AD$179:AD$195,$F1192))</f>
        <v/>
      </c>
      <c r="AE1192" s="25">
        <f>LOWER(Settings!$C$4)&amp;".mit."&amp;$A1192&amp;IF($C1192="","","."&amp;$C1192&amp;"."&amp;$B1192)&amp;IF(INDEX(Variables!$D$5:$D$105,MATCH($A1192,Variables!$A$5:$A$105,0))="","","."&amp;INDEX(Variables!$D$5:$D$105,MATCH($A1192,Variables!$A$5:$A$105,0)))&amp;"."&amp;AE$5</f>
        <v/>
      </c>
      <c r="AF1192" s="41">
        <f>INDEX(AF$175:AF$178,$D1192)*$E1192*INDEX(AF$179:AF$195,$F1192)</f>
        <v/>
      </c>
      <c r="AG1192" s="40">
        <f>INDEX(AG$175:AG$178,$D1192)*$E1192*INDEX(AG$179:AG$195,$F1192)</f>
        <v/>
      </c>
      <c r="AH1192" s="40">
        <f>INDEX(AH$175:AH$178,$D1192)*$E1192*INDEX(AH$179:AH$195,$F1192)</f>
        <v/>
      </c>
      <c r="AI1192" s="40">
        <f>INDEX(AI$175:AI$178,$D1192)*$E1192*INDEX(AI$179:AI$195,$F1192)</f>
        <v/>
      </c>
      <c r="AJ1192" s="40">
        <f>INDEX(AJ$175:AJ$178,$D1192)*$E1192*INDEX(AJ$179:AJ$195,$F1192)</f>
        <v/>
      </c>
      <c r="AK1192" s="40">
        <f>INDEX(AK$175:AK$178,$D1192)*$E1192*INDEX(AK$179:AK$195,$F1192)</f>
        <v/>
      </c>
      <c r="AL1192" s="40">
        <f>INDEX(AL$175:AL$178,$D1192)*$E1192*INDEX(AL$179:AL$195,$F1192)</f>
        <v/>
      </c>
      <c r="AM1192" s="40">
        <f>INDEX(AM$175:AM$178,$D1192)*$E1192*INDEX(AM$179:AM$195,$F1192)</f>
        <v/>
      </c>
      <c r="AN1192" s="40">
        <f>INDEX(AN$175:AN$178,$D1192)*$E1192*INDEX(AN$179:AN$195,$F1192)</f>
        <v/>
      </c>
      <c r="AO1192" s="40">
        <f>INDEX(AO$175:AO$178,$D1192)*$E1192*INDEX(AO$179:AO$195,$F1192)</f>
        <v/>
      </c>
      <c r="AP1192" s="40">
        <f>INDEX(AP$175:AP$178,$D1192)*$E1192*INDEX(AP$179:AP$195,$F1192)</f>
        <v/>
      </c>
      <c r="AQ1192" s="40">
        <f>INDEX(AQ$175:AQ$178,$D1192)*$E1192*INDEX(AQ$179:AQ$195,$F1192)</f>
        <v/>
      </c>
      <c r="AR1192" s="40">
        <f>INDEX(AR$175:AR$178,$D1192)*$E1192*INDEX(AR$179:AR$195,$F1192)</f>
        <v/>
      </c>
      <c r="AS1192" s="40">
        <f>INDEX(AS$175:AS$178,$D1192)*$E1192*INDEX(AS$179:AS$195,$F1192)</f>
        <v/>
      </c>
      <c r="AT1192" s="40">
        <f>INDEX(AT$175:AT$178,$D1192)*$E1192*INDEX(AT$179:AT$195,$F1192)</f>
        <v/>
      </c>
      <c r="AU1192" s="40">
        <f>INDEX(AU$175:AU$178,$D1192)*$E1192*INDEX(AU$179:AU$195,$F1192)</f>
        <v/>
      </c>
      <c r="AV1192" s="40">
        <f>INDEX(AV$175:AV$178,$D1192)*$E1192*INDEX(AV$179:AV$195,$F1192)</f>
        <v/>
      </c>
      <c r="AW1192" s="40">
        <f>INDEX(AW$175:AW$178,$D1192)*$E1192*INDEX(AW$179:AW$195,$F1192)</f>
        <v/>
      </c>
      <c r="AX1192" s="42">
        <f>SHADOWEFF(INDEX(AX$175:AX$178,$D1192),$E1192,INDEX(AX$179:AX$195,$F1192))</f>
        <v/>
      </c>
    </row>
    <row r="1193" hidden="1" outlineLevel="2">
      <c r="A1193" s="5" t="inlineStr">
        <is>
          <t>shp</t>
        </is>
      </c>
      <c r="B1193" s="5" t="inlineStr">
        <is>
          <t>oop</t>
        </is>
      </c>
      <c r="C1193" s="5" t="inlineStr">
        <is>
          <t>cst</t>
        </is>
      </c>
      <c r="D1193" s="40">
        <f>INDEX(Inputs!$M$5:$M$132,MATCH($B1193&amp;"|"&amp;$C1193,Inputs!$A$5:$A$132,0))</f>
        <v/>
      </c>
      <c r="E1193" s="40">
        <f>INDEX(Inputs!$T$5:$T$132,MATCH($B1193&amp;"|"&amp;$C1193,Inputs!$A$5:$A$132,0))</f>
        <v/>
      </c>
      <c r="F1193" s="40">
        <f>INDEX(Inputs!$K$5:$K$132,MATCH($B1193&amp;"|"&amp;$C1193,Inputs!$A$5:$A$132,0))</f>
        <v/>
      </c>
      <c r="G1193" s="39" t="n"/>
      <c r="H1193" s="5">
        <f>INDEX(Variables!$B$5:$B$105,MATCH($A1193,Variables!$A$5:$A$105,0))&amp;IF($C1193="",""," | "&amp;INDEX(Mapping!$B$5:$B$26,MATCH($C1193,Mapping!$A$5:$A$26,0))&amp;" | "&amp;INDEX(Mapping!$B$30:$B$41,MATCH($B1193,Mapping!$A$30:$A$41,0)))</f>
        <v/>
      </c>
      <c r="I1193" s="5">
        <f>INDEX(Variables!$C$5:$C$105,MATCH($A1193,Variables!$A$5:$A$105,0))</f>
        <v/>
      </c>
      <c r="J1193" s="5">
        <f>INDEX(Variables!$E$5:$E$105,MATCH($A1193,Variables!$A$5:$A$105,0))</f>
        <v/>
      </c>
      <c r="K1193" s="25">
        <f>LOWER(Settings!$C$4)&amp;".mit."&amp;$A1193&amp;IF($C1193="","","."&amp;$C1193&amp;"."&amp;$B1193)&amp;IF(INDEX(Variables!$D$5:$D$105,MATCH($A1193,Variables!$A$5:$A$105,0))="","","."&amp;INDEX(Variables!$D$5:$D$105,MATCH($A1193,Variables!$A$5:$A$105,0)))&amp;"."&amp;K$5</f>
        <v/>
      </c>
      <c r="L1193" s="41">
        <f>INDEX(L$175:L$178,$D1193)*$E1193*INDEX(L$179:L$195,$F1193)</f>
        <v/>
      </c>
      <c r="M1193" s="40">
        <f>INDEX(M$175:M$178,$D1193)*$E1193*INDEX(M$179:M$195,$F1193)</f>
        <v/>
      </c>
      <c r="N1193" s="40">
        <f>INDEX(N$175:N$178,$D1193)*$E1193*INDEX(N$179:N$195,$F1193)</f>
        <v/>
      </c>
      <c r="O1193" s="40">
        <f>INDEX(O$175:O$178,$D1193)*$E1193*INDEX(O$179:O$195,$F1193)</f>
        <v/>
      </c>
      <c r="P1193" s="40">
        <f>INDEX(P$175:P$178,$D1193)*$E1193*INDEX(P$179:P$195,$F1193)</f>
        <v/>
      </c>
      <c r="Q1193" s="40">
        <f>INDEX(Q$175:Q$178,$D1193)*$E1193*INDEX(Q$179:Q$195,$F1193)</f>
        <v/>
      </c>
      <c r="R1193" s="40">
        <f>INDEX(R$175:R$178,$D1193)*$E1193*INDEX(R$179:R$195,$F1193)</f>
        <v/>
      </c>
      <c r="S1193" s="40">
        <f>INDEX(S$175:S$178,$D1193)*$E1193*INDEX(S$179:S$195,$F1193)</f>
        <v/>
      </c>
      <c r="T1193" s="40">
        <f>INDEX(T$175:T$178,$D1193)*$E1193*INDEX(T$179:T$195,$F1193)</f>
        <v/>
      </c>
      <c r="U1193" s="40">
        <f>INDEX(U$175:U$178,$D1193)*$E1193*INDEX(U$179:U$195,$F1193)</f>
        <v/>
      </c>
      <c r="V1193" s="40">
        <f>INDEX(V$175:V$178,$D1193)*$E1193*INDEX(V$179:V$195,$F1193)</f>
        <v/>
      </c>
      <c r="W1193" s="40">
        <f>INDEX(W$175:W$178,$D1193)*$E1193*INDEX(W$179:W$195,$F1193)</f>
        <v/>
      </c>
      <c r="X1193" s="40">
        <f>INDEX(X$175:X$178,$D1193)*$E1193*INDEX(X$179:X$195,$F1193)</f>
        <v/>
      </c>
      <c r="Y1193" s="40">
        <f>INDEX(Y$175:Y$178,$D1193)*$E1193*INDEX(Y$179:Y$195,$F1193)</f>
        <v/>
      </c>
      <c r="Z1193" s="40">
        <f>INDEX(Z$175:Z$178,$D1193)*$E1193*INDEX(Z$179:Z$195,$F1193)</f>
        <v/>
      </c>
      <c r="AA1193" s="40">
        <f>INDEX(AA$175:AA$178,$D1193)*$E1193*INDEX(AA$179:AA$195,$F1193)</f>
        <v/>
      </c>
      <c r="AB1193" s="40">
        <f>INDEX(AB$175:AB$178,$D1193)*$E1193*INDEX(AB$179:AB$195,$F1193)</f>
        <v/>
      </c>
      <c r="AC1193" s="40">
        <f>INDEX(AC$175:AC$178,$D1193)*$E1193*INDEX(AC$179:AC$195,$F1193)</f>
        <v/>
      </c>
      <c r="AD1193" s="42">
        <f>SHADOWEFF(INDEX(AD$175:AD$178,$D1193),$E1193,INDEX(AD$179:AD$195,$F1193))</f>
        <v/>
      </c>
      <c r="AE1193" s="25">
        <f>LOWER(Settings!$C$4)&amp;".mit."&amp;$A1193&amp;IF($C1193="","","."&amp;$C1193&amp;"."&amp;$B1193)&amp;IF(INDEX(Variables!$D$5:$D$105,MATCH($A1193,Variables!$A$5:$A$105,0))="","","."&amp;INDEX(Variables!$D$5:$D$105,MATCH($A1193,Variables!$A$5:$A$105,0)))&amp;"."&amp;AE$5</f>
        <v/>
      </c>
      <c r="AF1193" s="41">
        <f>INDEX(AF$175:AF$178,$D1193)*$E1193*INDEX(AF$179:AF$195,$F1193)</f>
        <v/>
      </c>
      <c r="AG1193" s="40">
        <f>INDEX(AG$175:AG$178,$D1193)*$E1193*INDEX(AG$179:AG$195,$F1193)</f>
        <v/>
      </c>
      <c r="AH1193" s="40">
        <f>INDEX(AH$175:AH$178,$D1193)*$E1193*INDEX(AH$179:AH$195,$F1193)</f>
        <v/>
      </c>
      <c r="AI1193" s="40">
        <f>INDEX(AI$175:AI$178,$D1193)*$E1193*INDEX(AI$179:AI$195,$F1193)</f>
        <v/>
      </c>
      <c r="AJ1193" s="40">
        <f>INDEX(AJ$175:AJ$178,$D1193)*$E1193*INDEX(AJ$179:AJ$195,$F1193)</f>
        <v/>
      </c>
      <c r="AK1193" s="40">
        <f>INDEX(AK$175:AK$178,$D1193)*$E1193*INDEX(AK$179:AK$195,$F1193)</f>
        <v/>
      </c>
      <c r="AL1193" s="40">
        <f>INDEX(AL$175:AL$178,$D1193)*$E1193*INDEX(AL$179:AL$195,$F1193)</f>
        <v/>
      </c>
      <c r="AM1193" s="40">
        <f>INDEX(AM$175:AM$178,$D1193)*$E1193*INDEX(AM$179:AM$195,$F1193)</f>
        <v/>
      </c>
      <c r="AN1193" s="40">
        <f>INDEX(AN$175:AN$178,$D1193)*$E1193*INDEX(AN$179:AN$195,$F1193)</f>
        <v/>
      </c>
      <c r="AO1193" s="40">
        <f>INDEX(AO$175:AO$178,$D1193)*$E1193*INDEX(AO$179:AO$195,$F1193)</f>
        <v/>
      </c>
      <c r="AP1193" s="40">
        <f>INDEX(AP$175:AP$178,$D1193)*$E1193*INDEX(AP$179:AP$195,$F1193)</f>
        <v/>
      </c>
      <c r="AQ1193" s="40">
        <f>INDEX(AQ$175:AQ$178,$D1193)*$E1193*INDEX(AQ$179:AQ$195,$F1193)</f>
        <v/>
      </c>
      <c r="AR1193" s="40">
        <f>INDEX(AR$175:AR$178,$D1193)*$E1193*INDEX(AR$179:AR$195,$F1193)</f>
        <v/>
      </c>
      <c r="AS1193" s="40">
        <f>INDEX(AS$175:AS$178,$D1193)*$E1193*INDEX(AS$179:AS$195,$F1193)</f>
        <v/>
      </c>
      <c r="AT1193" s="40">
        <f>INDEX(AT$175:AT$178,$D1193)*$E1193*INDEX(AT$179:AT$195,$F1193)</f>
        <v/>
      </c>
      <c r="AU1193" s="40">
        <f>INDEX(AU$175:AU$178,$D1193)*$E1193*INDEX(AU$179:AU$195,$F1193)</f>
        <v/>
      </c>
      <c r="AV1193" s="40">
        <f>INDEX(AV$175:AV$178,$D1193)*$E1193*INDEX(AV$179:AV$195,$F1193)</f>
        <v/>
      </c>
      <c r="AW1193" s="40">
        <f>INDEX(AW$175:AW$178,$D1193)*$E1193*INDEX(AW$179:AW$195,$F1193)</f>
        <v/>
      </c>
      <c r="AX1193" s="42">
        <f>SHADOWEFF(INDEX(AX$175:AX$178,$D1193),$E1193,INDEX(AX$179:AX$195,$F1193))</f>
        <v/>
      </c>
    </row>
    <row r="1194" hidden="1" outlineLevel="2">
      <c r="A1194" s="5" t="inlineStr">
        <is>
          <t>shp</t>
        </is>
      </c>
      <c r="B1194" s="5" t="inlineStr">
        <is>
          <t>bio</t>
        </is>
      </c>
      <c r="C1194" s="5" t="inlineStr">
        <is>
          <t>cst</t>
        </is>
      </c>
      <c r="D1194" s="40">
        <f>INDEX(Inputs!$M$5:$M$132,MATCH($B1194&amp;"|"&amp;$C1194,Inputs!$A$5:$A$132,0))</f>
        <v/>
      </c>
      <c r="E1194" s="40">
        <f>INDEX(Inputs!$T$5:$T$132,MATCH($B1194&amp;"|"&amp;$C1194,Inputs!$A$5:$A$132,0))</f>
        <v/>
      </c>
      <c r="F1194" s="40">
        <f>INDEX(Inputs!$K$5:$K$132,MATCH($B1194&amp;"|"&amp;$C1194,Inputs!$A$5:$A$132,0))</f>
        <v/>
      </c>
      <c r="G1194" s="39" t="n"/>
      <c r="H1194" s="5">
        <f>INDEX(Variables!$B$5:$B$105,MATCH($A1194,Variables!$A$5:$A$105,0))&amp;IF($C1194="",""," | "&amp;INDEX(Mapping!$B$5:$B$26,MATCH($C1194,Mapping!$A$5:$A$26,0))&amp;" | "&amp;INDEX(Mapping!$B$30:$B$41,MATCH($B1194,Mapping!$A$30:$A$41,0)))</f>
        <v/>
      </c>
      <c r="I1194" s="5">
        <f>INDEX(Variables!$C$5:$C$105,MATCH($A1194,Variables!$A$5:$A$105,0))</f>
        <v/>
      </c>
      <c r="J1194" s="5">
        <f>INDEX(Variables!$E$5:$E$105,MATCH($A1194,Variables!$A$5:$A$105,0))</f>
        <v/>
      </c>
      <c r="K1194" s="25">
        <f>LOWER(Settings!$C$4)&amp;".mit."&amp;$A1194&amp;IF($C1194="","","."&amp;$C1194&amp;"."&amp;$B1194)&amp;IF(INDEX(Variables!$D$5:$D$105,MATCH($A1194,Variables!$A$5:$A$105,0))="","","."&amp;INDEX(Variables!$D$5:$D$105,MATCH($A1194,Variables!$A$5:$A$105,0)))&amp;"."&amp;K$5</f>
        <v/>
      </c>
      <c r="L1194" s="41">
        <f>INDEX(L$175:L$178,$D1194)*$E1194*INDEX(L$179:L$195,$F1194)</f>
        <v/>
      </c>
      <c r="M1194" s="40">
        <f>INDEX(M$175:M$178,$D1194)*$E1194*INDEX(M$179:M$195,$F1194)</f>
        <v/>
      </c>
      <c r="N1194" s="40">
        <f>INDEX(N$175:N$178,$D1194)*$E1194*INDEX(N$179:N$195,$F1194)</f>
        <v/>
      </c>
      <c r="O1194" s="40">
        <f>INDEX(O$175:O$178,$D1194)*$E1194*INDEX(O$179:O$195,$F1194)</f>
        <v/>
      </c>
      <c r="P1194" s="40">
        <f>INDEX(P$175:P$178,$D1194)*$E1194*INDEX(P$179:P$195,$F1194)</f>
        <v/>
      </c>
      <c r="Q1194" s="40">
        <f>INDEX(Q$175:Q$178,$D1194)*$E1194*INDEX(Q$179:Q$195,$F1194)</f>
        <v/>
      </c>
      <c r="R1194" s="40">
        <f>INDEX(R$175:R$178,$D1194)*$E1194*INDEX(R$179:R$195,$F1194)</f>
        <v/>
      </c>
      <c r="S1194" s="40">
        <f>INDEX(S$175:S$178,$D1194)*$E1194*INDEX(S$179:S$195,$F1194)</f>
        <v/>
      </c>
      <c r="T1194" s="40">
        <f>INDEX(T$175:T$178,$D1194)*$E1194*INDEX(T$179:T$195,$F1194)</f>
        <v/>
      </c>
      <c r="U1194" s="40">
        <f>INDEX(U$175:U$178,$D1194)*$E1194*INDEX(U$179:U$195,$F1194)</f>
        <v/>
      </c>
      <c r="V1194" s="40">
        <f>INDEX(V$175:V$178,$D1194)*$E1194*INDEX(V$179:V$195,$F1194)</f>
        <v/>
      </c>
      <c r="W1194" s="40">
        <f>INDEX(W$175:W$178,$D1194)*$E1194*INDEX(W$179:W$195,$F1194)</f>
        <v/>
      </c>
      <c r="X1194" s="40">
        <f>INDEX(X$175:X$178,$D1194)*$E1194*INDEX(X$179:X$195,$F1194)</f>
        <v/>
      </c>
      <c r="Y1194" s="40">
        <f>INDEX(Y$175:Y$178,$D1194)*$E1194*INDEX(Y$179:Y$195,$F1194)</f>
        <v/>
      </c>
      <c r="Z1194" s="40">
        <f>INDEX(Z$175:Z$178,$D1194)*$E1194*INDEX(Z$179:Z$195,$F1194)</f>
        <v/>
      </c>
      <c r="AA1194" s="40">
        <f>INDEX(AA$175:AA$178,$D1194)*$E1194*INDEX(AA$179:AA$195,$F1194)</f>
        <v/>
      </c>
      <c r="AB1194" s="40">
        <f>INDEX(AB$175:AB$178,$D1194)*$E1194*INDEX(AB$179:AB$195,$F1194)</f>
        <v/>
      </c>
      <c r="AC1194" s="40">
        <f>INDEX(AC$175:AC$178,$D1194)*$E1194*INDEX(AC$179:AC$195,$F1194)</f>
        <v/>
      </c>
      <c r="AD1194" s="42">
        <f>SHADOWEFF(INDEX(AD$175:AD$178,$D1194),$E1194,INDEX(AD$179:AD$195,$F1194))</f>
        <v/>
      </c>
      <c r="AE1194" s="25">
        <f>LOWER(Settings!$C$4)&amp;".mit."&amp;$A1194&amp;IF($C1194="","","."&amp;$C1194&amp;"."&amp;$B1194)&amp;IF(INDEX(Variables!$D$5:$D$105,MATCH($A1194,Variables!$A$5:$A$105,0))="","","."&amp;INDEX(Variables!$D$5:$D$105,MATCH($A1194,Variables!$A$5:$A$105,0)))&amp;"."&amp;AE$5</f>
        <v/>
      </c>
      <c r="AF1194" s="41">
        <f>INDEX(AF$175:AF$178,$D1194)*$E1194*INDEX(AF$179:AF$195,$F1194)</f>
        <v/>
      </c>
      <c r="AG1194" s="40">
        <f>INDEX(AG$175:AG$178,$D1194)*$E1194*INDEX(AG$179:AG$195,$F1194)</f>
        <v/>
      </c>
      <c r="AH1194" s="40">
        <f>INDEX(AH$175:AH$178,$D1194)*$E1194*INDEX(AH$179:AH$195,$F1194)</f>
        <v/>
      </c>
      <c r="AI1194" s="40">
        <f>INDEX(AI$175:AI$178,$D1194)*$E1194*INDEX(AI$179:AI$195,$F1194)</f>
        <v/>
      </c>
      <c r="AJ1194" s="40">
        <f>INDEX(AJ$175:AJ$178,$D1194)*$E1194*INDEX(AJ$179:AJ$195,$F1194)</f>
        <v/>
      </c>
      <c r="AK1194" s="40">
        <f>INDEX(AK$175:AK$178,$D1194)*$E1194*INDEX(AK$179:AK$195,$F1194)</f>
        <v/>
      </c>
      <c r="AL1194" s="40">
        <f>INDEX(AL$175:AL$178,$D1194)*$E1194*INDEX(AL$179:AL$195,$F1194)</f>
        <v/>
      </c>
      <c r="AM1194" s="40">
        <f>INDEX(AM$175:AM$178,$D1194)*$E1194*INDEX(AM$179:AM$195,$F1194)</f>
        <v/>
      </c>
      <c r="AN1194" s="40">
        <f>INDEX(AN$175:AN$178,$D1194)*$E1194*INDEX(AN$179:AN$195,$F1194)</f>
        <v/>
      </c>
      <c r="AO1194" s="40">
        <f>INDEX(AO$175:AO$178,$D1194)*$E1194*INDEX(AO$179:AO$195,$F1194)</f>
        <v/>
      </c>
      <c r="AP1194" s="40">
        <f>INDEX(AP$175:AP$178,$D1194)*$E1194*INDEX(AP$179:AP$195,$F1194)</f>
        <v/>
      </c>
      <c r="AQ1194" s="40">
        <f>INDEX(AQ$175:AQ$178,$D1194)*$E1194*INDEX(AQ$179:AQ$195,$F1194)</f>
        <v/>
      </c>
      <c r="AR1194" s="40">
        <f>INDEX(AR$175:AR$178,$D1194)*$E1194*INDEX(AR$179:AR$195,$F1194)</f>
        <v/>
      </c>
      <c r="AS1194" s="40">
        <f>INDEX(AS$175:AS$178,$D1194)*$E1194*INDEX(AS$179:AS$195,$F1194)</f>
        <v/>
      </c>
      <c r="AT1194" s="40">
        <f>INDEX(AT$175:AT$178,$D1194)*$E1194*INDEX(AT$179:AT$195,$F1194)</f>
        <v/>
      </c>
      <c r="AU1194" s="40">
        <f>INDEX(AU$175:AU$178,$D1194)*$E1194*INDEX(AU$179:AU$195,$F1194)</f>
        <v/>
      </c>
      <c r="AV1194" s="40">
        <f>INDEX(AV$175:AV$178,$D1194)*$E1194*INDEX(AV$179:AV$195,$F1194)</f>
        <v/>
      </c>
      <c r="AW1194" s="40">
        <f>INDEX(AW$175:AW$178,$D1194)*$E1194*INDEX(AW$179:AW$195,$F1194)</f>
        <v/>
      </c>
      <c r="AX1194" s="42">
        <f>SHADOWEFF(INDEX(AX$175:AX$178,$D1194),$E1194,INDEX(AX$179:AX$195,$F1194))</f>
        <v/>
      </c>
    </row>
    <row r="1195" hidden="1" outlineLevel="2"/>
    <row r="1196" hidden="1" outlineLevel="2">
      <c r="A1196" s="5" t="inlineStr">
        <is>
          <t>ener</t>
        </is>
      </c>
      <c r="B1196" s="5" t="inlineStr">
        <is>
          <t>coa</t>
        </is>
      </c>
      <c r="C1196" s="5" t="inlineStr">
        <is>
          <t>cst</t>
        </is>
      </c>
      <c r="D1196" s="40">
        <f>INDEX(Inputs!$N$5:$N$132,MATCH($B1196&amp;"|"&amp;$C1196,Inputs!$A$5:$A$132,0))</f>
        <v/>
      </c>
      <c r="E1196" s="40">
        <f>INDEX(Inputs!$O$5:$O$132,MATCH($B1196&amp;"|"&amp;$C1196,Inputs!$A$5:$A$132,0))</f>
        <v/>
      </c>
      <c r="F1196" s="40">
        <f>INDEX(Inputs!$P$5:$P$132,MATCH($B1196&amp;"|"&amp;$C1196,Inputs!$A$5:$A$132,0))</f>
        <v/>
      </c>
      <c r="G1196" s="40">
        <f>INDEX(Inputs!$Q$5:$Q$132,MATCH($B1196&amp;"|"&amp;$C1196,Inputs!$A$5:$A$132,0))</f>
        <v/>
      </c>
      <c r="H1196" s="5">
        <f>INDEX(Variables!$B$5:$B$105,MATCH($A1196,Variables!$A$5:$A$105,0))&amp;IF($C1196="",""," | "&amp;INDEX(Mapping!$B$5:$B$26,MATCH($C1196,Mapping!$A$5:$A$26,0))&amp;" | "&amp;INDEX(Mapping!$B$30:$B$41,MATCH($B1196,Mapping!$A$30:$A$41,0)))</f>
        <v/>
      </c>
      <c r="I1196" s="5">
        <f>INDEX(Variables!$C$5:$C$105,MATCH($A1196,Variables!$A$5:$A$105,0))</f>
        <v/>
      </c>
      <c r="J1196" s="5">
        <f>INDEX(Variables!$E$5:$E$105,MATCH($A1196,Variables!$A$5:$A$105,0))</f>
        <v/>
      </c>
      <c r="K1196" s="25">
        <f>LOWER(Settings!$C$4)&amp;".mit."&amp;$A1196&amp;IF($C1196="","","."&amp;$C1196&amp;"."&amp;$B1196)&amp;IF(INDEX(Variables!$D$5:$D$105,MATCH($A1196,Variables!$A$5:$A$105,0))="","","."&amp;INDEX(Variables!$D$5:$D$105,MATCH($A1196,Variables!$A$5:$A$105,0)))&amp;"."&amp;K$5</f>
        <v/>
      </c>
      <c r="L1196" s="46">
        <f>INDEX(Inputs!$U$5:$U$132,MATCH($B1196&amp;"|"&amp;$C1196,Inputs!$A$5:$A$132,0))</f>
        <v/>
      </c>
      <c r="M1196" s="47">
        <f>L1196*(1/(1+$G1196))^(1+$E1196)*(1+M$7)^$D1196*(M1178/L1178)^$E1196*((M1178+M1187)/(L1178+L1187))^($F1196*(1+$E1196))</f>
        <v/>
      </c>
      <c r="N1196" s="47">
        <f>M1196*(1/(1+$G1196))^(1+$E1196)*(1+N$7)^$D1196*(N1178/M1178)^$E1196*((N1178+N1187)/(M1178+M1187))^($F1196*(1+$E1196))</f>
        <v/>
      </c>
      <c r="O1196" s="47">
        <f>N1196*(1/(1+$G1196))^(1+$E1196)*(1+O$7)^$D1196*(O1178/N1178)^$E1196*((O1178+O1187)/(N1178+N1187))^($F1196*(1+$E1196))</f>
        <v/>
      </c>
      <c r="P1196" s="47">
        <f>O1196*(1/(1+$G1196))^(1+$E1196)*(1+P$7)^$D1196*(P1178/O1178)^$E1196*((P1178+P1187)/(O1178+O1187))^($F1196*(1+$E1196))</f>
        <v/>
      </c>
      <c r="Q1196" s="47">
        <f>P1196*(1/(1+$G1196))^(1+$E1196)*(1+Q$7)^$D1196*(Q1178/P1178)^$E1196*((Q1178+Q1187)/(P1178+P1187))^($F1196*(1+$E1196))</f>
        <v/>
      </c>
      <c r="R1196" s="47">
        <f>Q1196*(1/(1+$G1196))^(1+$E1196)*(1+R$7)^$D1196*(R1178/Q1178)^$E1196*((R1178+R1187)/(Q1178+Q1187))^($F1196*(1+$E1196))</f>
        <v/>
      </c>
      <c r="S1196" s="47">
        <f>R1196*(1/(1+$G1196))^(1+$E1196)*(1+S$7)^$D1196*(S1178/R1178)^$E1196*((S1178+S1187)/(R1178+R1187))^($F1196*(1+$E1196))</f>
        <v/>
      </c>
      <c r="T1196" s="47">
        <f>S1196*(1/(1+$G1196))^(1+$E1196)*(1+T$7)^$D1196*(T1178/S1178)^$E1196*((T1178+T1187)/(S1178+S1187))^($F1196*(1+$E1196))</f>
        <v/>
      </c>
      <c r="U1196" s="47">
        <f>T1196*(1/(1+$G1196))^(1+$E1196)*(1+U$7)^$D1196*(U1178/T1178)^$E1196*((U1178+U1187)/(T1178+T1187))^($F1196*(1+$E1196))</f>
        <v/>
      </c>
      <c r="V1196" s="47">
        <f>U1196*(1/(1+$G1196))^(1+$E1196)*(1+V$7)^$D1196*(V1178/U1178)^$E1196*((V1178+V1187)/(U1178+U1187))^($F1196*(1+$E1196))</f>
        <v/>
      </c>
      <c r="W1196" s="47">
        <f>V1196*(1/(1+$G1196))^(1+$E1196)*(1+W$7)^$D1196*(W1178/V1178)^$E1196*((W1178+W1187)/(V1178+V1187))^($F1196*(1+$E1196))</f>
        <v/>
      </c>
      <c r="X1196" s="47">
        <f>W1196*(1/(1+$G1196))^(1+$E1196)*(1+X$7)^$D1196*(X1178/W1178)^$E1196*((X1178+X1187)/(W1178+W1187))^($F1196*(1+$E1196))</f>
        <v/>
      </c>
      <c r="Y1196" s="47">
        <f>X1196*(1/(1+$G1196))^(1+$E1196)*(1+Y$7)^$D1196*(Y1178/X1178)^$E1196*((Y1178+Y1187)/(X1178+X1187))^($F1196*(1+$E1196))</f>
        <v/>
      </c>
      <c r="Z1196" s="47">
        <f>Y1196*(1/(1+$G1196))^(1+$E1196)*(1+Z$7)^$D1196*(Z1178/Y1178)^$E1196*((Z1178+Z1187)/(Y1178+Y1187))^($F1196*(1+$E1196))</f>
        <v/>
      </c>
      <c r="AA1196" s="47">
        <f>Z1196*(1/(1+$G1196))^(1+$E1196)*(1+AA$7)^$D1196*(AA1178/Z1178)^$E1196*((AA1178+AA1187)/(Z1178+Z1187))^($F1196*(1+$E1196))</f>
        <v/>
      </c>
      <c r="AB1196" s="47">
        <f>AA1196*(1/(1+$G1196))^(1+$E1196)*(1+AB$7)^$D1196*(AB1178/AA1178)^$E1196*((AB1178+AB1187)/(AA1178+AA1187))^($F1196*(1+$E1196))</f>
        <v/>
      </c>
      <c r="AC1196" s="47">
        <f>AB1196*(1/(1+$G1196))^(1+$E1196)*(1+AC$7)^$D1196*(AC1178/AB1178)^$E1196*((AC1178+AC1187)/(AB1178+AB1187))^($F1196*(1+$E1196))</f>
        <v/>
      </c>
      <c r="AD1196" s="48">
        <f>FUELUSE(AC1196,AD1178,AC1178,AD1187,AC1187,AD$7,$D1196,$E1196,$F1196,$G1196)</f>
        <v/>
      </c>
      <c r="AE1196" s="25">
        <f>LOWER(Settings!$C$4)&amp;".mit."&amp;$A1196&amp;IF($C1196="","","."&amp;$C1196&amp;"."&amp;$B1196)&amp;IF(INDEX(Variables!$D$5:$D$105,MATCH($A1196,Variables!$A$5:$A$105,0))="","","."&amp;INDEX(Variables!$D$5:$D$105,MATCH($A1196,Variables!$A$5:$A$105,0)))&amp;"."&amp;AE$5</f>
        <v/>
      </c>
      <c r="AF1196" s="46">
        <f>INDEX(Inputs!$U$5:$U$132,MATCH($B1196&amp;"|"&amp;$C1196,Inputs!$A$5:$A$132,0))</f>
        <v/>
      </c>
      <c r="AG1196" s="47">
        <f>AF1196*(1/(1+$G1196))^(1+$E1196)*(1+AG$7)^$D1196*(AG1178/AF1178)^$E1196*((AG1178+AG1187)/(AF1178+AF1187))^($F1196*(1+$E1196))</f>
        <v/>
      </c>
      <c r="AH1196" s="47">
        <f>AG1196*(1/(1+$G1196))^(1+$E1196)*(1+AH$7)^$D1196*(AH1178/AG1178)^$E1196*((AH1178+AH1187)/(AG1178+AG1187))^($F1196*(1+$E1196))</f>
        <v/>
      </c>
      <c r="AI1196" s="47">
        <f>AH1196*(1/(1+$G1196))^(1+$E1196)*(1+AI$7)^$D1196*(AI1178/AH1178)^$E1196*((AI1178+AI1187)/(AH1178+AH1187))^($F1196*(1+$E1196))</f>
        <v/>
      </c>
      <c r="AJ1196" s="47">
        <f>AI1196*(1/(1+$G1196))^(1+$E1196)*(1+AJ$7)^$D1196*(AJ1178/AI1178)^$E1196*((AJ1178+AJ1187)/(AI1178+AI1187))^($F1196*(1+$E1196))</f>
        <v/>
      </c>
      <c r="AK1196" s="47">
        <f>AJ1196*(1/(1+$G1196))^(1+$E1196)*(1+AK$7)^$D1196*(AK1178/AJ1178)^$E1196*((AK1178+AK1187)/(AJ1178+AJ1187))^($F1196*(1+$E1196))</f>
        <v/>
      </c>
      <c r="AL1196" s="47">
        <f>AK1196*(1/(1+$G1196))^(1+$E1196)*(1+AL$7)^$D1196*(AL1178/AK1178)^$E1196*((AL1178+AL1187)/(AK1178+AK1187))^($F1196*(1+$E1196))</f>
        <v/>
      </c>
      <c r="AM1196" s="47">
        <f>AL1196*(1/(1+$G1196))^(1+$E1196)*(1+AM$7)^$D1196*(AM1178/AL1178)^$E1196*((AM1178+AM1187)/(AL1178+AL1187))^($F1196*(1+$E1196))</f>
        <v/>
      </c>
      <c r="AN1196" s="47">
        <f>AM1196*(1/(1+$G1196))^(1+$E1196)*(1+AN$7)^$D1196*(AN1178/AM1178)^$E1196*((AN1178+AN1187)/(AM1178+AM1187))^($F1196*(1+$E1196))</f>
        <v/>
      </c>
      <c r="AO1196" s="47">
        <f>AN1196*(1/(1+$G1196))^(1+$E1196)*(1+AO$7)^$D1196*(AO1178/AN1178)^$E1196*((AO1178+AO1187)/(AN1178+AN1187))^($F1196*(1+$E1196))</f>
        <v/>
      </c>
      <c r="AP1196" s="47">
        <f>AO1196*(1/(1+$G1196))^(1+$E1196)*(1+AP$7)^$D1196*(AP1178/AO1178)^$E1196*((AP1178+AP1187)/(AO1178+AO1187))^($F1196*(1+$E1196))</f>
        <v/>
      </c>
      <c r="AQ1196" s="47">
        <f>AP1196*(1/(1+$G1196))^(1+$E1196)*(1+AQ$7)^$D1196*(AQ1178/AP1178)^$E1196*((AQ1178+AQ1187)/(AP1178+AP1187))^($F1196*(1+$E1196))</f>
        <v/>
      </c>
      <c r="AR1196" s="47">
        <f>AQ1196*(1/(1+$G1196))^(1+$E1196)*(1+AR$7)^$D1196*(AR1178/AQ1178)^$E1196*((AR1178+AR1187)/(AQ1178+AQ1187))^($F1196*(1+$E1196))</f>
        <v/>
      </c>
      <c r="AS1196" s="47">
        <f>AR1196*(1/(1+$G1196))^(1+$E1196)*(1+AS$7)^$D1196*(AS1178/AR1178)^$E1196*((AS1178+AS1187)/(AR1178+AR1187))^($F1196*(1+$E1196))</f>
        <v/>
      </c>
      <c r="AT1196" s="47">
        <f>AS1196*(1/(1+$G1196))^(1+$E1196)*(1+AT$7)^$D1196*(AT1178/AS1178)^$E1196*((AT1178+AT1187)/(AS1178+AS1187))^($F1196*(1+$E1196))</f>
        <v/>
      </c>
      <c r="AU1196" s="47">
        <f>AT1196*(1/(1+$G1196))^(1+$E1196)*(1+AU$7)^$D1196*(AU1178/AT1178)^$E1196*((AU1178+AU1187)/(AT1178+AT1187))^($F1196*(1+$E1196))</f>
        <v/>
      </c>
      <c r="AV1196" s="47">
        <f>AU1196*(1/(1+$G1196))^(1+$E1196)*(1+AV$7)^$D1196*(AV1178/AU1178)^$E1196*((AV1178+AV1187)/(AU1178+AU1187))^($F1196*(1+$E1196))</f>
        <v/>
      </c>
      <c r="AW1196" s="47">
        <f>AV1196*(1/(1+$G1196))^(1+$E1196)*(1+AW$7)^$D1196*(AW1178/AV1178)^$E1196*((AW1178+AW1187)/(AV1178+AV1187))^($F1196*(1+$E1196))</f>
        <v/>
      </c>
      <c r="AX1196" s="48">
        <f>FUELUSE(AW1196,AX1178,AW1178,AX1187,AW1187,AX$7,$D1196,$E1196,$F1196,$G1196)</f>
        <v/>
      </c>
    </row>
    <row r="1197" hidden="1" outlineLevel="2">
      <c r="A1197" s="5" t="inlineStr">
        <is>
          <t>ener</t>
        </is>
      </c>
      <c r="B1197" s="5" t="inlineStr">
        <is>
          <t>nga</t>
        </is>
      </c>
      <c r="C1197" s="5" t="inlineStr">
        <is>
          <t>cst</t>
        </is>
      </c>
      <c r="D1197" s="40">
        <f>INDEX(Inputs!$N$5:$N$132,MATCH($B1197&amp;"|"&amp;$C1197,Inputs!$A$5:$A$132,0))</f>
        <v/>
      </c>
      <c r="E1197" s="40">
        <f>INDEX(Inputs!$O$5:$O$132,MATCH($B1197&amp;"|"&amp;$C1197,Inputs!$A$5:$A$132,0))</f>
        <v/>
      </c>
      <c r="F1197" s="40">
        <f>INDEX(Inputs!$P$5:$P$132,MATCH($B1197&amp;"|"&amp;$C1197,Inputs!$A$5:$A$132,0))</f>
        <v/>
      </c>
      <c r="G1197" s="40">
        <f>INDEX(Inputs!$Q$5:$Q$132,MATCH($B1197&amp;"|"&amp;$C1197,Inputs!$A$5:$A$132,0))</f>
        <v/>
      </c>
      <c r="H1197" s="5">
        <f>INDEX(Variables!$B$5:$B$105,MATCH($A1197,Variables!$A$5:$A$105,0))&amp;IF($C1197="",""," | "&amp;INDEX(Mapping!$B$5:$B$26,MATCH($C1197,Mapping!$A$5:$A$26,0))&amp;" | "&amp;INDEX(Mapping!$B$30:$B$41,MATCH($B1197,Mapping!$A$30:$A$41,0)))</f>
        <v/>
      </c>
      <c r="I1197" s="5">
        <f>INDEX(Variables!$C$5:$C$105,MATCH($A1197,Variables!$A$5:$A$105,0))</f>
        <v/>
      </c>
      <c r="J1197" s="5">
        <f>INDEX(Variables!$E$5:$E$105,MATCH($A1197,Variables!$A$5:$A$105,0))</f>
        <v/>
      </c>
      <c r="K1197" s="25">
        <f>LOWER(Settings!$C$4)&amp;".mit."&amp;$A1197&amp;IF($C1197="","","."&amp;$C1197&amp;"."&amp;$B1197)&amp;IF(INDEX(Variables!$D$5:$D$105,MATCH($A1197,Variables!$A$5:$A$105,0))="","","."&amp;INDEX(Variables!$D$5:$D$105,MATCH($A1197,Variables!$A$5:$A$105,0)))&amp;"."&amp;K$5</f>
        <v/>
      </c>
      <c r="L1197" s="46">
        <f>INDEX(Inputs!$U$5:$U$132,MATCH($B1197&amp;"|"&amp;$C1197,Inputs!$A$5:$A$132,0))</f>
        <v/>
      </c>
      <c r="M1197" s="47">
        <f>L1197*(1/(1+$G1197))^(1+$E1197)*(1+M$7)^$D1197*(M1179/L1179)^$E1197*((M1179+M1188)/(L1179+L1188))^($F1197*(1+$E1197))</f>
        <v/>
      </c>
      <c r="N1197" s="47">
        <f>M1197*(1/(1+$G1197))^(1+$E1197)*(1+N$7)^$D1197*(N1179/M1179)^$E1197*((N1179+N1188)/(M1179+M1188))^($F1197*(1+$E1197))</f>
        <v/>
      </c>
      <c r="O1197" s="47">
        <f>N1197*(1/(1+$G1197))^(1+$E1197)*(1+O$7)^$D1197*(O1179/N1179)^$E1197*((O1179+O1188)/(N1179+N1188))^($F1197*(1+$E1197))</f>
        <v/>
      </c>
      <c r="P1197" s="47">
        <f>O1197*(1/(1+$G1197))^(1+$E1197)*(1+P$7)^$D1197*(P1179/O1179)^$E1197*((P1179+P1188)/(O1179+O1188))^($F1197*(1+$E1197))</f>
        <v/>
      </c>
      <c r="Q1197" s="47">
        <f>P1197*(1/(1+$G1197))^(1+$E1197)*(1+Q$7)^$D1197*(Q1179/P1179)^$E1197*((Q1179+Q1188)/(P1179+P1188))^($F1197*(1+$E1197))</f>
        <v/>
      </c>
      <c r="R1197" s="47">
        <f>Q1197*(1/(1+$G1197))^(1+$E1197)*(1+R$7)^$D1197*(R1179/Q1179)^$E1197*((R1179+R1188)/(Q1179+Q1188))^($F1197*(1+$E1197))</f>
        <v/>
      </c>
      <c r="S1197" s="47">
        <f>R1197*(1/(1+$G1197))^(1+$E1197)*(1+S$7)^$D1197*(S1179/R1179)^$E1197*((S1179+S1188)/(R1179+R1188))^($F1197*(1+$E1197))</f>
        <v/>
      </c>
      <c r="T1197" s="47">
        <f>S1197*(1/(1+$G1197))^(1+$E1197)*(1+T$7)^$D1197*(T1179/S1179)^$E1197*((T1179+T1188)/(S1179+S1188))^($F1197*(1+$E1197))</f>
        <v/>
      </c>
      <c r="U1197" s="47">
        <f>T1197*(1/(1+$G1197))^(1+$E1197)*(1+U$7)^$D1197*(U1179/T1179)^$E1197*((U1179+U1188)/(T1179+T1188))^($F1197*(1+$E1197))</f>
        <v/>
      </c>
      <c r="V1197" s="47">
        <f>U1197*(1/(1+$G1197))^(1+$E1197)*(1+V$7)^$D1197*(V1179/U1179)^$E1197*((V1179+V1188)/(U1179+U1188))^($F1197*(1+$E1197))</f>
        <v/>
      </c>
      <c r="W1197" s="47">
        <f>V1197*(1/(1+$G1197))^(1+$E1197)*(1+W$7)^$D1197*(W1179/V1179)^$E1197*((W1179+W1188)/(V1179+V1188))^($F1197*(1+$E1197))</f>
        <v/>
      </c>
      <c r="X1197" s="47">
        <f>W1197*(1/(1+$G1197))^(1+$E1197)*(1+X$7)^$D1197*(X1179/W1179)^$E1197*((X1179+X1188)/(W1179+W1188))^($F1197*(1+$E1197))</f>
        <v/>
      </c>
      <c r="Y1197" s="47">
        <f>X1197*(1/(1+$G1197))^(1+$E1197)*(1+Y$7)^$D1197*(Y1179/X1179)^$E1197*((Y1179+Y1188)/(X1179+X1188))^($F1197*(1+$E1197))</f>
        <v/>
      </c>
      <c r="Z1197" s="47">
        <f>Y1197*(1/(1+$G1197))^(1+$E1197)*(1+Z$7)^$D1197*(Z1179/Y1179)^$E1197*((Z1179+Z1188)/(Y1179+Y1188))^($F1197*(1+$E1197))</f>
        <v/>
      </c>
      <c r="AA1197" s="47">
        <f>Z1197*(1/(1+$G1197))^(1+$E1197)*(1+AA$7)^$D1197*(AA1179/Z1179)^$E1197*((AA1179+AA1188)/(Z1179+Z1188))^($F1197*(1+$E1197))</f>
        <v/>
      </c>
      <c r="AB1197" s="47">
        <f>AA1197*(1/(1+$G1197))^(1+$E1197)*(1+AB$7)^$D1197*(AB1179/AA1179)^$E1197*((AB1179+AB1188)/(AA1179+AA1188))^($F1197*(1+$E1197))</f>
        <v/>
      </c>
      <c r="AC1197" s="47">
        <f>AB1197*(1/(1+$G1197))^(1+$E1197)*(1+AC$7)^$D1197*(AC1179/AB1179)^$E1197*((AC1179+AC1188)/(AB1179+AB1188))^($F1197*(1+$E1197))</f>
        <v/>
      </c>
      <c r="AD1197" s="48">
        <f>FUELUSE(AC1197,AD1179,AC1179,AD1188,AC1188,AD$7,$D1197,$E1197,$F1197,$G1197)</f>
        <v/>
      </c>
      <c r="AE1197" s="25">
        <f>LOWER(Settings!$C$4)&amp;".mit."&amp;$A1197&amp;IF($C1197="","","."&amp;$C1197&amp;"."&amp;$B1197)&amp;IF(INDEX(Variables!$D$5:$D$105,MATCH($A1197,Variables!$A$5:$A$105,0))="","","."&amp;INDEX(Variables!$D$5:$D$105,MATCH($A1197,Variables!$A$5:$A$105,0)))&amp;"."&amp;AE$5</f>
        <v/>
      </c>
      <c r="AF1197" s="46">
        <f>INDEX(Inputs!$U$5:$U$132,MATCH($B1197&amp;"|"&amp;$C1197,Inputs!$A$5:$A$132,0))</f>
        <v/>
      </c>
      <c r="AG1197" s="47">
        <f>AF1197*(1/(1+$G1197))^(1+$E1197)*(1+AG$7)^$D1197*(AG1179/AF1179)^$E1197*((AG1179+AG1188)/(AF1179+AF1188))^($F1197*(1+$E1197))</f>
        <v/>
      </c>
      <c r="AH1197" s="47">
        <f>AG1197*(1/(1+$G1197))^(1+$E1197)*(1+AH$7)^$D1197*(AH1179/AG1179)^$E1197*((AH1179+AH1188)/(AG1179+AG1188))^($F1197*(1+$E1197))</f>
        <v/>
      </c>
      <c r="AI1197" s="47">
        <f>AH1197*(1/(1+$G1197))^(1+$E1197)*(1+AI$7)^$D1197*(AI1179/AH1179)^$E1197*((AI1179+AI1188)/(AH1179+AH1188))^($F1197*(1+$E1197))</f>
        <v/>
      </c>
      <c r="AJ1197" s="47">
        <f>AI1197*(1/(1+$G1197))^(1+$E1197)*(1+AJ$7)^$D1197*(AJ1179/AI1179)^$E1197*((AJ1179+AJ1188)/(AI1179+AI1188))^($F1197*(1+$E1197))</f>
        <v/>
      </c>
      <c r="AK1197" s="47">
        <f>AJ1197*(1/(1+$G1197))^(1+$E1197)*(1+AK$7)^$D1197*(AK1179/AJ1179)^$E1197*((AK1179+AK1188)/(AJ1179+AJ1188))^($F1197*(1+$E1197))</f>
        <v/>
      </c>
      <c r="AL1197" s="47">
        <f>AK1197*(1/(1+$G1197))^(1+$E1197)*(1+AL$7)^$D1197*(AL1179/AK1179)^$E1197*((AL1179+AL1188)/(AK1179+AK1188))^($F1197*(1+$E1197))</f>
        <v/>
      </c>
      <c r="AM1197" s="47">
        <f>AL1197*(1/(1+$G1197))^(1+$E1197)*(1+AM$7)^$D1197*(AM1179/AL1179)^$E1197*((AM1179+AM1188)/(AL1179+AL1188))^($F1197*(1+$E1197))</f>
        <v/>
      </c>
      <c r="AN1197" s="47">
        <f>AM1197*(1/(1+$G1197))^(1+$E1197)*(1+AN$7)^$D1197*(AN1179/AM1179)^$E1197*((AN1179+AN1188)/(AM1179+AM1188))^($F1197*(1+$E1197))</f>
        <v/>
      </c>
      <c r="AO1197" s="47">
        <f>AN1197*(1/(1+$G1197))^(1+$E1197)*(1+AO$7)^$D1197*(AO1179/AN1179)^$E1197*((AO1179+AO1188)/(AN1179+AN1188))^($F1197*(1+$E1197))</f>
        <v/>
      </c>
      <c r="AP1197" s="47">
        <f>AO1197*(1/(1+$G1197))^(1+$E1197)*(1+AP$7)^$D1197*(AP1179/AO1179)^$E1197*((AP1179+AP1188)/(AO1179+AO1188))^($F1197*(1+$E1197))</f>
        <v/>
      </c>
      <c r="AQ1197" s="47">
        <f>AP1197*(1/(1+$G1197))^(1+$E1197)*(1+AQ$7)^$D1197*(AQ1179/AP1179)^$E1197*((AQ1179+AQ1188)/(AP1179+AP1188))^($F1197*(1+$E1197))</f>
        <v/>
      </c>
      <c r="AR1197" s="47">
        <f>AQ1197*(1/(1+$G1197))^(1+$E1197)*(1+AR$7)^$D1197*(AR1179/AQ1179)^$E1197*((AR1179+AR1188)/(AQ1179+AQ1188))^($F1197*(1+$E1197))</f>
        <v/>
      </c>
      <c r="AS1197" s="47">
        <f>AR1197*(1/(1+$G1197))^(1+$E1197)*(1+AS$7)^$D1197*(AS1179/AR1179)^$E1197*((AS1179+AS1188)/(AR1179+AR1188))^($F1197*(1+$E1197))</f>
        <v/>
      </c>
      <c r="AT1197" s="47">
        <f>AS1197*(1/(1+$G1197))^(1+$E1197)*(1+AT$7)^$D1197*(AT1179/AS1179)^$E1197*((AT1179+AT1188)/(AS1179+AS1188))^($F1197*(1+$E1197))</f>
        <v/>
      </c>
      <c r="AU1197" s="47">
        <f>AT1197*(1/(1+$G1197))^(1+$E1197)*(1+AU$7)^$D1197*(AU1179/AT1179)^$E1197*((AU1179+AU1188)/(AT1179+AT1188))^($F1197*(1+$E1197))</f>
        <v/>
      </c>
      <c r="AV1197" s="47">
        <f>AU1197*(1/(1+$G1197))^(1+$E1197)*(1+AV$7)^$D1197*(AV1179/AU1179)^$E1197*((AV1179+AV1188)/(AU1179+AU1188))^($F1197*(1+$E1197))</f>
        <v/>
      </c>
      <c r="AW1197" s="47">
        <f>AV1197*(1/(1+$G1197))^(1+$E1197)*(1+AW$7)^$D1197*(AW1179/AV1179)^$E1197*((AW1179+AW1188)/(AV1179+AV1188))^($F1197*(1+$E1197))</f>
        <v/>
      </c>
      <c r="AX1197" s="48">
        <f>FUELUSE(AW1197,AX1179,AW1179,AX1188,AW1188,AX$7,$D1197,$E1197,$F1197,$G1197)</f>
        <v/>
      </c>
    </row>
    <row r="1198" hidden="1" outlineLevel="2">
      <c r="A1198" s="5" t="inlineStr">
        <is>
          <t>ener</t>
        </is>
      </c>
      <c r="B1198" s="5" t="inlineStr">
        <is>
          <t>gso</t>
        </is>
      </c>
      <c r="C1198" s="5" t="inlineStr">
        <is>
          <t>cst</t>
        </is>
      </c>
      <c r="D1198" s="40">
        <f>INDEX(Inputs!$N$5:$N$132,MATCH($B1198&amp;"|"&amp;$C1198,Inputs!$A$5:$A$132,0))</f>
        <v/>
      </c>
      <c r="E1198" s="40">
        <f>INDEX(Inputs!$O$5:$O$132,MATCH($B1198&amp;"|"&amp;$C1198,Inputs!$A$5:$A$132,0))</f>
        <v/>
      </c>
      <c r="F1198" s="40">
        <f>INDEX(Inputs!$P$5:$P$132,MATCH($B1198&amp;"|"&amp;$C1198,Inputs!$A$5:$A$132,0))</f>
        <v/>
      </c>
      <c r="G1198" s="40">
        <f>INDEX(Inputs!$Q$5:$Q$132,MATCH($B1198&amp;"|"&amp;$C1198,Inputs!$A$5:$A$132,0))</f>
        <v/>
      </c>
      <c r="H1198" s="5">
        <f>INDEX(Variables!$B$5:$B$105,MATCH($A1198,Variables!$A$5:$A$105,0))&amp;IF($C1198="",""," | "&amp;INDEX(Mapping!$B$5:$B$26,MATCH($C1198,Mapping!$A$5:$A$26,0))&amp;" | "&amp;INDEX(Mapping!$B$30:$B$41,MATCH($B1198,Mapping!$A$30:$A$41,0)))</f>
        <v/>
      </c>
      <c r="I1198" s="5">
        <f>INDEX(Variables!$C$5:$C$105,MATCH($A1198,Variables!$A$5:$A$105,0))</f>
        <v/>
      </c>
      <c r="J1198" s="5">
        <f>INDEX(Variables!$E$5:$E$105,MATCH($A1198,Variables!$A$5:$A$105,0))</f>
        <v/>
      </c>
      <c r="K1198" s="25">
        <f>LOWER(Settings!$C$4)&amp;".mit."&amp;$A1198&amp;IF($C1198="","","."&amp;$C1198&amp;"."&amp;$B1198)&amp;IF(INDEX(Variables!$D$5:$D$105,MATCH($A1198,Variables!$A$5:$A$105,0))="","","."&amp;INDEX(Variables!$D$5:$D$105,MATCH($A1198,Variables!$A$5:$A$105,0)))&amp;"."&amp;K$5</f>
        <v/>
      </c>
      <c r="L1198" s="46">
        <f>INDEX(Inputs!$U$5:$U$132,MATCH($B1198&amp;"|"&amp;$C1198,Inputs!$A$5:$A$132,0))</f>
        <v/>
      </c>
      <c r="M1198" s="47">
        <f>L1198*(1/(1+$G1198))^(1+$E1198)*(1+M$7)^$D1198*(M1180/L1180)^$E1198*((M1180+M1189)/(L1180+L1189))^($F1198*(1+$E1198))</f>
        <v/>
      </c>
      <c r="N1198" s="47">
        <f>M1198*(1/(1+$G1198))^(1+$E1198)*(1+N$7)^$D1198*(N1180/M1180)^$E1198*((N1180+N1189)/(M1180+M1189))^($F1198*(1+$E1198))</f>
        <v/>
      </c>
      <c r="O1198" s="47">
        <f>N1198*(1/(1+$G1198))^(1+$E1198)*(1+O$7)^$D1198*(O1180/N1180)^$E1198*((O1180+O1189)/(N1180+N1189))^($F1198*(1+$E1198))</f>
        <v/>
      </c>
      <c r="P1198" s="47">
        <f>O1198*(1/(1+$G1198))^(1+$E1198)*(1+P$7)^$D1198*(P1180/O1180)^$E1198*((P1180+P1189)/(O1180+O1189))^($F1198*(1+$E1198))</f>
        <v/>
      </c>
      <c r="Q1198" s="47">
        <f>P1198*(1/(1+$G1198))^(1+$E1198)*(1+Q$7)^$D1198*(Q1180/P1180)^$E1198*((Q1180+Q1189)/(P1180+P1189))^($F1198*(1+$E1198))</f>
        <v/>
      </c>
      <c r="R1198" s="47">
        <f>Q1198*(1/(1+$G1198))^(1+$E1198)*(1+R$7)^$D1198*(R1180/Q1180)^$E1198*((R1180+R1189)/(Q1180+Q1189))^($F1198*(1+$E1198))</f>
        <v/>
      </c>
      <c r="S1198" s="47">
        <f>R1198*(1/(1+$G1198))^(1+$E1198)*(1+S$7)^$D1198*(S1180/R1180)^$E1198*((S1180+S1189)/(R1180+R1189))^($F1198*(1+$E1198))</f>
        <v/>
      </c>
      <c r="T1198" s="47">
        <f>S1198*(1/(1+$G1198))^(1+$E1198)*(1+T$7)^$D1198*(T1180/S1180)^$E1198*((T1180+T1189)/(S1180+S1189))^($F1198*(1+$E1198))</f>
        <v/>
      </c>
      <c r="U1198" s="47">
        <f>T1198*(1/(1+$G1198))^(1+$E1198)*(1+U$7)^$D1198*(U1180/T1180)^$E1198*((U1180+U1189)/(T1180+T1189))^($F1198*(1+$E1198))</f>
        <v/>
      </c>
      <c r="V1198" s="47">
        <f>U1198*(1/(1+$G1198))^(1+$E1198)*(1+V$7)^$D1198*(V1180/U1180)^$E1198*((V1180+V1189)/(U1180+U1189))^($F1198*(1+$E1198))</f>
        <v/>
      </c>
      <c r="W1198" s="47">
        <f>V1198*(1/(1+$G1198))^(1+$E1198)*(1+W$7)^$D1198*(W1180/V1180)^$E1198*((W1180+W1189)/(V1180+V1189))^($F1198*(1+$E1198))</f>
        <v/>
      </c>
      <c r="X1198" s="47">
        <f>W1198*(1/(1+$G1198))^(1+$E1198)*(1+X$7)^$D1198*(X1180/W1180)^$E1198*((X1180+X1189)/(W1180+W1189))^($F1198*(1+$E1198))</f>
        <v/>
      </c>
      <c r="Y1198" s="47">
        <f>X1198*(1/(1+$G1198))^(1+$E1198)*(1+Y$7)^$D1198*(Y1180/X1180)^$E1198*((Y1180+Y1189)/(X1180+X1189))^($F1198*(1+$E1198))</f>
        <v/>
      </c>
      <c r="Z1198" s="47">
        <f>Y1198*(1/(1+$G1198))^(1+$E1198)*(1+Z$7)^$D1198*(Z1180/Y1180)^$E1198*((Z1180+Z1189)/(Y1180+Y1189))^($F1198*(1+$E1198))</f>
        <v/>
      </c>
      <c r="AA1198" s="47">
        <f>Z1198*(1/(1+$G1198))^(1+$E1198)*(1+AA$7)^$D1198*(AA1180/Z1180)^$E1198*((AA1180+AA1189)/(Z1180+Z1189))^($F1198*(1+$E1198))</f>
        <v/>
      </c>
      <c r="AB1198" s="47">
        <f>AA1198*(1/(1+$G1198))^(1+$E1198)*(1+AB$7)^$D1198*(AB1180/AA1180)^$E1198*((AB1180+AB1189)/(AA1180+AA1189))^($F1198*(1+$E1198))</f>
        <v/>
      </c>
      <c r="AC1198" s="47">
        <f>AB1198*(1/(1+$G1198))^(1+$E1198)*(1+AC$7)^$D1198*(AC1180/AB1180)^$E1198*((AC1180+AC1189)/(AB1180+AB1189))^($F1198*(1+$E1198))</f>
        <v/>
      </c>
      <c r="AD1198" s="48">
        <f>FUELUSE(AC1198,AD1180,AC1180,AD1189,AC1189,AD$7,$D1198,$E1198,$F1198,$G1198)</f>
        <v/>
      </c>
      <c r="AE1198" s="25">
        <f>LOWER(Settings!$C$4)&amp;".mit."&amp;$A1198&amp;IF($C1198="","","."&amp;$C1198&amp;"."&amp;$B1198)&amp;IF(INDEX(Variables!$D$5:$D$105,MATCH($A1198,Variables!$A$5:$A$105,0))="","","."&amp;INDEX(Variables!$D$5:$D$105,MATCH($A1198,Variables!$A$5:$A$105,0)))&amp;"."&amp;AE$5</f>
        <v/>
      </c>
      <c r="AF1198" s="46">
        <f>INDEX(Inputs!$U$5:$U$132,MATCH($B1198&amp;"|"&amp;$C1198,Inputs!$A$5:$A$132,0))</f>
        <v/>
      </c>
      <c r="AG1198" s="47">
        <f>AF1198*(1/(1+$G1198))^(1+$E1198)*(1+AG$7)^$D1198*(AG1180/AF1180)^$E1198*((AG1180+AG1189)/(AF1180+AF1189))^($F1198*(1+$E1198))</f>
        <v/>
      </c>
      <c r="AH1198" s="47">
        <f>AG1198*(1/(1+$G1198))^(1+$E1198)*(1+AH$7)^$D1198*(AH1180/AG1180)^$E1198*((AH1180+AH1189)/(AG1180+AG1189))^($F1198*(1+$E1198))</f>
        <v/>
      </c>
      <c r="AI1198" s="47">
        <f>AH1198*(1/(1+$G1198))^(1+$E1198)*(1+AI$7)^$D1198*(AI1180/AH1180)^$E1198*((AI1180+AI1189)/(AH1180+AH1189))^($F1198*(1+$E1198))</f>
        <v/>
      </c>
      <c r="AJ1198" s="47">
        <f>AI1198*(1/(1+$G1198))^(1+$E1198)*(1+AJ$7)^$D1198*(AJ1180/AI1180)^$E1198*((AJ1180+AJ1189)/(AI1180+AI1189))^($F1198*(1+$E1198))</f>
        <v/>
      </c>
      <c r="AK1198" s="47">
        <f>AJ1198*(1/(1+$G1198))^(1+$E1198)*(1+AK$7)^$D1198*(AK1180/AJ1180)^$E1198*((AK1180+AK1189)/(AJ1180+AJ1189))^($F1198*(1+$E1198))</f>
        <v/>
      </c>
      <c r="AL1198" s="47">
        <f>AK1198*(1/(1+$G1198))^(1+$E1198)*(1+AL$7)^$D1198*(AL1180/AK1180)^$E1198*((AL1180+AL1189)/(AK1180+AK1189))^($F1198*(1+$E1198))</f>
        <v/>
      </c>
      <c r="AM1198" s="47">
        <f>AL1198*(1/(1+$G1198))^(1+$E1198)*(1+AM$7)^$D1198*(AM1180/AL1180)^$E1198*((AM1180+AM1189)/(AL1180+AL1189))^($F1198*(1+$E1198))</f>
        <v/>
      </c>
      <c r="AN1198" s="47">
        <f>AM1198*(1/(1+$G1198))^(1+$E1198)*(1+AN$7)^$D1198*(AN1180/AM1180)^$E1198*((AN1180+AN1189)/(AM1180+AM1189))^($F1198*(1+$E1198))</f>
        <v/>
      </c>
      <c r="AO1198" s="47">
        <f>AN1198*(1/(1+$G1198))^(1+$E1198)*(1+AO$7)^$D1198*(AO1180/AN1180)^$E1198*((AO1180+AO1189)/(AN1180+AN1189))^($F1198*(1+$E1198))</f>
        <v/>
      </c>
      <c r="AP1198" s="47">
        <f>AO1198*(1/(1+$G1198))^(1+$E1198)*(1+AP$7)^$D1198*(AP1180/AO1180)^$E1198*((AP1180+AP1189)/(AO1180+AO1189))^($F1198*(1+$E1198))</f>
        <v/>
      </c>
      <c r="AQ1198" s="47">
        <f>AP1198*(1/(1+$G1198))^(1+$E1198)*(1+AQ$7)^$D1198*(AQ1180/AP1180)^$E1198*((AQ1180+AQ1189)/(AP1180+AP1189))^($F1198*(1+$E1198))</f>
        <v/>
      </c>
      <c r="AR1198" s="47">
        <f>AQ1198*(1/(1+$G1198))^(1+$E1198)*(1+AR$7)^$D1198*(AR1180/AQ1180)^$E1198*((AR1180+AR1189)/(AQ1180+AQ1189))^($F1198*(1+$E1198))</f>
        <v/>
      </c>
      <c r="AS1198" s="47">
        <f>AR1198*(1/(1+$G1198))^(1+$E1198)*(1+AS$7)^$D1198*(AS1180/AR1180)^$E1198*((AS1180+AS1189)/(AR1180+AR1189))^($F1198*(1+$E1198))</f>
        <v/>
      </c>
      <c r="AT1198" s="47">
        <f>AS1198*(1/(1+$G1198))^(1+$E1198)*(1+AT$7)^$D1198*(AT1180/AS1180)^$E1198*((AT1180+AT1189)/(AS1180+AS1189))^($F1198*(1+$E1198))</f>
        <v/>
      </c>
      <c r="AU1198" s="47">
        <f>AT1198*(1/(1+$G1198))^(1+$E1198)*(1+AU$7)^$D1198*(AU1180/AT1180)^$E1198*((AU1180+AU1189)/(AT1180+AT1189))^($F1198*(1+$E1198))</f>
        <v/>
      </c>
      <c r="AV1198" s="47">
        <f>AU1198*(1/(1+$G1198))^(1+$E1198)*(1+AV$7)^$D1198*(AV1180/AU1180)^$E1198*((AV1180+AV1189)/(AU1180+AU1189))^($F1198*(1+$E1198))</f>
        <v/>
      </c>
      <c r="AW1198" s="47">
        <f>AV1198*(1/(1+$G1198))^(1+$E1198)*(1+AW$7)^$D1198*(AW1180/AV1180)^$E1198*((AW1180+AW1189)/(AV1180+AV1189))^($F1198*(1+$E1198))</f>
        <v/>
      </c>
      <c r="AX1198" s="48">
        <f>FUELUSE(AW1198,AX1180,AW1180,AX1189,AW1189,AX$7,$D1198,$E1198,$F1198,$G1198)</f>
        <v/>
      </c>
    </row>
    <row r="1199" hidden="1" outlineLevel="2">
      <c r="A1199" s="5" t="inlineStr">
        <is>
          <t>ener</t>
        </is>
      </c>
      <c r="B1199" s="5" t="inlineStr">
        <is>
          <t>die</t>
        </is>
      </c>
      <c r="C1199" s="5" t="inlineStr">
        <is>
          <t>cst</t>
        </is>
      </c>
      <c r="D1199" s="40">
        <f>INDEX(Inputs!$N$5:$N$132,MATCH($B1199&amp;"|"&amp;$C1199,Inputs!$A$5:$A$132,0))</f>
        <v/>
      </c>
      <c r="E1199" s="40">
        <f>INDEX(Inputs!$O$5:$O$132,MATCH($B1199&amp;"|"&amp;$C1199,Inputs!$A$5:$A$132,0))</f>
        <v/>
      </c>
      <c r="F1199" s="40">
        <f>INDEX(Inputs!$P$5:$P$132,MATCH($B1199&amp;"|"&amp;$C1199,Inputs!$A$5:$A$132,0))</f>
        <v/>
      </c>
      <c r="G1199" s="40">
        <f>INDEX(Inputs!$Q$5:$Q$132,MATCH($B1199&amp;"|"&amp;$C1199,Inputs!$A$5:$A$132,0))</f>
        <v/>
      </c>
      <c r="H1199" s="5">
        <f>INDEX(Variables!$B$5:$B$105,MATCH($A1199,Variables!$A$5:$A$105,0))&amp;IF($C1199="",""," | "&amp;INDEX(Mapping!$B$5:$B$26,MATCH($C1199,Mapping!$A$5:$A$26,0))&amp;" | "&amp;INDEX(Mapping!$B$30:$B$41,MATCH($B1199,Mapping!$A$30:$A$41,0)))</f>
        <v/>
      </c>
      <c r="I1199" s="5">
        <f>INDEX(Variables!$C$5:$C$105,MATCH($A1199,Variables!$A$5:$A$105,0))</f>
        <v/>
      </c>
      <c r="J1199" s="5">
        <f>INDEX(Variables!$E$5:$E$105,MATCH($A1199,Variables!$A$5:$A$105,0))</f>
        <v/>
      </c>
      <c r="K1199" s="25">
        <f>LOWER(Settings!$C$4)&amp;".mit."&amp;$A1199&amp;IF($C1199="","","."&amp;$C1199&amp;"."&amp;$B1199)&amp;IF(INDEX(Variables!$D$5:$D$105,MATCH($A1199,Variables!$A$5:$A$105,0))="","","."&amp;INDEX(Variables!$D$5:$D$105,MATCH($A1199,Variables!$A$5:$A$105,0)))&amp;"."&amp;K$5</f>
        <v/>
      </c>
      <c r="L1199" s="46">
        <f>INDEX(Inputs!$U$5:$U$132,MATCH($B1199&amp;"|"&amp;$C1199,Inputs!$A$5:$A$132,0))</f>
        <v/>
      </c>
      <c r="M1199" s="47">
        <f>L1199*(1/(1+$G1199))^(1+$E1199)*(1+M$7)^$D1199*(M1181/L1181)^$E1199*((M1181+M1190)/(L1181+L1190))^($F1199*(1+$E1199))</f>
        <v/>
      </c>
      <c r="N1199" s="47">
        <f>M1199*(1/(1+$G1199))^(1+$E1199)*(1+N$7)^$D1199*(N1181/M1181)^$E1199*((N1181+N1190)/(M1181+M1190))^($F1199*(1+$E1199))</f>
        <v/>
      </c>
      <c r="O1199" s="47">
        <f>N1199*(1/(1+$G1199))^(1+$E1199)*(1+O$7)^$D1199*(O1181/N1181)^$E1199*((O1181+O1190)/(N1181+N1190))^($F1199*(1+$E1199))</f>
        <v/>
      </c>
      <c r="P1199" s="47">
        <f>O1199*(1/(1+$G1199))^(1+$E1199)*(1+P$7)^$D1199*(P1181/O1181)^$E1199*((P1181+P1190)/(O1181+O1190))^($F1199*(1+$E1199))</f>
        <v/>
      </c>
      <c r="Q1199" s="47">
        <f>P1199*(1/(1+$G1199))^(1+$E1199)*(1+Q$7)^$D1199*(Q1181/P1181)^$E1199*((Q1181+Q1190)/(P1181+P1190))^($F1199*(1+$E1199))</f>
        <v/>
      </c>
      <c r="R1199" s="47">
        <f>Q1199*(1/(1+$G1199))^(1+$E1199)*(1+R$7)^$D1199*(R1181/Q1181)^$E1199*((R1181+R1190)/(Q1181+Q1190))^($F1199*(1+$E1199))</f>
        <v/>
      </c>
      <c r="S1199" s="47">
        <f>R1199*(1/(1+$G1199))^(1+$E1199)*(1+S$7)^$D1199*(S1181/R1181)^$E1199*((S1181+S1190)/(R1181+R1190))^($F1199*(1+$E1199))</f>
        <v/>
      </c>
      <c r="T1199" s="47">
        <f>S1199*(1/(1+$G1199))^(1+$E1199)*(1+T$7)^$D1199*(T1181/S1181)^$E1199*((T1181+T1190)/(S1181+S1190))^($F1199*(1+$E1199))</f>
        <v/>
      </c>
      <c r="U1199" s="47">
        <f>T1199*(1/(1+$G1199))^(1+$E1199)*(1+U$7)^$D1199*(U1181/T1181)^$E1199*((U1181+U1190)/(T1181+T1190))^($F1199*(1+$E1199))</f>
        <v/>
      </c>
      <c r="V1199" s="47">
        <f>U1199*(1/(1+$G1199))^(1+$E1199)*(1+V$7)^$D1199*(V1181/U1181)^$E1199*((V1181+V1190)/(U1181+U1190))^($F1199*(1+$E1199))</f>
        <v/>
      </c>
      <c r="W1199" s="47">
        <f>V1199*(1/(1+$G1199))^(1+$E1199)*(1+W$7)^$D1199*(W1181/V1181)^$E1199*((W1181+W1190)/(V1181+V1190))^($F1199*(1+$E1199))</f>
        <v/>
      </c>
      <c r="X1199" s="47">
        <f>W1199*(1/(1+$G1199))^(1+$E1199)*(1+X$7)^$D1199*(X1181/W1181)^$E1199*((X1181+X1190)/(W1181+W1190))^($F1199*(1+$E1199))</f>
        <v/>
      </c>
      <c r="Y1199" s="47">
        <f>X1199*(1/(1+$G1199))^(1+$E1199)*(1+Y$7)^$D1199*(Y1181/X1181)^$E1199*((Y1181+Y1190)/(X1181+X1190))^($F1199*(1+$E1199))</f>
        <v/>
      </c>
      <c r="Z1199" s="47">
        <f>Y1199*(1/(1+$G1199))^(1+$E1199)*(1+Z$7)^$D1199*(Z1181/Y1181)^$E1199*((Z1181+Z1190)/(Y1181+Y1190))^($F1199*(1+$E1199))</f>
        <v/>
      </c>
      <c r="AA1199" s="47">
        <f>Z1199*(1/(1+$G1199))^(1+$E1199)*(1+AA$7)^$D1199*(AA1181/Z1181)^$E1199*((AA1181+AA1190)/(Z1181+Z1190))^($F1199*(1+$E1199))</f>
        <v/>
      </c>
      <c r="AB1199" s="47">
        <f>AA1199*(1/(1+$G1199))^(1+$E1199)*(1+AB$7)^$D1199*(AB1181/AA1181)^$E1199*((AB1181+AB1190)/(AA1181+AA1190))^($F1199*(1+$E1199))</f>
        <v/>
      </c>
      <c r="AC1199" s="47">
        <f>AB1199*(1/(1+$G1199))^(1+$E1199)*(1+AC$7)^$D1199*(AC1181/AB1181)^$E1199*((AC1181+AC1190)/(AB1181+AB1190))^($F1199*(1+$E1199))</f>
        <v/>
      </c>
      <c r="AD1199" s="48">
        <f>FUELUSE(AC1199,AD1181,AC1181,AD1190,AC1190,AD$7,$D1199,$E1199,$F1199,$G1199)</f>
        <v/>
      </c>
      <c r="AE1199" s="25">
        <f>LOWER(Settings!$C$4)&amp;".mit."&amp;$A1199&amp;IF($C1199="","","."&amp;$C1199&amp;"."&amp;$B1199)&amp;IF(INDEX(Variables!$D$5:$D$105,MATCH($A1199,Variables!$A$5:$A$105,0))="","","."&amp;INDEX(Variables!$D$5:$D$105,MATCH($A1199,Variables!$A$5:$A$105,0)))&amp;"."&amp;AE$5</f>
        <v/>
      </c>
      <c r="AF1199" s="46">
        <f>INDEX(Inputs!$U$5:$U$132,MATCH($B1199&amp;"|"&amp;$C1199,Inputs!$A$5:$A$132,0))</f>
        <v/>
      </c>
      <c r="AG1199" s="47">
        <f>AF1199*(1/(1+$G1199))^(1+$E1199)*(1+AG$7)^$D1199*(AG1181/AF1181)^$E1199*((AG1181+AG1190)/(AF1181+AF1190))^($F1199*(1+$E1199))</f>
        <v/>
      </c>
      <c r="AH1199" s="47">
        <f>AG1199*(1/(1+$G1199))^(1+$E1199)*(1+AH$7)^$D1199*(AH1181/AG1181)^$E1199*((AH1181+AH1190)/(AG1181+AG1190))^($F1199*(1+$E1199))</f>
        <v/>
      </c>
      <c r="AI1199" s="47">
        <f>AH1199*(1/(1+$G1199))^(1+$E1199)*(1+AI$7)^$D1199*(AI1181/AH1181)^$E1199*((AI1181+AI1190)/(AH1181+AH1190))^($F1199*(1+$E1199))</f>
        <v/>
      </c>
      <c r="AJ1199" s="47">
        <f>AI1199*(1/(1+$G1199))^(1+$E1199)*(1+AJ$7)^$D1199*(AJ1181/AI1181)^$E1199*((AJ1181+AJ1190)/(AI1181+AI1190))^($F1199*(1+$E1199))</f>
        <v/>
      </c>
      <c r="AK1199" s="47">
        <f>AJ1199*(1/(1+$G1199))^(1+$E1199)*(1+AK$7)^$D1199*(AK1181/AJ1181)^$E1199*((AK1181+AK1190)/(AJ1181+AJ1190))^($F1199*(1+$E1199))</f>
        <v/>
      </c>
      <c r="AL1199" s="47">
        <f>AK1199*(1/(1+$G1199))^(1+$E1199)*(1+AL$7)^$D1199*(AL1181/AK1181)^$E1199*((AL1181+AL1190)/(AK1181+AK1190))^($F1199*(1+$E1199))</f>
        <v/>
      </c>
      <c r="AM1199" s="47">
        <f>AL1199*(1/(1+$G1199))^(1+$E1199)*(1+AM$7)^$D1199*(AM1181/AL1181)^$E1199*((AM1181+AM1190)/(AL1181+AL1190))^($F1199*(1+$E1199))</f>
        <v/>
      </c>
      <c r="AN1199" s="47">
        <f>AM1199*(1/(1+$G1199))^(1+$E1199)*(1+AN$7)^$D1199*(AN1181/AM1181)^$E1199*((AN1181+AN1190)/(AM1181+AM1190))^($F1199*(1+$E1199))</f>
        <v/>
      </c>
      <c r="AO1199" s="47">
        <f>AN1199*(1/(1+$G1199))^(1+$E1199)*(1+AO$7)^$D1199*(AO1181/AN1181)^$E1199*((AO1181+AO1190)/(AN1181+AN1190))^($F1199*(1+$E1199))</f>
        <v/>
      </c>
      <c r="AP1199" s="47">
        <f>AO1199*(1/(1+$G1199))^(1+$E1199)*(1+AP$7)^$D1199*(AP1181/AO1181)^$E1199*((AP1181+AP1190)/(AO1181+AO1190))^($F1199*(1+$E1199))</f>
        <v/>
      </c>
      <c r="AQ1199" s="47">
        <f>AP1199*(1/(1+$G1199))^(1+$E1199)*(1+AQ$7)^$D1199*(AQ1181/AP1181)^$E1199*((AQ1181+AQ1190)/(AP1181+AP1190))^($F1199*(1+$E1199))</f>
        <v/>
      </c>
      <c r="AR1199" s="47">
        <f>AQ1199*(1/(1+$G1199))^(1+$E1199)*(1+AR$7)^$D1199*(AR1181/AQ1181)^$E1199*((AR1181+AR1190)/(AQ1181+AQ1190))^($F1199*(1+$E1199))</f>
        <v/>
      </c>
      <c r="AS1199" s="47">
        <f>AR1199*(1/(1+$G1199))^(1+$E1199)*(1+AS$7)^$D1199*(AS1181/AR1181)^$E1199*((AS1181+AS1190)/(AR1181+AR1190))^($F1199*(1+$E1199))</f>
        <v/>
      </c>
      <c r="AT1199" s="47">
        <f>AS1199*(1/(1+$G1199))^(1+$E1199)*(1+AT$7)^$D1199*(AT1181/AS1181)^$E1199*((AT1181+AT1190)/(AS1181+AS1190))^($F1199*(1+$E1199))</f>
        <v/>
      </c>
      <c r="AU1199" s="47">
        <f>AT1199*(1/(1+$G1199))^(1+$E1199)*(1+AU$7)^$D1199*(AU1181/AT1181)^$E1199*((AU1181+AU1190)/(AT1181+AT1190))^($F1199*(1+$E1199))</f>
        <v/>
      </c>
      <c r="AV1199" s="47">
        <f>AU1199*(1/(1+$G1199))^(1+$E1199)*(1+AV$7)^$D1199*(AV1181/AU1181)^$E1199*((AV1181+AV1190)/(AU1181+AU1190))^($F1199*(1+$E1199))</f>
        <v/>
      </c>
      <c r="AW1199" s="47">
        <f>AV1199*(1/(1+$G1199))^(1+$E1199)*(1+AW$7)^$D1199*(AW1181/AV1181)^$E1199*((AW1181+AW1190)/(AV1181+AV1190))^($F1199*(1+$E1199))</f>
        <v/>
      </c>
      <c r="AX1199" s="48">
        <f>FUELUSE(AW1199,AX1181,AW1181,AX1190,AW1190,AX$7,$D1199,$E1199,$F1199,$G1199)</f>
        <v/>
      </c>
    </row>
    <row r="1200" hidden="1" outlineLevel="2">
      <c r="A1200" s="5" t="inlineStr">
        <is>
          <t>ener</t>
        </is>
      </c>
      <c r="B1200" s="5" t="inlineStr">
        <is>
          <t>lpg</t>
        </is>
      </c>
      <c r="C1200" s="5" t="inlineStr">
        <is>
          <t>cst</t>
        </is>
      </c>
      <c r="D1200" s="40">
        <f>INDEX(Inputs!$N$5:$N$132,MATCH($B1200&amp;"|"&amp;$C1200,Inputs!$A$5:$A$132,0))</f>
        <v/>
      </c>
      <c r="E1200" s="40">
        <f>INDEX(Inputs!$O$5:$O$132,MATCH($B1200&amp;"|"&amp;$C1200,Inputs!$A$5:$A$132,0))</f>
        <v/>
      </c>
      <c r="F1200" s="40">
        <f>INDEX(Inputs!$P$5:$P$132,MATCH($B1200&amp;"|"&amp;$C1200,Inputs!$A$5:$A$132,0))</f>
        <v/>
      </c>
      <c r="G1200" s="40">
        <f>INDEX(Inputs!$Q$5:$Q$132,MATCH($B1200&amp;"|"&amp;$C1200,Inputs!$A$5:$A$132,0))</f>
        <v/>
      </c>
      <c r="H1200" s="5">
        <f>INDEX(Variables!$B$5:$B$105,MATCH($A1200,Variables!$A$5:$A$105,0))&amp;IF($C1200="",""," | "&amp;INDEX(Mapping!$B$5:$B$26,MATCH($C1200,Mapping!$A$5:$A$26,0))&amp;" | "&amp;INDEX(Mapping!$B$30:$B$41,MATCH($B1200,Mapping!$A$30:$A$41,0)))</f>
        <v/>
      </c>
      <c r="I1200" s="5">
        <f>INDEX(Variables!$C$5:$C$105,MATCH($A1200,Variables!$A$5:$A$105,0))</f>
        <v/>
      </c>
      <c r="J1200" s="5">
        <f>INDEX(Variables!$E$5:$E$105,MATCH($A1200,Variables!$A$5:$A$105,0))</f>
        <v/>
      </c>
      <c r="K1200" s="25">
        <f>LOWER(Settings!$C$4)&amp;".mit."&amp;$A1200&amp;IF($C1200="","","."&amp;$C1200&amp;"."&amp;$B1200)&amp;IF(INDEX(Variables!$D$5:$D$105,MATCH($A1200,Variables!$A$5:$A$105,0))="","","."&amp;INDEX(Variables!$D$5:$D$105,MATCH($A1200,Variables!$A$5:$A$105,0)))&amp;"."&amp;K$5</f>
        <v/>
      </c>
      <c r="L1200" s="46">
        <f>INDEX(Inputs!$U$5:$U$132,MATCH($B1200&amp;"|"&amp;$C1200,Inputs!$A$5:$A$132,0))</f>
        <v/>
      </c>
      <c r="M1200" s="47">
        <f>L1200*(1/(1+$G1200))^(1+$E1200)*(1+M$7)^$D1200*(M1182/L1182)^$E1200*((M1182+M1191)/(L1182+L1191))^($F1200*(1+$E1200))</f>
        <v/>
      </c>
      <c r="N1200" s="47">
        <f>M1200*(1/(1+$G1200))^(1+$E1200)*(1+N$7)^$D1200*(N1182/M1182)^$E1200*((N1182+N1191)/(M1182+M1191))^($F1200*(1+$E1200))</f>
        <v/>
      </c>
      <c r="O1200" s="47">
        <f>N1200*(1/(1+$G1200))^(1+$E1200)*(1+O$7)^$D1200*(O1182/N1182)^$E1200*((O1182+O1191)/(N1182+N1191))^($F1200*(1+$E1200))</f>
        <v/>
      </c>
      <c r="P1200" s="47">
        <f>O1200*(1/(1+$G1200))^(1+$E1200)*(1+P$7)^$D1200*(P1182/O1182)^$E1200*((P1182+P1191)/(O1182+O1191))^($F1200*(1+$E1200))</f>
        <v/>
      </c>
      <c r="Q1200" s="47">
        <f>P1200*(1/(1+$G1200))^(1+$E1200)*(1+Q$7)^$D1200*(Q1182/P1182)^$E1200*((Q1182+Q1191)/(P1182+P1191))^($F1200*(1+$E1200))</f>
        <v/>
      </c>
      <c r="R1200" s="47">
        <f>Q1200*(1/(1+$G1200))^(1+$E1200)*(1+R$7)^$D1200*(R1182/Q1182)^$E1200*((R1182+R1191)/(Q1182+Q1191))^($F1200*(1+$E1200))</f>
        <v/>
      </c>
      <c r="S1200" s="47">
        <f>R1200*(1/(1+$G1200))^(1+$E1200)*(1+S$7)^$D1200*(S1182/R1182)^$E1200*((S1182+S1191)/(R1182+R1191))^($F1200*(1+$E1200))</f>
        <v/>
      </c>
      <c r="T1200" s="47">
        <f>S1200*(1/(1+$G1200))^(1+$E1200)*(1+T$7)^$D1200*(T1182/S1182)^$E1200*((T1182+T1191)/(S1182+S1191))^($F1200*(1+$E1200))</f>
        <v/>
      </c>
      <c r="U1200" s="47">
        <f>T1200*(1/(1+$G1200))^(1+$E1200)*(1+U$7)^$D1200*(U1182/T1182)^$E1200*((U1182+U1191)/(T1182+T1191))^($F1200*(1+$E1200))</f>
        <v/>
      </c>
      <c r="V1200" s="47">
        <f>U1200*(1/(1+$G1200))^(1+$E1200)*(1+V$7)^$D1200*(V1182/U1182)^$E1200*((V1182+V1191)/(U1182+U1191))^($F1200*(1+$E1200))</f>
        <v/>
      </c>
      <c r="W1200" s="47">
        <f>V1200*(1/(1+$G1200))^(1+$E1200)*(1+W$7)^$D1200*(W1182/V1182)^$E1200*((W1182+W1191)/(V1182+V1191))^($F1200*(1+$E1200))</f>
        <v/>
      </c>
      <c r="X1200" s="47">
        <f>W1200*(1/(1+$G1200))^(1+$E1200)*(1+X$7)^$D1200*(X1182/W1182)^$E1200*((X1182+X1191)/(W1182+W1191))^($F1200*(1+$E1200))</f>
        <v/>
      </c>
      <c r="Y1200" s="47">
        <f>X1200*(1/(1+$G1200))^(1+$E1200)*(1+Y$7)^$D1200*(Y1182/X1182)^$E1200*((Y1182+Y1191)/(X1182+X1191))^($F1200*(1+$E1200))</f>
        <v/>
      </c>
      <c r="Z1200" s="47">
        <f>Y1200*(1/(1+$G1200))^(1+$E1200)*(1+Z$7)^$D1200*(Z1182/Y1182)^$E1200*((Z1182+Z1191)/(Y1182+Y1191))^($F1200*(1+$E1200))</f>
        <v/>
      </c>
      <c r="AA1200" s="47">
        <f>Z1200*(1/(1+$G1200))^(1+$E1200)*(1+AA$7)^$D1200*(AA1182/Z1182)^$E1200*((AA1182+AA1191)/(Z1182+Z1191))^($F1200*(1+$E1200))</f>
        <v/>
      </c>
      <c r="AB1200" s="47">
        <f>AA1200*(1/(1+$G1200))^(1+$E1200)*(1+AB$7)^$D1200*(AB1182/AA1182)^$E1200*((AB1182+AB1191)/(AA1182+AA1191))^($F1200*(1+$E1200))</f>
        <v/>
      </c>
      <c r="AC1200" s="47">
        <f>AB1200*(1/(1+$G1200))^(1+$E1200)*(1+AC$7)^$D1200*(AC1182/AB1182)^$E1200*((AC1182+AC1191)/(AB1182+AB1191))^($F1200*(1+$E1200))</f>
        <v/>
      </c>
      <c r="AD1200" s="48">
        <f>FUELUSE(AC1200,AD1182,AC1182,AD1191,AC1191,AD$7,$D1200,$E1200,$F1200,$G1200)</f>
        <v/>
      </c>
      <c r="AE1200" s="25">
        <f>LOWER(Settings!$C$4)&amp;".mit."&amp;$A1200&amp;IF($C1200="","","."&amp;$C1200&amp;"."&amp;$B1200)&amp;IF(INDEX(Variables!$D$5:$D$105,MATCH($A1200,Variables!$A$5:$A$105,0))="","","."&amp;INDEX(Variables!$D$5:$D$105,MATCH($A1200,Variables!$A$5:$A$105,0)))&amp;"."&amp;AE$5</f>
        <v/>
      </c>
      <c r="AF1200" s="46">
        <f>INDEX(Inputs!$U$5:$U$132,MATCH($B1200&amp;"|"&amp;$C1200,Inputs!$A$5:$A$132,0))</f>
        <v/>
      </c>
      <c r="AG1200" s="47">
        <f>AF1200*(1/(1+$G1200))^(1+$E1200)*(1+AG$7)^$D1200*(AG1182/AF1182)^$E1200*((AG1182+AG1191)/(AF1182+AF1191))^($F1200*(1+$E1200))</f>
        <v/>
      </c>
      <c r="AH1200" s="47">
        <f>AG1200*(1/(1+$G1200))^(1+$E1200)*(1+AH$7)^$D1200*(AH1182/AG1182)^$E1200*((AH1182+AH1191)/(AG1182+AG1191))^($F1200*(1+$E1200))</f>
        <v/>
      </c>
      <c r="AI1200" s="47">
        <f>AH1200*(1/(1+$G1200))^(1+$E1200)*(1+AI$7)^$D1200*(AI1182/AH1182)^$E1200*((AI1182+AI1191)/(AH1182+AH1191))^($F1200*(1+$E1200))</f>
        <v/>
      </c>
      <c r="AJ1200" s="47">
        <f>AI1200*(1/(1+$G1200))^(1+$E1200)*(1+AJ$7)^$D1200*(AJ1182/AI1182)^$E1200*((AJ1182+AJ1191)/(AI1182+AI1191))^($F1200*(1+$E1200))</f>
        <v/>
      </c>
      <c r="AK1200" s="47">
        <f>AJ1200*(1/(1+$G1200))^(1+$E1200)*(1+AK$7)^$D1200*(AK1182/AJ1182)^$E1200*((AK1182+AK1191)/(AJ1182+AJ1191))^($F1200*(1+$E1200))</f>
        <v/>
      </c>
      <c r="AL1200" s="47">
        <f>AK1200*(1/(1+$G1200))^(1+$E1200)*(1+AL$7)^$D1200*(AL1182/AK1182)^$E1200*((AL1182+AL1191)/(AK1182+AK1191))^($F1200*(1+$E1200))</f>
        <v/>
      </c>
      <c r="AM1200" s="47">
        <f>AL1200*(1/(1+$G1200))^(1+$E1200)*(1+AM$7)^$D1200*(AM1182/AL1182)^$E1200*((AM1182+AM1191)/(AL1182+AL1191))^($F1200*(1+$E1200))</f>
        <v/>
      </c>
      <c r="AN1200" s="47">
        <f>AM1200*(1/(1+$G1200))^(1+$E1200)*(1+AN$7)^$D1200*(AN1182/AM1182)^$E1200*((AN1182+AN1191)/(AM1182+AM1191))^($F1200*(1+$E1200))</f>
        <v/>
      </c>
      <c r="AO1200" s="47">
        <f>AN1200*(1/(1+$G1200))^(1+$E1200)*(1+AO$7)^$D1200*(AO1182/AN1182)^$E1200*((AO1182+AO1191)/(AN1182+AN1191))^($F1200*(1+$E1200))</f>
        <v/>
      </c>
      <c r="AP1200" s="47">
        <f>AO1200*(1/(1+$G1200))^(1+$E1200)*(1+AP$7)^$D1200*(AP1182/AO1182)^$E1200*((AP1182+AP1191)/(AO1182+AO1191))^($F1200*(1+$E1200))</f>
        <v/>
      </c>
      <c r="AQ1200" s="47">
        <f>AP1200*(1/(1+$G1200))^(1+$E1200)*(1+AQ$7)^$D1200*(AQ1182/AP1182)^$E1200*((AQ1182+AQ1191)/(AP1182+AP1191))^($F1200*(1+$E1200))</f>
        <v/>
      </c>
      <c r="AR1200" s="47">
        <f>AQ1200*(1/(1+$G1200))^(1+$E1200)*(1+AR$7)^$D1200*(AR1182/AQ1182)^$E1200*((AR1182+AR1191)/(AQ1182+AQ1191))^($F1200*(1+$E1200))</f>
        <v/>
      </c>
      <c r="AS1200" s="47">
        <f>AR1200*(1/(1+$G1200))^(1+$E1200)*(1+AS$7)^$D1200*(AS1182/AR1182)^$E1200*((AS1182+AS1191)/(AR1182+AR1191))^($F1200*(1+$E1200))</f>
        <v/>
      </c>
      <c r="AT1200" s="47">
        <f>AS1200*(1/(1+$G1200))^(1+$E1200)*(1+AT$7)^$D1200*(AT1182/AS1182)^$E1200*((AT1182+AT1191)/(AS1182+AS1191))^($F1200*(1+$E1200))</f>
        <v/>
      </c>
      <c r="AU1200" s="47">
        <f>AT1200*(1/(1+$G1200))^(1+$E1200)*(1+AU$7)^$D1200*(AU1182/AT1182)^$E1200*((AU1182+AU1191)/(AT1182+AT1191))^($F1200*(1+$E1200))</f>
        <v/>
      </c>
      <c r="AV1200" s="47">
        <f>AU1200*(1/(1+$G1200))^(1+$E1200)*(1+AV$7)^$D1200*(AV1182/AU1182)^$E1200*((AV1182+AV1191)/(AU1182+AU1191))^($F1200*(1+$E1200))</f>
        <v/>
      </c>
      <c r="AW1200" s="47">
        <f>AV1200*(1/(1+$G1200))^(1+$E1200)*(1+AW$7)^$D1200*(AW1182/AV1182)^$E1200*((AW1182+AW1191)/(AV1182+AV1191))^($F1200*(1+$E1200))</f>
        <v/>
      </c>
      <c r="AX1200" s="48">
        <f>FUELUSE(AW1200,AX1182,AW1182,AX1191,AW1191,AX$7,$D1200,$E1200,$F1200,$G1200)</f>
        <v/>
      </c>
    </row>
    <row r="1201" hidden="1" outlineLevel="2">
      <c r="A1201" s="5" t="inlineStr">
        <is>
          <t>ener</t>
        </is>
      </c>
      <c r="B1201" s="5" t="inlineStr">
        <is>
          <t>ker</t>
        </is>
      </c>
      <c r="C1201" s="5" t="inlineStr">
        <is>
          <t>cst</t>
        </is>
      </c>
      <c r="D1201" s="40">
        <f>INDEX(Inputs!$N$5:$N$132,MATCH($B1201&amp;"|"&amp;$C1201,Inputs!$A$5:$A$132,0))</f>
        <v/>
      </c>
      <c r="E1201" s="40">
        <f>INDEX(Inputs!$O$5:$O$132,MATCH($B1201&amp;"|"&amp;$C1201,Inputs!$A$5:$A$132,0))</f>
        <v/>
      </c>
      <c r="F1201" s="40">
        <f>INDEX(Inputs!$P$5:$P$132,MATCH($B1201&amp;"|"&amp;$C1201,Inputs!$A$5:$A$132,0))</f>
        <v/>
      </c>
      <c r="G1201" s="40">
        <f>INDEX(Inputs!$Q$5:$Q$132,MATCH($B1201&amp;"|"&amp;$C1201,Inputs!$A$5:$A$132,0))</f>
        <v/>
      </c>
      <c r="H1201" s="5">
        <f>INDEX(Variables!$B$5:$B$105,MATCH($A1201,Variables!$A$5:$A$105,0))&amp;IF($C1201="",""," | "&amp;INDEX(Mapping!$B$5:$B$26,MATCH($C1201,Mapping!$A$5:$A$26,0))&amp;" | "&amp;INDEX(Mapping!$B$30:$B$41,MATCH($B1201,Mapping!$A$30:$A$41,0)))</f>
        <v/>
      </c>
      <c r="I1201" s="5">
        <f>INDEX(Variables!$C$5:$C$105,MATCH($A1201,Variables!$A$5:$A$105,0))</f>
        <v/>
      </c>
      <c r="J1201" s="5">
        <f>INDEX(Variables!$E$5:$E$105,MATCH($A1201,Variables!$A$5:$A$105,0))</f>
        <v/>
      </c>
      <c r="K1201" s="25">
        <f>LOWER(Settings!$C$4)&amp;".mit."&amp;$A1201&amp;IF($C1201="","","."&amp;$C1201&amp;"."&amp;$B1201)&amp;IF(INDEX(Variables!$D$5:$D$105,MATCH($A1201,Variables!$A$5:$A$105,0))="","","."&amp;INDEX(Variables!$D$5:$D$105,MATCH($A1201,Variables!$A$5:$A$105,0)))&amp;"."&amp;K$5</f>
        <v/>
      </c>
      <c r="L1201" s="46">
        <f>INDEX(Inputs!$U$5:$U$132,MATCH($B1201&amp;"|"&amp;$C1201,Inputs!$A$5:$A$132,0))</f>
        <v/>
      </c>
      <c r="M1201" s="47">
        <f>L1201*(1/(1+$G1201))^(1+$E1201)*(1+M$7)^$D1201*(M1183/L1183)^$E1201*((M1183+M1192)/(L1183+L1192))^($F1201*(1+$E1201))</f>
        <v/>
      </c>
      <c r="N1201" s="47">
        <f>M1201*(1/(1+$G1201))^(1+$E1201)*(1+N$7)^$D1201*(N1183/M1183)^$E1201*((N1183+N1192)/(M1183+M1192))^($F1201*(1+$E1201))</f>
        <v/>
      </c>
      <c r="O1201" s="47">
        <f>N1201*(1/(1+$G1201))^(1+$E1201)*(1+O$7)^$D1201*(O1183/N1183)^$E1201*((O1183+O1192)/(N1183+N1192))^($F1201*(1+$E1201))</f>
        <v/>
      </c>
      <c r="P1201" s="47">
        <f>O1201*(1/(1+$G1201))^(1+$E1201)*(1+P$7)^$D1201*(P1183/O1183)^$E1201*((P1183+P1192)/(O1183+O1192))^($F1201*(1+$E1201))</f>
        <v/>
      </c>
      <c r="Q1201" s="47">
        <f>P1201*(1/(1+$G1201))^(1+$E1201)*(1+Q$7)^$D1201*(Q1183/P1183)^$E1201*((Q1183+Q1192)/(P1183+P1192))^($F1201*(1+$E1201))</f>
        <v/>
      </c>
      <c r="R1201" s="47">
        <f>Q1201*(1/(1+$G1201))^(1+$E1201)*(1+R$7)^$D1201*(R1183/Q1183)^$E1201*((R1183+R1192)/(Q1183+Q1192))^($F1201*(1+$E1201))</f>
        <v/>
      </c>
      <c r="S1201" s="47">
        <f>R1201*(1/(1+$G1201))^(1+$E1201)*(1+S$7)^$D1201*(S1183/R1183)^$E1201*((S1183+S1192)/(R1183+R1192))^($F1201*(1+$E1201))</f>
        <v/>
      </c>
      <c r="T1201" s="47">
        <f>S1201*(1/(1+$G1201))^(1+$E1201)*(1+T$7)^$D1201*(T1183/S1183)^$E1201*((T1183+T1192)/(S1183+S1192))^($F1201*(1+$E1201))</f>
        <v/>
      </c>
      <c r="U1201" s="47">
        <f>T1201*(1/(1+$G1201))^(1+$E1201)*(1+U$7)^$D1201*(U1183/T1183)^$E1201*((U1183+U1192)/(T1183+T1192))^($F1201*(1+$E1201))</f>
        <v/>
      </c>
      <c r="V1201" s="47">
        <f>U1201*(1/(1+$G1201))^(1+$E1201)*(1+V$7)^$D1201*(V1183/U1183)^$E1201*((V1183+V1192)/(U1183+U1192))^($F1201*(1+$E1201))</f>
        <v/>
      </c>
      <c r="W1201" s="47">
        <f>V1201*(1/(1+$G1201))^(1+$E1201)*(1+W$7)^$D1201*(W1183/V1183)^$E1201*((W1183+W1192)/(V1183+V1192))^($F1201*(1+$E1201))</f>
        <v/>
      </c>
      <c r="X1201" s="47">
        <f>W1201*(1/(1+$G1201))^(1+$E1201)*(1+X$7)^$D1201*(X1183/W1183)^$E1201*((X1183+X1192)/(W1183+W1192))^($F1201*(1+$E1201))</f>
        <v/>
      </c>
      <c r="Y1201" s="47">
        <f>X1201*(1/(1+$G1201))^(1+$E1201)*(1+Y$7)^$D1201*(Y1183/X1183)^$E1201*((Y1183+Y1192)/(X1183+X1192))^($F1201*(1+$E1201))</f>
        <v/>
      </c>
      <c r="Z1201" s="47">
        <f>Y1201*(1/(1+$G1201))^(1+$E1201)*(1+Z$7)^$D1201*(Z1183/Y1183)^$E1201*((Z1183+Z1192)/(Y1183+Y1192))^($F1201*(1+$E1201))</f>
        <v/>
      </c>
      <c r="AA1201" s="47">
        <f>Z1201*(1/(1+$G1201))^(1+$E1201)*(1+AA$7)^$D1201*(AA1183/Z1183)^$E1201*((AA1183+AA1192)/(Z1183+Z1192))^($F1201*(1+$E1201))</f>
        <v/>
      </c>
      <c r="AB1201" s="47">
        <f>AA1201*(1/(1+$G1201))^(1+$E1201)*(1+AB$7)^$D1201*(AB1183/AA1183)^$E1201*((AB1183+AB1192)/(AA1183+AA1192))^($F1201*(1+$E1201))</f>
        <v/>
      </c>
      <c r="AC1201" s="47">
        <f>AB1201*(1/(1+$G1201))^(1+$E1201)*(1+AC$7)^$D1201*(AC1183/AB1183)^$E1201*((AC1183+AC1192)/(AB1183+AB1192))^($F1201*(1+$E1201))</f>
        <v/>
      </c>
      <c r="AD1201" s="48">
        <f>FUELUSE(AC1201,AD1183,AC1183,AD1192,AC1192,AD$7,$D1201,$E1201,$F1201,$G1201)</f>
        <v/>
      </c>
      <c r="AE1201" s="25">
        <f>LOWER(Settings!$C$4)&amp;".mit."&amp;$A1201&amp;IF($C1201="","","."&amp;$C1201&amp;"."&amp;$B1201)&amp;IF(INDEX(Variables!$D$5:$D$105,MATCH($A1201,Variables!$A$5:$A$105,0))="","","."&amp;INDEX(Variables!$D$5:$D$105,MATCH($A1201,Variables!$A$5:$A$105,0)))&amp;"."&amp;AE$5</f>
        <v/>
      </c>
      <c r="AF1201" s="46">
        <f>INDEX(Inputs!$U$5:$U$132,MATCH($B1201&amp;"|"&amp;$C1201,Inputs!$A$5:$A$132,0))</f>
        <v/>
      </c>
      <c r="AG1201" s="47">
        <f>AF1201*(1/(1+$G1201))^(1+$E1201)*(1+AG$7)^$D1201*(AG1183/AF1183)^$E1201*((AG1183+AG1192)/(AF1183+AF1192))^($F1201*(1+$E1201))</f>
        <v/>
      </c>
      <c r="AH1201" s="47">
        <f>AG1201*(1/(1+$G1201))^(1+$E1201)*(1+AH$7)^$D1201*(AH1183/AG1183)^$E1201*((AH1183+AH1192)/(AG1183+AG1192))^($F1201*(1+$E1201))</f>
        <v/>
      </c>
      <c r="AI1201" s="47">
        <f>AH1201*(1/(1+$G1201))^(1+$E1201)*(1+AI$7)^$D1201*(AI1183/AH1183)^$E1201*((AI1183+AI1192)/(AH1183+AH1192))^($F1201*(1+$E1201))</f>
        <v/>
      </c>
      <c r="AJ1201" s="47">
        <f>AI1201*(1/(1+$G1201))^(1+$E1201)*(1+AJ$7)^$D1201*(AJ1183/AI1183)^$E1201*((AJ1183+AJ1192)/(AI1183+AI1192))^($F1201*(1+$E1201))</f>
        <v/>
      </c>
      <c r="AK1201" s="47">
        <f>AJ1201*(1/(1+$G1201))^(1+$E1201)*(1+AK$7)^$D1201*(AK1183/AJ1183)^$E1201*((AK1183+AK1192)/(AJ1183+AJ1192))^($F1201*(1+$E1201))</f>
        <v/>
      </c>
      <c r="AL1201" s="47">
        <f>AK1201*(1/(1+$G1201))^(1+$E1201)*(1+AL$7)^$D1201*(AL1183/AK1183)^$E1201*((AL1183+AL1192)/(AK1183+AK1192))^($F1201*(1+$E1201))</f>
        <v/>
      </c>
      <c r="AM1201" s="47">
        <f>AL1201*(1/(1+$G1201))^(1+$E1201)*(1+AM$7)^$D1201*(AM1183/AL1183)^$E1201*((AM1183+AM1192)/(AL1183+AL1192))^($F1201*(1+$E1201))</f>
        <v/>
      </c>
      <c r="AN1201" s="47">
        <f>AM1201*(1/(1+$G1201))^(1+$E1201)*(1+AN$7)^$D1201*(AN1183/AM1183)^$E1201*((AN1183+AN1192)/(AM1183+AM1192))^($F1201*(1+$E1201))</f>
        <v/>
      </c>
      <c r="AO1201" s="47">
        <f>AN1201*(1/(1+$G1201))^(1+$E1201)*(1+AO$7)^$D1201*(AO1183/AN1183)^$E1201*((AO1183+AO1192)/(AN1183+AN1192))^($F1201*(1+$E1201))</f>
        <v/>
      </c>
      <c r="AP1201" s="47">
        <f>AO1201*(1/(1+$G1201))^(1+$E1201)*(1+AP$7)^$D1201*(AP1183/AO1183)^$E1201*((AP1183+AP1192)/(AO1183+AO1192))^($F1201*(1+$E1201))</f>
        <v/>
      </c>
      <c r="AQ1201" s="47">
        <f>AP1201*(1/(1+$G1201))^(1+$E1201)*(1+AQ$7)^$D1201*(AQ1183/AP1183)^$E1201*((AQ1183+AQ1192)/(AP1183+AP1192))^($F1201*(1+$E1201))</f>
        <v/>
      </c>
      <c r="AR1201" s="47">
        <f>AQ1201*(1/(1+$G1201))^(1+$E1201)*(1+AR$7)^$D1201*(AR1183/AQ1183)^$E1201*((AR1183+AR1192)/(AQ1183+AQ1192))^($F1201*(1+$E1201))</f>
        <v/>
      </c>
      <c r="AS1201" s="47">
        <f>AR1201*(1/(1+$G1201))^(1+$E1201)*(1+AS$7)^$D1201*(AS1183/AR1183)^$E1201*((AS1183+AS1192)/(AR1183+AR1192))^($F1201*(1+$E1201))</f>
        <v/>
      </c>
      <c r="AT1201" s="47">
        <f>AS1201*(1/(1+$G1201))^(1+$E1201)*(1+AT$7)^$D1201*(AT1183/AS1183)^$E1201*((AT1183+AT1192)/(AS1183+AS1192))^($F1201*(1+$E1201))</f>
        <v/>
      </c>
      <c r="AU1201" s="47">
        <f>AT1201*(1/(1+$G1201))^(1+$E1201)*(1+AU$7)^$D1201*(AU1183/AT1183)^$E1201*((AU1183+AU1192)/(AT1183+AT1192))^($F1201*(1+$E1201))</f>
        <v/>
      </c>
      <c r="AV1201" s="47">
        <f>AU1201*(1/(1+$G1201))^(1+$E1201)*(1+AV$7)^$D1201*(AV1183/AU1183)^$E1201*((AV1183+AV1192)/(AU1183+AU1192))^($F1201*(1+$E1201))</f>
        <v/>
      </c>
      <c r="AW1201" s="47">
        <f>AV1201*(1/(1+$G1201))^(1+$E1201)*(1+AW$7)^$D1201*(AW1183/AV1183)^$E1201*((AW1183+AW1192)/(AV1183+AV1192))^($F1201*(1+$E1201))</f>
        <v/>
      </c>
      <c r="AX1201" s="48">
        <f>FUELUSE(AW1201,AX1183,AW1183,AX1192,AW1192,AX$7,$D1201,$E1201,$F1201,$G1201)</f>
        <v/>
      </c>
    </row>
    <row r="1202" hidden="1" outlineLevel="2">
      <c r="A1202" s="5" t="inlineStr">
        <is>
          <t>ener</t>
        </is>
      </c>
      <c r="B1202" s="5" t="inlineStr">
        <is>
          <t>oop</t>
        </is>
      </c>
      <c r="C1202" s="5" t="inlineStr">
        <is>
          <t>cst</t>
        </is>
      </c>
      <c r="D1202" s="40">
        <f>INDEX(Inputs!$N$5:$N$132,MATCH($B1202&amp;"|"&amp;$C1202,Inputs!$A$5:$A$132,0))</f>
        <v/>
      </c>
      <c r="E1202" s="40">
        <f>INDEX(Inputs!$O$5:$O$132,MATCH($B1202&amp;"|"&amp;$C1202,Inputs!$A$5:$A$132,0))</f>
        <v/>
      </c>
      <c r="F1202" s="40">
        <f>INDEX(Inputs!$P$5:$P$132,MATCH($B1202&amp;"|"&amp;$C1202,Inputs!$A$5:$A$132,0))</f>
        <v/>
      </c>
      <c r="G1202" s="40">
        <f>INDEX(Inputs!$Q$5:$Q$132,MATCH($B1202&amp;"|"&amp;$C1202,Inputs!$A$5:$A$132,0))</f>
        <v/>
      </c>
      <c r="H1202" s="5">
        <f>INDEX(Variables!$B$5:$B$105,MATCH($A1202,Variables!$A$5:$A$105,0))&amp;IF($C1202="",""," | "&amp;INDEX(Mapping!$B$5:$B$26,MATCH($C1202,Mapping!$A$5:$A$26,0))&amp;" | "&amp;INDEX(Mapping!$B$30:$B$41,MATCH($B1202,Mapping!$A$30:$A$41,0)))</f>
        <v/>
      </c>
      <c r="I1202" s="5">
        <f>INDEX(Variables!$C$5:$C$105,MATCH($A1202,Variables!$A$5:$A$105,0))</f>
        <v/>
      </c>
      <c r="J1202" s="5">
        <f>INDEX(Variables!$E$5:$E$105,MATCH($A1202,Variables!$A$5:$A$105,0))</f>
        <v/>
      </c>
      <c r="K1202" s="25">
        <f>LOWER(Settings!$C$4)&amp;".mit."&amp;$A1202&amp;IF($C1202="","","."&amp;$C1202&amp;"."&amp;$B1202)&amp;IF(INDEX(Variables!$D$5:$D$105,MATCH($A1202,Variables!$A$5:$A$105,0))="","","."&amp;INDEX(Variables!$D$5:$D$105,MATCH($A1202,Variables!$A$5:$A$105,0)))&amp;"."&amp;K$5</f>
        <v/>
      </c>
      <c r="L1202" s="46">
        <f>INDEX(Inputs!$U$5:$U$132,MATCH($B1202&amp;"|"&amp;$C1202,Inputs!$A$5:$A$132,0))</f>
        <v/>
      </c>
      <c r="M1202" s="47">
        <f>L1202*(1/(1+$G1202))^(1+$E1202)*(1+M$7)^$D1202*(M1184/L1184)^$E1202*((M1184+M1193)/(L1184+L1193))^($F1202*(1+$E1202))</f>
        <v/>
      </c>
      <c r="N1202" s="47">
        <f>M1202*(1/(1+$G1202))^(1+$E1202)*(1+N$7)^$D1202*(N1184/M1184)^$E1202*((N1184+N1193)/(M1184+M1193))^($F1202*(1+$E1202))</f>
        <v/>
      </c>
      <c r="O1202" s="47">
        <f>N1202*(1/(1+$G1202))^(1+$E1202)*(1+O$7)^$D1202*(O1184/N1184)^$E1202*((O1184+O1193)/(N1184+N1193))^($F1202*(1+$E1202))</f>
        <v/>
      </c>
      <c r="P1202" s="47">
        <f>O1202*(1/(1+$G1202))^(1+$E1202)*(1+P$7)^$D1202*(P1184/O1184)^$E1202*((P1184+P1193)/(O1184+O1193))^($F1202*(1+$E1202))</f>
        <v/>
      </c>
      <c r="Q1202" s="47">
        <f>P1202*(1/(1+$G1202))^(1+$E1202)*(1+Q$7)^$D1202*(Q1184/P1184)^$E1202*((Q1184+Q1193)/(P1184+P1193))^($F1202*(1+$E1202))</f>
        <v/>
      </c>
      <c r="R1202" s="47">
        <f>Q1202*(1/(1+$G1202))^(1+$E1202)*(1+R$7)^$D1202*(R1184/Q1184)^$E1202*((R1184+R1193)/(Q1184+Q1193))^($F1202*(1+$E1202))</f>
        <v/>
      </c>
      <c r="S1202" s="47">
        <f>R1202*(1/(1+$G1202))^(1+$E1202)*(1+S$7)^$D1202*(S1184/R1184)^$E1202*((S1184+S1193)/(R1184+R1193))^($F1202*(1+$E1202))</f>
        <v/>
      </c>
      <c r="T1202" s="47">
        <f>S1202*(1/(1+$G1202))^(1+$E1202)*(1+T$7)^$D1202*(T1184/S1184)^$E1202*((T1184+T1193)/(S1184+S1193))^($F1202*(1+$E1202))</f>
        <v/>
      </c>
      <c r="U1202" s="47">
        <f>T1202*(1/(1+$G1202))^(1+$E1202)*(1+U$7)^$D1202*(U1184/T1184)^$E1202*((U1184+U1193)/(T1184+T1193))^($F1202*(1+$E1202))</f>
        <v/>
      </c>
      <c r="V1202" s="47">
        <f>U1202*(1/(1+$G1202))^(1+$E1202)*(1+V$7)^$D1202*(V1184/U1184)^$E1202*((V1184+V1193)/(U1184+U1193))^($F1202*(1+$E1202))</f>
        <v/>
      </c>
      <c r="W1202" s="47">
        <f>V1202*(1/(1+$G1202))^(1+$E1202)*(1+W$7)^$D1202*(W1184/V1184)^$E1202*((W1184+W1193)/(V1184+V1193))^($F1202*(1+$E1202))</f>
        <v/>
      </c>
      <c r="X1202" s="47">
        <f>W1202*(1/(1+$G1202))^(1+$E1202)*(1+X$7)^$D1202*(X1184/W1184)^$E1202*((X1184+X1193)/(W1184+W1193))^($F1202*(1+$E1202))</f>
        <v/>
      </c>
      <c r="Y1202" s="47">
        <f>X1202*(1/(1+$G1202))^(1+$E1202)*(1+Y$7)^$D1202*(Y1184/X1184)^$E1202*((Y1184+Y1193)/(X1184+X1193))^($F1202*(1+$E1202))</f>
        <v/>
      </c>
      <c r="Z1202" s="47">
        <f>Y1202*(1/(1+$G1202))^(1+$E1202)*(1+Z$7)^$D1202*(Z1184/Y1184)^$E1202*((Z1184+Z1193)/(Y1184+Y1193))^($F1202*(1+$E1202))</f>
        <v/>
      </c>
      <c r="AA1202" s="47">
        <f>Z1202*(1/(1+$G1202))^(1+$E1202)*(1+AA$7)^$D1202*(AA1184/Z1184)^$E1202*((AA1184+AA1193)/(Z1184+Z1193))^($F1202*(1+$E1202))</f>
        <v/>
      </c>
      <c r="AB1202" s="47">
        <f>AA1202*(1/(1+$G1202))^(1+$E1202)*(1+AB$7)^$D1202*(AB1184/AA1184)^$E1202*((AB1184+AB1193)/(AA1184+AA1193))^($F1202*(1+$E1202))</f>
        <v/>
      </c>
      <c r="AC1202" s="47">
        <f>AB1202*(1/(1+$G1202))^(1+$E1202)*(1+AC$7)^$D1202*(AC1184/AB1184)^$E1202*((AC1184+AC1193)/(AB1184+AB1193))^($F1202*(1+$E1202))</f>
        <v/>
      </c>
      <c r="AD1202" s="48">
        <f>FUELUSE(AC1202,AD1184,AC1184,AD1193,AC1193,AD$7,$D1202,$E1202,$F1202,$G1202)</f>
        <v/>
      </c>
      <c r="AE1202" s="25">
        <f>LOWER(Settings!$C$4)&amp;".mit."&amp;$A1202&amp;IF($C1202="","","."&amp;$C1202&amp;"."&amp;$B1202)&amp;IF(INDEX(Variables!$D$5:$D$105,MATCH($A1202,Variables!$A$5:$A$105,0))="","","."&amp;INDEX(Variables!$D$5:$D$105,MATCH($A1202,Variables!$A$5:$A$105,0)))&amp;"."&amp;AE$5</f>
        <v/>
      </c>
      <c r="AF1202" s="46">
        <f>INDEX(Inputs!$U$5:$U$132,MATCH($B1202&amp;"|"&amp;$C1202,Inputs!$A$5:$A$132,0))</f>
        <v/>
      </c>
      <c r="AG1202" s="47">
        <f>AF1202*(1/(1+$G1202))^(1+$E1202)*(1+AG$7)^$D1202*(AG1184/AF1184)^$E1202*((AG1184+AG1193)/(AF1184+AF1193))^($F1202*(1+$E1202))</f>
        <v/>
      </c>
      <c r="AH1202" s="47">
        <f>AG1202*(1/(1+$G1202))^(1+$E1202)*(1+AH$7)^$D1202*(AH1184/AG1184)^$E1202*((AH1184+AH1193)/(AG1184+AG1193))^($F1202*(1+$E1202))</f>
        <v/>
      </c>
      <c r="AI1202" s="47">
        <f>AH1202*(1/(1+$G1202))^(1+$E1202)*(1+AI$7)^$D1202*(AI1184/AH1184)^$E1202*((AI1184+AI1193)/(AH1184+AH1193))^($F1202*(1+$E1202))</f>
        <v/>
      </c>
      <c r="AJ1202" s="47">
        <f>AI1202*(1/(1+$G1202))^(1+$E1202)*(1+AJ$7)^$D1202*(AJ1184/AI1184)^$E1202*((AJ1184+AJ1193)/(AI1184+AI1193))^($F1202*(1+$E1202))</f>
        <v/>
      </c>
      <c r="AK1202" s="47">
        <f>AJ1202*(1/(1+$G1202))^(1+$E1202)*(1+AK$7)^$D1202*(AK1184/AJ1184)^$E1202*((AK1184+AK1193)/(AJ1184+AJ1193))^($F1202*(1+$E1202))</f>
        <v/>
      </c>
      <c r="AL1202" s="47">
        <f>AK1202*(1/(1+$G1202))^(1+$E1202)*(1+AL$7)^$D1202*(AL1184/AK1184)^$E1202*((AL1184+AL1193)/(AK1184+AK1193))^($F1202*(1+$E1202))</f>
        <v/>
      </c>
      <c r="AM1202" s="47">
        <f>AL1202*(1/(1+$G1202))^(1+$E1202)*(1+AM$7)^$D1202*(AM1184/AL1184)^$E1202*((AM1184+AM1193)/(AL1184+AL1193))^($F1202*(1+$E1202))</f>
        <v/>
      </c>
      <c r="AN1202" s="47">
        <f>AM1202*(1/(1+$G1202))^(1+$E1202)*(1+AN$7)^$D1202*(AN1184/AM1184)^$E1202*((AN1184+AN1193)/(AM1184+AM1193))^($F1202*(1+$E1202))</f>
        <v/>
      </c>
      <c r="AO1202" s="47">
        <f>AN1202*(1/(1+$G1202))^(1+$E1202)*(1+AO$7)^$D1202*(AO1184/AN1184)^$E1202*((AO1184+AO1193)/(AN1184+AN1193))^($F1202*(1+$E1202))</f>
        <v/>
      </c>
      <c r="AP1202" s="47">
        <f>AO1202*(1/(1+$G1202))^(1+$E1202)*(1+AP$7)^$D1202*(AP1184/AO1184)^$E1202*((AP1184+AP1193)/(AO1184+AO1193))^($F1202*(1+$E1202))</f>
        <v/>
      </c>
      <c r="AQ1202" s="47">
        <f>AP1202*(1/(1+$G1202))^(1+$E1202)*(1+AQ$7)^$D1202*(AQ1184/AP1184)^$E1202*((AQ1184+AQ1193)/(AP1184+AP1193))^($F1202*(1+$E1202))</f>
        <v/>
      </c>
      <c r="AR1202" s="47">
        <f>AQ1202*(1/(1+$G1202))^(1+$E1202)*(1+AR$7)^$D1202*(AR1184/AQ1184)^$E1202*((AR1184+AR1193)/(AQ1184+AQ1193))^($F1202*(1+$E1202))</f>
        <v/>
      </c>
      <c r="AS1202" s="47">
        <f>AR1202*(1/(1+$G1202))^(1+$E1202)*(1+AS$7)^$D1202*(AS1184/AR1184)^$E1202*((AS1184+AS1193)/(AR1184+AR1193))^($F1202*(1+$E1202))</f>
        <v/>
      </c>
      <c r="AT1202" s="47">
        <f>AS1202*(1/(1+$G1202))^(1+$E1202)*(1+AT$7)^$D1202*(AT1184/AS1184)^$E1202*((AT1184+AT1193)/(AS1184+AS1193))^($F1202*(1+$E1202))</f>
        <v/>
      </c>
      <c r="AU1202" s="47">
        <f>AT1202*(1/(1+$G1202))^(1+$E1202)*(1+AU$7)^$D1202*(AU1184/AT1184)^$E1202*((AU1184+AU1193)/(AT1184+AT1193))^($F1202*(1+$E1202))</f>
        <v/>
      </c>
      <c r="AV1202" s="47">
        <f>AU1202*(1/(1+$G1202))^(1+$E1202)*(1+AV$7)^$D1202*(AV1184/AU1184)^$E1202*((AV1184+AV1193)/(AU1184+AU1193))^($F1202*(1+$E1202))</f>
        <v/>
      </c>
      <c r="AW1202" s="47">
        <f>AV1202*(1/(1+$G1202))^(1+$E1202)*(1+AW$7)^$D1202*(AW1184/AV1184)^$E1202*((AW1184+AW1193)/(AV1184+AV1193))^($F1202*(1+$E1202))</f>
        <v/>
      </c>
      <c r="AX1202" s="48">
        <f>FUELUSE(AW1202,AX1184,AW1184,AX1193,AW1193,AX$7,$D1202,$E1202,$F1202,$G1202)</f>
        <v/>
      </c>
    </row>
    <row r="1203" hidden="1" outlineLevel="2">
      <c r="A1203" s="5" t="inlineStr">
        <is>
          <t>ener</t>
        </is>
      </c>
      <c r="B1203" s="5" t="inlineStr">
        <is>
          <t>bio</t>
        </is>
      </c>
      <c r="C1203" s="5" t="inlineStr">
        <is>
          <t>cst</t>
        </is>
      </c>
      <c r="D1203" s="40">
        <f>INDEX(Inputs!$N$5:$N$132,MATCH($B1203&amp;"|"&amp;$C1203,Inputs!$A$5:$A$132,0))</f>
        <v/>
      </c>
      <c r="E1203" s="40">
        <f>INDEX(Inputs!$O$5:$O$132,MATCH($B1203&amp;"|"&amp;$C1203,Inputs!$A$5:$A$132,0))</f>
        <v/>
      </c>
      <c r="F1203" s="40">
        <f>INDEX(Inputs!$P$5:$P$132,MATCH($B1203&amp;"|"&amp;$C1203,Inputs!$A$5:$A$132,0))</f>
        <v/>
      </c>
      <c r="G1203" s="40">
        <f>INDEX(Inputs!$Q$5:$Q$132,MATCH($B1203&amp;"|"&amp;$C1203,Inputs!$A$5:$A$132,0))</f>
        <v/>
      </c>
      <c r="H1203" s="5">
        <f>INDEX(Variables!$B$5:$B$105,MATCH($A1203,Variables!$A$5:$A$105,0))&amp;IF($C1203="",""," | "&amp;INDEX(Mapping!$B$5:$B$26,MATCH($C1203,Mapping!$A$5:$A$26,0))&amp;" | "&amp;INDEX(Mapping!$B$30:$B$41,MATCH($B1203,Mapping!$A$30:$A$41,0)))</f>
        <v/>
      </c>
      <c r="I1203" s="5">
        <f>INDEX(Variables!$C$5:$C$105,MATCH($A1203,Variables!$A$5:$A$105,0))</f>
        <v/>
      </c>
      <c r="J1203" s="5">
        <f>INDEX(Variables!$E$5:$E$105,MATCH($A1203,Variables!$A$5:$A$105,0))</f>
        <v/>
      </c>
      <c r="K1203" s="25">
        <f>LOWER(Settings!$C$4)&amp;".mit."&amp;$A1203&amp;IF($C1203="","","."&amp;$C1203&amp;"."&amp;$B1203)&amp;IF(INDEX(Variables!$D$5:$D$105,MATCH($A1203,Variables!$A$5:$A$105,0))="","","."&amp;INDEX(Variables!$D$5:$D$105,MATCH($A1203,Variables!$A$5:$A$105,0)))&amp;"."&amp;K$5</f>
        <v/>
      </c>
      <c r="L1203" s="46">
        <f>INDEX(Inputs!$U$5:$U$132,MATCH($B1203&amp;"|"&amp;$C1203,Inputs!$A$5:$A$132,0))</f>
        <v/>
      </c>
      <c r="M1203" s="47">
        <f>L1203*(1/(1+$G1203))^(1+$E1203)*(1+M$7)^$D1203*(M1185/L1185)^$E1203*((M1185+M1194)/(L1185+L1194))^($F1203*(1+$E1203))</f>
        <v/>
      </c>
      <c r="N1203" s="47">
        <f>M1203*(1/(1+$G1203))^(1+$E1203)*(1+N$7)^$D1203*(N1185/M1185)^$E1203*((N1185+N1194)/(M1185+M1194))^($F1203*(1+$E1203))</f>
        <v/>
      </c>
      <c r="O1203" s="47">
        <f>N1203*(1/(1+$G1203))^(1+$E1203)*(1+O$7)^$D1203*(O1185/N1185)^$E1203*((O1185+O1194)/(N1185+N1194))^($F1203*(1+$E1203))</f>
        <v/>
      </c>
      <c r="P1203" s="47">
        <f>O1203*(1/(1+$G1203))^(1+$E1203)*(1+P$7)^$D1203*(P1185/O1185)^$E1203*((P1185+P1194)/(O1185+O1194))^($F1203*(1+$E1203))</f>
        <v/>
      </c>
      <c r="Q1203" s="47">
        <f>P1203*(1/(1+$G1203))^(1+$E1203)*(1+Q$7)^$D1203*(Q1185/P1185)^$E1203*((Q1185+Q1194)/(P1185+P1194))^($F1203*(1+$E1203))</f>
        <v/>
      </c>
      <c r="R1203" s="47">
        <f>Q1203*(1/(1+$G1203))^(1+$E1203)*(1+R$7)^$D1203*(R1185/Q1185)^$E1203*((R1185+R1194)/(Q1185+Q1194))^($F1203*(1+$E1203))</f>
        <v/>
      </c>
      <c r="S1203" s="47">
        <f>R1203*(1/(1+$G1203))^(1+$E1203)*(1+S$7)^$D1203*(S1185/R1185)^$E1203*((S1185+S1194)/(R1185+R1194))^($F1203*(1+$E1203))</f>
        <v/>
      </c>
      <c r="T1203" s="47">
        <f>S1203*(1/(1+$G1203))^(1+$E1203)*(1+T$7)^$D1203*(T1185/S1185)^$E1203*((T1185+T1194)/(S1185+S1194))^($F1203*(1+$E1203))</f>
        <v/>
      </c>
      <c r="U1203" s="47">
        <f>T1203*(1/(1+$G1203))^(1+$E1203)*(1+U$7)^$D1203*(U1185/T1185)^$E1203*((U1185+U1194)/(T1185+T1194))^($F1203*(1+$E1203))</f>
        <v/>
      </c>
      <c r="V1203" s="47">
        <f>U1203*(1/(1+$G1203))^(1+$E1203)*(1+V$7)^$D1203*(V1185/U1185)^$E1203*((V1185+V1194)/(U1185+U1194))^($F1203*(1+$E1203))</f>
        <v/>
      </c>
      <c r="W1203" s="47">
        <f>V1203*(1/(1+$G1203))^(1+$E1203)*(1+W$7)^$D1203*(W1185/V1185)^$E1203*((W1185+W1194)/(V1185+V1194))^($F1203*(1+$E1203))</f>
        <v/>
      </c>
      <c r="X1203" s="47">
        <f>W1203*(1/(1+$G1203))^(1+$E1203)*(1+X$7)^$D1203*(X1185/W1185)^$E1203*((X1185+X1194)/(W1185+W1194))^($F1203*(1+$E1203))</f>
        <v/>
      </c>
      <c r="Y1203" s="47">
        <f>X1203*(1/(1+$G1203))^(1+$E1203)*(1+Y$7)^$D1203*(Y1185/X1185)^$E1203*((Y1185+Y1194)/(X1185+X1194))^($F1203*(1+$E1203))</f>
        <v/>
      </c>
      <c r="Z1203" s="47">
        <f>Y1203*(1/(1+$G1203))^(1+$E1203)*(1+Z$7)^$D1203*(Z1185/Y1185)^$E1203*((Z1185+Z1194)/(Y1185+Y1194))^($F1203*(1+$E1203))</f>
        <v/>
      </c>
      <c r="AA1203" s="47">
        <f>Z1203*(1/(1+$G1203))^(1+$E1203)*(1+AA$7)^$D1203*(AA1185/Z1185)^$E1203*((AA1185+AA1194)/(Z1185+Z1194))^($F1203*(1+$E1203))</f>
        <v/>
      </c>
      <c r="AB1203" s="47">
        <f>AA1203*(1/(1+$G1203))^(1+$E1203)*(1+AB$7)^$D1203*(AB1185/AA1185)^$E1203*((AB1185+AB1194)/(AA1185+AA1194))^($F1203*(1+$E1203))</f>
        <v/>
      </c>
      <c r="AC1203" s="47">
        <f>AB1203*(1/(1+$G1203))^(1+$E1203)*(1+AC$7)^$D1203*(AC1185/AB1185)^$E1203*((AC1185+AC1194)/(AB1185+AB1194))^($F1203*(1+$E1203))</f>
        <v/>
      </c>
      <c r="AD1203" s="48">
        <f>FUELUSE(AC1203,AD1185,AC1185,AD1194,AC1194,AD$7,$D1203,$E1203,$F1203,$G1203)</f>
        <v/>
      </c>
      <c r="AE1203" s="25">
        <f>LOWER(Settings!$C$4)&amp;".mit."&amp;$A1203&amp;IF($C1203="","","."&amp;$C1203&amp;"."&amp;$B1203)&amp;IF(INDEX(Variables!$D$5:$D$105,MATCH($A1203,Variables!$A$5:$A$105,0))="","","."&amp;INDEX(Variables!$D$5:$D$105,MATCH($A1203,Variables!$A$5:$A$105,0)))&amp;"."&amp;AE$5</f>
        <v/>
      </c>
      <c r="AF1203" s="46">
        <f>INDEX(Inputs!$U$5:$U$132,MATCH($B1203&amp;"|"&amp;$C1203,Inputs!$A$5:$A$132,0))</f>
        <v/>
      </c>
      <c r="AG1203" s="47">
        <f>AF1203*(1/(1+$G1203))^(1+$E1203)*(1+AG$7)^$D1203*(AG1185/AF1185)^$E1203*((AG1185+AG1194)/(AF1185+AF1194))^($F1203*(1+$E1203))</f>
        <v/>
      </c>
      <c r="AH1203" s="47">
        <f>AG1203*(1/(1+$G1203))^(1+$E1203)*(1+AH$7)^$D1203*(AH1185/AG1185)^$E1203*((AH1185+AH1194)/(AG1185+AG1194))^($F1203*(1+$E1203))</f>
        <v/>
      </c>
      <c r="AI1203" s="47">
        <f>AH1203*(1/(1+$G1203))^(1+$E1203)*(1+AI$7)^$D1203*(AI1185/AH1185)^$E1203*((AI1185+AI1194)/(AH1185+AH1194))^($F1203*(1+$E1203))</f>
        <v/>
      </c>
      <c r="AJ1203" s="47">
        <f>AI1203*(1/(1+$G1203))^(1+$E1203)*(1+AJ$7)^$D1203*(AJ1185/AI1185)^$E1203*((AJ1185+AJ1194)/(AI1185+AI1194))^($F1203*(1+$E1203))</f>
        <v/>
      </c>
      <c r="AK1203" s="47">
        <f>AJ1203*(1/(1+$G1203))^(1+$E1203)*(1+AK$7)^$D1203*(AK1185/AJ1185)^$E1203*((AK1185+AK1194)/(AJ1185+AJ1194))^($F1203*(1+$E1203))</f>
        <v/>
      </c>
      <c r="AL1203" s="47">
        <f>AK1203*(1/(1+$G1203))^(1+$E1203)*(1+AL$7)^$D1203*(AL1185/AK1185)^$E1203*((AL1185+AL1194)/(AK1185+AK1194))^($F1203*(1+$E1203))</f>
        <v/>
      </c>
      <c r="AM1203" s="47">
        <f>AL1203*(1/(1+$G1203))^(1+$E1203)*(1+AM$7)^$D1203*(AM1185/AL1185)^$E1203*((AM1185+AM1194)/(AL1185+AL1194))^($F1203*(1+$E1203))</f>
        <v/>
      </c>
      <c r="AN1203" s="47">
        <f>AM1203*(1/(1+$G1203))^(1+$E1203)*(1+AN$7)^$D1203*(AN1185/AM1185)^$E1203*((AN1185+AN1194)/(AM1185+AM1194))^($F1203*(1+$E1203))</f>
        <v/>
      </c>
      <c r="AO1203" s="47">
        <f>AN1203*(1/(1+$G1203))^(1+$E1203)*(1+AO$7)^$D1203*(AO1185/AN1185)^$E1203*((AO1185+AO1194)/(AN1185+AN1194))^($F1203*(1+$E1203))</f>
        <v/>
      </c>
      <c r="AP1203" s="47">
        <f>AO1203*(1/(1+$G1203))^(1+$E1203)*(1+AP$7)^$D1203*(AP1185/AO1185)^$E1203*((AP1185+AP1194)/(AO1185+AO1194))^($F1203*(1+$E1203))</f>
        <v/>
      </c>
      <c r="AQ1203" s="47">
        <f>AP1203*(1/(1+$G1203))^(1+$E1203)*(1+AQ$7)^$D1203*(AQ1185/AP1185)^$E1203*((AQ1185+AQ1194)/(AP1185+AP1194))^($F1203*(1+$E1203))</f>
        <v/>
      </c>
      <c r="AR1203" s="47">
        <f>AQ1203*(1/(1+$G1203))^(1+$E1203)*(1+AR$7)^$D1203*(AR1185/AQ1185)^$E1203*((AR1185+AR1194)/(AQ1185+AQ1194))^($F1203*(1+$E1203))</f>
        <v/>
      </c>
      <c r="AS1203" s="47">
        <f>AR1203*(1/(1+$G1203))^(1+$E1203)*(1+AS$7)^$D1203*(AS1185/AR1185)^$E1203*((AS1185+AS1194)/(AR1185+AR1194))^($F1203*(1+$E1203))</f>
        <v/>
      </c>
      <c r="AT1203" s="47">
        <f>AS1203*(1/(1+$G1203))^(1+$E1203)*(1+AT$7)^$D1203*(AT1185/AS1185)^$E1203*((AT1185+AT1194)/(AS1185+AS1194))^($F1203*(1+$E1203))</f>
        <v/>
      </c>
      <c r="AU1203" s="47">
        <f>AT1203*(1/(1+$G1203))^(1+$E1203)*(1+AU$7)^$D1203*(AU1185/AT1185)^$E1203*((AU1185+AU1194)/(AT1185+AT1194))^($F1203*(1+$E1203))</f>
        <v/>
      </c>
      <c r="AV1203" s="47">
        <f>AU1203*(1/(1+$G1203))^(1+$E1203)*(1+AV$7)^$D1203*(AV1185/AU1185)^$E1203*((AV1185+AV1194)/(AU1185+AU1194))^($F1203*(1+$E1203))</f>
        <v/>
      </c>
      <c r="AW1203" s="47">
        <f>AV1203*(1/(1+$G1203))^(1+$E1203)*(1+AW$7)^$D1203*(AW1185/AV1185)^$E1203*((AW1185+AW1194)/(AV1185+AV1194))^($F1203*(1+$E1203))</f>
        <v/>
      </c>
      <c r="AX1203" s="48">
        <f>FUELUSE(AW1203,AX1185,AW1185,AX1194,AW1194,AX$7,$D1203,$E1203,$F1203,$G1203)</f>
        <v/>
      </c>
    </row>
    <row r="1204" hidden="1" outlineLevel="2"/>
    <row r="1205" outlineLevel="1" collapsed="1">
      <c r="A1205" s="9" t="inlineStr">
        <is>
          <t>ener</t>
        </is>
      </c>
      <c r="B1205" s="9" t="inlineStr">
        <is>
          <t>all</t>
        </is>
      </c>
      <c r="C1205" s="9" t="inlineStr">
        <is>
          <t>ftr</t>
        </is>
      </c>
      <c r="H1205" s="9">
        <f>INDEX(Variables!$B$5:$B$105,MATCH($A1205,Variables!$A$5:$A$105,0))&amp;IF($C1205="",""," | "&amp;INDEX(Mapping!$B$5:$B$26,MATCH($C1205,Mapping!$A$5:$A$26,0))&amp;" | "&amp;INDEX(Mapping!$B$30:$B$41,MATCH($B1205,Mapping!$A$30:$A$41,0)))</f>
        <v/>
      </c>
      <c r="I1205" s="9">
        <f>INDEX(Variables!$C$5:$C$105,MATCH($A1205,Variables!$A$5:$A$105,0))</f>
        <v/>
      </c>
      <c r="J1205" s="9">
        <f>INDEX(Variables!$E$5:$E$105,MATCH($A1205,Variables!$A$5:$A$105,0))</f>
        <v/>
      </c>
      <c r="K1205" s="30">
        <f>LOWER(Settings!$C$4)&amp;".mit."&amp;$A1205&amp;IF($C1205="","","."&amp;$C1205&amp;"."&amp;$B1205)&amp;IF(INDEX(Variables!$D$5:$D$105,MATCH($A1205,Variables!$A$5:$A$105,0))="","","."&amp;INDEX(Variables!$D$5:$D$105,MATCH($A1205,Variables!$A$5:$A$105,0)))&amp;"."&amp;K$5</f>
        <v/>
      </c>
      <c r="L1205" s="44">
        <f>SUM(L1260:L1267)</f>
        <v/>
      </c>
      <c r="M1205" s="45">
        <f>SUM(M1260:M1267)</f>
        <v/>
      </c>
      <c r="N1205" s="45">
        <f>SUM(N1260:N1267)</f>
        <v/>
      </c>
      <c r="O1205" s="45">
        <f>SUM(O1260:O1267)</f>
        <v/>
      </c>
      <c r="P1205" s="45">
        <f>SUM(P1260:P1267)</f>
        <v/>
      </c>
      <c r="Q1205" s="45">
        <f>SUM(Q1260:Q1267)</f>
        <v/>
      </c>
      <c r="R1205" s="45">
        <f>SUM(R1260:R1267)</f>
        <v/>
      </c>
      <c r="S1205" s="45">
        <f>SUM(S1260:S1267)</f>
        <v/>
      </c>
      <c r="T1205" s="45">
        <f>SUM(T1260:T1267)</f>
        <v/>
      </c>
      <c r="U1205" s="45">
        <f>SUM(U1260:U1267)</f>
        <v/>
      </c>
      <c r="V1205" s="45">
        <f>SUM(V1260:V1267)</f>
        <v/>
      </c>
      <c r="W1205" s="45">
        <f>SUM(W1260:W1267)</f>
        <v/>
      </c>
      <c r="X1205" s="45">
        <f>SUM(X1260:X1267)</f>
        <v/>
      </c>
      <c r="Y1205" s="45">
        <f>SUM(Y1260:Y1267)</f>
        <v/>
      </c>
      <c r="Z1205" s="45">
        <f>SUM(Z1260:Z1267)</f>
        <v/>
      </c>
      <c r="AA1205" s="45">
        <f>SUM(AA1260:AA1267)</f>
        <v/>
      </c>
      <c r="AB1205" s="45">
        <f>SUM(AB1260:AB1267)</f>
        <v/>
      </c>
      <c r="AC1205" s="45">
        <f>SUM(AC1260:AC1267)</f>
        <v/>
      </c>
      <c r="AD1205" s="45">
        <f>SUM(AD1260:AD1267)</f>
        <v/>
      </c>
      <c r="AE1205" s="30">
        <f>LOWER(Settings!$C$4)&amp;".mit."&amp;$A1205&amp;IF($C1205="","","."&amp;$C1205&amp;"."&amp;$B1205)&amp;IF(INDEX(Variables!$D$5:$D$105,MATCH($A1205,Variables!$A$5:$A$105,0))="","","."&amp;INDEX(Variables!$D$5:$D$105,MATCH($A1205,Variables!$A$5:$A$105,0)))&amp;"."&amp;AE$5</f>
        <v/>
      </c>
      <c r="AF1205" s="44">
        <f>SUM(AF1260:AF1267)</f>
        <v/>
      </c>
      <c r="AG1205" s="45">
        <f>SUM(AG1260:AG1267)</f>
        <v/>
      </c>
      <c r="AH1205" s="45">
        <f>SUM(AH1260:AH1267)</f>
        <v/>
      </c>
      <c r="AI1205" s="45">
        <f>SUM(AI1260:AI1267)</f>
        <v/>
      </c>
      <c r="AJ1205" s="45">
        <f>SUM(AJ1260:AJ1267)</f>
        <v/>
      </c>
      <c r="AK1205" s="45">
        <f>SUM(AK1260:AK1267)</f>
        <v/>
      </c>
      <c r="AL1205" s="45">
        <f>SUM(AL1260:AL1267)</f>
        <v/>
      </c>
      <c r="AM1205" s="45">
        <f>SUM(AM1260:AM1267)</f>
        <v/>
      </c>
      <c r="AN1205" s="45">
        <f>SUM(AN1260:AN1267)</f>
        <v/>
      </c>
      <c r="AO1205" s="45">
        <f>SUM(AO1260:AO1267)</f>
        <v/>
      </c>
      <c r="AP1205" s="45">
        <f>SUM(AP1260:AP1267)</f>
        <v/>
      </c>
      <c r="AQ1205" s="45">
        <f>SUM(AQ1260:AQ1267)</f>
        <v/>
      </c>
      <c r="AR1205" s="45">
        <f>SUM(AR1260:AR1267)</f>
        <v/>
      </c>
      <c r="AS1205" s="45">
        <f>SUM(AS1260:AS1267)</f>
        <v/>
      </c>
      <c r="AT1205" s="45">
        <f>SUM(AT1260:AT1267)</f>
        <v/>
      </c>
      <c r="AU1205" s="45">
        <f>SUM(AU1260:AU1267)</f>
        <v/>
      </c>
      <c r="AV1205" s="45">
        <f>SUM(AV1260:AV1267)</f>
        <v/>
      </c>
      <c r="AW1205" s="45">
        <f>SUM(AW1260:AW1267)</f>
        <v/>
      </c>
      <c r="AX1205" s="45">
        <f>SUM(AX1260:AX1267)</f>
        <v/>
      </c>
    </row>
    <row r="1206" hidden="1" outlineLevel="2">
      <c r="A1206" s="5" t="inlineStr">
        <is>
          <t>ctxnew</t>
        </is>
      </c>
      <c r="B1206" s="5" t="inlineStr">
        <is>
          <t>coa</t>
        </is>
      </c>
      <c r="C1206" s="5" t="inlineStr">
        <is>
          <t>ftr</t>
        </is>
      </c>
      <c r="D1206" s="40">
        <f>INDEX(Inputs!$T$5:$T$132,MATCH($B1206&amp;"|"&amp;$C1206,Inputs!$A$5:$A$132,0))</f>
        <v/>
      </c>
      <c r="E1206" s="40">
        <f>INDEX(Inputs!$J$5:$J$132,MATCH($B1206&amp;"|"&amp;$C1206,Inputs!$A$5:$A$132,0))</f>
        <v/>
      </c>
      <c r="F1206" s="40">
        <f>INDEX(Inputs!$K$5:$K$132,MATCH($B1206&amp;"|"&amp;$C1206,Inputs!$A$5:$A$132,0))</f>
        <v/>
      </c>
      <c r="G1206" s="39" t="n"/>
      <c r="H1206" s="5">
        <f>INDEX(Variables!$B$5:$B$105,MATCH($A1206,Variables!$A$5:$A$105,0))&amp;IF($C1206="",""," | "&amp;INDEX(Mapping!$B$5:$B$26,MATCH($C1206,Mapping!$A$5:$A$26,0))&amp;" | "&amp;INDEX(Mapping!$B$30:$B$41,MATCH($B1206,Mapping!$A$30:$A$41,0)))</f>
        <v/>
      </c>
      <c r="I1206" s="5">
        <f>INDEX(Variables!$C$5:$C$105,MATCH($A1206,Variables!$A$5:$A$105,0))</f>
        <v/>
      </c>
      <c r="J1206" s="5">
        <f>INDEX(Variables!$E$5:$E$105,MATCH($A1206,Variables!$A$5:$A$105,0))</f>
        <v/>
      </c>
      <c r="K1206" s="25">
        <f>LOWER(Settings!$C$4)&amp;".mit."&amp;$A1206&amp;IF($C1206="","","."&amp;$C1206&amp;"."&amp;$B1206)&amp;IF(INDEX(Variables!$D$5:$D$105,MATCH($A1206,Variables!$A$5:$A$105,0))="","","."&amp;INDEX(Variables!$D$5:$D$105,MATCH($A1206,Variables!$A$5:$A$105,0)))&amp;"."&amp;K$5</f>
        <v/>
      </c>
      <c r="L1206" s="41">
        <f>L$12*$D1206*INDEX(L$21:L$28,$E1206)*INDEX(L$30:L$46,$F1206)*(1-INDEX(L$117:L$133,$F1206))</f>
        <v/>
      </c>
      <c r="M1206" s="40">
        <f>M$12*$D1206*INDEX(M$21:M$28,$E1206)*INDEX(M$30:M$46,$F1206)*(1-INDEX(M$117:M$133,$F1206))</f>
        <v/>
      </c>
      <c r="N1206" s="40">
        <f>N$12*$D1206*INDEX(N$21:N$28,$E1206)*INDEX(N$30:N$46,$F1206)*(1-INDEX(N$117:N$133,$F1206))</f>
        <v/>
      </c>
      <c r="O1206" s="40">
        <f>O$12*$D1206*INDEX(O$21:O$28,$E1206)*INDEX(O$30:O$46,$F1206)*(1-INDEX(O$117:O$133,$F1206))</f>
        <v/>
      </c>
      <c r="P1206" s="40">
        <f>P$12*$D1206*INDEX(P$21:P$28,$E1206)*INDEX(P$30:P$46,$F1206)*(1-INDEX(P$117:P$133,$F1206))</f>
        <v/>
      </c>
      <c r="Q1206" s="40">
        <f>Q$12*$D1206*INDEX(Q$21:Q$28,$E1206)*INDEX(Q$30:Q$46,$F1206)*(1-INDEX(Q$117:Q$133,$F1206))</f>
        <v/>
      </c>
      <c r="R1206" s="40">
        <f>R$12*$D1206*INDEX(R$21:R$28,$E1206)*INDEX(R$30:R$46,$F1206)*(1-INDEX(R$117:R$133,$F1206))</f>
        <v/>
      </c>
      <c r="S1206" s="40">
        <f>S$12*$D1206*INDEX(S$21:S$28,$E1206)*INDEX(S$30:S$46,$F1206)*(1-INDEX(S$117:S$133,$F1206))</f>
        <v/>
      </c>
      <c r="T1206" s="40">
        <f>T$12*$D1206*INDEX(T$21:T$28,$E1206)*INDEX(T$30:T$46,$F1206)*(1-INDEX(T$117:T$133,$F1206))</f>
        <v/>
      </c>
      <c r="U1206" s="40">
        <f>U$12*$D1206*INDEX(U$21:U$28,$E1206)*INDEX(U$30:U$46,$F1206)*(1-INDEX(U$117:U$133,$F1206))</f>
        <v/>
      </c>
      <c r="V1206" s="40">
        <f>V$12*$D1206*INDEX(V$21:V$28,$E1206)*INDEX(V$30:V$46,$F1206)*(1-INDEX(V$117:V$133,$F1206))</f>
        <v/>
      </c>
      <c r="W1206" s="40">
        <f>W$12*$D1206*INDEX(W$21:W$28,$E1206)*INDEX(W$30:W$46,$F1206)*(1-INDEX(W$117:W$133,$F1206))</f>
        <v/>
      </c>
      <c r="X1206" s="40">
        <f>X$12*$D1206*INDEX(X$21:X$28,$E1206)*INDEX(X$30:X$46,$F1206)*(1-INDEX(X$117:X$133,$F1206))</f>
        <v/>
      </c>
      <c r="Y1206" s="40">
        <f>Y$12*$D1206*INDEX(Y$21:Y$28,$E1206)*INDEX(Y$30:Y$46,$F1206)*(1-INDEX(Y$117:Y$133,$F1206))</f>
        <v/>
      </c>
      <c r="Z1206" s="40">
        <f>Z$12*$D1206*INDEX(Z$21:Z$28,$E1206)*INDEX(Z$30:Z$46,$F1206)*(1-INDEX(Z$117:Z$133,$F1206))</f>
        <v/>
      </c>
      <c r="AA1206" s="40">
        <f>AA$12*$D1206*INDEX(AA$21:AA$28,$E1206)*INDEX(AA$30:AA$46,$F1206)*(1-INDEX(AA$117:AA$133,$F1206))</f>
        <v/>
      </c>
      <c r="AB1206" s="40">
        <f>AB$12*$D1206*INDEX(AB$21:AB$28,$E1206)*INDEX(AB$30:AB$46,$F1206)*(1-INDEX(AB$117:AB$133,$F1206))</f>
        <v/>
      </c>
      <c r="AC1206" s="40">
        <f>AC$12*$D1206*INDEX(AC$21:AC$28,$E1206)*INDEX(AC$30:AC$46,$F1206)*(1-INDEX(AC$117:AC$133,$F1206))</f>
        <v/>
      </c>
      <c r="AD1206" s="42">
        <f>CARBONTAX(AD$12,$D1206,INDEX(AD$21:AD$28,$E1206),INDEX(AD$30:AD$46,$F1206),INDEX(AD$117:AD$133,$F1206))</f>
        <v/>
      </c>
      <c r="AE1206" s="25">
        <f>LOWER(Settings!$C$4)&amp;".mit."&amp;$A1206&amp;IF($C1206="","","."&amp;$C1206&amp;"."&amp;$B1206)&amp;IF(INDEX(Variables!$D$5:$D$105,MATCH($A1206,Variables!$A$5:$A$105,0))="","","."&amp;INDEX(Variables!$D$5:$D$105,MATCH($A1206,Variables!$A$5:$A$105,0)))&amp;"."&amp;AE$5</f>
        <v/>
      </c>
      <c r="AF1206" s="41">
        <f>AF$12*$D1206*INDEX(AF$21:AF$28,$E1206)*INDEX(AF$30:AF$46,$F1206)*(1-INDEX(AF$117:AF$133,$F1206))</f>
        <v/>
      </c>
      <c r="AG1206" s="40">
        <f>AG$12*$D1206*INDEX(AG$21:AG$28,$E1206)*INDEX(AG$30:AG$46,$F1206)*(1-INDEX(AG$117:AG$133,$F1206))</f>
        <v/>
      </c>
      <c r="AH1206" s="40">
        <f>AH$12*$D1206*INDEX(AH$21:AH$28,$E1206)*INDEX(AH$30:AH$46,$F1206)*(1-INDEX(AH$117:AH$133,$F1206))</f>
        <v/>
      </c>
      <c r="AI1206" s="40">
        <f>AI$12*$D1206*INDEX(AI$21:AI$28,$E1206)*INDEX(AI$30:AI$46,$F1206)*(1-INDEX(AI$117:AI$133,$F1206))</f>
        <v/>
      </c>
      <c r="AJ1206" s="40">
        <f>AJ$12*$D1206*INDEX(AJ$21:AJ$28,$E1206)*INDEX(AJ$30:AJ$46,$F1206)*(1-INDEX(AJ$117:AJ$133,$F1206))</f>
        <v/>
      </c>
      <c r="AK1206" s="40">
        <f>AK$12*$D1206*INDEX(AK$21:AK$28,$E1206)*INDEX(AK$30:AK$46,$F1206)*(1-INDEX(AK$117:AK$133,$F1206))</f>
        <v/>
      </c>
      <c r="AL1206" s="40">
        <f>AL$12*$D1206*INDEX(AL$21:AL$28,$E1206)*INDEX(AL$30:AL$46,$F1206)*(1-INDEX(AL$117:AL$133,$F1206))</f>
        <v/>
      </c>
      <c r="AM1206" s="40">
        <f>AM$12*$D1206*INDEX(AM$21:AM$28,$E1206)*INDEX(AM$30:AM$46,$F1206)*(1-INDEX(AM$117:AM$133,$F1206))</f>
        <v/>
      </c>
      <c r="AN1206" s="40">
        <f>AN$12*$D1206*INDEX(AN$21:AN$28,$E1206)*INDEX(AN$30:AN$46,$F1206)*(1-INDEX(AN$117:AN$133,$F1206))</f>
        <v/>
      </c>
      <c r="AO1206" s="40">
        <f>AO$12*$D1206*INDEX(AO$21:AO$28,$E1206)*INDEX(AO$30:AO$46,$F1206)*(1-INDEX(AO$117:AO$133,$F1206))</f>
        <v/>
      </c>
      <c r="AP1206" s="40">
        <f>AP$12*$D1206*INDEX(AP$21:AP$28,$E1206)*INDEX(AP$30:AP$46,$F1206)*(1-INDEX(AP$117:AP$133,$F1206))</f>
        <v/>
      </c>
      <c r="AQ1206" s="40">
        <f>AQ$12*$D1206*INDEX(AQ$21:AQ$28,$E1206)*INDEX(AQ$30:AQ$46,$F1206)*(1-INDEX(AQ$117:AQ$133,$F1206))</f>
        <v/>
      </c>
      <c r="AR1206" s="40">
        <f>AR$12*$D1206*INDEX(AR$21:AR$28,$E1206)*INDEX(AR$30:AR$46,$F1206)*(1-INDEX(AR$117:AR$133,$F1206))</f>
        <v/>
      </c>
      <c r="AS1206" s="40">
        <f>AS$12*$D1206*INDEX(AS$21:AS$28,$E1206)*INDEX(AS$30:AS$46,$F1206)*(1-INDEX(AS$117:AS$133,$F1206))</f>
        <v/>
      </c>
      <c r="AT1206" s="40">
        <f>AT$12*$D1206*INDEX(AT$21:AT$28,$E1206)*INDEX(AT$30:AT$46,$F1206)*(1-INDEX(AT$117:AT$133,$F1206))</f>
        <v/>
      </c>
      <c r="AU1206" s="40">
        <f>AU$12*$D1206*INDEX(AU$21:AU$28,$E1206)*INDEX(AU$30:AU$46,$F1206)*(1-INDEX(AU$117:AU$133,$F1206))</f>
        <v/>
      </c>
      <c r="AV1206" s="40">
        <f>AV$12*$D1206*INDEX(AV$21:AV$28,$E1206)*INDEX(AV$30:AV$46,$F1206)*(1-INDEX(AV$117:AV$133,$F1206))</f>
        <v/>
      </c>
      <c r="AW1206" s="40">
        <f>AW$12*$D1206*INDEX(AW$21:AW$28,$E1206)*INDEX(AW$30:AW$46,$F1206)*(1-INDEX(AW$117:AW$133,$F1206))</f>
        <v/>
      </c>
      <c r="AX1206" s="42">
        <f>CARBONTAX(AX$12,$D1206,INDEX(AX$21:AX$28,$E1206),INDEX(AX$30:AX$46,$F1206),INDEX(AX$117:AX$133,$F1206))</f>
        <v/>
      </c>
    </row>
    <row r="1207" hidden="1" outlineLevel="2">
      <c r="A1207" s="5" t="inlineStr">
        <is>
          <t>ctxnew</t>
        </is>
      </c>
      <c r="B1207" s="5" t="inlineStr">
        <is>
          <t>nga</t>
        </is>
      </c>
      <c r="C1207" s="5" t="inlineStr">
        <is>
          <t>ftr</t>
        </is>
      </c>
      <c r="D1207" s="40">
        <f>INDEX(Inputs!$T$5:$T$132,MATCH($B1207&amp;"|"&amp;$C1207,Inputs!$A$5:$A$132,0))</f>
        <v/>
      </c>
      <c r="E1207" s="40">
        <f>INDEX(Inputs!$J$5:$J$132,MATCH($B1207&amp;"|"&amp;$C1207,Inputs!$A$5:$A$132,0))</f>
        <v/>
      </c>
      <c r="F1207" s="40">
        <f>INDEX(Inputs!$K$5:$K$132,MATCH($B1207&amp;"|"&amp;$C1207,Inputs!$A$5:$A$132,0))</f>
        <v/>
      </c>
      <c r="G1207" s="39" t="n"/>
      <c r="H1207" s="5">
        <f>INDEX(Variables!$B$5:$B$105,MATCH($A1207,Variables!$A$5:$A$105,0))&amp;IF($C1207="",""," | "&amp;INDEX(Mapping!$B$5:$B$26,MATCH($C1207,Mapping!$A$5:$A$26,0))&amp;" | "&amp;INDEX(Mapping!$B$30:$B$41,MATCH($B1207,Mapping!$A$30:$A$41,0)))</f>
        <v/>
      </c>
      <c r="I1207" s="5">
        <f>INDEX(Variables!$C$5:$C$105,MATCH($A1207,Variables!$A$5:$A$105,0))</f>
        <v/>
      </c>
      <c r="J1207" s="5">
        <f>INDEX(Variables!$E$5:$E$105,MATCH($A1207,Variables!$A$5:$A$105,0))</f>
        <v/>
      </c>
      <c r="K1207" s="25">
        <f>LOWER(Settings!$C$4)&amp;".mit."&amp;$A1207&amp;IF($C1207="","","."&amp;$C1207&amp;"."&amp;$B1207)&amp;IF(INDEX(Variables!$D$5:$D$105,MATCH($A1207,Variables!$A$5:$A$105,0))="","","."&amp;INDEX(Variables!$D$5:$D$105,MATCH($A1207,Variables!$A$5:$A$105,0)))&amp;"."&amp;K$5</f>
        <v/>
      </c>
      <c r="L1207" s="41">
        <f>L$12*$D1207*INDEX(L$21:L$28,$E1207)*INDEX(L$30:L$46,$F1207)*(1-INDEX(L$117:L$133,$F1207))</f>
        <v/>
      </c>
      <c r="M1207" s="40">
        <f>M$12*$D1207*INDEX(M$21:M$28,$E1207)*INDEX(M$30:M$46,$F1207)*(1-INDEX(M$117:M$133,$F1207))</f>
        <v/>
      </c>
      <c r="N1207" s="40">
        <f>N$12*$D1207*INDEX(N$21:N$28,$E1207)*INDEX(N$30:N$46,$F1207)*(1-INDEX(N$117:N$133,$F1207))</f>
        <v/>
      </c>
      <c r="O1207" s="40">
        <f>O$12*$D1207*INDEX(O$21:O$28,$E1207)*INDEX(O$30:O$46,$F1207)*(1-INDEX(O$117:O$133,$F1207))</f>
        <v/>
      </c>
      <c r="P1207" s="40">
        <f>P$12*$D1207*INDEX(P$21:P$28,$E1207)*INDEX(P$30:P$46,$F1207)*(1-INDEX(P$117:P$133,$F1207))</f>
        <v/>
      </c>
      <c r="Q1207" s="40">
        <f>Q$12*$D1207*INDEX(Q$21:Q$28,$E1207)*INDEX(Q$30:Q$46,$F1207)*(1-INDEX(Q$117:Q$133,$F1207))</f>
        <v/>
      </c>
      <c r="R1207" s="40">
        <f>R$12*$D1207*INDEX(R$21:R$28,$E1207)*INDEX(R$30:R$46,$F1207)*(1-INDEX(R$117:R$133,$F1207))</f>
        <v/>
      </c>
      <c r="S1207" s="40">
        <f>S$12*$D1207*INDEX(S$21:S$28,$E1207)*INDEX(S$30:S$46,$F1207)*(1-INDEX(S$117:S$133,$F1207))</f>
        <v/>
      </c>
      <c r="T1207" s="40">
        <f>T$12*$D1207*INDEX(T$21:T$28,$E1207)*INDEX(T$30:T$46,$F1207)*(1-INDEX(T$117:T$133,$F1207))</f>
        <v/>
      </c>
      <c r="U1207" s="40">
        <f>U$12*$D1207*INDEX(U$21:U$28,$E1207)*INDEX(U$30:U$46,$F1207)*(1-INDEX(U$117:U$133,$F1207))</f>
        <v/>
      </c>
      <c r="V1207" s="40">
        <f>V$12*$D1207*INDEX(V$21:V$28,$E1207)*INDEX(V$30:V$46,$F1207)*(1-INDEX(V$117:V$133,$F1207))</f>
        <v/>
      </c>
      <c r="W1207" s="40">
        <f>W$12*$D1207*INDEX(W$21:W$28,$E1207)*INDEX(W$30:W$46,$F1207)*(1-INDEX(W$117:W$133,$F1207))</f>
        <v/>
      </c>
      <c r="X1207" s="40">
        <f>X$12*$D1207*INDEX(X$21:X$28,$E1207)*INDEX(X$30:X$46,$F1207)*(1-INDEX(X$117:X$133,$F1207))</f>
        <v/>
      </c>
      <c r="Y1207" s="40">
        <f>Y$12*$D1207*INDEX(Y$21:Y$28,$E1207)*INDEX(Y$30:Y$46,$F1207)*(1-INDEX(Y$117:Y$133,$F1207))</f>
        <v/>
      </c>
      <c r="Z1207" s="40">
        <f>Z$12*$D1207*INDEX(Z$21:Z$28,$E1207)*INDEX(Z$30:Z$46,$F1207)*(1-INDEX(Z$117:Z$133,$F1207))</f>
        <v/>
      </c>
      <c r="AA1207" s="40">
        <f>AA$12*$D1207*INDEX(AA$21:AA$28,$E1207)*INDEX(AA$30:AA$46,$F1207)*(1-INDEX(AA$117:AA$133,$F1207))</f>
        <v/>
      </c>
      <c r="AB1207" s="40">
        <f>AB$12*$D1207*INDEX(AB$21:AB$28,$E1207)*INDEX(AB$30:AB$46,$F1207)*(1-INDEX(AB$117:AB$133,$F1207))</f>
        <v/>
      </c>
      <c r="AC1207" s="40">
        <f>AC$12*$D1207*INDEX(AC$21:AC$28,$E1207)*INDEX(AC$30:AC$46,$F1207)*(1-INDEX(AC$117:AC$133,$F1207))</f>
        <v/>
      </c>
      <c r="AD1207" s="42">
        <f>CARBONTAX(AD$12,$D1207,INDEX(AD$21:AD$28,$E1207),INDEX(AD$30:AD$46,$F1207),INDEX(AD$117:AD$133,$F1207))</f>
        <v/>
      </c>
      <c r="AE1207" s="25">
        <f>LOWER(Settings!$C$4)&amp;".mit."&amp;$A1207&amp;IF($C1207="","","."&amp;$C1207&amp;"."&amp;$B1207)&amp;IF(INDEX(Variables!$D$5:$D$105,MATCH($A1207,Variables!$A$5:$A$105,0))="","","."&amp;INDEX(Variables!$D$5:$D$105,MATCH($A1207,Variables!$A$5:$A$105,0)))&amp;"."&amp;AE$5</f>
        <v/>
      </c>
      <c r="AF1207" s="41">
        <f>AF$12*$D1207*INDEX(AF$21:AF$28,$E1207)*INDEX(AF$30:AF$46,$F1207)*(1-INDEX(AF$117:AF$133,$F1207))</f>
        <v/>
      </c>
      <c r="AG1207" s="40">
        <f>AG$12*$D1207*INDEX(AG$21:AG$28,$E1207)*INDEX(AG$30:AG$46,$F1207)*(1-INDEX(AG$117:AG$133,$F1207))</f>
        <v/>
      </c>
      <c r="AH1207" s="40">
        <f>AH$12*$D1207*INDEX(AH$21:AH$28,$E1207)*INDEX(AH$30:AH$46,$F1207)*(1-INDEX(AH$117:AH$133,$F1207))</f>
        <v/>
      </c>
      <c r="AI1207" s="40">
        <f>AI$12*$D1207*INDEX(AI$21:AI$28,$E1207)*INDEX(AI$30:AI$46,$F1207)*(1-INDEX(AI$117:AI$133,$F1207))</f>
        <v/>
      </c>
      <c r="AJ1207" s="40">
        <f>AJ$12*$D1207*INDEX(AJ$21:AJ$28,$E1207)*INDEX(AJ$30:AJ$46,$F1207)*(1-INDEX(AJ$117:AJ$133,$F1207))</f>
        <v/>
      </c>
      <c r="AK1207" s="40">
        <f>AK$12*$D1207*INDEX(AK$21:AK$28,$E1207)*INDEX(AK$30:AK$46,$F1207)*(1-INDEX(AK$117:AK$133,$F1207))</f>
        <v/>
      </c>
      <c r="AL1207" s="40">
        <f>AL$12*$D1207*INDEX(AL$21:AL$28,$E1207)*INDEX(AL$30:AL$46,$F1207)*(1-INDEX(AL$117:AL$133,$F1207))</f>
        <v/>
      </c>
      <c r="AM1207" s="40">
        <f>AM$12*$D1207*INDEX(AM$21:AM$28,$E1207)*INDEX(AM$30:AM$46,$F1207)*(1-INDEX(AM$117:AM$133,$F1207))</f>
        <v/>
      </c>
      <c r="AN1207" s="40">
        <f>AN$12*$D1207*INDEX(AN$21:AN$28,$E1207)*INDEX(AN$30:AN$46,$F1207)*(1-INDEX(AN$117:AN$133,$F1207))</f>
        <v/>
      </c>
      <c r="AO1207" s="40">
        <f>AO$12*$D1207*INDEX(AO$21:AO$28,$E1207)*INDEX(AO$30:AO$46,$F1207)*(1-INDEX(AO$117:AO$133,$F1207))</f>
        <v/>
      </c>
      <c r="AP1207" s="40">
        <f>AP$12*$D1207*INDEX(AP$21:AP$28,$E1207)*INDEX(AP$30:AP$46,$F1207)*(1-INDEX(AP$117:AP$133,$F1207))</f>
        <v/>
      </c>
      <c r="AQ1207" s="40">
        <f>AQ$12*$D1207*INDEX(AQ$21:AQ$28,$E1207)*INDEX(AQ$30:AQ$46,$F1207)*(1-INDEX(AQ$117:AQ$133,$F1207))</f>
        <v/>
      </c>
      <c r="AR1207" s="40">
        <f>AR$12*$D1207*INDEX(AR$21:AR$28,$E1207)*INDEX(AR$30:AR$46,$F1207)*(1-INDEX(AR$117:AR$133,$F1207))</f>
        <v/>
      </c>
      <c r="AS1207" s="40">
        <f>AS$12*$D1207*INDEX(AS$21:AS$28,$E1207)*INDEX(AS$30:AS$46,$F1207)*(1-INDEX(AS$117:AS$133,$F1207))</f>
        <v/>
      </c>
      <c r="AT1207" s="40">
        <f>AT$12*$D1207*INDEX(AT$21:AT$28,$E1207)*INDEX(AT$30:AT$46,$F1207)*(1-INDEX(AT$117:AT$133,$F1207))</f>
        <v/>
      </c>
      <c r="AU1207" s="40">
        <f>AU$12*$D1207*INDEX(AU$21:AU$28,$E1207)*INDEX(AU$30:AU$46,$F1207)*(1-INDEX(AU$117:AU$133,$F1207))</f>
        <v/>
      </c>
      <c r="AV1207" s="40">
        <f>AV$12*$D1207*INDEX(AV$21:AV$28,$E1207)*INDEX(AV$30:AV$46,$F1207)*(1-INDEX(AV$117:AV$133,$F1207))</f>
        <v/>
      </c>
      <c r="AW1207" s="40">
        <f>AW$12*$D1207*INDEX(AW$21:AW$28,$E1207)*INDEX(AW$30:AW$46,$F1207)*(1-INDEX(AW$117:AW$133,$F1207))</f>
        <v/>
      </c>
      <c r="AX1207" s="42">
        <f>CARBONTAX(AX$12,$D1207,INDEX(AX$21:AX$28,$E1207),INDEX(AX$30:AX$46,$F1207),INDEX(AX$117:AX$133,$F1207))</f>
        <v/>
      </c>
    </row>
    <row r="1208" hidden="1" outlineLevel="2">
      <c r="A1208" s="5" t="inlineStr">
        <is>
          <t>ctxnew</t>
        </is>
      </c>
      <c r="B1208" s="5" t="inlineStr">
        <is>
          <t>gso</t>
        </is>
      </c>
      <c r="C1208" s="5" t="inlineStr">
        <is>
          <t>ftr</t>
        </is>
      </c>
      <c r="D1208" s="40">
        <f>INDEX(Inputs!$T$5:$T$132,MATCH($B1208&amp;"|"&amp;$C1208,Inputs!$A$5:$A$132,0))</f>
        <v/>
      </c>
      <c r="E1208" s="40">
        <f>INDEX(Inputs!$J$5:$J$132,MATCH($B1208&amp;"|"&amp;$C1208,Inputs!$A$5:$A$132,0))</f>
        <v/>
      </c>
      <c r="F1208" s="40">
        <f>INDEX(Inputs!$K$5:$K$132,MATCH($B1208&amp;"|"&amp;$C1208,Inputs!$A$5:$A$132,0))</f>
        <v/>
      </c>
      <c r="G1208" s="39" t="n"/>
      <c r="H1208" s="5">
        <f>INDEX(Variables!$B$5:$B$105,MATCH($A1208,Variables!$A$5:$A$105,0))&amp;IF($C1208="",""," | "&amp;INDEX(Mapping!$B$5:$B$26,MATCH($C1208,Mapping!$A$5:$A$26,0))&amp;" | "&amp;INDEX(Mapping!$B$30:$B$41,MATCH($B1208,Mapping!$A$30:$A$41,0)))</f>
        <v/>
      </c>
      <c r="I1208" s="5">
        <f>INDEX(Variables!$C$5:$C$105,MATCH($A1208,Variables!$A$5:$A$105,0))</f>
        <v/>
      </c>
      <c r="J1208" s="5">
        <f>INDEX(Variables!$E$5:$E$105,MATCH($A1208,Variables!$A$5:$A$105,0))</f>
        <v/>
      </c>
      <c r="K1208" s="25">
        <f>LOWER(Settings!$C$4)&amp;".mit."&amp;$A1208&amp;IF($C1208="","","."&amp;$C1208&amp;"."&amp;$B1208)&amp;IF(INDEX(Variables!$D$5:$D$105,MATCH($A1208,Variables!$A$5:$A$105,0))="","","."&amp;INDEX(Variables!$D$5:$D$105,MATCH($A1208,Variables!$A$5:$A$105,0)))&amp;"."&amp;K$5</f>
        <v/>
      </c>
      <c r="L1208" s="41">
        <f>L$12*$D1208*INDEX(L$21:L$28,$E1208)*INDEX(L$30:L$46,$F1208)*(1-INDEX(L$117:L$133,$F1208))</f>
        <v/>
      </c>
      <c r="M1208" s="40">
        <f>M$12*$D1208*INDEX(M$21:M$28,$E1208)*INDEX(M$30:M$46,$F1208)*(1-INDEX(M$117:M$133,$F1208))</f>
        <v/>
      </c>
      <c r="N1208" s="40">
        <f>N$12*$D1208*INDEX(N$21:N$28,$E1208)*INDEX(N$30:N$46,$F1208)*(1-INDEX(N$117:N$133,$F1208))</f>
        <v/>
      </c>
      <c r="O1208" s="40">
        <f>O$12*$D1208*INDEX(O$21:O$28,$E1208)*INDEX(O$30:O$46,$F1208)*(1-INDEX(O$117:O$133,$F1208))</f>
        <v/>
      </c>
      <c r="P1208" s="40">
        <f>P$12*$D1208*INDEX(P$21:P$28,$E1208)*INDEX(P$30:P$46,$F1208)*(1-INDEX(P$117:P$133,$F1208))</f>
        <v/>
      </c>
      <c r="Q1208" s="40">
        <f>Q$12*$D1208*INDEX(Q$21:Q$28,$E1208)*INDEX(Q$30:Q$46,$F1208)*(1-INDEX(Q$117:Q$133,$F1208))</f>
        <v/>
      </c>
      <c r="R1208" s="40">
        <f>R$12*$D1208*INDEX(R$21:R$28,$E1208)*INDEX(R$30:R$46,$F1208)*(1-INDEX(R$117:R$133,$F1208))</f>
        <v/>
      </c>
      <c r="S1208" s="40">
        <f>S$12*$D1208*INDEX(S$21:S$28,$E1208)*INDEX(S$30:S$46,$F1208)*(1-INDEX(S$117:S$133,$F1208))</f>
        <v/>
      </c>
      <c r="T1208" s="40">
        <f>T$12*$D1208*INDEX(T$21:T$28,$E1208)*INDEX(T$30:T$46,$F1208)*(1-INDEX(T$117:T$133,$F1208))</f>
        <v/>
      </c>
      <c r="U1208" s="40">
        <f>U$12*$D1208*INDEX(U$21:U$28,$E1208)*INDEX(U$30:U$46,$F1208)*(1-INDEX(U$117:U$133,$F1208))</f>
        <v/>
      </c>
      <c r="V1208" s="40">
        <f>V$12*$D1208*INDEX(V$21:V$28,$E1208)*INDEX(V$30:V$46,$F1208)*(1-INDEX(V$117:V$133,$F1208))</f>
        <v/>
      </c>
      <c r="W1208" s="40">
        <f>W$12*$D1208*INDEX(W$21:W$28,$E1208)*INDEX(W$30:W$46,$F1208)*(1-INDEX(W$117:W$133,$F1208))</f>
        <v/>
      </c>
      <c r="X1208" s="40">
        <f>X$12*$D1208*INDEX(X$21:X$28,$E1208)*INDEX(X$30:X$46,$F1208)*(1-INDEX(X$117:X$133,$F1208))</f>
        <v/>
      </c>
      <c r="Y1208" s="40">
        <f>Y$12*$D1208*INDEX(Y$21:Y$28,$E1208)*INDEX(Y$30:Y$46,$F1208)*(1-INDEX(Y$117:Y$133,$F1208))</f>
        <v/>
      </c>
      <c r="Z1208" s="40">
        <f>Z$12*$D1208*INDEX(Z$21:Z$28,$E1208)*INDEX(Z$30:Z$46,$F1208)*(1-INDEX(Z$117:Z$133,$F1208))</f>
        <v/>
      </c>
      <c r="AA1208" s="40">
        <f>AA$12*$D1208*INDEX(AA$21:AA$28,$E1208)*INDEX(AA$30:AA$46,$F1208)*(1-INDEX(AA$117:AA$133,$F1208))</f>
        <v/>
      </c>
      <c r="AB1208" s="40">
        <f>AB$12*$D1208*INDEX(AB$21:AB$28,$E1208)*INDEX(AB$30:AB$46,$F1208)*(1-INDEX(AB$117:AB$133,$F1208))</f>
        <v/>
      </c>
      <c r="AC1208" s="40">
        <f>AC$12*$D1208*INDEX(AC$21:AC$28,$E1208)*INDEX(AC$30:AC$46,$F1208)*(1-INDEX(AC$117:AC$133,$F1208))</f>
        <v/>
      </c>
      <c r="AD1208" s="42">
        <f>CARBONTAX(AD$12,$D1208,INDEX(AD$21:AD$28,$E1208),INDEX(AD$30:AD$46,$F1208),INDEX(AD$117:AD$133,$F1208))</f>
        <v/>
      </c>
      <c r="AE1208" s="25">
        <f>LOWER(Settings!$C$4)&amp;".mit."&amp;$A1208&amp;IF($C1208="","","."&amp;$C1208&amp;"."&amp;$B1208)&amp;IF(INDEX(Variables!$D$5:$D$105,MATCH($A1208,Variables!$A$5:$A$105,0))="","","."&amp;INDEX(Variables!$D$5:$D$105,MATCH($A1208,Variables!$A$5:$A$105,0)))&amp;"."&amp;AE$5</f>
        <v/>
      </c>
      <c r="AF1208" s="41">
        <f>AF$12*$D1208*INDEX(AF$21:AF$28,$E1208)*INDEX(AF$30:AF$46,$F1208)*(1-INDEX(AF$117:AF$133,$F1208))</f>
        <v/>
      </c>
      <c r="AG1208" s="40">
        <f>AG$12*$D1208*INDEX(AG$21:AG$28,$E1208)*INDEX(AG$30:AG$46,$F1208)*(1-INDEX(AG$117:AG$133,$F1208))</f>
        <v/>
      </c>
      <c r="AH1208" s="40">
        <f>AH$12*$D1208*INDEX(AH$21:AH$28,$E1208)*INDEX(AH$30:AH$46,$F1208)*(1-INDEX(AH$117:AH$133,$F1208))</f>
        <v/>
      </c>
      <c r="AI1208" s="40">
        <f>AI$12*$D1208*INDEX(AI$21:AI$28,$E1208)*INDEX(AI$30:AI$46,$F1208)*(1-INDEX(AI$117:AI$133,$F1208))</f>
        <v/>
      </c>
      <c r="AJ1208" s="40">
        <f>AJ$12*$D1208*INDEX(AJ$21:AJ$28,$E1208)*INDEX(AJ$30:AJ$46,$F1208)*(1-INDEX(AJ$117:AJ$133,$F1208))</f>
        <v/>
      </c>
      <c r="AK1208" s="40">
        <f>AK$12*$D1208*INDEX(AK$21:AK$28,$E1208)*INDEX(AK$30:AK$46,$F1208)*(1-INDEX(AK$117:AK$133,$F1208))</f>
        <v/>
      </c>
      <c r="AL1208" s="40">
        <f>AL$12*$D1208*INDEX(AL$21:AL$28,$E1208)*INDEX(AL$30:AL$46,$F1208)*(1-INDEX(AL$117:AL$133,$F1208))</f>
        <v/>
      </c>
      <c r="AM1208" s="40">
        <f>AM$12*$D1208*INDEX(AM$21:AM$28,$E1208)*INDEX(AM$30:AM$46,$F1208)*(1-INDEX(AM$117:AM$133,$F1208))</f>
        <v/>
      </c>
      <c r="AN1208" s="40">
        <f>AN$12*$D1208*INDEX(AN$21:AN$28,$E1208)*INDEX(AN$30:AN$46,$F1208)*(1-INDEX(AN$117:AN$133,$F1208))</f>
        <v/>
      </c>
      <c r="AO1208" s="40">
        <f>AO$12*$D1208*INDEX(AO$21:AO$28,$E1208)*INDEX(AO$30:AO$46,$F1208)*(1-INDEX(AO$117:AO$133,$F1208))</f>
        <v/>
      </c>
      <c r="AP1208" s="40">
        <f>AP$12*$D1208*INDEX(AP$21:AP$28,$E1208)*INDEX(AP$30:AP$46,$F1208)*(1-INDEX(AP$117:AP$133,$F1208))</f>
        <v/>
      </c>
      <c r="AQ1208" s="40">
        <f>AQ$12*$D1208*INDEX(AQ$21:AQ$28,$E1208)*INDEX(AQ$30:AQ$46,$F1208)*(1-INDEX(AQ$117:AQ$133,$F1208))</f>
        <v/>
      </c>
      <c r="AR1208" s="40">
        <f>AR$12*$D1208*INDEX(AR$21:AR$28,$E1208)*INDEX(AR$30:AR$46,$F1208)*(1-INDEX(AR$117:AR$133,$F1208))</f>
        <v/>
      </c>
      <c r="AS1208" s="40">
        <f>AS$12*$D1208*INDEX(AS$21:AS$28,$E1208)*INDEX(AS$30:AS$46,$F1208)*(1-INDEX(AS$117:AS$133,$F1208))</f>
        <v/>
      </c>
      <c r="AT1208" s="40">
        <f>AT$12*$D1208*INDEX(AT$21:AT$28,$E1208)*INDEX(AT$30:AT$46,$F1208)*(1-INDEX(AT$117:AT$133,$F1208))</f>
        <v/>
      </c>
      <c r="AU1208" s="40">
        <f>AU$12*$D1208*INDEX(AU$21:AU$28,$E1208)*INDEX(AU$30:AU$46,$F1208)*(1-INDEX(AU$117:AU$133,$F1208))</f>
        <v/>
      </c>
      <c r="AV1208" s="40">
        <f>AV$12*$D1208*INDEX(AV$21:AV$28,$E1208)*INDEX(AV$30:AV$46,$F1208)*(1-INDEX(AV$117:AV$133,$F1208))</f>
        <v/>
      </c>
      <c r="AW1208" s="40">
        <f>AW$12*$D1208*INDEX(AW$21:AW$28,$E1208)*INDEX(AW$30:AW$46,$F1208)*(1-INDEX(AW$117:AW$133,$F1208))</f>
        <v/>
      </c>
      <c r="AX1208" s="42">
        <f>CARBONTAX(AX$12,$D1208,INDEX(AX$21:AX$28,$E1208),INDEX(AX$30:AX$46,$F1208),INDEX(AX$117:AX$133,$F1208))</f>
        <v/>
      </c>
    </row>
    <row r="1209" hidden="1" outlineLevel="2">
      <c r="A1209" s="5" t="inlineStr">
        <is>
          <t>ctxnew</t>
        </is>
      </c>
      <c r="B1209" s="5" t="inlineStr">
        <is>
          <t>die</t>
        </is>
      </c>
      <c r="C1209" s="5" t="inlineStr">
        <is>
          <t>ftr</t>
        </is>
      </c>
      <c r="D1209" s="40">
        <f>INDEX(Inputs!$T$5:$T$132,MATCH($B1209&amp;"|"&amp;$C1209,Inputs!$A$5:$A$132,0))</f>
        <v/>
      </c>
      <c r="E1209" s="40">
        <f>INDEX(Inputs!$J$5:$J$132,MATCH($B1209&amp;"|"&amp;$C1209,Inputs!$A$5:$A$132,0))</f>
        <v/>
      </c>
      <c r="F1209" s="40">
        <f>INDEX(Inputs!$K$5:$K$132,MATCH($B1209&amp;"|"&amp;$C1209,Inputs!$A$5:$A$132,0))</f>
        <v/>
      </c>
      <c r="G1209" s="39" t="n"/>
      <c r="H1209" s="5">
        <f>INDEX(Variables!$B$5:$B$105,MATCH($A1209,Variables!$A$5:$A$105,0))&amp;IF($C1209="",""," | "&amp;INDEX(Mapping!$B$5:$B$26,MATCH($C1209,Mapping!$A$5:$A$26,0))&amp;" | "&amp;INDEX(Mapping!$B$30:$B$41,MATCH($B1209,Mapping!$A$30:$A$41,0)))</f>
        <v/>
      </c>
      <c r="I1209" s="5">
        <f>INDEX(Variables!$C$5:$C$105,MATCH($A1209,Variables!$A$5:$A$105,0))</f>
        <v/>
      </c>
      <c r="J1209" s="5">
        <f>INDEX(Variables!$E$5:$E$105,MATCH($A1209,Variables!$A$5:$A$105,0))</f>
        <v/>
      </c>
      <c r="K1209" s="25">
        <f>LOWER(Settings!$C$4)&amp;".mit."&amp;$A1209&amp;IF($C1209="","","."&amp;$C1209&amp;"."&amp;$B1209)&amp;IF(INDEX(Variables!$D$5:$D$105,MATCH($A1209,Variables!$A$5:$A$105,0))="","","."&amp;INDEX(Variables!$D$5:$D$105,MATCH($A1209,Variables!$A$5:$A$105,0)))&amp;"."&amp;K$5</f>
        <v/>
      </c>
      <c r="L1209" s="41">
        <f>L$12*$D1209*INDEX(L$21:L$28,$E1209)*INDEX(L$30:L$46,$F1209)*(1-INDEX(L$117:L$133,$F1209))</f>
        <v/>
      </c>
      <c r="M1209" s="40">
        <f>M$12*$D1209*INDEX(M$21:M$28,$E1209)*INDEX(M$30:M$46,$F1209)*(1-INDEX(M$117:M$133,$F1209))</f>
        <v/>
      </c>
      <c r="N1209" s="40">
        <f>N$12*$D1209*INDEX(N$21:N$28,$E1209)*INDEX(N$30:N$46,$F1209)*(1-INDEX(N$117:N$133,$F1209))</f>
        <v/>
      </c>
      <c r="O1209" s="40">
        <f>O$12*$D1209*INDEX(O$21:O$28,$E1209)*INDEX(O$30:O$46,$F1209)*(1-INDEX(O$117:O$133,$F1209))</f>
        <v/>
      </c>
      <c r="P1209" s="40">
        <f>P$12*$D1209*INDEX(P$21:P$28,$E1209)*INDEX(P$30:P$46,$F1209)*(1-INDEX(P$117:P$133,$F1209))</f>
        <v/>
      </c>
      <c r="Q1209" s="40">
        <f>Q$12*$D1209*INDEX(Q$21:Q$28,$E1209)*INDEX(Q$30:Q$46,$F1209)*(1-INDEX(Q$117:Q$133,$F1209))</f>
        <v/>
      </c>
      <c r="R1209" s="40">
        <f>R$12*$D1209*INDEX(R$21:R$28,$E1209)*INDEX(R$30:R$46,$F1209)*(1-INDEX(R$117:R$133,$F1209))</f>
        <v/>
      </c>
      <c r="S1209" s="40">
        <f>S$12*$D1209*INDEX(S$21:S$28,$E1209)*INDEX(S$30:S$46,$F1209)*(1-INDEX(S$117:S$133,$F1209))</f>
        <v/>
      </c>
      <c r="T1209" s="40">
        <f>T$12*$D1209*INDEX(T$21:T$28,$E1209)*INDEX(T$30:T$46,$F1209)*(1-INDEX(T$117:T$133,$F1209))</f>
        <v/>
      </c>
      <c r="U1209" s="40">
        <f>U$12*$D1209*INDEX(U$21:U$28,$E1209)*INDEX(U$30:U$46,$F1209)*(1-INDEX(U$117:U$133,$F1209))</f>
        <v/>
      </c>
      <c r="V1209" s="40">
        <f>V$12*$D1209*INDEX(V$21:V$28,$E1209)*INDEX(V$30:V$46,$F1209)*(1-INDEX(V$117:V$133,$F1209))</f>
        <v/>
      </c>
      <c r="W1209" s="40">
        <f>W$12*$D1209*INDEX(W$21:W$28,$E1209)*INDEX(W$30:W$46,$F1209)*(1-INDEX(W$117:W$133,$F1209))</f>
        <v/>
      </c>
      <c r="X1209" s="40">
        <f>X$12*$D1209*INDEX(X$21:X$28,$E1209)*INDEX(X$30:X$46,$F1209)*(1-INDEX(X$117:X$133,$F1209))</f>
        <v/>
      </c>
      <c r="Y1209" s="40">
        <f>Y$12*$D1209*INDEX(Y$21:Y$28,$E1209)*INDEX(Y$30:Y$46,$F1209)*(1-INDEX(Y$117:Y$133,$F1209))</f>
        <v/>
      </c>
      <c r="Z1209" s="40">
        <f>Z$12*$D1209*INDEX(Z$21:Z$28,$E1209)*INDEX(Z$30:Z$46,$F1209)*(1-INDEX(Z$117:Z$133,$F1209))</f>
        <v/>
      </c>
      <c r="AA1209" s="40">
        <f>AA$12*$D1209*INDEX(AA$21:AA$28,$E1209)*INDEX(AA$30:AA$46,$F1209)*(1-INDEX(AA$117:AA$133,$F1209))</f>
        <v/>
      </c>
      <c r="AB1209" s="40">
        <f>AB$12*$D1209*INDEX(AB$21:AB$28,$E1209)*INDEX(AB$30:AB$46,$F1209)*(1-INDEX(AB$117:AB$133,$F1209))</f>
        <v/>
      </c>
      <c r="AC1209" s="40">
        <f>AC$12*$D1209*INDEX(AC$21:AC$28,$E1209)*INDEX(AC$30:AC$46,$F1209)*(1-INDEX(AC$117:AC$133,$F1209))</f>
        <v/>
      </c>
      <c r="AD1209" s="42">
        <f>CARBONTAX(AD$12,$D1209,INDEX(AD$21:AD$28,$E1209),INDEX(AD$30:AD$46,$F1209),INDEX(AD$117:AD$133,$F1209))</f>
        <v/>
      </c>
      <c r="AE1209" s="25">
        <f>LOWER(Settings!$C$4)&amp;".mit."&amp;$A1209&amp;IF($C1209="","","."&amp;$C1209&amp;"."&amp;$B1209)&amp;IF(INDEX(Variables!$D$5:$D$105,MATCH($A1209,Variables!$A$5:$A$105,0))="","","."&amp;INDEX(Variables!$D$5:$D$105,MATCH($A1209,Variables!$A$5:$A$105,0)))&amp;"."&amp;AE$5</f>
        <v/>
      </c>
      <c r="AF1209" s="41">
        <f>AF$12*$D1209*INDEX(AF$21:AF$28,$E1209)*INDEX(AF$30:AF$46,$F1209)*(1-INDEX(AF$117:AF$133,$F1209))</f>
        <v/>
      </c>
      <c r="AG1209" s="40">
        <f>AG$12*$D1209*INDEX(AG$21:AG$28,$E1209)*INDEX(AG$30:AG$46,$F1209)*(1-INDEX(AG$117:AG$133,$F1209))</f>
        <v/>
      </c>
      <c r="AH1209" s="40">
        <f>AH$12*$D1209*INDEX(AH$21:AH$28,$E1209)*INDEX(AH$30:AH$46,$F1209)*(1-INDEX(AH$117:AH$133,$F1209))</f>
        <v/>
      </c>
      <c r="AI1209" s="40">
        <f>AI$12*$D1209*INDEX(AI$21:AI$28,$E1209)*INDEX(AI$30:AI$46,$F1209)*(1-INDEX(AI$117:AI$133,$F1209))</f>
        <v/>
      </c>
      <c r="AJ1209" s="40">
        <f>AJ$12*$D1209*INDEX(AJ$21:AJ$28,$E1209)*INDEX(AJ$30:AJ$46,$F1209)*(1-INDEX(AJ$117:AJ$133,$F1209))</f>
        <v/>
      </c>
      <c r="AK1209" s="40">
        <f>AK$12*$D1209*INDEX(AK$21:AK$28,$E1209)*INDEX(AK$30:AK$46,$F1209)*(1-INDEX(AK$117:AK$133,$F1209))</f>
        <v/>
      </c>
      <c r="AL1209" s="40">
        <f>AL$12*$D1209*INDEX(AL$21:AL$28,$E1209)*INDEX(AL$30:AL$46,$F1209)*(1-INDEX(AL$117:AL$133,$F1209))</f>
        <v/>
      </c>
      <c r="AM1209" s="40">
        <f>AM$12*$D1209*INDEX(AM$21:AM$28,$E1209)*INDEX(AM$30:AM$46,$F1209)*(1-INDEX(AM$117:AM$133,$F1209))</f>
        <v/>
      </c>
      <c r="AN1209" s="40">
        <f>AN$12*$D1209*INDEX(AN$21:AN$28,$E1209)*INDEX(AN$30:AN$46,$F1209)*(1-INDEX(AN$117:AN$133,$F1209))</f>
        <v/>
      </c>
      <c r="AO1209" s="40">
        <f>AO$12*$D1209*INDEX(AO$21:AO$28,$E1209)*INDEX(AO$30:AO$46,$F1209)*(1-INDEX(AO$117:AO$133,$F1209))</f>
        <v/>
      </c>
      <c r="AP1209" s="40">
        <f>AP$12*$D1209*INDEX(AP$21:AP$28,$E1209)*INDEX(AP$30:AP$46,$F1209)*(1-INDEX(AP$117:AP$133,$F1209))</f>
        <v/>
      </c>
      <c r="AQ1209" s="40">
        <f>AQ$12*$D1209*INDEX(AQ$21:AQ$28,$E1209)*INDEX(AQ$30:AQ$46,$F1209)*(1-INDEX(AQ$117:AQ$133,$F1209))</f>
        <v/>
      </c>
      <c r="AR1209" s="40">
        <f>AR$12*$D1209*INDEX(AR$21:AR$28,$E1209)*INDEX(AR$30:AR$46,$F1209)*(1-INDEX(AR$117:AR$133,$F1209))</f>
        <v/>
      </c>
      <c r="AS1209" s="40">
        <f>AS$12*$D1209*INDEX(AS$21:AS$28,$E1209)*INDEX(AS$30:AS$46,$F1209)*(1-INDEX(AS$117:AS$133,$F1209))</f>
        <v/>
      </c>
      <c r="AT1209" s="40">
        <f>AT$12*$D1209*INDEX(AT$21:AT$28,$E1209)*INDEX(AT$30:AT$46,$F1209)*(1-INDEX(AT$117:AT$133,$F1209))</f>
        <v/>
      </c>
      <c r="AU1209" s="40">
        <f>AU$12*$D1209*INDEX(AU$21:AU$28,$E1209)*INDEX(AU$30:AU$46,$F1209)*(1-INDEX(AU$117:AU$133,$F1209))</f>
        <v/>
      </c>
      <c r="AV1209" s="40">
        <f>AV$12*$D1209*INDEX(AV$21:AV$28,$E1209)*INDEX(AV$30:AV$46,$F1209)*(1-INDEX(AV$117:AV$133,$F1209))</f>
        <v/>
      </c>
      <c r="AW1209" s="40">
        <f>AW$12*$D1209*INDEX(AW$21:AW$28,$E1209)*INDEX(AW$30:AW$46,$F1209)*(1-INDEX(AW$117:AW$133,$F1209))</f>
        <v/>
      </c>
      <c r="AX1209" s="42">
        <f>CARBONTAX(AX$12,$D1209,INDEX(AX$21:AX$28,$E1209),INDEX(AX$30:AX$46,$F1209),INDEX(AX$117:AX$133,$F1209))</f>
        <v/>
      </c>
    </row>
    <row r="1210" hidden="1" outlineLevel="2">
      <c r="A1210" s="5" t="inlineStr">
        <is>
          <t>ctxnew</t>
        </is>
      </c>
      <c r="B1210" s="5" t="inlineStr">
        <is>
          <t>lpg</t>
        </is>
      </c>
      <c r="C1210" s="5" t="inlineStr">
        <is>
          <t>ftr</t>
        </is>
      </c>
      <c r="D1210" s="40">
        <f>INDEX(Inputs!$T$5:$T$132,MATCH($B1210&amp;"|"&amp;$C1210,Inputs!$A$5:$A$132,0))</f>
        <v/>
      </c>
      <c r="E1210" s="40">
        <f>INDEX(Inputs!$J$5:$J$132,MATCH($B1210&amp;"|"&amp;$C1210,Inputs!$A$5:$A$132,0))</f>
        <v/>
      </c>
      <c r="F1210" s="40">
        <f>INDEX(Inputs!$K$5:$K$132,MATCH($B1210&amp;"|"&amp;$C1210,Inputs!$A$5:$A$132,0))</f>
        <v/>
      </c>
      <c r="G1210" s="39" t="n"/>
      <c r="H1210" s="5">
        <f>INDEX(Variables!$B$5:$B$105,MATCH($A1210,Variables!$A$5:$A$105,0))&amp;IF($C1210="",""," | "&amp;INDEX(Mapping!$B$5:$B$26,MATCH($C1210,Mapping!$A$5:$A$26,0))&amp;" | "&amp;INDEX(Mapping!$B$30:$B$41,MATCH($B1210,Mapping!$A$30:$A$41,0)))</f>
        <v/>
      </c>
      <c r="I1210" s="5">
        <f>INDEX(Variables!$C$5:$C$105,MATCH($A1210,Variables!$A$5:$A$105,0))</f>
        <v/>
      </c>
      <c r="J1210" s="5">
        <f>INDEX(Variables!$E$5:$E$105,MATCH($A1210,Variables!$A$5:$A$105,0))</f>
        <v/>
      </c>
      <c r="K1210" s="25">
        <f>LOWER(Settings!$C$4)&amp;".mit."&amp;$A1210&amp;IF($C1210="","","."&amp;$C1210&amp;"."&amp;$B1210)&amp;IF(INDEX(Variables!$D$5:$D$105,MATCH($A1210,Variables!$A$5:$A$105,0))="","","."&amp;INDEX(Variables!$D$5:$D$105,MATCH($A1210,Variables!$A$5:$A$105,0)))&amp;"."&amp;K$5</f>
        <v/>
      </c>
      <c r="L1210" s="41">
        <f>L$12*$D1210*INDEX(L$21:L$28,$E1210)*INDEX(L$30:L$46,$F1210)*(1-INDEX(L$117:L$133,$F1210))</f>
        <v/>
      </c>
      <c r="M1210" s="40">
        <f>M$12*$D1210*INDEX(M$21:M$28,$E1210)*INDEX(M$30:M$46,$F1210)*(1-INDEX(M$117:M$133,$F1210))</f>
        <v/>
      </c>
      <c r="N1210" s="40">
        <f>N$12*$D1210*INDEX(N$21:N$28,$E1210)*INDEX(N$30:N$46,$F1210)*(1-INDEX(N$117:N$133,$F1210))</f>
        <v/>
      </c>
      <c r="O1210" s="40">
        <f>O$12*$D1210*INDEX(O$21:O$28,$E1210)*INDEX(O$30:O$46,$F1210)*(1-INDEX(O$117:O$133,$F1210))</f>
        <v/>
      </c>
      <c r="P1210" s="40">
        <f>P$12*$D1210*INDEX(P$21:P$28,$E1210)*INDEX(P$30:P$46,$F1210)*(1-INDEX(P$117:P$133,$F1210))</f>
        <v/>
      </c>
      <c r="Q1210" s="40">
        <f>Q$12*$D1210*INDEX(Q$21:Q$28,$E1210)*INDEX(Q$30:Q$46,$F1210)*(1-INDEX(Q$117:Q$133,$F1210))</f>
        <v/>
      </c>
      <c r="R1210" s="40">
        <f>R$12*$D1210*INDEX(R$21:R$28,$E1210)*INDEX(R$30:R$46,$F1210)*(1-INDEX(R$117:R$133,$F1210))</f>
        <v/>
      </c>
      <c r="S1210" s="40">
        <f>S$12*$D1210*INDEX(S$21:S$28,$E1210)*INDEX(S$30:S$46,$F1210)*(1-INDEX(S$117:S$133,$F1210))</f>
        <v/>
      </c>
      <c r="T1210" s="40">
        <f>T$12*$D1210*INDEX(T$21:T$28,$E1210)*INDEX(T$30:T$46,$F1210)*(1-INDEX(T$117:T$133,$F1210))</f>
        <v/>
      </c>
      <c r="U1210" s="40">
        <f>U$12*$D1210*INDEX(U$21:U$28,$E1210)*INDEX(U$30:U$46,$F1210)*(1-INDEX(U$117:U$133,$F1210))</f>
        <v/>
      </c>
      <c r="V1210" s="40">
        <f>V$12*$D1210*INDEX(V$21:V$28,$E1210)*INDEX(V$30:V$46,$F1210)*(1-INDEX(V$117:V$133,$F1210))</f>
        <v/>
      </c>
      <c r="W1210" s="40">
        <f>W$12*$D1210*INDEX(W$21:W$28,$E1210)*INDEX(W$30:W$46,$F1210)*(1-INDEX(W$117:W$133,$F1210))</f>
        <v/>
      </c>
      <c r="X1210" s="40">
        <f>X$12*$D1210*INDEX(X$21:X$28,$E1210)*INDEX(X$30:X$46,$F1210)*(1-INDEX(X$117:X$133,$F1210))</f>
        <v/>
      </c>
      <c r="Y1210" s="40">
        <f>Y$12*$D1210*INDEX(Y$21:Y$28,$E1210)*INDEX(Y$30:Y$46,$F1210)*(1-INDEX(Y$117:Y$133,$F1210))</f>
        <v/>
      </c>
      <c r="Z1210" s="40">
        <f>Z$12*$D1210*INDEX(Z$21:Z$28,$E1210)*INDEX(Z$30:Z$46,$F1210)*(1-INDEX(Z$117:Z$133,$F1210))</f>
        <v/>
      </c>
      <c r="AA1210" s="40">
        <f>AA$12*$D1210*INDEX(AA$21:AA$28,$E1210)*INDEX(AA$30:AA$46,$F1210)*(1-INDEX(AA$117:AA$133,$F1210))</f>
        <v/>
      </c>
      <c r="AB1210" s="40">
        <f>AB$12*$D1210*INDEX(AB$21:AB$28,$E1210)*INDEX(AB$30:AB$46,$F1210)*(1-INDEX(AB$117:AB$133,$F1210))</f>
        <v/>
      </c>
      <c r="AC1210" s="40">
        <f>AC$12*$D1210*INDEX(AC$21:AC$28,$E1210)*INDEX(AC$30:AC$46,$F1210)*(1-INDEX(AC$117:AC$133,$F1210))</f>
        <v/>
      </c>
      <c r="AD1210" s="42">
        <f>CARBONTAX(AD$12,$D1210,INDEX(AD$21:AD$28,$E1210),INDEX(AD$30:AD$46,$F1210),INDEX(AD$117:AD$133,$F1210))</f>
        <v/>
      </c>
      <c r="AE1210" s="25">
        <f>LOWER(Settings!$C$4)&amp;".mit."&amp;$A1210&amp;IF($C1210="","","."&amp;$C1210&amp;"."&amp;$B1210)&amp;IF(INDEX(Variables!$D$5:$D$105,MATCH($A1210,Variables!$A$5:$A$105,0))="","","."&amp;INDEX(Variables!$D$5:$D$105,MATCH($A1210,Variables!$A$5:$A$105,0)))&amp;"."&amp;AE$5</f>
        <v/>
      </c>
      <c r="AF1210" s="41">
        <f>AF$12*$D1210*INDEX(AF$21:AF$28,$E1210)*INDEX(AF$30:AF$46,$F1210)*(1-INDEX(AF$117:AF$133,$F1210))</f>
        <v/>
      </c>
      <c r="AG1210" s="40">
        <f>AG$12*$D1210*INDEX(AG$21:AG$28,$E1210)*INDEX(AG$30:AG$46,$F1210)*(1-INDEX(AG$117:AG$133,$F1210))</f>
        <v/>
      </c>
      <c r="AH1210" s="40">
        <f>AH$12*$D1210*INDEX(AH$21:AH$28,$E1210)*INDEX(AH$30:AH$46,$F1210)*(1-INDEX(AH$117:AH$133,$F1210))</f>
        <v/>
      </c>
      <c r="AI1210" s="40">
        <f>AI$12*$D1210*INDEX(AI$21:AI$28,$E1210)*INDEX(AI$30:AI$46,$F1210)*(1-INDEX(AI$117:AI$133,$F1210))</f>
        <v/>
      </c>
      <c r="AJ1210" s="40">
        <f>AJ$12*$D1210*INDEX(AJ$21:AJ$28,$E1210)*INDEX(AJ$30:AJ$46,$F1210)*(1-INDEX(AJ$117:AJ$133,$F1210))</f>
        <v/>
      </c>
      <c r="AK1210" s="40">
        <f>AK$12*$D1210*INDEX(AK$21:AK$28,$E1210)*INDEX(AK$30:AK$46,$F1210)*(1-INDEX(AK$117:AK$133,$F1210))</f>
        <v/>
      </c>
      <c r="AL1210" s="40">
        <f>AL$12*$D1210*INDEX(AL$21:AL$28,$E1210)*INDEX(AL$30:AL$46,$F1210)*(1-INDEX(AL$117:AL$133,$F1210))</f>
        <v/>
      </c>
      <c r="AM1210" s="40">
        <f>AM$12*$D1210*INDEX(AM$21:AM$28,$E1210)*INDEX(AM$30:AM$46,$F1210)*(1-INDEX(AM$117:AM$133,$F1210))</f>
        <v/>
      </c>
      <c r="AN1210" s="40">
        <f>AN$12*$D1210*INDEX(AN$21:AN$28,$E1210)*INDEX(AN$30:AN$46,$F1210)*(1-INDEX(AN$117:AN$133,$F1210))</f>
        <v/>
      </c>
      <c r="AO1210" s="40">
        <f>AO$12*$D1210*INDEX(AO$21:AO$28,$E1210)*INDEX(AO$30:AO$46,$F1210)*(1-INDEX(AO$117:AO$133,$F1210))</f>
        <v/>
      </c>
      <c r="AP1210" s="40">
        <f>AP$12*$D1210*INDEX(AP$21:AP$28,$E1210)*INDEX(AP$30:AP$46,$F1210)*(1-INDEX(AP$117:AP$133,$F1210))</f>
        <v/>
      </c>
      <c r="AQ1210" s="40">
        <f>AQ$12*$D1210*INDEX(AQ$21:AQ$28,$E1210)*INDEX(AQ$30:AQ$46,$F1210)*(1-INDEX(AQ$117:AQ$133,$F1210))</f>
        <v/>
      </c>
      <c r="AR1210" s="40">
        <f>AR$12*$D1210*INDEX(AR$21:AR$28,$E1210)*INDEX(AR$30:AR$46,$F1210)*(1-INDEX(AR$117:AR$133,$F1210))</f>
        <v/>
      </c>
      <c r="AS1210" s="40">
        <f>AS$12*$D1210*INDEX(AS$21:AS$28,$E1210)*INDEX(AS$30:AS$46,$F1210)*(1-INDEX(AS$117:AS$133,$F1210))</f>
        <v/>
      </c>
      <c r="AT1210" s="40">
        <f>AT$12*$D1210*INDEX(AT$21:AT$28,$E1210)*INDEX(AT$30:AT$46,$F1210)*(1-INDEX(AT$117:AT$133,$F1210))</f>
        <v/>
      </c>
      <c r="AU1210" s="40">
        <f>AU$12*$D1210*INDEX(AU$21:AU$28,$E1210)*INDEX(AU$30:AU$46,$F1210)*(1-INDEX(AU$117:AU$133,$F1210))</f>
        <v/>
      </c>
      <c r="AV1210" s="40">
        <f>AV$12*$D1210*INDEX(AV$21:AV$28,$E1210)*INDEX(AV$30:AV$46,$F1210)*(1-INDEX(AV$117:AV$133,$F1210))</f>
        <v/>
      </c>
      <c r="AW1210" s="40">
        <f>AW$12*$D1210*INDEX(AW$21:AW$28,$E1210)*INDEX(AW$30:AW$46,$F1210)*(1-INDEX(AW$117:AW$133,$F1210))</f>
        <v/>
      </c>
      <c r="AX1210" s="42">
        <f>CARBONTAX(AX$12,$D1210,INDEX(AX$21:AX$28,$E1210),INDEX(AX$30:AX$46,$F1210),INDEX(AX$117:AX$133,$F1210))</f>
        <v/>
      </c>
    </row>
    <row r="1211" hidden="1" outlineLevel="2">
      <c r="A1211" s="5" t="inlineStr">
        <is>
          <t>ctxnew</t>
        </is>
      </c>
      <c r="B1211" s="5" t="inlineStr">
        <is>
          <t>ker</t>
        </is>
      </c>
      <c r="C1211" s="5" t="inlineStr">
        <is>
          <t>ftr</t>
        </is>
      </c>
      <c r="D1211" s="40">
        <f>INDEX(Inputs!$T$5:$T$132,MATCH($B1211&amp;"|"&amp;$C1211,Inputs!$A$5:$A$132,0))</f>
        <v/>
      </c>
      <c r="E1211" s="40">
        <f>INDEX(Inputs!$J$5:$J$132,MATCH($B1211&amp;"|"&amp;$C1211,Inputs!$A$5:$A$132,0))</f>
        <v/>
      </c>
      <c r="F1211" s="40">
        <f>INDEX(Inputs!$K$5:$K$132,MATCH($B1211&amp;"|"&amp;$C1211,Inputs!$A$5:$A$132,0))</f>
        <v/>
      </c>
      <c r="G1211" s="39" t="n"/>
      <c r="H1211" s="5">
        <f>INDEX(Variables!$B$5:$B$105,MATCH($A1211,Variables!$A$5:$A$105,0))&amp;IF($C1211="",""," | "&amp;INDEX(Mapping!$B$5:$B$26,MATCH($C1211,Mapping!$A$5:$A$26,0))&amp;" | "&amp;INDEX(Mapping!$B$30:$B$41,MATCH($B1211,Mapping!$A$30:$A$41,0)))</f>
        <v/>
      </c>
      <c r="I1211" s="5">
        <f>INDEX(Variables!$C$5:$C$105,MATCH($A1211,Variables!$A$5:$A$105,0))</f>
        <v/>
      </c>
      <c r="J1211" s="5">
        <f>INDEX(Variables!$E$5:$E$105,MATCH($A1211,Variables!$A$5:$A$105,0))</f>
        <v/>
      </c>
      <c r="K1211" s="25">
        <f>LOWER(Settings!$C$4)&amp;".mit."&amp;$A1211&amp;IF($C1211="","","."&amp;$C1211&amp;"."&amp;$B1211)&amp;IF(INDEX(Variables!$D$5:$D$105,MATCH($A1211,Variables!$A$5:$A$105,0))="","","."&amp;INDEX(Variables!$D$5:$D$105,MATCH($A1211,Variables!$A$5:$A$105,0)))&amp;"."&amp;K$5</f>
        <v/>
      </c>
      <c r="L1211" s="41">
        <f>L$12*$D1211*INDEX(L$21:L$28,$E1211)*INDEX(L$30:L$46,$F1211)*(1-INDEX(L$117:L$133,$F1211))</f>
        <v/>
      </c>
      <c r="M1211" s="40">
        <f>M$12*$D1211*INDEX(M$21:M$28,$E1211)*INDEX(M$30:M$46,$F1211)*(1-INDEX(M$117:M$133,$F1211))</f>
        <v/>
      </c>
      <c r="N1211" s="40">
        <f>N$12*$D1211*INDEX(N$21:N$28,$E1211)*INDEX(N$30:N$46,$F1211)*(1-INDEX(N$117:N$133,$F1211))</f>
        <v/>
      </c>
      <c r="O1211" s="40">
        <f>O$12*$D1211*INDEX(O$21:O$28,$E1211)*INDEX(O$30:O$46,$F1211)*(1-INDEX(O$117:O$133,$F1211))</f>
        <v/>
      </c>
      <c r="P1211" s="40">
        <f>P$12*$D1211*INDEX(P$21:P$28,$E1211)*INDEX(P$30:P$46,$F1211)*(1-INDEX(P$117:P$133,$F1211))</f>
        <v/>
      </c>
      <c r="Q1211" s="40">
        <f>Q$12*$D1211*INDEX(Q$21:Q$28,$E1211)*INDEX(Q$30:Q$46,$F1211)*(1-INDEX(Q$117:Q$133,$F1211))</f>
        <v/>
      </c>
      <c r="R1211" s="40">
        <f>R$12*$D1211*INDEX(R$21:R$28,$E1211)*INDEX(R$30:R$46,$F1211)*(1-INDEX(R$117:R$133,$F1211))</f>
        <v/>
      </c>
      <c r="S1211" s="40">
        <f>S$12*$D1211*INDEX(S$21:S$28,$E1211)*INDEX(S$30:S$46,$F1211)*(1-INDEX(S$117:S$133,$F1211))</f>
        <v/>
      </c>
      <c r="T1211" s="40">
        <f>T$12*$D1211*INDEX(T$21:T$28,$E1211)*INDEX(T$30:T$46,$F1211)*(1-INDEX(T$117:T$133,$F1211))</f>
        <v/>
      </c>
      <c r="U1211" s="40">
        <f>U$12*$D1211*INDEX(U$21:U$28,$E1211)*INDEX(U$30:U$46,$F1211)*(1-INDEX(U$117:U$133,$F1211))</f>
        <v/>
      </c>
      <c r="V1211" s="40">
        <f>V$12*$D1211*INDEX(V$21:V$28,$E1211)*INDEX(V$30:V$46,$F1211)*(1-INDEX(V$117:V$133,$F1211))</f>
        <v/>
      </c>
      <c r="W1211" s="40">
        <f>W$12*$D1211*INDEX(W$21:W$28,$E1211)*INDEX(W$30:W$46,$F1211)*(1-INDEX(W$117:W$133,$F1211))</f>
        <v/>
      </c>
      <c r="X1211" s="40">
        <f>X$12*$D1211*INDEX(X$21:X$28,$E1211)*INDEX(X$30:X$46,$F1211)*(1-INDEX(X$117:X$133,$F1211))</f>
        <v/>
      </c>
      <c r="Y1211" s="40">
        <f>Y$12*$D1211*INDEX(Y$21:Y$28,$E1211)*INDEX(Y$30:Y$46,$F1211)*(1-INDEX(Y$117:Y$133,$F1211))</f>
        <v/>
      </c>
      <c r="Z1211" s="40">
        <f>Z$12*$D1211*INDEX(Z$21:Z$28,$E1211)*INDEX(Z$30:Z$46,$F1211)*(1-INDEX(Z$117:Z$133,$F1211))</f>
        <v/>
      </c>
      <c r="AA1211" s="40">
        <f>AA$12*$D1211*INDEX(AA$21:AA$28,$E1211)*INDEX(AA$30:AA$46,$F1211)*(1-INDEX(AA$117:AA$133,$F1211))</f>
        <v/>
      </c>
      <c r="AB1211" s="40">
        <f>AB$12*$D1211*INDEX(AB$21:AB$28,$E1211)*INDEX(AB$30:AB$46,$F1211)*(1-INDEX(AB$117:AB$133,$F1211))</f>
        <v/>
      </c>
      <c r="AC1211" s="40">
        <f>AC$12*$D1211*INDEX(AC$21:AC$28,$E1211)*INDEX(AC$30:AC$46,$F1211)*(1-INDEX(AC$117:AC$133,$F1211))</f>
        <v/>
      </c>
      <c r="AD1211" s="42">
        <f>CARBONTAX(AD$12,$D1211,INDEX(AD$21:AD$28,$E1211),INDEX(AD$30:AD$46,$F1211),INDEX(AD$117:AD$133,$F1211))</f>
        <v/>
      </c>
      <c r="AE1211" s="25">
        <f>LOWER(Settings!$C$4)&amp;".mit."&amp;$A1211&amp;IF($C1211="","","."&amp;$C1211&amp;"."&amp;$B1211)&amp;IF(INDEX(Variables!$D$5:$D$105,MATCH($A1211,Variables!$A$5:$A$105,0))="","","."&amp;INDEX(Variables!$D$5:$D$105,MATCH($A1211,Variables!$A$5:$A$105,0)))&amp;"."&amp;AE$5</f>
        <v/>
      </c>
      <c r="AF1211" s="41">
        <f>AF$12*$D1211*INDEX(AF$21:AF$28,$E1211)*INDEX(AF$30:AF$46,$F1211)*(1-INDEX(AF$117:AF$133,$F1211))</f>
        <v/>
      </c>
      <c r="AG1211" s="40">
        <f>AG$12*$D1211*INDEX(AG$21:AG$28,$E1211)*INDEX(AG$30:AG$46,$F1211)*(1-INDEX(AG$117:AG$133,$F1211))</f>
        <v/>
      </c>
      <c r="AH1211" s="40">
        <f>AH$12*$D1211*INDEX(AH$21:AH$28,$E1211)*INDEX(AH$30:AH$46,$F1211)*(1-INDEX(AH$117:AH$133,$F1211))</f>
        <v/>
      </c>
      <c r="AI1211" s="40">
        <f>AI$12*$D1211*INDEX(AI$21:AI$28,$E1211)*INDEX(AI$30:AI$46,$F1211)*(1-INDEX(AI$117:AI$133,$F1211))</f>
        <v/>
      </c>
      <c r="AJ1211" s="40">
        <f>AJ$12*$D1211*INDEX(AJ$21:AJ$28,$E1211)*INDEX(AJ$30:AJ$46,$F1211)*(1-INDEX(AJ$117:AJ$133,$F1211))</f>
        <v/>
      </c>
      <c r="AK1211" s="40">
        <f>AK$12*$D1211*INDEX(AK$21:AK$28,$E1211)*INDEX(AK$30:AK$46,$F1211)*(1-INDEX(AK$117:AK$133,$F1211))</f>
        <v/>
      </c>
      <c r="AL1211" s="40">
        <f>AL$12*$D1211*INDEX(AL$21:AL$28,$E1211)*INDEX(AL$30:AL$46,$F1211)*(1-INDEX(AL$117:AL$133,$F1211))</f>
        <v/>
      </c>
      <c r="AM1211" s="40">
        <f>AM$12*$D1211*INDEX(AM$21:AM$28,$E1211)*INDEX(AM$30:AM$46,$F1211)*(1-INDEX(AM$117:AM$133,$F1211))</f>
        <v/>
      </c>
      <c r="AN1211" s="40">
        <f>AN$12*$D1211*INDEX(AN$21:AN$28,$E1211)*INDEX(AN$30:AN$46,$F1211)*(1-INDEX(AN$117:AN$133,$F1211))</f>
        <v/>
      </c>
      <c r="AO1211" s="40">
        <f>AO$12*$D1211*INDEX(AO$21:AO$28,$E1211)*INDEX(AO$30:AO$46,$F1211)*(1-INDEX(AO$117:AO$133,$F1211))</f>
        <v/>
      </c>
      <c r="AP1211" s="40">
        <f>AP$12*$D1211*INDEX(AP$21:AP$28,$E1211)*INDEX(AP$30:AP$46,$F1211)*(1-INDEX(AP$117:AP$133,$F1211))</f>
        <v/>
      </c>
      <c r="AQ1211" s="40">
        <f>AQ$12*$D1211*INDEX(AQ$21:AQ$28,$E1211)*INDEX(AQ$30:AQ$46,$F1211)*(1-INDEX(AQ$117:AQ$133,$F1211))</f>
        <v/>
      </c>
      <c r="AR1211" s="40">
        <f>AR$12*$D1211*INDEX(AR$21:AR$28,$E1211)*INDEX(AR$30:AR$46,$F1211)*(1-INDEX(AR$117:AR$133,$F1211))</f>
        <v/>
      </c>
      <c r="AS1211" s="40">
        <f>AS$12*$D1211*INDEX(AS$21:AS$28,$E1211)*INDEX(AS$30:AS$46,$F1211)*(1-INDEX(AS$117:AS$133,$F1211))</f>
        <v/>
      </c>
      <c r="AT1211" s="40">
        <f>AT$12*$D1211*INDEX(AT$21:AT$28,$E1211)*INDEX(AT$30:AT$46,$F1211)*(1-INDEX(AT$117:AT$133,$F1211))</f>
        <v/>
      </c>
      <c r="AU1211" s="40">
        <f>AU$12*$D1211*INDEX(AU$21:AU$28,$E1211)*INDEX(AU$30:AU$46,$F1211)*(1-INDEX(AU$117:AU$133,$F1211))</f>
        <v/>
      </c>
      <c r="AV1211" s="40">
        <f>AV$12*$D1211*INDEX(AV$21:AV$28,$E1211)*INDEX(AV$30:AV$46,$F1211)*(1-INDEX(AV$117:AV$133,$F1211))</f>
        <v/>
      </c>
      <c r="AW1211" s="40">
        <f>AW$12*$D1211*INDEX(AW$21:AW$28,$E1211)*INDEX(AW$30:AW$46,$F1211)*(1-INDEX(AW$117:AW$133,$F1211))</f>
        <v/>
      </c>
      <c r="AX1211" s="42">
        <f>CARBONTAX(AX$12,$D1211,INDEX(AX$21:AX$28,$E1211),INDEX(AX$30:AX$46,$F1211),INDEX(AX$117:AX$133,$F1211))</f>
        <v/>
      </c>
    </row>
    <row r="1212" hidden="1" outlineLevel="2">
      <c r="A1212" s="5" t="inlineStr">
        <is>
          <t>ctxnew</t>
        </is>
      </c>
      <c r="B1212" s="5" t="inlineStr">
        <is>
          <t>oop</t>
        </is>
      </c>
      <c r="C1212" s="5" t="inlineStr">
        <is>
          <t>ftr</t>
        </is>
      </c>
      <c r="D1212" s="40">
        <f>INDEX(Inputs!$T$5:$T$132,MATCH($B1212&amp;"|"&amp;$C1212,Inputs!$A$5:$A$132,0))</f>
        <v/>
      </c>
      <c r="E1212" s="40">
        <f>INDEX(Inputs!$J$5:$J$132,MATCH($B1212&amp;"|"&amp;$C1212,Inputs!$A$5:$A$132,0))</f>
        <v/>
      </c>
      <c r="F1212" s="40">
        <f>INDEX(Inputs!$K$5:$K$132,MATCH($B1212&amp;"|"&amp;$C1212,Inputs!$A$5:$A$132,0))</f>
        <v/>
      </c>
      <c r="G1212" s="39" t="n"/>
      <c r="H1212" s="5">
        <f>INDEX(Variables!$B$5:$B$105,MATCH($A1212,Variables!$A$5:$A$105,0))&amp;IF($C1212="",""," | "&amp;INDEX(Mapping!$B$5:$B$26,MATCH($C1212,Mapping!$A$5:$A$26,0))&amp;" | "&amp;INDEX(Mapping!$B$30:$B$41,MATCH($B1212,Mapping!$A$30:$A$41,0)))</f>
        <v/>
      </c>
      <c r="I1212" s="5">
        <f>INDEX(Variables!$C$5:$C$105,MATCH($A1212,Variables!$A$5:$A$105,0))</f>
        <v/>
      </c>
      <c r="J1212" s="5">
        <f>INDEX(Variables!$E$5:$E$105,MATCH($A1212,Variables!$A$5:$A$105,0))</f>
        <v/>
      </c>
      <c r="K1212" s="25">
        <f>LOWER(Settings!$C$4)&amp;".mit."&amp;$A1212&amp;IF($C1212="","","."&amp;$C1212&amp;"."&amp;$B1212)&amp;IF(INDEX(Variables!$D$5:$D$105,MATCH($A1212,Variables!$A$5:$A$105,0))="","","."&amp;INDEX(Variables!$D$5:$D$105,MATCH($A1212,Variables!$A$5:$A$105,0)))&amp;"."&amp;K$5</f>
        <v/>
      </c>
      <c r="L1212" s="41">
        <f>L$12*$D1212*INDEX(L$21:L$28,$E1212)*INDEX(L$30:L$46,$F1212)*(1-INDEX(L$117:L$133,$F1212))</f>
        <v/>
      </c>
      <c r="M1212" s="40">
        <f>M$12*$D1212*INDEX(M$21:M$28,$E1212)*INDEX(M$30:M$46,$F1212)*(1-INDEX(M$117:M$133,$F1212))</f>
        <v/>
      </c>
      <c r="N1212" s="40">
        <f>N$12*$D1212*INDEX(N$21:N$28,$E1212)*INDEX(N$30:N$46,$F1212)*(1-INDEX(N$117:N$133,$F1212))</f>
        <v/>
      </c>
      <c r="O1212" s="40">
        <f>O$12*$D1212*INDEX(O$21:O$28,$E1212)*INDEX(O$30:O$46,$F1212)*(1-INDEX(O$117:O$133,$F1212))</f>
        <v/>
      </c>
      <c r="P1212" s="40">
        <f>P$12*$D1212*INDEX(P$21:P$28,$E1212)*INDEX(P$30:P$46,$F1212)*(1-INDEX(P$117:P$133,$F1212))</f>
        <v/>
      </c>
      <c r="Q1212" s="40">
        <f>Q$12*$D1212*INDEX(Q$21:Q$28,$E1212)*INDEX(Q$30:Q$46,$F1212)*(1-INDEX(Q$117:Q$133,$F1212))</f>
        <v/>
      </c>
      <c r="R1212" s="40">
        <f>R$12*$D1212*INDEX(R$21:R$28,$E1212)*INDEX(R$30:R$46,$F1212)*(1-INDEX(R$117:R$133,$F1212))</f>
        <v/>
      </c>
      <c r="S1212" s="40">
        <f>S$12*$D1212*INDEX(S$21:S$28,$E1212)*INDEX(S$30:S$46,$F1212)*(1-INDEX(S$117:S$133,$F1212))</f>
        <v/>
      </c>
      <c r="T1212" s="40">
        <f>T$12*$D1212*INDEX(T$21:T$28,$E1212)*INDEX(T$30:T$46,$F1212)*(1-INDEX(T$117:T$133,$F1212))</f>
        <v/>
      </c>
      <c r="U1212" s="40">
        <f>U$12*$D1212*INDEX(U$21:U$28,$E1212)*INDEX(U$30:U$46,$F1212)*(1-INDEX(U$117:U$133,$F1212))</f>
        <v/>
      </c>
      <c r="V1212" s="40">
        <f>V$12*$D1212*INDEX(V$21:V$28,$E1212)*INDEX(V$30:V$46,$F1212)*(1-INDEX(V$117:V$133,$F1212))</f>
        <v/>
      </c>
      <c r="W1212" s="40">
        <f>W$12*$D1212*INDEX(W$21:W$28,$E1212)*INDEX(W$30:W$46,$F1212)*(1-INDEX(W$117:W$133,$F1212))</f>
        <v/>
      </c>
      <c r="X1212" s="40">
        <f>X$12*$D1212*INDEX(X$21:X$28,$E1212)*INDEX(X$30:X$46,$F1212)*(1-INDEX(X$117:X$133,$F1212))</f>
        <v/>
      </c>
      <c r="Y1212" s="40">
        <f>Y$12*$D1212*INDEX(Y$21:Y$28,$E1212)*INDEX(Y$30:Y$46,$F1212)*(1-INDEX(Y$117:Y$133,$F1212))</f>
        <v/>
      </c>
      <c r="Z1212" s="40">
        <f>Z$12*$D1212*INDEX(Z$21:Z$28,$E1212)*INDEX(Z$30:Z$46,$F1212)*(1-INDEX(Z$117:Z$133,$F1212))</f>
        <v/>
      </c>
      <c r="AA1212" s="40">
        <f>AA$12*$D1212*INDEX(AA$21:AA$28,$E1212)*INDEX(AA$30:AA$46,$F1212)*(1-INDEX(AA$117:AA$133,$F1212))</f>
        <v/>
      </c>
      <c r="AB1212" s="40">
        <f>AB$12*$D1212*INDEX(AB$21:AB$28,$E1212)*INDEX(AB$30:AB$46,$F1212)*(1-INDEX(AB$117:AB$133,$F1212))</f>
        <v/>
      </c>
      <c r="AC1212" s="40">
        <f>AC$12*$D1212*INDEX(AC$21:AC$28,$E1212)*INDEX(AC$30:AC$46,$F1212)*(1-INDEX(AC$117:AC$133,$F1212))</f>
        <v/>
      </c>
      <c r="AD1212" s="42">
        <f>CARBONTAX(AD$12,$D1212,INDEX(AD$21:AD$28,$E1212),INDEX(AD$30:AD$46,$F1212),INDEX(AD$117:AD$133,$F1212))</f>
        <v/>
      </c>
      <c r="AE1212" s="25">
        <f>LOWER(Settings!$C$4)&amp;".mit."&amp;$A1212&amp;IF($C1212="","","."&amp;$C1212&amp;"."&amp;$B1212)&amp;IF(INDEX(Variables!$D$5:$D$105,MATCH($A1212,Variables!$A$5:$A$105,0))="","","."&amp;INDEX(Variables!$D$5:$D$105,MATCH($A1212,Variables!$A$5:$A$105,0)))&amp;"."&amp;AE$5</f>
        <v/>
      </c>
      <c r="AF1212" s="41">
        <f>AF$12*$D1212*INDEX(AF$21:AF$28,$E1212)*INDEX(AF$30:AF$46,$F1212)*(1-INDEX(AF$117:AF$133,$F1212))</f>
        <v/>
      </c>
      <c r="AG1212" s="40">
        <f>AG$12*$D1212*INDEX(AG$21:AG$28,$E1212)*INDEX(AG$30:AG$46,$F1212)*(1-INDEX(AG$117:AG$133,$F1212))</f>
        <v/>
      </c>
      <c r="AH1212" s="40">
        <f>AH$12*$D1212*INDEX(AH$21:AH$28,$E1212)*INDEX(AH$30:AH$46,$F1212)*(1-INDEX(AH$117:AH$133,$F1212))</f>
        <v/>
      </c>
      <c r="AI1212" s="40">
        <f>AI$12*$D1212*INDEX(AI$21:AI$28,$E1212)*INDEX(AI$30:AI$46,$F1212)*(1-INDEX(AI$117:AI$133,$F1212))</f>
        <v/>
      </c>
      <c r="AJ1212" s="40">
        <f>AJ$12*$D1212*INDEX(AJ$21:AJ$28,$E1212)*INDEX(AJ$30:AJ$46,$F1212)*(1-INDEX(AJ$117:AJ$133,$F1212))</f>
        <v/>
      </c>
      <c r="AK1212" s="40">
        <f>AK$12*$D1212*INDEX(AK$21:AK$28,$E1212)*INDEX(AK$30:AK$46,$F1212)*(1-INDEX(AK$117:AK$133,$F1212))</f>
        <v/>
      </c>
      <c r="AL1212" s="40">
        <f>AL$12*$D1212*INDEX(AL$21:AL$28,$E1212)*INDEX(AL$30:AL$46,$F1212)*(1-INDEX(AL$117:AL$133,$F1212))</f>
        <v/>
      </c>
      <c r="AM1212" s="40">
        <f>AM$12*$D1212*INDEX(AM$21:AM$28,$E1212)*INDEX(AM$30:AM$46,$F1212)*(1-INDEX(AM$117:AM$133,$F1212))</f>
        <v/>
      </c>
      <c r="AN1212" s="40">
        <f>AN$12*$D1212*INDEX(AN$21:AN$28,$E1212)*INDEX(AN$30:AN$46,$F1212)*(1-INDEX(AN$117:AN$133,$F1212))</f>
        <v/>
      </c>
      <c r="AO1212" s="40">
        <f>AO$12*$D1212*INDEX(AO$21:AO$28,$E1212)*INDEX(AO$30:AO$46,$F1212)*(1-INDEX(AO$117:AO$133,$F1212))</f>
        <v/>
      </c>
      <c r="AP1212" s="40">
        <f>AP$12*$D1212*INDEX(AP$21:AP$28,$E1212)*INDEX(AP$30:AP$46,$F1212)*(1-INDEX(AP$117:AP$133,$F1212))</f>
        <v/>
      </c>
      <c r="AQ1212" s="40">
        <f>AQ$12*$D1212*INDEX(AQ$21:AQ$28,$E1212)*INDEX(AQ$30:AQ$46,$F1212)*(1-INDEX(AQ$117:AQ$133,$F1212))</f>
        <v/>
      </c>
      <c r="AR1212" s="40">
        <f>AR$12*$D1212*INDEX(AR$21:AR$28,$E1212)*INDEX(AR$30:AR$46,$F1212)*(1-INDEX(AR$117:AR$133,$F1212))</f>
        <v/>
      </c>
      <c r="AS1212" s="40">
        <f>AS$12*$D1212*INDEX(AS$21:AS$28,$E1212)*INDEX(AS$30:AS$46,$F1212)*(1-INDEX(AS$117:AS$133,$F1212))</f>
        <v/>
      </c>
      <c r="AT1212" s="40">
        <f>AT$12*$D1212*INDEX(AT$21:AT$28,$E1212)*INDEX(AT$30:AT$46,$F1212)*(1-INDEX(AT$117:AT$133,$F1212))</f>
        <v/>
      </c>
      <c r="AU1212" s="40">
        <f>AU$12*$D1212*INDEX(AU$21:AU$28,$E1212)*INDEX(AU$30:AU$46,$F1212)*(1-INDEX(AU$117:AU$133,$F1212))</f>
        <v/>
      </c>
      <c r="AV1212" s="40">
        <f>AV$12*$D1212*INDEX(AV$21:AV$28,$E1212)*INDEX(AV$30:AV$46,$F1212)*(1-INDEX(AV$117:AV$133,$F1212))</f>
        <v/>
      </c>
      <c r="AW1212" s="40">
        <f>AW$12*$D1212*INDEX(AW$21:AW$28,$E1212)*INDEX(AW$30:AW$46,$F1212)*(1-INDEX(AW$117:AW$133,$F1212))</f>
        <v/>
      </c>
      <c r="AX1212" s="42">
        <f>CARBONTAX(AX$12,$D1212,INDEX(AX$21:AX$28,$E1212),INDEX(AX$30:AX$46,$F1212),INDEX(AX$117:AX$133,$F1212))</f>
        <v/>
      </c>
    </row>
    <row r="1213" hidden="1" outlineLevel="2">
      <c r="A1213" s="5" t="inlineStr">
        <is>
          <t>ctxnew</t>
        </is>
      </c>
      <c r="B1213" s="5" t="inlineStr">
        <is>
          <t>bio</t>
        </is>
      </c>
      <c r="C1213" s="5" t="inlineStr">
        <is>
          <t>ftr</t>
        </is>
      </c>
      <c r="D1213" s="40">
        <f>INDEX(Inputs!$T$5:$T$132,MATCH($B1213&amp;"|"&amp;$C1213,Inputs!$A$5:$A$132,0))</f>
        <v/>
      </c>
      <c r="E1213" s="40">
        <f>INDEX(Inputs!$J$5:$J$132,MATCH($B1213&amp;"|"&amp;$C1213,Inputs!$A$5:$A$132,0))</f>
        <v/>
      </c>
      <c r="F1213" s="40">
        <f>INDEX(Inputs!$K$5:$K$132,MATCH($B1213&amp;"|"&amp;$C1213,Inputs!$A$5:$A$132,0))</f>
        <v/>
      </c>
      <c r="G1213" s="39" t="n"/>
      <c r="H1213" s="5">
        <f>INDEX(Variables!$B$5:$B$105,MATCH($A1213,Variables!$A$5:$A$105,0))&amp;IF($C1213="",""," | "&amp;INDEX(Mapping!$B$5:$B$26,MATCH($C1213,Mapping!$A$5:$A$26,0))&amp;" | "&amp;INDEX(Mapping!$B$30:$B$41,MATCH($B1213,Mapping!$A$30:$A$41,0)))</f>
        <v/>
      </c>
      <c r="I1213" s="5">
        <f>INDEX(Variables!$C$5:$C$105,MATCH($A1213,Variables!$A$5:$A$105,0))</f>
        <v/>
      </c>
      <c r="J1213" s="5">
        <f>INDEX(Variables!$E$5:$E$105,MATCH($A1213,Variables!$A$5:$A$105,0))</f>
        <v/>
      </c>
      <c r="K1213" s="25">
        <f>LOWER(Settings!$C$4)&amp;".mit."&amp;$A1213&amp;IF($C1213="","","."&amp;$C1213&amp;"."&amp;$B1213)&amp;IF(INDEX(Variables!$D$5:$D$105,MATCH($A1213,Variables!$A$5:$A$105,0))="","","."&amp;INDEX(Variables!$D$5:$D$105,MATCH($A1213,Variables!$A$5:$A$105,0)))&amp;"."&amp;K$5</f>
        <v/>
      </c>
      <c r="L1213" s="41">
        <f>L$12*$D1213*INDEX(L$21:L$28,$E1213)*INDEX(L$30:L$46,$F1213)*(1-INDEX(L$117:L$133,$F1213))</f>
        <v/>
      </c>
      <c r="M1213" s="40">
        <f>M$12*$D1213*INDEX(M$21:M$28,$E1213)*INDEX(M$30:M$46,$F1213)*(1-INDEX(M$117:M$133,$F1213))</f>
        <v/>
      </c>
      <c r="N1213" s="40">
        <f>N$12*$D1213*INDEX(N$21:N$28,$E1213)*INDEX(N$30:N$46,$F1213)*(1-INDEX(N$117:N$133,$F1213))</f>
        <v/>
      </c>
      <c r="O1213" s="40">
        <f>O$12*$D1213*INDEX(O$21:O$28,$E1213)*INDEX(O$30:O$46,$F1213)*(1-INDEX(O$117:O$133,$F1213))</f>
        <v/>
      </c>
      <c r="P1213" s="40">
        <f>P$12*$D1213*INDEX(P$21:P$28,$E1213)*INDEX(P$30:P$46,$F1213)*(1-INDEX(P$117:P$133,$F1213))</f>
        <v/>
      </c>
      <c r="Q1213" s="40">
        <f>Q$12*$D1213*INDEX(Q$21:Q$28,$E1213)*INDEX(Q$30:Q$46,$F1213)*(1-INDEX(Q$117:Q$133,$F1213))</f>
        <v/>
      </c>
      <c r="R1213" s="40">
        <f>R$12*$D1213*INDEX(R$21:R$28,$E1213)*INDEX(R$30:R$46,$F1213)*(1-INDEX(R$117:R$133,$F1213))</f>
        <v/>
      </c>
      <c r="S1213" s="40">
        <f>S$12*$D1213*INDEX(S$21:S$28,$E1213)*INDEX(S$30:S$46,$F1213)*(1-INDEX(S$117:S$133,$F1213))</f>
        <v/>
      </c>
      <c r="T1213" s="40">
        <f>T$12*$D1213*INDEX(T$21:T$28,$E1213)*INDEX(T$30:T$46,$F1213)*(1-INDEX(T$117:T$133,$F1213))</f>
        <v/>
      </c>
      <c r="U1213" s="40">
        <f>U$12*$D1213*INDEX(U$21:U$28,$E1213)*INDEX(U$30:U$46,$F1213)*(1-INDEX(U$117:U$133,$F1213))</f>
        <v/>
      </c>
      <c r="V1213" s="40">
        <f>V$12*$D1213*INDEX(V$21:V$28,$E1213)*INDEX(V$30:V$46,$F1213)*(1-INDEX(V$117:V$133,$F1213))</f>
        <v/>
      </c>
      <c r="W1213" s="40">
        <f>W$12*$D1213*INDEX(W$21:W$28,$E1213)*INDEX(W$30:W$46,$F1213)*(1-INDEX(W$117:W$133,$F1213))</f>
        <v/>
      </c>
      <c r="X1213" s="40">
        <f>X$12*$D1213*INDEX(X$21:X$28,$E1213)*INDEX(X$30:X$46,$F1213)*(1-INDEX(X$117:X$133,$F1213))</f>
        <v/>
      </c>
      <c r="Y1213" s="40">
        <f>Y$12*$D1213*INDEX(Y$21:Y$28,$E1213)*INDEX(Y$30:Y$46,$F1213)*(1-INDEX(Y$117:Y$133,$F1213))</f>
        <v/>
      </c>
      <c r="Z1213" s="40">
        <f>Z$12*$D1213*INDEX(Z$21:Z$28,$E1213)*INDEX(Z$30:Z$46,$F1213)*(1-INDEX(Z$117:Z$133,$F1213))</f>
        <v/>
      </c>
      <c r="AA1213" s="40">
        <f>AA$12*$D1213*INDEX(AA$21:AA$28,$E1213)*INDEX(AA$30:AA$46,$F1213)*(1-INDEX(AA$117:AA$133,$F1213))</f>
        <v/>
      </c>
      <c r="AB1213" s="40">
        <f>AB$12*$D1213*INDEX(AB$21:AB$28,$E1213)*INDEX(AB$30:AB$46,$F1213)*(1-INDEX(AB$117:AB$133,$F1213))</f>
        <v/>
      </c>
      <c r="AC1213" s="40">
        <f>AC$12*$D1213*INDEX(AC$21:AC$28,$E1213)*INDEX(AC$30:AC$46,$F1213)*(1-INDEX(AC$117:AC$133,$F1213))</f>
        <v/>
      </c>
      <c r="AD1213" s="42">
        <f>CARBONTAX(AD$12,$D1213,INDEX(AD$21:AD$28,$E1213),INDEX(AD$30:AD$46,$F1213),INDEX(AD$117:AD$133,$F1213))</f>
        <v/>
      </c>
      <c r="AE1213" s="25">
        <f>LOWER(Settings!$C$4)&amp;".mit."&amp;$A1213&amp;IF($C1213="","","."&amp;$C1213&amp;"."&amp;$B1213)&amp;IF(INDEX(Variables!$D$5:$D$105,MATCH($A1213,Variables!$A$5:$A$105,0))="","","."&amp;INDEX(Variables!$D$5:$D$105,MATCH($A1213,Variables!$A$5:$A$105,0)))&amp;"."&amp;AE$5</f>
        <v/>
      </c>
      <c r="AF1213" s="41">
        <f>AF$12*$D1213*INDEX(AF$21:AF$28,$E1213)*INDEX(AF$30:AF$46,$F1213)*(1-INDEX(AF$117:AF$133,$F1213))</f>
        <v/>
      </c>
      <c r="AG1213" s="40">
        <f>AG$12*$D1213*INDEX(AG$21:AG$28,$E1213)*INDEX(AG$30:AG$46,$F1213)*(1-INDEX(AG$117:AG$133,$F1213))</f>
        <v/>
      </c>
      <c r="AH1213" s="40">
        <f>AH$12*$D1213*INDEX(AH$21:AH$28,$E1213)*INDEX(AH$30:AH$46,$F1213)*(1-INDEX(AH$117:AH$133,$F1213))</f>
        <v/>
      </c>
      <c r="AI1213" s="40">
        <f>AI$12*$D1213*INDEX(AI$21:AI$28,$E1213)*INDEX(AI$30:AI$46,$F1213)*(1-INDEX(AI$117:AI$133,$F1213))</f>
        <v/>
      </c>
      <c r="AJ1213" s="40">
        <f>AJ$12*$D1213*INDEX(AJ$21:AJ$28,$E1213)*INDEX(AJ$30:AJ$46,$F1213)*(1-INDEX(AJ$117:AJ$133,$F1213))</f>
        <v/>
      </c>
      <c r="AK1213" s="40">
        <f>AK$12*$D1213*INDEX(AK$21:AK$28,$E1213)*INDEX(AK$30:AK$46,$F1213)*(1-INDEX(AK$117:AK$133,$F1213))</f>
        <v/>
      </c>
      <c r="AL1213" s="40">
        <f>AL$12*$D1213*INDEX(AL$21:AL$28,$E1213)*INDEX(AL$30:AL$46,$F1213)*(1-INDEX(AL$117:AL$133,$F1213))</f>
        <v/>
      </c>
      <c r="AM1213" s="40">
        <f>AM$12*$D1213*INDEX(AM$21:AM$28,$E1213)*INDEX(AM$30:AM$46,$F1213)*(1-INDEX(AM$117:AM$133,$F1213))</f>
        <v/>
      </c>
      <c r="AN1213" s="40">
        <f>AN$12*$D1213*INDEX(AN$21:AN$28,$E1213)*INDEX(AN$30:AN$46,$F1213)*(1-INDEX(AN$117:AN$133,$F1213))</f>
        <v/>
      </c>
      <c r="AO1213" s="40">
        <f>AO$12*$D1213*INDEX(AO$21:AO$28,$E1213)*INDEX(AO$30:AO$46,$F1213)*(1-INDEX(AO$117:AO$133,$F1213))</f>
        <v/>
      </c>
      <c r="AP1213" s="40">
        <f>AP$12*$D1213*INDEX(AP$21:AP$28,$E1213)*INDEX(AP$30:AP$46,$F1213)*(1-INDEX(AP$117:AP$133,$F1213))</f>
        <v/>
      </c>
      <c r="AQ1213" s="40">
        <f>AQ$12*$D1213*INDEX(AQ$21:AQ$28,$E1213)*INDEX(AQ$30:AQ$46,$F1213)*(1-INDEX(AQ$117:AQ$133,$F1213))</f>
        <v/>
      </c>
      <c r="AR1213" s="40">
        <f>AR$12*$D1213*INDEX(AR$21:AR$28,$E1213)*INDEX(AR$30:AR$46,$F1213)*(1-INDEX(AR$117:AR$133,$F1213))</f>
        <v/>
      </c>
      <c r="AS1213" s="40">
        <f>AS$12*$D1213*INDEX(AS$21:AS$28,$E1213)*INDEX(AS$30:AS$46,$F1213)*(1-INDEX(AS$117:AS$133,$F1213))</f>
        <v/>
      </c>
      <c r="AT1213" s="40">
        <f>AT$12*$D1213*INDEX(AT$21:AT$28,$E1213)*INDEX(AT$30:AT$46,$F1213)*(1-INDEX(AT$117:AT$133,$F1213))</f>
        <v/>
      </c>
      <c r="AU1213" s="40">
        <f>AU$12*$D1213*INDEX(AU$21:AU$28,$E1213)*INDEX(AU$30:AU$46,$F1213)*(1-INDEX(AU$117:AU$133,$F1213))</f>
        <v/>
      </c>
      <c r="AV1213" s="40">
        <f>AV$12*$D1213*INDEX(AV$21:AV$28,$E1213)*INDEX(AV$30:AV$46,$F1213)*(1-INDEX(AV$117:AV$133,$F1213))</f>
        <v/>
      </c>
      <c r="AW1213" s="40">
        <f>AW$12*$D1213*INDEX(AW$21:AW$28,$E1213)*INDEX(AW$30:AW$46,$F1213)*(1-INDEX(AW$117:AW$133,$F1213))</f>
        <v/>
      </c>
      <c r="AX1213" s="42">
        <f>CARBONTAX(AX$12,$D1213,INDEX(AX$21:AX$28,$E1213),INDEX(AX$30:AX$46,$F1213),INDEX(AX$117:AX$133,$F1213))</f>
        <v/>
      </c>
    </row>
    <row r="1214" hidden="1" outlineLevel="2"/>
    <row r="1215" hidden="1" outlineLevel="2">
      <c r="A1215" s="5" t="inlineStr">
        <is>
          <t>ets</t>
        </is>
      </c>
      <c r="B1215" s="5" t="inlineStr">
        <is>
          <t>coa</t>
        </is>
      </c>
      <c r="C1215" s="5" t="inlineStr">
        <is>
          <t>ftr</t>
        </is>
      </c>
      <c r="D1215" s="40">
        <f>INDEX(Inputs!$T$5:$T$132,MATCH($B1215&amp;"|"&amp;$C1215,Inputs!$A$5:$A$132,0))</f>
        <v/>
      </c>
      <c r="E1215" s="40">
        <f>INDEX(Inputs!$K$5:$K$132,MATCH($B1215&amp;"|"&amp;$C1215,Inputs!$A$5:$A$132,0))</f>
        <v/>
      </c>
      <c r="F1215" s="39" t="n"/>
      <c r="G1215" s="39" t="n"/>
      <c r="H1215" s="5">
        <f>INDEX(Variables!$B$5:$B$105,MATCH($A1215,Variables!$A$5:$A$105,0))&amp;IF($C1215="",""," | "&amp;INDEX(Mapping!$B$5:$B$26,MATCH($C1215,Mapping!$A$5:$A$26,0))&amp;" | "&amp;INDEX(Mapping!$B$30:$B$41,MATCH($B1215,Mapping!$A$30:$A$41,0)))</f>
        <v/>
      </c>
      <c r="I1215" s="5">
        <f>INDEX(Variables!$C$5:$C$105,MATCH($A1215,Variables!$A$5:$A$105,0))</f>
        <v/>
      </c>
      <c r="J1215" s="5">
        <f>INDEX(Variables!$E$5:$E$105,MATCH($A1215,Variables!$A$5:$A$105,0))</f>
        <v/>
      </c>
      <c r="K1215" s="25">
        <f>LOWER(Settings!$C$4)&amp;".mit."&amp;$A1215&amp;IF($C1215="","","."&amp;$C1215&amp;"."&amp;$B1215)&amp;IF(INDEX(Variables!$D$5:$D$105,MATCH($A1215,Variables!$A$5:$A$105,0))="","","."&amp;INDEX(Variables!$D$5:$D$105,MATCH($A1215,Variables!$A$5:$A$105,0)))&amp;"."&amp;K$5</f>
        <v/>
      </c>
      <c r="L1215" s="41">
        <f>L$134*$D1215*INDEX(L$117:L$133,$E1215)</f>
        <v/>
      </c>
      <c r="M1215" s="40">
        <f>M$134*$D1215*INDEX(M$117:M$133,$E1215)</f>
        <v/>
      </c>
      <c r="N1215" s="40">
        <f>N$134*$D1215*INDEX(N$117:N$133,$E1215)</f>
        <v/>
      </c>
      <c r="O1215" s="40">
        <f>O$134*$D1215*INDEX(O$117:O$133,$E1215)</f>
        <v/>
      </c>
      <c r="P1215" s="40">
        <f>P$134*$D1215*INDEX(P$117:P$133,$E1215)</f>
        <v/>
      </c>
      <c r="Q1215" s="40">
        <f>Q$134*$D1215*INDEX(Q$117:Q$133,$E1215)</f>
        <v/>
      </c>
      <c r="R1215" s="40">
        <f>R$134*$D1215*INDEX(R$117:R$133,$E1215)</f>
        <v/>
      </c>
      <c r="S1215" s="40">
        <f>S$134*$D1215*INDEX(S$117:S$133,$E1215)</f>
        <v/>
      </c>
      <c r="T1215" s="40">
        <f>T$134*$D1215*INDEX(T$117:T$133,$E1215)</f>
        <v/>
      </c>
      <c r="U1215" s="40">
        <f>U$134*$D1215*INDEX(U$117:U$133,$E1215)</f>
        <v/>
      </c>
      <c r="V1215" s="40">
        <f>V$134*$D1215*INDEX(V$117:V$133,$E1215)</f>
        <v/>
      </c>
      <c r="W1215" s="40">
        <f>W$134*$D1215*INDEX(W$117:W$133,$E1215)</f>
        <v/>
      </c>
      <c r="X1215" s="40">
        <f>X$134*$D1215*INDEX(X$117:X$133,$E1215)</f>
        <v/>
      </c>
      <c r="Y1215" s="40">
        <f>Y$134*$D1215*INDEX(Y$117:Y$133,$E1215)</f>
        <v/>
      </c>
      <c r="Z1215" s="40">
        <f>Z$134*$D1215*INDEX(Z$117:Z$133,$E1215)</f>
        <v/>
      </c>
      <c r="AA1215" s="40">
        <f>AA$134*$D1215*INDEX(AA$117:AA$133,$E1215)</f>
        <v/>
      </c>
      <c r="AB1215" s="40">
        <f>AB$134*$D1215*INDEX(AB$117:AB$133,$E1215)</f>
        <v/>
      </c>
      <c r="AC1215" s="40">
        <f>AC$134*$D1215*INDEX(AC$117:AC$133,$E1215)</f>
        <v/>
      </c>
      <c r="AD1215" s="42">
        <f>ETSCOST(AD$134,$D1215,INDEX(AD$117:AD$133,$E1215))</f>
        <v/>
      </c>
      <c r="AE1215" s="25">
        <f>LOWER(Settings!$C$4)&amp;".mit."&amp;$A1215&amp;IF($C1215="","","."&amp;$C1215&amp;"."&amp;$B1215)&amp;IF(INDEX(Variables!$D$5:$D$105,MATCH($A1215,Variables!$A$5:$A$105,0))="","","."&amp;INDEX(Variables!$D$5:$D$105,MATCH($A1215,Variables!$A$5:$A$105,0)))&amp;"."&amp;AE$5</f>
        <v/>
      </c>
      <c r="AF1215" s="41">
        <f>AF$134*$D1215*INDEX(AF$117:AF$133,$E1215)</f>
        <v/>
      </c>
      <c r="AG1215" s="40">
        <f>AG$134*$D1215*INDEX(AG$117:AG$133,$E1215)</f>
        <v/>
      </c>
      <c r="AH1215" s="40">
        <f>AH$134*$D1215*INDEX(AH$117:AH$133,$E1215)</f>
        <v/>
      </c>
      <c r="AI1215" s="40">
        <f>AI$134*$D1215*INDEX(AI$117:AI$133,$E1215)</f>
        <v/>
      </c>
      <c r="AJ1215" s="40">
        <f>AJ$134*$D1215*INDEX(AJ$117:AJ$133,$E1215)</f>
        <v/>
      </c>
      <c r="AK1215" s="40">
        <f>AK$134*$D1215*INDEX(AK$117:AK$133,$E1215)</f>
        <v/>
      </c>
      <c r="AL1215" s="40">
        <f>AL$134*$D1215*INDEX(AL$117:AL$133,$E1215)</f>
        <v/>
      </c>
      <c r="AM1215" s="40">
        <f>AM$134*$D1215*INDEX(AM$117:AM$133,$E1215)</f>
        <v/>
      </c>
      <c r="AN1215" s="40">
        <f>AN$134*$D1215*INDEX(AN$117:AN$133,$E1215)</f>
        <v/>
      </c>
      <c r="AO1215" s="40">
        <f>AO$134*$D1215*INDEX(AO$117:AO$133,$E1215)</f>
        <v/>
      </c>
      <c r="AP1215" s="40">
        <f>AP$134*$D1215*INDEX(AP$117:AP$133,$E1215)</f>
        <v/>
      </c>
      <c r="AQ1215" s="40">
        <f>AQ$134*$D1215*INDEX(AQ$117:AQ$133,$E1215)</f>
        <v/>
      </c>
      <c r="AR1215" s="40">
        <f>AR$134*$D1215*INDEX(AR$117:AR$133,$E1215)</f>
        <v/>
      </c>
      <c r="AS1215" s="40">
        <f>AS$134*$D1215*INDEX(AS$117:AS$133,$E1215)</f>
        <v/>
      </c>
      <c r="AT1215" s="40">
        <f>AT$134*$D1215*INDEX(AT$117:AT$133,$E1215)</f>
        <v/>
      </c>
      <c r="AU1215" s="40">
        <f>AU$134*$D1215*INDEX(AU$117:AU$133,$E1215)</f>
        <v/>
      </c>
      <c r="AV1215" s="40">
        <f>AV$134*$D1215*INDEX(AV$117:AV$133,$E1215)</f>
        <v/>
      </c>
      <c r="AW1215" s="40">
        <f>AW$134*$D1215*INDEX(AW$117:AW$133,$E1215)</f>
        <v/>
      </c>
      <c r="AX1215" s="42">
        <f>ETSCOST(AX$134,$D1215,INDEX(AX$117:AX$133,$E1215))</f>
        <v/>
      </c>
    </row>
    <row r="1216" hidden="1" outlineLevel="2">
      <c r="A1216" s="5" t="inlineStr">
        <is>
          <t>ets</t>
        </is>
      </c>
      <c r="B1216" s="5" t="inlineStr">
        <is>
          <t>nga</t>
        </is>
      </c>
      <c r="C1216" s="5" t="inlineStr">
        <is>
          <t>ftr</t>
        </is>
      </c>
      <c r="D1216" s="40">
        <f>INDEX(Inputs!$T$5:$T$132,MATCH($B1216&amp;"|"&amp;$C1216,Inputs!$A$5:$A$132,0))</f>
        <v/>
      </c>
      <c r="E1216" s="40">
        <f>INDEX(Inputs!$K$5:$K$132,MATCH($B1216&amp;"|"&amp;$C1216,Inputs!$A$5:$A$132,0))</f>
        <v/>
      </c>
      <c r="F1216" s="39" t="n"/>
      <c r="G1216" s="39" t="n"/>
      <c r="H1216" s="5">
        <f>INDEX(Variables!$B$5:$B$105,MATCH($A1216,Variables!$A$5:$A$105,0))&amp;IF($C1216="",""," | "&amp;INDEX(Mapping!$B$5:$B$26,MATCH($C1216,Mapping!$A$5:$A$26,0))&amp;" | "&amp;INDEX(Mapping!$B$30:$B$41,MATCH($B1216,Mapping!$A$30:$A$41,0)))</f>
        <v/>
      </c>
      <c r="I1216" s="5">
        <f>INDEX(Variables!$C$5:$C$105,MATCH($A1216,Variables!$A$5:$A$105,0))</f>
        <v/>
      </c>
      <c r="J1216" s="5">
        <f>INDEX(Variables!$E$5:$E$105,MATCH($A1216,Variables!$A$5:$A$105,0))</f>
        <v/>
      </c>
      <c r="K1216" s="25">
        <f>LOWER(Settings!$C$4)&amp;".mit."&amp;$A1216&amp;IF($C1216="","","."&amp;$C1216&amp;"."&amp;$B1216)&amp;IF(INDEX(Variables!$D$5:$D$105,MATCH($A1216,Variables!$A$5:$A$105,0))="","","."&amp;INDEX(Variables!$D$5:$D$105,MATCH($A1216,Variables!$A$5:$A$105,0)))&amp;"."&amp;K$5</f>
        <v/>
      </c>
      <c r="L1216" s="41">
        <f>L$134*$D1216*INDEX(L$117:L$133,$E1216)</f>
        <v/>
      </c>
      <c r="M1216" s="40">
        <f>M$134*$D1216*INDEX(M$117:M$133,$E1216)</f>
        <v/>
      </c>
      <c r="N1216" s="40">
        <f>N$134*$D1216*INDEX(N$117:N$133,$E1216)</f>
        <v/>
      </c>
      <c r="O1216" s="40">
        <f>O$134*$D1216*INDEX(O$117:O$133,$E1216)</f>
        <v/>
      </c>
      <c r="P1216" s="40">
        <f>P$134*$D1216*INDEX(P$117:P$133,$E1216)</f>
        <v/>
      </c>
      <c r="Q1216" s="40">
        <f>Q$134*$D1216*INDEX(Q$117:Q$133,$E1216)</f>
        <v/>
      </c>
      <c r="R1216" s="40">
        <f>R$134*$D1216*INDEX(R$117:R$133,$E1216)</f>
        <v/>
      </c>
      <c r="S1216" s="40">
        <f>S$134*$D1216*INDEX(S$117:S$133,$E1216)</f>
        <v/>
      </c>
      <c r="T1216" s="40">
        <f>T$134*$D1216*INDEX(T$117:T$133,$E1216)</f>
        <v/>
      </c>
      <c r="U1216" s="40">
        <f>U$134*$D1216*INDEX(U$117:U$133,$E1216)</f>
        <v/>
      </c>
      <c r="V1216" s="40">
        <f>V$134*$D1216*INDEX(V$117:V$133,$E1216)</f>
        <v/>
      </c>
      <c r="W1216" s="40">
        <f>W$134*$D1216*INDEX(W$117:W$133,$E1216)</f>
        <v/>
      </c>
      <c r="X1216" s="40">
        <f>X$134*$D1216*INDEX(X$117:X$133,$E1216)</f>
        <v/>
      </c>
      <c r="Y1216" s="40">
        <f>Y$134*$D1216*INDEX(Y$117:Y$133,$E1216)</f>
        <v/>
      </c>
      <c r="Z1216" s="40">
        <f>Z$134*$D1216*INDEX(Z$117:Z$133,$E1216)</f>
        <v/>
      </c>
      <c r="AA1216" s="40">
        <f>AA$134*$D1216*INDEX(AA$117:AA$133,$E1216)</f>
        <v/>
      </c>
      <c r="AB1216" s="40">
        <f>AB$134*$D1216*INDEX(AB$117:AB$133,$E1216)</f>
        <v/>
      </c>
      <c r="AC1216" s="40">
        <f>AC$134*$D1216*INDEX(AC$117:AC$133,$E1216)</f>
        <v/>
      </c>
      <c r="AD1216" s="42">
        <f>ETSCOST(AD$134,$D1216,INDEX(AD$117:AD$133,$E1216))</f>
        <v/>
      </c>
      <c r="AE1216" s="25">
        <f>LOWER(Settings!$C$4)&amp;".mit."&amp;$A1216&amp;IF($C1216="","","."&amp;$C1216&amp;"."&amp;$B1216)&amp;IF(INDEX(Variables!$D$5:$D$105,MATCH($A1216,Variables!$A$5:$A$105,0))="","","."&amp;INDEX(Variables!$D$5:$D$105,MATCH($A1216,Variables!$A$5:$A$105,0)))&amp;"."&amp;AE$5</f>
        <v/>
      </c>
      <c r="AF1216" s="41">
        <f>AF$134*$D1216*INDEX(AF$117:AF$133,$E1216)</f>
        <v/>
      </c>
      <c r="AG1216" s="40">
        <f>AG$134*$D1216*INDEX(AG$117:AG$133,$E1216)</f>
        <v/>
      </c>
      <c r="AH1216" s="40">
        <f>AH$134*$D1216*INDEX(AH$117:AH$133,$E1216)</f>
        <v/>
      </c>
      <c r="AI1216" s="40">
        <f>AI$134*$D1216*INDEX(AI$117:AI$133,$E1216)</f>
        <v/>
      </c>
      <c r="AJ1216" s="40">
        <f>AJ$134*$D1216*INDEX(AJ$117:AJ$133,$E1216)</f>
        <v/>
      </c>
      <c r="AK1216" s="40">
        <f>AK$134*$D1216*INDEX(AK$117:AK$133,$E1216)</f>
        <v/>
      </c>
      <c r="AL1216" s="40">
        <f>AL$134*$D1216*INDEX(AL$117:AL$133,$E1216)</f>
        <v/>
      </c>
      <c r="AM1216" s="40">
        <f>AM$134*$D1216*INDEX(AM$117:AM$133,$E1216)</f>
        <v/>
      </c>
      <c r="AN1216" s="40">
        <f>AN$134*$D1216*INDEX(AN$117:AN$133,$E1216)</f>
        <v/>
      </c>
      <c r="AO1216" s="40">
        <f>AO$134*$D1216*INDEX(AO$117:AO$133,$E1216)</f>
        <v/>
      </c>
      <c r="AP1216" s="40">
        <f>AP$134*$D1216*INDEX(AP$117:AP$133,$E1216)</f>
        <v/>
      </c>
      <c r="AQ1216" s="40">
        <f>AQ$134*$D1216*INDEX(AQ$117:AQ$133,$E1216)</f>
        <v/>
      </c>
      <c r="AR1216" s="40">
        <f>AR$134*$D1216*INDEX(AR$117:AR$133,$E1216)</f>
        <v/>
      </c>
      <c r="AS1216" s="40">
        <f>AS$134*$D1216*INDEX(AS$117:AS$133,$E1216)</f>
        <v/>
      </c>
      <c r="AT1216" s="40">
        <f>AT$134*$D1216*INDEX(AT$117:AT$133,$E1216)</f>
        <v/>
      </c>
      <c r="AU1216" s="40">
        <f>AU$134*$D1216*INDEX(AU$117:AU$133,$E1216)</f>
        <v/>
      </c>
      <c r="AV1216" s="40">
        <f>AV$134*$D1216*INDEX(AV$117:AV$133,$E1216)</f>
        <v/>
      </c>
      <c r="AW1216" s="40">
        <f>AW$134*$D1216*INDEX(AW$117:AW$133,$E1216)</f>
        <v/>
      </c>
      <c r="AX1216" s="42">
        <f>ETSCOST(AX$134,$D1216,INDEX(AX$117:AX$133,$E1216))</f>
        <v/>
      </c>
    </row>
    <row r="1217" hidden="1" outlineLevel="2">
      <c r="A1217" s="5" t="inlineStr">
        <is>
          <t>ets</t>
        </is>
      </c>
      <c r="B1217" s="5" t="inlineStr">
        <is>
          <t>gso</t>
        </is>
      </c>
      <c r="C1217" s="5" t="inlineStr">
        <is>
          <t>ftr</t>
        </is>
      </c>
      <c r="D1217" s="40">
        <f>INDEX(Inputs!$T$5:$T$132,MATCH($B1217&amp;"|"&amp;$C1217,Inputs!$A$5:$A$132,0))</f>
        <v/>
      </c>
      <c r="E1217" s="40">
        <f>INDEX(Inputs!$K$5:$K$132,MATCH($B1217&amp;"|"&amp;$C1217,Inputs!$A$5:$A$132,0))</f>
        <v/>
      </c>
      <c r="F1217" s="39" t="n"/>
      <c r="G1217" s="39" t="n"/>
      <c r="H1217" s="5">
        <f>INDEX(Variables!$B$5:$B$105,MATCH($A1217,Variables!$A$5:$A$105,0))&amp;IF($C1217="",""," | "&amp;INDEX(Mapping!$B$5:$B$26,MATCH($C1217,Mapping!$A$5:$A$26,0))&amp;" | "&amp;INDEX(Mapping!$B$30:$B$41,MATCH($B1217,Mapping!$A$30:$A$41,0)))</f>
        <v/>
      </c>
      <c r="I1217" s="5">
        <f>INDEX(Variables!$C$5:$C$105,MATCH($A1217,Variables!$A$5:$A$105,0))</f>
        <v/>
      </c>
      <c r="J1217" s="5">
        <f>INDEX(Variables!$E$5:$E$105,MATCH($A1217,Variables!$A$5:$A$105,0))</f>
        <v/>
      </c>
      <c r="K1217" s="25">
        <f>LOWER(Settings!$C$4)&amp;".mit."&amp;$A1217&amp;IF($C1217="","","."&amp;$C1217&amp;"."&amp;$B1217)&amp;IF(INDEX(Variables!$D$5:$D$105,MATCH($A1217,Variables!$A$5:$A$105,0))="","","."&amp;INDEX(Variables!$D$5:$D$105,MATCH($A1217,Variables!$A$5:$A$105,0)))&amp;"."&amp;K$5</f>
        <v/>
      </c>
      <c r="L1217" s="41">
        <f>L$134*$D1217*INDEX(L$117:L$133,$E1217)</f>
        <v/>
      </c>
      <c r="M1217" s="40">
        <f>M$134*$D1217*INDEX(M$117:M$133,$E1217)</f>
        <v/>
      </c>
      <c r="N1217" s="40">
        <f>N$134*$D1217*INDEX(N$117:N$133,$E1217)</f>
        <v/>
      </c>
      <c r="O1217" s="40">
        <f>O$134*$D1217*INDEX(O$117:O$133,$E1217)</f>
        <v/>
      </c>
      <c r="P1217" s="40">
        <f>P$134*$D1217*INDEX(P$117:P$133,$E1217)</f>
        <v/>
      </c>
      <c r="Q1217" s="40">
        <f>Q$134*$D1217*INDEX(Q$117:Q$133,$E1217)</f>
        <v/>
      </c>
      <c r="R1217" s="40">
        <f>R$134*$D1217*INDEX(R$117:R$133,$E1217)</f>
        <v/>
      </c>
      <c r="S1217" s="40">
        <f>S$134*$D1217*INDEX(S$117:S$133,$E1217)</f>
        <v/>
      </c>
      <c r="T1217" s="40">
        <f>T$134*$D1217*INDEX(T$117:T$133,$E1217)</f>
        <v/>
      </c>
      <c r="U1217" s="40">
        <f>U$134*$D1217*INDEX(U$117:U$133,$E1217)</f>
        <v/>
      </c>
      <c r="V1217" s="40">
        <f>V$134*$D1217*INDEX(V$117:V$133,$E1217)</f>
        <v/>
      </c>
      <c r="W1217" s="40">
        <f>W$134*$D1217*INDEX(W$117:W$133,$E1217)</f>
        <v/>
      </c>
      <c r="X1217" s="40">
        <f>X$134*$D1217*INDEX(X$117:X$133,$E1217)</f>
        <v/>
      </c>
      <c r="Y1217" s="40">
        <f>Y$134*$D1217*INDEX(Y$117:Y$133,$E1217)</f>
        <v/>
      </c>
      <c r="Z1217" s="40">
        <f>Z$134*$D1217*INDEX(Z$117:Z$133,$E1217)</f>
        <v/>
      </c>
      <c r="AA1217" s="40">
        <f>AA$134*$D1217*INDEX(AA$117:AA$133,$E1217)</f>
        <v/>
      </c>
      <c r="AB1217" s="40">
        <f>AB$134*$D1217*INDEX(AB$117:AB$133,$E1217)</f>
        <v/>
      </c>
      <c r="AC1217" s="40">
        <f>AC$134*$D1217*INDEX(AC$117:AC$133,$E1217)</f>
        <v/>
      </c>
      <c r="AD1217" s="42">
        <f>ETSCOST(AD$134,$D1217,INDEX(AD$117:AD$133,$E1217))</f>
        <v/>
      </c>
      <c r="AE1217" s="25">
        <f>LOWER(Settings!$C$4)&amp;".mit."&amp;$A1217&amp;IF($C1217="","","."&amp;$C1217&amp;"."&amp;$B1217)&amp;IF(INDEX(Variables!$D$5:$D$105,MATCH($A1217,Variables!$A$5:$A$105,0))="","","."&amp;INDEX(Variables!$D$5:$D$105,MATCH($A1217,Variables!$A$5:$A$105,0)))&amp;"."&amp;AE$5</f>
        <v/>
      </c>
      <c r="AF1217" s="41">
        <f>AF$134*$D1217*INDEX(AF$117:AF$133,$E1217)</f>
        <v/>
      </c>
      <c r="AG1217" s="40">
        <f>AG$134*$D1217*INDEX(AG$117:AG$133,$E1217)</f>
        <v/>
      </c>
      <c r="AH1217" s="40">
        <f>AH$134*$D1217*INDEX(AH$117:AH$133,$E1217)</f>
        <v/>
      </c>
      <c r="AI1217" s="40">
        <f>AI$134*$D1217*INDEX(AI$117:AI$133,$E1217)</f>
        <v/>
      </c>
      <c r="AJ1217" s="40">
        <f>AJ$134*$D1217*INDEX(AJ$117:AJ$133,$E1217)</f>
        <v/>
      </c>
      <c r="AK1217" s="40">
        <f>AK$134*$D1217*INDEX(AK$117:AK$133,$E1217)</f>
        <v/>
      </c>
      <c r="AL1217" s="40">
        <f>AL$134*$D1217*INDEX(AL$117:AL$133,$E1217)</f>
        <v/>
      </c>
      <c r="AM1217" s="40">
        <f>AM$134*$D1217*INDEX(AM$117:AM$133,$E1217)</f>
        <v/>
      </c>
      <c r="AN1217" s="40">
        <f>AN$134*$D1217*INDEX(AN$117:AN$133,$E1217)</f>
        <v/>
      </c>
      <c r="AO1217" s="40">
        <f>AO$134*$D1217*INDEX(AO$117:AO$133,$E1217)</f>
        <v/>
      </c>
      <c r="AP1217" s="40">
        <f>AP$134*$D1217*INDEX(AP$117:AP$133,$E1217)</f>
        <v/>
      </c>
      <c r="AQ1217" s="40">
        <f>AQ$134*$D1217*INDEX(AQ$117:AQ$133,$E1217)</f>
        <v/>
      </c>
      <c r="AR1217" s="40">
        <f>AR$134*$D1217*INDEX(AR$117:AR$133,$E1217)</f>
        <v/>
      </c>
      <c r="AS1217" s="40">
        <f>AS$134*$D1217*INDEX(AS$117:AS$133,$E1217)</f>
        <v/>
      </c>
      <c r="AT1217" s="40">
        <f>AT$134*$D1217*INDEX(AT$117:AT$133,$E1217)</f>
        <v/>
      </c>
      <c r="AU1217" s="40">
        <f>AU$134*$D1217*INDEX(AU$117:AU$133,$E1217)</f>
        <v/>
      </c>
      <c r="AV1217" s="40">
        <f>AV$134*$D1217*INDEX(AV$117:AV$133,$E1217)</f>
        <v/>
      </c>
      <c r="AW1217" s="40">
        <f>AW$134*$D1217*INDEX(AW$117:AW$133,$E1217)</f>
        <v/>
      </c>
      <c r="AX1217" s="42">
        <f>ETSCOST(AX$134,$D1217,INDEX(AX$117:AX$133,$E1217))</f>
        <v/>
      </c>
    </row>
    <row r="1218" hidden="1" outlineLevel="2">
      <c r="A1218" s="5" t="inlineStr">
        <is>
          <t>ets</t>
        </is>
      </c>
      <c r="B1218" s="5" t="inlineStr">
        <is>
          <t>die</t>
        </is>
      </c>
      <c r="C1218" s="5" t="inlineStr">
        <is>
          <t>ftr</t>
        </is>
      </c>
      <c r="D1218" s="40">
        <f>INDEX(Inputs!$T$5:$T$132,MATCH($B1218&amp;"|"&amp;$C1218,Inputs!$A$5:$A$132,0))</f>
        <v/>
      </c>
      <c r="E1218" s="40">
        <f>INDEX(Inputs!$K$5:$K$132,MATCH($B1218&amp;"|"&amp;$C1218,Inputs!$A$5:$A$132,0))</f>
        <v/>
      </c>
      <c r="F1218" s="39" t="n"/>
      <c r="G1218" s="39" t="n"/>
      <c r="H1218" s="5">
        <f>INDEX(Variables!$B$5:$B$105,MATCH($A1218,Variables!$A$5:$A$105,0))&amp;IF($C1218="",""," | "&amp;INDEX(Mapping!$B$5:$B$26,MATCH($C1218,Mapping!$A$5:$A$26,0))&amp;" | "&amp;INDEX(Mapping!$B$30:$B$41,MATCH($B1218,Mapping!$A$30:$A$41,0)))</f>
        <v/>
      </c>
      <c r="I1218" s="5">
        <f>INDEX(Variables!$C$5:$C$105,MATCH($A1218,Variables!$A$5:$A$105,0))</f>
        <v/>
      </c>
      <c r="J1218" s="5">
        <f>INDEX(Variables!$E$5:$E$105,MATCH($A1218,Variables!$A$5:$A$105,0))</f>
        <v/>
      </c>
      <c r="K1218" s="25">
        <f>LOWER(Settings!$C$4)&amp;".mit."&amp;$A1218&amp;IF($C1218="","","."&amp;$C1218&amp;"."&amp;$B1218)&amp;IF(INDEX(Variables!$D$5:$D$105,MATCH($A1218,Variables!$A$5:$A$105,0))="","","."&amp;INDEX(Variables!$D$5:$D$105,MATCH($A1218,Variables!$A$5:$A$105,0)))&amp;"."&amp;K$5</f>
        <v/>
      </c>
      <c r="L1218" s="41">
        <f>L$134*$D1218*INDEX(L$117:L$133,$E1218)</f>
        <v/>
      </c>
      <c r="M1218" s="40">
        <f>M$134*$D1218*INDEX(M$117:M$133,$E1218)</f>
        <v/>
      </c>
      <c r="N1218" s="40">
        <f>N$134*$D1218*INDEX(N$117:N$133,$E1218)</f>
        <v/>
      </c>
      <c r="O1218" s="40">
        <f>O$134*$D1218*INDEX(O$117:O$133,$E1218)</f>
        <v/>
      </c>
      <c r="P1218" s="40">
        <f>P$134*$D1218*INDEX(P$117:P$133,$E1218)</f>
        <v/>
      </c>
      <c r="Q1218" s="40">
        <f>Q$134*$D1218*INDEX(Q$117:Q$133,$E1218)</f>
        <v/>
      </c>
      <c r="R1218" s="40">
        <f>R$134*$D1218*INDEX(R$117:R$133,$E1218)</f>
        <v/>
      </c>
      <c r="S1218" s="40">
        <f>S$134*$D1218*INDEX(S$117:S$133,$E1218)</f>
        <v/>
      </c>
      <c r="T1218" s="40">
        <f>T$134*$D1218*INDEX(T$117:T$133,$E1218)</f>
        <v/>
      </c>
      <c r="U1218" s="40">
        <f>U$134*$D1218*INDEX(U$117:U$133,$E1218)</f>
        <v/>
      </c>
      <c r="V1218" s="40">
        <f>V$134*$D1218*INDEX(V$117:V$133,$E1218)</f>
        <v/>
      </c>
      <c r="W1218" s="40">
        <f>W$134*$D1218*INDEX(W$117:W$133,$E1218)</f>
        <v/>
      </c>
      <c r="X1218" s="40">
        <f>X$134*$D1218*INDEX(X$117:X$133,$E1218)</f>
        <v/>
      </c>
      <c r="Y1218" s="40">
        <f>Y$134*$D1218*INDEX(Y$117:Y$133,$E1218)</f>
        <v/>
      </c>
      <c r="Z1218" s="40">
        <f>Z$134*$D1218*INDEX(Z$117:Z$133,$E1218)</f>
        <v/>
      </c>
      <c r="AA1218" s="40">
        <f>AA$134*$D1218*INDEX(AA$117:AA$133,$E1218)</f>
        <v/>
      </c>
      <c r="AB1218" s="40">
        <f>AB$134*$D1218*INDEX(AB$117:AB$133,$E1218)</f>
        <v/>
      </c>
      <c r="AC1218" s="40">
        <f>AC$134*$D1218*INDEX(AC$117:AC$133,$E1218)</f>
        <v/>
      </c>
      <c r="AD1218" s="42">
        <f>ETSCOST(AD$134,$D1218,INDEX(AD$117:AD$133,$E1218))</f>
        <v/>
      </c>
      <c r="AE1218" s="25">
        <f>LOWER(Settings!$C$4)&amp;".mit."&amp;$A1218&amp;IF($C1218="","","."&amp;$C1218&amp;"."&amp;$B1218)&amp;IF(INDEX(Variables!$D$5:$D$105,MATCH($A1218,Variables!$A$5:$A$105,0))="","","."&amp;INDEX(Variables!$D$5:$D$105,MATCH($A1218,Variables!$A$5:$A$105,0)))&amp;"."&amp;AE$5</f>
        <v/>
      </c>
      <c r="AF1218" s="41">
        <f>AF$134*$D1218*INDEX(AF$117:AF$133,$E1218)</f>
        <v/>
      </c>
      <c r="AG1218" s="40">
        <f>AG$134*$D1218*INDEX(AG$117:AG$133,$E1218)</f>
        <v/>
      </c>
      <c r="AH1218" s="40">
        <f>AH$134*$D1218*INDEX(AH$117:AH$133,$E1218)</f>
        <v/>
      </c>
      <c r="AI1218" s="40">
        <f>AI$134*$D1218*INDEX(AI$117:AI$133,$E1218)</f>
        <v/>
      </c>
      <c r="AJ1218" s="40">
        <f>AJ$134*$D1218*INDEX(AJ$117:AJ$133,$E1218)</f>
        <v/>
      </c>
      <c r="AK1218" s="40">
        <f>AK$134*$D1218*INDEX(AK$117:AK$133,$E1218)</f>
        <v/>
      </c>
      <c r="AL1218" s="40">
        <f>AL$134*$D1218*INDEX(AL$117:AL$133,$E1218)</f>
        <v/>
      </c>
      <c r="AM1218" s="40">
        <f>AM$134*$D1218*INDEX(AM$117:AM$133,$E1218)</f>
        <v/>
      </c>
      <c r="AN1218" s="40">
        <f>AN$134*$D1218*INDEX(AN$117:AN$133,$E1218)</f>
        <v/>
      </c>
      <c r="AO1218" s="40">
        <f>AO$134*$D1218*INDEX(AO$117:AO$133,$E1218)</f>
        <v/>
      </c>
      <c r="AP1218" s="40">
        <f>AP$134*$D1218*INDEX(AP$117:AP$133,$E1218)</f>
        <v/>
      </c>
      <c r="AQ1218" s="40">
        <f>AQ$134*$D1218*INDEX(AQ$117:AQ$133,$E1218)</f>
        <v/>
      </c>
      <c r="AR1218" s="40">
        <f>AR$134*$D1218*INDEX(AR$117:AR$133,$E1218)</f>
        <v/>
      </c>
      <c r="AS1218" s="40">
        <f>AS$134*$D1218*INDEX(AS$117:AS$133,$E1218)</f>
        <v/>
      </c>
      <c r="AT1218" s="40">
        <f>AT$134*$D1218*INDEX(AT$117:AT$133,$E1218)</f>
        <v/>
      </c>
      <c r="AU1218" s="40">
        <f>AU$134*$D1218*INDEX(AU$117:AU$133,$E1218)</f>
        <v/>
      </c>
      <c r="AV1218" s="40">
        <f>AV$134*$D1218*INDEX(AV$117:AV$133,$E1218)</f>
        <v/>
      </c>
      <c r="AW1218" s="40">
        <f>AW$134*$D1218*INDEX(AW$117:AW$133,$E1218)</f>
        <v/>
      </c>
      <c r="AX1218" s="42">
        <f>ETSCOST(AX$134,$D1218,INDEX(AX$117:AX$133,$E1218))</f>
        <v/>
      </c>
    </row>
    <row r="1219" hidden="1" outlineLevel="2">
      <c r="A1219" s="5" t="inlineStr">
        <is>
          <t>ets</t>
        </is>
      </c>
      <c r="B1219" s="5" t="inlineStr">
        <is>
          <t>lpg</t>
        </is>
      </c>
      <c r="C1219" s="5" t="inlineStr">
        <is>
          <t>ftr</t>
        </is>
      </c>
      <c r="D1219" s="40">
        <f>INDEX(Inputs!$T$5:$T$132,MATCH($B1219&amp;"|"&amp;$C1219,Inputs!$A$5:$A$132,0))</f>
        <v/>
      </c>
      <c r="E1219" s="40">
        <f>INDEX(Inputs!$K$5:$K$132,MATCH($B1219&amp;"|"&amp;$C1219,Inputs!$A$5:$A$132,0))</f>
        <v/>
      </c>
      <c r="F1219" s="39" t="n"/>
      <c r="G1219" s="39" t="n"/>
      <c r="H1219" s="5">
        <f>INDEX(Variables!$B$5:$B$105,MATCH($A1219,Variables!$A$5:$A$105,0))&amp;IF($C1219="",""," | "&amp;INDEX(Mapping!$B$5:$B$26,MATCH($C1219,Mapping!$A$5:$A$26,0))&amp;" | "&amp;INDEX(Mapping!$B$30:$B$41,MATCH($B1219,Mapping!$A$30:$A$41,0)))</f>
        <v/>
      </c>
      <c r="I1219" s="5">
        <f>INDEX(Variables!$C$5:$C$105,MATCH($A1219,Variables!$A$5:$A$105,0))</f>
        <v/>
      </c>
      <c r="J1219" s="5">
        <f>INDEX(Variables!$E$5:$E$105,MATCH($A1219,Variables!$A$5:$A$105,0))</f>
        <v/>
      </c>
      <c r="K1219" s="25">
        <f>LOWER(Settings!$C$4)&amp;".mit."&amp;$A1219&amp;IF($C1219="","","."&amp;$C1219&amp;"."&amp;$B1219)&amp;IF(INDEX(Variables!$D$5:$D$105,MATCH($A1219,Variables!$A$5:$A$105,0))="","","."&amp;INDEX(Variables!$D$5:$D$105,MATCH($A1219,Variables!$A$5:$A$105,0)))&amp;"."&amp;K$5</f>
        <v/>
      </c>
      <c r="L1219" s="41">
        <f>L$134*$D1219*INDEX(L$117:L$133,$E1219)</f>
        <v/>
      </c>
      <c r="M1219" s="40">
        <f>M$134*$D1219*INDEX(M$117:M$133,$E1219)</f>
        <v/>
      </c>
      <c r="N1219" s="40">
        <f>N$134*$D1219*INDEX(N$117:N$133,$E1219)</f>
        <v/>
      </c>
      <c r="O1219" s="40">
        <f>O$134*$D1219*INDEX(O$117:O$133,$E1219)</f>
        <v/>
      </c>
      <c r="P1219" s="40">
        <f>P$134*$D1219*INDEX(P$117:P$133,$E1219)</f>
        <v/>
      </c>
      <c r="Q1219" s="40">
        <f>Q$134*$D1219*INDEX(Q$117:Q$133,$E1219)</f>
        <v/>
      </c>
      <c r="R1219" s="40">
        <f>R$134*$D1219*INDEX(R$117:R$133,$E1219)</f>
        <v/>
      </c>
      <c r="S1219" s="40">
        <f>S$134*$D1219*INDEX(S$117:S$133,$E1219)</f>
        <v/>
      </c>
      <c r="T1219" s="40">
        <f>T$134*$D1219*INDEX(T$117:T$133,$E1219)</f>
        <v/>
      </c>
      <c r="U1219" s="40">
        <f>U$134*$D1219*INDEX(U$117:U$133,$E1219)</f>
        <v/>
      </c>
      <c r="V1219" s="40">
        <f>V$134*$D1219*INDEX(V$117:V$133,$E1219)</f>
        <v/>
      </c>
      <c r="W1219" s="40">
        <f>W$134*$D1219*INDEX(W$117:W$133,$E1219)</f>
        <v/>
      </c>
      <c r="X1219" s="40">
        <f>X$134*$D1219*INDEX(X$117:X$133,$E1219)</f>
        <v/>
      </c>
      <c r="Y1219" s="40">
        <f>Y$134*$D1219*INDEX(Y$117:Y$133,$E1219)</f>
        <v/>
      </c>
      <c r="Z1219" s="40">
        <f>Z$134*$D1219*INDEX(Z$117:Z$133,$E1219)</f>
        <v/>
      </c>
      <c r="AA1219" s="40">
        <f>AA$134*$D1219*INDEX(AA$117:AA$133,$E1219)</f>
        <v/>
      </c>
      <c r="AB1219" s="40">
        <f>AB$134*$D1219*INDEX(AB$117:AB$133,$E1219)</f>
        <v/>
      </c>
      <c r="AC1219" s="40">
        <f>AC$134*$D1219*INDEX(AC$117:AC$133,$E1219)</f>
        <v/>
      </c>
      <c r="AD1219" s="42">
        <f>ETSCOST(AD$134,$D1219,INDEX(AD$117:AD$133,$E1219))</f>
        <v/>
      </c>
      <c r="AE1219" s="25">
        <f>LOWER(Settings!$C$4)&amp;".mit."&amp;$A1219&amp;IF($C1219="","","."&amp;$C1219&amp;"."&amp;$B1219)&amp;IF(INDEX(Variables!$D$5:$D$105,MATCH($A1219,Variables!$A$5:$A$105,0))="","","."&amp;INDEX(Variables!$D$5:$D$105,MATCH($A1219,Variables!$A$5:$A$105,0)))&amp;"."&amp;AE$5</f>
        <v/>
      </c>
      <c r="AF1219" s="41">
        <f>AF$134*$D1219*INDEX(AF$117:AF$133,$E1219)</f>
        <v/>
      </c>
      <c r="AG1219" s="40">
        <f>AG$134*$D1219*INDEX(AG$117:AG$133,$E1219)</f>
        <v/>
      </c>
      <c r="AH1219" s="40">
        <f>AH$134*$D1219*INDEX(AH$117:AH$133,$E1219)</f>
        <v/>
      </c>
      <c r="AI1219" s="40">
        <f>AI$134*$D1219*INDEX(AI$117:AI$133,$E1219)</f>
        <v/>
      </c>
      <c r="AJ1219" s="40">
        <f>AJ$134*$D1219*INDEX(AJ$117:AJ$133,$E1219)</f>
        <v/>
      </c>
      <c r="AK1219" s="40">
        <f>AK$134*$D1219*INDEX(AK$117:AK$133,$E1219)</f>
        <v/>
      </c>
      <c r="AL1219" s="40">
        <f>AL$134*$D1219*INDEX(AL$117:AL$133,$E1219)</f>
        <v/>
      </c>
      <c r="AM1219" s="40">
        <f>AM$134*$D1219*INDEX(AM$117:AM$133,$E1219)</f>
        <v/>
      </c>
      <c r="AN1219" s="40">
        <f>AN$134*$D1219*INDEX(AN$117:AN$133,$E1219)</f>
        <v/>
      </c>
      <c r="AO1219" s="40">
        <f>AO$134*$D1219*INDEX(AO$117:AO$133,$E1219)</f>
        <v/>
      </c>
      <c r="AP1219" s="40">
        <f>AP$134*$D1219*INDEX(AP$117:AP$133,$E1219)</f>
        <v/>
      </c>
      <c r="AQ1219" s="40">
        <f>AQ$134*$D1219*INDEX(AQ$117:AQ$133,$E1219)</f>
        <v/>
      </c>
      <c r="AR1219" s="40">
        <f>AR$134*$D1219*INDEX(AR$117:AR$133,$E1219)</f>
        <v/>
      </c>
      <c r="AS1219" s="40">
        <f>AS$134*$D1219*INDEX(AS$117:AS$133,$E1219)</f>
        <v/>
      </c>
      <c r="AT1219" s="40">
        <f>AT$134*$D1219*INDEX(AT$117:AT$133,$E1219)</f>
        <v/>
      </c>
      <c r="AU1219" s="40">
        <f>AU$134*$D1219*INDEX(AU$117:AU$133,$E1219)</f>
        <v/>
      </c>
      <c r="AV1219" s="40">
        <f>AV$134*$D1219*INDEX(AV$117:AV$133,$E1219)</f>
        <v/>
      </c>
      <c r="AW1219" s="40">
        <f>AW$134*$D1219*INDEX(AW$117:AW$133,$E1219)</f>
        <v/>
      </c>
      <c r="AX1219" s="42">
        <f>ETSCOST(AX$134,$D1219,INDEX(AX$117:AX$133,$E1219))</f>
        <v/>
      </c>
    </row>
    <row r="1220" hidden="1" outlineLevel="2">
      <c r="A1220" s="5" t="inlineStr">
        <is>
          <t>ets</t>
        </is>
      </c>
      <c r="B1220" s="5" t="inlineStr">
        <is>
          <t>ker</t>
        </is>
      </c>
      <c r="C1220" s="5" t="inlineStr">
        <is>
          <t>ftr</t>
        </is>
      </c>
      <c r="D1220" s="40">
        <f>INDEX(Inputs!$T$5:$T$132,MATCH($B1220&amp;"|"&amp;$C1220,Inputs!$A$5:$A$132,0))</f>
        <v/>
      </c>
      <c r="E1220" s="40">
        <f>INDEX(Inputs!$K$5:$K$132,MATCH($B1220&amp;"|"&amp;$C1220,Inputs!$A$5:$A$132,0))</f>
        <v/>
      </c>
      <c r="F1220" s="39" t="n"/>
      <c r="G1220" s="39" t="n"/>
      <c r="H1220" s="5">
        <f>INDEX(Variables!$B$5:$B$105,MATCH($A1220,Variables!$A$5:$A$105,0))&amp;IF($C1220="",""," | "&amp;INDEX(Mapping!$B$5:$B$26,MATCH($C1220,Mapping!$A$5:$A$26,0))&amp;" | "&amp;INDEX(Mapping!$B$30:$B$41,MATCH($B1220,Mapping!$A$30:$A$41,0)))</f>
        <v/>
      </c>
      <c r="I1220" s="5">
        <f>INDEX(Variables!$C$5:$C$105,MATCH($A1220,Variables!$A$5:$A$105,0))</f>
        <v/>
      </c>
      <c r="J1220" s="5">
        <f>INDEX(Variables!$E$5:$E$105,MATCH($A1220,Variables!$A$5:$A$105,0))</f>
        <v/>
      </c>
      <c r="K1220" s="25">
        <f>LOWER(Settings!$C$4)&amp;".mit."&amp;$A1220&amp;IF($C1220="","","."&amp;$C1220&amp;"."&amp;$B1220)&amp;IF(INDEX(Variables!$D$5:$D$105,MATCH($A1220,Variables!$A$5:$A$105,0))="","","."&amp;INDEX(Variables!$D$5:$D$105,MATCH($A1220,Variables!$A$5:$A$105,0)))&amp;"."&amp;K$5</f>
        <v/>
      </c>
      <c r="L1220" s="41">
        <f>L$134*$D1220*INDEX(L$117:L$133,$E1220)</f>
        <v/>
      </c>
      <c r="M1220" s="40">
        <f>M$134*$D1220*INDEX(M$117:M$133,$E1220)</f>
        <v/>
      </c>
      <c r="N1220" s="40">
        <f>N$134*$D1220*INDEX(N$117:N$133,$E1220)</f>
        <v/>
      </c>
      <c r="O1220" s="40">
        <f>O$134*$D1220*INDEX(O$117:O$133,$E1220)</f>
        <v/>
      </c>
      <c r="P1220" s="40">
        <f>P$134*$D1220*INDEX(P$117:P$133,$E1220)</f>
        <v/>
      </c>
      <c r="Q1220" s="40">
        <f>Q$134*$D1220*INDEX(Q$117:Q$133,$E1220)</f>
        <v/>
      </c>
      <c r="R1220" s="40">
        <f>R$134*$D1220*INDEX(R$117:R$133,$E1220)</f>
        <v/>
      </c>
      <c r="S1220" s="40">
        <f>S$134*$D1220*INDEX(S$117:S$133,$E1220)</f>
        <v/>
      </c>
      <c r="T1220" s="40">
        <f>T$134*$D1220*INDEX(T$117:T$133,$E1220)</f>
        <v/>
      </c>
      <c r="U1220" s="40">
        <f>U$134*$D1220*INDEX(U$117:U$133,$E1220)</f>
        <v/>
      </c>
      <c r="V1220" s="40">
        <f>V$134*$D1220*INDEX(V$117:V$133,$E1220)</f>
        <v/>
      </c>
      <c r="W1220" s="40">
        <f>W$134*$D1220*INDEX(W$117:W$133,$E1220)</f>
        <v/>
      </c>
      <c r="X1220" s="40">
        <f>X$134*$D1220*INDEX(X$117:X$133,$E1220)</f>
        <v/>
      </c>
      <c r="Y1220" s="40">
        <f>Y$134*$D1220*INDEX(Y$117:Y$133,$E1220)</f>
        <v/>
      </c>
      <c r="Z1220" s="40">
        <f>Z$134*$D1220*INDEX(Z$117:Z$133,$E1220)</f>
        <v/>
      </c>
      <c r="AA1220" s="40">
        <f>AA$134*$D1220*INDEX(AA$117:AA$133,$E1220)</f>
        <v/>
      </c>
      <c r="AB1220" s="40">
        <f>AB$134*$D1220*INDEX(AB$117:AB$133,$E1220)</f>
        <v/>
      </c>
      <c r="AC1220" s="40">
        <f>AC$134*$D1220*INDEX(AC$117:AC$133,$E1220)</f>
        <v/>
      </c>
      <c r="AD1220" s="42">
        <f>ETSCOST(AD$134,$D1220,INDEX(AD$117:AD$133,$E1220))</f>
        <v/>
      </c>
      <c r="AE1220" s="25">
        <f>LOWER(Settings!$C$4)&amp;".mit."&amp;$A1220&amp;IF($C1220="","","."&amp;$C1220&amp;"."&amp;$B1220)&amp;IF(INDEX(Variables!$D$5:$D$105,MATCH($A1220,Variables!$A$5:$A$105,0))="","","."&amp;INDEX(Variables!$D$5:$D$105,MATCH($A1220,Variables!$A$5:$A$105,0)))&amp;"."&amp;AE$5</f>
        <v/>
      </c>
      <c r="AF1220" s="41">
        <f>AF$134*$D1220*INDEX(AF$117:AF$133,$E1220)</f>
        <v/>
      </c>
      <c r="AG1220" s="40">
        <f>AG$134*$D1220*INDEX(AG$117:AG$133,$E1220)</f>
        <v/>
      </c>
      <c r="AH1220" s="40">
        <f>AH$134*$D1220*INDEX(AH$117:AH$133,$E1220)</f>
        <v/>
      </c>
      <c r="AI1220" s="40">
        <f>AI$134*$D1220*INDEX(AI$117:AI$133,$E1220)</f>
        <v/>
      </c>
      <c r="AJ1220" s="40">
        <f>AJ$134*$D1220*INDEX(AJ$117:AJ$133,$E1220)</f>
        <v/>
      </c>
      <c r="AK1220" s="40">
        <f>AK$134*$D1220*INDEX(AK$117:AK$133,$E1220)</f>
        <v/>
      </c>
      <c r="AL1220" s="40">
        <f>AL$134*$D1220*INDEX(AL$117:AL$133,$E1220)</f>
        <v/>
      </c>
      <c r="AM1220" s="40">
        <f>AM$134*$D1220*INDEX(AM$117:AM$133,$E1220)</f>
        <v/>
      </c>
      <c r="AN1220" s="40">
        <f>AN$134*$D1220*INDEX(AN$117:AN$133,$E1220)</f>
        <v/>
      </c>
      <c r="AO1220" s="40">
        <f>AO$134*$D1220*INDEX(AO$117:AO$133,$E1220)</f>
        <v/>
      </c>
      <c r="AP1220" s="40">
        <f>AP$134*$D1220*INDEX(AP$117:AP$133,$E1220)</f>
        <v/>
      </c>
      <c r="AQ1220" s="40">
        <f>AQ$134*$D1220*INDEX(AQ$117:AQ$133,$E1220)</f>
        <v/>
      </c>
      <c r="AR1220" s="40">
        <f>AR$134*$D1220*INDEX(AR$117:AR$133,$E1220)</f>
        <v/>
      </c>
      <c r="AS1220" s="40">
        <f>AS$134*$D1220*INDEX(AS$117:AS$133,$E1220)</f>
        <v/>
      </c>
      <c r="AT1220" s="40">
        <f>AT$134*$D1220*INDEX(AT$117:AT$133,$E1220)</f>
        <v/>
      </c>
      <c r="AU1220" s="40">
        <f>AU$134*$D1220*INDEX(AU$117:AU$133,$E1220)</f>
        <v/>
      </c>
      <c r="AV1220" s="40">
        <f>AV$134*$D1220*INDEX(AV$117:AV$133,$E1220)</f>
        <v/>
      </c>
      <c r="AW1220" s="40">
        <f>AW$134*$D1220*INDEX(AW$117:AW$133,$E1220)</f>
        <v/>
      </c>
      <c r="AX1220" s="42">
        <f>ETSCOST(AX$134,$D1220,INDEX(AX$117:AX$133,$E1220))</f>
        <v/>
      </c>
    </row>
    <row r="1221" hidden="1" outlineLevel="2">
      <c r="A1221" s="5" t="inlineStr">
        <is>
          <t>ets</t>
        </is>
      </c>
      <c r="B1221" s="5" t="inlineStr">
        <is>
          <t>oop</t>
        </is>
      </c>
      <c r="C1221" s="5" t="inlineStr">
        <is>
          <t>ftr</t>
        </is>
      </c>
      <c r="D1221" s="40">
        <f>INDEX(Inputs!$T$5:$T$132,MATCH($B1221&amp;"|"&amp;$C1221,Inputs!$A$5:$A$132,0))</f>
        <v/>
      </c>
      <c r="E1221" s="40">
        <f>INDEX(Inputs!$K$5:$K$132,MATCH($B1221&amp;"|"&amp;$C1221,Inputs!$A$5:$A$132,0))</f>
        <v/>
      </c>
      <c r="F1221" s="39" t="n"/>
      <c r="G1221" s="39" t="n"/>
      <c r="H1221" s="5">
        <f>INDEX(Variables!$B$5:$B$105,MATCH($A1221,Variables!$A$5:$A$105,0))&amp;IF($C1221="",""," | "&amp;INDEX(Mapping!$B$5:$B$26,MATCH($C1221,Mapping!$A$5:$A$26,0))&amp;" | "&amp;INDEX(Mapping!$B$30:$B$41,MATCH($B1221,Mapping!$A$30:$A$41,0)))</f>
        <v/>
      </c>
      <c r="I1221" s="5">
        <f>INDEX(Variables!$C$5:$C$105,MATCH($A1221,Variables!$A$5:$A$105,0))</f>
        <v/>
      </c>
      <c r="J1221" s="5">
        <f>INDEX(Variables!$E$5:$E$105,MATCH($A1221,Variables!$A$5:$A$105,0))</f>
        <v/>
      </c>
      <c r="K1221" s="25">
        <f>LOWER(Settings!$C$4)&amp;".mit."&amp;$A1221&amp;IF($C1221="","","."&amp;$C1221&amp;"."&amp;$B1221)&amp;IF(INDEX(Variables!$D$5:$D$105,MATCH($A1221,Variables!$A$5:$A$105,0))="","","."&amp;INDEX(Variables!$D$5:$D$105,MATCH($A1221,Variables!$A$5:$A$105,0)))&amp;"."&amp;K$5</f>
        <v/>
      </c>
      <c r="L1221" s="41">
        <f>L$134*$D1221*INDEX(L$117:L$133,$E1221)</f>
        <v/>
      </c>
      <c r="M1221" s="40">
        <f>M$134*$D1221*INDEX(M$117:M$133,$E1221)</f>
        <v/>
      </c>
      <c r="N1221" s="40">
        <f>N$134*$D1221*INDEX(N$117:N$133,$E1221)</f>
        <v/>
      </c>
      <c r="O1221" s="40">
        <f>O$134*$D1221*INDEX(O$117:O$133,$E1221)</f>
        <v/>
      </c>
      <c r="P1221" s="40">
        <f>P$134*$D1221*INDEX(P$117:P$133,$E1221)</f>
        <v/>
      </c>
      <c r="Q1221" s="40">
        <f>Q$134*$D1221*INDEX(Q$117:Q$133,$E1221)</f>
        <v/>
      </c>
      <c r="R1221" s="40">
        <f>R$134*$D1221*INDEX(R$117:R$133,$E1221)</f>
        <v/>
      </c>
      <c r="S1221" s="40">
        <f>S$134*$D1221*INDEX(S$117:S$133,$E1221)</f>
        <v/>
      </c>
      <c r="T1221" s="40">
        <f>T$134*$D1221*INDEX(T$117:T$133,$E1221)</f>
        <v/>
      </c>
      <c r="U1221" s="40">
        <f>U$134*$D1221*INDEX(U$117:U$133,$E1221)</f>
        <v/>
      </c>
      <c r="V1221" s="40">
        <f>V$134*$D1221*INDEX(V$117:V$133,$E1221)</f>
        <v/>
      </c>
      <c r="W1221" s="40">
        <f>W$134*$D1221*INDEX(W$117:W$133,$E1221)</f>
        <v/>
      </c>
      <c r="X1221" s="40">
        <f>X$134*$D1221*INDEX(X$117:X$133,$E1221)</f>
        <v/>
      </c>
      <c r="Y1221" s="40">
        <f>Y$134*$D1221*INDEX(Y$117:Y$133,$E1221)</f>
        <v/>
      </c>
      <c r="Z1221" s="40">
        <f>Z$134*$D1221*INDEX(Z$117:Z$133,$E1221)</f>
        <v/>
      </c>
      <c r="AA1221" s="40">
        <f>AA$134*$D1221*INDEX(AA$117:AA$133,$E1221)</f>
        <v/>
      </c>
      <c r="AB1221" s="40">
        <f>AB$134*$D1221*INDEX(AB$117:AB$133,$E1221)</f>
        <v/>
      </c>
      <c r="AC1221" s="40">
        <f>AC$134*$D1221*INDEX(AC$117:AC$133,$E1221)</f>
        <v/>
      </c>
      <c r="AD1221" s="42">
        <f>ETSCOST(AD$134,$D1221,INDEX(AD$117:AD$133,$E1221))</f>
        <v/>
      </c>
      <c r="AE1221" s="25">
        <f>LOWER(Settings!$C$4)&amp;".mit."&amp;$A1221&amp;IF($C1221="","","."&amp;$C1221&amp;"."&amp;$B1221)&amp;IF(INDEX(Variables!$D$5:$D$105,MATCH($A1221,Variables!$A$5:$A$105,0))="","","."&amp;INDEX(Variables!$D$5:$D$105,MATCH($A1221,Variables!$A$5:$A$105,0)))&amp;"."&amp;AE$5</f>
        <v/>
      </c>
      <c r="AF1221" s="41">
        <f>AF$134*$D1221*INDEX(AF$117:AF$133,$E1221)</f>
        <v/>
      </c>
      <c r="AG1221" s="40">
        <f>AG$134*$D1221*INDEX(AG$117:AG$133,$E1221)</f>
        <v/>
      </c>
      <c r="AH1221" s="40">
        <f>AH$134*$D1221*INDEX(AH$117:AH$133,$E1221)</f>
        <v/>
      </c>
      <c r="AI1221" s="40">
        <f>AI$134*$D1221*INDEX(AI$117:AI$133,$E1221)</f>
        <v/>
      </c>
      <c r="AJ1221" s="40">
        <f>AJ$134*$D1221*INDEX(AJ$117:AJ$133,$E1221)</f>
        <v/>
      </c>
      <c r="AK1221" s="40">
        <f>AK$134*$D1221*INDEX(AK$117:AK$133,$E1221)</f>
        <v/>
      </c>
      <c r="AL1221" s="40">
        <f>AL$134*$D1221*INDEX(AL$117:AL$133,$E1221)</f>
        <v/>
      </c>
      <c r="AM1221" s="40">
        <f>AM$134*$D1221*INDEX(AM$117:AM$133,$E1221)</f>
        <v/>
      </c>
      <c r="AN1221" s="40">
        <f>AN$134*$D1221*INDEX(AN$117:AN$133,$E1221)</f>
        <v/>
      </c>
      <c r="AO1221" s="40">
        <f>AO$134*$D1221*INDEX(AO$117:AO$133,$E1221)</f>
        <v/>
      </c>
      <c r="AP1221" s="40">
        <f>AP$134*$D1221*INDEX(AP$117:AP$133,$E1221)</f>
        <v/>
      </c>
      <c r="AQ1221" s="40">
        <f>AQ$134*$D1221*INDEX(AQ$117:AQ$133,$E1221)</f>
        <v/>
      </c>
      <c r="AR1221" s="40">
        <f>AR$134*$D1221*INDEX(AR$117:AR$133,$E1221)</f>
        <v/>
      </c>
      <c r="AS1221" s="40">
        <f>AS$134*$D1221*INDEX(AS$117:AS$133,$E1221)</f>
        <v/>
      </c>
      <c r="AT1221" s="40">
        <f>AT$134*$D1221*INDEX(AT$117:AT$133,$E1221)</f>
        <v/>
      </c>
      <c r="AU1221" s="40">
        <f>AU$134*$D1221*INDEX(AU$117:AU$133,$E1221)</f>
        <v/>
      </c>
      <c r="AV1221" s="40">
        <f>AV$134*$D1221*INDEX(AV$117:AV$133,$E1221)</f>
        <v/>
      </c>
      <c r="AW1221" s="40">
        <f>AW$134*$D1221*INDEX(AW$117:AW$133,$E1221)</f>
        <v/>
      </c>
      <c r="AX1221" s="42">
        <f>ETSCOST(AX$134,$D1221,INDEX(AX$117:AX$133,$E1221))</f>
        <v/>
      </c>
    </row>
    <row r="1222" hidden="1" outlineLevel="2">
      <c r="A1222" s="5" t="inlineStr">
        <is>
          <t>ets</t>
        </is>
      </c>
      <c r="B1222" s="5" t="inlineStr">
        <is>
          <t>bio</t>
        </is>
      </c>
      <c r="C1222" s="5" t="inlineStr">
        <is>
          <t>ftr</t>
        </is>
      </c>
      <c r="D1222" s="40">
        <f>INDEX(Inputs!$T$5:$T$132,MATCH($B1222&amp;"|"&amp;$C1222,Inputs!$A$5:$A$132,0))</f>
        <v/>
      </c>
      <c r="E1222" s="40">
        <f>INDEX(Inputs!$K$5:$K$132,MATCH($B1222&amp;"|"&amp;$C1222,Inputs!$A$5:$A$132,0))</f>
        <v/>
      </c>
      <c r="F1222" s="39" t="n"/>
      <c r="G1222" s="39" t="n"/>
      <c r="H1222" s="5">
        <f>INDEX(Variables!$B$5:$B$105,MATCH($A1222,Variables!$A$5:$A$105,0))&amp;IF($C1222="",""," | "&amp;INDEX(Mapping!$B$5:$B$26,MATCH($C1222,Mapping!$A$5:$A$26,0))&amp;" | "&amp;INDEX(Mapping!$B$30:$B$41,MATCH($B1222,Mapping!$A$30:$A$41,0)))</f>
        <v/>
      </c>
      <c r="I1222" s="5">
        <f>INDEX(Variables!$C$5:$C$105,MATCH($A1222,Variables!$A$5:$A$105,0))</f>
        <v/>
      </c>
      <c r="J1222" s="5">
        <f>INDEX(Variables!$E$5:$E$105,MATCH($A1222,Variables!$A$5:$A$105,0))</f>
        <v/>
      </c>
      <c r="K1222" s="25">
        <f>LOWER(Settings!$C$4)&amp;".mit."&amp;$A1222&amp;IF($C1222="","","."&amp;$C1222&amp;"."&amp;$B1222)&amp;IF(INDEX(Variables!$D$5:$D$105,MATCH($A1222,Variables!$A$5:$A$105,0))="","","."&amp;INDEX(Variables!$D$5:$D$105,MATCH($A1222,Variables!$A$5:$A$105,0)))&amp;"."&amp;K$5</f>
        <v/>
      </c>
      <c r="L1222" s="41">
        <f>L$134*$D1222*INDEX(L$117:L$133,$E1222)</f>
        <v/>
      </c>
      <c r="M1222" s="40">
        <f>M$134*$D1222*INDEX(M$117:M$133,$E1222)</f>
        <v/>
      </c>
      <c r="N1222" s="40">
        <f>N$134*$D1222*INDEX(N$117:N$133,$E1222)</f>
        <v/>
      </c>
      <c r="O1222" s="40">
        <f>O$134*$D1222*INDEX(O$117:O$133,$E1222)</f>
        <v/>
      </c>
      <c r="P1222" s="40">
        <f>P$134*$D1222*INDEX(P$117:P$133,$E1222)</f>
        <v/>
      </c>
      <c r="Q1222" s="40">
        <f>Q$134*$D1222*INDEX(Q$117:Q$133,$E1222)</f>
        <v/>
      </c>
      <c r="R1222" s="40">
        <f>R$134*$D1222*INDEX(R$117:R$133,$E1222)</f>
        <v/>
      </c>
      <c r="S1222" s="40">
        <f>S$134*$D1222*INDEX(S$117:S$133,$E1222)</f>
        <v/>
      </c>
      <c r="T1222" s="40">
        <f>T$134*$D1222*INDEX(T$117:T$133,$E1222)</f>
        <v/>
      </c>
      <c r="U1222" s="40">
        <f>U$134*$D1222*INDEX(U$117:U$133,$E1222)</f>
        <v/>
      </c>
      <c r="V1222" s="40">
        <f>V$134*$D1222*INDEX(V$117:V$133,$E1222)</f>
        <v/>
      </c>
      <c r="W1222" s="40">
        <f>W$134*$D1222*INDEX(W$117:W$133,$E1222)</f>
        <v/>
      </c>
      <c r="X1222" s="40">
        <f>X$134*$D1222*INDEX(X$117:X$133,$E1222)</f>
        <v/>
      </c>
      <c r="Y1222" s="40">
        <f>Y$134*$D1222*INDEX(Y$117:Y$133,$E1222)</f>
        <v/>
      </c>
      <c r="Z1222" s="40">
        <f>Z$134*$D1222*INDEX(Z$117:Z$133,$E1222)</f>
        <v/>
      </c>
      <c r="AA1222" s="40">
        <f>AA$134*$D1222*INDEX(AA$117:AA$133,$E1222)</f>
        <v/>
      </c>
      <c r="AB1222" s="40">
        <f>AB$134*$D1222*INDEX(AB$117:AB$133,$E1222)</f>
        <v/>
      </c>
      <c r="AC1222" s="40">
        <f>AC$134*$D1222*INDEX(AC$117:AC$133,$E1222)</f>
        <v/>
      </c>
      <c r="AD1222" s="42">
        <f>ETSCOST(AD$134,$D1222,INDEX(AD$117:AD$133,$E1222))</f>
        <v/>
      </c>
      <c r="AE1222" s="25">
        <f>LOWER(Settings!$C$4)&amp;".mit."&amp;$A1222&amp;IF($C1222="","","."&amp;$C1222&amp;"."&amp;$B1222)&amp;IF(INDEX(Variables!$D$5:$D$105,MATCH($A1222,Variables!$A$5:$A$105,0))="","","."&amp;INDEX(Variables!$D$5:$D$105,MATCH($A1222,Variables!$A$5:$A$105,0)))&amp;"."&amp;AE$5</f>
        <v/>
      </c>
      <c r="AF1222" s="41">
        <f>AF$134*$D1222*INDEX(AF$117:AF$133,$E1222)</f>
        <v/>
      </c>
      <c r="AG1222" s="40">
        <f>AG$134*$D1222*INDEX(AG$117:AG$133,$E1222)</f>
        <v/>
      </c>
      <c r="AH1222" s="40">
        <f>AH$134*$D1222*INDEX(AH$117:AH$133,$E1222)</f>
        <v/>
      </c>
      <c r="AI1222" s="40">
        <f>AI$134*$D1222*INDEX(AI$117:AI$133,$E1222)</f>
        <v/>
      </c>
      <c r="AJ1222" s="40">
        <f>AJ$134*$D1222*INDEX(AJ$117:AJ$133,$E1222)</f>
        <v/>
      </c>
      <c r="AK1222" s="40">
        <f>AK$134*$D1222*INDEX(AK$117:AK$133,$E1222)</f>
        <v/>
      </c>
      <c r="AL1222" s="40">
        <f>AL$134*$D1222*INDEX(AL$117:AL$133,$E1222)</f>
        <v/>
      </c>
      <c r="AM1222" s="40">
        <f>AM$134*$D1222*INDEX(AM$117:AM$133,$E1222)</f>
        <v/>
      </c>
      <c r="AN1222" s="40">
        <f>AN$134*$D1222*INDEX(AN$117:AN$133,$E1222)</f>
        <v/>
      </c>
      <c r="AO1222" s="40">
        <f>AO$134*$D1222*INDEX(AO$117:AO$133,$E1222)</f>
        <v/>
      </c>
      <c r="AP1222" s="40">
        <f>AP$134*$D1222*INDEX(AP$117:AP$133,$E1222)</f>
        <v/>
      </c>
      <c r="AQ1222" s="40">
        <f>AQ$134*$D1222*INDEX(AQ$117:AQ$133,$E1222)</f>
        <v/>
      </c>
      <c r="AR1222" s="40">
        <f>AR$134*$D1222*INDEX(AR$117:AR$133,$E1222)</f>
        <v/>
      </c>
      <c r="AS1222" s="40">
        <f>AS$134*$D1222*INDEX(AS$117:AS$133,$E1222)</f>
        <v/>
      </c>
      <c r="AT1222" s="40">
        <f>AT$134*$D1222*INDEX(AT$117:AT$133,$E1222)</f>
        <v/>
      </c>
      <c r="AU1222" s="40">
        <f>AU$134*$D1222*INDEX(AU$117:AU$133,$E1222)</f>
        <v/>
      </c>
      <c r="AV1222" s="40">
        <f>AV$134*$D1222*INDEX(AV$117:AV$133,$E1222)</f>
        <v/>
      </c>
      <c r="AW1222" s="40">
        <f>AW$134*$D1222*INDEX(AW$117:AW$133,$E1222)</f>
        <v/>
      </c>
      <c r="AX1222" s="42">
        <f>ETSCOST(AX$134,$D1222,INDEX(AX$117:AX$133,$E1222))</f>
        <v/>
      </c>
    </row>
    <row r="1223" hidden="1" outlineLevel="2"/>
    <row r="1224" hidden="1" outlineLevel="2">
      <c r="A1224" s="5" t="inlineStr">
        <is>
          <t>ntx</t>
        </is>
      </c>
      <c r="B1224" s="5" t="inlineStr">
        <is>
          <t>coa</t>
        </is>
      </c>
      <c r="C1224" s="5" t="inlineStr">
        <is>
          <t>ftr</t>
        </is>
      </c>
      <c r="D1224" s="40">
        <f>INDEX(Inputs!$L$5:$L$132,MATCH($B1224&amp;"|"&amp;$C1224,Inputs!$A$5:$A$132,0))</f>
        <v/>
      </c>
      <c r="E1224" s="40">
        <f>INDEX(Inputs!$I$5:$I$132,MATCH($B1224&amp;"|"&amp;$C1224,Inputs!$A$5:$A$132,0))</f>
        <v/>
      </c>
      <c r="F1224" s="39" t="n"/>
      <c r="G1224" s="39" t="n"/>
      <c r="H1224" s="5">
        <f>INDEX(Variables!$B$5:$B$105,MATCH($A1224,Variables!$A$5:$A$105,0))&amp;IF($C1224="",""," | "&amp;INDEX(Mapping!$B$5:$B$26,MATCH($C1224,Mapping!$A$5:$A$26,0))&amp;" | "&amp;INDEX(Mapping!$B$30:$B$41,MATCH($B1224,Mapping!$A$30:$A$41,0)))</f>
        <v/>
      </c>
      <c r="I1224" s="5">
        <f>INDEX(Variables!$C$5:$C$105,MATCH($A1224,Variables!$A$5:$A$105,0))</f>
        <v/>
      </c>
      <c r="J1224" s="5">
        <f>INDEX(Variables!$E$5:$E$105,MATCH($A1224,Variables!$A$5:$A$105,0))</f>
        <v/>
      </c>
      <c r="K1224" s="25">
        <f>LOWER(Settings!$C$4)&amp;".mit."&amp;$A1224&amp;IF($C1224="","","."&amp;$C1224&amp;"."&amp;$B1224)&amp;IF(INDEX(Variables!$D$5:$D$105,MATCH($A1224,Variables!$A$5:$A$105,0))="","","."&amp;INDEX(Variables!$D$5:$D$105,MATCH($A1224,Variables!$A$5:$A$105,0)))&amp;"."&amp;K$5</f>
        <v/>
      </c>
      <c r="L1224" s="41">
        <f>INDEX(L$78:L$91,$D1224)/$E1224</f>
        <v/>
      </c>
      <c r="M1224" s="40">
        <f>INDEX(M$78:M$91,$D1224)/$E1224</f>
        <v/>
      </c>
      <c r="N1224" s="40">
        <f>INDEX(N$78:N$91,$D1224)/$E1224</f>
        <v/>
      </c>
      <c r="O1224" s="40">
        <f>INDEX(O$78:O$91,$D1224)/$E1224</f>
        <v/>
      </c>
      <c r="P1224" s="40">
        <f>INDEX(P$78:P$91,$D1224)/$E1224</f>
        <v/>
      </c>
      <c r="Q1224" s="40">
        <f>INDEX(Q$78:Q$91,$D1224)/$E1224</f>
        <v/>
      </c>
      <c r="R1224" s="40">
        <f>INDEX(R$78:R$91,$D1224)/$E1224</f>
        <v/>
      </c>
      <c r="S1224" s="40">
        <f>INDEX(S$78:S$91,$D1224)/$E1224</f>
        <v/>
      </c>
      <c r="T1224" s="40">
        <f>INDEX(T$78:T$91,$D1224)/$E1224</f>
        <v/>
      </c>
      <c r="U1224" s="40">
        <f>INDEX(U$78:U$91,$D1224)/$E1224</f>
        <v/>
      </c>
      <c r="V1224" s="40">
        <f>INDEX(V$78:V$91,$D1224)/$E1224</f>
        <v/>
      </c>
      <c r="W1224" s="40">
        <f>INDEX(W$78:W$91,$D1224)/$E1224</f>
        <v/>
      </c>
      <c r="X1224" s="40">
        <f>INDEX(X$78:X$91,$D1224)/$E1224</f>
        <v/>
      </c>
      <c r="Y1224" s="40">
        <f>INDEX(Y$78:Y$91,$D1224)/$E1224</f>
        <v/>
      </c>
      <c r="Z1224" s="40">
        <f>INDEX(Z$78:Z$91,$D1224)/$E1224</f>
        <v/>
      </c>
      <c r="AA1224" s="40">
        <f>INDEX(AA$78:AA$91,$D1224)/$E1224</f>
        <v/>
      </c>
      <c r="AB1224" s="40">
        <f>INDEX(AB$78:AB$91,$D1224)/$E1224</f>
        <v/>
      </c>
      <c r="AC1224" s="40">
        <f>INDEX(AC$78:AC$91,$D1224)/$E1224</f>
        <v/>
      </c>
      <c r="AD1224" s="42">
        <f>NEWEXCISE(INDEX(AD$78:AD$91,$D1224),$E1224)</f>
        <v/>
      </c>
      <c r="AE1224" s="25">
        <f>LOWER(Settings!$C$4)&amp;".mit."&amp;$A1224&amp;IF($C1224="","","."&amp;$C1224&amp;"."&amp;$B1224)&amp;IF(INDEX(Variables!$D$5:$D$105,MATCH($A1224,Variables!$A$5:$A$105,0))="","","."&amp;INDEX(Variables!$D$5:$D$105,MATCH($A1224,Variables!$A$5:$A$105,0)))&amp;"."&amp;AE$5</f>
        <v/>
      </c>
      <c r="AF1224" s="41">
        <f>INDEX(AF$78:AF$91,$D1224)/$E1224</f>
        <v/>
      </c>
      <c r="AG1224" s="40">
        <f>INDEX(AG$78:AG$91,$D1224)/$E1224</f>
        <v/>
      </c>
      <c r="AH1224" s="40">
        <f>INDEX(AH$78:AH$91,$D1224)/$E1224</f>
        <v/>
      </c>
      <c r="AI1224" s="40">
        <f>INDEX(AI$78:AI$91,$D1224)/$E1224</f>
        <v/>
      </c>
      <c r="AJ1224" s="40">
        <f>INDEX(AJ$78:AJ$91,$D1224)/$E1224</f>
        <v/>
      </c>
      <c r="AK1224" s="40">
        <f>INDEX(AK$78:AK$91,$D1224)/$E1224</f>
        <v/>
      </c>
      <c r="AL1224" s="40">
        <f>INDEX(AL$78:AL$91,$D1224)/$E1224</f>
        <v/>
      </c>
      <c r="AM1224" s="40">
        <f>INDEX(AM$78:AM$91,$D1224)/$E1224</f>
        <v/>
      </c>
      <c r="AN1224" s="40">
        <f>INDEX(AN$78:AN$91,$D1224)/$E1224</f>
        <v/>
      </c>
      <c r="AO1224" s="40">
        <f>INDEX(AO$78:AO$91,$D1224)/$E1224</f>
        <v/>
      </c>
      <c r="AP1224" s="40">
        <f>INDEX(AP$78:AP$91,$D1224)/$E1224</f>
        <v/>
      </c>
      <c r="AQ1224" s="40">
        <f>INDEX(AQ$78:AQ$91,$D1224)/$E1224</f>
        <v/>
      </c>
      <c r="AR1224" s="40">
        <f>INDEX(AR$78:AR$91,$D1224)/$E1224</f>
        <v/>
      </c>
      <c r="AS1224" s="40">
        <f>INDEX(AS$78:AS$91,$D1224)/$E1224</f>
        <v/>
      </c>
      <c r="AT1224" s="40">
        <f>INDEX(AT$78:AT$91,$D1224)/$E1224</f>
        <v/>
      </c>
      <c r="AU1224" s="40">
        <f>INDEX(AU$78:AU$91,$D1224)/$E1224</f>
        <v/>
      </c>
      <c r="AV1224" s="40">
        <f>INDEX(AV$78:AV$91,$D1224)/$E1224</f>
        <v/>
      </c>
      <c r="AW1224" s="40">
        <f>INDEX(AW$78:AW$91,$D1224)/$E1224</f>
        <v/>
      </c>
      <c r="AX1224" s="42">
        <f>NEWEXCISE(INDEX(AX$78:AX$91,$D1224),$E1224)</f>
        <v/>
      </c>
    </row>
    <row r="1225" hidden="1" outlineLevel="2">
      <c r="A1225" s="5" t="inlineStr">
        <is>
          <t>ntx</t>
        </is>
      </c>
      <c r="B1225" s="5" t="inlineStr">
        <is>
          <t>nga</t>
        </is>
      </c>
      <c r="C1225" s="5" t="inlineStr">
        <is>
          <t>ftr</t>
        </is>
      </c>
      <c r="D1225" s="40">
        <f>INDEX(Inputs!$L$5:$L$132,MATCH($B1225&amp;"|"&amp;$C1225,Inputs!$A$5:$A$132,0))</f>
        <v/>
      </c>
      <c r="E1225" s="40">
        <f>INDEX(Inputs!$I$5:$I$132,MATCH($B1225&amp;"|"&amp;$C1225,Inputs!$A$5:$A$132,0))</f>
        <v/>
      </c>
      <c r="F1225" s="39" t="n"/>
      <c r="G1225" s="39" t="n"/>
      <c r="H1225" s="5">
        <f>INDEX(Variables!$B$5:$B$105,MATCH($A1225,Variables!$A$5:$A$105,0))&amp;IF($C1225="",""," | "&amp;INDEX(Mapping!$B$5:$B$26,MATCH($C1225,Mapping!$A$5:$A$26,0))&amp;" | "&amp;INDEX(Mapping!$B$30:$B$41,MATCH($B1225,Mapping!$A$30:$A$41,0)))</f>
        <v/>
      </c>
      <c r="I1225" s="5">
        <f>INDEX(Variables!$C$5:$C$105,MATCH($A1225,Variables!$A$5:$A$105,0))</f>
        <v/>
      </c>
      <c r="J1225" s="5">
        <f>INDEX(Variables!$E$5:$E$105,MATCH($A1225,Variables!$A$5:$A$105,0))</f>
        <v/>
      </c>
      <c r="K1225" s="25">
        <f>LOWER(Settings!$C$4)&amp;".mit."&amp;$A1225&amp;IF($C1225="","","."&amp;$C1225&amp;"."&amp;$B1225)&amp;IF(INDEX(Variables!$D$5:$D$105,MATCH($A1225,Variables!$A$5:$A$105,0))="","","."&amp;INDEX(Variables!$D$5:$D$105,MATCH($A1225,Variables!$A$5:$A$105,0)))&amp;"."&amp;K$5</f>
        <v/>
      </c>
      <c r="L1225" s="41">
        <f>INDEX(L$78:L$91,$D1225)/$E1225</f>
        <v/>
      </c>
      <c r="M1225" s="40">
        <f>INDEX(M$78:M$91,$D1225)/$E1225</f>
        <v/>
      </c>
      <c r="N1225" s="40">
        <f>INDEX(N$78:N$91,$D1225)/$E1225</f>
        <v/>
      </c>
      <c r="O1225" s="40">
        <f>INDEX(O$78:O$91,$D1225)/$E1225</f>
        <v/>
      </c>
      <c r="P1225" s="40">
        <f>INDEX(P$78:P$91,$D1225)/$E1225</f>
        <v/>
      </c>
      <c r="Q1225" s="40">
        <f>INDEX(Q$78:Q$91,$D1225)/$E1225</f>
        <v/>
      </c>
      <c r="R1225" s="40">
        <f>INDEX(R$78:R$91,$D1225)/$E1225</f>
        <v/>
      </c>
      <c r="S1225" s="40">
        <f>INDEX(S$78:S$91,$D1225)/$E1225</f>
        <v/>
      </c>
      <c r="T1225" s="40">
        <f>INDEX(T$78:T$91,$D1225)/$E1225</f>
        <v/>
      </c>
      <c r="U1225" s="40">
        <f>INDEX(U$78:U$91,$D1225)/$E1225</f>
        <v/>
      </c>
      <c r="V1225" s="40">
        <f>INDEX(V$78:V$91,$D1225)/$E1225</f>
        <v/>
      </c>
      <c r="W1225" s="40">
        <f>INDEX(W$78:W$91,$D1225)/$E1225</f>
        <v/>
      </c>
      <c r="X1225" s="40">
        <f>INDEX(X$78:X$91,$D1225)/$E1225</f>
        <v/>
      </c>
      <c r="Y1225" s="40">
        <f>INDEX(Y$78:Y$91,$D1225)/$E1225</f>
        <v/>
      </c>
      <c r="Z1225" s="40">
        <f>INDEX(Z$78:Z$91,$D1225)/$E1225</f>
        <v/>
      </c>
      <c r="AA1225" s="40">
        <f>INDEX(AA$78:AA$91,$D1225)/$E1225</f>
        <v/>
      </c>
      <c r="AB1225" s="40">
        <f>INDEX(AB$78:AB$91,$D1225)/$E1225</f>
        <v/>
      </c>
      <c r="AC1225" s="40">
        <f>INDEX(AC$78:AC$91,$D1225)/$E1225</f>
        <v/>
      </c>
      <c r="AD1225" s="42">
        <f>NEWEXCISE(INDEX(AD$78:AD$91,$D1225),$E1225)</f>
        <v/>
      </c>
      <c r="AE1225" s="25">
        <f>LOWER(Settings!$C$4)&amp;".mit."&amp;$A1225&amp;IF($C1225="","","."&amp;$C1225&amp;"."&amp;$B1225)&amp;IF(INDEX(Variables!$D$5:$D$105,MATCH($A1225,Variables!$A$5:$A$105,0))="","","."&amp;INDEX(Variables!$D$5:$D$105,MATCH($A1225,Variables!$A$5:$A$105,0)))&amp;"."&amp;AE$5</f>
        <v/>
      </c>
      <c r="AF1225" s="41">
        <f>INDEX(AF$78:AF$91,$D1225)/$E1225</f>
        <v/>
      </c>
      <c r="AG1225" s="40">
        <f>INDEX(AG$78:AG$91,$D1225)/$E1225</f>
        <v/>
      </c>
      <c r="AH1225" s="40">
        <f>INDEX(AH$78:AH$91,$D1225)/$E1225</f>
        <v/>
      </c>
      <c r="AI1225" s="40">
        <f>INDEX(AI$78:AI$91,$D1225)/$E1225</f>
        <v/>
      </c>
      <c r="AJ1225" s="40">
        <f>INDEX(AJ$78:AJ$91,$D1225)/$E1225</f>
        <v/>
      </c>
      <c r="AK1225" s="40">
        <f>INDEX(AK$78:AK$91,$D1225)/$E1225</f>
        <v/>
      </c>
      <c r="AL1225" s="40">
        <f>INDEX(AL$78:AL$91,$D1225)/$E1225</f>
        <v/>
      </c>
      <c r="AM1225" s="40">
        <f>INDEX(AM$78:AM$91,$D1225)/$E1225</f>
        <v/>
      </c>
      <c r="AN1225" s="40">
        <f>INDEX(AN$78:AN$91,$D1225)/$E1225</f>
        <v/>
      </c>
      <c r="AO1225" s="40">
        <f>INDEX(AO$78:AO$91,$D1225)/$E1225</f>
        <v/>
      </c>
      <c r="AP1225" s="40">
        <f>INDEX(AP$78:AP$91,$D1225)/$E1225</f>
        <v/>
      </c>
      <c r="AQ1225" s="40">
        <f>INDEX(AQ$78:AQ$91,$D1225)/$E1225</f>
        <v/>
      </c>
      <c r="AR1225" s="40">
        <f>INDEX(AR$78:AR$91,$D1225)/$E1225</f>
        <v/>
      </c>
      <c r="AS1225" s="40">
        <f>INDEX(AS$78:AS$91,$D1225)/$E1225</f>
        <v/>
      </c>
      <c r="AT1225" s="40">
        <f>INDEX(AT$78:AT$91,$D1225)/$E1225</f>
        <v/>
      </c>
      <c r="AU1225" s="40">
        <f>INDEX(AU$78:AU$91,$D1225)/$E1225</f>
        <v/>
      </c>
      <c r="AV1225" s="40">
        <f>INDEX(AV$78:AV$91,$D1225)/$E1225</f>
        <v/>
      </c>
      <c r="AW1225" s="40">
        <f>INDEX(AW$78:AW$91,$D1225)/$E1225</f>
        <v/>
      </c>
      <c r="AX1225" s="42">
        <f>NEWEXCISE(INDEX(AX$78:AX$91,$D1225),$E1225)</f>
        <v/>
      </c>
    </row>
    <row r="1226" hidden="1" outlineLevel="2">
      <c r="A1226" s="5" t="inlineStr">
        <is>
          <t>ntx</t>
        </is>
      </c>
      <c r="B1226" s="5" t="inlineStr">
        <is>
          <t>gso</t>
        </is>
      </c>
      <c r="C1226" s="5" t="inlineStr">
        <is>
          <t>ftr</t>
        </is>
      </c>
      <c r="D1226" s="40">
        <f>INDEX(Inputs!$L$5:$L$132,MATCH($B1226&amp;"|"&amp;$C1226,Inputs!$A$5:$A$132,0))</f>
        <v/>
      </c>
      <c r="E1226" s="40">
        <f>INDEX(Inputs!$I$5:$I$132,MATCH($B1226&amp;"|"&amp;$C1226,Inputs!$A$5:$A$132,0))</f>
        <v/>
      </c>
      <c r="F1226" s="39" t="n"/>
      <c r="G1226" s="39" t="n"/>
      <c r="H1226" s="5">
        <f>INDEX(Variables!$B$5:$B$105,MATCH($A1226,Variables!$A$5:$A$105,0))&amp;IF($C1226="",""," | "&amp;INDEX(Mapping!$B$5:$B$26,MATCH($C1226,Mapping!$A$5:$A$26,0))&amp;" | "&amp;INDEX(Mapping!$B$30:$B$41,MATCH($B1226,Mapping!$A$30:$A$41,0)))</f>
        <v/>
      </c>
      <c r="I1226" s="5">
        <f>INDEX(Variables!$C$5:$C$105,MATCH($A1226,Variables!$A$5:$A$105,0))</f>
        <v/>
      </c>
      <c r="J1226" s="5">
        <f>INDEX(Variables!$E$5:$E$105,MATCH($A1226,Variables!$A$5:$A$105,0))</f>
        <v/>
      </c>
      <c r="K1226" s="25">
        <f>LOWER(Settings!$C$4)&amp;".mit."&amp;$A1226&amp;IF($C1226="","","."&amp;$C1226&amp;"."&amp;$B1226)&amp;IF(INDEX(Variables!$D$5:$D$105,MATCH($A1226,Variables!$A$5:$A$105,0))="","","."&amp;INDEX(Variables!$D$5:$D$105,MATCH($A1226,Variables!$A$5:$A$105,0)))&amp;"."&amp;K$5</f>
        <v/>
      </c>
      <c r="L1226" s="41">
        <f>INDEX(L$78:L$91,$D1226)/$E1226</f>
        <v/>
      </c>
      <c r="M1226" s="40">
        <f>INDEX(M$78:M$91,$D1226)/$E1226</f>
        <v/>
      </c>
      <c r="N1226" s="40">
        <f>INDEX(N$78:N$91,$D1226)/$E1226</f>
        <v/>
      </c>
      <c r="O1226" s="40">
        <f>INDEX(O$78:O$91,$D1226)/$E1226</f>
        <v/>
      </c>
      <c r="P1226" s="40">
        <f>INDEX(P$78:P$91,$D1226)/$E1226</f>
        <v/>
      </c>
      <c r="Q1226" s="40">
        <f>INDEX(Q$78:Q$91,$D1226)/$E1226</f>
        <v/>
      </c>
      <c r="R1226" s="40">
        <f>INDEX(R$78:R$91,$D1226)/$E1226</f>
        <v/>
      </c>
      <c r="S1226" s="40">
        <f>INDEX(S$78:S$91,$D1226)/$E1226</f>
        <v/>
      </c>
      <c r="T1226" s="40">
        <f>INDEX(T$78:T$91,$D1226)/$E1226</f>
        <v/>
      </c>
      <c r="U1226" s="40">
        <f>INDEX(U$78:U$91,$D1226)/$E1226</f>
        <v/>
      </c>
      <c r="V1226" s="40">
        <f>INDEX(V$78:V$91,$D1226)/$E1226</f>
        <v/>
      </c>
      <c r="W1226" s="40">
        <f>INDEX(W$78:W$91,$D1226)/$E1226</f>
        <v/>
      </c>
      <c r="X1226" s="40">
        <f>INDEX(X$78:X$91,$D1226)/$E1226</f>
        <v/>
      </c>
      <c r="Y1226" s="40">
        <f>INDEX(Y$78:Y$91,$D1226)/$E1226</f>
        <v/>
      </c>
      <c r="Z1226" s="40">
        <f>INDEX(Z$78:Z$91,$D1226)/$E1226</f>
        <v/>
      </c>
      <c r="AA1226" s="40">
        <f>INDEX(AA$78:AA$91,$D1226)/$E1226</f>
        <v/>
      </c>
      <c r="AB1226" s="40">
        <f>INDEX(AB$78:AB$91,$D1226)/$E1226</f>
        <v/>
      </c>
      <c r="AC1226" s="40">
        <f>INDEX(AC$78:AC$91,$D1226)/$E1226</f>
        <v/>
      </c>
      <c r="AD1226" s="42">
        <f>NEWEXCISE(INDEX(AD$78:AD$91,$D1226),$E1226)</f>
        <v/>
      </c>
      <c r="AE1226" s="25">
        <f>LOWER(Settings!$C$4)&amp;".mit."&amp;$A1226&amp;IF($C1226="","","."&amp;$C1226&amp;"."&amp;$B1226)&amp;IF(INDEX(Variables!$D$5:$D$105,MATCH($A1226,Variables!$A$5:$A$105,0))="","","."&amp;INDEX(Variables!$D$5:$D$105,MATCH($A1226,Variables!$A$5:$A$105,0)))&amp;"."&amp;AE$5</f>
        <v/>
      </c>
      <c r="AF1226" s="41">
        <f>INDEX(AF$78:AF$91,$D1226)/$E1226</f>
        <v/>
      </c>
      <c r="AG1226" s="40">
        <f>INDEX(AG$78:AG$91,$D1226)/$E1226</f>
        <v/>
      </c>
      <c r="AH1226" s="40">
        <f>INDEX(AH$78:AH$91,$D1226)/$E1226</f>
        <v/>
      </c>
      <c r="AI1226" s="40">
        <f>INDEX(AI$78:AI$91,$D1226)/$E1226</f>
        <v/>
      </c>
      <c r="AJ1226" s="40">
        <f>INDEX(AJ$78:AJ$91,$D1226)/$E1226</f>
        <v/>
      </c>
      <c r="AK1226" s="40">
        <f>INDEX(AK$78:AK$91,$D1226)/$E1226</f>
        <v/>
      </c>
      <c r="AL1226" s="40">
        <f>INDEX(AL$78:AL$91,$D1226)/$E1226</f>
        <v/>
      </c>
      <c r="AM1226" s="40">
        <f>INDEX(AM$78:AM$91,$D1226)/$E1226</f>
        <v/>
      </c>
      <c r="AN1226" s="40">
        <f>INDEX(AN$78:AN$91,$D1226)/$E1226</f>
        <v/>
      </c>
      <c r="AO1226" s="40">
        <f>INDEX(AO$78:AO$91,$D1226)/$E1226</f>
        <v/>
      </c>
      <c r="AP1226" s="40">
        <f>INDEX(AP$78:AP$91,$D1226)/$E1226</f>
        <v/>
      </c>
      <c r="AQ1226" s="40">
        <f>INDEX(AQ$78:AQ$91,$D1226)/$E1226</f>
        <v/>
      </c>
      <c r="AR1226" s="40">
        <f>INDEX(AR$78:AR$91,$D1226)/$E1226</f>
        <v/>
      </c>
      <c r="AS1226" s="40">
        <f>INDEX(AS$78:AS$91,$D1226)/$E1226</f>
        <v/>
      </c>
      <c r="AT1226" s="40">
        <f>INDEX(AT$78:AT$91,$D1226)/$E1226</f>
        <v/>
      </c>
      <c r="AU1226" s="40">
        <f>INDEX(AU$78:AU$91,$D1226)/$E1226</f>
        <v/>
      </c>
      <c r="AV1226" s="40">
        <f>INDEX(AV$78:AV$91,$D1226)/$E1226</f>
        <v/>
      </c>
      <c r="AW1226" s="40">
        <f>INDEX(AW$78:AW$91,$D1226)/$E1226</f>
        <v/>
      </c>
      <c r="AX1226" s="42">
        <f>NEWEXCISE(INDEX(AX$78:AX$91,$D1226),$E1226)</f>
        <v/>
      </c>
    </row>
    <row r="1227" hidden="1" outlineLevel="2">
      <c r="A1227" s="5" t="inlineStr">
        <is>
          <t>ntx</t>
        </is>
      </c>
      <c r="B1227" s="5" t="inlineStr">
        <is>
          <t>die</t>
        </is>
      </c>
      <c r="C1227" s="5" t="inlineStr">
        <is>
          <t>ftr</t>
        </is>
      </c>
      <c r="D1227" s="40">
        <f>INDEX(Inputs!$L$5:$L$132,MATCH($B1227&amp;"|"&amp;$C1227,Inputs!$A$5:$A$132,0))</f>
        <v/>
      </c>
      <c r="E1227" s="40">
        <f>INDEX(Inputs!$I$5:$I$132,MATCH($B1227&amp;"|"&amp;$C1227,Inputs!$A$5:$A$132,0))</f>
        <v/>
      </c>
      <c r="F1227" s="39" t="n"/>
      <c r="G1227" s="39" t="n"/>
      <c r="H1227" s="5">
        <f>INDEX(Variables!$B$5:$B$105,MATCH($A1227,Variables!$A$5:$A$105,0))&amp;IF($C1227="",""," | "&amp;INDEX(Mapping!$B$5:$B$26,MATCH($C1227,Mapping!$A$5:$A$26,0))&amp;" | "&amp;INDEX(Mapping!$B$30:$B$41,MATCH($B1227,Mapping!$A$30:$A$41,0)))</f>
        <v/>
      </c>
      <c r="I1227" s="5">
        <f>INDEX(Variables!$C$5:$C$105,MATCH($A1227,Variables!$A$5:$A$105,0))</f>
        <v/>
      </c>
      <c r="J1227" s="5">
        <f>INDEX(Variables!$E$5:$E$105,MATCH($A1227,Variables!$A$5:$A$105,0))</f>
        <v/>
      </c>
      <c r="K1227" s="25">
        <f>LOWER(Settings!$C$4)&amp;".mit."&amp;$A1227&amp;IF($C1227="","","."&amp;$C1227&amp;"."&amp;$B1227)&amp;IF(INDEX(Variables!$D$5:$D$105,MATCH($A1227,Variables!$A$5:$A$105,0))="","","."&amp;INDEX(Variables!$D$5:$D$105,MATCH($A1227,Variables!$A$5:$A$105,0)))&amp;"."&amp;K$5</f>
        <v/>
      </c>
      <c r="L1227" s="41">
        <f>INDEX(L$78:L$91,$D1227)/$E1227</f>
        <v/>
      </c>
      <c r="M1227" s="40">
        <f>INDEX(M$78:M$91,$D1227)/$E1227</f>
        <v/>
      </c>
      <c r="N1227" s="40">
        <f>INDEX(N$78:N$91,$D1227)/$E1227</f>
        <v/>
      </c>
      <c r="O1227" s="40">
        <f>INDEX(O$78:O$91,$D1227)/$E1227</f>
        <v/>
      </c>
      <c r="P1227" s="40">
        <f>INDEX(P$78:P$91,$D1227)/$E1227</f>
        <v/>
      </c>
      <c r="Q1227" s="40">
        <f>INDEX(Q$78:Q$91,$D1227)/$E1227</f>
        <v/>
      </c>
      <c r="R1227" s="40">
        <f>INDEX(R$78:R$91,$D1227)/$E1227</f>
        <v/>
      </c>
      <c r="S1227" s="40">
        <f>INDEX(S$78:S$91,$D1227)/$E1227</f>
        <v/>
      </c>
      <c r="T1227" s="40">
        <f>INDEX(T$78:T$91,$D1227)/$E1227</f>
        <v/>
      </c>
      <c r="U1227" s="40">
        <f>INDEX(U$78:U$91,$D1227)/$E1227</f>
        <v/>
      </c>
      <c r="V1227" s="40">
        <f>INDEX(V$78:V$91,$D1227)/$E1227</f>
        <v/>
      </c>
      <c r="W1227" s="40">
        <f>INDEX(W$78:W$91,$D1227)/$E1227</f>
        <v/>
      </c>
      <c r="X1227" s="40">
        <f>INDEX(X$78:X$91,$D1227)/$E1227</f>
        <v/>
      </c>
      <c r="Y1227" s="40">
        <f>INDEX(Y$78:Y$91,$D1227)/$E1227</f>
        <v/>
      </c>
      <c r="Z1227" s="40">
        <f>INDEX(Z$78:Z$91,$D1227)/$E1227</f>
        <v/>
      </c>
      <c r="AA1227" s="40">
        <f>INDEX(AA$78:AA$91,$D1227)/$E1227</f>
        <v/>
      </c>
      <c r="AB1227" s="40">
        <f>INDEX(AB$78:AB$91,$D1227)/$E1227</f>
        <v/>
      </c>
      <c r="AC1227" s="40">
        <f>INDEX(AC$78:AC$91,$D1227)/$E1227</f>
        <v/>
      </c>
      <c r="AD1227" s="42">
        <f>NEWEXCISE(INDEX(AD$78:AD$91,$D1227),$E1227)</f>
        <v/>
      </c>
      <c r="AE1227" s="25">
        <f>LOWER(Settings!$C$4)&amp;".mit."&amp;$A1227&amp;IF($C1227="","","."&amp;$C1227&amp;"."&amp;$B1227)&amp;IF(INDEX(Variables!$D$5:$D$105,MATCH($A1227,Variables!$A$5:$A$105,0))="","","."&amp;INDEX(Variables!$D$5:$D$105,MATCH($A1227,Variables!$A$5:$A$105,0)))&amp;"."&amp;AE$5</f>
        <v/>
      </c>
      <c r="AF1227" s="41">
        <f>INDEX(AF$78:AF$91,$D1227)/$E1227</f>
        <v/>
      </c>
      <c r="AG1227" s="40">
        <f>INDEX(AG$78:AG$91,$D1227)/$E1227</f>
        <v/>
      </c>
      <c r="AH1227" s="40">
        <f>INDEX(AH$78:AH$91,$D1227)/$E1227</f>
        <v/>
      </c>
      <c r="AI1227" s="40">
        <f>INDEX(AI$78:AI$91,$D1227)/$E1227</f>
        <v/>
      </c>
      <c r="AJ1227" s="40">
        <f>INDEX(AJ$78:AJ$91,$D1227)/$E1227</f>
        <v/>
      </c>
      <c r="AK1227" s="40">
        <f>INDEX(AK$78:AK$91,$D1227)/$E1227</f>
        <v/>
      </c>
      <c r="AL1227" s="40">
        <f>INDEX(AL$78:AL$91,$D1227)/$E1227</f>
        <v/>
      </c>
      <c r="AM1227" s="40">
        <f>INDEX(AM$78:AM$91,$D1227)/$E1227</f>
        <v/>
      </c>
      <c r="AN1227" s="40">
        <f>INDEX(AN$78:AN$91,$D1227)/$E1227</f>
        <v/>
      </c>
      <c r="AO1227" s="40">
        <f>INDEX(AO$78:AO$91,$D1227)/$E1227</f>
        <v/>
      </c>
      <c r="AP1227" s="40">
        <f>INDEX(AP$78:AP$91,$D1227)/$E1227</f>
        <v/>
      </c>
      <c r="AQ1227" s="40">
        <f>INDEX(AQ$78:AQ$91,$D1227)/$E1227</f>
        <v/>
      </c>
      <c r="AR1227" s="40">
        <f>INDEX(AR$78:AR$91,$D1227)/$E1227</f>
        <v/>
      </c>
      <c r="AS1227" s="40">
        <f>INDEX(AS$78:AS$91,$D1227)/$E1227</f>
        <v/>
      </c>
      <c r="AT1227" s="40">
        <f>INDEX(AT$78:AT$91,$D1227)/$E1227</f>
        <v/>
      </c>
      <c r="AU1227" s="40">
        <f>INDEX(AU$78:AU$91,$D1227)/$E1227</f>
        <v/>
      </c>
      <c r="AV1227" s="40">
        <f>INDEX(AV$78:AV$91,$D1227)/$E1227</f>
        <v/>
      </c>
      <c r="AW1227" s="40">
        <f>INDEX(AW$78:AW$91,$D1227)/$E1227</f>
        <v/>
      </c>
      <c r="AX1227" s="42">
        <f>NEWEXCISE(INDEX(AX$78:AX$91,$D1227),$E1227)</f>
        <v/>
      </c>
    </row>
    <row r="1228" hidden="1" outlineLevel="2">
      <c r="A1228" s="5" t="inlineStr">
        <is>
          <t>ntx</t>
        </is>
      </c>
      <c r="B1228" s="5" t="inlineStr">
        <is>
          <t>lpg</t>
        </is>
      </c>
      <c r="C1228" s="5" t="inlineStr">
        <is>
          <t>ftr</t>
        </is>
      </c>
      <c r="D1228" s="40">
        <f>INDEX(Inputs!$L$5:$L$132,MATCH($B1228&amp;"|"&amp;$C1228,Inputs!$A$5:$A$132,0))</f>
        <v/>
      </c>
      <c r="E1228" s="40">
        <f>INDEX(Inputs!$I$5:$I$132,MATCH($B1228&amp;"|"&amp;$C1228,Inputs!$A$5:$A$132,0))</f>
        <v/>
      </c>
      <c r="F1228" s="39" t="n"/>
      <c r="G1228" s="39" t="n"/>
      <c r="H1228" s="5">
        <f>INDEX(Variables!$B$5:$B$105,MATCH($A1228,Variables!$A$5:$A$105,0))&amp;IF($C1228="",""," | "&amp;INDEX(Mapping!$B$5:$B$26,MATCH($C1228,Mapping!$A$5:$A$26,0))&amp;" | "&amp;INDEX(Mapping!$B$30:$B$41,MATCH($B1228,Mapping!$A$30:$A$41,0)))</f>
        <v/>
      </c>
      <c r="I1228" s="5">
        <f>INDEX(Variables!$C$5:$C$105,MATCH($A1228,Variables!$A$5:$A$105,0))</f>
        <v/>
      </c>
      <c r="J1228" s="5">
        <f>INDEX(Variables!$E$5:$E$105,MATCH($A1228,Variables!$A$5:$A$105,0))</f>
        <v/>
      </c>
      <c r="K1228" s="25">
        <f>LOWER(Settings!$C$4)&amp;".mit."&amp;$A1228&amp;IF($C1228="","","."&amp;$C1228&amp;"."&amp;$B1228)&amp;IF(INDEX(Variables!$D$5:$D$105,MATCH($A1228,Variables!$A$5:$A$105,0))="","","."&amp;INDEX(Variables!$D$5:$D$105,MATCH($A1228,Variables!$A$5:$A$105,0)))&amp;"."&amp;K$5</f>
        <v/>
      </c>
      <c r="L1228" s="41">
        <f>INDEX(L$78:L$91,$D1228)/$E1228</f>
        <v/>
      </c>
      <c r="M1228" s="40">
        <f>INDEX(M$78:M$91,$D1228)/$E1228</f>
        <v/>
      </c>
      <c r="N1228" s="40">
        <f>INDEX(N$78:N$91,$D1228)/$E1228</f>
        <v/>
      </c>
      <c r="O1228" s="40">
        <f>INDEX(O$78:O$91,$D1228)/$E1228</f>
        <v/>
      </c>
      <c r="P1228" s="40">
        <f>INDEX(P$78:P$91,$D1228)/$E1228</f>
        <v/>
      </c>
      <c r="Q1228" s="40">
        <f>INDEX(Q$78:Q$91,$D1228)/$E1228</f>
        <v/>
      </c>
      <c r="R1228" s="40">
        <f>INDEX(R$78:R$91,$D1228)/$E1228</f>
        <v/>
      </c>
      <c r="S1228" s="40">
        <f>INDEX(S$78:S$91,$D1228)/$E1228</f>
        <v/>
      </c>
      <c r="T1228" s="40">
        <f>INDEX(T$78:T$91,$D1228)/$E1228</f>
        <v/>
      </c>
      <c r="U1228" s="40">
        <f>INDEX(U$78:U$91,$D1228)/$E1228</f>
        <v/>
      </c>
      <c r="V1228" s="40">
        <f>INDEX(V$78:V$91,$D1228)/$E1228</f>
        <v/>
      </c>
      <c r="W1228" s="40">
        <f>INDEX(W$78:W$91,$D1228)/$E1228</f>
        <v/>
      </c>
      <c r="X1228" s="40">
        <f>INDEX(X$78:X$91,$D1228)/$E1228</f>
        <v/>
      </c>
      <c r="Y1228" s="40">
        <f>INDEX(Y$78:Y$91,$D1228)/$E1228</f>
        <v/>
      </c>
      <c r="Z1228" s="40">
        <f>INDEX(Z$78:Z$91,$D1228)/$E1228</f>
        <v/>
      </c>
      <c r="AA1228" s="40">
        <f>INDEX(AA$78:AA$91,$D1228)/$E1228</f>
        <v/>
      </c>
      <c r="AB1228" s="40">
        <f>INDEX(AB$78:AB$91,$D1228)/$E1228</f>
        <v/>
      </c>
      <c r="AC1228" s="40">
        <f>INDEX(AC$78:AC$91,$D1228)/$E1228</f>
        <v/>
      </c>
      <c r="AD1228" s="42">
        <f>NEWEXCISE(INDEX(AD$78:AD$91,$D1228),$E1228)</f>
        <v/>
      </c>
      <c r="AE1228" s="25">
        <f>LOWER(Settings!$C$4)&amp;".mit."&amp;$A1228&amp;IF($C1228="","","."&amp;$C1228&amp;"."&amp;$B1228)&amp;IF(INDEX(Variables!$D$5:$D$105,MATCH($A1228,Variables!$A$5:$A$105,0))="","","."&amp;INDEX(Variables!$D$5:$D$105,MATCH($A1228,Variables!$A$5:$A$105,0)))&amp;"."&amp;AE$5</f>
        <v/>
      </c>
      <c r="AF1228" s="41">
        <f>INDEX(AF$78:AF$91,$D1228)/$E1228</f>
        <v/>
      </c>
      <c r="AG1228" s="40">
        <f>INDEX(AG$78:AG$91,$D1228)/$E1228</f>
        <v/>
      </c>
      <c r="AH1228" s="40">
        <f>INDEX(AH$78:AH$91,$D1228)/$E1228</f>
        <v/>
      </c>
      <c r="AI1228" s="40">
        <f>INDEX(AI$78:AI$91,$D1228)/$E1228</f>
        <v/>
      </c>
      <c r="AJ1228" s="40">
        <f>INDEX(AJ$78:AJ$91,$D1228)/$E1228</f>
        <v/>
      </c>
      <c r="AK1228" s="40">
        <f>INDEX(AK$78:AK$91,$D1228)/$E1228</f>
        <v/>
      </c>
      <c r="AL1228" s="40">
        <f>INDEX(AL$78:AL$91,$D1228)/$E1228</f>
        <v/>
      </c>
      <c r="AM1228" s="40">
        <f>INDEX(AM$78:AM$91,$D1228)/$E1228</f>
        <v/>
      </c>
      <c r="AN1228" s="40">
        <f>INDEX(AN$78:AN$91,$D1228)/$E1228</f>
        <v/>
      </c>
      <c r="AO1228" s="40">
        <f>INDEX(AO$78:AO$91,$D1228)/$E1228</f>
        <v/>
      </c>
      <c r="AP1228" s="40">
        <f>INDEX(AP$78:AP$91,$D1228)/$E1228</f>
        <v/>
      </c>
      <c r="AQ1228" s="40">
        <f>INDEX(AQ$78:AQ$91,$D1228)/$E1228</f>
        <v/>
      </c>
      <c r="AR1228" s="40">
        <f>INDEX(AR$78:AR$91,$D1228)/$E1228</f>
        <v/>
      </c>
      <c r="AS1228" s="40">
        <f>INDEX(AS$78:AS$91,$D1228)/$E1228</f>
        <v/>
      </c>
      <c r="AT1228" s="40">
        <f>INDEX(AT$78:AT$91,$D1228)/$E1228</f>
        <v/>
      </c>
      <c r="AU1228" s="40">
        <f>INDEX(AU$78:AU$91,$D1228)/$E1228</f>
        <v/>
      </c>
      <c r="AV1228" s="40">
        <f>INDEX(AV$78:AV$91,$D1228)/$E1228</f>
        <v/>
      </c>
      <c r="AW1228" s="40">
        <f>INDEX(AW$78:AW$91,$D1228)/$E1228</f>
        <v/>
      </c>
      <c r="AX1228" s="42">
        <f>NEWEXCISE(INDEX(AX$78:AX$91,$D1228),$E1228)</f>
        <v/>
      </c>
    </row>
    <row r="1229" hidden="1" outlineLevel="2">
      <c r="A1229" s="5" t="inlineStr">
        <is>
          <t>ntx</t>
        </is>
      </c>
      <c r="B1229" s="5" t="inlineStr">
        <is>
          <t>ker</t>
        </is>
      </c>
      <c r="C1229" s="5" t="inlineStr">
        <is>
          <t>ftr</t>
        </is>
      </c>
      <c r="D1229" s="40">
        <f>INDEX(Inputs!$L$5:$L$132,MATCH($B1229&amp;"|"&amp;$C1229,Inputs!$A$5:$A$132,0))</f>
        <v/>
      </c>
      <c r="E1229" s="40">
        <f>INDEX(Inputs!$I$5:$I$132,MATCH($B1229&amp;"|"&amp;$C1229,Inputs!$A$5:$A$132,0))</f>
        <v/>
      </c>
      <c r="F1229" s="39" t="n"/>
      <c r="G1229" s="39" t="n"/>
      <c r="H1229" s="5">
        <f>INDEX(Variables!$B$5:$B$105,MATCH($A1229,Variables!$A$5:$A$105,0))&amp;IF($C1229="",""," | "&amp;INDEX(Mapping!$B$5:$B$26,MATCH($C1229,Mapping!$A$5:$A$26,0))&amp;" | "&amp;INDEX(Mapping!$B$30:$B$41,MATCH($B1229,Mapping!$A$30:$A$41,0)))</f>
        <v/>
      </c>
      <c r="I1229" s="5">
        <f>INDEX(Variables!$C$5:$C$105,MATCH($A1229,Variables!$A$5:$A$105,0))</f>
        <v/>
      </c>
      <c r="J1229" s="5">
        <f>INDEX(Variables!$E$5:$E$105,MATCH($A1229,Variables!$A$5:$A$105,0))</f>
        <v/>
      </c>
      <c r="K1229" s="25">
        <f>LOWER(Settings!$C$4)&amp;".mit."&amp;$A1229&amp;IF($C1229="","","."&amp;$C1229&amp;"."&amp;$B1229)&amp;IF(INDEX(Variables!$D$5:$D$105,MATCH($A1229,Variables!$A$5:$A$105,0))="","","."&amp;INDEX(Variables!$D$5:$D$105,MATCH($A1229,Variables!$A$5:$A$105,0)))&amp;"."&amp;K$5</f>
        <v/>
      </c>
      <c r="L1229" s="41">
        <f>INDEX(L$78:L$91,$D1229)/$E1229</f>
        <v/>
      </c>
      <c r="M1229" s="40">
        <f>INDEX(M$78:M$91,$D1229)/$E1229</f>
        <v/>
      </c>
      <c r="N1229" s="40">
        <f>INDEX(N$78:N$91,$D1229)/$E1229</f>
        <v/>
      </c>
      <c r="O1229" s="40">
        <f>INDEX(O$78:O$91,$D1229)/$E1229</f>
        <v/>
      </c>
      <c r="P1229" s="40">
        <f>INDEX(P$78:P$91,$D1229)/$E1229</f>
        <v/>
      </c>
      <c r="Q1229" s="40">
        <f>INDEX(Q$78:Q$91,$D1229)/$E1229</f>
        <v/>
      </c>
      <c r="R1229" s="40">
        <f>INDEX(R$78:R$91,$D1229)/$E1229</f>
        <v/>
      </c>
      <c r="S1229" s="40">
        <f>INDEX(S$78:S$91,$D1229)/$E1229</f>
        <v/>
      </c>
      <c r="T1229" s="40">
        <f>INDEX(T$78:T$91,$D1229)/$E1229</f>
        <v/>
      </c>
      <c r="U1229" s="40">
        <f>INDEX(U$78:U$91,$D1229)/$E1229</f>
        <v/>
      </c>
      <c r="V1229" s="40">
        <f>INDEX(V$78:V$91,$D1229)/$E1229</f>
        <v/>
      </c>
      <c r="W1229" s="40">
        <f>INDEX(W$78:W$91,$D1229)/$E1229</f>
        <v/>
      </c>
      <c r="X1229" s="40">
        <f>INDEX(X$78:X$91,$D1229)/$E1229</f>
        <v/>
      </c>
      <c r="Y1229" s="40">
        <f>INDEX(Y$78:Y$91,$D1229)/$E1229</f>
        <v/>
      </c>
      <c r="Z1229" s="40">
        <f>INDEX(Z$78:Z$91,$D1229)/$E1229</f>
        <v/>
      </c>
      <c r="AA1229" s="40">
        <f>INDEX(AA$78:AA$91,$D1229)/$E1229</f>
        <v/>
      </c>
      <c r="AB1229" s="40">
        <f>INDEX(AB$78:AB$91,$D1229)/$E1229</f>
        <v/>
      </c>
      <c r="AC1229" s="40">
        <f>INDEX(AC$78:AC$91,$D1229)/$E1229</f>
        <v/>
      </c>
      <c r="AD1229" s="42">
        <f>NEWEXCISE(INDEX(AD$78:AD$91,$D1229),$E1229)</f>
        <v/>
      </c>
      <c r="AE1229" s="25">
        <f>LOWER(Settings!$C$4)&amp;".mit."&amp;$A1229&amp;IF($C1229="","","."&amp;$C1229&amp;"."&amp;$B1229)&amp;IF(INDEX(Variables!$D$5:$D$105,MATCH($A1229,Variables!$A$5:$A$105,0))="","","."&amp;INDEX(Variables!$D$5:$D$105,MATCH($A1229,Variables!$A$5:$A$105,0)))&amp;"."&amp;AE$5</f>
        <v/>
      </c>
      <c r="AF1229" s="41">
        <f>INDEX(AF$78:AF$91,$D1229)/$E1229</f>
        <v/>
      </c>
      <c r="AG1229" s="40">
        <f>INDEX(AG$78:AG$91,$D1229)/$E1229</f>
        <v/>
      </c>
      <c r="AH1229" s="40">
        <f>INDEX(AH$78:AH$91,$D1229)/$E1229</f>
        <v/>
      </c>
      <c r="AI1229" s="40">
        <f>INDEX(AI$78:AI$91,$D1229)/$E1229</f>
        <v/>
      </c>
      <c r="AJ1229" s="40">
        <f>INDEX(AJ$78:AJ$91,$D1229)/$E1229</f>
        <v/>
      </c>
      <c r="AK1229" s="40">
        <f>INDEX(AK$78:AK$91,$D1229)/$E1229</f>
        <v/>
      </c>
      <c r="AL1229" s="40">
        <f>INDEX(AL$78:AL$91,$D1229)/$E1229</f>
        <v/>
      </c>
      <c r="AM1229" s="40">
        <f>INDEX(AM$78:AM$91,$D1229)/$E1229</f>
        <v/>
      </c>
      <c r="AN1229" s="40">
        <f>INDEX(AN$78:AN$91,$D1229)/$E1229</f>
        <v/>
      </c>
      <c r="AO1229" s="40">
        <f>INDEX(AO$78:AO$91,$D1229)/$E1229</f>
        <v/>
      </c>
      <c r="AP1229" s="40">
        <f>INDEX(AP$78:AP$91,$D1229)/$E1229</f>
        <v/>
      </c>
      <c r="AQ1229" s="40">
        <f>INDEX(AQ$78:AQ$91,$D1229)/$E1229</f>
        <v/>
      </c>
      <c r="AR1229" s="40">
        <f>INDEX(AR$78:AR$91,$D1229)/$E1229</f>
        <v/>
      </c>
      <c r="AS1229" s="40">
        <f>INDEX(AS$78:AS$91,$D1229)/$E1229</f>
        <v/>
      </c>
      <c r="AT1229" s="40">
        <f>INDEX(AT$78:AT$91,$D1229)/$E1229</f>
        <v/>
      </c>
      <c r="AU1229" s="40">
        <f>INDEX(AU$78:AU$91,$D1229)/$E1229</f>
        <v/>
      </c>
      <c r="AV1229" s="40">
        <f>INDEX(AV$78:AV$91,$D1229)/$E1229</f>
        <v/>
      </c>
      <c r="AW1229" s="40">
        <f>INDEX(AW$78:AW$91,$D1229)/$E1229</f>
        <v/>
      </c>
      <c r="AX1229" s="42">
        <f>NEWEXCISE(INDEX(AX$78:AX$91,$D1229),$E1229)</f>
        <v/>
      </c>
    </row>
    <row r="1230" hidden="1" outlineLevel="2">
      <c r="A1230" s="5" t="inlineStr">
        <is>
          <t>ntx</t>
        </is>
      </c>
      <c r="B1230" s="5" t="inlineStr">
        <is>
          <t>oop</t>
        </is>
      </c>
      <c r="C1230" s="5" t="inlineStr">
        <is>
          <t>ftr</t>
        </is>
      </c>
      <c r="D1230" s="40">
        <f>INDEX(Inputs!$L$5:$L$132,MATCH($B1230&amp;"|"&amp;$C1230,Inputs!$A$5:$A$132,0))</f>
        <v/>
      </c>
      <c r="E1230" s="40">
        <f>INDEX(Inputs!$I$5:$I$132,MATCH($B1230&amp;"|"&amp;$C1230,Inputs!$A$5:$A$132,0))</f>
        <v/>
      </c>
      <c r="F1230" s="39" t="n"/>
      <c r="G1230" s="39" t="n"/>
      <c r="H1230" s="5">
        <f>INDEX(Variables!$B$5:$B$105,MATCH($A1230,Variables!$A$5:$A$105,0))&amp;IF($C1230="",""," | "&amp;INDEX(Mapping!$B$5:$B$26,MATCH($C1230,Mapping!$A$5:$A$26,0))&amp;" | "&amp;INDEX(Mapping!$B$30:$B$41,MATCH($B1230,Mapping!$A$30:$A$41,0)))</f>
        <v/>
      </c>
      <c r="I1230" s="5">
        <f>INDEX(Variables!$C$5:$C$105,MATCH($A1230,Variables!$A$5:$A$105,0))</f>
        <v/>
      </c>
      <c r="J1230" s="5">
        <f>INDEX(Variables!$E$5:$E$105,MATCH($A1230,Variables!$A$5:$A$105,0))</f>
        <v/>
      </c>
      <c r="K1230" s="25">
        <f>LOWER(Settings!$C$4)&amp;".mit."&amp;$A1230&amp;IF($C1230="","","."&amp;$C1230&amp;"."&amp;$B1230)&amp;IF(INDEX(Variables!$D$5:$D$105,MATCH($A1230,Variables!$A$5:$A$105,0))="","","."&amp;INDEX(Variables!$D$5:$D$105,MATCH($A1230,Variables!$A$5:$A$105,0)))&amp;"."&amp;K$5</f>
        <v/>
      </c>
      <c r="L1230" s="41">
        <f>INDEX(L$78:L$91,$D1230)/$E1230</f>
        <v/>
      </c>
      <c r="M1230" s="40">
        <f>INDEX(M$78:M$91,$D1230)/$E1230</f>
        <v/>
      </c>
      <c r="N1230" s="40">
        <f>INDEX(N$78:N$91,$D1230)/$E1230</f>
        <v/>
      </c>
      <c r="O1230" s="40">
        <f>INDEX(O$78:O$91,$D1230)/$E1230</f>
        <v/>
      </c>
      <c r="P1230" s="40">
        <f>INDEX(P$78:P$91,$D1230)/$E1230</f>
        <v/>
      </c>
      <c r="Q1230" s="40">
        <f>INDEX(Q$78:Q$91,$D1230)/$E1230</f>
        <v/>
      </c>
      <c r="R1230" s="40">
        <f>INDEX(R$78:R$91,$D1230)/$E1230</f>
        <v/>
      </c>
      <c r="S1230" s="40">
        <f>INDEX(S$78:S$91,$D1230)/$E1230</f>
        <v/>
      </c>
      <c r="T1230" s="40">
        <f>INDEX(T$78:T$91,$D1230)/$E1230</f>
        <v/>
      </c>
      <c r="U1230" s="40">
        <f>INDEX(U$78:U$91,$D1230)/$E1230</f>
        <v/>
      </c>
      <c r="V1230" s="40">
        <f>INDEX(V$78:V$91,$D1230)/$E1230</f>
        <v/>
      </c>
      <c r="W1230" s="40">
        <f>INDEX(W$78:W$91,$D1230)/$E1230</f>
        <v/>
      </c>
      <c r="X1230" s="40">
        <f>INDEX(X$78:X$91,$D1230)/$E1230</f>
        <v/>
      </c>
      <c r="Y1230" s="40">
        <f>INDEX(Y$78:Y$91,$D1230)/$E1230</f>
        <v/>
      </c>
      <c r="Z1230" s="40">
        <f>INDEX(Z$78:Z$91,$D1230)/$E1230</f>
        <v/>
      </c>
      <c r="AA1230" s="40">
        <f>INDEX(AA$78:AA$91,$D1230)/$E1230</f>
        <v/>
      </c>
      <c r="AB1230" s="40">
        <f>INDEX(AB$78:AB$91,$D1230)/$E1230</f>
        <v/>
      </c>
      <c r="AC1230" s="40">
        <f>INDEX(AC$78:AC$91,$D1230)/$E1230</f>
        <v/>
      </c>
      <c r="AD1230" s="42">
        <f>NEWEXCISE(INDEX(AD$78:AD$91,$D1230),$E1230)</f>
        <v/>
      </c>
      <c r="AE1230" s="25">
        <f>LOWER(Settings!$C$4)&amp;".mit."&amp;$A1230&amp;IF($C1230="","","."&amp;$C1230&amp;"."&amp;$B1230)&amp;IF(INDEX(Variables!$D$5:$D$105,MATCH($A1230,Variables!$A$5:$A$105,0))="","","."&amp;INDEX(Variables!$D$5:$D$105,MATCH($A1230,Variables!$A$5:$A$105,0)))&amp;"."&amp;AE$5</f>
        <v/>
      </c>
      <c r="AF1230" s="41">
        <f>INDEX(AF$78:AF$91,$D1230)/$E1230</f>
        <v/>
      </c>
      <c r="AG1230" s="40">
        <f>INDEX(AG$78:AG$91,$D1230)/$E1230</f>
        <v/>
      </c>
      <c r="AH1230" s="40">
        <f>INDEX(AH$78:AH$91,$D1230)/$E1230</f>
        <v/>
      </c>
      <c r="AI1230" s="40">
        <f>INDEX(AI$78:AI$91,$D1230)/$E1230</f>
        <v/>
      </c>
      <c r="AJ1230" s="40">
        <f>INDEX(AJ$78:AJ$91,$D1230)/$E1230</f>
        <v/>
      </c>
      <c r="AK1230" s="40">
        <f>INDEX(AK$78:AK$91,$D1230)/$E1230</f>
        <v/>
      </c>
      <c r="AL1230" s="40">
        <f>INDEX(AL$78:AL$91,$D1230)/$E1230</f>
        <v/>
      </c>
      <c r="AM1230" s="40">
        <f>INDEX(AM$78:AM$91,$D1230)/$E1230</f>
        <v/>
      </c>
      <c r="AN1230" s="40">
        <f>INDEX(AN$78:AN$91,$D1230)/$E1230</f>
        <v/>
      </c>
      <c r="AO1230" s="40">
        <f>INDEX(AO$78:AO$91,$D1230)/$E1230</f>
        <v/>
      </c>
      <c r="AP1230" s="40">
        <f>INDEX(AP$78:AP$91,$D1230)/$E1230</f>
        <v/>
      </c>
      <c r="AQ1230" s="40">
        <f>INDEX(AQ$78:AQ$91,$D1230)/$E1230</f>
        <v/>
      </c>
      <c r="AR1230" s="40">
        <f>INDEX(AR$78:AR$91,$D1230)/$E1230</f>
        <v/>
      </c>
      <c r="AS1230" s="40">
        <f>INDEX(AS$78:AS$91,$D1230)/$E1230</f>
        <v/>
      </c>
      <c r="AT1230" s="40">
        <f>INDEX(AT$78:AT$91,$D1230)/$E1230</f>
        <v/>
      </c>
      <c r="AU1230" s="40">
        <f>INDEX(AU$78:AU$91,$D1230)/$E1230</f>
        <v/>
      </c>
      <c r="AV1230" s="40">
        <f>INDEX(AV$78:AV$91,$D1230)/$E1230</f>
        <v/>
      </c>
      <c r="AW1230" s="40">
        <f>INDEX(AW$78:AW$91,$D1230)/$E1230</f>
        <v/>
      </c>
      <c r="AX1230" s="42">
        <f>NEWEXCISE(INDEX(AX$78:AX$91,$D1230),$E1230)</f>
        <v/>
      </c>
    </row>
    <row r="1231" hidden="1" outlineLevel="2">
      <c r="A1231" s="5" t="inlineStr">
        <is>
          <t>ntx</t>
        </is>
      </c>
      <c r="B1231" s="5" t="inlineStr">
        <is>
          <t>bio</t>
        </is>
      </c>
      <c r="C1231" s="5" t="inlineStr">
        <is>
          <t>ftr</t>
        </is>
      </c>
      <c r="D1231" s="40">
        <f>INDEX(Inputs!$L$5:$L$132,MATCH($B1231&amp;"|"&amp;$C1231,Inputs!$A$5:$A$132,0))</f>
        <v/>
      </c>
      <c r="E1231" s="40">
        <f>INDEX(Inputs!$I$5:$I$132,MATCH($B1231&amp;"|"&amp;$C1231,Inputs!$A$5:$A$132,0))</f>
        <v/>
      </c>
      <c r="F1231" s="39" t="n"/>
      <c r="G1231" s="39" t="n"/>
      <c r="H1231" s="5">
        <f>INDEX(Variables!$B$5:$B$105,MATCH($A1231,Variables!$A$5:$A$105,0))&amp;IF($C1231="",""," | "&amp;INDEX(Mapping!$B$5:$B$26,MATCH($C1231,Mapping!$A$5:$A$26,0))&amp;" | "&amp;INDEX(Mapping!$B$30:$B$41,MATCH($B1231,Mapping!$A$30:$A$41,0)))</f>
        <v/>
      </c>
      <c r="I1231" s="5">
        <f>INDEX(Variables!$C$5:$C$105,MATCH($A1231,Variables!$A$5:$A$105,0))</f>
        <v/>
      </c>
      <c r="J1231" s="5">
        <f>INDEX(Variables!$E$5:$E$105,MATCH($A1231,Variables!$A$5:$A$105,0))</f>
        <v/>
      </c>
      <c r="K1231" s="25">
        <f>LOWER(Settings!$C$4)&amp;".mit."&amp;$A1231&amp;IF($C1231="","","."&amp;$C1231&amp;"."&amp;$B1231)&amp;IF(INDEX(Variables!$D$5:$D$105,MATCH($A1231,Variables!$A$5:$A$105,0))="","","."&amp;INDEX(Variables!$D$5:$D$105,MATCH($A1231,Variables!$A$5:$A$105,0)))&amp;"."&amp;K$5</f>
        <v/>
      </c>
      <c r="L1231" s="41">
        <f>INDEX(L$78:L$91,$D1231)/$E1231</f>
        <v/>
      </c>
      <c r="M1231" s="40">
        <f>INDEX(M$78:M$91,$D1231)/$E1231</f>
        <v/>
      </c>
      <c r="N1231" s="40">
        <f>INDEX(N$78:N$91,$D1231)/$E1231</f>
        <v/>
      </c>
      <c r="O1231" s="40">
        <f>INDEX(O$78:O$91,$D1231)/$E1231</f>
        <v/>
      </c>
      <c r="P1231" s="40">
        <f>INDEX(P$78:P$91,$D1231)/$E1231</f>
        <v/>
      </c>
      <c r="Q1231" s="40">
        <f>INDEX(Q$78:Q$91,$D1231)/$E1231</f>
        <v/>
      </c>
      <c r="R1231" s="40">
        <f>INDEX(R$78:R$91,$D1231)/$E1231</f>
        <v/>
      </c>
      <c r="S1231" s="40">
        <f>INDEX(S$78:S$91,$D1231)/$E1231</f>
        <v/>
      </c>
      <c r="T1231" s="40">
        <f>INDEX(T$78:T$91,$D1231)/$E1231</f>
        <v/>
      </c>
      <c r="U1231" s="40">
        <f>INDEX(U$78:U$91,$D1231)/$E1231</f>
        <v/>
      </c>
      <c r="V1231" s="40">
        <f>INDEX(V$78:V$91,$D1231)/$E1231</f>
        <v/>
      </c>
      <c r="W1231" s="40">
        <f>INDEX(W$78:W$91,$D1231)/$E1231</f>
        <v/>
      </c>
      <c r="X1231" s="40">
        <f>INDEX(X$78:X$91,$D1231)/$E1231</f>
        <v/>
      </c>
      <c r="Y1231" s="40">
        <f>INDEX(Y$78:Y$91,$D1231)/$E1231</f>
        <v/>
      </c>
      <c r="Z1231" s="40">
        <f>INDEX(Z$78:Z$91,$D1231)/$E1231</f>
        <v/>
      </c>
      <c r="AA1231" s="40">
        <f>INDEX(AA$78:AA$91,$D1231)/$E1231</f>
        <v/>
      </c>
      <c r="AB1231" s="40">
        <f>INDEX(AB$78:AB$91,$D1231)/$E1231</f>
        <v/>
      </c>
      <c r="AC1231" s="40">
        <f>INDEX(AC$78:AC$91,$D1231)/$E1231</f>
        <v/>
      </c>
      <c r="AD1231" s="42">
        <f>NEWEXCISE(INDEX(AD$78:AD$91,$D1231),$E1231)</f>
        <v/>
      </c>
      <c r="AE1231" s="25">
        <f>LOWER(Settings!$C$4)&amp;".mit."&amp;$A1231&amp;IF($C1231="","","."&amp;$C1231&amp;"."&amp;$B1231)&amp;IF(INDEX(Variables!$D$5:$D$105,MATCH($A1231,Variables!$A$5:$A$105,0))="","","."&amp;INDEX(Variables!$D$5:$D$105,MATCH($A1231,Variables!$A$5:$A$105,0)))&amp;"."&amp;AE$5</f>
        <v/>
      </c>
      <c r="AF1231" s="41">
        <f>INDEX(AF$78:AF$91,$D1231)/$E1231</f>
        <v/>
      </c>
      <c r="AG1231" s="40">
        <f>INDEX(AG$78:AG$91,$D1231)/$E1231</f>
        <v/>
      </c>
      <c r="AH1231" s="40">
        <f>INDEX(AH$78:AH$91,$D1231)/$E1231</f>
        <v/>
      </c>
      <c r="AI1231" s="40">
        <f>INDEX(AI$78:AI$91,$D1231)/$E1231</f>
        <v/>
      </c>
      <c r="AJ1231" s="40">
        <f>INDEX(AJ$78:AJ$91,$D1231)/$E1231</f>
        <v/>
      </c>
      <c r="AK1231" s="40">
        <f>INDEX(AK$78:AK$91,$D1231)/$E1231</f>
        <v/>
      </c>
      <c r="AL1231" s="40">
        <f>INDEX(AL$78:AL$91,$D1231)/$E1231</f>
        <v/>
      </c>
      <c r="AM1231" s="40">
        <f>INDEX(AM$78:AM$91,$D1231)/$E1231</f>
        <v/>
      </c>
      <c r="AN1231" s="40">
        <f>INDEX(AN$78:AN$91,$D1231)/$E1231</f>
        <v/>
      </c>
      <c r="AO1231" s="40">
        <f>INDEX(AO$78:AO$91,$D1231)/$E1231</f>
        <v/>
      </c>
      <c r="AP1231" s="40">
        <f>INDEX(AP$78:AP$91,$D1231)/$E1231</f>
        <v/>
      </c>
      <c r="AQ1231" s="40">
        <f>INDEX(AQ$78:AQ$91,$D1231)/$E1231</f>
        <v/>
      </c>
      <c r="AR1231" s="40">
        <f>INDEX(AR$78:AR$91,$D1231)/$E1231</f>
        <v/>
      </c>
      <c r="AS1231" s="40">
        <f>INDEX(AS$78:AS$91,$D1231)/$E1231</f>
        <v/>
      </c>
      <c r="AT1231" s="40">
        <f>INDEX(AT$78:AT$91,$D1231)/$E1231</f>
        <v/>
      </c>
      <c r="AU1231" s="40">
        <f>INDEX(AU$78:AU$91,$D1231)/$E1231</f>
        <v/>
      </c>
      <c r="AV1231" s="40">
        <f>INDEX(AV$78:AV$91,$D1231)/$E1231</f>
        <v/>
      </c>
      <c r="AW1231" s="40">
        <f>INDEX(AW$78:AW$91,$D1231)/$E1231</f>
        <v/>
      </c>
      <c r="AX1231" s="42">
        <f>NEWEXCISE(INDEX(AX$78:AX$91,$D1231),$E1231)</f>
        <v/>
      </c>
    </row>
    <row r="1232" hidden="1" outlineLevel="2"/>
    <row r="1233" hidden="1" outlineLevel="2">
      <c r="A1233" s="5" t="inlineStr">
        <is>
          <t>nce</t>
        </is>
      </c>
      <c r="B1233" s="5" t="inlineStr">
        <is>
          <t>coa</t>
        </is>
      </c>
      <c r="C1233" s="5" t="inlineStr">
        <is>
          <t>ftr</t>
        </is>
      </c>
      <c r="D1233" s="39" t="n"/>
      <c r="E1233" s="39" t="n"/>
      <c r="F1233" s="39" t="n"/>
      <c r="G1233" s="39" t="n"/>
      <c r="H1233" s="5">
        <f>INDEX(Variables!$B$5:$B$105,MATCH($A1233,Variables!$A$5:$A$105,0))&amp;IF($C1233="",""," | "&amp;INDEX(Mapping!$B$5:$B$26,MATCH($C1233,Mapping!$A$5:$A$26,0))&amp;" | "&amp;INDEX(Mapping!$B$30:$B$41,MATCH($B1233,Mapping!$A$30:$A$41,0)))</f>
        <v/>
      </c>
      <c r="I1233" s="5">
        <f>INDEX(Variables!$C$5:$C$105,MATCH($A1233,Variables!$A$5:$A$105,0))</f>
        <v/>
      </c>
      <c r="J1233" s="5">
        <f>INDEX(Variables!$E$5:$E$105,MATCH($A1233,Variables!$A$5:$A$105,0))</f>
        <v/>
      </c>
      <c r="K1233" s="25">
        <f>LOWER(Settings!$C$4)&amp;".mit."&amp;$A1233&amp;IF($C1233="","","."&amp;$C1233&amp;"."&amp;$B1233)&amp;IF(INDEX(Variables!$D$5:$D$105,MATCH($A1233,Variables!$A$5:$A$105,0))="","","."&amp;INDEX(Variables!$D$5:$D$105,MATCH($A1233,Variables!$A$5:$A$105,0)))&amp;"."&amp;K$5</f>
        <v/>
      </c>
      <c r="L1233" s="41">
        <f>L1206+L1215+L1224</f>
        <v/>
      </c>
      <c r="M1233" s="40">
        <f>M1206+M1215+M1224</f>
        <v/>
      </c>
      <c r="N1233" s="40">
        <f>N1206+N1215+N1224</f>
        <v/>
      </c>
      <c r="O1233" s="40">
        <f>O1206+O1215+O1224</f>
        <v/>
      </c>
      <c r="P1233" s="40">
        <f>P1206+P1215+P1224</f>
        <v/>
      </c>
      <c r="Q1233" s="40">
        <f>Q1206+Q1215+Q1224</f>
        <v/>
      </c>
      <c r="R1233" s="40">
        <f>R1206+R1215+R1224</f>
        <v/>
      </c>
      <c r="S1233" s="40">
        <f>S1206+S1215+S1224</f>
        <v/>
      </c>
      <c r="T1233" s="40">
        <f>T1206+T1215+T1224</f>
        <v/>
      </c>
      <c r="U1233" s="40">
        <f>U1206+U1215+U1224</f>
        <v/>
      </c>
      <c r="V1233" s="40">
        <f>V1206+V1215+V1224</f>
        <v/>
      </c>
      <c r="W1233" s="40">
        <f>W1206+W1215+W1224</f>
        <v/>
      </c>
      <c r="X1233" s="40">
        <f>X1206+X1215+X1224</f>
        <v/>
      </c>
      <c r="Y1233" s="40">
        <f>Y1206+Y1215+Y1224</f>
        <v/>
      </c>
      <c r="Z1233" s="40">
        <f>Z1206+Z1215+Z1224</f>
        <v/>
      </c>
      <c r="AA1233" s="40">
        <f>AA1206+AA1215+AA1224</f>
        <v/>
      </c>
      <c r="AB1233" s="40">
        <f>AB1206+AB1215+AB1224</f>
        <v/>
      </c>
      <c r="AC1233" s="40">
        <f>AC1206+AC1215+AC1224</f>
        <v/>
      </c>
      <c r="AD1233" s="42">
        <f>NEWPOLICY(AD1206,AD1215,AD1224)</f>
        <v/>
      </c>
      <c r="AE1233" s="25">
        <f>LOWER(Settings!$C$4)&amp;".mit."&amp;$A1233&amp;IF($C1233="","","."&amp;$C1233&amp;"."&amp;$B1233)&amp;IF(INDEX(Variables!$D$5:$D$105,MATCH($A1233,Variables!$A$5:$A$105,0))="","","."&amp;INDEX(Variables!$D$5:$D$105,MATCH($A1233,Variables!$A$5:$A$105,0)))&amp;"."&amp;AE$5</f>
        <v/>
      </c>
      <c r="AF1233" s="41">
        <f>AF1206+AF1215+AF1224</f>
        <v/>
      </c>
      <c r="AG1233" s="40">
        <f>AG1206+AG1215+AG1224</f>
        <v/>
      </c>
      <c r="AH1233" s="40">
        <f>AH1206+AH1215+AH1224</f>
        <v/>
      </c>
      <c r="AI1233" s="40">
        <f>AI1206+AI1215+AI1224</f>
        <v/>
      </c>
      <c r="AJ1233" s="40">
        <f>AJ1206+AJ1215+AJ1224</f>
        <v/>
      </c>
      <c r="AK1233" s="40">
        <f>AK1206+AK1215+AK1224</f>
        <v/>
      </c>
      <c r="AL1233" s="40">
        <f>AL1206+AL1215+AL1224</f>
        <v/>
      </c>
      <c r="AM1233" s="40">
        <f>AM1206+AM1215+AM1224</f>
        <v/>
      </c>
      <c r="AN1233" s="40">
        <f>AN1206+AN1215+AN1224</f>
        <v/>
      </c>
      <c r="AO1233" s="40">
        <f>AO1206+AO1215+AO1224</f>
        <v/>
      </c>
      <c r="AP1233" s="40">
        <f>AP1206+AP1215+AP1224</f>
        <v/>
      </c>
      <c r="AQ1233" s="40">
        <f>AQ1206+AQ1215+AQ1224</f>
        <v/>
      </c>
      <c r="AR1233" s="40">
        <f>AR1206+AR1215+AR1224</f>
        <v/>
      </c>
      <c r="AS1233" s="40">
        <f>AS1206+AS1215+AS1224</f>
        <v/>
      </c>
      <c r="AT1233" s="40">
        <f>AT1206+AT1215+AT1224</f>
        <v/>
      </c>
      <c r="AU1233" s="40">
        <f>AU1206+AU1215+AU1224</f>
        <v/>
      </c>
      <c r="AV1233" s="40">
        <f>AV1206+AV1215+AV1224</f>
        <v/>
      </c>
      <c r="AW1233" s="40">
        <f>AW1206+AW1215+AW1224</f>
        <v/>
      </c>
      <c r="AX1233" s="42">
        <f>NEWPOLICY(AX1206,AX1215,AX1224)</f>
        <v/>
      </c>
    </row>
    <row r="1234" hidden="1" outlineLevel="2">
      <c r="A1234" s="5" t="inlineStr">
        <is>
          <t>nce</t>
        </is>
      </c>
      <c r="B1234" s="5" t="inlineStr">
        <is>
          <t>nga</t>
        </is>
      </c>
      <c r="C1234" s="5" t="inlineStr">
        <is>
          <t>ftr</t>
        </is>
      </c>
      <c r="D1234" s="39" t="n"/>
      <c r="E1234" s="39" t="n"/>
      <c r="F1234" s="39" t="n"/>
      <c r="G1234" s="39" t="n"/>
      <c r="H1234" s="5">
        <f>INDEX(Variables!$B$5:$B$105,MATCH($A1234,Variables!$A$5:$A$105,0))&amp;IF($C1234="",""," | "&amp;INDEX(Mapping!$B$5:$B$26,MATCH($C1234,Mapping!$A$5:$A$26,0))&amp;" | "&amp;INDEX(Mapping!$B$30:$B$41,MATCH($B1234,Mapping!$A$30:$A$41,0)))</f>
        <v/>
      </c>
      <c r="I1234" s="5">
        <f>INDEX(Variables!$C$5:$C$105,MATCH($A1234,Variables!$A$5:$A$105,0))</f>
        <v/>
      </c>
      <c r="J1234" s="5">
        <f>INDEX(Variables!$E$5:$E$105,MATCH($A1234,Variables!$A$5:$A$105,0))</f>
        <v/>
      </c>
      <c r="K1234" s="25">
        <f>LOWER(Settings!$C$4)&amp;".mit."&amp;$A1234&amp;IF($C1234="","","."&amp;$C1234&amp;"."&amp;$B1234)&amp;IF(INDEX(Variables!$D$5:$D$105,MATCH($A1234,Variables!$A$5:$A$105,0))="","","."&amp;INDEX(Variables!$D$5:$D$105,MATCH($A1234,Variables!$A$5:$A$105,0)))&amp;"."&amp;K$5</f>
        <v/>
      </c>
      <c r="L1234" s="41">
        <f>L1207+L1216+L1225</f>
        <v/>
      </c>
      <c r="M1234" s="40">
        <f>M1207+M1216+M1225</f>
        <v/>
      </c>
      <c r="N1234" s="40">
        <f>N1207+N1216+N1225</f>
        <v/>
      </c>
      <c r="O1234" s="40">
        <f>O1207+O1216+O1225</f>
        <v/>
      </c>
      <c r="P1234" s="40">
        <f>P1207+P1216+P1225</f>
        <v/>
      </c>
      <c r="Q1234" s="40">
        <f>Q1207+Q1216+Q1225</f>
        <v/>
      </c>
      <c r="R1234" s="40">
        <f>R1207+R1216+R1225</f>
        <v/>
      </c>
      <c r="S1234" s="40">
        <f>S1207+S1216+S1225</f>
        <v/>
      </c>
      <c r="T1234" s="40">
        <f>T1207+T1216+T1225</f>
        <v/>
      </c>
      <c r="U1234" s="40">
        <f>U1207+U1216+U1225</f>
        <v/>
      </c>
      <c r="V1234" s="40">
        <f>V1207+V1216+V1225</f>
        <v/>
      </c>
      <c r="W1234" s="40">
        <f>W1207+W1216+W1225</f>
        <v/>
      </c>
      <c r="X1234" s="40">
        <f>X1207+X1216+X1225</f>
        <v/>
      </c>
      <c r="Y1234" s="40">
        <f>Y1207+Y1216+Y1225</f>
        <v/>
      </c>
      <c r="Z1234" s="40">
        <f>Z1207+Z1216+Z1225</f>
        <v/>
      </c>
      <c r="AA1234" s="40">
        <f>AA1207+AA1216+AA1225</f>
        <v/>
      </c>
      <c r="AB1234" s="40">
        <f>AB1207+AB1216+AB1225</f>
        <v/>
      </c>
      <c r="AC1234" s="40">
        <f>AC1207+AC1216+AC1225</f>
        <v/>
      </c>
      <c r="AD1234" s="42">
        <f>NEWPOLICY(AD1207,AD1216,AD1225)</f>
        <v/>
      </c>
      <c r="AE1234" s="25">
        <f>LOWER(Settings!$C$4)&amp;".mit."&amp;$A1234&amp;IF($C1234="","","."&amp;$C1234&amp;"."&amp;$B1234)&amp;IF(INDEX(Variables!$D$5:$D$105,MATCH($A1234,Variables!$A$5:$A$105,0))="","","."&amp;INDEX(Variables!$D$5:$D$105,MATCH($A1234,Variables!$A$5:$A$105,0)))&amp;"."&amp;AE$5</f>
        <v/>
      </c>
      <c r="AF1234" s="41">
        <f>AF1207+AF1216+AF1225</f>
        <v/>
      </c>
      <c r="AG1234" s="40">
        <f>AG1207+AG1216+AG1225</f>
        <v/>
      </c>
      <c r="AH1234" s="40">
        <f>AH1207+AH1216+AH1225</f>
        <v/>
      </c>
      <c r="AI1234" s="40">
        <f>AI1207+AI1216+AI1225</f>
        <v/>
      </c>
      <c r="AJ1234" s="40">
        <f>AJ1207+AJ1216+AJ1225</f>
        <v/>
      </c>
      <c r="AK1234" s="40">
        <f>AK1207+AK1216+AK1225</f>
        <v/>
      </c>
      <c r="AL1234" s="40">
        <f>AL1207+AL1216+AL1225</f>
        <v/>
      </c>
      <c r="AM1234" s="40">
        <f>AM1207+AM1216+AM1225</f>
        <v/>
      </c>
      <c r="AN1234" s="40">
        <f>AN1207+AN1216+AN1225</f>
        <v/>
      </c>
      <c r="AO1234" s="40">
        <f>AO1207+AO1216+AO1225</f>
        <v/>
      </c>
      <c r="AP1234" s="40">
        <f>AP1207+AP1216+AP1225</f>
        <v/>
      </c>
      <c r="AQ1234" s="40">
        <f>AQ1207+AQ1216+AQ1225</f>
        <v/>
      </c>
      <c r="AR1234" s="40">
        <f>AR1207+AR1216+AR1225</f>
        <v/>
      </c>
      <c r="AS1234" s="40">
        <f>AS1207+AS1216+AS1225</f>
        <v/>
      </c>
      <c r="AT1234" s="40">
        <f>AT1207+AT1216+AT1225</f>
        <v/>
      </c>
      <c r="AU1234" s="40">
        <f>AU1207+AU1216+AU1225</f>
        <v/>
      </c>
      <c r="AV1234" s="40">
        <f>AV1207+AV1216+AV1225</f>
        <v/>
      </c>
      <c r="AW1234" s="40">
        <f>AW1207+AW1216+AW1225</f>
        <v/>
      </c>
      <c r="AX1234" s="42">
        <f>NEWPOLICY(AX1207,AX1216,AX1225)</f>
        <v/>
      </c>
    </row>
    <row r="1235" hidden="1" outlineLevel="2">
      <c r="A1235" s="5" t="inlineStr">
        <is>
          <t>nce</t>
        </is>
      </c>
      <c r="B1235" s="5" t="inlineStr">
        <is>
          <t>gso</t>
        </is>
      </c>
      <c r="C1235" s="5" t="inlineStr">
        <is>
          <t>ftr</t>
        </is>
      </c>
      <c r="D1235" s="39" t="n"/>
      <c r="E1235" s="39" t="n"/>
      <c r="F1235" s="39" t="n"/>
      <c r="G1235" s="39" t="n"/>
      <c r="H1235" s="5">
        <f>INDEX(Variables!$B$5:$B$105,MATCH($A1235,Variables!$A$5:$A$105,0))&amp;IF($C1235="",""," | "&amp;INDEX(Mapping!$B$5:$B$26,MATCH($C1235,Mapping!$A$5:$A$26,0))&amp;" | "&amp;INDEX(Mapping!$B$30:$B$41,MATCH($B1235,Mapping!$A$30:$A$41,0)))</f>
        <v/>
      </c>
      <c r="I1235" s="5">
        <f>INDEX(Variables!$C$5:$C$105,MATCH($A1235,Variables!$A$5:$A$105,0))</f>
        <v/>
      </c>
      <c r="J1235" s="5">
        <f>INDEX(Variables!$E$5:$E$105,MATCH($A1235,Variables!$A$5:$A$105,0))</f>
        <v/>
      </c>
      <c r="K1235" s="25">
        <f>LOWER(Settings!$C$4)&amp;".mit."&amp;$A1235&amp;IF($C1235="","","."&amp;$C1235&amp;"."&amp;$B1235)&amp;IF(INDEX(Variables!$D$5:$D$105,MATCH($A1235,Variables!$A$5:$A$105,0))="","","."&amp;INDEX(Variables!$D$5:$D$105,MATCH($A1235,Variables!$A$5:$A$105,0)))&amp;"."&amp;K$5</f>
        <v/>
      </c>
      <c r="L1235" s="41">
        <f>L1208+L1217+L1226</f>
        <v/>
      </c>
      <c r="M1235" s="40">
        <f>M1208+M1217+M1226</f>
        <v/>
      </c>
      <c r="N1235" s="40">
        <f>N1208+N1217+N1226</f>
        <v/>
      </c>
      <c r="O1235" s="40">
        <f>O1208+O1217+O1226</f>
        <v/>
      </c>
      <c r="P1235" s="40">
        <f>P1208+P1217+P1226</f>
        <v/>
      </c>
      <c r="Q1235" s="40">
        <f>Q1208+Q1217+Q1226</f>
        <v/>
      </c>
      <c r="R1235" s="40">
        <f>R1208+R1217+R1226</f>
        <v/>
      </c>
      <c r="S1235" s="40">
        <f>S1208+S1217+S1226</f>
        <v/>
      </c>
      <c r="T1235" s="40">
        <f>T1208+T1217+T1226</f>
        <v/>
      </c>
      <c r="U1235" s="40">
        <f>U1208+U1217+U1226</f>
        <v/>
      </c>
      <c r="V1235" s="40">
        <f>V1208+V1217+V1226</f>
        <v/>
      </c>
      <c r="W1235" s="40">
        <f>W1208+W1217+W1226</f>
        <v/>
      </c>
      <c r="X1235" s="40">
        <f>X1208+X1217+X1226</f>
        <v/>
      </c>
      <c r="Y1235" s="40">
        <f>Y1208+Y1217+Y1226</f>
        <v/>
      </c>
      <c r="Z1235" s="40">
        <f>Z1208+Z1217+Z1226</f>
        <v/>
      </c>
      <c r="AA1235" s="40">
        <f>AA1208+AA1217+AA1226</f>
        <v/>
      </c>
      <c r="AB1235" s="40">
        <f>AB1208+AB1217+AB1226</f>
        <v/>
      </c>
      <c r="AC1235" s="40">
        <f>AC1208+AC1217+AC1226</f>
        <v/>
      </c>
      <c r="AD1235" s="42">
        <f>NEWPOLICY(AD1208,AD1217,AD1226)</f>
        <v/>
      </c>
      <c r="AE1235" s="25">
        <f>LOWER(Settings!$C$4)&amp;".mit."&amp;$A1235&amp;IF($C1235="","","."&amp;$C1235&amp;"."&amp;$B1235)&amp;IF(INDEX(Variables!$D$5:$D$105,MATCH($A1235,Variables!$A$5:$A$105,0))="","","."&amp;INDEX(Variables!$D$5:$D$105,MATCH($A1235,Variables!$A$5:$A$105,0)))&amp;"."&amp;AE$5</f>
        <v/>
      </c>
      <c r="AF1235" s="41">
        <f>AF1208+AF1217+AF1226</f>
        <v/>
      </c>
      <c r="AG1235" s="40">
        <f>AG1208+AG1217+AG1226</f>
        <v/>
      </c>
      <c r="AH1235" s="40">
        <f>AH1208+AH1217+AH1226</f>
        <v/>
      </c>
      <c r="AI1235" s="40">
        <f>AI1208+AI1217+AI1226</f>
        <v/>
      </c>
      <c r="AJ1235" s="40">
        <f>AJ1208+AJ1217+AJ1226</f>
        <v/>
      </c>
      <c r="AK1235" s="40">
        <f>AK1208+AK1217+AK1226</f>
        <v/>
      </c>
      <c r="AL1235" s="40">
        <f>AL1208+AL1217+AL1226</f>
        <v/>
      </c>
      <c r="AM1235" s="40">
        <f>AM1208+AM1217+AM1226</f>
        <v/>
      </c>
      <c r="AN1235" s="40">
        <f>AN1208+AN1217+AN1226</f>
        <v/>
      </c>
      <c r="AO1235" s="40">
        <f>AO1208+AO1217+AO1226</f>
        <v/>
      </c>
      <c r="AP1235" s="40">
        <f>AP1208+AP1217+AP1226</f>
        <v/>
      </c>
      <c r="AQ1235" s="40">
        <f>AQ1208+AQ1217+AQ1226</f>
        <v/>
      </c>
      <c r="AR1235" s="40">
        <f>AR1208+AR1217+AR1226</f>
        <v/>
      </c>
      <c r="AS1235" s="40">
        <f>AS1208+AS1217+AS1226</f>
        <v/>
      </c>
      <c r="AT1235" s="40">
        <f>AT1208+AT1217+AT1226</f>
        <v/>
      </c>
      <c r="AU1235" s="40">
        <f>AU1208+AU1217+AU1226</f>
        <v/>
      </c>
      <c r="AV1235" s="40">
        <f>AV1208+AV1217+AV1226</f>
        <v/>
      </c>
      <c r="AW1235" s="40">
        <f>AW1208+AW1217+AW1226</f>
        <v/>
      </c>
      <c r="AX1235" s="42">
        <f>NEWPOLICY(AX1208,AX1217,AX1226)</f>
        <v/>
      </c>
    </row>
    <row r="1236" hidden="1" outlineLevel="2">
      <c r="A1236" s="5" t="inlineStr">
        <is>
          <t>nce</t>
        </is>
      </c>
      <c r="B1236" s="5" t="inlineStr">
        <is>
          <t>die</t>
        </is>
      </c>
      <c r="C1236" s="5" t="inlineStr">
        <is>
          <t>ftr</t>
        </is>
      </c>
      <c r="D1236" s="39" t="n"/>
      <c r="E1236" s="39" t="n"/>
      <c r="F1236" s="39" t="n"/>
      <c r="G1236" s="39" t="n"/>
      <c r="H1236" s="5">
        <f>INDEX(Variables!$B$5:$B$105,MATCH($A1236,Variables!$A$5:$A$105,0))&amp;IF($C1236="",""," | "&amp;INDEX(Mapping!$B$5:$B$26,MATCH($C1236,Mapping!$A$5:$A$26,0))&amp;" | "&amp;INDEX(Mapping!$B$30:$B$41,MATCH($B1236,Mapping!$A$30:$A$41,0)))</f>
        <v/>
      </c>
      <c r="I1236" s="5">
        <f>INDEX(Variables!$C$5:$C$105,MATCH($A1236,Variables!$A$5:$A$105,0))</f>
        <v/>
      </c>
      <c r="J1236" s="5">
        <f>INDEX(Variables!$E$5:$E$105,MATCH($A1236,Variables!$A$5:$A$105,0))</f>
        <v/>
      </c>
      <c r="K1236" s="25">
        <f>LOWER(Settings!$C$4)&amp;".mit."&amp;$A1236&amp;IF($C1236="","","."&amp;$C1236&amp;"."&amp;$B1236)&amp;IF(INDEX(Variables!$D$5:$D$105,MATCH($A1236,Variables!$A$5:$A$105,0))="","","."&amp;INDEX(Variables!$D$5:$D$105,MATCH($A1236,Variables!$A$5:$A$105,0)))&amp;"."&amp;K$5</f>
        <v/>
      </c>
      <c r="L1236" s="41">
        <f>L1209+L1218+L1227</f>
        <v/>
      </c>
      <c r="M1236" s="40">
        <f>M1209+M1218+M1227</f>
        <v/>
      </c>
      <c r="N1236" s="40">
        <f>N1209+N1218+N1227</f>
        <v/>
      </c>
      <c r="O1236" s="40">
        <f>O1209+O1218+O1227</f>
        <v/>
      </c>
      <c r="P1236" s="40">
        <f>P1209+P1218+P1227</f>
        <v/>
      </c>
      <c r="Q1236" s="40">
        <f>Q1209+Q1218+Q1227</f>
        <v/>
      </c>
      <c r="R1236" s="40">
        <f>R1209+R1218+R1227</f>
        <v/>
      </c>
      <c r="S1236" s="40">
        <f>S1209+S1218+S1227</f>
        <v/>
      </c>
      <c r="T1236" s="40">
        <f>T1209+T1218+T1227</f>
        <v/>
      </c>
      <c r="U1236" s="40">
        <f>U1209+U1218+U1227</f>
        <v/>
      </c>
      <c r="V1236" s="40">
        <f>V1209+V1218+V1227</f>
        <v/>
      </c>
      <c r="W1236" s="40">
        <f>W1209+W1218+W1227</f>
        <v/>
      </c>
      <c r="X1236" s="40">
        <f>X1209+X1218+X1227</f>
        <v/>
      </c>
      <c r="Y1236" s="40">
        <f>Y1209+Y1218+Y1227</f>
        <v/>
      </c>
      <c r="Z1236" s="40">
        <f>Z1209+Z1218+Z1227</f>
        <v/>
      </c>
      <c r="AA1236" s="40">
        <f>AA1209+AA1218+AA1227</f>
        <v/>
      </c>
      <c r="AB1236" s="40">
        <f>AB1209+AB1218+AB1227</f>
        <v/>
      </c>
      <c r="AC1236" s="40">
        <f>AC1209+AC1218+AC1227</f>
        <v/>
      </c>
      <c r="AD1236" s="42">
        <f>NEWPOLICY(AD1209,AD1218,AD1227)</f>
        <v/>
      </c>
      <c r="AE1236" s="25">
        <f>LOWER(Settings!$C$4)&amp;".mit."&amp;$A1236&amp;IF($C1236="","","."&amp;$C1236&amp;"."&amp;$B1236)&amp;IF(INDEX(Variables!$D$5:$D$105,MATCH($A1236,Variables!$A$5:$A$105,0))="","","."&amp;INDEX(Variables!$D$5:$D$105,MATCH($A1236,Variables!$A$5:$A$105,0)))&amp;"."&amp;AE$5</f>
        <v/>
      </c>
      <c r="AF1236" s="41">
        <f>AF1209+AF1218+AF1227</f>
        <v/>
      </c>
      <c r="AG1236" s="40">
        <f>AG1209+AG1218+AG1227</f>
        <v/>
      </c>
      <c r="AH1236" s="40">
        <f>AH1209+AH1218+AH1227</f>
        <v/>
      </c>
      <c r="AI1236" s="40">
        <f>AI1209+AI1218+AI1227</f>
        <v/>
      </c>
      <c r="AJ1236" s="40">
        <f>AJ1209+AJ1218+AJ1227</f>
        <v/>
      </c>
      <c r="AK1236" s="40">
        <f>AK1209+AK1218+AK1227</f>
        <v/>
      </c>
      <c r="AL1236" s="40">
        <f>AL1209+AL1218+AL1227</f>
        <v/>
      </c>
      <c r="AM1236" s="40">
        <f>AM1209+AM1218+AM1227</f>
        <v/>
      </c>
      <c r="AN1236" s="40">
        <f>AN1209+AN1218+AN1227</f>
        <v/>
      </c>
      <c r="AO1236" s="40">
        <f>AO1209+AO1218+AO1227</f>
        <v/>
      </c>
      <c r="AP1236" s="40">
        <f>AP1209+AP1218+AP1227</f>
        <v/>
      </c>
      <c r="AQ1236" s="40">
        <f>AQ1209+AQ1218+AQ1227</f>
        <v/>
      </c>
      <c r="AR1236" s="40">
        <f>AR1209+AR1218+AR1227</f>
        <v/>
      </c>
      <c r="AS1236" s="40">
        <f>AS1209+AS1218+AS1227</f>
        <v/>
      </c>
      <c r="AT1236" s="40">
        <f>AT1209+AT1218+AT1227</f>
        <v/>
      </c>
      <c r="AU1236" s="40">
        <f>AU1209+AU1218+AU1227</f>
        <v/>
      </c>
      <c r="AV1236" s="40">
        <f>AV1209+AV1218+AV1227</f>
        <v/>
      </c>
      <c r="AW1236" s="40">
        <f>AW1209+AW1218+AW1227</f>
        <v/>
      </c>
      <c r="AX1236" s="42">
        <f>NEWPOLICY(AX1209,AX1218,AX1227)</f>
        <v/>
      </c>
    </row>
    <row r="1237" hidden="1" outlineLevel="2">
      <c r="A1237" s="5" t="inlineStr">
        <is>
          <t>nce</t>
        </is>
      </c>
      <c r="B1237" s="5" t="inlineStr">
        <is>
          <t>lpg</t>
        </is>
      </c>
      <c r="C1237" s="5" t="inlineStr">
        <is>
          <t>ftr</t>
        </is>
      </c>
      <c r="D1237" s="39" t="n"/>
      <c r="E1237" s="39" t="n"/>
      <c r="F1237" s="39" t="n"/>
      <c r="G1237" s="39" t="n"/>
      <c r="H1237" s="5">
        <f>INDEX(Variables!$B$5:$B$105,MATCH($A1237,Variables!$A$5:$A$105,0))&amp;IF($C1237="",""," | "&amp;INDEX(Mapping!$B$5:$B$26,MATCH($C1237,Mapping!$A$5:$A$26,0))&amp;" | "&amp;INDEX(Mapping!$B$30:$B$41,MATCH($B1237,Mapping!$A$30:$A$41,0)))</f>
        <v/>
      </c>
      <c r="I1237" s="5">
        <f>INDEX(Variables!$C$5:$C$105,MATCH($A1237,Variables!$A$5:$A$105,0))</f>
        <v/>
      </c>
      <c r="J1237" s="5">
        <f>INDEX(Variables!$E$5:$E$105,MATCH($A1237,Variables!$A$5:$A$105,0))</f>
        <v/>
      </c>
      <c r="K1237" s="25">
        <f>LOWER(Settings!$C$4)&amp;".mit."&amp;$A1237&amp;IF($C1237="","","."&amp;$C1237&amp;"."&amp;$B1237)&amp;IF(INDEX(Variables!$D$5:$D$105,MATCH($A1237,Variables!$A$5:$A$105,0))="","","."&amp;INDEX(Variables!$D$5:$D$105,MATCH($A1237,Variables!$A$5:$A$105,0)))&amp;"."&amp;K$5</f>
        <v/>
      </c>
      <c r="L1237" s="41">
        <f>L1210+L1219+L1228</f>
        <v/>
      </c>
      <c r="M1237" s="40">
        <f>M1210+M1219+M1228</f>
        <v/>
      </c>
      <c r="N1237" s="40">
        <f>N1210+N1219+N1228</f>
        <v/>
      </c>
      <c r="O1237" s="40">
        <f>O1210+O1219+O1228</f>
        <v/>
      </c>
      <c r="P1237" s="40">
        <f>P1210+P1219+P1228</f>
        <v/>
      </c>
      <c r="Q1237" s="40">
        <f>Q1210+Q1219+Q1228</f>
        <v/>
      </c>
      <c r="R1237" s="40">
        <f>R1210+R1219+R1228</f>
        <v/>
      </c>
      <c r="S1237" s="40">
        <f>S1210+S1219+S1228</f>
        <v/>
      </c>
      <c r="T1237" s="40">
        <f>T1210+T1219+T1228</f>
        <v/>
      </c>
      <c r="U1237" s="40">
        <f>U1210+U1219+U1228</f>
        <v/>
      </c>
      <c r="V1237" s="40">
        <f>V1210+V1219+V1228</f>
        <v/>
      </c>
      <c r="W1237" s="40">
        <f>W1210+W1219+W1228</f>
        <v/>
      </c>
      <c r="X1237" s="40">
        <f>X1210+X1219+X1228</f>
        <v/>
      </c>
      <c r="Y1237" s="40">
        <f>Y1210+Y1219+Y1228</f>
        <v/>
      </c>
      <c r="Z1237" s="40">
        <f>Z1210+Z1219+Z1228</f>
        <v/>
      </c>
      <c r="AA1237" s="40">
        <f>AA1210+AA1219+AA1228</f>
        <v/>
      </c>
      <c r="AB1237" s="40">
        <f>AB1210+AB1219+AB1228</f>
        <v/>
      </c>
      <c r="AC1237" s="40">
        <f>AC1210+AC1219+AC1228</f>
        <v/>
      </c>
      <c r="AD1237" s="42">
        <f>NEWPOLICY(AD1210,AD1219,AD1228)</f>
        <v/>
      </c>
      <c r="AE1237" s="25">
        <f>LOWER(Settings!$C$4)&amp;".mit."&amp;$A1237&amp;IF($C1237="","","."&amp;$C1237&amp;"."&amp;$B1237)&amp;IF(INDEX(Variables!$D$5:$D$105,MATCH($A1237,Variables!$A$5:$A$105,0))="","","."&amp;INDEX(Variables!$D$5:$D$105,MATCH($A1237,Variables!$A$5:$A$105,0)))&amp;"."&amp;AE$5</f>
        <v/>
      </c>
      <c r="AF1237" s="41">
        <f>AF1210+AF1219+AF1228</f>
        <v/>
      </c>
      <c r="AG1237" s="40">
        <f>AG1210+AG1219+AG1228</f>
        <v/>
      </c>
      <c r="AH1237" s="40">
        <f>AH1210+AH1219+AH1228</f>
        <v/>
      </c>
      <c r="AI1237" s="40">
        <f>AI1210+AI1219+AI1228</f>
        <v/>
      </c>
      <c r="AJ1237" s="40">
        <f>AJ1210+AJ1219+AJ1228</f>
        <v/>
      </c>
      <c r="AK1237" s="40">
        <f>AK1210+AK1219+AK1228</f>
        <v/>
      </c>
      <c r="AL1237" s="40">
        <f>AL1210+AL1219+AL1228</f>
        <v/>
      </c>
      <c r="AM1237" s="40">
        <f>AM1210+AM1219+AM1228</f>
        <v/>
      </c>
      <c r="AN1237" s="40">
        <f>AN1210+AN1219+AN1228</f>
        <v/>
      </c>
      <c r="AO1237" s="40">
        <f>AO1210+AO1219+AO1228</f>
        <v/>
      </c>
      <c r="AP1237" s="40">
        <f>AP1210+AP1219+AP1228</f>
        <v/>
      </c>
      <c r="AQ1237" s="40">
        <f>AQ1210+AQ1219+AQ1228</f>
        <v/>
      </c>
      <c r="AR1237" s="40">
        <f>AR1210+AR1219+AR1228</f>
        <v/>
      </c>
      <c r="AS1237" s="40">
        <f>AS1210+AS1219+AS1228</f>
        <v/>
      </c>
      <c r="AT1237" s="40">
        <f>AT1210+AT1219+AT1228</f>
        <v/>
      </c>
      <c r="AU1237" s="40">
        <f>AU1210+AU1219+AU1228</f>
        <v/>
      </c>
      <c r="AV1237" s="40">
        <f>AV1210+AV1219+AV1228</f>
        <v/>
      </c>
      <c r="AW1237" s="40">
        <f>AW1210+AW1219+AW1228</f>
        <v/>
      </c>
      <c r="AX1237" s="42">
        <f>NEWPOLICY(AX1210,AX1219,AX1228)</f>
        <v/>
      </c>
    </row>
    <row r="1238" hidden="1" outlineLevel="2">
      <c r="A1238" s="5" t="inlineStr">
        <is>
          <t>nce</t>
        </is>
      </c>
      <c r="B1238" s="5" t="inlineStr">
        <is>
          <t>ker</t>
        </is>
      </c>
      <c r="C1238" s="5" t="inlineStr">
        <is>
          <t>ftr</t>
        </is>
      </c>
      <c r="D1238" s="39" t="n"/>
      <c r="E1238" s="39" t="n"/>
      <c r="F1238" s="39" t="n"/>
      <c r="G1238" s="39" t="n"/>
      <c r="H1238" s="5">
        <f>INDEX(Variables!$B$5:$B$105,MATCH($A1238,Variables!$A$5:$A$105,0))&amp;IF($C1238="",""," | "&amp;INDEX(Mapping!$B$5:$B$26,MATCH($C1238,Mapping!$A$5:$A$26,0))&amp;" | "&amp;INDEX(Mapping!$B$30:$B$41,MATCH($B1238,Mapping!$A$30:$A$41,0)))</f>
        <v/>
      </c>
      <c r="I1238" s="5">
        <f>INDEX(Variables!$C$5:$C$105,MATCH($A1238,Variables!$A$5:$A$105,0))</f>
        <v/>
      </c>
      <c r="J1238" s="5">
        <f>INDEX(Variables!$E$5:$E$105,MATCH($A1238,Variables!$A$5:$A$105,0))</f>
        <v/>
      </c>
      <c r="K1238" s="25">
        <f>LOWER(Settings!$C$4)&amp;".mit."&amp;$A1238&amp;IF($C1238="","","."&amp;$C1238&amp;"."&amp;$B1238)&amp;IF(INDEX(Variables!$D$5:$D$105,MATCH($A1238,Variables!$A$5:$A$105,0))="","","."&amp;INDEX(Variables!$D$5:$D$105,MATCH($A1238,Variables!$A$5:$A$105,0)))&amp;"."&amp;K$5</f>
        <v/>
      </c>
      <c r="L1238" s="41">
        <f>L1211+L1220+L1229</f>
        <v/>
      </c>
      <c r="M1238" s="40">
        <f>M1211+M1220+M1229</f>
        <v/>
      </c>
      <c r="N1238" s="40">
        <f>N1211+N1220+N1229</f>
        <v/>
      </c>
      <c r="O1238" s="40">
        <f>O1211+O1220+O1229</f>
        <v/>
      </c>
      <c r="P1238" s="40">
        <f>P1211+P1220+P1229</f>
        <v/>
      </c>
      <c r="Q1238" s="40">
        <f>Q1211+Q1220+Q1229</f>
        <v/>
      </c>
      <c r="R1238" s="40">
        <f>R1211+R1220+R1229</f>
        <v/>
      </c>
      <c r="S1238" s="40">
        <f>S1211+S1220+S1229</f>
        <v/>
      </c>
      <c r="T1238" s="40">
        <f>T1211+T1220+T1229</f>
        <v/>
      </c>
      <c r="U1238" s="40">
        <f>U1211+U1220+U1229</f>
        <v/>
      </c>
      <c r="V1238" s="40">
        <f>V1211+V1220+V1229</f>
        <v/>
      </c>
      <c r="W1238" s="40">
        <f>W1211+W1220+W1229</f>
        <v/>
      </c>
      <c r="X1238" s="40">
        <f>X1211+X1220+X1229</f>
        <v/>
      </c>
      <c r="Y1238" s="40">
        <f>Y1211+Y1220+Y1229</f>
        <v/>
      </c>
      <c r="Z1238" s="40">
        <f>Z1211+Z1220+Z1229</f>
        <v/>
      </c>
      <c r="AA1238" s="40">
        <f>AA1211+AA1220+AA1229</f>
        <v/>
      </c>
      <c r="AB1238" s="40">
        <f>AB1211+AB1220+AB1229</f>
        <v/>
      </c>
      <c r="AC1238" s="40">
        <f>AC1211+AC1220+AC1229</f>
        <v/>
      </c>
      <c r="AD1238" s="42">
        <f>NEWPOLICY(AD1211,AD1220,AD1229)</f>
        <v/>
      </c>
      <c r="AE1238" s="25">
        <f>LOWER(Settings!$C$4)&amp;".mit."&amp;$A1238&amp;IF($C1238="","","."&amp;$C1238&amp;"."&amp;$B1238)&amp;IF(INDEX(Variables!$D$5:$D$105,MATCH($A1238,Variables!$A$5:$A$105,0))="","","."&amp;INDEX(Variables!$D$5:$D$105,MATCH($A1238,Variables!$A$5:$A$105,0)))&amp;"."&amp;AE$5</f>
        <v/>
      </c>
      <c r="AF1238" s="41">
        <f>AF1211+AF1220+AF1229</f>
        <v/>
      </c>
      <c r="AG1238" s="40">
        <f>AG1211+AG1220+AG1229</f>
        <v/>
      </c>
      <c r="AH1238" s="40">
        <f>AH1211+AH1220+AH1229</f>
        <v/>
      </c>
      <c r="AI1238" s="40">
        <f>AI1211+AI1220+AI1229</f>
        <v/>
      </c>
      <c r="AJ1238" s="40">
        <f>AJ1211+AJ1220+AJ1229</f>
        <v/>
      </c>
      <c r="AK1238" s="40">
        <f>AK1211+AK1220+AK1229</f>
        <v/>
      </c>
      <c r="AL1238" s="40">
        <f>AL1211+AL1220+AL1229</f>
        <v/>
      </c>
      <c r="AM1238" s="40">
        <f>AM1211+AM1220+AM1229</f>
        <v/>
      </c>
      <c r="AN1238" s="40">
        <f>AN1211+AN1220+AN1229</f>
        <v/>
      </c>
      <c r="AO1238" s="40">
        <f>AO1211+AO1220+AO1229</f>
        <v/>
      </c>
      <c r="AP1238" s="40">
        <f>AP1211+AP1220+AP1229</f>
        <v/>
      </c>
      <c r="AQ1238" s="40">
        <f>AQ1211+AQ1220+AQ1229</f>
        <v/>
      </c>
      <c r="AR1238" s="40">
        <f>AR1211+AR1220+AR1229</f>
        <v/>
      </c>
      <c r="AS1238" s="40">
        <f>AS1211+AS1220+AS1229</f>
        <v/>
      </c>
      <c r="AT1238" s="40">
        <f>AT1211+AT1220+AT1229</f>
        <v/>
      </c>
      <c r="AU1238" s="40">
        <f>AU1211+AU1220+AU1229</f>
        <v/>
      </c>
      <c r="AV1238" s="40">
        <f>AV1211+AV1220+AV1229</f>
        <v/>
      </c>
      <c r="AW1238" s="40">
        <f>AW1211+AW1220+AW1229</f>
        <v/>
      </c>
      <c r="AX1238" s="42">
        <f>NEWPOLICY(AX1211,AX1220,AX1229)</f>
        <v/>
      </c>
    </row>
    <row r="1239" hidden="1" outlineLevel="2">
      <c r="A1239" s="5" t="inlineStr">
        <is>
          <t>nce</t>
        </is>
      </c>
      <c r="B1239" s="5" t="inlineStr">
        <is>
          <t>oop</t>
        </is>
      </c>
      <c r="C1239" s="5" t="inlineStr">
        <is>
          <t>ftr</t>
        </is>
      </c>
      <c r="D1239" s="39" t="n"/>
      <c r="E1239" s="39" t="n"/>
      <c r="F1239" s="39" t="n"/>
      <c r="G1239" s="39" t="n"/>
      <c r="H1239" s="5">
        <f>INDEX(Variables!$B$5:$B$105,MATCH($A1239,Variables!$A$5:$A$105,0))&amp;IF($C1239="",""," | "&amp;INDEX(Mapping!$B$5:$B$26,MATCH($C1239,Mapping!$A$5:$A$26,0))&amp;" | "&amp;INDEX(Mapping!$B$30:$B$41,MATCH($B1239,Mapping!$A$30:$A$41,0)))</f>
        <v/>
      </c>
      <c r="I1239" s="5">
        <f>INDEX(Variables!$C$5:$C$105,MATCH($A1239,Variables!$A$5:$A$105,0))</f>
        <v/>
      </c>
      <c r="J1239" s="5">
        <f>INDEX(Variables!$E$5:$E$105,MATCH($A1239,Variables!$A$5:$A$105,0))</f>
        <v/>
      </c>
      <c r="K1239" s="25">
        <f>LOWER(Settings!$C$4)&amp;".mit."&amp;$A1239&amp;IF($C1239="","","."&amp;$C1239&amp;"."&amp;$B1239)&amp;IF(INDEX(Variables!$D$5:$D$105,MATCH($A1239,Variables!$A$5:$A$105,0))="","","."&amp;INDEX(Variables!$D$5:$D$105,MATCH($A1239,Variables!$A$5:$A$105,0)))&amp;"."&amp;K$5</f>
        <v/>
      </c>
      <c r="L1239" s="41">
        <f>L1212+L1221+L1230</f>
        <v/>
      </c>
      <c r="M1239" s="40">
        <f>M1212+M1221+M1230</f>
        <v/>
      </c>
      <c r="N1239" s="40">
        <f>N1212+N1221+N1230</f>
        <v/>
      </c>
      <c r="O1239" s="40">
        <f>O1212+O1221+O1230</f>
        <v/>
      </c>
      <c r="P1239" s="40">
        <f>P1212+P1221+P1230</f>
        <v/>
      </c>
      <c r="Q1239" s="40">
        <f>Q1212+Q1221+Q1230</f>
        <v/>
      </c>
      <c r="R1239" s="40">
        <f>R1212+R1221+R1230</f>
        <v/>
      </c>
      <c r="S1239" s="40">
        <f>S1212+S1221+S1230</f>
        <v/>
      </c>
      <c r="T1239" s="40">
        <f>T1212+T1221+T1230</f>
        <v/>
      </c>
      <c r="U1239" s="40">
        <f>U1212+U1221+U1230</f>
        <v/>
      </c>
      <c r="V1239" s="40">
        <f>V1212+V1221+V1230</f>
        <v/>
      </c>
      <c r="W1239" s="40">
        <f>W1212+W1221+W1230</f>
        <v/>
      </c>
      <c r="X1239" s="40">
        <f>X1212+X1221+X1230</f>
        <v/>
      </c>
      <c r="Y1239" s="40">
        <f>Y1212+Y1221+Y1230</f>
        <v/>
      </c>
      <c r="Z1239" s="40">
        <f>Z1212+Z1221+Z1230</f>
        <v/>
      </c>
      <c r="AA1239" s="40">
        <f>AA1212+AA1221+AA1230</f>
        <v/>
      </c>
      <c r="AB1239" s="40">
        <f>AB1212+AB1221+AB1230</f>
        <v/>
      </c>
      <c r="AC1239" s="40">
        <f>AC1212+AC1221+AC1230</f>
        <v/>
      </c>
      <c r="AD1239" s="42">
        <f>NEWPOLICY(AD1212,AD1221,AD1230)</f>
        <v/>
      </c>
      <c r="AE1239" s="25">
        <f>LOWER(Settings!$C$4)&amp;".mit."&amp;$A1239&amp;IF($C1239="","","."&amp;$C1239&amp;"."&amp;$B1239)&amp;IF(INDEX(Variables!$D$5:$D$105,MATCH($A1239,Variables!$A$5:$A$105,0))="","","."&amp;INDEX(Variables!$D$5:$D$105,MATCH($A1239,Variables!$A$5:$A$105,0)))&amp;"."&amp;AE$5</f>
        <v/>
      </c>
      <c r="AF1239" s="41">
        <f>AF1212+AF1221+AF1230</f>
        <v/>
      </c>
      <c r="AG1239" s="40">
        <f>AG1212+AG1221+AG1230</f>
        <v/>
      </c>
      <c r="AH1239" s="40">
        <f>AH1212+AH1221+AH1230</f>
        <v/>
      </c>
      <c r="AI1239" s="40">
        <f>AI1212+AI1221+AI1230</f>
        <v/>
      </c>
      <c r="AJ1239" s="40">
        <f>AJ1212+AJ1221+AJ1230</f>
        <v/>
      </c>
      <c r="AK1239" s="40">
        <f>AK1212+AK1221+AK1230</f>
        <v/>
      </c>
      <c r="AL1239" s="40">
        <f>AL1212+AL1221+AL1230</f>
        <v/>
      </c>
      <c r="AM1239" s="40">
        <f>AM1212+AM1221+AM1230</f>
        <v/>
      </c>
      <c r="AN1239" s="40">
        <f>AN1212+AN1221+AN1230</f>
        <v/>
      </c>
      <c r="AO1239" s="40">
        <f>AO1212+AO1221+AO1230</f>
        <v/>
      </c>
      <c r="AP1239" s="40">
        <f>AP1212+AP1221+AP1230</f>
        <v/>
      </c>
      <c r="AQ1239" s="40">
        <f>AQ1212+AQ1221+AQ1230</f>
        <v/>
      </c>
      <c r="AR1239" s="40">
        <f>AR1212+AR1221+AR1230</f>
        <v/>
      </c>
      <c r="AS1239" s="40">
        <f>AS1212+AS1221+AS1230</f>
        <v/>
      </c>
      <c r="AT1239" s="40">
        <f>AT1212+AT1221+AT1230</f>
        <v/>
      </c>
      <c r="AU1239" s="40">
        <f>AU1212+AU1221+AU1230</f>
        <v/>
      </c>
      <c r="AV1239" s="40">
        <f>AV1212+AV1221+AV1230</f>
        <v/>
      </c>
      <c r="AW1239" s="40">
        <f>AW1212+AW1221+AW1230</f>
        <v/>
      </c>
      <c r="AX1239" s="42">
        <f>NEWPOLICY(AX1212,AX1221,AX1230)</f>
        <v/>
      </c>
    </row>
    <row r="1240" hidden="1" outlineLevel="2">
      <c r="A1240" s="5" t="inlineStr">
        <is>
          <t>nce</t>
        </is>
      </c>
      <c r="B1240" s="5" t="inlineStr">
        <is>
          <t>bio</t>
        </is>
      </c>
      <c r="C1240" s="5" t="inlineStr">
        <is>
          <t>ftr</t>
        </is>
      </c>
      <c r="D1240" s="39" t="n"/>
      <c r="E1240" s="39" t="n"/>
      <c r="F1240" s="39" t="n"/>
      <c r="G1240" s="39" t="n"/>
      <c r="H1240" s="5">
        <f>INDEX(Variables!$B$5:$B$105,MATCH($A1240,Variables!$A$5:$A$105,0))&amp;IF($C1240="",""," | "&amp;INDEX(Mapping!$B$5:$B$26,MATCH($C1240,Mapping!$A$5:$A$26,0))&amp;" | "&amp;INDEX(Mapping!$B$30:$B$41,MATCH($B1240,Mapping!$A$30:$A$41,0)))</f>
        <v/>
      </c>
      <c r="I1240" s="5">
        <f>INDEX(Variables!$C$5:$C$105,MATCH($A1240,Variables!$A$5:$A$105,0))</f>
        <v/>
      </c>
      <c r="J1240" s="5">
        <f>INDEX(Variables!$E$5:$E$105,MATCH($A1240,Variables!$A$5:$A$105,0))</f>
        <v/>
      </c>
      <c r="K1240" s="25">
        <f>LOWER(Settings!$C$4)&amp;".mit."&amp;$A1240&amp;IF($C1240="","","."&amp;$C1240&amp;"."&amp;$B1240)&amp;IF(INDEX(Variables!$D$5:$D$105,MATCH($A1240,Variables!$A$5:$A$105,0))="","","."&amp;INDEX(Variables!$D$5:$D$105,MATCH($A1240,Variables!$A$5:$A$105,0)))&amp;"."&amp;K$5</f>
        <v/>
      </c>
      <c r="L1240" s="41">
        <f>L1213+L1222+L1231</f>
        <v/>
      </c>
      <c r="M1240" s="40">
        <f>M1213+M1222+M1231</f>
        <v/>
      </c>
      <c r="N1240" s="40">
        <f>N1213+N1222+N1231</f>
        <v/>
      </c>
      <c r="O1240" s="40">
        <f>O1213+O1222+O1231</f>
        <v/>
      </c>
      <c r="P1240" s="40">
        <f>P1213+P1222+P1231</f>
        <v/>
      </c>
      <c r="Q1240" s="40">
        <f>Q1213+Q1222+Q1231</f>
        <v/>
      </c>
      <c r="R1240" s="40">
        <f>R1213+R1222+R1231</f>
        <v/>
      </c>
      <c r="S1240" s="40">
        <f>S1213+S1222+S1231</f>
        <v/>
      </c>
      <c r="T1240" s="40">
        <f>T1213+T1222+T1231</f>
        <v/>
      </c>
      <c r="U1240" s="40">
        <f>U1213+U1222+U1231</f>
        <v/>
      </c>
      <c r="V1240" s="40">
        <f>V1213+V1222+V1231</f>
        <v/>
      </c>
      <c r="W1240" s="40">
        <f>W1213+W1222+W1231</f>
        <v/>
      </c>
      <c r="X1240" s="40">
        <f>X1213+X1222+X1231</f>
        <v/>
      </c>
      <c r="Y1240" s="40">
        <f>Y1213+Y1222+Y1231</f>
        <v/>
      </c>
      <c r="Z1240" s="40">
        <f>Z1213+Z1222+Z1231</f>
        <v/>
      </c>
      <c r="AA1240" s="40">
        <f>AA1213+AA1222+AA1231</f>
        <v/>
      </c>
      <c r="AB1240" s="40">
        <f>AB1213+AB1222+AB1231</f>
        <v/>
      </c>
      <c r="AC1240" s="40">
        <f>AC1213+AC1222+AC1231</f>
        <v/>
      </c>
      <c r="AD1240" s="42">
        <f>NEWPOLICY(AD1213,AD1222,AD1231)</f>
        <v/>
      </c>
      <c r="AE1240" s="25">
        <f>LOWER(Settings!$C$4)&amp;".mit."&amp;$A1240&amp;IF($C1240="","","."&amp;$C1240&amp;"."&amp;$B1240)&amp;IF(INDEX(Variables!$D$5:$D$105,MATCH($A1240,Variables!$A$5:$A$105,0))="","","."&amp;INDEX(Variables!$D$5:$D$105,MATCH($A1240,Variables!$A$5:$A$105,0)))&amp;"."&amp;AE$5</f>
        <v/>
      </c>
      <c r="AF1240" s="41">
        <f>AF1213+AF1222+AF1231</f>
        <v/>
      </c>
      <c r="AG1240" s="40">
        <f>AG1213+AG1222+AG1231</f>
        <v/>
      </c>
      <c r="AH1240" s="40">
        <f>AH1213+AH1222+AH1231</f>
        <v/>
      </c>
      <c r="AI1240" s="40">
        <f>AI1213+AI1222+AI1231</f>
        <v/>
      </c>
      <c r="AJ1240" s="40">
        <f>AJ1213+AJ1222+AJ1231</f>
        <v/>
      </c>
      <c r="AK1240" s="40">
        <f>AK1213+AK1222+AK1231</f>
        <v/>
      </c>
      <c r="AL1240" s="40">
        <f>AL1213+AL1222+AL1231</f>
        <v/>
      </c>
      <c r="AM1240" s="40">
        <f>AM1213+AM1222+AM1231</f>
        <v/>
      </c>
      <c r="AN1240" s="40">
        <f>AN1213+AN1222+AN1231</f>
        <v/>
      </c>
      <c r="AO1240" s="40">
        <f>AO1213+AO1222+AO1231</f>
        <v/>
      </c>
      <c r="AP1240" s="40">
        <f>AP1213+AP1222+AP1231</f>
        <v/>
      </c>
      <c r="AQ1240" s="40">
        <f>AQ1213+AQ1222+AQ1231</f>
        <v/>
      </c>
      <c r="AR1240" s="40">
        <f>AR1213+AR1222+AR1231</f>
        <v/>
      </c>
      <c r="AS1240" s="40">
        <f>AS1213+AS1222+AS1231</f>
        <v/>
      </c>
      <c r="AT1240" s="40">
        <f>AT1213+AT1222+AT1231</f>
        <v/>
      </c>
      <c r="AU1240" s="40">
        <f>AU1213+AU1222+AU1231</f>
        <v/>
      </c>
      <c r="AV1240" s="40">
        <f>AV1213+AV1222+AV1231</f>
        <v/>
      </c>
      <c r="AW1240" s="40">
        <f>AW1213+AW1222+AW1231</f>
        <v/>
      </c>
      <c r="AX1240" s="42">
        <f>NEWPOLICY(AX1213,AX1222,AX1231)</f>
        <v/>
      </c>
    </row>
    <row r="1241" hidden="1" outlineLevel="2"/>
    <row r="1242" hidden="1" outlineLevel="2">
      <c r="A1242" s="5" t="inlineStr">
        <is>
          <t>atp</t>
        </is>
      </c>
      <c r="B1242" s="5" t="inlineStr">
        <is>
          <t>coa</t>
        </is>
      </c>
      <c r="C1242" s="5" t="inlineStr">
        <is>
          <t>ftr</t>
        </is>
      </c>
      <c r="D1242" s="40">
        <f>INDEX(Inputs!$R$5:$R$132,MATCH($B1242&amp;"|"&amp;$C1242,Inputs!$A$5:$A$132,0))</f>
        <v/>
      </c>
      <c r="E1242" s="40">
        <f>INDEX(Inputs!$S$5:$S$132,MATCH($B1242&amp;"|"&amp;$C1242,Inputs!$A$5:$A$132,0))</f>
        <v/>
      </c>
      <c r="F1242" s="39" t="n"/>
      <c r="G1242" s="39" t="n"/>
      <c r="H1242" s="5">
        <f>INDEX(Variables!$B$5:$B$105,MATCH($A1242,Variables!$A$5:$A$105,0))&amp;IF($C1242="",""," | "&amp;INDEX(Mapping!$B$5:$B$26,MATCH($C1242,Mapping!$A$5:$A$26,0))&amp;" | "&amp;INDEX(Mapping!$B$30:$B$41,MATCH($B1242,Mapping!$A$30:$A$41,0)))</f>
        <v/>
      </c>
      <c r="I1242" s="5">
        <f>INDEX(Variables!$C$5:$C$105,MATCH($A1242,Variables!$A$5:$A$105,0))</f>
        <v/>
      </c>
      <c r="J1242" s="5">
        <f>INDEX(Variables!$E$5:$E$105,MATCH($A1242,Variables!$A$5:$A$105,0))</f>
        <v/>
      </c>
      <c r="K1242" s="25">
        <f>LOWER(Settings!$C$4)&amp;".mit."&amp;$A1242&amp;IF($C1242="","","."&amp;$C1242&amp;"."&amp;$B1242)&amp;IF(INDEX(Variables!$D$5:$D$105,MATCH($A1242,Variables!$A$5:$A$105,0))="","","."&amp;INDEX(Variables!$D$5:$D$105,MATCH($A1242,Variables!$A$5:$A$105,0)))&amp;"."&amp;K$5</f>
        <v/>
      </c>
      <c r="L1242" s="41">
        <f>MAX(INDEX(L$232:L$243,$D1242)+L1233*(1+$E1242),0.01)</f>
        <v/>
      </c>
      <c r="M1242" s="40">
        <f>MAX(INDEX(M$232:M$243,$D1242)+M1233*(1+$E1242),0.01)</f>
        <v/>
      </c>
      <c r="N1242" s="40">
        <f>MAX(INDEX(N$232:N$243,$D1242)+N1233*(1+$E1242),0.01)</f>
        <v/>
      </c>
      <c r="O1242" s="40">
        <f>MAX(INDEX(O$232:O$243,$D1242)+O1233*(1+$E1242),0.01)</f>
        <v/>
      </c>
      <c r="P1242" s="40">
        <f>MAX(INDEX(P$232:P$243,$D1242)+P1233*(1+$E1242),0.01)</f>
        <v/>
      </c>
      <c r="Q1242" s="40">
        <f>MAX(INDEX(Q$232:Q$243,$D1242)+Q1233*(1+$E1242),0.01)</f>
        <v/>
      </c>
      <c r="R1242" s="40">
        <f>MAX(INDEX(R$232:R$243,$D1242)+R1233*(1+$E1242),0.01)</f>
        <v/>
      </c>
      <c r="S1242" s="40">
        <f>MAX(INDEX(S$232:S$243,$D1242)+S1233*(1+$E1242),0.01)</f>
        <v/>
      </c>
      <c r="T1242" s="40">
        <f>MAX(INDEX(T$232:T$243,$D1242)+T1233*(1+$E1242),0.01)</f>
        <v/>
      </c>
      <c r="U1242" s="40">
        <f>MAX(INDEX(U$232:U$243,$D1242)+U1233*(1+$E1242),0.01)</f>
        <v/>
      </c>
      <c r="V1242" s="40">
        <f>MAX(INDEX(V$232:V$243,$D1242)+V1233*(1+$E1242),0.01)</f>
        <v/>
      </c>
      <c r="W1242" s="40">
        <f>MAX(INDEX(W$232:W$243,$D1242)+W1233*(1+$E1242),0.01)</f>
        <v/>
      </c>
      <c r="X1242" s="40">
        <f>MAX(INDEX(X$232:X$243,$D1242)+X1233*(1+$E1242),0.01)</f>
        <v/>
      </c>
      <c r="Y1242" s="40">
        <f>MAX(INDEX(Y$232:Y$243,$D1242)+Y1233*(1+$E1242),0.01)</f>
        <v/>
      </c>
      <c r="Z1242" s="40">
        <f>MAX(INDEX(Z$232:Z$243,$D1242)+Z1233*(1+$E1242),0.01)</f>
        <v/>
      </c>
      <c r="AA1242" s="40">
        <f>MAX(INDEX(AA$232:AA$243,$D1242)+AA1233*(1+$E1242),0.01)</f>
        <v/>
      </c>
      <c r="AB1242" s="40">
        <f>MAX(INDEX(AB$232:AB$243,$D1242)+AB1233*(1+$E1242),0.01)</f>
        <v/>
      </c>
      <c r="AC1242" s="40">
        <f>MAX(INDEX(AC$232:AC$243,$D1242)+AC1233*(1+$E1242),0.01)</f>
        <v/>
      </c>
      <c r="AD1242" s="42">
        <f>POSTTAX(INDEX(AD$232:AD$243,$D1242),AD1233,$E1242)</f>
        <v/>
      </c>
      <c r="AE1242" s="25">
        <f>LOWER(Settings!$C$4)&amp;".mit."&amp;$A1242&amp;IF($C1242="","","."&amp;$C1242&amp;"."&amp;$B1242)&amp;IF(INDEX(Variables!$D$5:$D$105,MATCH($A1242,Variables!$A$5:$A$105,0))="","","."&amp;INDEX(Variables!$D$5:$D$105,MATCH($A1242,Variables!$A$5:$A$105,0)))&amp;"."&amp;AE$5</f>
        <v/>
      </c>
      <c r="AF1242" s="41">
        <f>MAX(INDEX(AF$232:AF$243,$D1242)+AF1233*(1+$E1242),0.01)</f>
        <v/>
      </c>
      <c r="AG1242" s="40">
        <f>MAX(INDEX(AG$232:AG$243,$D1242)+AG1233*(1+$E1242),0.01)</f>
        <v/>
      </c>
      <c r="AH1242" s="40">
        <f>MAX(INDEX(AH$232:AH$243,$D1242)+AH1233*(1+$E1242),0.01)</f>
        <v/>
      </c>
      <c r="AI1242" s="40">
        <f>MAX(INDEX(AI$232:AI$243,$D1242)+AI1233*(1+$E1242),0.01)</f>
        <v/>
      </c>
      <c r="AJ1242" s="40">
        <f>MAX(INDEX(AJ$232:AJ$243,$D1242)+AJ1233*(1+$E1242),0.01)</f>
        <v/>
      </c>
      <c r="AK1242" s="40">
        <f>MAX(INDEX(AK$232:AK$243,$D1242)+AK1233*(1+$E1242),0.01)</f>
        <v/>
      </c>
      <c r="AL1242" s="40">
        <f>MAX(INDEX(AL$232:AL$243,$D1242)+AL1233*(1+$E1242),0.01)</f>
        <v/>
      </c>
      <c r="AM1242" s="40">
        <f>MAX(INDEX(AM$232:AM$243,$D1242)+AM1233*(1+$E1242),0.01)</f>
        <v/>
      </c>
      <c r="AN1242" s="40">
        <f>MAX(INDEX(AN$232:AN$243,$D1242)+AN1233*(1+$E1242),0.01)</f>
        <v/>
      </c>
      <c r="AO1242" s="40">
        <f>MAX(INDEX(AO$232:AO$243,$D1242)+AO1233*(1+$E1242),0.01)</f>
        <v/>
      </c>
      <c r="AP1242" s="40">
        <f>MAX(INDEX(AP$232:AP$243,$D1242)+AP1233*(1+$E1242),0.01)</f>
        <v/>
      </c>
      <c r="AQ1242" s="40">
        <f>MAX(INDEX(AQ$232:AQ$243,$D1242)+AQ1233*(1+$E1242),0.01)</f>
        <v/>
      </c>
      <c r="AR1242" s="40">
        <f>MAX(INDEX(AR$232:AR$243,$D1242)+AR1233*(1+$E1242),0.01)</f>
        <v/>
      </c>
      <c r="AS1242" s="40">
        <f>MAX(INDEX(AS$232:AS$243,$D1242)+AS1233*(1+$E1242),0.01)</f>
        <v/>
      </c>
      <c r="AT1242" s="40">
        <f>MAX(INDEX(AT$232:AT$243,$D1242)+AT1233*(1+$E1242),0.01)</f>
        <v/>
      </c>
      <c r="AU1242" s="40">
        <f>MAX(INDEX(AU$232:AU$243,$D1242)+AU1233*(1+$E1242),0.01)</f>
        <v/>
      </c>
      <c r="AV1242" s="40">
        <f>MAX(INDEX(AV$232:AV$243,$D1242)+AV1233*(1+$E1242),0.01)</f>
        <v/>
      </c>
      <c r="AW1242" s="40">
        <f>MAX(INDEX(AW$232:AW$243,$D1242)+AW1233*(1+$E1242),0.01)</f>
        <v/>
      </c>
      <c r="AX1242" s="42">
        <f>POSTTAX(INDEX(AX$232:AX$243,$D1242),AX1233,$E1242)</f>
        <v/>
      </c>
    </row>
    <row r="1243" hidden="1" outlineLevel="2">
      <c r="A1243" s="5" t="inlineStr">
        <is>
          <t>atp</t>
        </is>
      </c>
      <c r="B1243" s="5" t="inlineStr">
        <is>
          <t>nga</t>
        </is>
      </c>
      <c r="C1243" s="5" t="inlineStr">
        <is>
          <t>ftr</t>
        </is>
      </c>
      <c r="D1243" s="40">
        <f>INDEX(Inputs!$R$5:$R$132,MATCH($B1243&amp;"|"&amp;$C1243,Inputs!$A$5:$A$132,0))</f>
        <v/>
      </c>
      <c r="E1243" s="40">
        <f>INDEX(Inputs!$S$5:$S$132,MATCH($B1243&amp;"|"&amp;$C1243,Inputs!$A$5:$A$132,0))</f>
        <v/>
      </c>
      <c r="F1243" s="39" t="n"/>
      <c r="G1243" s="39" t="n"/>
      <c r="H1243" s="5">
        <f>INDEX(Variables!$B$5:$B$105,MATCH($A1243,Variables!$A$5:$A$105,0))&amp;IF($C1243="",""," | "&amp;INDEX(Mapping!$B$5:$B$26,MATCH($C1243,Mapping!$A$5:$A$26,0))&amp;" | "&amp;INDEX(Mapping!$B$30:$B$41,MATCH($B1243,Mapping!$A$30:$A$41,0)))</f>
        <v/>
      </c>
      <c r="I1243" s="5">
        <f>INDEX(Variables!$C$5:$C$105,MATCH($A1243,Variables!$A$5:$A$105,0))</f>
        <v/>
      </c>
      <c r="J1243" s="5">
        <f>INDEX(Variables!$E$5:$E$105,MATCH($A1243,Variables!$A$5:$A$105,0))</f>
        <v/>
      </c>
      <c r="K1243" s="25">
        <f>LOWER(Settings!$C$4)&amp;".mit."&amp;$A1243&amp;IF($C1243="","","."&amp;$C1243&amp;"."&amp;$B1243)&amp;IF(INDEX(Variables!$D$5:$D$105,MATCH($A1243,Variables!$A$5:$A$105,0))="","","."&amp;INDEX(Variables!$D$5:$D$105,MATCH($A1243,Variables!$A$5:$A$105,0)))&amp;"."&amp;K$5</f>
        <v/>
      </c>
      <c r="L1243" s="41">
        <f>MAX(INDEX(L$232:L$243,$D1243)+L1234*(1+$E1243),0.01)</f>
        <v/>
      </c>
      <c r="M1243" s="40">
        <f>MAX(INDEX(M$232:M$243,$D1243)+M1234*(1+$E1243),0.01)</f>
        <v/>
      </c>
      <c r="N1243" s="40">
        <f>MAX(INDEX(N$232:N$243,$D1243)+N1234*(1+$E1243),0.01)</f>
        <v/>
      </c>
      <c r="O1243" s="40">
        <f>MAX(INDEX(O$232:O$243,$D1243)+O1234*(1+$E1243),0.01)</f>
        <v/>
      </c>
      <c r="P1243" s="40">
        <f>MAX(INDEX(P$232:P$243,$D1243)+P1234*(1+$E1243),0.01)</f>
        <v/>
      </c>
      <c r="Q1243" s="40">
        <f>MAX(INDEX(Q$232:Q$243,$D1243)+Q1234*(1+$E1243),0.01)</f>
        <v/>
      </c>
      <c r="R1243" s="40">
        <f>MAX(INDEX(R$232:R$243,$D1243)+R1234*(1+$E1243),0.01)</f>
        <v/>
      </c>
      <c r="S1243" s="40">
        <f>MAX(INDEX(S$232:S$243,$D1243)+S1234*(1+$E1243),0.01)</f>
        <v/>
      </c>
      <c r="T1243" s="40">
        <f>MAX(INDEX(T$232:T$243,$D1243)+T1234*(1+$E1243),0.01)</f>
        <v/>
      </c>
      <c r="U1243" s="40">
        <f>MAX(INDEX(U$232:U$243,$D1243)+U1234*(1+$E1243),0.01)</f>
        <v/>
      </c>
      <c r="V1243" s="40">
        <f>MAX(INDEX(V$232:V$243,$D1243)+V1234*(1+$E1243),0.01)</f>
        <v/>
      </c>
      <c r="W1243" s="40">
        <f>MAX(INDEX(W$232:W$243,$D1243)+W1234*(1+$E1243),0.01)</f>
        <v/>
      </c>
      <c r="X1243" s="40">
        <f>MAX(INDEX(X$232:X$243,$D1243)+X1234*(1+$E1243),0.01)</f>
        <v/>
      </c>
      <c r="Y1243" s="40">
        <f>MAX(INDEX(Y$232:Y$243,$D1243)+Y1234*(1+$E1243),0.01)</f>
        <v/>
      </c>
      <c r="Z1243" s="40">
        <f>MAX(INDEX(Z$232:Z$243,$D1243)+Z1234*(1+$E1243),0.01)</f>
        <v/>
      </c>
      <c r="AA1243" s="40">
        <f>MAX(INDEX(AA$232:AA$243,$D1243)+AA1234*(1+$E1243),0.01)</f>
        <v/>
      </c>
      <c r="AB1243" s="40">
        <f>MAX(INDEX(AB$232:AB$243,$D1243)+AB1234*(1+$E1243),0.01)</f>
        <v/>
      </c>
      <c r="AC1243" s="40">
        <f>MAX(INDEX(AC$232:AC$243,$D1243)+AC1234*(1+$E1243),0.01)</f>
        <v/>
      </c>
      <c r="AD1243" s="42">
        <f>POSTTAX(INDEX(AD$232:AD$243,$D1243),AD1234,$E1243)</f>
        <v/>
      </c>
      <c r="AE1243" s="25">
        <f>LOWER(Settings!$C$4)&amp;".mit."&amp;$A1243&amp;IF($C1243="","","."&amp;$C1243&amp;"."&amp;$B1243)&amp;IF(INDEX(Variables!$D$5:$D$105,MATCH($A1243,Variables!$A$5:$A$105,0))="","","."&amp;INDEX(Variables!$D$5:$D$105,MATCH($A1243,Variables!$A$5:$A$105,0)))&amp;"."&amp;AE$5</f>
        <v/>
      </c>
      <c r="AF1243" s="41">
        <f>MAX(INDEX(AF$232:AF$243,$D1243)+AF1234*(1+$E1243),0.01)</f>
        <v/>
      </c>
      <c r="AG1243" s="40">
        <f>MAX(INDEX(AG$232:AG$243,$D1243)+AG1234*(1+$E1243),0.01)</f>
        <v/>
      </c>
      <c r="AH1243" s="40">
        <f>MAX(INDEX(AH$232:AH$243,$D1243)+AH1234*(1+$E1243),0.01)</f>
        <v/>
      </c>
      <c r="AI1243" s="40">
        <f>MAX(INDEX(AI$232:AI$243,$D1243)+AI1234*(1+$E1243),0.01)</f>
        <v/>
      </c>
      <c r="AJ1243" s="40">
        <f>MAX(INDEX(AJ$232:AJ$243,$D1243)+AJ1234*(1+$E1243),0.01)</f>
        <v/>
      </c>
      <c r="AK1243" s="40">
        <f>MAX(INDEX(AK$232:AK$243,$D1243)+AK1234*(1+$E1243),0.01)</f>
        <v/>
      </c>
      <c r="AL1243" s="40">
        <f>MAX(INDEX(AL$232:AL$243,$D1243)+AL1234*(1+$E1243),0.01)</f>
        <v/>
      </c>
      <c r="AM1243" s="40">
        <f>MAX(INDEX(AM$232:AM$243,$D1243)+AM1234*(1+$E1243),0.01)</f>
        <v/>
      </c>
      <c r="AN1243" s="40">
        <f>MAX(INDEX(AN$232:AN$243,$D1243)+AN1234*(1+$E1243),0.01)</f>
        <v/>
      </c>
      <c r="AO1243" s="40">
        <f>MAX(INDEX(AO$232:AO$243,$D1243)+AO1234*(1+$E1243),0.01)</f>
        <v/>
      </c>
      <c r="AP1243" s="40">
        <f>MAX(INDEX(AP$232:AP$243,$D1243)+AP1234*(1+$E1243),0.01)</f>
        <v/>
      </c>
      <c r="AQ1243" s="40">
        <f>MAX(INDEX(AQ$232:AQ$243,$D1243)+AQ1234*(1+$E1243),0.01)</f>
        <v/>
      </c>
      <c r="AR1243" s="40">
        <f>MAX(INDEX(AR$232:AR$243,$D1243)+AR1234*(1+$E1243),0.01)</f>
        <v/>
      </c>
      <c r="AS1243" s="40">
        <f>MAX(INDEX(AS$232:AS$243,$D1243)+AS1234*(1+$E1243),0.01)</f>
        <v/>
      </c>
      <c r="AT1243" s="40">
        <f>MAX(INDEX(AT$232:AT$243,$D1243)+AT1234*(1+$E1243),0.01)</f>
        <v/>
      </c>
      <c r="AU1243" s="40">
        <f>MAX(INDEX(AU$232:AU$243,$D1243)+AU1234*(1+$E1243),0.01)</f>
        <v/>
      </c>
      <c r="AV1243" s="40">
        <f>MAX(INDEX(AV$232:AV$243,$D1243)+AV1234*(1+$E1243),0.01)</f>
        <v/>
      </c>
      <c r="AW1243" s="40">
        <f>MAX(INDEX(AW$232:AW$243,$D1243)+AW1234*(1+$E1243),0.01)</f>
        <v/>
      </c>
      <c r="AX1243" s="42">
        <f>POSTTAX(INDEX(AX$232:AX$243,$D1243),AX1234,$E1243)</f>
        <v/>
      </c>
    </row>
    <row r="1244" hidden="1" outlineLevel="2">
      <c r="A1244" s="5" t="inlineStr">
        <is>
          <t>atp</t>
        </is>
      </c>
      <c r="B1244" s="5" t="inlineStr">
        <is>
          <t>gso</t>
        </is>
      </c>
      <c r="C1244" s="5" t="inlineStr">
        <is>
          <t>ftr</t>
        </is>
      </c>
      <c r="D1244" s="40">
        <f>INDEX(Inputs!$R$5:$R$132,MATCH($B1244&amp;"|"&amp;$C1244,Inputs!$A$5:$A$132,0))</f>
        <v/>
      </c>
      <c r="E1244" s="40">
        <f>INDEX(Inputs!$S$5:$S$132,MATCH($B1244&amp;"|"&amp;$C1244,Inputs!$A$5:$A$132,0))</f>
        <v/>
      </c>
      <c r="F1244" s="39" t="n"/>
      <c r="G1244" s="39" t="n"/>
      <c r="H1244" s="5">
        <f>INDEX(Variables!$B$5:$B$105,MATCH($A1244,Variables!$A$5:$A$105,0))&amp;IF($C1244="",""," | "&amp;INDEX(Mapping!$B$5:$B$26,MATCH($C1244,Mapping!$A$5:$A$26,0))&amp;" | "&amp;INDEX(Mapping!$B$30:$B$41,MATCH($B1244,Mapping!$A$30:$A$41,0)))</f>
        <v/>
      </c>
      <c r="I1244" s="5">
        <f>INDEX(Variables!$C$5:$C$105,MATCH($A1244,Variables!$A$5:$A$105,0))</f>
        <v/>
      </c>
      <c r="J1244" s="5">
        <f>INDEX(Variables!$E$5:$E$105,MATCH($A1244,Variables!$A$5:$A$105,0))</f>
        <v/>
      </c>
      <c r="K1244" s="25">
        <f>LOWER(Settings!$C$4)&amp;".mit."&amp;$A1244&amp;IF($C1244="","","."&amp;$C1244&amp;"."&amp;$B1244)&amp;IF(INDEX(Variables!$D$5:$D$105,MATCH($A1244,Variables!$A$5:$A$105,0))="","","."&amp;INDEX(Variables!$D$5:$D$105,MATCH($A1244,Variables!$A$5:$A$105,0)))&amp;"."&amp;K$5</f>
        <v/>
      </c>
      <c r="L1244" s="41">
        <f>MAX(INDEX(L$232:L$243,$D1244)+L1235*(1+$E1244),0.01)</f>
        <v/>
      </c>
      <c r="M1244" s="40">
        <f>MAX(INDEX(M$232:M$243,$D1244)+M1235*(1+$E1244),0.01)</f>
        <v/>
      </c>
      <c r="N1244" s="40">
        <f>MAX(INDEX(N$232:N$243,$D1244)+N1235*(1+$E1244),0.01)</f>
        <v/>
      </c>
      <c r="O1244" s="40">
        <f>MAX(INDEX(O$232:O$243,$D1244)+O1235*(1+$E1244),0.01)</f>
        <v/>
      </c>
      <c r="P1244" s="40">
        <f>MAX(INDEX(P$232:P$243,$D1244)+P1235*(1+$E1244),0.01)</f>
        <v/>
      </c>
      <c r="Q1244" s="40">
        <f>MAX(INDEX(Q$232:Q$243,$D1244)+Q1235*(1+$E1244),0.01)</f>
        <v/>
      </c>
      <c r="R1244" s="40">
        <f>MAX(INDEX(R$232:R$243,$D1244)+R1235*(1+$E1244),0.01)</f>
        <v/>
      </c>
      <c r="S1244" s="40">
        <f>MAX(INDEX(S$232:S$243,$D1244)+S1235*(1+$E1244),0.01)</f>
        <v/>
      </c>
      <c r="T1244" s="40">
        <f>MAX(INDEX(T$232:T$243,$D1244)+T1235*(1+$E1244),0.01)</f>
        <v/>
      </c>
      <c r="U1244" s="40">
        <f>MAX(INDEX(U$232:U$243,$D1244)+U1235*(1+$E1244),0.01)</f>
        <v/>
      </c>
      <c r="V1244" s="40">
        <f>MAX(INDEX(V$232:V$243,$D1244)+V1235*(1+$E1244),0.01)</f>
        <v/>
      </c>
      <c r="W1244" s="40">
        <f>MAX(INDEX(W$232:W$243,$D1244)+W1235*(1+$E1244),0.01)</f>
        <v/>
      </c>
      <c r="X1244" s="40">
        <f>MAX(INDEX(X$232:X$243,$D1244)+X1235*(1+$E1244),0.01)</f>
        <v/>
      </c>
      <c r="Y1244" s="40">
        <f>MAX(INDEX(Y$232:Y$243,$D1244)+Y1235*(1+$E1244),0.01)</f>
        <v/>
      </c>
      <c r="Z1244" s="40">
        <f>MAX(INDEX(Z$232:Z$243,$D1244)+Z1235*(1+$E1244),0.01)</f>
        <v/>
      </c>
      <c r="AA1244" s="40">
        <f>MAX(INDEX(AA$232:AA$243,$D1244)+AA1235*(1+$E1244),0.01)</f>
        <v/>
      </c>
      <c r="AB1244" s="40">
        <f>MAX(INDEX(AB$232:AB$243,$D1244)+AB1235*(1+$E1244),0.01)</f>
        <v/>
      </c>
      <c r="AC1244" s="40">
        <f>MAX(INDEX(AC$232:AC$243,$D1244)+AC1235*(1+$E1244),0.01)</f>
        <v/>
      </c>
      <c r="AD1244" s="42">
        <f>POSTTAX(INDEX(AD$232:AD$243,$D1244),AD1235,$E1244)</f>
        <v/>
      </c>
      <c r="AE1244" s="25">
        <f>LOWER(Settings!$C$4)&amp;".mit."&amp;$A1244&amp;IF($C1244="","","."&amp;$C1244&amp;"."&amp;$B1244)&amp;IF(INDEX(Variables!$D$5:$D$105,MATCH($A1244,Variables!$A$5:$A$105,0))="","","."&amp;INDEX(Variables!$D$5:$D$105,MATCH($A1244,Variables!$A$5:$A$105,0)))&amp;"."&amp;AE$5</f>
        <v/>
      </c>
      <c r="AF1244" s="41">
        <f>MAX(INDEX(AF$232:AF$243,$D1244)+AF1235*(1+$E1244),0.01)</f>
        <v/>
      </c>
      <c r="AG1244" s="40">
        <f>MAX(INDEX(AG$232:AG$243,$D1244)+AG1235*(1+$E1244),0.01)</f>
        <v/>
      </c>
      <c r="AH1244" s="40">
        <f>MAX(INDEX(AH$232:AH$243,$D1244)+AH1235*(1+$E1244),0.01)</f>
        <v/>
      </c>
      <c r="AI1244" s="40">
        <f>MAX(INDEX(AI$232:AI$243,$D1244)+AI1235*(1+$E1244),0.01)</f>
        <v/>
      </c>
      <c r="AJ1244" s="40">
        <f>MAX(INDEX(AJ$232:AJ$243,$D1244)+AJ1235*(1+$E1244),0.01)</f>
        <v/>
      </c>
      <c r="AK1244" s="40">
        <f>MAX(INDEX(AK$232:AK$243,$D1244)+AK1235*(1+$E1244),0.01)</f>
        <v/>
      </c>
      <c r="AL1244" s="40">
        <f>MAX(INDEX(AL$232:AL$243,$D1244)+AL1235*(1+$E1244),0.01)</f>
        <v/>
      </c>
      <c r="AM1244" s="40">
        <f>MAX(INDEX(AM$232:AM$243,$D1244)+AM1235*(1+$E1244),0.01)</f>
        <v/>
      </c>
      <c r="AN1244" s="40">
        <f>MAX(INDEX(AN$232:AN$243,$D1244)+AN1235*(1+$E1244),0.01)</f>
        <v/>
      </c>
      <c r="AO1244" s="40">
        <f>MAX(INDEX(AO$232:AO$243,$D1244)+AO1235*(1+$E1244),0.01)</f>
        <v/>
      </c>
      <c r="AP1244" s="40">
        <f>MAX(INDEX(AP$232:AP$243,$D1244)+AP1235*(1+$E1244),0.01)</f>
        <v/>
      </c>
      <c r="AQ1244" s="40">
        <f>MAX(INDEX(AQ$232:AQ$243,$D1244)+AQ1235*(1+$E1244),0.01)</f>
        <v/>
      </c>
      <c r="AR1244" s="40">
        <f>MAX(INDEX(AR$232:AR$243,$D1244)+AR1235*(1+$E1244),0.01)</f>
        <v/>
      </c>
      <c r="AS1244" s="40">
        <f>MAX(INDEX(AS$232:AS$243,$D1244)+AS1235*(1+$E1244),0.01)</f>
        <v/>
      </c>
      <c r="AT1244" s="40">
        <f>MAX(INDEX(AT$232:AT$243,$D1244)+AT1235*(1+$E1244),0.01)</f>
        <v/>
      </c>
      <c r="AU1244" s="40">
        <f>MAX(INDEX(AU$232:AU$243,$D1244)+AU1235*(1+$E1244),0.01)</f>
        <v/>
      </c>
      <c r="AV1244" s="40">
        <f>MAX(INDEX(AV$232:AV$243,$D1244)+AV1235*(1+$E1244),0.01)</f>
        <v/>
      </c>
      <c r="AW1244" s="40">
        <f>MAX(INDEX(AW$232:AW$243,$D1244)+AW1235*(1+$E1244),0.01)</f>
        <v/>
      </c>
      <c r="AX1244" s="42">
        <f>POSTTAX(INDEX(AX$232:AX$243,$D1244),AX1235,$E1244)</f>
        <v/>
      </c>
    </row>
    <row r="1245" hidden="1" outlineLevel="2">
      <c r="A1245" s="5" t="inlineStr">
        <is>
          <t>atp</t>
        </is>
      </c>
      <c r="B1245" s="5" t="inlineStr">
        <is>
          <t>die</t>
        </is>
      </c>
      <c r="C1245" s="5" t="inlineStr">
        <is>
          <t>ftr</t>
        </is>
      </c>
      <c r="D1245" s="40">
        <f>INDEX(Inputs!$R$5:$R$132,MATCH($B1245&amp;"|"&amp;$C1245,Inputs!$A$5:$A$132,0))</f>
        <v/>
      </c>
      <c r="E1245" s="40">
        <f>INDEX(Inputs!$S$5:$S$132,MATCH($B1245&amp;"|"&amp;$C1245,Inputs!$A$5:$A$132,0))</f>
        <v/>
      </c>
      <c r="F1245" s="39" t="n"/>
      <c r="G1245" s="39" t="n"/>
      <c r="H1245" s="5">
        <f>INDEX(Variables!$B$5:$B$105,MATCH($A1245,Variables!$A$5:$A$105,0))&amp;IF($C1245="",""," | "&amp;INDEX(Mapping!$B$5:$B$26,MATCH($C1245,Mapping!$A$5:$A$26,0))&amp;" | "&amp;INDEX(Mapping!$B$30:$B$41,MATCH($B1245,Mapping!$A$30:$A$41,0)))</f>
        <v/>
      </c>
      <c r="I1245" s="5">
        <f>INDEX(Variables!$C$5:$C$105,MATCH($A1245,Variables!$A$5:$A$105,0))</f>
        <v/>
      </c>
      <c r="J1245" s="5">
        <f>INDEX(Variables!$E$5:$E$105,MATCH($A1245,Variables!$A$5:$A$105,0))</f>
        <v/>
      </c>
      <c r="K1245" s="25">
        <f>LOWER(Settings!$C$4)&amp;".mit."&amp;$A1245&amp;IF($C1245="","","."&amp;$C1245&amp;"."&amp;$B1245)&amp;IF(INDEX(Variables!$D$5:$D$105,MATCH($A1245,Variables!$A$5:$A$105,0))="","","."&amp;INDEX(Variables!$D$5:$D$105,MATCH($A1245,Variables!$A$5:$A$105,0)))&amp;"."&amp;K$5</f>
        <v/>
      </c>
      <c r="L1245" s="41">
        <f>MAX(INDEX(L$232:L$243,$D1245)+L1236*(1+$E1245),0.01)</f>
        <v/>
      </c>
      <c r="M1245" s="40">
        <f>MAX(INDEX(M$232:M$243,$D1245)+M1236*(1+$E1245),0.01)</f>
        <v/>
      </c>
      <c r="N1245" s="40">
        <f>MAX(INDEX(N$232:N$243,$D1245)+N1236*(1+$E1245),0.01)</f>
        <v/>
      </c>
      <c r="O1245" s="40">
        <f>MAX(INDEX(O$232:O$243,$D1245)+O1236*(1+$E1245),0.01)</f>
        <v/>
      </c>
      <c r="P1245" s="40">
        <f>MAX(INDEX(P$232:P$243,$D1245)+P1236*(1+$E1245),0.01)</f>
        <v/>
      </c>
      <c r="Q1245" s="40">
        <f>MAX(INDEX(Q$232:Q$243,$D1245)+Q1236*(1+$E1245),0.01)</f>
        <v/>
      </c>
      <c r="R1245" s="40">
        <f>MAX(INDEX(R$232:R$243,$D1245)+R1236*(1+$E1245),0.01)</f>
        <v/>
      </c>
      <c r="S1245" s="40">
        <f>MAX(INDEX(S$232:S$243,$D1245)+S1236*(1+$E1245),0.01)</f>
        <v/>
      </c>
      <c r="T1245" s="40">
        <f>MAX(INDEX(T$232:T$243,$D1245)+T1236*(1+$E1245),0.01)</f>
        <v/>
      </c>
      <c r="U1245" s="40">
        <f>MAX(INDEX(U$232:U$243,$D1245)+U1236*(1+$E1245),0.01)</f>
        <v/>
      </c>
      <c r="V1245" s="40">
        <f>MAX(INDEX(V$232:V$243,$D1245)+V1236*(1+$E1245),0.01)</f>
        <v/>
      </c>
      <c r="W1245" s="40">
        <f>MAX(INDEX(W$232:W$243,$D1245)+W1236*(1+$E1245),0.01)</f>
        <v/>
      </c>
      <c r="X1245" s="40">
        <f>MAX(INDEX(X$232:X$243,$D1245)+X1236*(1+$E1245),0.01)</f>
        <v/>
      </c>
      <c r="Y1245" s="40">
        <f>MAX(INDEX(Y$232:Y$243,$D1245)+Y1236*(1+$E1245),0.01)</f>
        <v/>
      </c>
      <c r="Z1245" s="40">
        <f>MAX(INDEX(Z$232:Z$243,$D1245)+Z1236*(1+$E1245),0.01)</f>
        <v/>
      </c>
      <c r="AA1245" s="40">
        <f>MAX(INDEX(AA$232:AA$243,$D1245)+AA1236*(1+$E1245),0.01)</f>
        <v/>
      </c>
      <c r="AB1245" s="40">
        <f>MAX(INDEX(AB$232:AB$243,$D1245)+AB1236*(1+$E1245),0.01)</f>
        <v/>
      </c>
      <c r="AC1245" s="40">
        <f>MAX(INDEX(AC$232:AC$243,$D1245)+AC1236*(1+$E1245),0.01)</f>
        <v/>
      </c>
      <c r="AD1245" s="42">
        <f>POSTTAX(INDEX(AD$232:AD$243,$D1245),AD1236,$E1245)</f>
        <v/>
      </c>
      <c r="AE1245" s="25">
        <f>LOWER(Settings!$C$4)&amp;".mit."&amp;$A1245&amp;IF($C1245="","","."&amp;$C1245&amp;"."&amp;$B1245)&amp;IF(INDEX(Variables!$D$5:$D$105,MATCH($A1245,Variables!$A$5:$A$105,0))="","","."&amp;INDEX(Variables!$D$5:$D$105,MATCH($A1245,Variables!$A$5:$A$105,0)))&amp;"."&amp;AE$5</f>
        <v/>
      </c>
      <c r="AF1245" s="41">
        <f>MAX(INDEX(AF$232:AF$243,$D1245)+AF1236*(1+$E1245),0.01)</f>
        <v/>
      </c>
      <c r="AG1245" s="40">
        <f>MAX(INDEX(AG$232:AG$243,$D1245)+AG1236*(1+$E1245),0.01)</f>
        <v/>
      </c>
      <c r="AH1245" s="40">
        <f>MAX(INDEX(AH$232:AH$243,$D1245)+AH1236*(1+$E1245),0.01)</f>
        <v/>
      </c>
      <c r="AI1245" s="40">
        <f>MAX(INDEX(AI$232:AI$243,$D1245)+AI1236*(1+$E1245),0.01)</f>
        <v/>
      </c>
      <c r="AJ1245" s="40">
        <f>MAX(INDEX(AJ$232:AJ$243,$D1245)+AJ1236*(1+$E1245),0.01)</f>
        <v/>
      </c>
      <c r="AK1245" s="40">
        <f>MAX(INDEX(AK$232:AK$243,$D1245)+AK1236*(1+$E1245),0.01)</f>
        <v/>
      </c>
      <c r="AL1245" s="40">
        <f>MAX(INDEX(AL$232:AL$243,$D1245)+AL1236*(1+$E1245),0.01)</f>
        <v/>
      </c>
      <c r="AM1245" s="40">
        <f>MAX(INDEX(AM$232:AM$243,$D1245)+AM1236*(1+$E1245),0.01)</f>
        <v/>
      </c>
      <c r="AN1245" s="40">
        <f>MAX(INDEX(AN$232:AN$243,$D1245)+AN1236*(1+$E1245),0.01)</f>
        <v/>
      </c>
      <c r="AO1245" s="40">
        <f>MAX(INDEX(AO$232:AO$243,$D1245)+AO1236*(1+$E1245),0.01)</f>
        <v/>
      </c>
      <c r="AP1245" s="40">
        <f>MAX(INDEX(AP$232:AP$243,$D1245)+AP1236*(1+$E1245),0.01)</f>
        <v/>
      </c>
      <c r="AQ1245" s="40">
        <f>MAX(INDEX(AQ$232:AQ$243,$D1245)+AQ1236*(1+$E1245),0.01)</f>
        <v/>
      </c>
      <c r="AR1245" s="40">
        <f>MAX(INDEX(AR$232:AR$243,$D1245)+AR1236*(1+$E1245),0.01)</f>
        <v/>
      </c>
      <c r="AS1245" s="40">
        <f>MAX(INDEX(AS$232:AS$243,$D1245)+AS1236*(1+$E1245),0.01)</f>
        <v/>
      </c>
      <c r="AT1245" s="40">
        <f>MAX(INDEX(AT$232:AT$243,$D1245)+AT1236*(1+$E1245),0.01)</f>
        <v/>
      </c>
      <c r="AU1245" s="40">
        <f>MAX(INDEX(AU$232:AU$243,$D1245)+AU1236*(1+$E1245),0.01)</f>
        <v/>
      </c>
      <c r="AV1245" s="40">
        <f>MAX(INDEX(AV$232:AV$243,$D1245)+AV1236*(1+$E1245),0.01)</f>
        <v/>
      </c>
      <c r="AW1245" s="40">
        <f>MAX(INDEX(AW$232:AW$243,$D1245)+AW1236*(1+$E1245),0.01)</f>
        <v/>
      </c>
      <c r="AX1245" s="42">
        <f>POSTTAX(INDEX(AX$232:AX$243,$D1245),AX1236,$E1245)</f>
        <v/>
      </c>
    </row>
    <row r="1246" hidden="1" outlineLevel="2">
      <c r="A1246" s="5" t="inlineStr">
        <is>
          <t>atp</t>
        </is>
      </c>
      <c r="B1246" s="5" t="inlineStr">
        <is>
          <t>lpg</t>
        </is>
      </c>
      <c r="C1246" s="5" t="inlineStr">
        <is>
          <t>ftr</t>
        </is>
      </c>
      <c r="D1246" s="40">
        <f>INDEX(Inputs!$R$5:$R$132,MATCH($B1246&amp;"|"&amp;$C1246,Inputs!$A$5:$A$132,0))</f>
        <v/>
      </c>
      <c r="E1246" s="40">
        <f>INDEX(Inputs!$S$5:$S$132,MATCH($B1246&amp;"|"&amp;$C1246,Inputs!$A$5:$A$132,0))</f>
        <v/>
      </c>
      <c r="F1246" s="39" t="n"/>
      <c r="G1246" s="39" t="n"/>
      <c r="H1246" s="5">
        <f>INDEX(Variables!$B$5:$B$105,MATCH($A1246,Variables!$A$5:$A$105,0))&amp;IF($C1246="",""," | "&amp;INDEX(Mapping!$B$5:$B$26,MATCH($C1246,Mapping!$A$5:$A$26,0))&amp;" | "&amp;INDEX(Mapping!$B$30:$B$41,MATCH($B1246,Mapping!$A$30:$A$41,0)))</f>
        <v/>
      </c>
      <c r="I1246" s="5">
        <f>INDEX(Variables!$C$5:$C$105,MATCH($A1246,Variables!$A$5:$A$105,0))</f>
        <v/>
      </c>
      <c r="J1246" s="5">
        <f>INDEX(Variables!$E$5:$E$105,MATCH($A1246,Variables!$A$5:$A$105,0))</f>
        <v/>
      </c>
      <c r="K1246" s="25">
        <f>LOWER(Settings!$C$4)&amp;".mit."&amp;$A1246&amp;IF($C1246="","","."&amp;$C1246&amp;"."&amp;$B1246)&amp;IF(INDEX(Variables!$D$5:$D$105,MATCH($A1246,Variables!$A$5:$A$105,0))="","","."&amp;INDEX(Variables!$D$5:$D$105,MATCH($A1246,Variables!$A$5:$A$105,0)))&amp;"."&amp;K$5</f>
        <v/>
      </c>
      <c r="L1246" s="41">
        <f>MAX(INDEX(L$232:L$243,$D1246)+L1237*(1+$E1246),0.01)</f>
        <v/>
      </c>
      <c r="M1246" s="40">
        <f>MAX(INDEX(M$232:M$243,$D1246)+M1237*(1+$E1246),0.01)</f>
        <v/>
      </c>
      <c r="N1246" s="40">
        <f>MAX(INDEX(N$232:N$243,$D1246)+N1237*(1+$E1246),0.01)</f>
        <v/>
      </c>
      <c r="O1246" s="40">
        <f>MAX(INDEX(O$232:O$243,$D1246)+O1237*(1+$E1246),0.01)</f>
        <v/>
      </c>
      <c r="P1246" s="40">
        <f>MAX(INDEX(P$232:P$243,$D1246)+P1237*(1+$E1246),0.01)</f>
        <v/>
      </c>
      <c r="Q1246" s="40">
        <f>MAX(INDEX(Q$232:Q$243,$D1246)+Q1237*(1+$E1246),0.01)</f>
        <v/>
      </c>
      <c r="R1246" s="40">
        <f>MAX(INDEX(R$232:R$243,$D1246)+R1237*(1+$E1246),0.01)</f>
        <v/>
      </c>
      <c r="S1246" s="40">
        <f>MAX(INDEX(S$232:S$243,$D1246)+S1237*(1+$E1246),0.01)</f>
        <v/>
      </c>
      <c r="T1246" s="40">
        <f>MAX(INDEX(T$232:T$243,$D1246)+T1237*(1+$E1246),0.01)</f>
        <v/>
      </c>
      <c r="U1246" s="40">
        <f>MAX(INDEX(U$232:U$243,$D1246)+U1237*(1+$E1246),0.01)</f>
        <v/>
      </c>
      <c r="V1246" s="40">
        <f>MAX(INDEX(V$232:V$243,$D1246)+V1237*(1+$E1246),0.01)</f>
        <v/>
      </c>
      <c r="W1246" s="40">
        <f>MAX(INDEX(W$232:W$243,$D1246)+W1237*(1+$E1246),0.01)</f>
        <v/>
      </c>
      <c r="X1246" s="40">
        <f>MAX(INDEX(X$232:X$243,$D1246)+X1237*(1+$E1246),0.01)</f>
        <v/>
      </c>
      <c r="Y1246" s="40">
        <f>MAX(INDEX(Y$232:Y$243,$D1246)+Y1237*(1+$E1246),0.01)</f>
        <v/>
      </c>
      <c r="Z1246" s="40">
        <f>MAX(INDEX(Z$232:Z$243,$D1246)+Z1237*(1+$E1246),0.01)</f>
        <v/>
      </c>
      <c r="AA1246" s="40">
        <f>MAX(INDEX(AA$232:AA$243,$D1246)+AA1237*(1+$E1246),0.01)</f>
        <v/>
      </c>
      <c r="AB1246" s="40">
        <f>MAX(INDEX(AB$232:AB$243,$D1246)+AB1237*(1+$E1246),0.01)</f>
        <v/>
      </c>
      <c r="AC1246" s="40">
        <f>MAX(INDEX(AC$232:AC$243,$D1246)+AC1237*(1+$E1246),0.01)</f>
        <v/>
      </c>
      <c r="AD1246" s="42">
        <f>POSTTAX(INDEX(AD$232:AD$243,$D1246),AD1237,$E1246)</f>
        <v/>
      </c>
      <c r="AE1246" s="25">
        <f>LOWER(Settings!$C$4)&amp;".mit."&amp;$A1246&amp;IF($C1246="","","."&amp;$C1246&amp;"."&amp;$B1246)&amp;IF(INDEX(Variables!$D$5:$D$105,MATCH($A1246,Variables!$A$5:$A$105,0))="","","."&amp;INDEX(Variables!$D$5:$D$105,MATCH($A1246,Variables!$A$5:$A$105,0)))&amp;"."&amp;AE$5</f>
        <v/>
      </c>
      <c r="AF1246" s="41">
        <f>MAX(INDEX(AF$232:AF$243,$D1246)+AF1237*(1+$E1246),0.01)</f>
        <v/>
      </c>
      <c r="AG1246" s="40">
        <f>MAX(INDEX(AG$232:AG$243,$D1246)+AG1237*(1+$E1246),0.01)</f>
        <v/>
      </c>
      <c r="AH1246" s="40">
        <f>MAX(INDEX(AH$232:AH$243,$D1246)+AH1237*(1+$E1246),0.01)</f>
        <v/>
      </c>
      <c r="AI1246" s="40">
        <f>MAX(INDEX(AI$232:AI$243,$D1246)+AI1237*(1+$E1246),0.01)</f>
        <v/>
      </c>
      <c r="AJ1246" s="40">
        <f>MAX(INDEX(AJ$232:AJ$243,$D1246)+AJ1237*(1+$E1246),0.01)</f>
        <v/>
      </c>
      <c r="AK1246" s="40">
        <f>MAX(INDEX(AK$232:AK$243,$D1246)+AK1237*(1+$E1246),0.01)</f>
        <v/>
      </c>
      <c r="AL1246" s="40">
        <f>MAX(INDEX(AL$232:AL$243,$D1246)+AL1237*(1+$E1246),0.01)</f>
        <v/>
      </c>
      <c r="AM1246" s="40">
        <f>MAX(INDEX(AM$232:AM$243,$D1246)+AM1237*(1+$E1246),0.01)</f>
        <v/>
      </c>
      <c r="AN1246" s="40">
        <f>MAX(INDEX(AN$232:AN$243,$D1246)+AN1237*(1+$E1246),0.01)</f>
        <v/>
      </c>
      <c r="AO1246" s="40">
        <f>MAX(INDEX(AO$232:AO$243,$D1246)+AO1237*(1+$E1246),0.01)</f>
        <v/>
      </c>
      <c r="AP1246" s="40">
        <f>MAX(INDEX(AP$232:AP$243,$D1246)+AP1237*(1+$E1246),0.01)</f>
        <v/>
      </c>
      <c r="AQ1246" s="40">
        <f>MAX(INDEX(AQ$232:AQ$243,$D1246)+AQ1237*(1+$E1246),0.01)</f>
        <v/>
      </c>
      <c r="AR1246" s="40">
        <f>MAX(INDEX(AR$232:AR$243,$D1246)+AR1237*(1+$E1246),0.01)</f>
        <v/>
      </c>
      <c r="AS1246" s="40">
        <f>MAX(INDEX(AS$232:AS$243,$D1246)+AS1237*(1+$E1246),0.01)</f>
        <v/>
      </c>
      <c r="AT1246" s="40">
        <f>MAX(INDEX(AT$232:AT$243,$D1246)+AT1237*(1+$E1246),0.01)</f>
        <v/>
      </c>
      <c r="AU1246" s="40">
        <f>MAX(INDEX(AU$232:AU$243,$D1246)+AU1237*(1+$E1246),0.01)</f>
        <v/>
      </c>
      <c r="AV1246" s="40">
        <f>MAX(INDEX(AV$232:AV$243,$D1246)+AV1237*(1+$E1246),0.01)</f>
        <v/>
      </c>
      <c r="AW1246" s="40">
        <f>MAX(INDEX(AW$232:AW$243,$D1246)+AW1237*(1+$E1246),0.01)</f>
        <v/>
      </c>
      <c r="AX1246" s="42">
        <f>POSTTAX(INDEX(AX$232:AX$243,$D1246),AX1237,$E1246)</f>
        <v/>
      </c>
    </row>
    <row r="1247" hidden="1" outlineLevel="2">
      <c r="A1247" s="5" t="inlineStr">
        <is>
          <t>atp</t>
        </is>
      </c>
      <c r="B1247" s="5" t="inlineStr">
        <is>
          <t>ker</t>
        </is>
      </c>
      <c r="C1247" s="5" t="inlineStr">
        <is>
          <t>ftr</t>
        </is>
      </c>
      <c r="D1247" s="40">
        <f>INDEX(Inputs!$R$5:$R$132,MATCH($B1247&amp;"|"&amp;$C1247,Inputs!$A$5:$A$132,0))</f>
        <v/>
      </c>
      <c r="E1247" s="40">
        <f>INDEX(Inputs!$S$5:$S$132,MATCH($B1247&amp;"|"&amp;$C1247,Inputs!$A$5:$A$132,0))</f>
        <v/>
      </c>
      <c r="F1247" s="39" t="n"/>
      <c r="G1247" s="39" t="n"/>
      <c r="H1247" s="5">
        <f>INDEX(Variables!$B$5:$B$105,MATCH($A1247,Variables!$A$5:$A$105,0))&amp;IF($C1247="",""," | "&amp;INDEX(Mapping!$B$5:$B$26,MATCH($C1247,Mapping!$A$5:$A$26,0))&amp;" | "&amp;INDEX(Mapping!$B$30:$B$41,MATCH($B1247,Mapping!$A$30:$A$41,0)))</f>
        <v/>
      </c>
      <c r="I1247" s="5">
        <f>INDEX(Variables!$C$5:$C$105,MATCH($A1247,Variables!$A$5:$A$105,0))</f>
        <v/>
      </c>
      <c r="J1247" s="5">
        <f>INDEX(Variables!$E$5:$E$105,MATCH($A1247,Variables!$A$5:$A$105,0))</f>
        <v/>
      </c>
      <c r="K1247" s="25">
        <f>LOWER(Settings!$C$4)&amp;".mit."&amp;$A1247&amp;IF($C1247="","","."&amp;$C1247&amp;"."&amp;$B1247)&amp;IF(INDEX(Variables!$D$5:$D$105,MATCH($A1247,Variables!$A$5:$A$105,0))="","","."&amp;INDEX(Variables!$D$5:$D$105,MATCH($A1247,Variables!$A$5:$A$105,0)))&amp;"."&amp;K$5</f>
        <v/>
      </c>
      <c r="L1247" s="41">
        <f>MAX(INDEX(L$232:L$243,$D1247)+L1238*(1+$E1247),0.01)</f>
        <v/>
      </c>
      <c r="M1247" s="40">
        <f>MAX(INDEX(M$232:M$243,$D1247)+M1238*(1+$E1247),0.01)</f>
        <v/>
      </c>
      <c r="N1247" s="40">
        <f>MAX(INDEX(N$232:N$243,$D1247)+N1238*(1+$E1247),0.01)</f>
        <v/>
      </c>
      <c r="O1247" s="40">
        <f>MAX(INDEX(O$232:O$243,$D1247)+O1238*(1+$E1247),0.01)</f>
        <v/>
      </c>
      <c r="P1247" s="40">
        <f>MAX(INDEX(P$232:P$243,$D1247)+P1238*(1+$E1247),0.01)</f>
        <v/>
      </c>
      <c r="Q1247" s="40">
        <f>MAX(INDEX(Q$232:Q$243,$D1247)+Q1238*(1+$E1247),0.01)</f>
        <v/>
      </c>
      <c r="R1247" s="40">
        <f>MAX(INDEX(R$232:R$243,$D1247)+R1238*(1+$E1247),0.01)</f>
        <v/>
      </c>
      <c r="S1247" s="40">
        <f>MAX(INDEX(S$232:S$243,$D1247)+S1238*(1+$E1247),0.01)</f>
        <v/>
      </c>
      <c r="T1247" s="40">
        <f>MAX(INDEX(T$232:T$243,$D1247)+T1238*(1+$E1247),0.01)</f>
        <v/>
      </c>
      <c r="U1247" s="40">
        <f>MAX(INDEX(U$232:U$243,$D1247)+U1238*(1+$E1247),0.01)</f>
        <v/>
      </c>
      <c r="V1247" s="40">
        <f>MAX(INDEX(V$232:V$243,$D1247)+V1238*(1+$E1247),0.01)</f>
        <v/>
      </c>
      <c r="W1247" s="40">
        <f>MAX(INDEX(W$232:W$243,$D1247)+W1238*(1+$E1247),0.01)</f>
        <v/>
      </c>
      <c r="X1247" s="40">
        <f>MAX(INDEX(X$232:X$243,$D1247)+X1238*(1+$E1247),0.01)</f>
        <v/>
      </c>
      <c r="Y1247" s="40">
        <f>MAX(INDEX(Y$232:Y$243,$D1247)+Y1238*(1+$E1247),0.01)</f>
        <v/>
      </c>
      <c r="Z1247" s="40">
        <f>MAX(INDEX(Z$232:Z$243,$D1247)+Z1238*(1+$E1247),0.01)</f>
        <v/>
      </c>
      <c r="AA1247" s="40">
        <f>MAX(INDEX(AA$232:AA$243,$D1247)+AA1238*(1+$E1247),0.01)</f>
        <v/>
      </c>
      <c r="AB1247" s="40">
        <f>MAX(INDEX(AB$232:AB$243,$D1247)+AB1238*(1+$E1247),0.01)</f>
        <v/>
      </c>
      <c r="AC1247" s="40">
        <f>MAX(INDEX(AC$232:AC$243,$D1247)+AC1238*(1+$E1247),0.01)</f>
        <v/>
      </c>
      <c r="AD1247" s="42">
        <f>POSTTAX(INDEX(AD$232:AD$243,$D1247),AD1238,$E1247)</f>
        <v/>
      </c>
      <c r="AE1247" s="25">
        <f>LOWER(Settings!$C$4)&amp;".mit."&amp;$A1247&amp;IF($C1247="","","."&amp;$C1247&amp;"."&amp;$B1247)&amp;IF(INDEX(Variables!$D$5:$D$105,MATCH($A1247,Variables!$A$5:$A$105,0))="","","."&amp;INDEX(Variables!$D$5:$D$105,MATCH($A1247,Variables!$A$5:$A$105,0)))&amp;"."&amp;AE$5</f>
        <v/>
      </c>
      <c r="AF1247" s="41">
        <f>MAX(INDEX(AF$232:AF$243,$D1247)+AF1238*(1+$E1247),0.01)</f>
        <v/>
      </c>
      <c r="AG1247" s="40">
        <f>MAX(INDEX(AG$232:AG$243,$D1247)+AG1238*(1+$E1247),0.01)</f>
        <v/>
      </c>
      <c r="AH1247" s="40">
        <f>MAX(INDEX(AH$232:AH$243,$D1247)+AH1238*(1+$E1247),0.01)</f>
        <v/>
      </c>
      <c r="AI1247" s="40">
        <f>MAX(INDEX(AI$232:AI$243,$D1247)+AI1238*(1+$E1247),0.01)</f>
        <v/>
      </c>
      <c r="AJ1247" s="40">
        <f>MAX(INDEX(AJ$232:AJ$243,$D1247)+AJ1238*(1+$E1247),0.01)</f>
        <v/>
      </c>
      <c r="AK1247" s="40">
        <f>MAX(INDEX(AK$232:AK$243,$D1247)+AK1238*(1+$E1247),0.01)</f>
        <v/>
      </c>
      <c r="AL1247" s="40">
        <f>MAX(INDEX(AL$232:AL$243,$D1247)+AL1238*(1+$E1247),0.01)</f>
        <v/>
      </c>
      <c r="AM1247" s="40">
        <f>MAX(INDEX(AM$232:AM$243,$D1247)+AM1238*(1+$E1247),0.01)</f>
        <v/>
      </c>
      <c r="AN1247" s="40">
        <f>MAX(INDEX(AN$232:AN$243,$D1247)+AN1238*(1+$E1247),0.01)</f>
        <v/>
      </c>
      <c r="AO1247" s="40">
        <f>MAX(INDEX(AO$232:AO$243,$D1247)+AO1238*(1+$E1247),0.01)</f>
        <v/>
      </c>
      <c r="AP1247" s="40">
        <f>MAX(INDEX(AP$232:AP$243,$D1247)+AP1238*(1+$E1247),0.01)</f>
        <v/>
      </c>
      <c r="AQ1247" s="40">
        <f>MAX(INDEX(AQ$232:AQ$243,$D1247)+AQ1238*(1+$E1247),0.01)</f>
        <v/>
      </c>
      <c r="AR1247" s="40">
        <f>MAX(INDEX(AR$232:AR$243,$D1247)+AR1238*(1+$E1247),0.01)</f>
        <v/>
      </c>
      <c r="AS1247" s="40">
        <f>MAX(INDEX(AS$232:AS$243,$D1247)+AS1238*(1+$E1247),0.01)</f>
        <v/>
      </c>
      <c r="AT1247" s="40">
        <f>MAX(INDEX(AT$232:AT$243,$D1247)+AT1238*(1+$E1247),0.01)</f>
        <v/>
      </c>
      <c r="AU1247" s="40">
        <f>MAX(INDEX(AU$232:AU$243,$D1247)+AU1238*(1+$E1247),0.01)</f>
        <v/>
      </c>
      <c r="AV1247" s="40">
        <f>MAX(INDEX(AV$232:AV$243,$D1247)+AV1238*(1+$E1247),0.01)</f>
        <v/>
      </c>
      <c r="AW1247" s="40">
        <f>MAX(INDEX(AW$232:AW$243,$D1247)+AW1238*(1+$E1247),0.01)</f>
        <v/>
      </c>
      <c r="AX1247" s="42">
        <f>POSTTAX(INDEX(AX$232:AX$243,$D1247),AX1238,$E1247)</f>
        <v/>
      </c>
    </row>
    <row r="1248" hidden="1" outlineLevel="2">
      <c r="A1248" s="5" t="inlineStr">
        <is>
          <t>atp</t>
        </is>
      </c>
      <c r="B1248" s="5" t="inlineStr">
        <is>
          <t>oop</t>
        </is>
      </c>
      <c r="C1248" s="5" t="inlineStr">
        <is>
          <t>ftr</t>
        </is>
      </c>
      <c r="D1248" s="40">
        <f>INDEX(Inputs!$R$5:$R$132,MATCH($B1248&amp;"|"&amp;$C1248,Inputs!$A$5:$A$132,0))</f>
        <v/>
      </c>
      <c r="E1248" s="40">
        <f>INDEX(Inputs!$S$5:$S$132,MATCH($B1248&amp;"|"&amp;$C1248,Inputs!$A$5:$A$132,0))</f>
        <v/>
      </c>
      <c r="F1248" s="39" t="n"/>
      <c r="G1248" s="39" t="n"/>
      <c r="H1248" s="5">
        <f>INDEX(Variables!$B$5:$B$105,MATCH($A1248,Variables!$A$5:$A$105,0))&amp;IF($C1248="",""," | "&amp;INDEX(Mapping!$B$5:$B$26,MATCH($C1248,Mapping!$A$5:$A$26,0))&amp;" | "&amp;INDEX(Mapping!$B$30:$B$41,MATCH($B1248,Mapping!$A$30:$A$41,0)))</f>
        <v/>
      </c>
      <c r="I1248" s="5">
        <f>INDEX(Variables!$C$5:$C$105,MATCH($A1248,Variables!$A$5:$A$105,0))</f>
        <v/>
      </c>
      <c r="J1248" s="5">
        <f>INDEX(Variables!$E$5:$E$105,MATCH($A1248,Variables!$A$5:$A$105,0))</f>
        <v/>
      </c>
      <c r="K1248" s="25">
        <f>LOWER(Settings!$C$4)&amp;".mit."&amp;$A1248&amp;IF($C1248="","","."&amp;$C1248&amp;"."&amp;$B1248)&amp;IF(INDEX(Variables!$D$5:$D$105,MATCH($A1248,Variables!$A$5:$A$105,0))="","","."&amp;INDEX(Variables!$D$5:$D$105,MATCH($A1248,Variables!$A$5:$A$105,0)))&amp;"."&amp;K$5</f>
        <v/>
      </c>
      <c r="L1248" s="41">
        <f>MAX(INDEX(L$232:L$243,$D1248)+L1239*(1+$E1248),0.01)</f>
        <v/>
      </c>
      <c r="M1248" s="40">
        <f>MAX(INDEX(M$232:M$243,$D1248)+M1239*(1+$E1248),0.01)</f>
        <v/>
      </c>
      <c r="N1248" s="40">
        <f>MAX(INDEX(N$232:N$243,$D1248)+N1239*(1+$E1248),0.01)</f>
        <v/>
      </c>
      <c r="O1248" s="40">
        <f>MAX(INDEX(O$232:O$243,$D1248)+O1239*(1+$E1248),0.01)</f>
        <v/>
      </c>
      <c r="P1248" s="40">
        <f>MAX(INDEX(P$232:P$243,$D1248)+P1239*(1+$E1248),0.01)</f>
        <v/>
      </c>
      <c r="Q1248" s="40">
        <f>MAX(INDEX(Q$232:Q$243,$D1248)+Q1239*(1+$E1248),0.01)</f>
        <v/>
      </c>
      <c r="R1248" s="40">
        <f>MAX(INDEX(R$232:R$243,$D1248)+R1239*(1+$E1248),0.01)</f>
        <v/>
      </c>
      <c r="S1248" s="40">
        <f>MAX(INDEX(S$232:S$243,$D1248)+S1239*(1+$E1248),0.01)</f>
        <v/>
      </c>
      <c r="T1248" s="40">
        <f>MAX(INDEX(T$232:T$243,$D1248)+T1239*(1+$E1248),0.01)</f>
        <v/>
      </c>
      <c r="U1248" s="40">
        <f>MAX(INDEX(U$232:U$243,$D1248)+U1239*(1+$E1248),0.01)</f>
        <v/>
      </c>
      <c r="V1248" s="40">
        <f>MAX(INDEX(V$232:V$243,$D1248)+V1239*(1+$E1248),0.01)</f>
        <v/>
      </c>
      <c r="W1248" s="40">
        <f>MAX(INDEX(W$232:W$243,$D1248)+W1239*(1+$E1248),0.01)</f>
        <v/>
      </c>
      <c r="X1248" s="40">
        <f>MAX(INDEX(X$232:X$243,$D1248)+X1239*(1+$E1248),0.01)</f>
        <v/>
      </c>
      <c r="Y1248" s="40">
        <f>MAX(INDEX(Y$232:Y$243,$D1248)+Y1239*(1+$E1248),0.01)</f>
        <v/>
      </c>
      <c r="Z1248" s="40">
        <f>MAX(INDEX(Z$232:Z$243,$D1248)+Z1239*(1+$E1248),0.01)</f>
        <v/>
      </c>
      <c r="AA1248" s="40">
        <f>MAX(INDEX(AA$232:AA$243,$D1248)+AA1239*(1+$E1248),0.01)</f>
        <v/>
      </c>
      <c r="AB1248" s="40">
        <f>MAX(INDEX(AB$232:AB$243,$D1248)+AB1239*(1+$E1248),0.01)</f>
        <v/>
      </c>
      <c r="AC1248" s="40">
        <f>MAX(INDEX(AC$232:AC$243,$D1248)+AC1239*(1+$E1248),0.01)</f>
        <v/>
      </c>
      <c r="AD1248" s="42">
        <f>POSTTAX(INDEX(AD$232:AD$243,$D1248),AD1239,$E1248)</f>
        <v/>
      </c>
      <c r="AE1248" s="25">
        <f>LOWER(Settings!$C$4)&amp;".mit."&amp;$A1248&amp;IF($C1248="","","."&amp;$C1248&amp;"."&amp;$B1248)&amp;IF(INDEX(Variables!$D$5:$D$105,MATCH($A1248,Variables!$A$5:$A$105,0))="","","."&amp;INDEX(Variables!$D$5:$D$105,MATCH($A1248,Variables!$A$5:$A$105,0)))&amp;"."&amp;AE$5</f>
        <v/>
      </c>
      <c r="AF1248" s="41">
        <f>MAX(INDEX(AF$232:AF$243,$D1248)+AF1239*(1+$E1248),0.01)</f>
        <v/>
      </c>
      <c r="AG1248" s="40">
        <f>MAX(INDEX(AG$232:AG$243,$D1248)+AG1239*(1+$E1248),0.01)</f>
        <v/>
      </c>
      <c r="AH1248" s="40">
        <f>MAX(INDEX(AH$232:AH$243,$D1248)+AH1239*(1+$E1248),0.01)</f>
        <v/>
      </c>
      <c r="AI1248" s="40">
        <f>MAX(INDEX(AI$232:AI$243,$D1248)+AI1239*(1+$E1248),0.01)</f>
        <v/>
      </c>
      <c r="AJ1248" s="40">
        <f>MAX(INDEX(AJ$232:AJ$243,$D1248)+AJ1239*(1+$E1248),0.01)</f>
        <v/>
      </c>
      <c r="AK1248" s="40">
        <f>MAX(INDEX(AK$232:AK$243,$D1248)+AK1239*(1+$E1248),0.01)</f>
        <v/>
      </c>
      <c r="AL1248" s="40">
        <f>MAX(INDEX(AL$232:AL$243,$D1248)+AL1239*(1+$E1248),0.01)</f>
        <v/>
      </c>
      <c r="AM1248" s="40">
        <f>MAX(INDEX(AM$232:AM$243,$D1248)+AM1239*(1+$E1248),0.01)</f>
        <v/>
      </c>
      <c r="AN1248" s="40">
        <f>MAX(INDEX(AN$232:AN$243,$D1248)+AN1239*(1+$E1248),0.01)</f>
        <v/>
      </c>
      <c r="AO1248" s="40">
        <f>MAX(INDEX(AO$232:AO$243,$D1248)+AO1239*(1+$E1248),0.01)</f>
        <v/>
      </c>
      <c r="AP1248" s="40">
        <f>MAX(INDEX(AP$232:AP$243,$D1248)+AP1239*(1+$E1248),0.01)</f>
        <v/>
      </c>
      <c r="AQ1248" s="40">
        <f>MAX(INDEX(AQ$232:AQ$243,$D1248)+AQ1239*(1+$E1248),0.01)</f>
        <v/>
      </c>
      <c r="AR1248" s="40">
        <f>MAX(INDEX(AR$232:AR$243,$D1248)+AR1239*(1+$E1248),0.01)</f>
        <v/>
      </c>
      <c r="AS1248" s="40">
        <f>MAX(INDEX(AS$232:AS$243,$D1248)+AS1239*(1+$E1248),0.01)</f>
        <v/>
      </c>
      <c r="AT1248" s="40">
        <f>MAX(INDEX(AT$232:AT$243,$D1248)+AT1239*(1+$E1248),0.01)</f>
        <v/>
      </c>
      <c r="AU1248" s="40">
        <f>MAX(INDEX(AU$232:AU$243,$D1248)+AU1239*(1+$E1248),0.01)</f>
        <v/>
      </c>
      <c r="AV1248" s="40">
        <f>MAX(INDEX(AV$232:AV$243,$D1248)+AV1239*(1+$E1248),0.01)</f>
        <v/>
      </c>
      <c r="AW1248" s="40">
        <f>MAX(INDEX(AW$232:AW$243,$D1248)+AW1239*(1+$E1248),0.01)</f>
        <v/>
      </c>
      <c r="AX1248" s="42">
        <f>POSTTAX(INDEX(AX$232:AX$243,$D1248),AX1239,$E1248)</f>
        <v/>
      </c>
    </row>
    <row r="1249" hidden="1" outlineLevel="2">
      <c r="A1249" s="5" t="inlineStr">
        <is>
          <t>atp</t>
        </is>
      </c>
      <c r="B1249" s="5" t="inlineStr">
        <is>
          <t>bio</t>
        </is>
      </c>
      <c r="C1249" s="5" t="inlineStr">
        <is>
          <t>ftr</t>
        </is>
      </c>
      <c r="D1249" s="40">
        <f>INDEX(Inputs!$R$5:$R$132,MATCH($B1249&amp;"|"&amp;$C1249,Inputs!$A$5:$A$132,0))</f>
        <v/>
      </c>
      <c r="E1249" s="40">
        <f>INDEX(Inputs!$S$5:$S$132,MATCH($B1249&amp;"|"&amp;$C1249,Inputs!$A$5:$A$132,0))</f>
        <v/>
      </c>
      <c r="F1249" s="39" t="n"/>
      <c r="G1249" s="39" t="n"/>
      <c r="H1249" s="5">
        <f>INDEX(Variables!$B$5:$B$105,MATCH($A1249,Variables!$A$5:$A$105,0))&amp;IF($C1249="",""," | "&amp;INDEX(Mapping!$B$5:$B$26,MATCH($C1249,Mapping!$A$5:$A$26,0))&amp;" | "&amp;INDEX(Mapping!$B$30:$B$41,MATCH($B1249,Mapping!$A$30:$A$41,0)))</f>
        <v/>
      </c>
      <c r="I1249" s="5">
        <f>INDEX(Variables!$C$5:$C$105,MATCH($A1249,Variables!$A$5:$A$105,0))</f>
        <v/>
      </c>
      <c r="J1249" s="5">
        <f>INDEX(Variables!$E$5:$E$105,MATCH($A1249,Variables!$A$5:$A$105,0))</f>
        <v/>
      </c>
      <c r="K1249" s="25">
        <f>LOWER(Settings!$C$4)&amp;".mit."&amp;$A1249&amp;IF($C1249="","","."&amp;$C1249&amp;"."&amp;$B1249)&amp;IF(INDEX(Variables!$D$5:$D$105,MATCH($A1249,Variables!$A$5:$A$105,0))="","","."&amp;INDEX(Variables!$D$5:$D$105,MATCH($A1249,Variables!$A$5:$A$105,0)))&amp;"."&amp;K$5</f>
        <v/>
      </c>
      <c r="L1249" s="41">
        <f>MAX(INDEX(L$232:L$243,$D1249)+L1240*(1+$E1249),0.01)</f>
        <v/>
      </c>
      <c r="M1249" s="40">
        <f>MAX(INDEX(M$232:M$243,$D1249)+M1240*(1+$E1249),0.01)</f>
        <v/>
      </c>
      <c r="N1249" s="40">
        <f>MAX(INDEX(N$232:N$243,$D1249)+N1240*(1+$E1249),0.01)</f>
        <v/>
      </c>
      <c r="O1249" s="40">
        <f>MAX(INDEX(O$232:O$243,$D1249)+O1240*(1+$E1249),0.01)</f>
        <v/>
      </c>
      <c r="P1249" s="40">
        <f>MAX(INDEX(P$232:P$243,$D1249)+P1240*(1+$E1249),0.01)</f>
        <v/>
      </c>
      <c r="Q1249" s="40">
        <f>MAX(INDEX(Q$232:Q$243,$D1249)+Q1240*(1+$E1249),0.01)</f>
        <v/>
      </c>
      <c r="R1249" s="40">
        <f>MAX(INDEX(R$232:R$243,$D1249)+R1240*(1+$E1249),0.01)</f>
        <v/>
      </c>
      <c r="S1249" s="40">
        <f>MAX(INDEX(S$232:S$243,$D1249)+S1240*(1+$E1249),0.01)</f>
        <v/>
      </c>
      <c r="T1249" s="40">
        <f>MAX(INDEX(T$232:T$243,$D1249)+T1240*(1+$E1249),0.01)</f>
        <v/>
      </c>
      <c r="U1249" s="40">
        <f>MAX(INDEX(U$232:U$243,$D1249)+U1240*(1+$E1249),0.01)</f>
        <v/>
      </c>
      <c r="V1249" s="40">
        <f>MAX(INDEX(V$232:V$243,$D1249)+V1240*(1+$E1249),0.01)</f>
        <v/>
      </c>
      <c r="W1249" s="40">
        <f>MAX(INDEX(W$232:W$243,$D1249)+W1240*(1+$E1249),0.01)</f>
        <v/>
      </c>
      <c r="X1249" s="40">
        <f>MAX(INDEX(X$232:X$243,$D1249)+X1240*(1+$E1249),0.01)</f>
        <v/>
      </c>
      <c r="Y1249" s="40">
        <f>MAX(INDEX(Y$232:Y$243,$D1249)+Y1240*(1+$E1249),0.01)</f>
        <v/>
      </c>
      <c r="Z1249" s="40">
        <f>MAX(INDEX(Z$232:Z$243,$D1249)+Z1240*(1+$E1249),0.01)</f>
        <v/>
      </c>
      <c r="AA1249" s="40">
        <f>MAX(INDEX(AA$232:AA$243,$D1249)+AA1240*(1+$E1249),0.01)</f>
        <v/>
      </c>
      <c r="AB1249" s="40">
        <f>MAX(INDEX(AB$232:AB$243,$D1249)+AB1240*(1+$E1249),0.01)</f>
        <v/>
      </c>
      <c r="AC1249" s="40">
        <f>MAX(INDEX(AC$232:AC$243,$D1249)+AC1240*(1+$E1249),0.01)</f>
        <v/>
      </c>
      <c r="AD1249" s="42">
        <f>POSTTAX(INDEX(AD$232:AD$243,$D1249),AD1240,$E1249)</f>
        <v/>
      </c>
      <c r="AE1249" s="25">
        <f>LOWER(Settings!$C$4)&amp;".mit."&amp;$A1249&amp;IF($C1249="","","."&amp;$C1249&amp;"."&amp;$B1249)&amp;IF(INDEX(Variables!$D$5:$D$105,MATCH($A1249,Variables!$A$5:$A$105,0))="","","."&amp;INDEX(Variables!$D$5:$D$105,MATCH($A1249,Variables!$A$5:$A$105,0)))&amp;"."&amp;AE$5</f>
        <v/>
      </c>
      <c r="AF1249" s="41">
        <f>MAX(INDEX(AF$232:AF$243,$D1249)+AF1240*(1+$E1249),0.01)</f>
        <v/>
      </c>
      <c r="AG1249" s="40">
        <f>MAX(INDEX(AG$232:AG$243,$D1249)+AG1240*(1+$E1249),0.01)</f>
        <v/>
      </c>
      <c r="AH1249" s="40">
        <f>MAX(INDEX(AH$232:AH$243,$D1249)+AH1240*(1+$E1249),0.01)</f>
        <v/>
      </c>
      <c r="AI1249" s="40">
        <f>MAX(INDEX(AI$232:AI$243,$D1249)+AI1240*(1+$E1249),0.01)</f>
        <v/>
      </c>
      <c r="AJ1249" s="40">
        <f>MAX(INDEX(AJ$232:AJ$243,$D1249)+AJ1240*(1+$E1249),0.01)</f>
        <v/>
      </c>
      <c r="AK1249" s="40">
        <f>MAX(INDEX(AK$232:AK$243,$D1249)+AK1240*(1+$E1249),0.01)</f>
        <v/>
      </c>
      <c r="AL1249" s="40">
        <f>MAX(INDEX(AL$232:AL$243,$D1249)+AL1240*(1+$E1249),0.01)</f>
        <v/>
      </c>
      <c r="AM1249" s="40">
        <f>MAX(INDEX(AM$232:AM$243,$D1249)+AM1240*(1+$E1249),0.01)</f>
        <v/>
      </c>
      <c r="AN1249" s="40">
        <f>MAX(INDEX(AN$232:AN$243,$D1249)+AN1240*(1+$E1249),0.01)</f>
        <v/>
      </c>
      <c r="AO1249" s="40">
        <f>MAX(INDEX(AO$232:AO$243,$D1249)+AO1240*(1+$E1249),0.01)</f>
        <v/>
      </c>
      <c r="AP1249" s="40">
        <f>MAX(INDEX(AP$232:AP$243,$D1249)+AP1240*(1+$E1249),0.01)</f>
        <v/>
      </c>
      <c r="AQ1249" s="40">
        <f>MAX(INDEX(AQ$232:AQ$243,$D1249)+AQ1240*(1+$E1249),0.01)</f>
        <v/>
      </c>
      <c r="AR1249" s="40">
        <f>MAX(INDEX(AR$232:AR$243,$D1249)+AR1240*(1+$E1249),0.01)</f>
        <v/>
      </c>
      <c r="AS1249" s="40">
        <f>MAX(INDEX(AS$232:AS$243,$D1249)+AS1240*(1+$E1249),0.01)</f>
        <v/>
      </c>
      <c r="AT1249" s="40">
        <f>MAX(INDEX(AT$232:AT$243,$D1249)+AT1240*(1+$E1249),0.01)</f>
        <v/>
      </c>
      <c r="AU1249" s="40">
        <f>MAX(INDEX(AU$232:AU$243,$D1249)+AU1240*(1+$E1249),0.01)</f>
        <v/>
      </c>
      <c r="AV1249" s="40">
        <f>MAX(INDEX(AV$232:AV$243,$D1249)+AV1240*(1+$E1249),0.01)</f>
        <v/>
      </c>
      <c r="AW1249" s="40">
        <f>MAX(INDEX(AW$232:AW$243,$D1249)+AW1240*(1+$E1249),0.01)</f>
        <v/>
      </c>
      <c r="AX1249" s="42">
        <f>POSTTAX(INDEX(AX$232:AX$243,$D1249),AX1240,$E1249)</f>
        <v/>
      </c>
    </row>
    <row r="1250" hidden="1" outlineLevel="2"/>
    <row r="1251" hidden="1" outlineLevel="2">
      <c r="A1251" s="5" t="inlineStr">
        <is>
          <t>shp</t>
        </is>
      </c>
      <c r="B1251" s="5" t="inlineStr">
        <is>
          <t>coa</t>
        </is>
      </c>
      <c r="C1251" s="5" t="inlineStr">
        <is>
          <t>ftr</t>
        </is>
      </c>
      <c r="D1251" s="40">
        <f>INDEX(Inputs!$M$5:$M$132,MATCH($B1251&amp;"|"&amp;$C1251,Inputs!$A$5:$A$132,0))</f>
        <v/>
      </c>
      <c r="E1251" s="40">
        <f>INDEX(Inputs!$T$5:$T$132,MATCH($B1251&amp;"|"&amp;$C1251,Inputs!$A$5:$A$132,0))</f>
        <v/>
      </c>
      <c r="F1251" s="40">
        <f>INDEX(Inputs!$K$5:$K$132,MATCH($B1251&amp;"|"&amp;$C1251,Inputs!$A$5:$A$132,0))</f>
        <v/>
      </c>
      <c r="G1251" s="39" t="n"/>
      <c r="H1251" s="5">
        <f>INDEX(Variables!$B$5:$B$105,MATCH($A1251,Variables!$A$5:$A$105,0))&amp;IF($C1251="",""," | "&amp;INDEX(Mapping!$B$5:$B$26,MATCH($C1251,Mapping!$A$5:$A$26,0))&amp;" | "&amp;INDEX(Mapping!$B$30:$B$41,MATCH($B1251,Mapping!$A$30:$A$41,0)))</f>
        <v/>
      </c>
      <c r="I1251" s="5">
        <f>INDEX(Variables!$C$5:$C$105,MATCH($A1251,Variables!$A$5:$A$105,0))</f>
        <v/>
      </c>
      <c r="J1251" s="5">
        <f>INDEX(Variables!$E$5:$E$105,MATCH($A1251,Variables!$A$5:$A$105,0))</f>
        <v/>
      </c>
      <c r="K1251" s="25">
        <f>LOWER(Settings!$C$4)&amp;".mit."&amp;$A1251&amp;IF($C1251="","","."&amp;$C1251&amp;"."&amp;$B1251)&amp;IF(INDEX(Variables!$D$5:$D$105,MATCH($A1251,Variables!$A$5:$A$105,0))="","","."&amp;INDEX(Variables!$D$5:$D$105,MATCH($A1251,Variables!$A$5:$A$105,0)))&amp;"."&amp;K$5</f>
        <v/>
      </c>
      <c r="L1251" s="41">
        <f>INDEX(L$175:L$178,$D1251)*$E1251*INDEX(L$179:L$195,$F1251)</f>
        <v/>
      </c>
      <c r="M1251" s="40">
        <f>INDEX(M$175:M$178,$D1251)*$E1251*INDEX(M$179:M$195,$F1251)</f>
        <v/>
      </c>
      <c r="N1251" s="40">
        <f>INDEX(N$175:N$178,$D1251)*$E1251*INDEX(N$179:N$195,$F1251)</f>
        <v/>
      </c>
      <c r="O1251" s="40">
        <f>INDEX(O$175:O$178,$D1251)*$E1251*INDEX(O$179:O$195,$F1251)</f>
        <v/>
      </c>
      <c r="P1251" s="40">
        <f>INDEX(P$175:P$178,$D1251)*$E1251*INDEX(P$179:P$195,$F1251)</f>
        <v/>
      </c>
      <c r="Q1251" s="40">
        <f>INDEX(Q$175:Q$178,$D1251)*$E1251*INDEX(Q$179:Q$195,$F1251)</f>
        <v/>
      </c>
      <c r="R1251" s="40">
        <f>INDEX(R$175:R$178,$D1251)*$E1251*INDEX(R$179:R$195,$F1251)</f>
        <v/>
      </c>
      <c r="S1251" s="40">
        <f>INDEX(S$175:S$178,$D1251)*$E1251*INDEX(S$179:S$195,$F1251)</f>
        <v/>
      </c>
      <c r="T1251" s="40">
        <f>INDEX(T$175:T$178,$D1251)*$E1251*INDEX(T$179:T$195,$F1251)</f>
        <v/>
      </c>
      <c r="U1251" s="40">
        <f>INDEX(U$175:U$178,$D1251)*$E1251*INDEX(U$179:U$195,$F1251)</f>
        <v/>
      </c>
      <c r="V1251" s="40">
        <f>INDEX(V$175:V$178,$D1251)*$E1251*INDEX(V$179:V$195,$F1251)</f>
        <v/>
      </c>
      <c r="W1251" s="40">
        <f>INDEX(W$175:W$178,$D1251)*$E1251*INDEX(W$179:W$195,$F1251)</f>
        <v/>
      </c>
      <c r="X1251" s="40">
        <f>INDEX(X$175:X$178,$D1251)*$E1251*INDEX(X$179:X$195,$F1251)</f>
        <v/>
      </c>
      <c r="Y1251" s="40">
        <f>INDEX(Y$175:Y$178,$D1251)*$E1251*INDEX(Y$179:Y$195,$F1251)</f>
        <v/>
      </c>
      <c r="Z1251" s="40">
        <f>INDEX(Z$175:Z$178,$D1251)*$E1251*INDEX(Z$179:Z$195,$F1251)</f>
        <v/>
      </c>
      <c r="AA1251" s="40">
        <f>INDEX(AA$175:AA$178,$D1251)*$E1251*INDEX(AA$179:AA$195,$F1251)</f>
        <v/>
      </c>
      <c r="AB1251" s="40">
        <f>INDEX(AB$175:AB$178,$D1251)*$E1251*INDEX(AB$179:AB$195,$F1251)</f>
        <v/>
      </c>
      <c r="AC1251" s="40">
        <f>INDEX(AC$175:AC$178,$D1251)*$E1251*INDEX(AC$179:AC$195,$F1251)</f>
        <v/>
      </c>
      <c r="AD1251" s="42">
        <f>SHADOWEFF(INDEX(AD$175:AD$178,$D1251),$E1251,INDEX(AD$179:AD$195,$F1251))</f>
        <v/>
      </c>
      <c r="AE1251" s="25">
        <f>LOWER(Settings!$C$4)&amp;".mit."&amp;$A1251&amp;IF($C1251="","","."&amp;$C1251&amp;"."&amp;$B1251)&amp;IF(INDEX(Variables!$D$5:$D$105,MATCH($A1251,Variables!$A$5:$A$105,0))="","","."&amp;INDEX(Variables!$D$5:$D$105,MATCH($A1251,Variables!$A$5:$A$105,0)))&amp;"."&amp;AE$5</f>
        <v/>
      </c>
      <c r="AF1251" s="41">
        <f>INDEX(AF$175:AF$178,$D1251)*$E1251*INDEX(AF$179:AF$195,$F1251)</f>
        <v/>
      </c>
      <c r="AG1251" s="40">
        <f>INDEX(AG$175:AG$178,$D1251)*$E1251*INDEX(AG$179:AG$195,$F1251)</f>
        <v/>
      </c>
      <c r="AH1251" s="40">
        <f>INDEX(AH$175:AH$178,$D1251)*$E1251*INDEX(AH$179:AH$195,$F1251)</f>
        <v/>
      </c>
      <c r="AI1251" s="40">
        <f>INDEX(AI$175:AI$178,$D1251)*$E1251*INDEX(AI$179:AI$195,$F1251)</f>
        <v/>
      </c>
      <c r="AJ1251" s="40">
        <f>INDEX(AJ$175:AJ$178,$D1251)*$E1251*INDEX(AJ$179:AJ$195,$F1251)</f>
        <v/>
      </c>
      <c r="AK1251" s="40">
        <f>INDEX(AK$175:AK$178,$D1251)*$E1251*INDEX(AK$179:AK$195,$F1251)</f>
        <v/>
      </c>
      <c r="AL1251" s="40">
        <f>INDEX(AL$175:AL$178,$D1251)*$E1251*INDEX(AL$179:AL$195,$F1251)</f>
        <v/>
      </c>
      <c r="AM1251" s="40">
        <f>INDEX(AM$175:AM$178,$D1251)*$E1251*INDEX(AM$179:AM$195,$F1251)</f>
        <v/>
      </c>
      <c r="AN1251" s="40">
        <f>INDEX(AN$175:AN$178,$D1251)*$E1251*INDEX(AN$179:AN$195,$F1251)</f>
        <v/>
      </c>
      <c r="AO1251" s="40">
        <f>INDEX(AO$175:AO$178,$D1251)*$E1251*INDEX(AO$179:AO$195,$F1251)</f>
        <v/>
      </c>
      <c r="AP1251" s="40">
        <f>INDEX(AP$175:AP$178,$D1251)*$E1251*INDEX(AP$179:AP$195,$F1251)</f>
        <v/>
      </c>
      <c r="AQ1251" s="40">
        <f>INDEX(AQ$175:AQ$178,$D1251)*$E1251*INDEX(AQ$179:AQ$195,$F1251)</f>
        <v/>
      </c>
      <c r="AR1251" s="40">
        <f>INDEX(AR$175:AR$178,$D1251)*$E1251*INDEX(AR$179:AR$195,$F1251)</f>
        <v/>
      </c>
      <c r="AS1251" s="40">
        <f>INDEX(AS$175:AS$178,$D1251)*$E1251*INDEX(AS$179:AS$195,$F1251)</f>
        <v/>
      </c>
      <c r="AT1251" s="40">
        <f>INDEX(AT$175:AT$178,$D1251)*$E1251*INDEX(AT$179:AT$195,$F1251)</f>
        <v/>
      </c>
      <c r="AU1251" s="40">
        <f>INDEX(AU$175:AU$178,$D1251)*$E1251*INDEX(AU$179:AU$195,$F1251)</f>
        <v/>
      </c>
      <c r="AV1251" s="40">
        <f>INDEX(AV$175:AV$178,$D1251)*$E1251*INDEX(AV$179:AV$195,$F1251)</f>
        <v/>
      </c>
      <c r="AW1251" s="40">
        <f>INDEX(AW$175:AW$178,$D1251)*$E1251*INDEX(AW$179:AW$195,$F1251)</f>
        <v/>
      </c>
      <c r="AX1251" s="42">
        <f>SHADOWEFF(INDEX(AX$175:AX$178,$D1251),$E1251,INDEX(AX$179:AX$195,$F1251))</f>
        <v/>
      </c>
    </row>
    <row r="1252" hidden="1" outlineLevel="2">
      <c r="A1252" s="5" t="inlineStr">
        <is>
          <t>shp</t>
        </is>
      </c>
      <c r="B1252" s="5" t="inlineStr">
        <is>
          <t>nga</t>
        </is>
      </c>
      <c r="C1252" s="5" t="inlineStr">
        <is>
          <t>ftr</t>
        </is>
      </c>
      <c r="D1252" s="40">
        <f>INDEX(Inputs!$M$5:$M$132,MATCH($B1252&amp;"|"&amp;$C1252,Inputs!$A$5:$A$132,0))</f>
        <v/>
      </c>
      <c r="E1252" s="40">
        <f>INDEX(Inputs!$T$5:$T$132,MATCH($B1252&amp;"|"&amp;$C1252,Inputs!$A$5:$A$132,0))</f>
        <v/>
      </c>
      <c r="F1252" s="40">
        <f>INDEX(Inputs!$K$5:$K$132,MATCH($B1252&amp;"|"&amp;$C1252,Inputs!$A$5:$A$132,0))</f>
        <v/>
      </c>
      <c r="G1252" s="39" t="n"/>
      <c r="H1252" s="5">
        <f>INDEX(Variables!$B$5:$B$105,MATCH($A1252,Variables!$A$5:$A$105,0))&amp;IF($C1252="",""," | "&amp;INDEX(Mapping!$B$5:$B$26,MATCH($C1252,Mapping!$A$5:$A$26,0))&amp;" | "&amp;INDEX(Mapping!$B$30:$B$41,MATCH($B1252,Mapping!$A$30:$A$41,0)))</f>
        <v/>
      </c>
      <c r="I1252" s="5">
        <f>INDEX(Variables!$C$5:$C$105,MATCH($A1252,Variables!$A$5:$A$105,0))</f>
        <v/>
      </c>
      <c r="J1252" s="5">
        <f>INDEX(Variables!$E$5:$E$105,MATCH($A1252,Variables!$A$5:$A$105,0))</f>
        <v/>
      </c>
      <c r="K1252" s="25">
        <f>LOWER(Settings!$C$4)&amp;".mit."&amp;$A1252&amp;IF($C1252="","","."&amp;$C1252&amp;"."&amp;$B1252)&amp;IF(INDEX(Variables!$D$5:$D$105,MATCH($A1252,Variables!$A$5:$A$105,0))="","","."&amp;INDEX(Variables!$D$5:$D$105,MATCH($A1252,Variables!$A$5:$A$105,0)))&amp;"."&amp;K$5</f>
        <v/>
      </c>
      <c r="L1252" s="41">
        <f>INDEX(L$175:L$178,$D1252)*$E1252*INDEX(L$179:L$195,$F1252)</f>
        <v/>
      </c>
      <c r="M1252" s="40">
        <f>INDEX(M$175:M$178,$D1252)*$E1252*INDEX(M$179:M$195,$F1252)</f>
        <v/>
      </c>
      <c r="N1252" s="40">
        <f>INDEX(N$175:N$178,$D1252)*$E1252*INDEX(N$179:N$195,$F1252)</f>
        <v/>
      </c>
      <c r="O1252" s="40">
        <f>INDEX(O$175:O$178,$D1252)*$E1252*INDEX(O$179:O$195,$F1252)</f>
        <v/>
      </c>
      <c r="P1252" s="40">
        <f>INDEX(P$175:P$178,$D1252)*$E1252*INDEX(P$179:P$195,$F1252)</f>
        <v/>
      </c>
      <c r="Q1252" s="40">
        <f>INDEX(Q$175:Q$178,$D1252)*$E1252*INDEX(Q$179:Q$195,$F1252)</f>
        <v/>
      </c>
      <c r="R1252" s="40">
        <f>INDEX(R$175:R$178,$D1252)*$E1252*INDEX(R$179:R$195,$F1252)</f>
        <v/>
      </c>
      <c r="S1252" s="40">
        <f>INDEX(S$175:S$178,$D1252)*$E1252*INDEX(S$179:S$195,$F1252)</f>
        <v/>
      </c>
      <c r="T1252" s="40">
        <f>INDEX(T$175:T$178,$D1252)*$E1252*INDEX(T$179:T$195,$F1252)</f>
        <v/>
      </c>
      <c r="U1252" s="40">
        <f>INDEX(U$175:U$178,$D1252)*$E1252*INDEX(U$179:U$195,$F1252)</f>
        <v/>
      </c>
      <c r="V1252" s="40">
        <f>INDEX(V$175:V$178,$D1252)*$E1252*INDEX(V$179:V$195,$F1252)</f>
        <v/>
      </c>
      <c r="W1252" s="40">
        <f>INDEX(W$175:W$178,$D1252)*$E1252*INDEX(W$179:W$195,$F1252)</f>
        <v/>
      </c>
      <c r="X1252" s="40">
        <f>INDEX(X$175:X$178,$D1252)*$E1252*INDEX(X$179:X$195,$F1252)</f>
        <v/>
      </c>
      <c r="Y1252" s="40">
        <f>INDEX(Y$175:Y$178,$D1252)*$E1252*INDEX(Y$179:Y$195,$F1252)</f>
        <v/>
      </c>
      <c r="Z1252" s="40">
        <f>INDEX(Z$175:Z$178,$D1252)*$E1252*INDEX(Z$179:Z$195,$F1252)</f>
        <v/>
      </c>
      <c r="AA1252" s="40">
        <f>INDEX(AA$175:AA$178,$D1252)*$E1252*INDEX(AA$179:AA$195,$F1252)</f>
        <v/>
      </c>
      <c r="AB1252" s="40">
        <f>INDEX(AB$175:AB$178,$D1252)*$E1252*INDEX(AB$179:AB$195,$F1252)</f>
        <v/>
      </c>
      <c r="AC1252" s="40">
        <f>INDEX(AC$175:AC$178,$D1252)*$E1252*INDEX(AC$179:AC$195,$F1252)</f>
        <v/>
      </c>
      <c r="AD1252" s="42">
        <f>SHADOWEFF(INDEX(AD$175:AD$178,$D1252),$E1252,INDEX(AD$179:AD$195,$F1252))</f>
        <v/>
      </c>
      <c r="AE1252" s="25">
        <f>LOWER(Settings!$C$4)&amp;".mit."&amp;$A1252&amp;IF($C1252="","","."&amp;$C1252&amp;"."&amp;$B1252)&amp;IF(INDEX(Variables!$D$5:$D$105,MATCH($A1252,Variables!$A$5:$A$105,0))="","","."&amp;INDEX(Variables!$D$5:$D$105,MATCH($A1252,Variables!$A$5:$A$105,0)))&amp;"."&amp;AE$5</f>
        <v/>
      </c>
      <c r="AF1252" s="41">
        <f>INDEX(AF$175:AF$178,$D1252)*$E1252*INDEX(AF$179:AF$195,$F1252)</f>
        <v/>
      </c>
      <c r="AG1252" s="40">
        <f>INDEX(AG$175:AG$178,$D1252)*$E1252*INDEX(AG$179:AG$195,$F1252)</f>
        <v/>
      </c>
      <c r="AH1252" s="40">
        <f>INDEX(AH$175:AH$178,$D1252)*$E1252*INDEX(AH$179:AH$195,$F1252)</f>
        <v/>
      </c>
      <c r="AI1252" s="40">
        <f>INDEX(AI$175:AI$178,$D1252)*$E1252*INDEX(AI$179:AI$195,$F1252)</f>
        <v/>
      </c>
      <c r="AJ1252" s="40">
        <f>INDEX(AJ$175:AJ$178,$D1252)*$E1252*INDEX(AJ$179:AJ$195,$F1252)</f>
        <v/>
      </c>
      <c r="AK1252" s="40">
        <f>INDEX(AK$175:AK$178,$D1252)*$E1252*INDEX(AK$179:AK$195,$F1252)</f>
        <v/>
      </c>
      <c r="AL1252" s="40">
        <f>INDEX(AL$175:AL$178,$D1252)*$E1252*INDEX(AL$179:AL$195,$F1252)</f>
        <v/>
      </c>
      <c r="AM1252" s="40">
        <f>INDEX(AM$175:AM$178,$D1252)*$E1252*INDEX(AM$179:AM$195,$F1252)</f>
        <v/>
      </c>
      <c r="AN1252" s="40">
        <f>INDEX(AN$175:AN$178,$D1252)*$E1252*INDEX(AN$179:AN$195,$F1252)</f>
        <v/>
      </c>
      <c r="AO1252" s="40">
        <f>INDEX(AO$175:AO$178,$D1252)*$E1252*INDEX(AO$179:AO$195,$F1252)</f>
        <v/>
      </c>
      <c r="AP1252" s="40">
        <f>INDEX(AP$175:AP$178,$D1252)*$E1252*INDEX(AP$179:AP$195,$F1252)</f>
        <v/>
      </c>
      <c r="AQ1252" s="40">
        <f>INDEX(AQ$175:AQ$178,$D1252)*$E1252*INDEX(AQ$179:AQ$195,$F1252)</f>
        <v/>
      </c>
      <c r="AR1252" s="40">
        <f>INDEX(AR$175:AR$178,$D1252)*$E1252*INDEX(AR$179:AR$195,$F1252)</f>
        <v/>
      </c>
      <c r="AS1252" s="40">
        <f>INDEX(AS$175:AS$178,$D1252)*$E1252*INDEX(AS$179:AS$195,$F1252)</f>
        <v/>
      </c>
      <c r="AT1252" s="40">
        <f>INDEX(AT$175:AT$178,$D1252)*$E1252*INDEX(AT$179:AT$195,$F1252)</f>
        <v/>
      </c>
      <c r="AU1252" s="40">
        <f>INDEX(AU$175:AU$178,$D1252)*$E1252*INDEX(AU$179:AU$195,$F1252)</f>
        <v/>
      </c>
      <c r="AV1252" s="40">
        <f>INDEX(AV$175:AV$178,$D1252)*$E1252*INDEX(AV$179:AV$195,$F1252)</f>
        <v/>
      </c>
      <c r="AW1252" s="40">
        <f>INDEX(AW$175:AW$178,$D1252)*$E1252*INDEX(AW$179:AW$195,$F1252)</f>
        <v/>
      </c>
      <c r="AX1252" s="42">
        <f>SHADOWEFF(INDEX(AX$175:AX$178,$D1252),$E1252,INDEX(AX$179:AX$195,$F1252))</f>
        <v/>
      </c>
    </row>
    <row r="1253" hidden="1" outlineLevel="2">
      <c r="A1253" s="5" t="inlineStr">
        <is>
          <t>shp</t>
        </is>
      </c>
      <c r="B1253" s="5" t="inlineStr">
        <is>
          <t>gso</t>
        </is>
      </c>
      <c r="C1253" s="5" t="inlineStr">
        <is>
          <t>ftr</t>
        </is>
      </c>
      <c r="D1253" s="40">
        <f>INDEX(Inputs!$M$5:$M$132,MATCH($B1253&amp;"|"&amp;$C1253,Inputs!$A$5:$A$132,0))</f>
        <v/>
      </c>
      <c r="E1253" s="40">
        <f>INDEX(Inputs!$T$5:$T$132,MATCH($B1253&amp;"|"&amp;$C1253,Inputs!$A$5:$A$132,0))</f>
        <v/>
      </c>
      <c r="F1253" s="40">
        <f>INDEX(Inputs!$K$5:$K$132,MATCH($B1253&amp;"|"&amp;$C1253,Inputs!$A$5:$A$132,0))</f>
        <v/>
      </c>
      <c r="G1253" s="39" t="n"/>
      <c r="H1253" s="5">
        <f>INDEX(Variables!$B$5:$B$105,MATCH($A1253,Variables!$A$5:$A$105,0))&amp;IF($C1253="",""," | "&amp;INDEX(Mapping!$B$5:$B$26,MATCH($C1253,Mapping!$A$5:$A$26,0))&amp;" | "&amp;INDEX(Mapping!$B$30:$B$41,MATCH($B1253,Mapping!$A$30:$A$41,0)))</f>
        <v/>
      </c>
      <c r="I1253" s="5">
        <f>INDEX(Variables!$C$5:$C$105,MATCH($A1253,Variables!$A$5:$A$105,0))</f>
        <v/>
      </c>
      <c r="J1253" s="5">
        <f>INDEX(Variables!$E$5:$E$105,MATCH($A1253,Variables!$A$5:$A$105,0))</f>
        <v/>
      </c>
      <c r="K1253" s="25">
        <f>LOWER(Settings!$C$4)&amp;".mit."&amp;$A1253&amp;IF($C1253="","","."&amp;$C1253&amp;"."&amp;$B1253)&amp;IF(INDEX(Variables!$D$5:$D$105,MATCH($A1253,Variables!$A$5:$A$105,0))="","","."&amp;INDEX(Variables!$D$5:$D$105,MATCH($A1253,Variables!$A$5:$A$105,0)))&amp;"."&amp;K$5</f>
        <v/>
      </c>
      <c r="L1253" s="41">
        <f>INDEX(L$175:L$178,$D1253)*$E1253*INDEX(L$179:L$195,$F1253)</f>
        <v/>
      </c>
      <c r="M1253" s="40">
        <f>INDEX(M$175:M$178,$D1253)*$E1253*INDEX(M$179:M$195,$F1253)</f>
        <v/>
      </c>
      <c r="N1253" s="40">
        <f>INDEX(N$175:N$178,$D1253)*$E1253*INDEX(N$179:N$195,$F1253)</f>
        <v/>
      </c>
      <c r="O1253" s="40">
        <f>INDEX(O$175:O$178,$D1253)*$E1253*INDEX(O$179:O$195,$F1253)</f>
        <v/>
      </c>
      <c r="P1253" s="40">
        <f>INDEX(P$175:P$178,$D1253)*$E1253*INDEX(P$179:P$195,$F1253)</f>
        <v/>
      </c>
      <c r="Q1253" s="40">
        <f>INDEX(Q$175:Q$178,$D1253)*$E1253*INDEX(Q$179:Q$195,$F1253)</f>
        <v/>
      </c>
      <c r="R1253" s="40">
        <f>INDEX(R$175:R$178,$D1253)*$E1253*INDEX(R$179:R$195,$F1253)</f>
        <v/>
      </c>
      <c r="S1253" s="40">
        <f>INDEX(S$175:S$178,$D1253)*$E1253*INDEX(S$179:S$195,$F1253)</f>
        <v/>
      </c>
      <c r="T1253" s="40">
        <f>INDEX(T$175:T$178,$D1253)*$E1253*INDEX(T$179:T$195,$F1253)</f>
        <v/>
      </c>
      <c r="U1253" s="40">
        <f>INDEX(U$175:U$178,$D1253)*$E1253*INDEX(U$179:U$195,$F1253)</f>
        <v/>
      </c>
      <c r="V1253" s="40">
        <f>INDEX(V$175:V$178,$D1253)*$E1253*INDEX(V$179:V$195,$F1253)</f>
        <v/>
      </c>
      <c r="W1253" s="40">
        <f>INDEX(W$175:W$178,$D1253)*$E1253*INDEX(W$179:W$195,$F1253)</f>
        <v/>
      </c>
      <c r="X1253" s="40">
        <f>INDEX(X$175:X$178,$D1253)*$E1253*INDEX(X$179:X$195,$F1253)</f>
        <v/>
      </c>
      <c r="Y1253" s="40">
        <f>INDEX(Y$175:Y$178,$D1253)*$E1253*INDEX(Y$179:Y$195,$F1253)</f>
        <v/>
      </c>
      <c r="Z1253" s="40">
        <f>INDEX(Z$175:Z$178,$D1253)*$E1253*INDEX(Z$179:Z$195,$F1253)</f>
        <v/>
      </c>
      <c r="AA1253" s="40">
        <f>INDEX(AA$175:AA$178,$D1253)*$E1253*INDEX(AA$179:AA$195,$F1253)</f>
        <v/>
      </c>
      <c r="AB1253" s="40">
        <f>INDEX(AB$175:AB$178,$D1253)*$E1253*INDEX(AB$179:AB$195,$F1253)</f>
        <v/>
      </c>
      <c r="AC1253" s="40">
        <f>INDEX(AC$175:AC$178,$D1253)*$E1253*INDEX(AC$179:AC$195,$F1253)</f>
        <v/>
      </c>
      <c r="AD1253" s="42">
        <f>SHADOWEFF(INDEX(AD$175:AD$178,$D1253),$E1253,INDEX(AD$179:AD$195,$F1253))</f>
        <v/>
      </c>
      <c r="AE1253" s="25">
        <f>LOWER(Settings!$C$4)&amp;".mit."&amp;$A1253&amp;IF($C1253="","","."&amp;$C1253&amp;"."&amp;$B1253)&amp;IF(INDEX(Variables!$D$5:$D$105,MATCH($A1253,Variables!$A$5:$A$105,0))="","","."&amp;INDEX(Variables!$D$5:$D$105,MATCH($A1253,Variables!$A$5:$A$105,0)))&amp;"."&amp;AE$5</f>
        <v/>
      </c>
      <c r="AF1253" s="41">
        <f>INDEX(AF$175:AF$178,$D1253)*$E1253*INDEX(AF$179:AF$195,$F1253)</f>
        <v/>
      </c>
      <c r="AG1253" s="40">
        <f>INDEX(AG$175:AG$178,$D1253)*$E1253*INDEX(AG$179:AG$195,$F1253)</f>
        <v/>
      </c>
      <c r="AH1253" s="40">
        <f>INDEX(AH$175:AH$178,$D1253)*$E1253*INDEX(AH$179:AH$195,$F1253)</f>
        <v/>
      </c>
      <c r="AI1253" s="40">
        <f>INDEX(AI$175:AI$178,$D1253)*$E1253*INDEX(AI$179:AI$195,$F1253)</f>
        <v/>
      </c>
      <c r="AJ1253" s="40">
        <f>INDEX(AJ$175:AJ$178,$D1253)*$E1253*INDEX(AJ$179:AJ$195,$F1253)</f>
        <v/>
      </c>
      <c r="AK1253" s="40">
        <f>INDEX(AK$175:AK$178,$D1253)*$E1253*INDEX(AK$179:AK$195,$F1253)</f>
        <v/>
      </c>
      <c r="AL1253" s="40">
        <f>INDEX(AL$175:AL$178,$D1253)*$E1253*INDEX(AL$179:AL$195,$F1253)</f>
        <v/>
      </c>
      <c r="AM1253" s="40">
        <f>INDEX(AM$175:AM$178,$D1253)*$E1253*INDEX(AM$179:AM$195,$F1253)</f>
        <v/>
      </c>
      <c r="AN1253" s="40">
        <f>INDEX(AN$175:AN$178,$D1253)*$E1253*INDEX(AN$179:AN$195,$F1253)</f>
        <v/>
      </c>
      <c r="AO1253" s="40">
        <f>INDEX(AO$175:AO$178,$D1253)*$E1253*INDEX(AO$179:AO$195,$F1253)</f>
        <v/>
      </c>
      <c r="AP1253" s="40">
        <f>INDEX(AP$175:AP$178,$D1253)*$E1253*INDEX(AP$179:AP$195,$F1253)</f>
        <v/>
      </c>
      <c r="AQ1253" s="40">
        <f>INDEX(AQ$175:AQ$178,$D1253)*$E1253*INDEX(AQ$179:AQ$195,$F1253)</f>
        <v/>
      </c>
      <c r="AR1253" s="40">
        <f>INDEX(AR$175:AR$178,$D1253)*$E1253*INDEX(AR$179:AR$195,$F1253)</f>
        <v/>
      </c>
      <c r="AS1253" s="40">
        <f>INDEX(AS$175:AS$178,$D1253)*$E1253*INDEX(AS$179:AS$195,$F1253)</f>
        <v/>
      </c>
      <c r="AT1253" s="40">
        <f>INDEX(AT$175:AT$178,$D1253)*$E1253*INDEX(AT$179:AT$195,$F1253)</f>
        <v/>
      </c>
      <c r="AU1253" s="40">
        <f>INDEX(AU$175:AU$178,$D1253)*$E1253*INDEX(AU$179:AU$195,$F1253)</f>
        <v/>
      </c>
      <c r="AV1253" s="40">
        <f>INDEX(AV$175:AV$178,$D1253)*$E1253*INDEX(AV$179:AV$195,$F1253)</f>
        <v/>
      </c>
      <c r="AW1253" s="40">
        <f>INDEX(AW$175:AW$178,$D1253)*$E1253*INDEX(AW$179:AW$195,$F1253)</f>
        <v/>
      </c>
      <c r="AX1253" s="42">
        <f>SHADOWEFF(INDEX(AX$175:AX$178,$D1253),$E1253,INDEX(AX$179:AX$195,$F1253))</f>
        <v/>
      </c>
    </row>
    <row r="1254" hidden="1" outlineLevel="2">
      <c r="A1254" s="5" t="inlineStr">
        <is>
          <t>shp</t>
        </is>
      </c>
      <c r="B1254" s="5" t="inlineStr">
        <is>
          <t>die</t>
        </is>
      </c>
      <c r="C1254" s="5" t="inlineStr">
        <is>
          <t>ftr</t>
        </is>
      </c>
      <c r="D1254" s="40">
        <f>INDEX(Inputs!$M$5:$M$132,MATCH($B1254&amp;"|"&amp;$C1254,Inputs!$A$5:$A$132,0))</f>
        <v/>
      </c>
      <c r="E1254" s="40">
        <f>INDEX(Inputs!$T$5:$T$132,MATCH($B1254&amp;"|"&amp;$C1254,Inputs!$A$5:$A$132,0))</f>
        <v/>
      </c>
      <c r="F1254" s="40">
        <f>INDEX(Inputs!$K$5:$K$132,MATCH($B1254&amp;"|"&amp;$C1254,Inputs!$A$5:$A$132,0))</f>
        <v/>
      </c>
      <c r="G1254" s="39" t="n"/>
      <c r="H1254" s="5">
        <f>INDEX(Variables!$B$5:$B$105,MATCH($A1254,Variables!$A$5:$A$105,0))&amp;IF($C1254="",""," | "&amp;INDEX(Mapping!$B$5:$B$26,MATCH($C1254,Mapping!$A$5:$A$26,0))&amp;" | "&amp;INDEX(Mapping!$B$30:$B$41,MATCH($B1254,Mapping!$A$30:$A$41,0)))</f>
        <v/>
      </c>
      <c r="I1254" s="5">
        <f>INDEX(Variables!$C$5:$C$105,MATCH($A1254,Variables!$A$5:$A$105,0))</f>
        <v/>
      </c>
      <c r="J1254" s="5">
        <f>INDEX(Variables!$E$5:$E$105,MATCH($A1254,Variables!$A$5:$A$105,0))</f>
        <v/>
      </c>
      <c r="K1254" s="25">
        <f>LOWER(Settings!$C$4)&amp;".mit."&amp;$A1254&amp;IF($C1254="","","."&amp;$C1254&amp;"."&amp;$B1254)&amp;IF(INDEX(Variables!$D$5:$D$105,MATCH($A1254,Variables!$A$5:$A$105,0))="","","."&amp;INDEX(Variables!$D$5:$D$105,MATCH($A1254,Variables!$A$5:$A$105,0)))&amp;"."&amp;K$5</f>
        <v/>
      </c>
      <c r="L1254" s="41">
        <f>INDEX(L$175:L$178,$D1254)*$E1254*INDEX(L$179:L$195,$F1254)</f>
        <v/>
      </c>
      <c r="M1254" s="40">
        <f>INDEX(M$175:M$178,$D1254)*$E1254*INDEX(M$179:M$195,$F1254)</f>
        <v/>
      </c>
      <c r="N1254" s="40">
        <f>INDEX(N$175:N$178,$D1254)*$E1254*INDEX(N$179:N$195,$F1254)</f>
        <v/>
      </c>
      <c r="O1254" s="40">
        <f>INDEX(O$175:O$178,$D1254)*$E1254*INDEX(O$179:O$195,$F1254)</f>
        <v/>
      </c>
      <c r="P1254" s="40">
        <f>INDEX(P$175:P$178,$D1254)*$E1254*INDEX(P$179:P$195,$F1254)</f>
        <v/>
      </c>
      <c r="Q1254" s="40">
        <f>INDEX(Q$175:Q$178,$D1254)*$E1254*INDEX(Q$179:Q$195,$F1254)</f>
        <v/>
      </c>
      <c r="R1254" s="40">
        <f>INDEX(R$175:R$178,$D1254)*$E1254*INDEX(R$179:R$195,$F1254)</f>
        <v/>
      </c>
      <c r="S1254" s="40">
        <f>INDEX(S$175:S$178,$D1254)*$E1254*INDEX(S$179:S$195,$F1254)</f>
        <v/>
      </c>
      <c r="T1254" s="40">
        <f>INDEX(T$175:T$178,$D1254)*$E1254*INDEX(T$179:T$195,$F1254)</f>
        <v/>
      </c>
      <c r="U1254" s="40">
        <f>INDEX(U$175:U$178,$D1254)*$E1254*INDEX(U$179:U$195,$F1254)</f>
        <v/>
      </c>
      <c r="V1254" s="40">
        <f>INDEX(V$175:V$178,$D1254)*$E1254*INDEX(V$179:V$195,$F1254)</f>
        <v/>
      </c>
      <c r="W1254" s="40">
        <f>INDEX(W$175:W$178,$D1254)*$E1254*INDEX(W$179:W$195,$F1254)</f>
        <v/>
      </c>
      <c r="X1254" s="40">
        <f>INDEX(X$175:X$178,$D1254)*$E1254*INDEX(X$179:X$195,$F1254)</f>
        <v/>
      </c>
      <c r="Y1254" s="40">
        <f>INDEX(Y$175:Y$178,$D1254)*$E1254*INDEX(Y$179:Y$195,$F1254)</f>
        <v/>
      </c>
      <c r="Z1254" s="40">
        <f>INDEX(Z$175:Z$178,$D1254)*$E1254*INDEX(Z$179:Z$195,$F1254)</f>
        <v/>
      </c>
      <c r="AA1254" s="40">
        <f>INDEX(AA$175:AA$178,$D1254)*$E1254*INDEX(AA$179:AA$195,$F1254)</f>
        <v/>
      </c>
      <c r="AB1254" s="40">
        <f>INDEX(AB$175:AB$178,$D1254)*$E1254*INDEX(AB$179:AB$195,$F1254)</f>
        <v/>
      </c>
      <c r="AC1254" s="40">
        <f>INDEX(AC$175:AC$178,$D1254)*$E1254*INDEX(AC$179:AC$195,$F1254)</f>
        <v/>
      </c>
      <c r="AD1254" s="42">
        <f>SHADOWEFF(INDEX(AD$175:AD$178,$D1254),$E1254,INDEX(AD$179:AD$195,$F1254))</f>
        <v/>
      </c>
      <c r="AE1254" s="25">
        <f>LOWER(Settings!$C$4)&amp;".mit."&amp;$A1254&amp;IF($C1254="","","."&amp;$C1254&amp;"."&amp;$B1254)&amp;IF(INDEX(Variables!$D$5:$D$105,MATCH($A1254,Variables!$A$5:$A$105,0))="","","."&amp;INDEX(Variables!$D$5:$D$105,MATCH($A1254,Variables!$A$5:$A$105,0)))&amp;"."&amp;AE$5</f>
        <v/>
      </c>
      <c r="AF1254" s="41">
        <f>INDEX(AF$175:AF$178,$D1254)*$E1254*INDEX(AF$179:AF$195,$F1254)</f>
        <v/>
      </c>
      <c r="AG1254" s="40">
        <f>INDEX(AG$175:AG$178,$D1254)*$E1254*INDEX(AG$179:AG$195,$F1254)</f>
        <v/>
      </c>
      <c r="AH1254" s="40">
        <f>INDEX(AH$175:AH$178,$D1254)*$E1254*INDEX(AH$179:AH$195,$F1254)</f>
        <v/>
      </c>
      <c r="AI1254" s="40">
        <f>INDEX(AI$175:AI$178,$D1254)*$E1254*INDEX(AI$179:AI$195,$F1254)</f>
        <v/>
      </c>
      <c r="AJ1254" s="40">
        <f>INDEX(AJ$175:AJ$178,$D1254)*$E1254*INDEX(AJ$179:AJ$195,$F1254)</f>
        <v/>
      </c>
      <c r="AK1254" s="40">
        <f>INDEX(AK$175:AK$178,$D1254)*$E1254*INDEX(AK$179:AK$195,$F1254)</f>
        <v/>
      </c>
      <c r="AL1254" s="40">
        <f>INDEX(AL$175:AL$178,$D1254)*$E1254*INDEX(AL$179:AL$195,$F1254)</f>
        <v/>
      </c>
      <c r="AM1254" s="40">
        <f>INDEX(AM$175:AM$178,$D1254)*$E1254*INDEX(AM$179:AM$195,$F1254)</f>
        <v/>
      </c>
      <c r="AN1254" s="40">
        <f>INDEX(AN$175:AN$178,$D1254)*$E1254*INDEX(AN$179:AN$195,$F1254)</f>
        <v/>
      </c>
      <c r="AO1254" s="40">
        <f>INDEX(AO$175:AO$178,$D1254)*$E1254*INDEX(AO$179:AO$195,$F1254)</f>
        <v/>
      </c>
      <c r="AP1254" s="40">
        <f>INDEX(AP$175:AP$178,$D1254)*$E1254*INDEX(AP$179:AP$195,$F1254)</f>
        <v/>
      </c>
      <c r="AQ1254" s="40">
        <f>INDEX(AQ$175:AQ$178,$D1254)*$E1254*INDEX(AQ$179:AQ$195,$F1254)</f>
        <v/>
      </c>
      <c r="AR1254" s="40">
        <f>INDEX(AR$175:AR$178,$D1254)*$E1254*INDEX(AR$179:AR$195,$F1254)</f>
        <v/>
      </c>
      <c r="AS1254" s="40">
        <f>INDEX(AS$175:AS$178,$D1254)*$E1254*INDEX(AS$179:AS$195,$F1254)</f>
        <v/>
      </c>
      <c r="AT1254" s="40">
        <f>INDEX(AT$175:AT$178,$D1254)*$E1254*INDEX(AT$179:AT$195,$F1254)</f>
        <v/>
      </c>
      <c r="AU1254" s="40">
        <f>INDEX(AU$175:AU$178,$D1254)*$E1254*INDEX(AU$179:AU$195,$F1254)</f>
        <v/>
      </c>
      <c r="AV1254" s="40">
        <f>INDEX(AV$175:AV$178,$D1254)*$E1254*INDEX(AV$179:AV$195,$F1254)</f>
        <v/>
      </c>
      <c r="AW1254" s="40">
        <f>INDEX(AW$175:AW$178,$D1254)*$E1254*INDEX(AW$179:AW$195,$F1254)</f>
        <v/>
      </c>
      <c r="AX1254" s="42">
        <f>SHADOWEFF(INDEX(AX$175:AX$178,$D1254),$E1254,INDEX(AX$179:AX$195,$F1254))</f>
        <v/>
      </c>
    </row>
    <row r="1255" hidden="1" outlineLevel="2">
      <c r="A1255" s="5" t="inlineStr">
        <is>
          <t>shp</t>
        </is>
      </c>
      <c r="B1255" s="5" t="inlineStr">
        <is>
          <t>lpg</t>
        </is>
      </c>
      <c r="C1255" s="5" t="inlineStr">
        <is>
          <t>ftr</t>
        </is>
      </c>
      <c r="D1255" s="40">
        <f>INDEX(Inputs!$M$5:$M$132,MATCH($B1255&amp;"|"&amp;$C1255,Inputs!$A$5:$A$132,0))</f>
        <v/>
      </c>
      <c r="E1255" s="40">
        <f>INDEX(Inputs!$T$5:$T$132,MATCH($B1255&amp;"|"&amp;$C1255,Inputs!$A$5:$A$132,0))</f>
        <v/>
      </c>
      <c r="F1255" s="40">
        <f>INDEX(Inputs!$K$5:$K$132,MATCH($B1255&amp;"|"&amp;$C1255,Inputs!$A$5:$A$132,0))</f>
        <v/>
      </c>
      <c r="G1255" s="39" t="n"/>
      <c r="H1255" s="5">
        <f>INDEX(Variables!$B$5:$B$105,MATCH($A1255,Variables!$A$5:$A$105,0))&amp;IF($C1255="",""," | "&amp;INDEX(Mapping!$B$5:$B$26,MATCH($C1255,Mapping!$A$5:$A$26,0))&amp;" | "&amp;INDEX(Mapping!$B$30:$B$41,MATCH($B1255,Mapping!$A$30:$A$41,0)))</f>
        <v/>
      </c>
      <c r="I1255" s="5">
        <f>INDEX(Variables!$C$5:$C$105,MATCH($A1255,Variables!$A$5:$A$105,0))</f>
        <v/>
      </c>
      <c r="J1255" s="5">
        <f>INDEX(Variables!$E$5:$E$105,MATCH($A1255,Variables!$A$5:$A$105,0))</f>
        <v/>
      </c>
      <c r="K1255" s="25">
        <f>LOWER(Settings!$C$4)&amp;".mit."&amp;$A1255&amp;IF($C1255="","","."&amp;$C1255&amp;"."&amp;$B1255)&amp;IF(INDEX(Variables!$D$5:$D$105,MATCH($A1255,Variables!$A$5:$A$105,0))="","","."&amp;INDEX(Variables!$D$5:$D$105,MATCH($A1255,Variables!$A$5:$A$105,0)))&amp;"."&amp;K$5</f>
        <v/>
      </c>
      <c r="L1255" s="41">
        <f>INDEX(L$175:L$178,$D1255)*$E1255*INDEX(L$179:L$195,$F1255)</f>
        <v/>
      </c>
      <c r="M1255" s="40">
        <f>INDEX(M$175:M$178,$D1255)*$E1255*INDEX(M$179:M$195,$F1255)</f>
        <v/>
      </c>
      <c r="N1255" s="40">
        <f>INDEX(N$175:N$178,$D1255)*$E1255*INDEX(N$179:N$195,$F1255)</f>
        <v/>
      </c>
      <c r="O1255" s="40">
        <f>INDEX(O$175:O$178,$D1255)*$E1255*INDEX(O$179:O$195,$F1255)</f>
        <v/>
      </c>
      <c r="P1255" s="40">
        <f>INDEX(P$175:P$178,$D1255)*$E1255*INDEX(P$179:P$195,$F1255)</f>
        <v/>
      </c>
      <c r="Q1255" s="40">
        <f>INDEX(Q$175:Q$178,$D1255)*$E1255*INDEX(Q$179:Q$195,$F1255)</f>
        <v/>
      </c>
      <c r="R1255" s="40">
        <f>INDEX(R$175:R$178,$D1255)*$E1255*INDEX(R$179:R$195,$F1255)</f>
        <v/>
      </c>
      <c r="S1255" s="40">
        <f>INDEX(S$175:S$178,$D1255)*$E1255*INDEX(S$179:S$195,$F1255)</f>
        <v/>
      </c>
      <c r="T1255" s="40">
        <f>INDEX(T$175:T$178,$D1255)*$E1255*INDEX(T$179:T$195,$F1255)</f>
        <v/>
      </c>
      <c r="U1255" s="40">
        <f>INDEX(U$175:U$178,$D1255)*$E1255*INDEX(U$179:U$195,$F1255)</f>
        <v/>
      </c>
      <c r="V1255" s="40">
        <f>INDEX(V$175:V$178,$D1255)*$E1255*INDEX(V$179:V$195,$F1255)</f>
        <v/>
      </c>
      <c r="W1255" s="40">
        <f>INDEX(W$175:W$178,$D1255)*$E1255*INDEX(W$179:W$195,$F1255)</f>
        <v/>
      </c>
      <c r="X1255" s="40">
        <f>INDEX(X$175:X$178,$D1255)*$E1255*INDEX(X$179:X$195,$F1255)</f>
        <v/>
      </c>
      <c r="Y1255" s="40">
        <f>INDEX(Y$175:Y$178,$D1255)*$E1255*INDEX(Y$179:Y$195,$F1255)</f>
        <v/>
      </c>
      <c r="Z1255" s="40">
        <f>INDEX(Z$175:Z$178,$D1255)*$E1255*INDEX(Z$179:Z$195,$F1255)</f>
        <v/>
      </c>
      <c r="AA1255" s="40">
        <f>INDEX(AA$175:AA$178,$D1255)*$E1255*INDEX(AA$179:AA$195,$F1255)</f>
        <v/>
      </c>
      <c r="AB1255" s="40">
        <f>INDEX(AB$175:AB$178,$D1255)*$E1255*INDEX(AB$179:AB$195,$F1255)</f>
        <v/>
      </c>
      <c r="AC1255" s="40">
        <f>INDEX(AC$175:AC$178,$D1255)*$E1255*INDEX(AC$179:AC$195,$F1255)</f>
        <v/>
      </c>
      <c r="AD1255" s="42">
        <f>SHADOWEFF(INDEX(AD$175:AD$178,$D1255),$E1255,INDEX(AD$179:AD$195,$F1255))</f>
        <v/>
      </c>
      <c r="AE1255" s="25">
        <f>LOWER(Settings!$C$4)&amp;".mit."&amp;$A1255&amp;IF($C1255="","","."&amp;$C1255&amp;"."&amp;$B1255)&amp;IF(INDEX(Variables!$D$5:$D$105,MATCH($A1255,Variables!$A$5:$A$105,0))="","","."&amp;INDEX(Variables!$D$5:$D$105,MATCH($A1255,Variables!$A$5:$A$105,0)))&amp;"."&amp;AE$5</f>
        <v/>
      </c>
      <c r="AF1255" s="41">
        <f>INDEX(AF$175:AF$178,$D1255)*$E1255*INDEX(AF$179:AF$195,$F1255)</f>
        <v/>
      </c>
      <c r="AG1255" s="40">
        <f>INDEX(AG$175:AG$178,$D1255)*$E1255*INDEX(AG$179:AG$195,$F1255)</f>
        <v/>
      </c>
      <c r="AH1255" s="40">
        <f>INDEX(AH$175:AH$178,$D1255)*$E1255*INDEX(AH$179:AH$195,$F1255)</f>
        <v/>
      </c>
      <c r="AI1255" s="40">
        <f>INDEX(AI$175:AI$178,$D1255)*$E1255*INDEX(AI$179:AI$195,$F1255)</f>
        <v/>
      </c>
      <c r="AJ1255" s="40">
        <f>INDEX(AJ$175:AJ$178,$D1255)*$E1255*INDEX(AJ$179:AJ$195,$F1255)</f>
        <v/>
      </c>
      <c r="AK1255" s="40">
        <f>INDEX(AK$175:AK$178,$D1255)*$E1255*INDEX(AK$179:AK$195,$F1255)</f>
        <v/>
      </c>
      <c r="AL1255" s="40">
        <f>INDEX(AL$175:AL$178,$D1255)*$E1255*INDEX(AL$179:AL$195,$F1255)</f>
        <v/>
      </c>
      <c r="AM1255" s="40">
        <f>INDEX(AM$175:AM$178,$D1255)*$E1255*INDEX(AM$179:AM$195,$F1255)</f>
        <v/>
      </c>
      <c r="AN1255" s="40">
        <f>INDEX(AN$175:AN$178,$D1255)*$E1255*INDEX(AN$179:AN$195,$F1255)</f>
        <v/>
      </c>
      <c r="AO1255" s="40">
        <f>INDEX(AO$175:AO$178,$D1255)*$E1255*INDEX(AO$179:AO$195,$F1255)</f>
        <v/>
      </c>
      <c r="AP1255" s="40">
        <f>INDEX(AP$175:AP$178,$D1255)*$E1255*INDEX(AP$179:AP$195,$F1255)</f>
        <v/>
      </c>
      <c r="AQ1255" s="40">
        <f>INDEX(AQ$175:AQ$178,$D1255)*$E1255*INDEX(AQ$179:AQ$195,$F1255)</f>
        <v/>
      </c>
      <c r="AR1255" s="40">
        <f>INDEX(AR$175:AR$178,$D1255)*$E1255*INDEX(AR$179:AR$195,$F1255)</f>
        <v/>
      </c>
      <c r="AS1255" s="40">
        <f>INDEX(AS$175:AS$178,$D1255)*$E1255*INDEX(AS$179:AS$195,$F1255)</f>
        <v/>
      </c>
      <c r="AT1255" s="40">
        <f>INDEX(AT$175:AT$178,$D1255)*$E1255*INDEX(AT$179:AT$195,$F1255)</f>
        <v/>
      </c>
      <c r="AU1255" s="40">
        <f>INDEX(AU$175:AU$178,$D1255)*$E1255*INDEX(AU$179:AU$195,$F1255)</f>
        <v/>
      </c>
      <c r="AV1255" s="40">
        <f>INDEX(AV$175:AV$178,$D1255)*$E1255*INDEX(AV$179:AV$195,$F1255)</f>
        <v/>
      </c>
      <c r="AW1255" s="40">
        <f>INDEX(AW$175:AW$178,$D1255)*$E1255*INDEX(AW$179:AW$195,$F1255)</f>
        <v/>
      </c>
      <c r="AX1255" s="42">
        <f>SHADOWEFF(INDEX(AX$175:AX$178,$D1255),$E1255,INDEX(AX$179:AX$195,$F1255))</f>
        <v/>
      </c>
    </row>
    <row r="1256" hidden="1" outlineLevel="2">
      <c r="A1256" s="5" t="inlineStr">
        <is>
          <t>shp</t>
        </is>
      </c>
      <c r="B1256" s="5" t="inlineStr">
        <is>
          <t>ker</t>
        </is>
      </c>
      <c r="C1256" s="5" t="inlineStr">
        <is>
          <t>ftr</t>
        </is>
      </c>
      <c r="D1256" s="40">
        <f>INDEX(Inputs!$M$5:$M$132,MATCH($B1256&amp;"|"&amp;$C1256,Inputs!$A$5:$A$132,0))</f>
        <v/>
      </c>
      <c r="E1256" s="40">
        <f>INDEX(Inputs!$T$5:$T$132,MATCH($B1256&amp;"|"&amp;$C1256,Inputs!$A$5:$A$132,0))</f>
        <v/>
      </c>
      <c r="F1256" s="40">
        <f>INDEX(Inputs!$K$5:$K$132,MATCH($B1256&amp;"|"&amp;$C1256,Inputs!$A$5:$A$132,0))</f>
        <v/>
      </c>
      <c r="G1256" s="39" t="n"/>
      <c r="H1256" s="5">
        <f>INDEX(Variables!$B$5:$B$105,MATCH($A1256,Variables!$A$5:$A$105,0))&amp;IF($C1256="",""," | "&amp;INDEX(Mapping!$B$5:$B$26,MATCH($C1256,Mapping!$A$5:$A$26,0))&amp;" | "&amp;INDEX(Mapping!$B$30:$B$41,MATCH($B1256,Mapping!$A$30:$A$41,0)))</f>
        <v/>
      </c>
      <c r="I1256" s="5">
        <f>INDEX(Variables!$C$5:$C$105,MATCH($A1256,Variables!$A$5:$A$105,0))</f>
        <v/>
      </c>
      <c r="J1256" s="5">
        <f>INDEX(Variables!$E$5:$E$105,MATCH($A1256,Variables!$A$5:$A$105,0))</f>
        <v/>
      </c>
      <c r="K1256" s="25">
        <f>LOWER(Settings!$C$4)&amp;".mit."&amp;$A1256&amp;IF($C1256="","","."&amp;$C1256&amp;"."&amp;$B1256)&amp;IF(INDEX(Variables!$D$5:$D$105,MATCH($A1256,Variables!$A$5:$A$105,0))="","","."&amp;INDEX(Variables!$D$5:$D$105,MATCH($A1256,Variables!$A$5:$A$105,0)))&amp;"."&amp;K$5</f>
        <v/>
      </c>
      <c r="L1256" s="41">
        <f>INDEX(L$175:L$178,$D1256)*$E1256*INDEX(L$179:L$195,$F1256)</f>
        <v/>
      </c>
      <c r="M1256" s="40">
        <f>INDEX(M$175:M$178,$D1256)*$E1256*INDEX(M$179:M$195,$F1256)</f>
        <v/>
      </c>
      <c r="N1256" s="40">
        <f>INDEX(N$175:N$178,$D1256)*$E1256*INDEX(N$179:N$195,$F1256)</f>
        <v/>
      </c>
      <c r="O1256" s="40">
        <f>INDEX(O$175:O$178,$D1256)*$E1256*INDEX(O$179:O$195,$F1256)</f>
        <v/>
      </c>
      <c r="P1256" s="40">
        <f>INDEX(P$175:P$178,$D1256)*$E1256*INDEX(P$179:P$195,$F1256)</f>
        <v/>
      </c>
      <c r="Q1256" s="40">
        <f>INDEX(Q$175:Q$178,$D1256)*$E1256*INDEX(Q$179:Q$195,$F1256)</f>
        <v/>
      </c>
      <c r="R1256" s="40">
        <f>INDEX(R$175:R$178,$D1256)*$E1256*INDEX(R$179:R$195,$F1256)</f>
        <v/>
      </c>
      <c r="S1256" s="40">
        <f>INDEX(S$175:S$178,$D1256)*$E1256*INDEX(S$179:S$195,$F1256)</f>
        <v/>
      </c>
      <c r="T1256" s="40">
        <f>INDEX(T$175:T$178,$D1256)*$E1256*INDEX(T$179:T$195,$F1256)</f>
        <v/>
      </c>
      <c r="U1256" s="40">
        <f>INDEX(U$175:U$178,$D1256)*$E1256*INDEX(U$179:U$195,$F1256)</f>
        <v/>
      </c>
      <c r="V1256" s="40">
        <f>INDEX(V$175:V$178,$D1256)*$E1256*INDEX(V$179:V$195,$F1256)</f>
        <v/>
      </c>
      <c r="W1256" s="40">
        <f>INDEX(W$175:W$178,$D1256)*$E1256*INDEX(W$179:W$195,$F1256)</f>
        <v/>
      </c>
      <c r="X1256" s="40">
        <f>INDEX(X$175:X$178,$D1256)*$E1256*INDEX(X$179:X$195,$F1256)</f>
        <v/>
      </c>
      <c r="Y1256" s="40">
        <f>INDEX(Y$175:Y$178,$D1256)*$E1256*INDEX(Y$179:Y$195,$F1256)</f>
        <v/>
      </c>
      <c r="Z1256" s="40">
        <f>INDEX(Z$175:Z$178,$D1256)*$E1256*INDEX(Z$179:Z$195,$F1256)</f>
        <v/>
      </c>
      <c r="AA1256" s="40">
        <f>INDEX(AA$175:AA$178,$D1256)*$E1256*INDEX(AA$179:AA$195,$F1256)</f>
        <v/>
      </c>
      <c r="AB1256" s="40">
        <f>INDEX(AB$175:AB$178,$D1256)*$E1256*INDEX(AB$179:AB$195,$F1256)</f>
        <v/>
      </c>
      <c r="AC1256" s="40">
        <f>INDEX(AC$175:AC$178,$D1256)*$E1256*INDEX(AC$179:AC$195,$F1256)</f>
        <v/>
      </c>
      <c r="AD1256" s="42">
        <f>SHADOWEFF(INDEX(AD$175:AD$178,$D1256),$E1256,INDEX(AD$179:AD$195,$F1256))</f>
        <v/>
      </c>
      <c r="AE1256" s="25">
        <f>LOWER(Settings!$C$4)&amp;".mit."&amp;$A1256&amp;IF($C1256="","","."&amp;$C1256&amp;"."&amp;$B1256)&amp;IF(INDEX(Variables!$D$5:$D$105,MATCH($A1256,Variables!$A$5:$A$105,0))="","","."&amp;INDEX(Variables!$D$5:$D$105,MATCH($A1256,Variables!$A$5:$A$105,0)))&amp;"."&amp;AE$5</f>
        <v/>
      </c>
      <c r="AF1256" s="41">
        <f>INDEX(AF$175:AF$178,$D1256)*$E1256*INDEX(AF$179:AF$195,$F1256)</f>
        <v/>
      </c>
      <c r="AG1256" s="40">
        <f>INDEX(AG$175:AG$178,$D1256)*$E1256*INDEX(AG$179:AG$195,$F1256)</f>
        <v/>
      </c>
      <c r="AH1256" s="40">
        <f>INDEX(AH$175:AH$178,$D1256)*$E1256*INDEX(AH$179:AH$195,$F1256)</f>
        <v/>
      </c>
      <c r="AI1256" s="40">
        <f>INDEX(AI$175:AI$178,$D1256)*$E1256*INDEX(AI$179:AI$195,$F1256)</f>
        <v/>
      </c>
      <c r="AJ1256" s="40">
        <f>INDEX(AJ$175:AJ$178,$D1256)*$E1256*INDEX(AJ$179:AJ$195,$F1256)</f>
        <v/>
      </c>
      <c r="AK1256" s="40">
        <f>INDEX(AK$175:AK$178,$D1256)*$E1256*INDEX(AK$179:AK$195,$F1256)</f>
        <v/>
      </c>
      <c r="AL1256" s="40">
        <f>INDEX(AL$175:AL$178,$D1256)*$E1256*INDEX(AL$179:AL$195,$F1256)</f>
        <v/>
      </c>
      <c r="AM1256" s="40">
        <f>INDEX(AM$175:AM$178,$D1256)*$E1256*INDEX(AM$179:AM$195,$F1256)</f>
        <v/>
      </c>
      <c r="AN1256" s="40">
        <f>INDEX(AN$175:AN$178,$D1256)*$E1256*INDEX(AN$179:AN$195,$F1256)</f>
        <v/>
      </c>
      <c r="AO1256" s="40">
        <f>INDEX(AO$175:AO$178,$D1256)*$E1256*INDEX(AO$179:AO$195,$F1256)</f>
        <v/>
      </c>
      <c r="AP1256" s="40">
        <f>INDEX(AP$175:AP$178,$D1256)*$E1256*INDEX(AP$179:AP$195,$F1256)</f>
        <v/>
      </c>
      <c r="AQ1256" s="40">
        <f>INDEX(AQ$175:AQ$178,$D1256)*$E1256*INDEX(AQ$179:AQ$195,$F1256)</f>
        <v/>
      </c>
      <c r="AR1256" s="40">
        <f>INDEX(AR$175:AR$178,$D1256)*$E1256*INDEX(AR$179:AR$195,$F1256)</f>
        <v/>
      </c>
      <c r="AS1256" s="40">
        <f>INDEX(AS$175:AS$178,$D1256)*$E1256*INDEX(AS$179:AS$195,$F1256)</f>
        <v/>
      </c>
      <c r="AT1256" s="40">
        <f>INDEX(AT$175:AT$178,$D1256)*$E1256*INDEX(AT$179:AT$195,$F1256)</f>
        <v/>
      </c>
      <c r="AU1256" s="40">
        <f>INDEX(AU$175:AU$178,$D1256)*$E1256*INDEX(AU$179:AU$195,$F1256)</f>
        <v/>
      </c>
      <c r="AV1256" s="40">
        <f>INDEX(AV$175:AV$178,$D1256)*$E1256*INDEX(AV$179:AV$195,$F1256)</f>
        <v/>
      </c>
      <c r="AW1256" s="40">
        <f>INDEX(AW$175:AW$178,$D1256)*$E1256*INDEX(AW$179:AW$195,$F1256)</f>
        <v/>
      </c>
      <c r="AX1256" s="42">
        <f>SHADOWEFF(INDEX(AX$175:AX$178,$D1256),$E1256,INDEX(AX$179:AX$195,$F1256))</f>
        <v/>
      </c>
    </row>
    <row r="1257" hidden="1" outlineLevel="2">
      <c r="A1257" s="5" t="inlineStr">
        <is>
          <t>shp</t>
        </is>
      </c>
      <c r="B1257" s="5" t="inlineStr">
        <is>
          <t>oop</t>
        </is>
      </c>
      <c r="C1257" s="5" t="inlineStr">
        <is>
          <t>ftr</t>
        </is>
      </c>
      <c r="D1257" s="40">
        <f>INDEX(Inputs!$M$5:$M$132,MATCH($B1257&amp;"|"&amp;$C1257,Inputs!$A$5:$A$132,0))</f>
        <v/>
      </c>
      <c r="E1257" s="40">
        <f>INDEX(Inputs!$T$5:$T$132,MATCH($B1257&amp;"|"&amp;$C1257,Inputs!$A$5:$A$132,0))</f>
        <v/>
      </c>
      <c r="F1257" s="40">
        <f>INDEX(Inputs!$K$5:$K$132,MATCH($B1257&amp;"|"&amp;$C1257,Inputs!$A$5:$A$132,0))</f>
        <v/>
      </c>
      <c r="G1257" s="39" t="n"/>
      <c r="H1257" s="5">
        <f>INDEX(Variables!$B$5:$B$105,MATCH($A1257,Variables!$A$5:$A$105,0))&amp;IF($C1257="",""," | "&amp;INDEX(Mapping!$B$5:$B$26,MATCH($C1257,Mapping!$A$5:$A$26,0))&amp;" | "&amp;INDEX(Mapping!$B$30:$B$41,MATCH($B1257,Mapping!$A$30:$A$41,0)))</f>
        <v/>
      </c>
      <c r="I1257" s="5">
        <f>INDEX(Variables!$C$5:$C$105,MATCH($A1257,Variables!$A$5:$A$105,0))</f>
        <v/>
      </c>
      <c r="J1257" s="5">
        <f>INDEX(Variables!$E$5:$E$105,MATCH($A1257,Variables!$A$5:$A$105,0))</f>
        <v/>
      </c>
      <c r="K1257" s="25">
        <f>LOWER(Settings!$C$4)&amp;".mit."&amp;$A1257&amp;IF($C1257="","","."&amp;$C1257&amp;"."&amp;$B1257)&amp;IF(INDEX(Variables!$D$5:$D$105,MATCH($A1257,Variables!$A$5:$A$105,0))="","","."&amp;INDEX(Variables!$D$5:$D$105,MATCH($A1257,Variables!$A$5:$A$105,0)))&amp;"."&amp;K$5</f>
        <v/>
      </c>
      <c r="L1257" s="41">
        <f>INDEX(L$175:L$178,$D1257)*$E1257*INDEX(L$179:L$195,$F1257)</f>
        <v/>
      </c>
      <c r="M1257" s="40">
        <f>INDEX(M$175:M$178,$D1257)*$E1257*INDEX(M$179:M$195,$F1257)</f>
        <v/>
      </c>
      <c r="N1257" s="40">
        <f>INDEX(N$175:N$178,$D1257)*$E1257*INDEX(N$179:N$195,$F1257)</f>
        <v/>
      </c>
      <c r="O1257" s="40">
        <f>INDEX(O$175:O$178,$D1257)*$E1257*INDEX(O$179:O$195,$F1257)</f>
        <v/>
      </c>
      <c r="P1257" s="40">
        <f>INDEX(P$175:P$178,$D1257)*$E1257*INDEX(P$179:P$195,$F1257)</f>
        <v/>
      </c>
      <c r="Q1257" s="40">
        <f>INDEX(Q$175:Q$178,$D1257)*$E1257*INDEX(Q$179:Q$195,$F1257)</f>
        <v/>
      </c>
      <c r="R1257" s="40">
        <f>INDEX(R$175:R$178,$D1257)*$E1257*INDEX(R$179:R$195,$F1257)</f>
        <v/>
      </c>
      <c r="S1257" s="40">
        <f>INDEX(S$175:S$178,$D1257)*$E1257*INDEX(S$179:S$195,$F1257)</f>
        <v/>
      </c>
      <c r="T1257" s="40">
        <f>INDEX(T$175:T$178,$D1257)*$E1257*INDEX(T$179:T$195,$F1257)</f>
        <v/>
      </c>
      <c r="U1257" s="40">
        <f>INDEX(U$175:U$178,$D1257)*$E1257*INDEX(U$179:U$195,$F1257)</f>
        <v/>
      </c>
      <c r="V1257" s="40">
        <f>INDEX(V$175:V$178,$D1257)*$E1257*INDEX(V$179:V$195,$F1257)</f>
        <v/>
      </c>
      <c r="W1257" s="40">
        <f>INDEX(W$175:W$178,$D1257)*$E1257*INDEX(W$179:W$195,$F1257)</f>
        <v/>
      </c>
      <c r="X1257" s="40">
        <f>INDEX(X$175:X$178,$D1257)*$E1257*INDEX(X$179:X$195,$F1257)</f>
        <v/>
      </c>
      <c r="Y1257" s="40">
        <f>INDEX(Y$175:Y$178,$D1257)*$E1257*INDEX(Y$179:Y$195,$F1257)</f>
        <v/>
      </c>
      <c r="Z1257" s="40">
        <f>INDEX(Z$175:Z$178,$D1257)*$E1257*INDEX(Z$179:Z$195,$F1257)</f>
        <v/>
      </c>
      <c r="AA1257" s="40">
        <f>INDEX(AA$175:AA$178,$D1257)*$E1257*INDEX(AA$179:AA$195,$F1257)</f>
        <v/>
      </c>
      <c r="AB1257" s="40">
        <f>INDEX(AB$175:AB$178,$D1257)*$E1257*INDEX(AB$179:AB$195,$F1257)</f>
        <v/>
      </c>
      <c r="AC1257" s="40">
        <f>INDEX(AC$175:AC$178,$D1257)*$E1257*INDEX(AC$179:AC$195,$F1257)</f>
        <v/>
      </c>
      <c r="AD1257" s="42">
        <f>SHADOWEFF(INDEX(AD$175:AD$178,$D1257),$E1257,INDEX(AD$179:AD$195,$F1257))</f>
        <v/>
      </c>
      <c r="AE1257" s="25">
        <f>LOWER(Settings!$C$4)&amp;".mit."&amp;$A1257&amp;IF($C1257="","","."&amp;$C1257&amp;"."&amp;$B1257)&amp;IF(INDEX(Variables!$D$5:$D$105,MATCH($A1257,Variables!$A$5:$A$105,0))="","","."&amp;INDEX(Variables!$D$5:$D$105,MATCH($A1257,Variables!$A$5:$A$105,0)))&amp;"."&amp;AE$5</f>
        <v/>
      </c>
      <c r="AF1257" s="41">
        <f>INDEX(AF$175:AF$178,$D1257)*$E1257*INDEX(AF$179:AF$195,$F1257)</f>
        <v/>
      </c>
      <c r="AG1257" s="40">
        <f>INDEX(AG$175:AG$178,$D1257)*$E1257*INDEX(AG$179:AG$195,$F1257)</f>
        <v/>
      </c>
      <c r="AH1257" s="40">
        <f>INDEX(AH$175:AH$178,$D1257)*$E1257*INDEX(AH$179:AH$195,$F1257)</f>
        <v/>
      </c>
      <c r="AI1257" s="40">
        <f>INDEX(AI$175:AI$178,$D1257)*$E1257*INDEX(AI$179:AI$195,$F1257)</f>
        <v/>
      </c>
      <c r="AJ1257" s="40">
        <f>INDEX(AJ$175:AJ$178,$D1257)*$E1257*INDEX(AJ$179:AJ$195,$F1257)</f>
        <v/>
      </c>
      <c r="AK1257" s="40">
        <f>INDEX(AK$175:AK$178,$D1257)*$E1257*INDEX(AK$179:AK$195,$F1257)</f>
        <v/>
      </c>
      <c r="AL1257" s="40">
        <f>INDEX(AL$175:AL$178,$D1257)*$E1257*INDEX(AL$179:AL$195,$F1257)</f>
        <v/>
      </c>
      <c r="AM1257" s="40">
        <f>INDEX(AM$175:AM$178,$D1257)*$E1257*INDEX(AM$179:AM$195,$F1257)</f>
        <v/>
      </c>
      <c r="AN1257" s="40">
        <f>INDEX(AN$175:AN$178,$D1257)*$E1257*INDEX(AN$179:AN$195,$F1257)</f>
        <v/>
      </c>
      <c r="AO1257" s="40">
        <f>INDEX(AO$175:AO$178,$D1257)*$E1257*INDEX(AO$179:AO$195,$F1257)</f>
        <v/>
      </c>
      <c r="AP1257" s="40">
        <f>INDEX(AP$175:AP$178,$D1257)*$E1257*INDEX(AP$179:AP$195,$F1257)</f>
        <v/>
      </c>
      <c r="AQ1257" s="40">
        <f>INDEX(AQ$175:AQ$178,$D1257)*$E1257*INDEX(AQ$179:AQ$195,$F1257)</f>
        <v/>
      </c>
      <c r="AR1257" s="40">
        <f>INDEX(AR$175:AR$178,$D1257)*$E1257*INDEX(AR$179:AR$195,$F1257)</f>
        <v/>
      </c>
      <c r="AS1257" s="40">
        <f>INDEX(AS$175:AS$178,$D1257)*$E1257*INDEX(AS$179:AS$195,$F1257)</f>
        <v/>
      </c>
      <c r="AT1257" s="40">
        <f>INDEX(AT$175:AT$178,$D1257)*$E1257*INDEX(AT$179:AT$195,$F1257)</f>
        <v/>
      </c>
      <c r="AU1257" s="40">
        <f>INDEX(AU$175:AU$178,$D1257)*$E1257*INDEX(AU$179:AU$195,$F1257)</f>
        <v/>
      </c>
      <c r="AV1257" s="40">
        <f>INDEX(AV$175:AV$178,$D1257)*$E1257*INDEX(AV$179:AV$195,$F1257)</f>
        <v/>
      </c>
      <c r="AW1257" s="40">
        <f>INDEX(AW$175:AW$178,$D1257)*$E1257*INDEX(AW$179:AW$195,$F1257)</f>
        <v/>
      </c>
      <c r="AX1257" s="42">
        <f>SHADOWEFF(INDEX(AX$175:AX$178,$D1257),$E1257,INDEX(AX$179:AX$195,$F1257))</f>
        <v/>
      </c>
    </row>
    <row r="1258" hidden="1" outlineLevel="2">
      <c r="A1258" s="5" t="inlineStr">
        <is>
          <t>shp</t>
        </is>
      </c>
      <c r="B1258" s="5" t="inlineStr">
        <is>
          <t>bio</t>
        </is>
      </c>
      <c r="C1258" s="5" t="inlineStr">
        <is>
          <t>ftr</t>
        </is>
      </c>
      <c r="D1258" s="40">
        <f>INDEX(Inputs!$M$5:$M$132,MATCH($B1258&amp;"|"&amp;$C1258,Inputs!$A$5:$A$132,0))</f>
        <v/>
      </c>
      <c r="E1258" s="40">
        <f>INDEX(Inputs!$T$5:$T$132,MATCH($B1258&amp;"|"&amp;$C1258,Inputs!$A$5:$A$132,0))</f>
        <v/>
      </c>
      <c r="F1258" s="40">
        <f>INDEX(Inputs!$K$5:$K$132,MATCH($B1258&amp;"|"&amp;$C1258,Inputs!$A$5:$A$132,0))</f>
        <v/>
      </c>
      <c r="G1258" s="39" t="n"/>
      <c r="H1258" s="5">
        <f>INDEX(Variables!$B$5:$B$105,MATCH($A1258,Variables!$A$5:$A$105,0))&amp;IF($C1258="",""," | "&amp;INDEX(Mapping!$B$5:$B$26,MATCH($C1258,Mapping!$A$5:$A$26,0))&amp;" | "&amp;INDEX(Mapping!$B$30:$B$41,MATCH($B1258,Mapping!$A$30:$A$41,0)))</f>
        <v/>
      </c>
      <c r="I1258" s="5">
        <f>INDEX(Variables!$C$5:$C$105,MATCH($A1258,Variables!$A$5:$A$105,0))</f>
        <v/>
      </c>
      <c r="J1258" s="5">
        <f>INDEX(Variables!$E$5:$E$105,MATCH($A1258,Variables!$A$5:$A$105,0))</f>
        <v/>
      </c>
      <c r="K1258" s="25">
        <f>LOWER(Settings!$C$4)&amp;".mit."&amp;$A1258&amp;IF($C1258="","","."&amp;$C1258&amp;"."&amp;$B1258)&amp;IF(INDEX(Variables!$D$5:$D$105,MATCH($A1258,Variables!$A$5:$A$105,0))="","","."&amp;INDEX(Variables!$D$5:$D$105,MATCH($A1258,Variables!$A$5:$A$105,0)))&amp;"."&amp;K$5</f>
        <v/>
      </c>
      <c r="L1258" s="41">
        <f>INDEX(L$175:L$178,$D1258)*$E1258*INDEX(L$179:L$195,$F1258)</f>
        <v/>
      </c>
      <c r="M1258" s="40">
        <f>INDEX(M$175:M$178,$D1258)*$E1258*INDEX(M$179:M$195,$F1258)</f>
        <v/>
      </c>
      <c r="N1258" s="40">
        <f>INDEX(N$175:N$178,$D1258)*$E1258*INDEX(N$179:N$195,$F1258)</f>
        <v/>
      </c>
      <c r="O1258" s="40">
        <f>INDEX(O$175:O$178,$D1258)*$E1258*INDEX(O$179:O$195,$F1258)</f>
        <v/>
      </c>
      <c r="P1258" s="40">
        <f>INDEX(P$175:P$178,$D1258)*$E1258*INDEX(P$179:P$195,$F1258)</f>
        <v/>
      </c>
      <c r="Q1258" s="40">
        <f>INDEX(Q$175:Q$178,$D1258)*$E1258*INDEX(Q$179:Q$195,$F1258)</f>
        <v/>
      </c>
      <c r="R1258" s="40">
        <f>INDEX(R$175:R$178,$D1258)*$E1258*INDEX(R$179:R$195,$F1258)</f>
        <v/>
      </c>
      <c r="S1258" s="40">
        <f>INDEX(S$175:S$178,$D1258)*$E1258*INDEX(S$179:S$195,$F1258)</f>
        <v/>
      </c>
      <c r="T1258" s="40">
        <f>INDEX(T$175:T$178,$D1258)*$E1258*INDEX(T$179:T$195,$F1258)</f>
        <v/>
      </c>
      <c r="U1258" s="40">
        <f>INDEX(U$175:U$178,$D1258)*$E1258*INDEX(U$179:U$195,$F1258)</f>
        <v/>
      </c>
      <c r="V1258" s="40">
        <f>INDEX(V$175:V$178,$D1258)*$E1258*INDEX(V$179:V$195,$F1258)</f>
        <v/>
      </c>
      <c r="W1258" s="40">
        <f>INDEX(W$175:W$178,$D1258)*$E1258*INDEX(W$179:W$195,$F1258)</f>
        <v/>
      </c>
      <c r="X1258" s="40">
        <f>INDEX(X$175:X$178,$D1258)*$E1258*INDEX(X$179:X$195,$F1258)</f>
        <v/>
      </c>
      <c r="Y1258" s="40">
        <f>INDEX(Y$175:Y$178,$D1258)*$E1258*INDEX(Y$179:Y$195,$F1258)</f>
        <v/>
      </c>
      <c r="Z1258" s="40">
        <f>INDEX(Z$175:Z$178,$D1258)*$E1258*INDEX(Z$179:Z$195,$F1258)</f>
        <v/>
      </c>
      <c r="AA1258" s="40">
        <f>INDEX(AA$175:AA$178,$D1258)*$E1258*INDEX(AA$179:AA$195,$F1258)</f>
        <v/>
      </c>
      <c r="AB1258" s="40">
        <f>INDEX(AB$175:AB$178,$D1258)*$E1258*INDEX(AB$179:AB$195,$F1258)</f>
        <v/>
      </c>
      <c r="AC1258" s="40">
        <f>INDEX(AC$175:AC$178,$D1258)*$E1258*INDEX(AC$179:AC$195,$F1258)</f>
        <v/>
      </c>
      <c r="AD1258" s="42">
        <f>SHADOWEFF(INDEX(AD$175:AD$178,$D1258),$E1258,INDEX(AD$179:AD$195,$F1258))</f>
        <v/>
      </c>
      <c r="AE1258" s="25">
        <f>LOWER(Settings!$C$4)&amp;".mit."&amp;$A1258&amp;IF($C1258="","","."&amp;$C1258&amp;"."&amp;$B1258)&amp;IF(INDEX(Variables!$D$5:$D$105,MATCH($A1258,Variables!$A$5:$A$105,0))="","","."&amp;INDEX(Variables!$D$5:$D$105,MATCH($A1258,Variables!$A$5:$A$105,0)))&amp;"."&amp;AE$5</f>
        <v/>
      </c>
      <c r="AF1258" s="41">
        <f>INDEX(AF$175:AF$178,$D1258)*$E1258*INDEX(AF$179:AF$195,$F1258)</f>
        <v/>
      </c>
      <c r="AG1258" s="40">
        <f>INDEX(AG$175:AG$178,$D1258)*$E1258*INDEX(AG$179:AG$195,$F1258)</f>
        <v/>
      </c>
      <c r="AH1258" s="40">
        <f>INDEX(AH$175:AH$178,$D1258)*$E1258*INDEX(AH$179:AH$195,$F1258)</f>
        <v/>
      </c>
      <c r="AI1258" s="40">
        <f>INDEX(AI$175:AI$178,$D1258)*$E1258*INDEX(AI$179:AI$195,$F1258)</f>
        <v/>
      </c>
      <c r="AJ1258" s="40">
        <f>INDEX(AJ$175:AJ$178,$D1258)*$E1258*INDEX(AJ$179:AJ$195,$F1258)</f>
        <v/>
      </c>
      <c r="AK1258" s="40">
        <f>INDEX(AK$175:AK$178,$D1258)*$E1258*INDEX(AK$179:AK$195,$F1258)</f>
        <v/>
      </c>
      <c r="AL1258" s="40">
        <f>INDEX(AL$175:AL$178,$D1258)*$E1258*INDEX(AL$179:AL$195,$F1258)</f>
        <v/>
      </c>
      <c r="AM1258" s="40">
        <f>INDEX(AM$175:AM$178,$D1258)*$E1258*INDEX(AM$179:AM$195,$F1258)</f>
        <v/>
      </c>
      <c r="AN1258" s="40">
        <f>INDEX(AN$175:AN$178,$D1258)*$E1258*INDEX(AN$179:AN$195,$F1258)</f>
        <v/>
      </c>
      <c r="AO1258" s="40">
        <f>INDEX(AO$175:AO$178,$D1258)*$E1258*INDEX(AO$179:AO$195,$F1258)</f>
        <v/>
      </c>
      <c r="AP1258" s="40">
        <f>INDEX(AP$175:AP$178,$D1258)*$E1258*INDEX(AP$179:AP$195,$F1258)</f>
        <v/>
      </c>
      <c r="AQ1258" s="40">
        <f>INDEX(AQ$175:AQ$178,$D1258)*$E1258*INDEX(AQ$179:AQ$195,$F1258)</f>
        <v/>
      </c>
      <c r="AR1258" s="40">
        <f>INDEX(AR$175:AR$178,$D1258)*$E1258*INDEX(AR$179:AR$195,$F1258)</f>
        <v/>
      </c>
      <c r="AS1258" s="40">
        <f>INDEX(AS$175:AS$178,$D1258)*$E1258*INDEX(AS$179:AS$195,$F1258)</f>
        <v/>
      </c>
      <c r="AT1258" s="40">
        <f>INDEX(AT$175:AT$178,$D1258)*$E1258*INDEX(AT$179:AT$195,$F1258)</f>
        <v/>
      </c>
      <c r="AU1258" s="40">
        <f>INDEX(AU$175:AU$178,$D1258)*$E1258*INDEX(AU$179:AU$195,$F1258)</f>
        <v/>
      </c>
      <c r="AV1258" s="40">
        <f>INDEX(AV$175:AV$178,$D1258)*$E1258*INDEX(AV$179:AV$195,$F1258)</f>
        <v/>
      </c>
      <c r="AW1258" s="40">
        <f>INDEX(AW$175:AW$178,$D1258)*$E1258*INDEX(AW$179:AW$195,$F1258)</f>
        <v/>
      </c>
      <c r="AX1258" s="42">
        <f>SHADOWEFF(INDEX(AX$175:AX$178,$D1258),$E1258,INDEX(AX$179:AX$195,$F1258))</f>
        <v/>
      </c>
    </row>
    <row r="1259" hidden="1" outlineLevel="2"/>
    <row r="1260" hidden="1" outlineLevel="2">
      <c r="A1260" s="5" t="inlineStr">
        <is>
          <t>ener</t>
        </is>
      </c>
      <c r="B1260" s="5" t="inlineStr">
        <is>
          <t>coa</t>
        </is>
      </c>
      <c r="C1260" s="5" t="inlineStr">
        <is>
          <t>ftr</t>
        </is>
      </c>
      <c r="D1260" s="40">
        <f>INDEX(Inputs!$N$5:$N$132,MATCH($B1260&amp;"|"&amp;$C1260,Inputs!$A$5:$A$132,0))</f>
        <v/>
      </c>
      <c r="E1260" s="40">
        <f>INDEX(Inputs!$O$5:$O$132,MATCH($B1260&amp;"|"&amp;$C1260,Inputs!$A$5:$A$132,0))</f>
        <v/>
      </c>
      <c r="F1260" s="40">
        <f>INDEX(Inputs!$P$5:$P$132,MATCH($B1260&amp;"|"&amp;$C1260,Inputs!$A$5:$A$132,0))</f>
        <v/>
      </c>
      <c r="G1260" s="40">
        <f>INDEX(Inputs!$Q$5:$Q$132,MATCH($B1260&amp;"|"&amp;$C1260,Inputs!$A$5:$A$132,0))</f>
        <v/>
      </c>
      <c r="H1260" s="5">
        <f>INDEX(Variables!$B$5:$B$105,MATCH($A1260,Variables!$A$5:$A$105,0))&amp;IF($C1260="",""," | "&amp;INDEX(Mapping!$B$5:$B$26,MATCH($C1260,Mapping!$A$5:$A$26,0))&amp;" | "&amp;INDEX(Mapping!$B$30:$B$41,MATCH($B1260,Mapping!$A$30:$A$41,0)))</f>
        <v/>
      </c>
      <c r="I1260" s="5">
        <f>INDEX(Variables!$C$5:$C$105,MATCH($A1260,Variables!$A$5:$A$105,0))</f>
        <v/>
      </c>
      <c r="J1260" s="5">
        <f>INDEX(Variables!$E$5:$E$105,MATCH($A1260,Variables!$A$5:$A$105,0))</f>
        <v/>
      </c>
      <c r="K1260" s="25">
        <f>LOWER(Settings!$C$4)&amp;".mit."&amp;$A1260&amp;IF($C1260="","","."&amp;$C1260&amp;"."&amp;$B1260)&amp;IF(INDEX(Variables!$D$5:$D$105,MATCH($A1260,Variables!$A$5:$A$105,0))="","","."&amp;INDEX(Variables!$D$5:$D$105,MATCH($A1260,Variables!$A$5:$A$105,0)))&amp;"."&amp;K$5</f>
        <v/>
      </c>
      <c r="L1260" s="46">
        <f>INDEX(Inputs!$U$5:$U$132,MATCH($B1260&amp;"|"&amp;$C1260,Inputs!$A$5:$A$132,0))</f>
        <v/>
      </c>
      <c r="M1260" s="47">
        <f>L1260*(1/(1+$G1260))^(1+$E1260)*(1+M$7)^$D1260*(M1242/L1242)^$E1260*((M1242+M1251)/(L1242+L1251))^($F1260*(1+$E1260))</f>
        <v/>
      </c>
      <c r="N1260" s="47">
        <f>M1260*(1/(1+$G1260))^(1+$E1260)*(1+N$7)^$D1260*(N1242/M1242)^$E1260*((N1242+N1251)/(M1242+M1251))^($F1260*(1+$E1260))</f>
        <v/>
      </c>
      <c r="O1260" s="47">
        <f>N1260*(1/(1+$G1260))^(1+$E1260)*(1+O$7)^$D1260*(O1242/N1242)^$E1260*((O1242+O1251)/(N1242+N1251))^($F1260*(1+$E1260))</f>
        <v/>
      </c>
      <c r="P1260" s="47">
        <f>O1260*(1/(1+$G1260))^(1+$E1260)*(1+P$7)^$D1260*(P1242/O1242)^$E1260*((P1242+P1251)/(O1242+O1251))^($F1260*(1+$E1260))</f>
        <v/>
      </c>
      <c r="Q1260" s="47">
        <f>P1260*(1/(1+$G1260))^(1+$E1260)*(1+Q$7)^$D1260*(Q1242/P1242)^$E1260*((Q1242+Q1251)/(P1242+P1251))^($F1260*(1+$E1260))</f>
        <v/>
      </c>
      <c r="R1260" s="47">
        <f>Q1260*(1/(1+$G1260))^(1+$E1260)*(1+R$7)^$D1260*(R1242/Q1242)^$E1260*((R1242+R1251)/(Q1242+Q1251))^($F1260*(1+$E1260))</f>
        <v/>
      </c>
      <c r="S1260" s="47">
        <f>R1260*(1/(1+$G1260))^(1+$E1260)*(1+S$7)^$D1260*(S1242/R1242)^$E1260*((S1242+S1251)/(R1242+R1251))^($F1260*(1+$E1260))</f>
        <v/>
      </c>
      <c r="T1260" s="47">
        <f>S1260*(1/(1+$G1260))^(1+$E1260)*(1+T$7)^$D1260*(T1242/S1242)^$E1260*((T1242+T1251)/(S1242+S1251))^($F1260*(1+$E1260))</f>
        <v/>
      </c>
      <c r="U1260" s="47">
        <f>T1260*(1/(1+$G1260))^(1+$E1260)*(1+U$7)^$D1260*(U1242/T1242)^$E1260*((U1242+U1251)/(T1242+T1251))^($F1260*(1+$E1260))</f>
        <v/>
      </c>
      <c r="V1260" s="47">
        <f>U1260*(1/(1+$G1260))^(1+$E1260)*(1+V$7)^$D1260*(V1242/U1242)^$E1260*((V1242+V1251)/(U1242+U1251))^($F1260*(1+$E1260))</f>
        <v/>
      </c>
      <c r="W1260" s="47">
        <f>V1260*(1/(1+$G1260))^(1+$E1260)*(1+W$7)^$D1260*(W1242/V1242)^$E1260*((W1242+W1251)/(V1242+V1251))^($F1260*(1+$E1260))</f>
        <v/>
      </c>
      <c r="X1260" s="47">
        <f>W1260*(1/(1+$G1260))^(1+$E1260)*(1+X$7)^$D1260*(X1242/W1242)^$E1260*((X1242+X1251)/(W1242+W1251))^($F1260*(1+$E1260))</f>
        <v/>
      </c>
      <c r="Y1260" s="47">
        <f>X1260*(1/(1+$G1260))^(1+$E1260)*(1+Y$7)^$D1260*(Y1242/X1242)^$E1260*((Y1242+Y1251)/(X1242+X1251))^($F1260*(1+$E1260))</f>
        <v/>
      </c>
      <c r="Z1260" s="47">
        <f>Y1260*(1/(1+$G1260))^(1+$E1260)*(1+Z$7)^$D1260*(Z1242/Y1242)^$E1260*((Z1242+Z1251)/(Y1242+Y1251))^($F1260*(1+$E1260))</f>
        <v/>
      </c>
      <c r="AA1260" s="47">
        <f>Z1260*(1/(1+$G1260))^(1+$E1260)*(1+AA$7)^$D1260*(AA1242/Z1242)^$E1260*((AA1242+AA1251)/(Z1242+Z1251))^($F1260*(1+$E1260))</f>
        <v/>
      </c>
      <c r="AB1260" s="47">
        <f>AA1260*(1/(1+$G1260))^(1+$E1260)*(1+AB$7)^$D1260*(AB1242/AA1242)^$E1260*((AB1242+AB1251)/(AA1242+AA1251))^($F1260*(1+$E1260))</f>
        <v/>
      </c>
      <c r="AC1260" s="47">
        <f>AB1260*(1/(1+$G1260))^(1+$E1260)*(1+AC$7)^$D1260*(AC1242/AB1242)^$E1260*((AC1242+AC1251)/(AB1242+AB1251))^($F1260*(1+$E1260))</f>
        <v/>
      </c>
      <c r="AD1260" s="48">
        <f>FUELUSE(AC1260,AD1242,AC1242,AD1251,AC1251,AD$7,$D1260,$E1260,$F1260,$G1260)</f>
        <v/>
      </c>
      <c r="AE1260" s="25">
        <f>LOWER(Settings!$C$4)&amp;".mit."&amp;$A1260&amp;IF($C1260="","","."&amp;$C1260&amp;"."&amp;$B1260)&amp;IF(INDEX(Variables!$D$5:$D$105,MATCH($A1260,Variables!$A$5:$A$105,0))="","","."&amp;INDEX(Variables!$D$5:$D$105,MATCH($A1260,Variables!$A$5:$A$105,0)))&amp;"."&amp;AE$5</f>
        <v/>
      </c>
      <c r="AF1260" s="46">
        <f>INDEX(Inputs!$U$5:$U$132,MATCH($B1260&amp;"|"&amp;$C1260,Inputs!$A$5:$A$132,0))</f>
        <v/>
      </c>
      <c r="AG1260" s="47">
        <f>AF1260*(1/(1+$G1260))^(1+$E1260)*(1+AG$7)^$D1260*(AG1242/AF1242)^$E1260*((AG1242+AG1251)/(AF1242+AF1251))^($F1260*(1+$E1260))</f>
        <v/>
      </c>
      <c r="AH1260" s="47">
        <f>AG1260*(1/(1+$G1260))^(1+$E1260)*(1+AH$7)^$D1260*(AH1242/AG1242)^$E1260*((AH1242+AH1251)/(AG1242+AG1251))^($F1260*(1+$E1260))</f>
        <v/>
      </c>
      <c r="AI1260" s="47">
        <f>AH1260*(1/(1+$G1260))^(1+$E1260)*(1+AI$7)^$D1260*(AI1242/AH1242)^$E1260*((AI1242+AI1251)/(AH1242+AH1251))^($F1260*(1+$E1260))</f>
        <v/>
      </c>
      <c r="AJ1260" s="47">
        <f>AI1260*(1/(1+$G1260))^(1+$E1260)*(1+AJ$7)^$D1260*(AJ1242/AI1242)^$E1260*((AJ1242+AJ1251)/(AI1242+AI1251))^($F1260*(1+$E1260))</f>
        <v/>
      </c>
      <c r="AK1260" s="47">
        <f>AJ1260*(1/(1+$G1260))^(1+$E1260)*(1+AK$7)^$D1260*(AK1242/AJ1242)^$E1260*((AK1242+AK1251)/(AJ1242+AJ1251))^($F1260*(1+$E1260))</f>
        <v/>
      </c>
      <c r="AL1260" s="47">
        <f>AK1260*(1/(1+$G1260))^(1+$E1260)*(1+AL$7)^$D1260*(AL1242/AK1242)^$E1260*((AL1242+AL1251)/(AK1242+AK1251))^($F1260*(1+$E1260))</f>
        <v/>
      </c>
      <c r="AM1260" s="47">
        <f>AL1260*(1/(1+$G1260))^(1+$E1260)*(1+AM$7)^$D1260*(AM1242/AL1242)^$E1260*((AM1242+AM1251)/(AL1242+AL1251))^($F1260*(1+$E1260))</f>
        <v/>
      </c>
      <c r="AN1260" s="47">
        <f>AM1260*(1/(1+$G1260))^(1+$E1260)*(1+AN$7)^$D1260*(AN1242/AM1242)^$E1260*((AN1242+AN1251)/(AM1242+AM1251))^($F1260*(1+$E1260))</f>
        <v/>
      </c>
      <c r="AO1260" s="47">
        <f>AN1260*(1/(1+$G1260))^(1+$E1260)*(1+AO$7)^$D1260*(AO1242/AN1242)^$E1260*((AO1242+AO1251)/(AN1242+AN1251))^($F1260*(1+$E1260))</f>
        <v/>
      </c>
      <c r="AP1260" s="47">
        <f>AO1260*(1/(1+$G1260))^(1+$E1260)*(1+AP$7)^$D1260*(AP1242/AO1242)^$E1260*((AP1242+AP1251)/(AO1242+AO1251))^($F1260*(1+$E1260))</f>
        <v/>
      </c>
      <c r="AQ1260" s="47">
        <f>AP1260*(1/(1+$G1260))^(1+$E1260)*(1+AQ$7)^$D1260*(AQ1242/AP1242)^$E1260*((AQ1242+AQ1251)/(AP1242+AP1251))^($F1260*(1+$E1260))</f>
        <v/>
      </c>
      <c r="AR1260" s="47">
        <f>AQ1260*(1/(1+$G1260))^(1+$E1260)*(1+AR$7)^$D1260*(AR1242/AQ1242)^$E1260*((AR1242+AR1251)/(AQ1242+AQ1251))^($F1260*(1+$E1260))</f>
        <v/>
      </c>
      <c r="AS1260" s="47">
        <f>AR1260*(1/(1+$G1260))^(1+$E1260)*(1+AS$7)^$D1260*(AS1242/AR1242)^$E1260*((AS1242+AS1251)/(AR1242+AR1251))^($F1260*(1+$E1260))</f>
        <v/>
      </c>
      <c r="AT1260" s="47">
        <f>AS1260*(1/(1+$G1260))^(1+$E1260)*(1+AT$7)^$D1260*(AT1242/AS1242)^$E1260*((AT1242+AT1251)/(AS1242+AS1251))^($F1260*(1+$E1260))</f>
        <v/>
      </c>
      <c r="AU1260" s="47">
        <f>AT1260*(1/(1+$G1260))^(1+$E1260)*(1+AU$7)^$D1260*(AU1242/AT1242)^$E1260*((AU1242+AU1251)/(AT1242+AT1251))^($F1260*(1+$E1260))</f>
        <v/>
      </c>
      <c r="AV1260" s="47">
        <f>AU1260*(1/(1+$G1260))^(1+$E1260)*(1+AV$7)^$D1260*(AV1242/AU1242)^$E1260*((AV1242+AV1251)/(AU1242+AU1251))^($F1260*(1+$E1260))</f>
        <v/>
      </c>
      <c r="AW1260" s="47">
        <f>AV1260*(1/(1+$G1260))^(1+$E1260)*(1+AW$7)^$D1260*(AW1242/AV1242)^$E1260*((AW1242+AW1251)/(AV1242+AV1251))^($F1260*(1+$E1260))</f>
        <v/>
      </c>
      <c r="AX1260" s="48">
        <f>FUELUSE(AW1260,AX1242,AW1242,AX1251,AW1251,AX$7,$D1260,$E1260,$F1260,$G1260)</f>
        <v/>
      </c>
    </row>
    <row r="1261" hidden="1" outlineLevel="2">
      <c r="A1261" s="5" t="inlineStr">
        <is>
          <t>ener</t>
        </is>
      </c>
      <c r="B1261" s="5" t="inlineStr">
        <is>
          <t>nga</t>
        </is>
      </c>
      <c r="C1261" s="5" t="inlineStr">
        <is>
          <t>ftr</t>
        </is>
      </c>
      <c r="D1261" s="40">
        <f>INDEX(Inputs!$N$5:$N$132,MATCH($B1261&amp;"|"&amp;$C1261,Inputs!$A$5:$A$132,0))</f>
        <v/>
      </c>
      <c r="E1261" s="40">
        <f>INDEX(Inputs!$O$5:$O$132,MATCH($B1261&amp;"|"&amp;$C1261,Inputs!$A$5:$A$132,0))</f>
        <v/>
      </c>
      <c r="F1261" s="40">
        <f>INDEX(Inputs!$P$5:$P$132,MATCH($B1261&amp;"|"&amp;$C1261,Inputs!$A$5:$A$132,0))</f>
        <v/>
      </c>
      <c r="G1261" s="40">
        <f>INDEX(Inputs!$Q$5:$Q$132,MATCH($B1261&amp;"|"&amp;$C1261,Inputs!$A$5:$A$132,0))</f>
        <v/>
      </c>
      <c r="H1261" s="5">
        <f>INDEX(Variables!$B$5:$B$105,MATCH($A1261,Variables!$A$5:$A$105,0))&amp;IF($C1261="",""," | "&amp;INDEX(Mapping!$B$5:$B$26,MATCH($C1261,Mapping!$A$5:$A$26,0))&amp;" | "&amp;INDEX(Mapping!$B$30:$B$41,MATCH($B1261,Mapping!$A$30:$A$41,0)))</f>
        <v/>
      </c>
      <c r="I1261" s="5">
        <f>INDEX(Variables!$C$5:$C$105,MATCH($A1261,Variables!$A$5:$A$105,0))</f>
        <v/>
      </c>
      <c r="J1261" s="5">
        <f>INDEX(Variables!$E$5:$E$105,MATCH($A1261,Variables!$A$5:$A$105,0))</f>
        <v/>
      </c>
      <c r="K1261" s="25">
        <f>LOWER(Settings!$C$4)&amp;".mit."&amp;$A1261&amp;IF($C1261="","","."&amp;$C1261&amp;"."&amp;$B1261)&amp;IF(INDEX(Variables!$D$5:$D$105,MATCH($A1261,Variables!$A$5:$A$105,0))="","","."&amp;INDEX(Variables!$D$5:$D$105,MATCH($A1261,Variables!$A$5:$A$105,0)))&amp;"."&amp;K$5</f>
        <v/>
      </c>
      <c r="L1261" s="46">
        <f>INDEX(Inputs!$U$5:$U$132,MATCH($B1261&amp;"|"&amp;$C1261,Inputs!$A$5:$A$132,0))</f>
        <v/>
      </c>
      <c r="M1261" s="47">
        <f>L1261*(1/(1+$G1261))^(1+$E1261)*(1+M$7)^$D1261*(M1243/L1243)^$E1261*((M1243+M1252)/(L1243+L1252))^($F1261*(1+$E1261))</f>
        <v/>
      </c>
      <c r="N1261" s="47">
        <f>M1261*(1/(1+$G1261))^(1+$E1261)*(1+N$7)^$D1261*(N1243/M1243)^$E1261*((N1243+N1252)/(M1243+M1252))^($F1261*(1+$E1261))</f>
        <v/>
      </c>
      <c r="O1261" s="47">
        <f>N1261*(1/(1+$G1261))^(1+$E1261)*(1+O$7)^$D1261*(O1243/N1243)^$E1261*((O1243+O1252)/(N1243+N1252))^($F1261*(1+$E1261))</f>
        <v/>
      </c>
      <c r="P1261" s="47">
        <f>O1261*(1/(1+$G1261))^(1+$E1261)*(1+P$7)^$D1261*(P1243/O1243)^$E1261*((P1243+P1252)/(O1243+O1252))^($F1261*(1+$E1261))</f>
        <v/>
      </c>
      <c r="Q1261" s="47">
        <f>P1261*(1/(1+$G1261))^(1+$E1261)*(1+Q$7)^$D1261*(Q1243/P1243)^$E1261*((Q1243+Q1252)/(P1243+P1252))^($F1261*(1+$E1261))</f>
        <v/>
      </c>
      <c r="R1261" s="47">
        <f>Q1261*(1/(1+$G1261))^(1+$E1261)*(1+R$7)^$D1261*(R1243/Q1243)^$E1261*((R1243+R1252)/(Q1243+Q1252))^($F1261*(1+$E1261))</f>
        <v/>
      </c>
      <c r="S1261" s="47">
        <f>R1261*(1/(1+$G1261))^(1+$E1261)*(1+S$7)^$D1261*(S1243/R1243)^$E1261*((S1243+S1252)/(R1243+R1252))^($F1261*(1+$E1261))</f>
        <v/>
      </c>
      <c r="T1261" s="47">
        <f>S1261*(1/(1+$G1261))^(1+$E1261)*(1+T$7)^$D1261*(T1243/S1243)^$E1261*((T1243+T1252)/(S1243+S1252))^($F1261*(1+$E1261))</f>
        <v/>
      </c>
      <c r="U1261" s="47">
        <f>T1261*(1/(1+$G1261))^(1+$E1261)*(1+U$7)^$D1261*(U1243/T1243)^$E1261*((U1243+U1252)/(T1243+T1252))^($F1261*(1+$E1261))</f>
        <v/>
      </c>
      <c r="V1261" s="47">
        <f>U1261*(1/(1+$G1261))^(1+$E1261)*(1+V$7)^$D1261*(V1243/U1243)^$E1261*((V1243+V1252)/(U1243+U1252))^($F1261*(1+$E1261))</f>
        <v/>
      </c>
      <c r="W1261" s="47">
        <f>V1261*(1/(1+$G1261))^(1+$E1261)*(1+W$7)^$D1261*(W1243/V1243)^$E1261*((W1243+W1252)/(V1243+V1252))^($F1261*(1+$E1261))</f>
        <v/>
      </c>
      <c r="X1261" s="47">
        <f>W1261*(1/(1+$G1261))^(1+$E1261)*(1+X$7)^$D1261*(X1243/W1243)^$E1261*((X1243+X1252)/(W1243+W1252))^($F1261*(1+$E1261))</f>
        <v/>
      </c>
      <c r="Y1261" s="47">
        <f>X1261*(1/(1+$G1261))^(1+$E1261)*(1+Y$7)^$D1261*(Y1243/X1243)^$E1261*((Y1243+Y1252)/(X1243+X1252))^($F1261*(1+$E1261))</f>
        <v/>
      </c>
      <c r="Z1261" s="47">
        <f>Y1261*(1/(1+$G1261))^(1+$E1261)*(1+Z$7)^$D1261*(Z1243/Y1243)^$E1261*((Z1243+Z1252)/(Y1243+Y1252))^($F1261*(1+$E1261))</f>
        <v/>
      </c>
      <c r="AA1261" s="47">
        <f>Z1261*(1/(1+$G1261))^(1+$E1261)*(1+AA$7)^$D1261*(AA1243/Z1243)^$E1261*((AA1243+AA1252)/(Z1243+Z1252))^($F1261*(1+$E1261))</f>
        <v/>
      </c>
      <c r="AB1261" s="47">
        <f>AA1261*(1/(1+$G1261))^(1+$E1261)*(1+AB$7)^$D1261*(AB1243/AA1243)^$E1261*((AB1243+AB1252)/(AA1243+AA1252))^($F1261*(1+$E1261))</f>
        <v/>
      </c>
      <c r="AC1261" s="47">
        <f>AB1261*(1/(1+$G1261))^(1+$E1261)*(1+AC$7)^$D1261*(AC1243/AB1243)^$E1261*((AC1243+AC1252)/(AB1243+AB1252))^($F1261*(1+$E1261))</f>
        <v/>
      </c>
      <c r="AD1261" s="48">
        <f>FUELUSE(AC1261,AD1243,AC1243,AD1252,AC1252,AD$7,$D1261,$E1261,$F1261,$G1261)</f>
        <v/>
      </c>
      <c r="AE1261" s="25">
        <f>LOWER(Settings!$C$4)&amp;".mit."&amp;$A1261&amp;IF($C1261="","","."&amp;$C1261&amp;"."&amp;$B1261)&amp;IF(INDEX(Variables!$D$5:$D$105,MATCH($A1261,Variables!$A$5:$A$105,0))="","","."&amp;INDEX(Variables!$D$5:$D$105,MATCH($A1261,Variables!$A$5:$A$105,0)))&amp;"."&amp;AE$5</f>
        <v/>
      </c>
      <c r="AF1261" s="46">
        <f>INDEX(Inputs!$U$5:$U$132,MATCH($B1261&amp;"|"&amp;$C1261,Inputs!$A$5:$A$132,0))</f>
        <v/>
      </c>
      <c r="AG1261" s="47">
        <f>AF1261*(1/(1+$G1261))^(1+$E1261)*(1+AG$7)^$D1261*(AG1243/AF1243)^$E1261*((AG1243+AG1252)/(AF1243+AF1252))^($F1261*(1+$E1261))</f>
        <v/>
      </c>
      <c r="AH1261" s="47">
        <f>AG1261*(1/(1+$G1261))^(1+$E1261)*(1+AH$7)^$D1261*(AH1243/AG1243)^$E1261*((AH1243+AH1252)/(AG1243+AG1252))^($F1261*(1+$E1261))</f>
        <v/>
      </c>
      <c r="AI1261" s="47">
        <f>AH1261*(1/(1+$G1261))^(1+$E1261)*(1+AI$7)^$D1261*(AI1243/AH1243)^$E1261*((AI1243+AI1252)/(AH1243+AH1252))^($F1261*(1+$E1261))</f>
        <v/>
      </c>
      <c r="AJ1261" s="47">
        <f>AI1261*(1/(1+$G1261))^(1+$E1261)*(1+AJ$7)^$D1261*(AJ1243/AI1243)^$E1261*((AJ1243+AJ1252)/(AI1243+AI1252))^($F1261*(1+$E1261))</f>
        <v/>
      </c>
      <c r="AK1261" s="47">
        <f>AJ1261*(1/(1+$G1261))^(1+$E1261)*(1+AK$7)^$D1261*(AK1243/AJ1243)^$E1261*((AK1243+AK1252)/(AJ1243+AJ1252))^($F1261*(1+$E1261))</f>
        <v/>
      </c>
      <c r="AL1261" s="47">
        <f>AK1261*(1/(1+$G1261))^(1+$E1261)*(1+AL$7)^$D1261*(AL1243/AK1243)^$E1261*((AL1243+AL1252)/(AK1243+AK1252))^($F1261*(1+$E1261))</f>
        <v/>
      </c>
      <c r="AM1261" s="47">
        <f>AL1261*(1/(1+$G1261))^(1+$E1261)*(1+AM$7)^$D1261*(AM1243/AL1243)^$E1261*((AM1243+AM1252)/(AL1243+AL1252))^($F1261*(1+$E1261))</f>
        <v/>
      </c>
      <c r="AN1261" s="47">
        <f>AM1261*(1/(1+$G1261))^(1+$E1261)*(1+AN$7)^$D1261*(AN1243/AM1243)^$E1261*((AN1243+AN1252)/(AM1243+AM1252))^($F1261*(1+$E1261))</f>
        <v/>
      </c>
      <c r="AO1261" s="47">
        <f>AN1261*(1/(1+$G1261))^(1+$E1261)*(1+AO$7)^$D1261*(AO1243/AN1243)^$E1261*((AO1243+AO1252)/(AN1243+AN1252))^($F1261*(1+$E1261))</f>
        <v/>
      </c>
      <c r="AP1261" s="47">
        <f>AO1261*(1/(1+$G1261))^(1+$E1261)*(1+AP$7)^$D1261*(AP1243/AO1243)^$E1261*((AP1243+AP1252)/(AO1243+AO1252))^($F1261*(1+$E1261))</f>
        <v/>
      </c>
      <c r="AQ1261" s="47">
        <f>AP1261*(1/(1+$G1261))^(1+$E1261)*(1+AQ$7)^$D1261*(AQ1243/AP1243)^$E1261*((AQ1243+AQ1252)/(AP1243+AP1252))^($F1261*(1+$E1261))</f>
        <v/>
      </c>
      <c r="AR1261" s="47">
        <f>AQ1261*(1/(1+$G1261))^(1+$E1261)*(1+AR$7)^$D1261*(AR1243/AQ1243)^$E1261*((AR1243+AR1252)/(AQ1243+AQ1252))^($F1261*(1+$E1261))</f>
        <v/>
      </c>
      <c r="AS1261" s="47">
        <f>AR1261*(1/(1+$G1261))^(1+$E1261)*(1+AS$7)^$D1261*(AS1243/AR1243)^$E1261*((AS1243+AS1252)/(AR1243+AR1252))^($F1261*(1+$E1261))</f>
        <v/>
      </c>
      <c r="AT1261" s="47">
        <f>AS1261*(1/(1+$G1261))^(1+$E1261)*(1+AT$7)^$D1261*(AT1243/AS1243)^$E1261*((AT1243+AT1252)/(AS1243+AS1252))^($F1261*(1+$E1261))</f>
        <v/>
      </c>
      <c r="AU1261" s="47">
        <f>AT1261*(1/(1+$G1261))^(1+$E1261)*(1+AU$7)^$D1261*(AU1243/AT1243)^$E1261*((AU1243+AU1252)/(AT1243+AT1252))^($F1261*(1+$E1261))</f>
        <v/>
      </c>
      <c r="AV1261" s="47">
        <f>AU1261*(1/(1+$G1261))^(1+$E1261)*(1+AV$7)^$D1261*(AV1243/AU1243)^$E1261*((AV1243+AV1252)/(AU1243+AU1252))^($F1261*(1+$E1261))</f>
        <v/>
      </c>
      <c r="AW1261" s="47">
        <f>AV1261*(1/(1+$G1261))^(1+$E1261)*(1+AW$7)^$D1261*(AW1243/AV1243)^$E1261*((AW1243+AW1252)/(AV1243+AV1252))^($F1261*(1+$E1261))</f>
        <v/>
      </c>
      <c r="AX1261" s="48">
        <f>FUELUSE(AW1261,AX1243,AW1243,AX1252,AW1252,AX$7,$D1261,$E1261,$F1261,$G1261)</f>
        <v/>
      </c>
    </row>
    <row r="1262" hidden="1" outlineLevel="2">
      <c r="A1262" s="5" t="inlineStr">
        <is>
          <t>ener</t>
        </is>
      </c>
      <c r="B1262" s="5" t="inlineStr">
        <is>
          <t>gso</t>
        </is>
      </c>
      <c r="C1262" s="5" t="inlineStr">
        <is>
          <t>ftr</t>
        </is>
      </c>
      <c r="D1262" s="40">
        <f>INDEX(Inputs!$N$5:$N$132,MATCH($B1262&amp;"|"&amp;$C1262,Inputs!$A$5:$A$132,0))</f>
        <v/>
      </c>
      <c r="E1262" s="40">
        <f>INDEX(Inputs!$O$5:$O$132,MATCH($B1262&amp;"|"&amp;$C1262,Inputs!$A$5:$A$132,0))</f>
        <v/>
      </c>
      <c r="F1262" s="40">
        <f>INDEX(Inputs!$P$5:$P$132,MATCH($B1262&amp;"|"&amp;$C1262,Inputs!$A$5:$A$132,0))</f>
        <v/>
      </c>
      <c r="G1262" s="40">
        <f>INDEX(Inputs!$Q$5:$Q$132,MATCH($B1262&amp;"|"&amp;$C1262,Inputs!$A$5:$A$132,0))</f>
        <v/>
      </c>
      <c r="H1262" s="5">
        <f>INDEX(Variables!$B$5:$B$105,MATCH($A1262,Variables!$A$5:$A$105,0))&amp;IF($C1262="",""," | "&amp;INDEX(Mapping!$B$5:$B$26,MATCH($C1262,Mapping!$A$5:$A$26,0))&amp;" | "&amp;INDEX(Mapping!$B$30:$B$41,MATCH($B1262,Mapping!$A$30:$A$41,0)))</f>
        <v/>
      </c>
      <c r="I1262" s="5">
        <f>INDEX(Variables!$C$5:$C$105,MATCH($A1262,Variables!$A$5:$A$105,0))</f>
        <v/>
      </c>
      <c r="J1262" s="5">
        <f>INDEX(Variables!$E$5:$E$105,MATCH($A1262,Variables!$A$5:$A$105,0))</f>
        <v/>
      </c>
      <c r="K1262" s="25">
        <f>LOWER(Settings!$C$4)&amp;".mit."&amp;$A1262&amp;IF($C1262="","","."&amp;$C1262&amp;"."&amp;$B1262)&amp;IF(INDEX(Variables!$D$5:$D$105,MATCH($A1262,Variables!$A$5:$A$105,0))="","","."&amp;INDEX(Variables!$D$5:$D$105,MATCH($A1262,Variables!$A$5:$A$105,0)))&amp;"."&amp;K$5</f>
        <v/>
      </c>
      <c r="L1262" s="46">
        <f>INDEX(Inputs!$U$5:$U$132,MATCH($B1262&amp;"|"&amp;$C1262,Inputs!$A$5:$A$132,0))</f>
        <v/>
      </c>
      <c r="M1262" s="47">
        <f>L1262*(1/(1+$G1262))^(1+$E1262)*(1+M$7)^$D1262*(M1244/L1244)^$E1262*((M1244+M1253)/(L1244+L1253))^($F1262*(1+$E1262))</f>
        <v/>
      </c>
      <c r="N1262" s="47">
        <f>M1262*(1/(1+$G1262))^(1+$E1262)*(1+N$7)^$D1262*(N1244/M1244)^$E1262*((N1244+N1253)/(M1244+M1253))^($F1262*(1+$E1262))</f>
        <v/>
      </c>
      <c r="O1262" s="47">
        <f>N1262*(1/(1+$G1262))^(1+$E1262)*(1+O$7)^$D1262*(O1244/N1244)^$E1262*((O1244+O1253)/(N1244+N1253))^($F1262*(1+$E1262))</f>
        <v/>
      </c>
      <c r="P1262" s="47">
        <f>O1262*(1/(1+$G1262))^(1+$E1262)*(1+P$7)^$D1262*(P1244/O1244)^$E1262*((P1244+P1253)/(O1244+O1253))^($F1262*(1+$E1262))</f>
        <v/>
      </c>
      <c r="Q1262" s="47">
        <f>P1262*(1/(1+$G1262))^(1+$E1262)*(1+Q$7)^$D1262*(Q1244/P1244)^$E1262*((Q1244+Q1253)/(P1244+P1253))^($F1262*(1+$E1262))</f>
        <v/>
      </c>
      <c r="R1262" s="47">
        <f>Q1262*(1/(1+$G1262))^(1+$E1262)*(1+R$7)^$D1262*(R1244/Q1244)^$E1262*((R1244+R1253)/(Q1244+Q1253))^($F1262*(1+$E1262))</f>
        <v/>
      </c>
      <c r="S1262" s="47">
        <f>R1262*(1/(1+$G1262))^(1+$E1262)*(1+S$7)^$D1262*(S1244/R1244)^$E1262*((S1244+S1253)/(R1244+R1253))^($F1262*(1+$E1262))</f>
        <v/>
      </c>
      <c r="T1262" s="47">
        <f>S1262*(1/(1+$G1262))^(1+$E1262)*(1+T$7)^$D1262*(T1244/S1244)^$E1262*((T1244+T1253)/(S1244+S1253))^($F1262*(1+$E1262))</f>
        <v/>
      </c>
      <c r="U1262" s="47">
        <f>T1262*(1/(1+$G1262))^(1+$E1262)*(1+U$7)^$D1262*(U1244/T1244)^$E1262*((U1244+U1253)/(T1244+T1253))^($F1262*(1+$E1262))</f>
        <v/>
      </c>
      <c r="V1262" s="47">
        <f>U1262*(1/(1+$G1262))^(1+$E1262)*(1+V$7)^$D1262*(V1244/U1244)^$E1262*((V1244+V1253)/(U1244+U1253))^($F1262*(1+$E1262))</f>
        <v/>
      </c>
      <c r="W1262" s="47">
        <f>V1262*(1/(1+$G1262))^(1+$E1262)*(1+W$7)^$D1262*(W1244/V1244)^$E1262*((W1244+W1253)/(V1244+V1253))^($F1262*(1+$E1262))</f>
        <v/>
      </c>
      <c r="X1262" s="47">
        <f>W1262*(1/(1+$G1262))^(1+$E1262)*(1+X$7)^$D1262*(X1244/W1244)^$E1262*((X1244+X1253)/(W1244+W1253))^($F1262*(1+$E1262))</f>
        <v/>
      </c>
      <c r="Y1262" s="47">
        <f>X1262*(1/(1+$G1262))^(1+$E1262)*(1+Y$7)^$D1262*(Y1244/X1244)^$E1262*((Y1244+Y1253)/(X1244+X1253))^($F1262*(1+$E1262))</f>
        <v/>
      </c>
      <c r="Z1262" s="47">
        <f>Y1262*(1/(1+$G1262))^(1+$E1262)*(1+Z$7)^$D1262*(Z1244/Y1244)^$E1262*((Z1244+Z1253)/(Y1244+Y1253))^($F1262*(1+$E1262))</f>
        <v/>
      </c>
      <c r="AA1262" s="47">
        <f>Z1262*(1/(1+$G1262))^(1+$E1262)*(1+AA$7)^$D1262*(AA1244/Z1244)^$E1262*((AA1244+AA1253)/(Z1244+Z1253))^($F1262*(1+$E1262))</f>
        <v/>
      </c>
      <c r="AB1262" s="47">
        <f>AA1262*(1/(1+$G1262))^(1+$E1262)*(1+AB$7)^$D1262*(AB1244/AA1244)^$E1262*((AB1244+AB1253)/(AA1244+AA1253))^($F1262*(1+$E1262))</f>
        <v/>
      </c>
      <c r="AC1262" s="47">
        <f>AB1262*(1/(1+$G1262))^(1+$E1262)*(1+AC$7)^$D1262*(AC1244/AB1244)^$E1262*((AC1244+AC1253)/(AB1244+AB1253))^($F1262*(1+$E1262))</f>
        <v/>
      </c>
      <c r="AD1262" s="48">
        <f>FUELUSE(AC1262,AD1244,AC1244,AD1253,AC1253,AD$7,$D1262,$E1262,$F1262,$G1262)</f>
        <v/>
      </c>
      <c r="AE1262" s="25">
        <f>LOWER(Settings!$C$4)&amp;".mit."&amp;$A1262&amp;IF($C1262="","","."&amp;$C1262&amp;"."&amp;$B1262)&amp;IF(INDEX(Variables!$D$5:$D$105,MATCH($A1262,Variables!$A$5:$A$105,0))="","","."&amp;INDEX(Variables!$D$5:$D$105,MATCH($A1262,Variables!$A$5:$A$105,0)))&amp;"."&amp;AE$5</f>
        <v/>
      </c>
      <c r="AF1262" s="46">
        <f>INDEX(Inputs!$U$5:$U$132,MATCH($B1262&amp;"|"&amp;$C1262,Inputs!$A$5:$A$132,0))</f>
        <v/>
      </c>
      <c r="AG1262" s="47">
        <f>AF1262*(1/(1+$G1262))^(1+$E1262)*(1+AG$7)^$D1262*(AG1244/AF1244)^$E1262*((AG1244+AG1253)/(AF1244+AF1253))^($F1262*(1+$E1262))</f>
        <v/>
      </c>
      <c r="AH1262" s="47">
        <f>AG1262*(1/(1+$G1262))^(1+$E1262)*(1+AH$7)^$D1262*(AH1244/AG1244)^$E1262*((AH1244+AH1253)/(AG1244+AG1253))^($F1262*(1+$E1262))</f>
        <v/>
      </c>
      <c r="AI1262" s="47">
        <f>AH1262*(1/(1+$G1262))^(1+$E1262)*(1+AI$7)^$D1262*(AI1244/AH1244)^$E1262*((AI1244+AI1253)/(AH1244+AH1253))^($F1262*(1+$E1262))</f>
        <v/>
      </c>
      <c r="AJ1262" s="47">
        <f>AI1262*(1/(1+$G1262))^(1+$E1262)*(1+AJ$7)^$D1262*(AJ1244/AI1244)^$E1262*((AJ1244+AJ1253)/(AI1244+AI1253))^($F1262*(1+$E1262))</f>
        <v/>
      </c>
      <c r="AK1262" s="47">
        <f>AJ1262*(1/(1+$G1262))^(1+$E1262)*(1+AK$7)^$D1262*(AK1244/AJ1244)^$E1262*((AK1244+AK1253)/(AJ1244+AJ1253))^($F1262*(1+$E1262))</f>
        <v/>
      </c>
      <c r="AL1262" s="47">
        <f>AK1262*(1/(1+$G1262))^(1+$E1262)*(1+AL$7)^$D1262*(AL1244/AK1244)^$E1262*((AL1244+AL1253)/(AK1244+AK1253))^($F1262*(1+$E1262))</f>
        <v/>
      </c>
      <c r="AM1262" s="47">
        <f>AL1262*(1/(1+$G1262))^(1+$E1262)*(1+AM$7)^$D1262*(AM1244/AL1244)^$E1262*((AM1244+AM1253)/(AL1244+AL1253))^($F1262*(1+$E1262))</f>
        <v/>
      </c>
      <c r="AN1262" s="47">
        <f>AM1262*(1/(1+$G1262))^(1+$E1262)*(1+AN$7)^$D1262*(AN1244/AM1244)^$E1262*((AN1244+AN1253)/(AM1244+AM1253))^($F1262*(1+$E1262))</f>
        <v/>
      </c>
      <c r="AO1262" s="47">
        <f>AN1262*(1/(1+$G1262))^(1+$E1262)*(1+AO$7)^$D1262*(AO1244/AN1244)^$E1262*((AO1244+AO1253)/(AN1244+AN1253))^($F1262*(1+$E1262))</f>
        <v/>
      </c>
      <c r="AP1262" s="47">
        <f>AO1262*(1/(1+$G1262))^(1+$E1262)*(1+AP$7)^$D1262*(AP1244/AO1244)^$E1262*((AP1244+AP1253)/(AO1244+AO1253))^($F1262*(1+$E1262))</f>
        <v/>
      </c>
      <c r="AQ1262" s="47">
        <f>AP1262*(1/(1+$G1262))^(1+$E1262)*(1+AQ$7)^$D1262*(AQ1244/AP1244)^$E1262*((AQ1244+AQ1253)/(AP1244+AP1253))^($F1262*(1+$E1262))</f>
        <v/>
      </c>
      <c r="AR1262" s="47">
        <f>AQ1262*(1/(1+$G1262))^(1+$E1262)*(1+AR$7)^$D1262*(AR1244/AQ1244)^$E1262*((AR1244+AR1253)/(AQ1244+AQ1253))^($F1262*(1+$E1262))</f>
        <v/>
      </c>
      <c r="AS1262" s="47">
        <f>AR1262*(1/(1+$G1262))^(1+$E1262)*(1+AS$7)^$D1262*(AS1244/AR1244)^$E1262*((AS1244+AS1253)/(AR1244+AR1253))^($F1262*(1+$E1262))</f>
        <v/>
      </c>
      <c r="AT1262" s="47">
        <f>AS1262*(1/(1+$G1262))^(1+$E1262)*(1+AT$7)^$D1262*(AT1244/AS1244)^$E1262*((AT1244+AT1253)/(AS1244+AS1253))^($F1262*(1+$E1262))</f>
        <v/>
      </c>
      <c r="AU1262" s="47">
        <f>AT1262*(1/(1+$G1262))^(1+$E1262)*(1+AU$7)^$D1262*(AU1244/AT1244)^$E1262*((AU1244+AU1253)/(AT1244+AT1253))^($F1262*(1+$E1262))</f>
        <v/>
      </c>
      <c r="AV1262" s="47">
        <f>AU1262*(1/(1+$G1262))^(1+$E1262)*(1+AV$7)^$D1262*(AV1244/AU1244)^$E1262*((AV1244+AV1253)/(AU1244+AU1253))^($F1262*(1+$E1262))</f>
        <v/>
      </c>
      <c r="AW1262" s="47">
        <f>AV1262*(1/(1+$G1262))^(1+$E1262)*(1+AW$7)^$D1262*(AW1244/AV1244)^$E1262*((AW1244+AW1253)/(AV1244+AV1253))^($F1262*(1+$E1262))</f>
        <v/>
      </c>
      <c r="AX1262" s="48">
        <f>FUELUSE(AW1262,AX1244,AW1244,AX1253,AW1253,AX$7,$D1262,$E1262,$F1262,$G1262)</f>
        <v/>
      </c>
    </row>
    <row r="1263" hidden="1" outlineLevel="2">
      <c r="A1263" s="5" t="inlineStr">
        <is>
          <t>ener</t>
        </is>
      </c>
      <c r="B1263" s="5" t="inlineStr">
        <is>
          <t>die</t>
        </is>
      </c>
      <c r="C1263" s="5" t="inlineStr">
        <is>
          <t>ftr</t>
        </is>
      </c>
      <c r="D1263" s="40">
        <f>INDEX(Inputs!$N$5:$N$132,MATCH($B1263&amp;"|"&amp;$C1263,Inputs!$A$5:$A$132,0))</f>
        <v/>
      </c>
      <c r="E1263" s="40">
        <f>INDEX(Inputs!$O$5:$O$132,MATCH($B1263&amp;"|"&amp;$C1263,Inputs!$A$5:$A$132,0))</f>
        <v/>
      </c>
      <c r="F1263" s="40">
        <f>INDEX(Inputs!$P$5:$P$132,MATCH($B1263&amp;"|"&amp;$C1263,Inputs!$A$5:$A$132,0))</f>
        <v/>
      </c>
      <c r="G1263" s="40">
        <f>INDEX(Inputs!$Q$5:$Q$132,MATCH($B1263&amp;"|"&amp;$C1263,Inputs!$A$5:$A$132,0))</f>
        <v/>
      </c>
      <c r="H1263" s="5">
        <f>INDEX(Variables!$B$5:$B$105,MATCH($A1263,Variables!$A$5:$A$105,0))&amp;IF($C1263="",""," | "&amp;INDEX(Mapping!$B$5:$B$26,MATCH($C1263,Mapping!$A$5:$A$26,0))&amp;" | "&amp;INDEX(Mapping!$B$30:$B$41,MATCH($B1263,Mapping!$A$30:$A$41,0)))</f>
        <v/>
      </c>
      <c r="I1263" s="5">
        <f>INDEX(Variables!$C$5:$C$105,MATCH($A1263,Variables!$A$5:$A$105,0))</f>
        <v/>
      </c>
      <c r="J1263" s="5">
        <f>INDEX(Variables!$E$5:$E$105,MATCH($A1263,Variables!$A$5:$A$105,0))</f>
        <v/>
      </c>
      <c r="K1263" s="25">
        <f>LOWER(Settings!$C$4)&amp;".mit."&amp;$A1263&amp;IF($C1263="","","."&amp;$C1263&amp;"."&amp;$B1263)&amp;IF(INDEX(Variables!$D$5:$D$105,MATCH($A1263,Variables!$A$5:$A$105,0))="","","."&amp;INDEX(Variables!$D$5:$D$105,MATCH($A1263,Variables!$A$5:$A$105,0)))&amp;"."&amp;K$5</f>
        <v/>
      </c>
      <c r="L1263" s="46">
        <f>INDEX(Inputs!$U$5:$U$132,MATCH($B1263&amp;"|"&amp;$C1263,Inputs!$A$5:$A$132,0))</f>
        <v/>
      </c>
      <c r="M1263" s="47">
        <f>L1263*(1/(1+$G1263))^(1+$E1263)*(1+M$7)^$D1263*(M1245/L1245)^$E1263*((M1245+M1254)/(L1245+L1254))^($F1263*(1+$E1263))</f>
        <v/>
      </c>
      <c r="N1263" s="47">
        <f>M1263*(1/(1+$G1263))^(1+$E1263)*(1+N$7)^$D1263*(N1245/M1245)^$E1263*((N1245+N1254)/(M1245+M1254))^($F1263*(1+$E1263))</f>
        <v/>
      </c>
      <c r="O1263" s="47">
        <f>N1263*(1/(1+$G1263))^(1+$E1263)*(1+O$7)^$D1263*(O1245/N1245)^$E1263*((O1245+O1254)/(N1245+N1254))^($F1263*(1+$E1263))</f>
        <v/>
      </c>
      <c r="P1263" s="47">
        <f>O1263*(1/(1+$G1263))^(1+$E1263)*(1+P$7)^$D1263*(P1245/O1245)^$E1263*((P1245+P1254)/(O1245+O1254))^($F1263*(1+$E1263))</f>
        <v/>
      </c>
      <c r="Q1263" s="47">
        <f>P1263*(1/(1+$G1263))^(1+$E1263)*(1+Q$7)^$D1263*(Q1245/P1245)^$E1263*((Q1245+Q1254)/(P1245+P1254))^($F1263*(1+$E1263))</f>
        <v/>
      </c>
      <c r="R1263" s="47">
        <f>Q1263*(1/(1+$G1263))^(1+$E1263)*(1+R$7)^$D1263*(R1245/Q1245)^$E1263*((R1245+R1254)/(Q1245+Q1254))^($F1263*(1+$E1263))</f>
        <v/>
      </c>
      <c r="S1263" s="47">
        <f>R1263*(1/(1+$G1263))^(1+$E1263)*(1+S$7)^$D1263*(S1245/R1245)^$E1263*((S1245+S1254)/(R1245+R1254))^($F1263*(1+$E1263))</f>
        <v/>
      </c>
      <c r="T1263" s="47">
        <f>S1263*(1/(1+$G1263))^(1+$E1263)*(1+T$7)^$D1263*(T1245/S1245)^$E1263*((T1245+T1254)/(S1245+S1254))^($F1263*(1+$E1263))</f>
        <v/>
      </c>
      <c r="U1263" s="47">
        <f>T1263*(1/(1+$G1263))^(1+$E1263)*(1+U$7)^$D1263*(U1245/T1245)^$E1263*((U1245+U1254)/(T1245+T1254))^($F1263*(1+$E1263))</f>
        <v/>
      </c>
      <c r="V1263" s="47">
        <f>U1263*(1/(1+$G1263))^(1+$E1263)*(1+V$7)^$D1263*(V1245/U1245)^$E1263*((V1245+V1254)/(U1245+U1254))^($F1263*(1+$E1263))</f>
        <v/>
      </c>
      <c r="W1263" s="47">
        <f>V1263*(1/(1+$G1263))^(1+$E1263)*(1+W$7)^$D1263*(W1245/V1245)^$E1263*((W1245+W1254)/(V1245+V1254))^($F1263*(1+$E1263))</f>
        <v/>
      </c>
      <c r="X1263" s="47">
        <f>W1263*(1/(1+$G1263))^(1+$E1263)*(1+X$7)^$D1263*(X1245/W1245)^$E1263*((X1245+X1254)/(W1245+W1254))^($F1263*(1+$E1263))</f>
        <v/>
      </c>
      <c r="Y1263" s="47">
        <f>X1263*(1/(1+$G1263))^(1+$E1263)*(1+Y$7)^$D1263*(Y1245/X1245)^$E1263*((Y1245+Y1254)/(X1245+X1254))^($F1263*(1+$E1263))</f>
        <v/>
      </c>
      <c r="Z1263" s="47">
        <f>Y1263*(1/(1+$G1263))^(1+$E1263)*(1+Z$7)^$D1263*(Z1245/Y1245)^$E1263*((Z1245+Z1254)/(Y1245+Y1254))^($F1263*(1+$E1263))</f>
        <v/>
      </c>
      <c r="AA1263" s="47">
        <f>Z1263*(1/(1+$G1263))^(1+$E1263)*(1+AA$7)^$D1263*(AA1245/Z1245)^$E1263*((AA1245+AA1254)/(Z1245+Z1254))^($F1263*(1+$E1263))</f>
        <v/>
      </c>
      <c r="AB1263" s="47">
        <f>AA1263*(1/(1+$G1263))^(1+$E1263)*(1+AB$7)^$D1263*(AB1245/AA1245)^$E1263*((AB1245+AB1254)/(AA1245+AA1254))^($F1263*(1+$E1263))</f>
        <v/>
      </c>
      <c r="AC1263" s="47">
        <f>AB1263*(1/(1+$G1263))^(1+$E1263)*(1+AC$7)^$D1263*(AC1245/AB1245)^$E1263*((AC1245+AC1254)/(AB1245+AB1254))^($F1263*(1+$E1263))</f>
        <v/>
      </c>
      <c r="AD1263" s="48">
        <f>FUELUSE(AC1263,AD1245,AC1245,AD1254,AC1254,AD$7,$D1263,$E1263,$F1263,$G1263)</f>
        <v/>
      </c>
      <c r="AE1263" s="25">
        <f>LOWER(Settings!$C$4)&amp;".mit."&amp;$A1263&amp;IF($C1263="","","."&amp;$C1263&amp;"."&amp;$B1263)&amp;IF(INDEX(Variables!$D$5:$D$105,MATCH($A1263,Variables!$A$5:$A$105,0))="","","."&amp;INDEX(Variables!$D$5:$D$105,MATCH($A1263,Variables!$A$5:$A$105,0)))&amp;"."&amp;AE$5</f>
        <v/>
      </c>
      <c r="AF1263" s="46">
        <f>INDEX(Inputs!$U$5:$U$132,MATCH($B1263&amp;"|"&amp;$C1263,Inputs!$A$5:$A$132,0))</f>
        <v/>
      </c>
      <c r="AG1263" s="47">
        <f>AF1263*(1/(1+$G1263))^(1+$E1263)*(1+AG$7)^$D1263*(AG1245/AF1245)^$E1263*((AG1245+AG1254)/(AF1245+AF1254))^($F1263*(1+$E1263))</f>
        <v/>
      </c>
      <c r="AH1263" s="47">
        <f>AG1263*(1/(1+$G1263))^(1+$E1263)*(1+AH$7)^$D1263*(AH1245/AG1245)^$E1263*((AH1245+AH1254)/(AG1245+AG1254))^($F1263*(1+$E1263))</f>
        <v/>
      </c>
      <c r="AI1263" s="47">
        <f>AH1263*(1/(1+$G1263))^(1+$E1263)*(1+AI$7)^$D1263*(AI1245/AH1245)^$E1263*((AI1245+AI1254)/(AH1245+AH1254))^($F1263*(1+$E1263))</f>
        <v/>
      </c>
      <c r="AJ1263" s="47">
        <f>AI1263*(1/(1+$G1263))^(1+$E1263)*(1+AJ$7)^$D1263*(AJ1245/AI1245)^$E1263*((AJ1245+AJ1254)/(AI1245+AI1254))^($F1263*(1+$E1263))</f>
        <v/>
      </c>
      <c r="AK1263" s="47">
        <f>AJ1263*(1/(1+$G1263))^(1+$E1263)*(1+AK$7)^$D1263*(AK1245/AJ1245)^$E1263*((AK1245+AK1254)/(AJ1245+AJ1254))^($F1263*(1+$E1263))</f>
        <v/>
      </c>
      <c r="AL1263" s="47">
        <f>AK1263*(1/(1+$G1263))^(1+$E1263)*(1+AL$7)^$D1263*(AL1245/AK1245)^$E1263*((AL1245+AL1254)/(AK1245+AK1254))^($F1263*(1+$E1263))</f>
        <v/>
      </c>
      <c r="AM1263" s="47">
        <f>AL1263*(1/(1+$G1263))^(1+$E1263)*(1+AM$7)^$D1263*(AM1245/AL1245)^$E1263*((AM1245+AM1254)/(AL1245+AL1254))^($F1263*(1+$E1263))</f>
        <v/>
      </c>
      <c r="AN1263" s="47">
        <f>AM1263*(1/(1+$G1263))^(1+$E1263)*(1+AN$7)^$D1263*(AN1245/AM1245)^$E1263*((AN1245+AN1254)/(AM1245+AM1254))^($F1263*(1+$E1263))</f>
        <v/>
      </c>
      <c r="AO1263" s="47">
        <f>AN1263*(1/(1+$G1263))^(1+$E1263)*(1+AO$7)^$D1263*(AO1245/AN1245)^$E1263*((AO1245+AO1254)/(AN1245+AN1254))^($F1263*(1+$E1263))</f>
        <v/>
      </c>
      <c r="AP1263" s="47">
        <f>AO1263*(1/(1+$G1263))^(1+$E1263)*(1+AP$7)^$D1263*(AP1245/AO1245)^$E1263*((AP1245+AP1254)/(AO1245+AO1254))^($F1263*(1+$E1263))</f>
        <v/>
      </c>
      <c r="AQ1263" s="47">
        <f>AP1263*(1/(1+$G1263))^(1+$E1263)*(1+AQ$7)^$D1263*(AQ1245/AP1245)^$E1263*((AQ1245+AQ1254)/(AP1245+AP1254))^($F1263*(1+$E1263))</f>
        <v/>
      </c>
      <c r="AR1263" s="47">
        <f>AQ1263*(1/(1+$G1263))^(1+$E1263)*(1+AR$7)^$D1263*(AR1245/AQ1245)^$E1263*((AR1245+AR1254)/(AQ1245+AQ1254))^($F1263*(1+$E1263))</f>
        <v/>
      </c>
      <c r="AS1263" s="47">
        <f>AR1263*(1/(1+$G1263))^(1+$E1263)*(1+AS$7)^$D1263*(AS1245/AR1245)^$E1263*((AS1245+AS1254)/(AR1245+AR1254))^($F1263*(1+$E1263))</f>
        <v/>
      </c>
      <c r="AT1263" s="47">
        <f>AS1263*(1/(1+$G1263))^(1+$E1263)*(1+AT$7)^$D1263*(AT1245/AS1245)^$E1263*((AT1245+AT1254)/(AS1245+AS1254))^($F1263*(1+$E1263))</f>
        <v/>
      </c>
      <c r="AU1263" s="47">
        <f>AT1263*(1/(1+$G1263))^(1+$E1263)*(1+AU$7)^$D1263*(AU1245/AT1245)^$E1263*((AU1245+AU1254)/(AT1245+AT1254))^($F1263*(1+$E1263))</f>
        <v/>
      </c>
      <c r="AV1263" s="47">
        <f>AU1263*(1/(1+$G1263))^(1+$E1263)*(1+AV$7)^$D1263*(AV1245/AU1245)^$E1263*((AV1245+AV1254)/(AU1245+AU1254))^($F1263*(1+$E1263))</f>
        <v/>
      </c>
      <c r="AW1263" s="47">
        <f>AV1263*(1/(1+$G1263))^(1+$E1263)*(1+AW$7)^$D1263*(AW1245/AV1245)^$E1263*((AW1245+AW1254)/(AV1245+AV1254))^($F1263*(1+$E1263))</f>
        <v/>
      </c>
      <c r="AX1263" s="48">
        <f>FUELUSE(AW1263,AX1245,AW1245,AX1254,AW1254,AX$7,$D1263,$E1263,$F1263,$G1263)</f>
        <v/>
      </c>
    </row>
    <row r="1264" hidden="1" outlineLevel="2">
      <c r="A1264" s="5" t="inlineStr">
        <is>
          <t>ener</t>
        </is>
      </c>
      <c r="B1264" s="5" t="inlineStr">
        <is>
          <t>lpg</t>
        </is>
      </c>
      <c r="C1264" s="5" t="inlineStr">
        <is>
          <t>ftr</t>
        </is>
      </c>
      <c r="D1264" s="40">
        <f>INDEX(Inputs!$N$5:$N$132,MATCH($B1264&amp;"|"&amp;$C1264,Inputs!$A$5:$A$132,0))</f>
        <v/>
      </c>
      <c r="E1264" s="40">
        <f>INDEX(Inputs!$O$5:$O$132,MATCH($B1264&amp;"|"&amp;$C1264,Inputs!$A$5:$A$132,0))</f>
        <v/>
      </c>
      <c r="F1264" s="40">
        <f>INDEX(Inputs!$P$5:$P$132,MATCH($B1264&amp;"|"&amp;$C1264,Inputs!$A$5:$A$132,0))</f>
        <v/>
      </c>
      <c r="G1264" s="40">
        <f>INDEX(Inputs!$Q$5:$Q$132,MATCH($B1264&amp;"|"&amp;$C1264,Inputs!$A$5:$A$132,0))</f>
        <v/>
      </c>
      <c r="H1264" s="5">
        <f>INDEX(Variables!$B$5:$B$105,MATCH($A1264,Variables!$A$5:$A$105,0))&amp;IF($C1264="",""," | "&amp;INDEX(Mapping!$B$5:$B$26,MATCH($C1264,Mapping!$A$5:$A$26,0))&amp;" | "&amp;INDEX(Mapping!$B$30:$B$41,MATCH($B1264,Mapping!$A$30:$A$41,0)))</f>
        <v/>
      </c>
      <c r="I1264" s="5">
        <f>INDEX(Variables!$C$5:$C$105,MATCH($A1264,Variables!$A$5:$A$105,0))</f>
        <v/>
      </c>
      <c r="J1264" s="5">
        <f>INDEX(Variables!$E$5:$E$105,MATCH($A1264,Variables!$A$5:$A$105,0))</f>
        <v/>
      </c>
      <c r="K1264" s="25">
        <f>LOWER(Settings!$C$4)&amp;".mit."&amp;$A1264&amp;IF($C1264="","","."&amp;$C1264&amp;"."&amp;$B1264)&amp;IF(INDEX(Variables!$D$5:$D$105,MATCH($A1264,Variables!$A$5:$A$105,0))="","","."&amp;INDEX(Variables!$D$5:$D$105,MATCH($A1264,Variables!$A$5:$A$105,0)))&amp;"."&amp;K$5</f>
        <v/>
      </c>
      <c r="L1264" s="46">
        <f>INDEX(Inputs!$U$5:$U$132,MATCH($B1264&amp;"|"&amp;$C1264,Inputs!$A$5:$A$132,0))</f>
        <v/>
      </c>
      <c r="M1264" s="47">
        <f>L1264*(1/(1+$G1264))^(1+$E1264)*(1+M$7)^$D1264*(M1246/L1246)^$E1264*((M1246+M1255)/(L1246+L1255))^($F1264*(1+$E1264))</f>
        <v/>
      </c>
      <c r="N1264" s="47">
        <f>M1264*(1/(1+$G1264))^(1+$E1264)*(1+N$7)^$D1264*(N1246/M1246)^$E1264*((N1246+N1255)/(M1246+M1255))^($F1264*(1+$E1264))</f>
        <v/>
      </c>
      <c r="O1264" s="47">
        <f>N1264*(1/(1+$G1264))^(1+$E1264)*(1+O$7)^$D1264*(O1246/N1246)^$E1264*((O1246+O1255)/(N1246+N1255))^($F1264*(1+$E1264))</f>
        <v/>
      </c>
      <c r="P1264" s="47">
        <f>O1264*(1/(1+$G1264))^(1+$E1264)*(1+P$7)^$D1264*(P1246/O1246)^$E1264*((P1246+P1255)/(O1246+O1255))^($F1264*(1+$E1264))</f>
        <v/>
      </c>
      <c r="Q1264" s="47">
        <f>P1264*(1/(1+$G1264))^(1+$E1264)*(1+Q$7)^$D1264*(Q1246/P1246)^$E1264*((Q1246+Q1255)/(P1246+P1255))^($F1264*(1+$E1264))</f>
        <v/>
      </c>
      <c r="R1264" s="47">
        <f>Q1264*(1/(1+$G1264))^(1+$E1264)*(1+R$7)^$D1264*(R1246/Q1246)^$E1264*((R1246+R1255)/(Q1246+Q1255))^($F1264*(1+$E1264))</f>
        <v/>
      </c>
      <c r="S1264" s="47">
        <f>R1264*(1/(1+$G1264))^(1+$E1264)*(1+S$7)^$D1264*(S1246/R1246)^$E1264*((S1246+S1255)/(R1246+R1255))^($F1264*(1+$E1264))</f>
        <v/>
      </c>
      <c r="T1264" s="47">
        <f>S1264*(1/(1+$G1264))^(1+$E1264)*(1+T$7)^$D1264*(T1246/S1246)^$E1264*((T1246+T1255)/(S1246+S1255))^($F1264*(1+$E1264))</f>
        <v/>
      </c>
      <c r="U1264" s="47">
        <f>T1264*(1/(1+$G1264))^(1+$E1264)*(1+U$7)^$D1264*(U1246/T1246)^$E1264*((U1246+U1255)/(T1246+T1255))^($F1264*(1+$E1264))</f>
        <v/>
      </c>
      <c r="V1264" s="47">
        <f>U1264*(1/(1+$G1264))^(1+$E1264)*(1+V$7)^$D1264*(V1246/U1246)^$E1264*((V1246+V1255)/(U1246+U1255))^($F1264*(1+$E1264))</f>
        <v/>
      </c>
      <c r="W1264" s="47">
        <f>V1264*(1/(1+$G1264))^(1+$E1264)*(1+W$7)^$D1264*(W1246/V1246)^$E1264*((W1246+W1255)/(V1246+V1255))^($F1264*(1+$E1264))</f>
        <v/>
      </c>
      <c r="X1264" s="47">
        <f>W1264*(1/(1+$G1264))^(1+$E1264)*(1+X$7)^$D1264*(X1246/W1246)^$E1264*((X1246+X1255)/(W1246+W1255))^($F1264*(1+$E1264))</f>
        <v/>
      </c>
      <c r="Y1264" s="47">
        <f>X1264*(1/(1+$G1264))^(1+$E1264)*(1+Y$7)^$D1264*(Y1246/X1246)^$E1264*((Y1246+Y1255)/(X1246+X1255))^($F1264*(1+$E1264))</f>
        <v/>
      </c>
      <c r="Z1264" s="47">
        <f>Y1264*(1/(1+$G1264))^(1+$E1264)*(1+Z$7)^$D1264*(Z1246/Y1246)^$E1264*((Z1246+Z1255)/(Y1246+Y1255))^($F1264*(1+$E1264))</f>
        <v/>
      </c>
      <c r="AA1264" s="47">
        <f>Z1264*(1/(1+$G1264))^(1+$E1264)*(1+AA$7)^$D1264*(AA1246/Z1246)^$E1264*((AA1246+AA1255)/(Z1246+Z1255))^($F1264*(1+$E1264))</f>
        <v/>
      </c>
      <c r="AB1264" s="47">
        <f>AA1264*(1/(1+$G1264))^(1+$E1264)*(1+AB$7)^$D1264*(AB1246/AA1246)^$E1264*((AB1246+AB1255)/(AA1246+AA1255))^($F1264*(1+$E1264))</f>
        <v/>
      </c>
      <c r="AC1264" s="47">
        <f>AB1264*(1/(1+$G1264))^(1+$E1264)*(1+AC$7)^$D1264*(AC1246/AB1246)^$E1264*((AC1246+AC1255)/(AB1246+AB1255))^($F1264*(1+$E1264))</f>
        <v/>
      </c>
      <c r="AD1264" s="48">
        <f>FUELUSE(AC1264,AD1246,AC1246,AD1255,AC1255,AD$7,$D1264,$E1264,$F1264,$G1264)</f>
        <v/>
      </c>
      <c r="AE1264" s="25">
        <f>LOWER(Settings!$C$4)&amp;".mit."&amp;$A1264&amp;IF($C1264="","","."&amp;$C1264&amp;"."&amp;$B1264)&amp;IF(INDEX(Variables!$D$5:$D$105,MATCH($A1264,Variables!$A$5:$A$105,0))="","","."&amp;INDEX(Variables!$D$5:$D$105,MATCH($A1264,Variables!$A$5:$A$105,0)))&amp;"."&amp;AE$5</f>
        <v/>
      </c>
      <c r="AF1264" s="46">
        <f>INDEX(Inputs!$U$5:$U$132,MATCH($B1264&amp;"|"&amp;$C1264,Inputs!$A$5:$A$132,0))</f>
        <v/>
      </c>
      <c r="AG1264" s="47">
        <f>AF1264*(1/(1+$G1264))^(1+$E1264)*(1+AG$7)^$D1264*(AG1246/AF1246)^$E1264*((AG1246+AG1255)/(AF1246+AF1255))^($F1264*(1+$E1264))</f>
        <v/>
      </c>
      <c r="AH1264" s="47">
        <f>AG1264*(1/(1+$G1264))^(1+$E1264)*(1+AH$7)^$D1264*(AH1246/AG1246)^$E1264*((AH1246+AH1255)/(AG1246+AG1255))^($F1264*(1+$E1264))</f>
        <v/>
      </c>
      <c r="AI1264" s="47">
        <f>AH1264*(1/(1+$G1264))^(1+$E1264)*(1+AI$7)^$D1264*(AI1246/AH1246)^$E1264*((AI1246+AI1255)/(AH1246+AH1255))^($F1264*(1+$E1264))</f>
        <v/>
      </c>
      <c r="AJ1264" s="47">
        <f>AI1264*(1/(1+$G1264))^(1+$E1264)*(1+AJ$7)^$D1264*(AJ1246/AI1246)^$E1264*((AJ1246+AJ1255)/(AI1246+AI1255))^($F1264*(1+$E1264))</f>
        <v/>
      </c>
      <c r="AK1264" s="47">
        <f>AJ1264*(1/(1+$G1264))^(1+$E1264)*(1+AK$7)^$D1264*(AK1246/AJ1246)^$E1264*((AK1246+AK1255)/(AJ1246+AJ1255))^($F1264*(1+$E1264))</f>
        <v/>
      </c>
      <c r="AL1264" s="47">
        <f>AK1264*(1/(1+$G1264))^(1+$E1264)*(1+AL$7)^$D1264*(AL1246/AK1246)^$E1264*((AL1246+AL1255)/(AK1246+AK1255))^($F1264*(1+$E1264))</f>
        <v/>
      </c>
      <c r="AM1264" s="47">
        <f>AL1264*(1/(1+$G1264))^(1+$E1264)*(1+AM$7)^$D1264*(AM1246/AL1246)^$E1264*((AM1246+AM1255)/(AL1246+AL1255))^($F1264*(1+$E1264))</f>
        <v/>
      </c>
      <c r="AN1264" s="47">
        <f>AM1264*(1/(1+$G1264))^(1+$E1264)*(1+AN$7)^$D1264*(AN1246/AM1246)^$E1264*((AN1246+AN1255)/(AM1246+AM1255))^($F1264*(1+$E1264))</f>
        <v/>
      </c>
      <c r="AO1264" s="47">
        <f>AN1264*(1/(1+$G1264))^(1+$E1264)*(1+AO$7)^$D1264*(AO1246/AN1246)^$E1264*((AO1246+AO1255)/(AN1246+AN1255))^($F1264*(1+$E1264))</f>
        <v/>
      </c>
      <c r="AP1264" s="47">
        <f>AO1264*(1/(1+$G1264))^(1+$E1264)*(1+AP$7)^$D1264*(AP1246/AO1246)^$E1264*((AP1246+AP1255)/(AO1246+AO1255))^($F1264*(1+$E1264))</f>
        <v/>
      </c>
      <c r="AQ1264" s="47">
        <f>AP1264*(1/(1+$G1264))^(1+$E1264)*(1+AQ$7)^$D1264*(AQ1246/AP1246)^$E1264*((AQ1246+AQ1255)/(AP1246+AP1255))^($F1264*(1+$E1264))</f>
        <v/>
      </c>
      <c r="AR1264" s="47">
        <f>AQ1264*(1/(1+$G1264))^(1+$E1264)*(1+AR$7)^$D1264*(AR1246/AQ1246)^$E1264*((AR1246+AR1255)/(AQ1246+AQ1255))^($F1264*(1+$E1264))</f>
        <v/>
      </c>
      <c r="AS1264" s="47">
        <f>AR1264*(1/(1+$G1264))^(1+$E1264)*(1+AS$7)^$D1264*(AS1246/AR1246)^$E1264*((AS1246+AS1255)/(AR1246+AR1255))^($F1264*(1+$E1264))</f>
        <v/>
      </c>
      <c r="AT1264" s="47">
        <f>AS1264*(1/(1+$G1264))^(1+$E1264)*(1+AT$7)^$D1264*(AT1246/AS1246)^$E1264*((AT1246+AT1255)/(AS1246+AS1255))^($F1264*(1+$E1264))</f>
        <v/>
      </c>
      <c r="AU1264" s="47">
        <f>AT1264*(1/(1+$G1264))^(1+$E1264)*(1+AU$7)^$D1264*(AU1246/AT1246)^$E1264*((AU1246+AU1255)/(AT1246+AT1255))^($F1264*(1+$E1264))</f>
        <v/>
      </c>
      <c r="AV1264" s="47">
        <f>AU1264*(1/(1+$G1264))^(1+$E1264)*(1+AV$7)^$D1264*(AV1246/AU1246)^$E1264*((AV1246+AV1255)/(AU1246+AU1255))^($F1264*(1+$E1264))</f>
        <v/>
      </c>
      <c r="AW1264" s="47">
        <f>AV1264*(1/(1+$G1264))^(1+$E1264)*(1+AW$7)^$D1264*(AW1246/AV1246)^$E1264*((AW1246+AW1255)/(AV1246+AV1255))^($F1264*(1+$E1264))</f>
        <v/>
      </c>
      <c r="AX1264" s="48">
        <f>FUELUSE(AW1264,AX1246,AW1246,AX1255,AW1255,AX$7,$D1264,$E1264,$F1264,$G1264)</f>
        <v/>
      </c>
    </row>
    <row r="1265" hidden="1" outlineLevel="2">
      <c r="A1265" s="5" t="inlineStr">
        <is>
          <t>ener</t>
        </is>
      </c>
      <c r="B1265" s="5" t="inlineStr">
        <is>
          <t>ker</t>
        </is>
      </c>
      <c r="C1265" s="5" t="inlineStr">
        <is>
          <t>ftr</t>
        </is>
      </c>
      <c r="D1265" s="40">
        <f>INDEX(Inputs!$N$5:$N$132,MATCH($B1265&amp;"|"&amp;$C1265,Inputs!$A$5:$A$132,0))</f>
        <v/>
      </c>
      <c r="E1265" s="40">
        <f>INDEX(Inputs!$O$5:$O$132,MATCH($B1265&amp;"|"&amp;$C1265,Inputs!$A$5:$A$132,0))</f>
        <v/>
      </c>
      <c r="F1265" s="40">
        <f>INDEX(Inputs!$P$5:$P$132,MATCH($B1265&amp;"|"&amp;$C1265,Inputs!$A$5:$A$132,0))</f>
        <v/>
      </c>
      <c r="G1265" s="40">
        <f>INDEX(Inputs!$Q$5:$Q$132,MATCH($B1265&amp;"|"&amp;$C1265,Inputs!$A$5:$A$132,0))</f>
        <v/>
      </c>
      <c r="H1265" s="5">
        <f>INDEX(Variables!$B$5:$B$105,MATCH($A1265,Variables!$A$5:$A$105,0))&amp;IF($C1265="",""," | "&amp;INDEX(Mapping!$B$5:$B$26,MATCH($C1265,Mapping!$A$5:$A$26,0))&amp;" | "&amp;INDEX(Mapping!$B$30:$B$41,MATCH($B1265,Mapping!$A$30:$A$41,0)))</f>
        <v/>
      </c>
      <c r="I1265" s="5">
        <f>INDEX(Variables!$C$5:$C$105,MATCH($A1265,Variables!$A$5:$A$105,0))</f>
        <v/>
      </c>
      <c r="J1265" s="5">
        <f>INDEX(Variables!$E$5:$E$105,MATCH($A1265,Variables!$A$5:$A$105,0))</f>
        <v/>
      </c>
      <c r="K1265" s="25">
        <f>LOWER(Settings!$C$4)&amp;".mit."&amp;$A1265&amp;IF($C1265="","","."&amp;$C1265&amp;"."&amp;$B1265)&amp;IF(INDEX(Variables!$D$5:$D$105,MATCH($A1265,Variables!$A$5:$A$105,0))="","","."&amp;INDEX(Variables!$D$5:$D$105,MATCH($A1265,Variables!$A$5:$A$105,0)))&amp;"."&amp;K$5</f>
        <v/>
      </c>
      <c r="L1265" s="46">
        <f>INDEX(Inputs!$U$5:$U$132,MATCH($B1265&amp;"|"&amp;$C1265,Inputs!$A$5:$A$132,0))</f>
        <v/>
      </c>
      <c r="M1265" s="47">
        <f>L1265*(1/(1+$G1265))^(1+$E1265)*(1+M$7)^$D1265*(M1247/L1247)^$E1265*((M1247+M1256)/(L1247+L1256))^($F1265*(1+$E1265))</f>
        <v/>
      </c>
      <c r="N1265" s="47">
        <f>M1265*(1/(1+$G1265))^(1+$E1265)*(1+N$7)^$D1265*(N1247/M1247)^$E1265*((N1247+N1256)/(M1247+M1256))^($F1265*(1+$E1265))</f>
        <v/>
      </c>
      <c r="O1265" s="47">
        <f>N1265*(1/(1+$G1265))^(1+$E1265)*(1+O$7)^$D1265*(O1247/N1247)^$E1265*((O1247+O1256)/(N1247+N1256))^($F1265*(1+$E1265))</f>
        <v/>
      </c>
      <c r="P1265" s="47">
        <f>O1265*(1/(1+$G1265))^(1+$E1265)*(1+P$7)^$D1265*(P1247/O1247)^$E1265*((P1247+P1256)/(O1247+O1256))^($F1265*(1+$E1265))</f>
        <v/>
      </c>
      <c r="Q1265" s="47">
        <f>P1265*(1/(1+$G1265))^(1+$E1265)*(1+Q$7)^$D1265*(Q1247/P1247)^$E1265*((Q1247+Q1256)/(P1247+P1256))^($F1265*(1+$E1265))</f>
        <v/>
      </c>
      <c r="R1265" s="47">
        <f>Q1265*(1/(1+$G1265))^(1+$E1265)*(1+R$7)^$D1265*(R1247/Q1247)^$E1265*((R1247+R1256)/(Q1247+Q1256))^($F1265*(1+$E1265))</f>
        <v/>
      </c>
      <c r="S1265" s="47">
        <f>R1265*(1/(1+$G1265))^(1+$E1265)*(1+S$7)^$D1265*(S1247/R1247)^$E1265*((S1247+S1256)/(R1247+R1256))^($F1265*(1+$E1265))</f>
        <v/>
      </c>
      <c r="T1265" s="47">
        <f>S1265*(1/(1+$G1265))^(1+$E1265)*(1+T$7)^$D1265*(T1247/S1247)^$E1265*((T1247+T1256)/(S1247+S1256))^($F1265*(1+$E1265))</f>
        <v/>
      </c>
      <c r="U1265" s="47">
        <f>T1265*(1/(1+$G1265))^(1+$E1265)*(1+U$7)^$D1265*(U1247/T1247)^$E1265*((U1247+U1256)/(T1247+T1256))^($F1265*(1+$E1265))</f>
        <v/>
      </c>
      <c r="V1265" s="47">
        <f>U1265*(1/(1+$G1265))^(1+$E1265)*(1+V$7)^$D1265*(V1247/U1247)^$E1265*((V1247+V1256)/(U1247+U1256))^($F1265*(1+$E1265))</f>
        <v/>
      </c>
      <c r="W1265" s="47">
        <f>V1265*(1/(1+$G1265))^(1+$E1265)*(1+W$7)^$D1265*(W1247/V1247)^$E1265*((W1247+W1256)/(V1247+V1256))^($F1265*(1+$E1265))</f>
        <v/>
      </c>
      <c r="X1265" s="47">
        <f>W1265*(1/(1+$G1265))^(1+$E1265)*(1+X$7)^$D1265*(X1247/W1247)^$E1265*((X1247+X1256)/(W1247+W1256))^($F1265*(1+$E1265))</f>
        <v/>
      </c>
      <c r="Y1265" s="47">
        <f>X1265*(1/(1+$G1265))^(1+$E1265)*(1+Y$7)^$D1265*(Y1247/X1247)^$E1265*((Y1247+Y1256)/(X1247+X1256))^($F1265*(1+$E1265))</f>
        <v/>
      </c>
      <c r="Z1265" s="47">
        <f>Y1265*(1/(1+$G1265))^(1+$E1265)*(1+Z$7)^$D1265*(Z1247/Y1247)^$E1265*((Z1247+Z1256)/(Y1247+Y1256))^($F1265*(1+$E1265))</f>
        <v/>
      </c>
      <c r="AA1265" s="47">
        <f>Z1265*(1/(1+$G1265))^(1+$E1265)*(1+AA$7)^$D1265*(AA1247/Z1247)^$E1265*((AA1247+AA1256)/(Z1247+Z1256))^($F1265*(1+$E1265))</f>
        <v/>
      </c>
      <c r="AB1265" s="47">
        <f>AA1265*(1/(1+$G1265))^(1+$E1265)*(1+AB$7)^$D1265*(AB1247/AA1247)^$E1265*((AB1247+AB1256)/(AA1247+AA1256))^($F1265*(1+$E1265))</f>
        <v/>
      </c>
      <c r="AC1265" s="47">
        <f>AB1265*(1/(1+$G1265))^(1+$E1265)*(1+AC$7)^$D1265*(AC1247/AB1247)^$E1265*((AC1247+AC1256)/(AB1247+AB1256))^($F1265*(1+$E1265))</f>
        <v/>
      </c>
      <c r="AD1265" s="48">
        <f>FUELUSE(AC1265,AD1247,AC1247,AD1256,AC1256,AD$7,$D1265,$E1265,$F1265,$G1265)</f>
        <v/>
      </c>
      <c r="AE1265" s="25">
        <f>LOWER(Settings!$C$4)&amp;".mit."&amp;$A1265&amp;IF($C1265="","","."&amp;$C1265&amp;"."&amp;$B1265)&amp;IF(INDEX(Variables!$D$5:$D$105,MATCH($A1265,Variables!$A$5:$A$105,0))="","","."&amp;INDEX(Variables!$D$5:$D$105,MATCH($A1265,Variables!$A$5:$A$105,0)))&amp;"."&amp;AE$5</f>
        <v/>
      </c>
      <c r="AF1265" s="46">
        <f>INDEX(Inputs!$U$5:$U$132,MATCH($B1265&amp;"|"&amp;$C1265,Inputs!$A$5:$A$132,0))</f>
        <v/>
      </c>
      <c r="AG1265" s="47">
        <f>AF1265*(1/(1+$G1265))^(1+$E1265)*(1+AG$7)^$D1265*(AG1247/AF1247)^$E1265*((AG1247+AG1256)/(AF1247+AF1256))^($F1265*(1+$E1265))</f>
        <v/>
      </c>
      <c r="AH1265" s="47">
        <f>AG1265*(1/(1+$G1265))^(1+$E1265)*(1+AH$7)^$D1265*(AH1247/AG1247)^$E1265*((AH1247+AH1256)/(AG1247+AG1256))^($F1265*(1+$E1265))</f>
        <v/>
      </c>
      <c r="AI1265" s="47">
        <f>AH1265*(1/(1+$G1265))^(1+$E1265)*(1+AI$7)^$D1265*(AI1247/AH1247)^$E1265*((AI1247+AI1256)/(AH1247+AH1256))^($F1265*(1+$E1265))</f>
        <v/>
      </c>
      <c r="AJ1265" s="47">
        <f>AI1265*(1/(1+$G1265))^(1+$E1265)*(1+AJ$7)^$D1265*(AJ1247/AI1247)^$E1265*((AJ1247+AJ1256)/(AI1247+AI1256))^($F1265*(1+$E1265))</f>
        <v/>
      </c>
      <c r="AK1265" s="47">
        <f>AJ1265*(1/(1+$G1265))^(1+$E1265)*(1+AK$7)^$D1265*(AK1247/AJ1247)^$E1265*((AK1247+AK1256)/(AJ1247+AJ1256))^($F1265*(1+$E1265))</f>
        <v/>
      </c>
      <c r="AL1265" s="47">
        <f>AK1265*(1/(1+$G1265))^(1+$E1265)*(1+AL$7)^$D1265*(AL1247/AK1247)^$E1265*((AL1247+AL1256)/(AK1247+AK1256))^($F1265*(1+$E1265))</f>
        <v/>
      </c>
      <c r="AM1265" s="47">
        <f>AL1265*(1/(1+$G1265))^(1+$E1265)*(1+AM$7)^$D1265*(AM1247/AL1247)^$E1265*((AM1247+AM1256)/(AL1247+AL1256))^($F1265*(1+$E1265))</f>
        <v/>
      </c>
      <c r="AN1265" s="47">
        <f>AM1265*(1/(1+$G1265))^(1+$E1265)*(1+AN$7)^$D1265*(AN1247/AM1247)^$E1265*((AN1247+AN1256)/(AM1247+AM1256))^($F1265*(1+$E1265))</f>
        <v/>
      </c>
      <c r="AO1265" s="47">
        <f>AN1265*(1/(1+$G1265))^(1+$E1265)*(1+AO$7)^$D1265*(AO1247/AN1247)^$E1265*((AO1247+AO1256)/(AN1247+AN1256))^($F1265*(1+$E1265))</f>
        <v/>
      </c>
      <c r="AP1265" s="47">
        <f>AO1265*(1/(1+$G1265))^(1+$E1265)*(1+AP$7)^$D1265*(AP1247/AO1247)^$E1265*((AP1247+AP1256)/(AO1247+AO1256))^($F1265*(1+$E1265))</f>
        <v/>
      </c>
      <c r="AQ1265" s="47">
        <f>AP1265*(1/(1+$G1265))^(1+$E1265)*(1+AQ$7)^$D1265*(AQ1247/AP1247)^$E1265*((AQ1247+AQ1256)/(AP1247+AP1256))^($F1265*(1+$E1265))</f>
        <v/>
      </c>
      <c r="AR1265" s="47">
        <f>AQ1265*(1/(1+$G1265))^(1+$E1265)*(1+AR$7)^$D1265*(AR1247/AQ1247)^$E1265*((AR1247+AR1256)/(AQ1247+AQ1256))^($F1265*(1+$E1265))</f>
        <v/>
      </c>
      <c r="AS1265" s="47">
        <f>AR1265*(1/(1+$G1265))^(1+$E1265)*(1+AS$7)^$D1265*(AS1247/AR1247)^$E1265*((AS1247+AS1256)/(AR1247+AR1256))^($F1265*(1+$E1265))</f>
        <v/>
      </c>
      <c r="AT1265" s="47">
        <f>AS1265*(1/(1+$G1265))^(1+$E1265)*(1+AT$7)^$D1265*(AT1247/AS1247)^$E1265*((AT1247+AT1256)/(AS1247+AS1256))^($F1265*(1+$E1265))</f>
        <v/>
      </c>
      <c r="AU1265" s="47">
        <f>AT1265*(1/(1+$G1265))^(1+$E1265)*(1+AU$7)^$D1265*(AU1247/AT1247)^$E1265*((AU1247+AU1256)/(AT1247+AT1256))^($F1265*(1+$E1265))</f>
        <v/>
      </c>
      <c r="AV1265" s="47">
        <f>AU1265*(1/(1+$G1265))^(1+$E1265)*(1+AV$7)^$D1265*(AV1247/AU1247)^$E1265*((AV1247+AV1256)/(AU1247+AU1256))^($F1265*(1+$E1265))</f>
        <v/>
      </c>
      <c r="AW1265" s="47">
        <f>AV1265*(1/(1+$G1265))^(1+$E1265)*(1+AW$7)^$D1265*(AW1247/AV1247)^$E1265*((AW1247+AW1256)/(AV1247+AV1256))^($F1265*(1+$E1265))</f>
        <v/>
      </c>
      <c r="AX1265" s="48">
        <f>FUELUSE(AW1265,AX1247,AW1247,AX1256,AW1256,AX$7,$D1265,$E1265,$F1265,$G1265)</f>
        <v/>
      </c>
    </row>
    <row r="1266" hidden="1" outlineLevel="2">
      <c r="A1266" s="5" t="inlineStr">
        <is>
          <t>ener</t>
        </is>
      </c>
      <c r="B1266" s="5" t="inlineStr">
        <is>
          <t>oop</t>
        </is>
      </c>
      <c r="C1266" s="5" t="inlineStr">
        <is>
          <t>ftr</t>
        </is>
      </c>
      <c r="D1266" s="40">
        <f>INDEX(Inputs!$N$5:$N$132,MATCH($B1266&amp;"|"&amp;$C1266,Inputs!$A$5:$A$132,0))</f>
        <v/>
      </c>
      <c r="E1266" s="40">
        <f>INDEX(Inputs!$O$5:$O$132,MATCH($B1266&amp;"|"&amp;$C1266,Inputs!$A$5:$A$132,0))</f>
        <v/>
      </c>
      <c r="F1266" s="40">
        <f>INDEX(Inputs!$P$5:$P$132,MATCH($B1266&amp;"|"&amp;$C1266,Inputs!$A$5:$A$132,0))</f>
        <v/>
      </c>
      <c r="G1266" s="40">
        <f>INDEX(Inputs!$Q$5:$Q$132,MATCH($B1266&amp;"|"&amp;$C1266,Inputs!$A$5:$A$132,0))</f>
        <v/>
      </c>
      <c r="H1266" s="5">
        <f>INDEX(Variables!$B$5:$B$105,MATCH($A1266,Variables!$A$5:$A$105,0))&amp;IF($C1266="",""," | "&amp;INDEX(Mapping!$B$5:$B$26,MATCH($C1266,Mapping!$A$5:$A$26,0))&amp;" | "&amp;INDEX(Mapping!$B$30:$B$41,MATCH($B1266,Mapping!$A$30:$A$41,0)))</f>
        <v/>
      </c>
      <c r="I1266" s="5">
        <f>INDEX(Variables!$C$5:$C$105,MATCH($A1266,Variables!$A$5:$A$105,0))</f>
        <v/>
      </c>
      <c r="J1266" s="5">
        <f>INDEX(Variables!$E$5:$E$105,MATCH($A1266,Variables!$A$5:$A$105,0))</f>
        <v/>
      </c>
      <c r="K1266" s="25">
        <f>LOWER(Settings!$C$4)&amp;".mit."&amp;$A1266&amp;IF($C1266="","","."&amp;$C1266&amp;"."&amp;$B1266)&amp;IF(INDEX(Variables!$D$5:$D$105,MATCH($A1266,Variables!$A$5:$A$105,0))="","","."&amp;INDEX(Variables!$D$5:$D$105,MATCH($A1266,Variables!$A$5:$A$105,0)))&amp;"."&amp;K$5</f>
        <v/>
      </c>
      <c r="L1266" s="46">
        <f>INDEX(Inputs!$U$5:$U$132,MATCH($B1266&amp;"|"&amp;$C1266,Inputs!$A$5:$A$132,0))</f>
        <v/>
      </c>
      <c r="M1266" s="47">
        <f>L1266*(1/(1+$G1266))^(1+$E1266)*(1+M$7)^$D1266*(M1248/L1248)^$E1266*((M1248+M1257)/(L1248+L1257))^($F1266*(1+$E1266))</f>
        <v/>
      </c>
      <c r="N1266" s="47">
        <f>M1266*(1/(1+$G1266))^(1+$E1266)*(1+N$7)^$D1266*(N1248/M1248)^$E1266*((N1248+N1257)/(M1248+M1257))^($F1266*(1+$E1266))</f>
        <v/>
      </c>
      <c r="O1266" s="47">
        <f>N1266*(1/(1+$G1266))^(1+$E1266)*(1+O$7)^$D1266*(O1248/N1248)^$E1266*((O1248+O1257)/(N1248+N1257))^($F1266*(1+$E1266))</f>
        <v/>
      </c>
      <c r="P1266" s="47">
        <f>O1266*(1/(1+$G1266))^(1+$E1266)*(1+P$7)^$D1266*(P1248/O1248)^$E1266*((P1248+P1257)/(O1248+O1257))^($F1266*(1+$E1266))</f>
        <v/>
      </c>
      <c r="Q1266" s="47">
        <f>P1266*(1/(1+$G1266))^(1+$E1266)*(1+Q$7)^$D1266*(Q1248/P1248)^$E1266*((Q1248+Q1257)/(P1248+P1257))^($F1266*(1+$E1266))</f>
        <v/>
      </c>
      <c r="R1266" s="47">
        <f>Q1266*(1/(1+$G1266))^(1+$E1266)*(1+R$7)^$D1266*(R1248/Q1248)^$E1266*((R1248+R1257)/(Q1248+Q1257))^($F1266*(1+$E1266))</f>
        <v/>
      </c>
      <c r="S1266" s="47">
        <f>R1266*(1/(1+$G1266))^(1+$E1266)*(1+S$7)^$D1266*(S1248/R1248)^$E1266*((S1248+S1257)/(R1248+R1257))^($F1266*(1+$E1266))</f>
        <v/>
      </c>
      <c r="T1266" s="47">
        <f>S1266*(1/(1+$G1266))^(1+$E1266)*(1+T$7)^$D1266*(T1248/S1248)^$E1266*((T1248+T1257)/(S1248+S1257))^($F1266*(1+$E1266))</f>
        <v/>
      </c>
      <c r="U1266" s="47">
        <f>T1266*(1/(1+$G1266))^(1+$E1266)*(1+U$7)^$D1266*(U1248/T1248)^$E1266*((U1248+U1257)/(T1248+T1257))^($F1266*(1+$E1266))</f>
        <v/>
      </c>
      <c r="V1266" s="47">
        <f>U1266*(1/(1+$G1266))^(1+$E1266)*(1+V$7)^$D1266*(V1248/U1248)^$E1266*((V1248+V1257)/(U1248+U1257))^($F1266*(1+$E1266))</f>
        <v/>
      </c>
      <c r="W1266" s="47">
        <f>V1266*(1/(1+$G1266))^(1+$E1266)*(1+W$7)^$D1266*(W1248/V1248)^$E1266*((W1248+W1257)/(V1248+V1257))^($F1266*(1+$E1266))</f>
        <v/>
      </c>
      <c r="X1266" s="47">
        <f>W1266*(1/(1+$G1266))^(1+$E1266)*(1+X$7)^$D1266*(X1248/W1248)^$E1266*((X1248+X1257)/(W1248+W1257))^($F1266*(1+$E1266))</f>
        <v/>
      </c>
      <c r="Y1266" s="47">
        <f>X1266*(1/(1+$G1266))^(1+$E1266)*(1+Y$7)^$D1266*(Y1248/X1248)^$E1266*((Y1248+Y1257)/(X1248+X1257))^($F1266*(1+$E1266))</f>
        <v/>
      </c>
      <c r="Z1266" s="47">
        <f>Y1266*(1/(1+$G1266))^(1+$E1266)*(1+Z$7)^$D1266*(Z1248/Y1248)^$E1266*((Z1248+Z1257)/(Y1248+Y1257))^($F1266*(1+$E1266))</f>
        <v/>
      </c>
      <c r="AA1266" s="47">
        <f>Z1266*(1/(1+$G1266))^(1+$E1266)*(1+AA$7)^$D1266*(AA1248/Z1248)^$E1266*((AA1248+AA1257)/(Z1248+Z1257))^($F1266*(1+$E1266))</f>
        <v/>
      </c>
      <c r="AB1266" s="47">
        <f>AA1266*(1/(1+$G1266))^(1+$E1266)*(1+AB$7)^$D1266*(AB1248/AA1248)^$E1266*((AB1248+AB1257)/(AA1248+AA1257))^($F1266*(1+$E1266))</f>
        <v/>
      </c>
      <c r="AC1266" s="47">
        <f>AB1266*(1/(1+$G1266))^(1+$E1266)*(1+AC$7)^$D1266*(AC1248/AB1248)^$E1266*((AC1248+AC1257)/(AB1248+AB1257))^($F1266*(1+$E1266))</f>
        <v/>
      </c>
      <c r="AD1266" s="48">
        <f>FUELUSE(AC1266,AD1248,AC1248,AD1257,AC1257,AD$7,$D1266,$E1266,$F1266,$G1266)</f>
        <v/>
      </c>
      <c r="AE1266" s="25">
        <f>LOWER(Settings!$C$4)&amp;".mit."&amp;$A1266&amp;IF($C1266="","","."&amp;$C1266&amp;"."&amp;$B1266)&amp;IF(INDEX(Variables!$D$5:$D$105,MATCH($A1266,Variables!$A$5:$A$105,0))="","","."&amp;INDEX(Variables!$D$5:$D$105,MATCH($A1266,Variables!$A$5:$A$105,0)))&amp;"."&amp;AE$5</f>
        <v/>
      </c>
      <c r="AF1266" s="46">
        <f>INDEX(Inputs!$U$5:$U$132,MATCH($B1266&amp;"|"&amp;$C1266,Inputs!$A$5:$A$132,0))</f>
        <v/>
      </c>
      <c r="AG1266" s="47">
        <f>AF1266*(1/(1+$G1266))^(1+$E1266)*(1+AG$7)^$D1266*(AG1248/AF1248)^$E1266*((AG1248+AG1257)/(AF1248+AF1257))^($F1266*(1+$E1266))</f>
        <v/>
      </c>
      <c r="AH1266" s="47">
        <f>AG1266*(1/(1+$G1266))^(1+$E1266)*(1+AH$7)^$D1266*(AH1248/AG1248)^$E1266*((AH1248+AH1257)/(AG1248+AG1257))^($F1266*(1+$E1266))</f>
        <v/>
      </c>
      <c r="AI1266" s="47">
        <f>AH1266*(1/(1+$G1266))^(1+$E1266)*(1+AI$7)^$D1266*(AI1248/AH1248)^$E1266*((AI1248+AI1257)/(AH1248+AH1257))^($F1266*(1+$E1266))</f>
        <v/>
      </c>
      <c r="AJ1266" s="47">
        <f>AI1266*(1/(1+$G1266))^(1+$E1266)*(1+AJ$7)^$D1266*(AJ1248/AI1248)^$E1266*((AJ1248+AJ1257)/(AI1248+AI1257))^($F1266*(1+$E1266))</f>
        <v/>
      </c>
      <c r="AK1266" s="47">
        <f>AJ1266*(1/(1+$G1266))^(1+$E1266)*(1+AK$7)^$D1266*(AK1248/AJ1248)^$E1266*((AK1248+AK1257)/(AJ1248+AJ1257))^($F1266*(1+$E1266))</f>
        <v/>
      </c>
      <c r="AL1266" s="47">
        <f>AK1266*(1/(1+$G1266))^(1+$E1266)*(1+AL$7)^$D1266*(AL1248/AK1248)^$E1266*((AL1248+AL1257)/(AK1248+AK1257))^($F1266*(1+$E1266))</f>
        <v/>
      </c>
      <c r="AM1266" s="47">
        <f>AL1266*(1/(1+$G1266))^(1+$E1266)*(1+AM$7)^$D1266*(AM1248/AL1248)^$E1266*((AM1248+AM1257)/(AL1248+AL1257))^($F1266*(1+$E1266))</f>
        <v/>
      </c>
      <c r="AN1266" s="47">
        <f>AM1266*(1/(1+$G1266))^(1+$E1266)*(1+AN$7)^$D1266*(AN1248/AM1248)^$E1266*((AN1248+AN1257)/(AM1248+AM1257))^($F1266*(1+$E1266))</f>
        <v/>
      </c>
      <c r="AO1266" s="47">
        <f>AN1266*(1/(1+$G1266))^(1+$E1266)*(1+AO$7)^$D1266*(AO1248/AN1248)^$E1266*((AO1248+AO1257)/(AN1248+AN1257))^($F1266*(1+$E1266))</f>
        <v/>
      </c>
      <c r="AP1266" s="47">
        <f>AO1266*(1/(1+$G1266))^(1+$E1266)*(1+AP$7)^$D1266*(AP1248/AO1248)^$E1266*((AP1248+AP1257)/(AO1248+AO1257))^($F1266*(1+$E1266))</f>
        <v/>
      </c>
      <c r="AQ1266" s="47">
        <f>AP1266*(1/(1+$G1266))^(1+$E1266)*(1+AQ$7)^$D1266*(AQ1248/AP1248)^$E1266*((AQ1248+AQ1257)/(AP1248+AP1257))^($F1266*(1+$E1266))</f>
        <v/>
      </c>
      <c r="AR1266" s="47">
        <f>AQ1266*(1/(1+$G1266))^(1+$E1266)*(1+AR$7)^$D1266*(AR1248/AQ1248)^$E1266*((AR1248+AR1257)/(AQ1248+AQ1257))^($F1266*(1+$E1266))</f>
        <v/>
      </c>
      <c r="AS1266" s="47">
        <f>AR1266*(1/(1+$G1266))^(1+$E1266)*(1+AS$7)^$D1266*(AS1248/AR1248)^$E1266*((AS1248+AS1257)/(AR1248+AR1257))^($F1266*(1+$E1266))</f>
        <v/>
      </c>
      <c r="AT1266" s="47">
        <f>AS1266*(1/(1+$G1266))^(1+$E1266)*(1+AT$7)^$D1266*(AT1248/AS1248)^$E1266*((AT1248+AT1257)/(AS1248+AS1257))^($F1266*(1+$E1266))</f>
        <v/>
      </c>
      <c r="AU1266" s="47">
        <f>AT1266*(1/(1+$G1266))^(1+$E1266)*(1+AU$7)^$D1266*(AU1248/AT1248)^$E1266*((AU1248+AU1257)/(AT1248+AT1257))^($F1266*(1+$E1266))</f>
        <v/>
      </c>
      <c r="AV1266" s="47">
        <f>AU1266*(1/(1+$G1266))^(1+$E1266)*(1+AV$7)^$D1266*(AV1248/AU1248)^$E1266*((AV1248+AV1257)/(AU1248+AU1257))^($F1266*(1+$E1266))</f>
        <v/>
      </c>
      <c r="AW1266" s="47">
        <f>AV1266*(1/(1+$G1266))^(1+$E1266)*(1+AW$7)^$D1266*(AW1248/AV1248)^$E1266*((AW1248+AW1257)/(AV1248+AV1257))^($F1266*(1+$E1266))</f>
        <v/>
      </c>
      <c r="AX1266" s="48">
        <f>FUELUSE(AW1266,AX1248,AW1248,AX1257,AW1257,AX$7,$D1266,$E1266,$F1266,$G1266)</f>
        <v/>
      </c>
    </row>
    <row r="1267" hidden="1" outlineLevel="2">
      <c r="A1267" s="5" t="inlineStr">
        <is>
          <t>ener</t>
        </is>
      </c>
      <c r="B1267" s="5" t="inlineStr">
        <is>
          <t>bio</t>
        </is>
      </c>
      <c r="C1267" s="5" t="inlineStr">
        <is>
          <t>ftr</t>
        </is>
      </c>
      <c r="D1267" s="40">
        <f>INDEX(Inputs!$N$5:$N$132,MATCH($B1267&amp;"|"&amp;$C1267,Inputs!$A$5:$A$132,0))</f>
        <v/>
      </c>
      <c r="E1267" s="40">
        <f>INDEX(Inputs!$O$5:$O$132,MATCH($B1267&amp;"|"&amp;$C1267,Inputs!$A$5:$A$132,0))</f>
        <v/>
      </c>
      <c r="F1267" s="40">
        <f>INDEX(Inputs!$P$5:$P$132,MATCH($B1267&amp;"|"&amp;$C1267,Inputs!$A$5:$A$132,0))</f>
        <v/>
      </c>
      <c r="G1267" s="40">
        <f>INDEX(Inputs!$Q$5:$Q$132,MATCH($B1267&amp;"|"&amp;$C1267,Inputs!$A$5:$A$132,0))</f>
        <v/>
      </c>
      <c r="H1267" s="5">
        <f>INDEX(Variables!$B$5:$B$105,MATCH($A1267,Variables!$A$5:$A$105,0))&amp;IF($C1267="",""," | "&amp;INDEX(Mapping!$B$5:$B$26,MATCH($C1267,Mapping!$A$5:$A$26,0))&amp;" | "&amp;INDEX(Mapping!$B$30:$B$41,MATCH($B1267,Mapping!$A$30:$A$41,0)))</f>
        <v/>
      </c>
      <c r="I1267" s="5">
        <f>INDEX(Variables!$C$5:$C$105,MATCH($A1267,Variables!$A$5:$A$105,0))</f>
        <v/>
      </c>
      <c r="J1267" s="5">
        <f>INDEX(Variables!$E$5:$E$105,MATCH($A1267,Variables!$A$5:$A$105,0))</f>
        <v/>
      </c>
      <c r="K1267" s="25">
        <f>LOWER(Settings!$C$4)&amp;".mit."&amp;$A1267&amp;IF($C1267="","","."&amp;$C1267&amp;"."&amp;$B1267)&amp;IF(INDEX(Variables!$D$5:$D$105,MATCH($A1267,Variables!$A$5:$A$105,0))="","","."&amp;INDEX(Variables!$D$5:$D$105,MATCH($A1267,Variables!$A$5:$A$105,0)))&amp;"."&amp;K$5</f>
        <v/>
      </c>
      <c r="L1267" s="46">
        <f>INDEX(Inputs!$U$5:$U$132,MATCH($B1267&amp;"|"&amp;$C1267,Inputs!$A$5:$A$132,0))</f>
        <v/>
      </c>
      <c r="M1267" s="47">
        <f>L1267*(1/(1+$G1267))^(1+$E1267)*(1+M$7)^$D1267*(M1249/L1249)^$E1267*((M1249+M1258)/(L1249+L1258))^($F1267*(1+$E1267))</f>
        <v/>
      </c>
      <c r="N1267" s="47">
        <f>M1267*(1/(1+$G1267))^(1+$E1267)*(1+N$7)^$D1267*(N1249/M1249)^$E1267*((N1249+N1258)/(M1249+M1258))^($F1267*(1+$E1267))</f>
        <v/>
      </c>
      <c r="O1267" s="47">
        <f>N1267*(1/(1+$G1267))^(1+$E1267)*(1+O$7)^$D1267*(O1249/N1249)^$E1267*((O1249+O1258)/(N1249+N1258))^($F1267*(1+$E1267))</f>
        <v/>
      </c>
      <c r="P1267" s="47">
        <f>O1267*(1/(1+$G1267))^(1+$E1267)*(1+P$7)^$D1267*(P1249/O1249)^$E1267*((P1249+P1258)/(O1249+O1258))^($F1267*(1+$E1267))</f>
        <v/>
      </c>
      <c r="Q1267" s="47">
        <f>P1267*(1/(1+$G1267))^(1+$E1267)*(1+Q$7)^$D1267*(Q1249/P1249)^$E1267*((Q1249+Q1258)/(P1249+P1258))^($F1267*(1+$E1267))</f>
        <v/>
      </c>
      <c r="R1267" s="47">
        <f>Q1267*(1/(1+$G1267))^(1+$E1267)*(1+R$7)^$D1267*(R1249/Q1249)^$E1267*((R1249+R1258)/(Q1249+Q1258))^($F1267*(1+$E1267))</f>
        <v/>
      </c>
      <c r="S1267" s="47">
        <f>R1267*(1/(1+$G1267))^(1+$E1267)*(1+S$7)^$D1267*(S1249/R1249)^$E1267*((S1249+S1258)/(R1249+R1258))^($F1267*(1+$E1267))</f>
        <v/>
      </c>
      <c r="T1267" s="47">
        <f>S1267*(1/(1+$G1267))^(1+$E1267)*(1+T$7)^$D1267*(T1249/S1249)^$E1267*((T1249+T1258)/(S1249+S1258))^($F1267*(1+$E1267))</f>
        <v/>
      </c>
      <c r="U1267" s="47">
        <f>T1267*(1/(1+$G1267))^(1+$E1267)*(1+U$7)^$D1267*(U1249/T1249)^$E1267*((U1249+U1258)/(T1249+T1258))^($F1267*(1+$E1267))</f>
        <v/>
      </c>
      <c r="V1267" s="47">
        <f>U1267*(1/(1+$G1267))^(1+$E1267)*(1+V$7)^$D1267*(V1249/U1249)^$E1267*((V1249+V1258)/(U1249+U1258))^($F1267*(1+$E1267))</f>
        <v/>
      </c>
      <c r="W1267" s="47">
        <f>V1267*(1/(1+$G1267))^(1+$E1267)*(1+W$7)^$D1267*(W1249/V1249)^$E1267*((W1249+W1258)/(V1249+V1258))^($F1267*(1+$E1267))</f>
        <v/>
      </c>
      <c r="X1267" s="47">
        <f>W1267*(1/(1+$G1267))^(1+$E1267)*(1+X$7)^$D1267*(X1249/W1249)^$E1267*((X1249+X1258)/(W1249+W1258))^($F1267*(1+$E1267))</f>
        <v/>
      </c>
      <c r="Y1267" s="47">
        <f>X1267*(1/(1+$G1267))^(1+$E1267)*(1+Y$7)^$D1267*(Y1249/X1249)^$E1267*((Y1249+Y1258)/(X1249+X1258))^($F1267*(1+$E1267))</f>
        <v/>
      </c>
      <c r="Z1267" s="47">
        <f>Y1267*(1/(1+$G1267))^(1+$E1267)*(1+Z$7)^$D1267*(Z1249/Y1249)^$E1267*((Z1249+Z1258)/(Y1249+Y1258))^($F1267*(1+$E1267))</f>
        <v/>
      </c>
      <c r="AA1267" s="47">
        <f>Z1267*(1/(1+$G1267))^(1+$E1267)*(1+AA$7)^$D1267*(AA1249/Z1249)^$E1267*((AA1249+AA1258)/(Z1249+Z1258))^($F1267*(1+$E1267))</f>
        <v/>
      </c>
      <c r="AB1267" s="47">
        <f>AA1267*(1/(1+$G1267))^(1+$E1267)*(1+AB$7)^$D1267*(AB1249/AA1249)^$E1267*((AB1249+AB1258)/(AA1249+AA1258))^($F1267*(1+$E1267))</f>
        <v/>
      </c>
      <c r="AC1267" s="47">
        <f>AB1267*(1/(1+$G1267))^(1+$E1267)*(1+AC$7)^$D1267*(AC1249/AB1249)^$E1267*((AC1249+AC1258)/(AB1249+AB1258))^($F1267*(1+$E1267))</f>
        <v/>
      </c>
      <c r="AD1267" s="48">
        <f>FUELUSE(AC1267,AD1249,AC1249,AD1258,AC1258,AD$7,$D1267,$E1267,$F1267,$G1267)</f>
        <v/>
      </c>
      <c r="AE1267" s="25">
        <f>LOWER(Settings!$C$4)&amp;".mit."&amp;$A1267&amp;IF($C1267="","","."&amp;$C1267&amp;"."&amp;$B1267)&amp;IF(INDEX(Variables!$D$5:$D$105,MATCH($A1267,Variables!$A$5:$A$105,0))="","","."&amp;INDEX(Variables!$D$5:$D$105,MATCH($A1267,Variables!$A$5:$A$105,0)))&amp;"."&amp;AE$5</f>
        <v/>
      </c>
      <c r="AF1267" s="46">
        <f>INDEX(Inputs!$U$5:$U$132,MATCH($B1267&amp;"|"&amp;$C1267,Inputs!$A$5:$A$132,0))</f>
        <v/>
      </c>
      <c r="AG1267" s="47">
        <f>AF1267*(1/(1+$G1267))^(1+$E1267)*(1+AG$7)^$D1267*(AG1249/AF1249)^$E1267*((AG1249+AG1258)/(AF1249+AF1258))^($F1267*(1+$E1267))</f>
        <v/>
      </c>
      <c r="AH1267" s="47">
        <f>AG1267*(1/(1+$G1267))^(1+$E1267)*(1+AH$7)^$D1267*(AH1249/AG1249)^$E1267*((AH1249+AH1258)/(AG1249+AG1258))^($F1267*(1+$E1267))</f>
        <v/>
      </c>
      <c r="AI1267" s="47">
        <f>AH1267*(1/(1+$G1267))^(1+$E1267)*(1+AI$7)^$D1267*(AI1249/AH1249)^$E1267*((AI1249+AI1258)/(AH1249+AH1258))^($F1267*(1+$E1267))</f>
        <v/>
      </c>
      <c r="AJ1267" s="47">
        <f>AI1267*(1/(1+$G1267))^(1+$E1267)*(1+AJ$7)^$D1267*(AJ1249/AI1249)^$E1267*((AJ1249+AJ1258)/(AI1249+AI1258))^($F1267*(1+$E1267))</f>
        <v/>
      </c>
      <c r="AK1267" s="47">
        <f>AJ1267*(1/(1+$G1267))^(1+$E1267)*(1+AK$7)^$D1267*(AK1249/AJ1249)^$E1267*((AK1249+AK1258)/(AJ1249+AJ1258))^($F1267*(1+$E1267))</f>
        <v/>
      </c>
      <c r="AL1267" s="47">
        <f>AK1267*(1/(1+$G1267))^(1+$E1267)*(1+AL$7)^$D1267*(AL1249/AK1249)^$E1267*((AL1249+AL1258)/(AK1249+AK1258))^($F1267*(1+$E1267))</f>
        <v/>
      </c>
      <c r="AM1267" s="47">
        <f>AL1267*(1/(1+$G1267))^(1+$E1267)*(1+AM$7)^$D1267*(AM1249/AL1249)^$E1267*((AM1249+AM1258)/(AL1249+AL1258))^($F1267*(1+$E1267))</f>
        <v/>
      </c>
      <c r="AN1267" s="47">
        <f>AM1267*(1/(1+$G1267))^(1+$E1267)*(1+AN$7)^$D1267*(AN1249/AM1249)^$E1267*((AN1249+AN1258)/(AM1249+AM1258))^($F1267*(1+$E1267))</f>
        <v/>
      </c>
      <c r="AO1267" s="47">
        <f>AN1267*(1/(1+$G1267))^(1+$E1267)*(1+AO$7)^$D1267*(AO1249/AN1249)^$E1267*((AO1249+AO1258)/(AN1249+AN1258))^($F1267*(1+$E1267))</f>
        <v/>
      </c>
      <c r="AP1267" s="47">
        <f>AO1267*(1/(1+$G1267))^(1+$E1267)*(1+AP$7)^$D1267*(AP1249/AO1249)^$E1267*((AP1249+AP1258)/(AO1249+AO1258))^($F1267*(1+$E1267))</f>
        <v/>
      </c>
      <c r="AQ1267" s="47">
        <f>AP1267*(1/(1+$G1267))^(1+$E1267)*(1+AQ$7)^$D1267*(AQ1249/AP1249)^$E1267*((AQ1249+AQ1258)/(AP1249+AP1258))^($F1267*(1+$E1267))</f>
        <v/>
      </c>
      <c r="AR1267" s="47">
        <f>AQ1267*(1/(1+$G1267))^(1+$E1267)*(1+AR$7)^$D1267*(AR1249/AQ1249)^$E1267*((AR1249+AR1258)/(AQ1249+AQ1258))^($F1267*(1+$E1267))</f>
        <v/>
      </c>
      <c r="AS1267" s="47">
        <f>AR1267*(1/(1+$G1267))^(1+$E1267)*(1+AS$7)^$D1267*(AS1249/AR1249)^$E1267*((AS1249+AS1258)/(AR1249+AR1258))^($F1267*(1+$E1267))</f>
        <v/>
      </c>
      <c r="AT1267" s="47">
        <f>AS1267*(1/(1+$G1267))^(1+$E1267)*(1+AT$7)^$D1267*(AT1249/AS1249)^$E1267*((AT1249+AT1258)/(AS1249+AS1258))^($F1267*(1+$E1267))</f>
        <v/>
      </c>
      <c r="AU1267" s="47">
        <f>AT1267*(1/(1+$G1267))^(1+$E1267)*(1+AU$7)^$D1267*(AU1249/AT1249)^$E1267*((AU1249+AU1258)/(AT1249+AT1258))^($F1267*(1+$E1267))</f>
        <v/>
      </c>
      <c r="AV1267" s="47">
        <f>AU1267*(1/(1+$G1267))^(1+$E1267)*(1+AV$7)^$D1267*(AV1249/AU1249)^$E1267*((AV1249+AV1258)/(AU1249+AU1258))^($F1267*(1+$E1267))</f>
        <v/>
      </c>
      <c r="AW1267" s="47">
        <f>AV1267*(1/(1+$G1267))^(1+$E1267)*(1+AW$7)^$D1267*(AW1249/AV1249)^$E1267*((AW1249+AW1258)/(AV1249+AV1258))^($F1267*(1+$E1267))</f>
        <v/>
      </c>
      <c r="AX1267" s="48">
        <f>FUELUSE(AW1267,AX1249,AW1249,AX1258,AW1258,AX$7,$D1267,$E1267,$F1267,$G1267)</f>
        <v/>
      </c>
    </row>
    <row r="1268" hidden="1" outlineLevel="2"/>
    <row r="1270">
      <c r="A1270" s="20" t="inlineStr">
        <is>
          <t>8. Other energy use</t>
        </is>
      </c>
      <c r="B1270" s="21" t="n"/>
      <c r="C1270" s="21" t="n"/>
      <c r="D1270" s="21" t="n"/>
      <c r="E1270" s="21" t="n"/>
      <c r="F1270" s="21" t="n"/>
      <c r="G1270" s="21" t="n"/>
      <c r="H1270" s="21" t="n"/>
      <c r="I1270" s="21" t="n"/>
      <c r="J1270" s="21" t="n"/>
      <c r="K1270" s="21" t="n"/>
      <c r="L1270" s="21" t="n"/>
      <c r="M1270" s="21" t="n"/>
      <c r="N1270" s="21" t="n"/>
      <c r="O1270" s="21" t="n"/>
      <c r="P1270" s="21" t="n"/>
      <c r="Q1270" s="21" t="n"/>
      <c r="R1270" s="21" t="n"/>
      <c r="S1270" s="21" t="n"/>
      <c r="T1270" s="21" t="n"/>
      <c r="U1270" s="21" t="n"/>
      <c r="V1270" s="21" t="n"/>
      <c r="W1270" s="21" t="n"/>
      <c r="X1270" s="21" t="n"/>
      <c r="Y1270" s="21" t="n"/>
      <c r="Z1270" s="21" t="n"/>
      <c r="AA1270" s="21" t="n"/>
      <c r="AB1270" s="21" t="n"/>
      <c r="AC1270" s="21" t="n"/>
      <c r="AD1270" s="21" t="n"/>
      <c r="AE1270" s="21" t="n"/>
      <c r="AF1270" s="21" t="n"/>
      <c r="AG1270" s="21" t="n"/>
      <c r="AH1270" s="21" t="n"/>
      <c r="AI1270" s="21" t="n"/>
      <c r="AJ1270" s="21" t="n"/>
      <c r="AK1270" s="21" t="n"/>
      <c r="AL1270" s="21" t="n"/>
      <c r="AM1270" s="21" t="n"/>
      <c r="AN1270" s="21" t="n"/>
      <c r="AO1270" s="21" t="n"/>
      <c r="AP1270" s="21" t="n"/>
      <c r="AQ1270" s="21" t="n"/>
      <c r="AR1270" s="21" t="n"/>
      <c r="AS1270" s="21" t="n"/>
      <c r="AT1270" s="21" t="n"/>
      <c r="AU1270" s="21" t="n"/>
      <c r="AV1270" s="21" t="n"/>
      <c r="AW1270" s="21" t="n"/>
      <c r="AX1270" s="21" t="n"/>
    </row>
    <row r="1271">
      <c r="A1271" s="9" t="inlineStr">
        <is>
          <t>ener</t>
        </is>
      </c>
      <c r="B1271" s="9" t="inlineStr">
        <is>
          <t>all</t>
        </is>
      </c>
      <c r="C1271" s="9" t="inlineStr">
        <is>
          <t>oen</t>
        </is>
      </c>
      <c r="H1271" s="9">
        <f>INDEX(Variables!$B$5:$B$105,MATCH($A1271,Variables!$A$5:$A$105,0))&amp;IF($C1271="",""," | "&amp;INDEX(Mapping!$B$5:$B$26,MATCH($C1271,Mapping!$A$5:$A$26,0))&amp;" | "&amp;INDEX(Mapping!$B$30:$B$41,MATCH($B1271,Mapping!$A$30:$A$41,0)))</f>
        <v/>
      </c>
      <c r="I1271" s="9">
        <f>INDEX(Variables!$C$5:$C$105,MATCH($A1271,Variables!$A$5:$A$105,0))</f>
        <v/>
      </c>
      <c r="J1271" s="9">
        <f>INDEX(Variables!$E$5:$E$105,MATCH($A1271,Variables!$A$5:$A$105,0))</f>
        <v/>
      </c>
      <c r="K1271" s="30">
        <f>LOWER(Settings!$C$4)&amp;".mit."&amp;$A1271&amp;IF($C1271="","","."&amp;$C1271&amp;"."&amp;$B1271)&amp;IF(INDEX(Variables!$D$5:$D$105,MATCH($A1271,Variables!$A$5:$A$105,0))="","","."&amp;INDEX(Variables!$D$5:$D$105,MATCH($A1271,Variables!$A$5:$A$105,0)))&amp;"."&amp;K$5</f>
        <v/>
      </c>
      <c r="L1271" s="44">
        <f>SUMIFS(L1272:L1335,$A1272:$A1335,"ener",$B1272:$B1335,"&lt;&gt;all")</f>
        <v/>
      </c>
      <c r="M1271" s="45">
        <f>SUMIFS(M1272:M1335,$A1272:$A1335,"ener",$B1272:$B1335,"&lt;&gt;all")</f>
        <v/>
      </c>
      <c r="N1271" s="45">
        <f>SUMIFS(N1272:N1335,$A1272:$A1335,"ener",$B1272:$B1335,"&lt;&gt;all")</f>
        <v/>
      </c>
      <c r="O1271" s="45">
        <f>SUMIFS(O1272:O1335,$A1272:$A1335,"ener",$B1272:$B1335,"&lt;&gt;all")</f>
        <v/>
      </c>
      <c r="P1271" s="45">
        <f>SUMIFS(P1272:P1335,$A1272:$A1335,"ener",$B1272:$B1335,"&lt;&gt;all")</f>
        <v/>
      </c>
      <c r="Q1271" s="45">
        <f>SUMIFS(Q1272:Q1335,$A1272:$A1335,"ener",$B1272:$B1335,"&lt;&gt;all")</f>
        <v/>
      </c>
      <c r="R1271" s="45">
        <f>SUMIFS(R1272:R1335,$A1272:$A1335,"ener",$B1272:$B1335,"&lt;&gt;all")</f>
        <v/>
      </c>
      <c r="S1271" s="45">
        <f>SUMIFS(S1272:S1335,$A1272:$A1335,"ener",$B1272:$B1335,"&lt;&gt;all")</f>
        <v/>
      </c>
      <c r="T1271" s="45">
        <f>SUMIFS(T1272:T1335,$A1272:$A1335,"ener",$B1272:$B1335,"&lt;&gt;all")</f>
        <v/>
      </c>
      <c r="U1271" s="45">
        <f>SUMIFS(U1272:U1335,$A1272:$A1335,"ener",$B1272:$B1335,"&lt;&gt;all")</f>
        <v/>
      </c>
      <c r="V1271" s="45">
        <f>SUMIFS(V1272:V1335,$A1272:$A1335,"ener",$B1272:$B1335,"&lt;&gt;all")</f>
        <v/>
      </c>
      <c r="W1271" s="45">
        <f>SUMIFS(W1272:W1335,$A1272:$A1335,"ener",$B1272:$B1335,"&lt;&gt;all")</f>
        <v/>
      </c>
      <c r="X1271" s="45">
        <f>SUMIFS(X1272:X1335,$A1272:$A1335,"ener",$B1272:$B1335,"&lt;&gt;all")</f>
        <v/>
      </c>
      <c r="Y1271" s="45">
        <f>SUMIFS(Y1272:Y1335,$A1272:$A1335,"ener",$B1272:$B1335,"&lt;&gt;all")</f>
        <v/>
      </c>
      <c r="Z1271" s="45">
        <f>SUMIFS(Z1272:Z1335,$A1272:$A1335,"ener",$B1272:$B1335,"&lt;&gt;all")</f>
        <v/>
      </c>
      <c r="AA1271" s="45">
        <f>SUMIFS(AA1272:AA1335,$A1272:$A1335,"ener",$B1272:$B1335,"&lt;&gt;all")</f>
        <v/>
      </c>
      <c r="AB1271" s="45">
        <f>SUMIFS(AB1272:AB1335,$A1272:$A1335,"ener",$B1272:$B1335,"&lt;&gt;all")</f>
        <v/>
      </c>
      <c r="AC1271" s="45">
        <f>SUMIFS(AC1272:AC1335,$A1272:$A1335,"ener",$B1272:$B1335,"&lt;&gt;all")</f>
        <v/>
      </c>
      <c r="AD1271" s="45">
        <f>SUMIFS(AD1272:AD1335,$A1272:$A1335,"ener",$B1272:$B1335,"&lt;&gt;all")</f>
        <v/>
      </c>
      <c r="AE1271" s="30">
        <f>LOWER(Settings!$C$4)&amp;".mit."&amp;$A1271&amp;IF($C1271="","","."&amp;$C1271&amp;"."&amp;$B1271)&amp;IF(INDEX(Variables!$D$5:$D$105,MATCH($A1271,Variables!$A$5:$A$105,0))="","","."&amp;INDEX(Variables!$D$5:$D$105,MATCH($A1271,Variables!$A$5:$A$105,0)))&amp;"."&amp;AE$5</f>
        <v/>
      </c>
      <c r="AF1271" s="44">
        <f>SUMIFS(AF1272:AF1335,$A1272:$A1335,"ener",$B1272:$B1335,"&lt;&gt;all")</f>
        <v/>
      </c>
      <c r="AG1271" s="45">
        <f>SUMIFS(AG1272:AG1335,$A1272:$A1335,"ener",$B1272:$B1335,"&lt;&gt;all")</f>
        <v/>
      </c>
      <c r="AH1271" s="45">
        <f>SUMIFS(AH1272:AH1335,$A1272:$A1335,"ener",$B1272:$B1335,"&lt;&gt;all")</f>
        <v/>
      </c>
      <c r="AI1271" s="45">
        <f>SUMIFS(AI1272:AI1335,$A1272:$A1335,"ener",$B1272:$B1335,"&lt;&gt;all")</f>
        <v/>
      </c>
      <c r="AJ1271" s="45">
        <f>SUMIFS(AJ1272:AJ1335,$A1272:$A1335,"ener",$B1272:$B1335,"&lt;&gt;all")</f>
        <v/>
      </c>
      <c r="AK1271" s="45">
        <f>SUMIFS(AK1272:AK1335,$A1272:$A1335,"ener",$B1272:$B1335,"&lt;&gt;all")</f>
        <v/>
      </c>
      <c r="AL1271" s="45">
        <f>SUMIFS(AL1272:AL1335,$A1272:$A1335,"ener",$B1272:$B1335,"&lt;&gt;all")</f>
        <v/>
      </c>
      <c r="AM1271" s="45">
        <f>SUMIFS(AM1272:AM1335,$A1272:$A1335,"ener",$B1272:$B1335,"&lt;&gt;all")</f>
        <v/>
      </c>
      <c r="AN1271" s="45">
        <f>SUMIFS(AN1272:AN1335,$A1272:$A1335,"ener",$B1272:$B1335,"&lt;&gt;all")</f>
        <v/>
      </c>
      <c r="AO1271" s="45">
        <f>SUMIFS(AO1272:AO1335,$A1272:$A1335,"ener",$B1272:$B1335,"&lt;&gt;all")</f>
        <v/>
      </c>
      <c r="AP1271" s="45">
        <f>SUMIFS(AP1272:AP1335,$A1272:$A1335,"ener",$B1272:$B1335,"&lt;&gt;all")</f>
        <v/>
      </c>
      <c r="AQ1271" s="45">
        <f>SUMIFS(AQ1272:AQ1335,$A1272:$A1335,"ener",$B1272:$B1335,"&lt;&gt;all")</f>
        <v/>
      </c>
      <c r="AR1271" s="45">
        <f>SUMIFS(AR1272:AR1335,$A1272:$A1335,"ener",$B1272:$B1335,"&lt;&gt;all")</f>
        <v/>
      </c>
      <c r="AS1271" s="45">
        <f>SUMIFS(AS1272:AS1335,$A1272:$A1335,"ener",$B1272:$B1335,"&lt;&gt;all")</f>
        <v/>
      </c>
      <c r="AT1271" s="45">
        <f>SUMIFS(AT1272:AT1335,$A1272:$A1335,"ener",$B1272:$B1335,"&lt;&gt;all")</f>
        <v/>
      </c>
      <c r="AU1271" s="45">
        <f>SUMIFS(AU1272:AU1335,$A1272:$A1335,"ener",$B1272:$B1335,"&lt;&gt;all")</f>
        <v/>
      </c>
      <c r="AV1271" s="45">
        <f>SUMIFS(AV1272:AV1335,$A1272:$A1335,"ener",$B1272:$B1335,"&lt;&gt;all")</f>
        <v/>
      </c>
      <c r="AW1271" s="45">
        <f>SUMIFS(AW1272:AW1335,$A1272:$A1335,"ener",$B1272:$B1335,"&lt;&gt;all")</f>
        <v/>
      </c>
      <c r="AX1271" s="45">
        <f>SUMIFS(AX1272:AX1335,$A1272:$A1335,"ener",$B1272:$B1335,"&lt;&gt;all")</f>
        <v/>
      </c>
    </row>
    <row r="1272" outlineLevel="1" collapsed="1">
      <c r="A1272" s="9" t="inlineStr">
        <is>
          <t>ener</t>
        </is>
      </c>
      <c r="B1272" s="9" t="inlineStr">
        <is>
          <t>all</t>
        </is>
      </c>
      <c r="C1272" s="9" t="inlineStr">
        <is>
          <t>oen</t>
        </is>
      </c>
      <c r="H1272" s="9">
        <f>INDEX(Variables!$B$5:$B$105,MATCH($A1272,Variables!$A$5:$A$105,0))&amp;IF($C1272="",""," | "&amp;INDEX(Mapping!$B$5:$B$26,MATCH($C1272,Mapping!$A$5:$A$26,0))&amp;" | "&amp;INDEX(Mapping!$B$30:$B$41,MATCH($B1272,Mapping!$A$30:$A$41,0)))</f>
        <v/>
      </c>
      <c r="I1272" s="9">
        <f>INDEX(Variables!$C$5:$C$105,MATCH($A1272,Variables!$A$5:$A$105,0))</f>
        <v/>
      </c>
      <c r="J1272" s="9">
        <f>INDEX(Variables!$E$5:$E$105,MATCH($A1272,Variables!$A$5:$A$105,0))</f>
        <v/>
      </c>
      <c r="K1272" s="30">
        <f>LOWER(Settings!$C$4)&amp;".mit."&amp;$A1272&amp;IF($C1272="","","."&amp;$C1272&amp;"."&amp;$B1272)&amp;IF(INDEX(Variables!$D$5:$D$105,MATCH($A1272,Variables!$A$5:$A$105,0))="","","."&amp;INDEX(Variables!$D$5:$D$105,MATCH($A1272,Variables!$A$5:$A$105,0)))&amp;"."&amp;K$5</f>
        <v/>
      </c>
      <c r="L1272" s="44">
        <f>SUM(L1327:L1334)</f>
        <v/>
      </c>
      <c r="M1272" s="45">
        <f>SUM(M1327:M1334)</f>
        <v/>
      </c>
      <c r="N1272" s="45">
        <f>SUM(N1327:N1334)</f>
        <v/>
      </c>
      <c r="O1272" s="45">
        <f>SUM(O1327:O1334)</f>
        <v/>
      </c>
      <c r="P1272" s="45">
        <f>SUM(P1327:P1334)</f>
        <v/>
      </c>
      <c r="Q1272" s="45">
        <f>SUM(Q1327:Q1334)</f>
        <v/>
      </c>
      <c r="R1272" s="45">
        <f>SUM(R1327:R1334)</f>
        <v/>
      </c>
      <c r="S1272" s="45">
        <f>SUM(S1327:S1334)</f>
        <v/>
      </c>
      <c r="T1272" s="45">
        <f>SUM(T1327:T1334)</f>
        <v/>
      </c>
      <c r="U1272" s="45">
        <f>SUM(U1327:U1334)</f>
        <v/>
      </c>
      <c r="V1272" s="45">
        <f>SUM(V1327:V1334)</f>
        <v/>
      </c>
      <c r="W1272" s="45">
        <f>SUM(W1327:W1334)</f>
        <v/>
      </c>
      <c r="X1272" s="45">
        <f>SUM(X1327:X1334)</f>
        <v/>
      </c>
      <c r="Y1272" s="45">
        <f>SUM(Y1327:Y1334)</f>
        <v/>
      </c>
      <c r="Z1272" s="45">
        <f>SUM(Z1327:Z1334)</f>
        <v/>
      </c>
      <c r="AA1272" s="45">
        <f>SUM(AA1327:AA1334)</f>
        <v/>
      </c>
      <c r="AB1272" s="45">
        <f>SUM(AB1327:AB1334)</f>
        <v/>
      </c>
      <c r="AC1272" s="45">
        <f>SUM(AC1327:AC1334)</f>
        <v/>
      </c>
      <c r="AD1272" s="45">
        <f>SUM(AD1327:AD1334)</f>
        <v/>
      </c>
      <c r="AE1272" s="30">
        <f>LOWER(Settings!$C$4)&amp;".mit."&amp;$A1272&amp;IF($C1272="","","."&amp;$C1272&amp;"."&amp;$B1272)&amp;IF(INDEX(Variables!$D$5:$D$105,MATCH($A1272,Variables!$A$5:$A$105,0))="","","."&amp;INDEX(Variables!$D$5:$D$105,MATCH($A1272,Variables!$A$5:$A$105,0)))&amp;"."&amp;AE$5</f>
        <v/>
      </c>
      <c r="AF1272" s="44">
        <f>SUM(AF1327:AF1334)</f>
        <v/>
      </c>
      <c r="AG1272" s="45">
        <f>SUM(AG1327:AG1334)</f>
        <v/>
      </c>
      <c r="AH1272" s="45">
        <f>SUM(AH1327:AH1334)</f>
        <v/>
      </c>
      <c r="AI1272" s="45">
        <f>SUM(AI1327:AI1334)</f>
        <v/>
      </c>
      <c r="AJ1272" s="45">
        <f>SUM(AJ1327:AJ1334)</f>
        <v/>
      </c>
      <c r="AK1272" s="45">
        <f>SUM(AK1327:AK1334)</f>
        <v/>
      </c>
      <c r="AL1272" s="45">
        <f>SUM(AL1327:AL1334)</f>
        <v/>
      </c>
      <c r="AM1272" s="45">
        <f>SUM(AM1327:AM1334)</f>
        <v/>
      </c>
      <c r="AN1272" s="45">
        <f>SUM(AN1327:AN1334)</f>
        <v/>
      </c>
      <c r="AO1272" s="45">
        <f>SUM(AO1327:AO1334)</f>
        <v/>
      </c>
      <c r="AP1272" s="45">
        <f>SUM(AP1327:AP1334)</f>
        <v/>
      </c>
      <c r="AQ1272" s="45">
        <f>SUM(AQ1327:AQ1334)</f>
        <v/>
      </c>
      <c r="AR1272" s="45">
        <f>SUM(AR1327:AR1334)</f>
        <v/>
      </c>
      <c r="AS1272" s="45">
        <f>SUM(AS1327:AS1334)</f>
        <v/>
      </c>
      <c r="AT1272" s="45">
        <f>SUM(AT1327:AT1334)</f>
        <v/>
      </c>
      <c r="AU1272" s="45">
        <f>SUM(AU1327:AU1334)</f>
        <v/>
      </c>
      <c r="AV1272" s="45">
        <f>SUM(AV1327:AV1334)</f>
        <v/>
      </c>
      <c r="AW1272" s="45">
        <f>SUM(AW1327:AW1334)</f>
        <v/>
      </c>
      <c r="AX1272" s="45">
        <f>SUM(AX1327:AX1334)</f>
        <v/>
      </c>
    </row>
    <row r="1273" hidden="1" outlineLevel="2">
      <c r="A1273" s="5" t="inlineStr">
        <is>
          <t>ctxnew</t>
        </is>
      </c>
      <c r="B1273" s="5" t="inlineStr">
        <is>
          <t>coa</t>
        </is>
      </c>
      <c r="C1273" s="5" t="inlineStr">
        <is>
          <t>oen</t>
        </is>
      </c>
      <c r="D1273" s="40">
        <f>INDEX(Inputs!$T$5:$T$132,MATCH($B1273&amp;"|"&amp;$C1273,Inputs!$A$5:$A$132,0))</f>
        <v/>
      </c>
      <c r="E1273" s="40">
        <f>INDEX(Inputs!$J$5:$J$132,MATCH($B1273&amp;"|"&amp;$C1273,Inputs!$A$5:$A$132,0))</f>
        <v/>
      </c>
      <c r="F1273" s="40">
        <f>INDEX(Inputs!$K$5:$K$132,MATCH($B1273&amp;"|"&amp;$C1273,Inputs!$A$5:$A$132,0))</f>
        <v/>
      </c>
      <c r="G1273" s="39" t="n"/>
      <c r="H1273" s="5">
        <f>INDEX(Variables!$B$5:$B$105,MATCH($A1273,Variables!$A$5:$A$105,0))&amp;IF($C1273="",""," | "&amp;INDEX(Mapping!$B$5:$B$26,MATCH($C1273,Mapping!$A$5:$A$26,0))&amp;" | "&amp;INDEX(Mapping!$B$30:$B$41,MATCH($B1273,Mapping!$A$30:$A$41,0)))</f>
        <v/>
      </c>
      <c r="I1273" s="5">
        <f>INDEX(Variables!$C$5:$C$105,MATCH($A1273,Variables!$A$5:$A$105,0))</f>
        <v/>
      </c>
      <c r="J1273" s="5">
        <f>INDEX(Variables!$E$5:$E$105,MATCH($A1273,Variables!$A$5:$A$105,0))</f>
        <v/>
      </c>
      <c r="K1273" s="25">
        <f>LOWER(Settings!$C$4)&amp;".mit."&amp;$A1273&amp;IF($C1273="","","."&amp;$C1273&amp;"."&amp;$B1273)&amp;IF(INDEX(Variables!$D$5:$D$105,MATCH($A1273,Variables!$A$5:$A$105,0))="","","."&amp;INDEX(Variables!$D$5:$D$105,MATCH($A1273,Variables!$A$5:$A$105,0)))&amp;"."&amp;K$5</f>
        <v/>
      </c>
      <c r="L1273" s="41">
        <f>L$12*$D1273*INDEX(L$21:L$28,$E1273)*INDEX(L$30:L$46,$F1273)*(1-INDEX(L$117:L$133,$F1273))</f>
        <v/>
      </c>
      <c r="M1273" s="40">
        <f>M$12*$D1273*INDEX(M$21:M$28,$E1273)*INDEX(M$30:M$46,$F1273)*(1-INDEX(M$117:M$133,$F1273))</f>
        <v/>
      </c>
      <c r="N1273" s="40">
        <f>N$12*$D1273*INDEX(N$21:N$28,$E1273)*INDEX(N$30:N$46,$F1273)*(1-INDEX(N$117:N$133,$F1273))</f>
        <v/>
      </c>
      <c r="O1273" s="40">
        <f>O$12*$D1273*INDEX(O$21:O$28,$E1273)*INDEX(O$30:O$46,$F1273)*(1-INDEX(O$117:O$133,$F1273))</f>
        <v/>
      </c>
      <c r="P1273" s="40">
        <f>P$12*$D1273*INDEX(P$21:P$28,$E1273)*INDEX(P$30:P$46,$F1273)*(1-INDEX(P$117:P$133,$F1273))</f>
        <v/>
      </c>
      <c r="Q1273" s="40">
        <f>Q$12*$D1273*INDEX(Q$21:Q$28,$E1273)*INDEX(Q$30:Q$46,$F1273)*(1-INDEX(Q$117:Q$133,$F1273))</f>
        <v/>
      </c>
      <c r="R1273" s="40">
        <f>R$12*$D1273*INDEX(R$21:R$28,$E1273)*INDEX(R$30:R$46,$F1273)*(1-INDEX(R$117:R$133,$F1273))</f>
        <v/>
      </c>
      <c r="S1273" s="40">
        <f>S$12*$D1273*INDEX(S$21:S$28,$E1273)*INDEX(S$30:S$46,$F1273)*(1-INDEX(S$117:S$133,$F1273))</f>
        <v/>
      </c>
      <c r="T1273" s="40">
        <f>T$12*$D1273*INDEX(T$21:T$28,$E1273)*INDEX(T$30:T$46,$F1273)*(1-INDEX(T$117:T$133,$F1273))</f>
        <v/>
      </c>
      <c r="U1273" s="40">
        <f>U$12*$D1273*INDEX(U$21:U$28,$E1273)*INDEX(U$30:U$46,$F1273)*(1-INDEX(U$117:U$133,$F1273))</f>
        <v/>
      </c>
      <c r="V1273" s="40">
        <f>V$12*$D1273*INDEX(V$21:V$28,$E1273)*INDEX(V$30:V$46,$F1273)*(1-INDEX(V$117:V$133,$F1273))</f>
        <v/>
      </c>
      <c r="W1273" s="40">
        <f>W$12*$D1273*INDEX(W$21:W$28,$E1273)*INDEX(W$30:W$46,$F1273)*(1-INDEX(W$117:W$133,$F1273))</f>
        <v/>
      </c>
      <c r="X1273" s="40">
        <f>X$12*$D1273*INDEX(X$21:X$28,$E1273)*INDEX(X$30:X$46,$F1273)*(1-INDEX(X$117:X$133,$F1273))</f>
        <v/>
      </c>
      <c r="Y1273" s="40">
        <f>Y$12*$D1273*INDEX(Y$21:Y$28,$E1273)*INDEX(Y$30:Y$46,$F1273)*(1-INDEX(Y$117:Y$133,$F1273))</f>
        <v/>
      </c>
      <c r="Z1273" s="40">
        <f>Z$12*$D1273*INDEX(Z$21:Z$28,$E1273)*INDEX(Z$30:Z$46,$F1273)*(1-INDEX(Z$117:Z$133,$F1273))</f>
        <v/>
      </c>
      <c r="AA1273" s="40">
        <f>AA$12*$D1273*INDEX(AA$21:AA$28,$E1273)*INDEX(AA$30:AA$46,$F1273)*(1-INDEX(AA$117:AA$133,$F1273))</f>
        <v/>
      </c>
      <c r="AB1273" s="40">
        <f>AB$12*$D1273*INDEX(AB$21:AB$28,$E1273)*INDEX(AB$30:AB$46,$F1273)*(1-INDEX(AB$117:AB$133,$F1273))</f>
        <v/>
      </c>
      <c r="AC1273" s="40">
        <f>AC$12*$D1273*INDEX(AC$21:AC$28,$E1273)*INDEX(AC$30:AC$46,$F1273)*(1-INDEX(AC$117:AC$133,$F1273))</f>
        <v/>
      </c>
      <c r="AD1273" s="42">
        <f>CARBONTAX(AD$12,$D1273,INDEX(AD$21:AD$28,$E1273),INDEX(AD$30:AD$46,$F1273),INDEX(AD$117:AD$133,$F1273))</f>
        <v/>
      </c>
      <c r="AE1273" s="25">
        <f>LOWER(Settings!$C$4)&amp;".mit."&amp;$A1273&amp;IF($C1273="","","."&amp;$C1273&amp;"."&amp;$B1273)&amp;IF(INDEX(Variables!$D$5:$D$105,MATCH($A1273,Variables!$A$5:$A$105,0))="","","."&amp;INDEX(Variables!$D$5:$D$105,MATCH($A1273,Variables!$A$5:$A$105,0)))&amp;"."&amp;AE$5</f>
        <v/>
      </c>
      <c r="AF1273" s="41">
        <f>AF$12*$D1273*INDEX(AF$21:AF$28,$E1273)*INDEX(AF$30:AF$46,$F1273)*(1-INDEX(AF$117:AF$133,$F1273))</f>
        <v/>
      </c>
      <c r="AG1273" s="40">
        <f>AG$12*$D1273*INDEX(AG$21:AG$28,$E1273)*INDEX(AG$30:AG$46,$F1273)*(1-INDEX(AG$117:AG$133,$F1273))</f>
        <v/>
      </c>
      <c r="AH1273" s="40">
        <f>AH$12*$D1273*INDEX(AH$21:AH$28,$E1273)*INDEX(AH$30:AH$46,$F1273)*(1-INDEX(AH$117:AH$133,$F1273))</f>
        <v/>
      </c>
      <c r="AI1273" s="40">
        <f>AI$12*$D1273*INDEX(AI$21:AI$28,$E1273)*INDEX(AI$30:AI$46,$F1273)*(1-INDEX(AI$117:AI$133,$F1273))</f>
        <v/>
      </c>
      <c r="AJ1273" s="40">
        <f>AJ$12*$D1273*INDEX(AJ$21:AJ$28,$E1273)*INDEX(AJ$30:AJ$46,$F1273)*(1-INDEX(AJ$117:AJ$133,$F1273))</f>
        <v/>
      </c>
      <c r="AK1273" s="40">
        <f>AK$12*$D1273*INDEX(AK$21:AK$28,$E1273)*INDEX(AK$30:AK$46,$F1273)*(1-INDEX(AK$117:AK$133,$F1273))</f>
        <v/>
      </c>
      <c r="AL1273" s="40">
        <f>AL$12*$D1273*INDEX(AL$21:AL$28,$E1273)*INDEX(AL$30:AL$46,$F1273)*(1-INDEX(AL$117:AL$133,$F1273))</f>
        <v/>
      </c>
      <c r="AM1273" s="40">
        <f>AM$12*$D1273*INDEX(AM$21:AM$28,$E1273)*INDEX(AM$30:AM$46,$F1273)*(1-INDEX(AM$117:AM$133,$F1273))</f>
        <v/>
      </c>
      <c r="AN1273" s="40">
        <f>AN$12*$D1273*INDEX(AN$21:AN$28,$E1273)*INDEX(AN$30:AN$46,$F1273)*(1-INDEX(AN$117:AN$133,$F1273))</f>
        <v/>
      </c>
      <c r="AO1273" s="40">
        <f>AO$12*$D1273*INDEX(AO$21:AO$28,$E1273)*INDEX(AO$30:AO$46,$F1273)*(1-INDEX(AO$117:AO$133,$F1273))</f>
        <v/>
      </c>
      <c r="AP1273" s="40">
        <f>AP$12*$D1273*INDEX(AP$21:AP$28,$E1273)*INDEX(AP$30:AP$46,$F1273)*(1-INDEX(AP$117:AP$133,$F1273))</f>
        <v/>
      </c>
      <c r="AQ1273" s="40">
        <f>AQ$12*$D1273*INDEX(AQ$21:AQ$28,$E1273)*INDEX(AQ$30:AQ$46,$F1273)*(1-INDEX(AQ$117:AQ$133,$F1273))</f>
        <v/>
      </c>
      <c r="AR1273" s="40">
        <f>AR$12*$D1273*INDEX(AR$21:AR$28,$E1273)*INDEX(AR$30:AR$46,$F1273)*(1-INDEX(AR$117:AR$133,$F1273))</f>
        <v/>
      </c>
      <c r="AS1273" s="40">
        <f>AS$12*$D1273*INDEX(AS$21:AS$28,$E1273)*INDEX(AS$30:AS$46,$F1273)*(1-INDEX(AS$117:AS$133,$F1273))</f>
        <v/>
      </c>
      <c r="AT1273" s="40">
        <f>AT$12*$D1273*INDEX(AT$21:AT$28,$E1273)*INDEX(AT$30:AT$46,$F1273)*(1-INDEX(AT$117:AT$133,$F1273))</f>
        <v/>
      </c>
      <c r="AU1273" s="40">
        <f>AU$12*$D1273*INDEX(AU$21:AU$28,$E1273)*INDEX(AU$30:AU$46,$F1273)*(1-INDEX(AU$117:AU$133,$F1273))</f>
        <v/>
      </c>
      <c r="AV1273" s="40">
        <f>AV$12*$D1273*INDEX(AV$21:AV$28,$E1273)*INDEX(AV$30:AV$46,$F1273)*(1-INDEX(AV$117:AV$133,$F1273))</f>
        <v/>
      </c>
      <c r="AW1273" s="40">
        <f>AW$12*$D1273*INDEX(AW$21:AW$28,$E1273)*INDEX(AW$30:AW$46,$F1273)*(1-INDEX(AW$117:AW$133,$F1273))</f>
        <v/>
      </c>
      <c r="AX1273" s="42">
        <f>CARBONTAX(AX$12,$D1273,INDEX(AX$21:AX$28,$E1273),INDEX(AX$30:AX$46,$F1273),INDEX(AX$117:AX$133,$F1273))</f>
        <v/>
      </c>
    </row>
    <row r="1274" hidden="1" outlineLevel="2">
      <c r="A1274" s="5" t="inlineStr">
        <is>
          <t>ctxnew</t>
        </is>
      </c>
      <c r="B1274" s="5" t="inlineStr">
        <is>
          <t>nga</t>
        </is>
      </c>
      <c r="C1274" s="5" t="inlineStr">
        <is>
          <t>oen</t>
        </is>
      </c>
      <c r="D1274" s="40">
        <f>INDEX(Inputs!$T$5:$T$132,MATCH($B1274&amp;"|"&amp;$C1274,Inputs!$A$5:$A$132,0))</f>
        <v/>
      </c>
      <c r="E1274" s="40">
        <f>INDEX(Inputs!$J$5:$J$132,MATCH($B1274&amp;"|"&amp;$C1274,Inputs!$A$5:$A$132,0))</f>
        <v/>
      </c>
      <c r="F1274" s="40">
        <f>INDEX(Inputs!$K$5:$K$132,MATCH($B1274&amp;"|"&amp;$C1274,Inputs!$A$5:$A$132,0))</f>
        <v/>
      </c>
      <c r="G1274" s="39" t="n"/>
      <c r="H1274" s="5">
        <f>INDEX(Variables!$B$5:$B$105,MATCH($A1274,Variables!$A$5:$A$105,0))&amp;IF($C1274="",""," | "&amp;INDEX(Mapping!$B$5:$B$26,MATCH($C1274,Mapping!$A$5:$A$26,0))&amp;" | "&amp;INDEX(Mapping!$B$30:$B$41,MATCH($B1274,Mapping!$A$30:$A$41,0)))</f>
        <v/>
      </c>
      <c r="I1274" s="5">
        <f>INDEX(Variables!$C$5:$C$105,MATCH($A1274,Variables!$A$5:$A$105,0))</f>
        <v/>
      </c>
      <c r="J1274" s="5">
        <f>INDEX(Variables!$E$5:$E$105,MATCH($A1274,Variables!$A$5:$A$105,0))</f>
        <v/>
      </c>
      <c r="K1274" s="25">
        <f>LOWER(Settings!$C$4)&amp;".mit."&amp;$A1274&amp;IF($C1274="","","."&amp;$C1274&amp;"."&amp;$B1274)&amp;IF(INDEX(Variables!$D$5:$D$105,MATCH($A1274,Variables!$A$5:$A$105,0))="","","."&amp;INDEX(Variables!$D$5:$D$105,MATCH($A1274,Variables!$A$5:$A$105,0)))&amp;"."&amp;K$5</f>
        <v/>
      </c>
      <c r="L1274" s="41">
        <f>L$12*$D1274*INDEX(L$21:L$28,$E1274)*INDEX(L$30:L$46,$F1274)*(1-INDEX(L$117:L$133,$F1274))</f>
        <v/>
      </c>
      <c r="M1274" s="40">
        <f>M$12*$D1274*INDEX(M$21:M$28,$E1274)*INDEX(M$30:M$46,$F1274)*(1-INDEX(M$117:M$133,$F1274))</f>
        <v/>
      </c>
      <c r="N1274" s="40">
        <f>N$12*$D1274*INDEX(N$21:N$28,$E1274)*INDEX(N$30:N$46,$F1274)*(1-INDEX(N$117:N$133,$F1274))</f>
        <v/>
      </c>
      <c r="O1274" s="40">
        <f>O$12*$D1274*INDEX(O$21:O$28,$E1274)*INDEX(O$30:O$46,$F1274)*(1-INDEX(O$117:O$133,$F1274))</f>
        <v/>
      </c>
      <c r="P1274" s="40">
        <f>P$12*$D1274*INDEX(P$21:P$28,$E1274)*INDEX(P$30:P$46,$F1274)*(1-INDEX(P$117:P$133,$F1274))</f>
        <v/>
      </c>
      <c r="Q1274" s="40">
        <f>Q$12*$D1274*INDEX(Q$21:Q$28,$E1274)*INDEX(Q$30:Q$46,$F1274)*(1-INDEX(Q$117:Q$133,$F1274))</f>
        <v/>
      </c>
      <c r="R1274" s="40">
        <f>R$12*$D1274*INDEX(R$21:R$28,$E1274)*INDEX(R$30:R$46,$F1274)*(1-INDEX(R$117:R$133,$F1274))</f>
        <v/>
      </c>
      <c r="S1274" s="40">
        <f>S$12*$D1274*INDEX(S$21:S$28,$E1274)*INDEX(S$30:S$46,$F1274)*(1-INDEX(S$117:S$133,$F1274))</f>
        <v/>
      </c>
      <c r="T1274" s="40">
        <f>T$12*$D1274*INDEX(T$21:T$28,$E1274)*INDEX(T$30:T$46,$F1274)*(1-INDEX(T$117:T$133,$F1274))</f>
        <v/>
      </c>
      <c r="U1274" s="40">
        <f>U$12*$D1274*INDEX(U$21:U$28,$E1274)*INDEX(U$30:U$46,$F1274)*(1-INDEX(U$117:U$133,$F1274))</f>
        <v/>
      </c>
      <c r="V1274" s="40">
        <f>V$12*$D1274*INDEX(V$21:V$28,$E1274)*INDEX(V$30:V$46,$F1274)*(1-INDEX(V$117:V$133,$F1274))</f>
        <v/>
      </c>
      <c r="W1274" s="40">
        <f>W$12*$D1274*INDEX(W$21:W$28,$E1274)*INDEX(W$30:W$46,$F1274)*(1-INDEX(W$117:W$133,$F1274))</f>
        <v/>
      </c>
      <c r="X1274" s="40">
        <f>X$12*$D1274*INDEX(X$21:X$28,$E1274)*INDEX(X$30:X$46,$F1274)*(1-INDEX(X$117:X$133,$F1274))</f>
        <v/>
      </c>
      <c r="Y1274" s="40">
        <f>Y$12*$D1274*INDEX(Y$21:Y$28,$E1274)*INDEX(Y$30:Y$46,$F1274)*(1-INDEX(Y$117:Y$133,$F1274))</f>
        <v/>
      </c>
      <c r="Z1274" s="40">
        <f>Z$12*$D1274*INDEX(Z$21:Z$28,$E1274)*INDEX(Z$30:Z$46,$F1274)*(1-INDEX(Z$117:Z$133,$F1274))</f>
        <v/>
      </c>
      <c r="AA1274" s="40">
        <f>AA$12*$D1274*INDEX(AA$21:AA$28,$E1274)*INDEX(AA$30:AA$46,$F1274)*(1-INDEX(AA$117:AA$133,$F1274))</f>
        <v/>
      </c>
      <c r="AB1274" s="40">
        <f>AB$12*$D1274*INDEX(AB$21:AB$28,$E1274)*INDEX(AB$30:AB$46,$F1274)*(1-INDEX(AB$117:AB$133,$F1274))</f>
        <v/>
      </c>
      <c r="AC1274" s="40">
        <f>AC$12*$D1274*INDEX(AC$21:AC$28,$E1274)*INDEX(AC$30:AC$46,$F1274)*(1-INDEX(AC$117:AC$133,$F1274))</f>
        <v/>
      </c>
      <c r="AD1274" s="42">
        <f>CARBONTAX(AD$12,$D1274,INDEX(AD$21:AD$28,$E1274),INDEX(AD$30:AD$46,$F1274),INDEX(AD$117:AD$133,$F1274))</f>
        <v/>
      </c>
      <c r="AE1274" s="25">
        <f>LOWER(Settings!$C$4)&amp;".mit."&amp;$A1274&amp;IF($C1274="","","."&amp;$C1274&amp;"."&amp;$B1274)&amp;IF(INDEX(Variables!$D$5:$D$105,MATCH($A1274,Variables!$A$5:$A$105,0))="","","."&amp;INDEX(Variables!$D$5:$D$105,MATCH($A1274,Variables!$A$5:$A$105,0)))&amp;"."&amp;AE$5</f>
        <v/>
      </c>
      <c r="AF1274" s="41">
        <f>AF$12*$D1274*INDEX(AF$21:AF$28,$E1274)*INDEX(AF$30:AF$46,$F1274)*(1-INDEX(AF$117:AF$133,$F1274))</f>
        <v/>
      </c>
      <c r="AG1274" s="40">
        <f>AG$12*$D1274*INDEX(AG$21:AG$28,$E1274)*INDEX(AG$30:AG$46,$F1274)*(1-INDEX(AG$117:AG$133,$F1274))</f>
        <v/>
      </c>
      <c r="AH1274" s="40">
        <f>AH$12*$D1274*INDEX(AH$21:AH$28,$E1274)*INDEX(AH$30:AH$46,$F1274)*(1-INDEX(AH$117:AH$133,$F1274))</f>
        <v/>
      </c>
      <c r="AI1274" s="40">
        <f>AI$12*$D1274*INDEX(AI$21:AI$28,$E1274)*INDEX(AI$30:AI$46,$F1274)*(1-INDEX(AI$117:AI$133,$F1274))</f>
        <v/>
      </c>
      <c r="AJ1274" s="40">
        <f>AJ$12*$D1274*INDEX(AJ$21:AJ$28,$E1274)*INDEX(AJ$30:AJ$46,$F1274)*(1-INDEX(AJ$117:AJ$133,$F1274))</f>
        <v/>
      </c>
      <c r="AK1274" s="40">
        <f>AK$12*$D1274*INDEX(AK$21:AK$28,$E1274)*INDEX(AK$30:AK$46,$F1274)*(1-INDEX(AK$117:AK$133,$F1274))</f>
        <v/>
      </c>
      <c r="AL1274" s="40">
        <f>AL$12*$D1274*INDEX(AL$21:AL$28,$E1274)*INDEX(AL$30:AL$46,$F1274)*(1-INDEX(AL$117:AL$133,$F1274))</f>
        <v/>
      </c>
      <c r="AM1274" s="40">
        <f>AM$12*$D1274*INDEX(AM$21:AM$28,$E1274)*INDEX(AM$30:AM$46,$F1274)*(1-INDEX(AM$117:AM$133,$F1274))</f>
        <v/>
      </c>
      <c r="AN1274" s="40">
        <f>AN$12*$D1274*INDEX(AN$21:AN$28,$E1274)*INDEX(AN$30:AN$46,$F1274)*(1-INDEX(AN$117:AN$133,$F1274))</f>
        <v/>
      </c>
      <c r="AO1274" s="40">
        <f>AO$12*$D1274*INDEX(AO$21:AO$28,$E1274)*INDEX(AO$30:AO$46,$F1274)*(1-INDEX(AO$117:AO$133,$F1274))</f>
        <v/>
      </c>
      <c r="AP1274" s="40">
        <f>AP$12*$D1274*INDEX(AP$21:AP$28,$E1274)*INDEX(AP$30:AP$46,$F1274)*(1-INDEX(AP$117:AP$133,$F1274))</f>
        <v/>
      </c>
      <c r="AQ1274" s="40">
        <f>AQ$12*$D1274*INDEX(AQ$21:AQ$28,$E1274)*INDEX(AQ$30:AQ$46,$F1274)*(1-INDEX(AQ$117:AQ$133,$F1274))</f>
        <v/>
      </c>
      <c r="AR1274" s="40">
        <f>AR$12*$D1274*INDEX(AR$21:AR$28,$E1274)*INDEX(AR$30:AR$46,$F1274)*(1-INDEX(AR$117:AR$133,$F1274))</f>
        <v/>
      </c>
      <c r="AS1274" s="40">
        <f>AS$12*$D1274*INDEX(AS$21:AS$28,$E1274)*INDEX(AS$30:AS$46,$F1274)*(1-INDEX(AS$117:AS$133,$F1274))</f>
        <v/>
      </c>
      <c r="AT1274" s="40">
        <f>AT$12*$D1274*INDEX(AT$21:AT$28,$E1274)*INDEX(AT$30:AT$46,$F1274)*(1-INDEX(AT$117:AT$133,$F1274))</f>
        <v/>
      </c>
      <c r="AU1274" s="40">
        <f>AU$12*$D1274*INDEX(AU$21:AU$28,$E1274)*INDEX(AU$30:AU$46,$F1274)*(1-INDEX(AU$117:AU$133,$F1274))</f>
        <v/>
      </c>
      <c r="AV1274" s="40">
        <f>AV$12*$D1274*INDEX(AV$21:AV$28,$E1274)*INDEX(AV$30:AV$46,$F1274)*(1-INDEX(AV$117:AV$133,$F1274))</f>
        <v/>
      </c>
      <c r="AW1274" s="40">
        <f>AW$12*$D1274*INDEX(AW$21:AW$28,$E1274)*INDEX(AW$30:AW$46,$F1274)*(1-INDEX(AW$117:AW$133,$F1274))</f>
        <v/>
      </c>
      <c r="AX1274" s="42">
        <f>CARBONTAX(AX$12,$D1274,INDEX(AX$21:AX$28,$E1274),INDEX(AX$30:AX$46,$F1274),INDEX(AX$117:AX$133,$F1274))</f>
        <v/>
      </c>
    </row>
    <row r="1275" hidden="1" outlineLevel="2">
      <c r="A1275" s="5" t="inlineStr">
        <is>
          <t>ctxnew</t>
        </is>
      </c>
      <c r="B1275" s="5" t="inlineStr">
        <is>
          <t>gso</t>
        </is>
      </c>
      <c r="C1275" s="5" t="inlineStr">
        <is>
          <t>oen</t>
        </is>
      </c>
      <c r="D1275" s="40">
        <f>INDEX(Inputs!$T$5:$T$132,MATCH($B1275&amp;"|"&amp;$C1275,Inputs!$A$5:$A$132,0))</f>
        <v/>
      </c>
      <c r="E1275" s="40">
        <f>INDEX(Inputs!$J$5:$J$132,MATCH($B1275&amp;"|"&amp;$C1275,Inputs!$A$5:$A$132,0))</f>
        <v/>
      </c>
      <c r="F1275" s="40">
        <f>INDEX(Inputs!$K$5:$K$132,MATCH($B1275&amp;"|"&amp;$C1275,Inputs!$A$5:$A$132,0))</f>
        <v/>
      </c>
      <c r="G1275" s="39" t="n"/>
      <c r="H1275" s="5">
        <f>INDEX(Variables!$B$5:$B$105,MATCH($A1275,Variables!$A$5:$A$105,0))&amp;IF($C1275="",""," | "&amp;INDEX(Mapping!$B$5:$B$26,MATCH($C1275,Mapping!$A$5:$A$26,0))&amp;" | "&amp;INDEX(Mapping!$B$30:$B$41,MATCH($B1275,Mapping!$A$30:$A$41,0)))</f>
        <v/>
      </c>
      <c r="I1275" s="5">
        <f>INDEX(Variables!$C$5:$C$105,MATCH($A1275,Variables!$A$5:$A$105,0))</f>
        <v/>
      </c>
      <c r="J1275" s="5">
        <f>INDEX(Variables!$E$5:$E$105,MATCH($A1275,Variables!$A$5:$A$105,0))</f>
        <v/>
      </c>
      <c r="K1275" s="25">
        <f>LOWER(Settings!$C$4)&amp;".mit."&amp;$A1275&amp;IF($C1275="","","."&amp;$C1275&amp;"."&amp;$B1275)&amp;IF(INDEX(Variables!$D$5:$D$105,MATCH($A1275,Variables!$A$5:$A$105,0))="","","."&amp;INDEX(Variables!$D$5:$D$105,MATCH($A1275,Variables!$A$5:$A$105,0)))&amp;"."&amp;K$5</f>
        <v/>
      </c>
      <c r="L1275" s="41">
        <f>L$12*$D1275*INDEX(L$21:L$28,$E1275)*INDEX(L$30:L$46,$F1275)*(1-INDEX(L$117:L$133,$F1275))</f>
        <v/>
      </c>
      <c r="M1275" s="40">
        <f>M$12*$D1275*INDEX(M$21:M$28,$E1275)*INDEX(M$30:M$46,$F1275)*(1-INDEX(M$117:M$133,$F1275))</f>
        <v/>
      </c>
      <c r="N1275" s="40">
        <f>N$12*$D1275*INDEX(N$21:N$28,$E1275)*INDEX(N$30:N$46,$F1275)*(1-INDEX(N$117:N$133,$F1275))</f>
        <v/>
      </c>
      <c r="O1275" s="40">
        <f>O$12*$D1275*INDEX(O$21:O$28,$E1275)*INDEX(O$30:O$46,$F1275)*(1-INDEX(O$117:O$133,$F1275))</f>
        <v/>
      </c>
      <c r="P1275" s="40">
        <f>P$12*$D1275*INDEX(P$21:P$28,$E1275)*INDEX(P$30:P$46,$F1275)*(1-INDEX(P$117:P$133,$F1275))</f>
        <v/>
      </c>
      <c r="Q1275" s="40">
        <f>Q$12*$D1275*INDEX(Q$21:Q$28,$E1275)*INDEX(Q$30:Q$46,$F1275)*(1-INDEX(Q$117:Q$133,$F1275))</f>
        <v/>
      </c>
      <c r="R1275" s="40">
        <f>R$12*$D1275*INDEX(R$21:R$28,$E1275)*INDEX(R$30:R$46,$F1275)*(1-INDEX(R$117:R$133,$F1275))</f>
        <v/>
      </c>
      <c r="S1275" s="40">
        <f>S$12*$D1275*INDEX(S$21:S$28,$E1275)*INDEX(S$30:S$46,$F1275)*(1-INDEX(S$117:S$133,$F1275))</f>
        <v/>
      </c>
      <c r="T1275" s="40">
        <f>T$12*$D1275*INDEX(T$21:T$28,$E1275)*INDEX(T$30:T$46,$F1275)*(1-INDEX(T$117:T$133,$F1275))</f>
        <v/>
      </c>
      <c r="U1275" s="40">
        <f>U$12*$D1275*INDEX(U$21:U$28,$E1275)*INDEX(U$30:U$46,$F1275)*(1-INDEX(U$117:U$133,$F1275))</f>
        <v/>
      </c>
      <c r="V1275" s="40">
        <f>V$12*$D1275*INDEX(V$21:V$28,$E1275)*INDEX(V$30:V$46,$F1275)*(1-INDEX(V$117:V$133,$F1275))</f>
        <v/>
      </c>
      <c r="W1275" s="40">
        <f>W$12*$D1275*INDEX(W$21:W$28,$E1275)*INDEX(W$30:W$46,$F1275)*(1-INDEX(W$117:W$133,$F1275))</f>
        <v/>
      </c>
      <c r="X1275" s="40">
        <f>X$12*$D1275*INDEX(X$21:X$28,$E1275)*INDEX(X$30:X$46,$F1275)*(1-INDEX(X$117:X$133,$F1275))</f>
        <v/>
      </c>
      <c r="Y1275" s="40">
        <f>Y$12*$D1275*INDEX(Y$21:Y$28,$E1275)*INDEX(Y$30:Y$46,$F1275)*(1-INDEX(Y$117:Y$133,$F1275))</f>
        <v/>
      </c>
      <c r="Z1275" s="40">
        <f>Z$12*$D1275*INDEX(Z$21:Z$28,$E1275)*INDEX(Z$30:Z$46,$F1275)*(1-INDEX(Z$117:Z$133,$F1275))</f>
        <v/>
      </c>
      <c r="AA1275" s="40">
        <f>AA$12*$D1275*INDEX(AA$21:AA$28,$E1275)*INDEX(AA$30:AA$46,$F1275)*(1-INDEX(AA$117:AA$133,$F1275))</f>
        <v/>
      </c>
      <c r="AB1275" s="40">
        <f>AB$12*$D1275*INDEX(AB$21:AB$28,$E1275)*INDEX(AB$30:AB$46,$F1275)*(1-INDEX(AB$117:AB$133,$F1275))</f>
        <v/>
      </c>
      <c r="AC1275" s="40">
        <f>AC$12*$D1275*INDEX(AC$21:AC$28,$E1275)*INDEX(AC$30:AC$46,$F1275)*(1-INDEX(AC$117:AC$133,$F1275))</f>
        <v/>
      </c>
      <c r="AD1275" s="42">
        <f>CARBONTAX(AD$12,$D1275,INDEX(AD$21:AD$28,$E1275),INDEX(AD$30:AD$46,$F1275),INDEX(AD$117:AD$133,$F1275))</f>
        <v/>
      </c>
      <c r="AE1275" s="25">
        <f>LOWER(Settings!$C$4)&amp;".mit."&amp;$A1275&amp;IF($C1275="","","."&amp;$C1275&amp;"."&amp;$B1275)&amp;IF(INDEX(Variables!$D$5:$D$105,MATCH($A1275,Variables!$A$5:$A$105,0))="","","."&amp;INDEX(Variables!$D$5:$D$105,MATCH($A1275,Variables!$A$5:$A$105,0)))&amp;"."&amp;AE$5</f>
        <v/>
      </c>
      <c r="AF1275" s="41">
        <f>AF$12*$D1275*INDEX(AF$21:AF$28,$E1275)*INDEX(AF$30:AF$46,$F1275)*(1-INDEX(AF$117:AF$133,$F1275))</f>
        <v/>
      </c>
      <c r="AG1275" s="40">
        <f>AG$12*$D1275*INDEX(AG$21:AG$28,$E1275)*INDEX(AG$30:AG$46,$F1275)*(1-INDEX(AG$117:AG$133,$F1275))</f>
        <v/>
      </c>
      <c r="AH1275" s="40">
        <f>AH$12*$D1275*INDEX(AH$21:AH$28,$E1275)*INDEX(AH$30:AH$46,$F1275)*(1-INDEX(AH$117:AH$133,$F1275))</f>
        <v/>
      </c>
      <c r="AI1275" s="40">
        <f>AI$12*$D1275*INDEX(AI$21:AI$28,$E1275)*INDEX(AI$30:AI$46,$F1275)*(1-INDEX(AI$117:AI$133,$F1275))</f>
        <v/>
      </c>
      <c r="AJ1275" s="40">
        <f>AJ$12*$D1275*INDEX(AJ$21:AJ$28,$E1275)*INDEX(AJ$30:AJ$46,$F1275)*(1-INDEX(AJ$117:AJ$133,$F1275))</f>
        <v/>
      </c>
      <c r="AK1275" s="40">
        <f>AK$12*$D1275*INDEX(AK$21:AK$28,$E1275)*INDEX(AK$30:AK$46,$F1275)*(1-INDEX(AK$117:AK$133,$F1275))</f>
        <v/>
      </c>
      <c r="AL1275" s="40">
        <f>AL$12*$D1275*INDEX(AL$21:AL$28,$E1275)*INDEX(AL$30:AL$46,$F1275)*(1-INDEX(AL$117:AL$133,$F1275))</f>
        <v/>
      </c>
      <c r="AM1275" s="40">
        <f>AM$12*$D1275*INDEX(AM$21:AM$28,$E1275)*INDEX(AM$30:AM$46,$F1275)*(1-INDEX(AM$117:AM$133,$F1275))</f>
        <v/>
      </c>
      <c r="AN1275" s="40">
        <f>AN$12*$D1275*INDEX(AN$21:AN$28,$E1275)*INDEX(AN$30:AN$46,$F1275)*(1-INDEX(AN$117:AN$133,$F1275))</f>
        <v/>
      </c>
      <c r="AO1275" s="40">
        <f>AO$12*$D1275*INDEX(AO$21:AO$28,$E1275)*INDEX(AO$30:AO$46,$F1275)*(1-INDEX(AO$117:AO$133,$F1275))</f>
        <v/>
      </c>
      <c r="AP1275" s="40">
        <f>AP$12*$D1275*INDEX(AP$21:AP$28,$E1275)*INDEX(AP$30:AP$46,$F1275)*(1-INDEX(AP$117:AP$133,$F1275))</f>
        <v/>
      </c>
      <c r="AQ1275" s="40">
        <f>AQ$12*$D1275*INDEX(AQ$21:AQ$28,$E1275)*INDEX(AQ$30:AQ$46,$F1275)*(1-INDEX(AQ$117:AQ$133,$F1275))</f>
        <v/>
      </c>
      <c r="AR1275" s="40">
        <f>AR$12*$D1275*INDEX(AR$21:AR$28,$E1275)*INDEX(AR$30:AR$46,$F1275)*(1-INDEX(AR$117:AR$133,$F1275))</f>
        <v/>
      </c>
      <c r="AS1275" s="40">
        <f>AS$12*$D1275*INDEX(AS$21:AS$28,$E1275)*INDEX(AS$30:AS$46,$F1275)*(1-INDEX(AS$117:AS$133,$F1275))</f>
        <v/>
      </c>
      <c r="AT1275" s="40">
        <f>AT$12*$D1275*INDEX(AT$21:AT$28,$E1275)*INDEX(AT$30:AT$46,$F1275)*(1-INDEX(AT$117:AT$133,$F1275))</f>
        <v/>
      </c>
      <c r="AU1275" s="40">
        <f>AU$12*$D1275*INDEX(AU$21:AU$28,$E1275)*INDEX(AU$30:AU$46,$F1275)*(1-INDEX(AU$117:AU$133,$F1275))</f>
        <v/>
      </c>
      <c r="AV1275" s="40">
        <f>AV$12*$D1275*INDEX(AV$21:AV$28,$E1275)*INDEX(AV$30:AV$46,$F1275)*(1-INDEX(AV$117:AV$133,$F1275))</f>
        <v/>
      </c>
      <c r="AW1275" s="40">
        <f>AW$12*$D1275*INDEX(AW$21:AW$28,$E1275)*INDEX(AW$30:AW$46,$F1275)*(1-INDEX(AW$117:AW$133,$F1275))</f>
        <v/>
      </c>
      <c r="AX1275" s="42">
        <f>CARBONTAX(AX$12,$D1275,INDEX(AX$21:AX$28,$E1275),INDEX(AX$30:AX$46,$F1275),INDEX(AX$117:AX$133,$F1275))</f>
        <v/>
      </c>
    </row>
    <row r="1276" hidden="1" outlineLevel="2">
      <c r="A1276" s="5" t="inlineStr">
        <is>
          <t>ctxnew</t>
        </is>
      </c>
      <c r="B1276" s="5" t="inlineStr">
        <is>
          <t>die</t>
        </is>
      </c>
      <c r="C1276" s="5" t="inlineStr">
        <is>
          <t>oen</t>
        </is>
      </c>
      <c r="D1276" s="40">
        <f>INDEX(Inputs!$T$5:$T$132,MATCH($B1276&amp;"|"&amp;$C1276,Inputs!$A$5:$A$132,0))</f>
        <v/>
      </c>
      <c r="E1276" s="40">
        <f>INDEX(Inputs!$J$5:$J$132,MATCH($B1276&amp;"|"&amp;$C1276,Inputs!$A$5:$A$132,0))</f>
        <v/>
      </c>
      <c r="F1276" s="40">
        <f>INDEX(Inputs!$K$5:$K$132,MATCH($B1276&amp;"|"&amp;$C1276,Inputs!$A$5:$A$132,0))</f>
        <v/>
      </c>
      <c r="G1276" s="39" t="n"/>
      <c r="H1276" s="5">
        <f>INDEX(Variables!$B$5:$B$105,MATCH($A1276,Variables!$A$5:$A$105,0))&amp;IF($C1276="",""," | "&amp;INDEX(Mapping!$B$5:$B$26,MATCH($C1276,Mapping!$A$5:$A$26,0))&amp;" | "&amp;INDEX(Mapping!$B$30:$B$41,MATCH($B1276,Mapping!$A$30:$A$41,0)))</f>
        <v/>
      </c>
      <c r="I1276" s="5">
        <f>INDEX(Variables!$C$5:$C$105,MATCH($A1276,Variables!$A$5:$A$105,0))</f>
        <v/>
      </c>
      <c r="J1276" s="5">
        <f>INDEX(Variables!$E$5:$E$105,MATCH($A1276,Variables!$A$5:$A$105,0))</f>
        <v/>
      </c>
      <c r="K1276" s="25">
        <f>LOWER(Settings!$C$4)&amp;".mit."&amp;$A1276&amp;IF($C1276="","","."&amp;$C1276&amp;"."&amp;$B1276)&amp;IF(INDEX(Variables!$D$5:$D$105,MATCH($A1276,Variables!$A$5:$A$105,0))="","","."&amp;INDEX(Variables!$D$5:$D$105,MATCH($A1276,Variables!$A$5:$A$105,0)))&amp;"."&amp;K$5</f>
        <v/>
      </c>
      <c r="L1276" s="41">
        <f>L$12*$D1276*INDEX(L$21:L$28,$E1276)*INDEX(L$30:L$46,$F1276)*(1-INDEX(L$117:L$133,$F1276))</f>
        <v/>
      </c>
      <c r="M1276" s="40">
        <f>M$12*$D1276*INDEX(M$21:M$28,$E1276)*INDEX(M$30:M$46,$F1276)*(1-INDEX(M$117:M$133,$F1276))</f>
        <v/>
      </c>
      <c r="N1276" s="40">
        <f>N$12*$D1276*INDEX(N$21:N$28,$E1276)*INDEX(N$30:N$46,$F1276)*(1-INDEX(N$117:N$133,$F1276))</f>
        <v/>
      </c>
      <c r="O1276" s="40">
        <f>O$12*$D1276*INDEX(O$21:O$28,$E1276)*INDEX(O$30:O$46,$F1276)*(1-INDEX(O$117:O$133,$F1276))</f>
        <v/>
      </c>
      <c r="P1276" s="40">
        <f>P$12*$D1276*INDEX(P$21:P$28,$E1276)*INDEX(P$30:P$46,$F1276)*(1-INDEX(P$117:P$133,$F1276))</f>
        <v/>
      </c>
      <c r="Q1276" s="40">
        <f>Q$12*$D1276*INDEX(Q$21:Q$28,$E1276)*INDEX(Q$30:Q$46,$F1276)*(1-INDEX(Q$117:Q$133,$F1276))</f>
        <v/>
      </c>
      <c r="R1276" s="40">
        <f>R$12*$D1276*INDEX(R$21:R$28,$E1276)*INDEX(R$30:R$46,$F1276)*(1-INDEX(R$117:R$133,$F1276))</f>
        <v/>
      </c>
      <c r="S1276" s="40">
        <f>S$12*$D1276*INDEX(S$21:S$28,$E1276)*INDEX(S$30:S$46,$F1276)*(1-INDEX(S$117:S$133,$F1276))</f>
        <v/>
      </c>
      <c r="T1276" s="40">
        <f>T$12*$D1276*INDEX(T$21:T$28,$E1276)*INDEX(T$30:T$46,$F1276)*(1-INDEX(T$117:T$133,$F1276))</f>
        <v/>
      </c>
      <c r="U1276" s="40">
        <f>U$12*$D1276*INDEX(U$21:U$28,$E1276)*INDEX(U$30:U$46,$F1276)*(1-INDEX(U$117:U$133,$F1276))</f>
        <v/>
      </c>
      <c r="V1276" s="40">
        <f>V$12*$D1276*INDEX(V$21:V$28,$E1276)*INDEX(V$30:V$46,$F1276)*(1-INDEX(V$117:V$133,$F1276))</f>
        <v/>
      </c>
      <c r="W1276" s="40">
        <f>W$12*$D1276*INDEX(W$21:W$28,$E1276)*INDEX(W$30:W$46,$F1276)*(1-INDEX(W$117:W$133,$F1276))</f>
        <v/>
      </c>
      <c r="X1276" s="40">
        <f>X$12*$D1276*INDEX(X$21:X$28,$E1276)*INDEX(X$30:X$46,$F1276)*(1-INDEX(X$117:X$133,$F1276))</f>
        <v/>
      </c>
      <c r="Y1276" s="40">
        <f>Y$12*$D1276*INDEX(Y$21:Y$28,$E1276)*INDEX(Y$30:Y$46,$F1276)*(1-INDEX(Y$117:Y$133,$F1276))</f>
        <v/>
      </c>
      <c r="Z1276" s="40">
        <f>Z$12*$D1276*INDEX(Z$21:Z$28,$E1276)*INDEX(Z$30:Z$46,$F1276)*(1-INDEX(Z$117:Z$133,$F1276))</f>
        <v/>
      </c>
      <c r="AA1276" s="40">
        <f>AA$12*$D1276*INDEX(AA$21:AA$28,$E1276)*INDEX(AA$30:AA$46,$F1276)*(1-INDEX(AA$117:AA$133,$F1276))</f>
        <v/>
      </c>
      <c r="AB1276" s="40">
        <f>AB$12*$D1276*INDEX(AB$21:AB$28,$E1276)*INDEX(AB$30:AB$46,$F1276)*(1-INDEX(AB$117:AB$133,$F1276))</f>
        <v/>
      </c>
      <c r="AC1276" s="40">
        <f>AC$12*$D1276*INDEX(AC$21:AC$28,$E1276)*INDEX(AC$30:AC$46,$F1276)*(1-INDEX(AC$117:AC$133,$F1276))</f>
        <v/>
      </c>
      <c r="AD1276" s="42">
        <f>CARBONTAX(AD$12,$D1276,INDEX(AD$21:AD$28,$E1276),INDEX(AD$30:AD$46,$F1276),INDEX(AD$117:AD$133,$F1276))</f>
        <v/>
      </c>
      <c r="AE1276" s="25">
        <f>LOWER(Settings!$C$4)&amp;".mit."&amp;$A1276&amp;IF($C1276="","","."&amp;$C1276&amp;"."&amp;$B1276)&amp;IF(INDEX(Variables!$D$5:$D$105,MATCH($A1276,Variables!$A$5:$A$105,0))="","","."&amp;INDEX(Variables!$D$5:$D$105,MATCH($A1276,Variables!$A$5:$A$105,0)))&amp;"."&amp;AE$5</f>
        <v/>
      </c>
      <c r="AF1276" s="41">
        <f>AF$12*$D1276*INDEX(AF$21:AF$28,$E1276)*INDEX(AF$30:AF$46,$F1276)*(1-INDEX(AF$117:AF$133,$F1276))</f>
        <v/>
      </c>
      <c r="AG1276" s="40">
        <f>AG$12*$D1276*INDEX(AG$21:AG$28,$E1276)*INDEX(AG$30:AG$46,$F1276)*(1-INDEX(AG$117:AG$133,$F1276))</f>
        <v/>
      </c>
      <c r="AH1276" s="40">
        <f>AH$12*$D1276*INDEX(AH$21:AH$28,$E1276)*INDEX(AH$30:AH$46,$F1276)*(1-INDEX(AH$117:AH$133,$F1276))</f>
        <v/>
      </c>
      <c r="AI1276" s="40">
        <f>AI$12*$D1276*INDEX(AI$21:AI$28,$E1276)*INDEX(AI$30:AI$46,$F1276)*(1-INDEX(AI$117:AI$133,$F1276))</f>
        <v/>
      </c>
      <c r="AJ1276" s="40">
        <f>AJ$12*$D1276*INDEX(AJ$21:AJ$28,$E1276)*INDEX(AJ$30:AJ$46,$F1276)*(1-INDEX(AJ$117:AJ$133,$F1276))</f>
        <v/>
      </c>
      <c r="AK1276" s="40">
        <f>AK$12*$D1276*INDEX(AK$21:AK$28,$E1276)*INDEX(AK$30:AK$46,$F1276)*(1-INDEX(AK$117:AK$133,$F1276))</f>
        <v/>
      </c>
      <c r="AL1276" s="40">
        <f>AL$12*$D1276*INDEX(AL$21:AL$28,$E1276)*INDEX(AL$30:AL$46,$F1276)*(1-INDEX(AL$117:AL$133,$F1276))</f>
        <v/>
      </c>
      <c r="AM1276" s="40">
        <f>AM$12*$D1276*INDEX(AM$21:AM$28,$E1276)*INDEX(AM$30:AM$46,$F1276)*(1-INDEX(AM$117:AM$133,$F1276))</f>
        <v/>
      </c>
      <c r="AN1276" s="40">
        <f>AN$12*$D1276*INDEX(AN$21:AN$28,$E1276)*INDEX(AN$30:AN$46,$F1276)*(1-INDEX(AN$117:AN$133,$F1276))</f>
        <v/>
      </c>
      <c r="AO1276" s="40">
        <f>AO$12*$D1276*INDEX(AO$21:AO$28,$E1276)*INDEX(AO$30:AO$46,$F1276)*(1-INDEX(AO$117:AO$133,$F1276))</f>
        <v/>
      </c>
      <c r="AP1276" s="40">
        <f>AP$12*$D1276*INDEX(AP$21:AP$28,$E1276)*INDEX(AP$30:AP$46,$F1276)*(1-INDEX(AP$117:AP$133,$F1276))</f>
        <v/>
      </c>
      <c r="AQ1276" s="40">
        <f>AQ$12*$D1276*INDEX(AQ$21:AQ$28,$E1276)*INDEX(AQ$30:AQ$46,$F1276)*(1-INDEX(AQ$117:AQ$133,$F1276))</f>
        <v/>
      </c>
      <c r="AR1276" s="40">
        <f>AR$12*$D1276*INDEX(AR$21:AR$28,$E1276)*INDEX(AR$30:AR$46,$F1276)*(1-INDEX(AR$117:AR$133,$F1276))</f>
        <v/>
      </c>
      <c r="AS1276" s="40">
        <f>AS$12*$D1276*INDEX(AS$21:AS$28,$E1276)*INDEX(AS$30:AS$46,$F1276)*(1-INDEX(AS$117:AS$133,$F1276))</f>
        <v/>
      </c>
      <c r="AT1276" s="40">
        <f>AT$12*$D1276*INDEX(AT$21:AT$28,$E1276)*INDEX(AT$30:AT$46,$F1276)*(1-INDEX(AT$117:AT$133,$F1276))</f>
        <v/>
      </c>
      <c r="AU1276" s="40">
        <f>AU$12*$D1276*INDEX(AU$21:AU$28,$E1276)*INDEX(AU$30:AU$46,$F1276)*(1-INDEX(AU$117:AU$133,$F1276))</f>
        <v/>
      </c>
      <c r="AV1276" s="40">
        <f>AV$12*$D1276*INDEX(AV$21:AV$28,$E1276)*INDEX(AV$30:AV$46,$F1276)*(1-INDEX(AV$117:AV$133,$F1276))</f>
        <v/>
      </c>
      <c r="AW1276" s="40">
        <f>AW$12*$D1276*INDEX(AW$21:AW$28,$E1276)*INDEX(AW$30:AW$46,$F1276)*(1-INDEX(AW$117:AW$133,$F1276))</f>
        <v/>
      </c>
      <c r="AX1276" s="42">
        <f>CARBONTAX(AX$12,$D1276,INDEX(AX$21:AX$28,$E1276),INDEX(AX$30:AX$46,$F1276),INDEX(AX$117:AX$133,$F1276))</f>
        <v/>
      </c>
    </row>
    <row r="1277" hidden="1" outlineLevel="2">
      <c r="A1277" s="5" t="inlineStr">
        <is>
          <t>ctxnew</t>
        </is>
      </c>
      <c r="B1277" s="5" t="inlineStr">
        <is>
          <t>lpg</t>
        </is>
      </c>
      <c r="C1277" s="5" t="inlineStr">
        <is>
          <t>oen</t>
        </is>
      </c>
      <c r="D1277" s="40">
        <f>INDEX(Inputs!$T$5:$T$132,MATCH($B1277&amp;"|"&amp;$C1277,Inputs!$A$5:$A$132,0))</f>
        <v/>
      </c>
      <c r="E1277" s="40">
        <f>INDEX(Inputs!$J$5:$J$132,MATCH($B1277&amp;"|"&amp;$C1277,Inputs!$A$5:$A$132,0))</f>
        <v/>
      </c>
      <c r="F1277" s="40">
        <f>INDEX(Inputs!$K$5:$K$132,MATCH($B1277&amp;"|"&amp;$C1277,Inputs!$A$5:$A$132,0))</f>
        <v/>
      </c>
      <c r="G1277" s="39" t="n"/>
      <c r="H1277" s="5">
        <f>INDEX(Variables!$B$5:$B$105,MATCH($A1277,Variables!$A$5:$A$105,0))&amp;IF($C1277="",""," | "&amp;INDEX(Mapping!$B$5:$B$26,MATCH($C1277,Mapping!$A$5:$A$26,0))&amp;" | "&amp;INDEX(Mapping!$B$30:$B$41,MATCH($B1277,Mapping!$A$30:$A$41,0)))</f>
        <v/>
      </c>
      <c r="I1277" s="5">
        <f>INDEX(Variables!$C$5:$C$105,MATCH($A1277,Variables!$A$5:$A$105,0))</f>
        <v/>
      </c>
      <c r="J1277" s="5">
        <f>INDEX(Variables!$E$5:$E$105,MATCH($A1277,Variables!$A$5:$A$105,0))</f>
        <v/>
      </c>
      <c r="K1277" s="25">
        <f>LOWER(Settings!$C$4)&amp;".mit."&amp;$A1277&amp;IF($C1277="","","."&amp;$C1277&amp;"."&amp;$B1277)&amp;IF(INDEX(Variables!$D$5:$D$105,MATCH($A1277,Variables!$A$5:$A$105,0))="","","."&amp;INDEX(Variables!$D$5:$D$105,MATCH($A1277,Variables!$A$5:$A$105,0)))&amp;"."&amp;K$5</f>
        <v/>
      </c>
      <c r="L1277" s="41">
        <f>L$12*$D1277*INDEX(L$21:L$28,$E1277)*INDEX(L$30:L$46,$F1277)*(1-INDEX(L$117:L$133,$F1277))</f>
        <v/>
      </c>
      <c r="M1277" s="40">
        <f>M$12*$D1277*INDEX(M$21:M$28,$E1277)*INDEX(M$30:M$46,$F1277)*(1-INDEX(M$117:M$133,$F1277))</f>
        <v/>
      </c>
      <c r="N1277" s="40">
        <f>N$12*$D1277*INDEX(N$21:N$28,$E1277)*INDEX(N$30:N$46,$F1277)*(1-INDEX(N$117:N$133,$F1277))</f>
        <v/>
      </c>
      <c r="O1277" s="40">
        <f>O$12*$D1277*INDEX(O$21:O$28,$E1277)*INDEX(O$30:O$46,$F1277)*(1-INDEX(O$117:O$133,$F1277))</f>
        <v/>
      </c>
      <c r="P1277" s="40">
        <f>P$12*$D1277*INDEX(P$21:P$28,$E1277)*INDEX(P$30:P$46,$F1277)*(1-INDEX(P$117:P$133,$F1277))</f>
        <v/>
      </c>
      <c r="Q1277" s="40">
        <f>Q$12*$D1277*INDEX(Q$21:Q$28,$E1277)*INDEX(Q$30:Q$46,$F1277)*(1-INDEX(Q$117:Q$133,$F1277))</f>
        <v/>
      </c>
      <c r="R1277" s="40">
        <f>R$12*$D1277*INDEX(R$21:R$28,$E1277)*INDEX(R$30:R$46,$F1277)*(1-INDEX(R$117:R$133,$F1277))</f>
        <v/>
      </c>
      <c r="S1277" s="40">
        <f>S$12*$D1277*INDEX(S$21:S$28,$E1277)*INDEX(S$30:S$46,$F1277)*(1-INDEX(S$117:S$133,$F1277))</f>
        <v/>
      </c>
      <c r="T1277" s="40">
        <f>T$12*$D1277*INDEX(T$21:T$28,$E1277)*INDEX(T$30:T$46,$F1277)*(1-INDEX(T$117:T$133,$F1277))</f>
        <v/>
      </c>
      <c r="U1277" s="40">
        <f>U$12*$D1277*INDEX(U$21:U$28,$E1277)*INDEX(U$30:U$46,$F1277)*(1-INDEX(U$117:U$133,$F1277))</f>
        <v/>
      </c>
      <c r="V1277" s="40">
        <f>V$12*$D1277*INDEX(V$21:V$28,$E1277)*INDEX(V$30:V$46,$F1277)*(1-INDEX(V$117:V$133,$F1277))</f>
        <v/>
      </c>
      <c r="W1277" s="40">
        <f>W$12*$D1277*INDEX(W$21:W$28,$E1277)*INDEX(W$30:W$46,$F1277)*(1-INDEX(W$117:W$133,$F1277))</f>
        <v/>
      </c>
      <c r="X1277" s="40">
        <f>X$12*$D1277*INDEX(X$21:X$28,$E1277)*INDEX(X$30:X$46,$F1277)*(1-INDEX(X$117:X$133,$F1277))</f>
        <v/>
      </c>
      <c r="Y1277" s="40">
        <f>Y$12*$D1277*INDEX(Y$21:Y$28,$E1277)*INDEX(Y$30:Y$46,$F1277)*(1-INDEX(Y$117:Y$133,$F1277))</f>
        <v/>
      </c>
      <c r="Z1277" s="40">
        <f>Z$12*$D1277*INDEX(Z$21:Z$28,$E1277)*INDEX(Z$30:Z$46,$F1277)*(1-INDEX(Z$117:Z$133,$F1277))</f>
        <v/>
      </c>
      <c r="AA1277" s="40">
        <f>AA$12*$D1277*INDEX(AA$21:AA$28,$E1277)*INDEX(AA$30:AA$46,$F1277)*(1-INDEX(AA$117:AA$133,$F1277))</f>
        <v/>
      </c>
      <c r="AB1277" s="40">
        <f>AB$12*$D1277*INDEX(AB$21:AB$28,$E1277)*INDEX(AB$30:AB$46,$F1277)*(1-INDEX(AB$117:AB$133,$F1277))</f>
        <v/>
      </c>
      <c r="AC1277" s="40">
        <f>AC$12*$D1277*INDEX(AC$21:AC$28,$E1277)*INDEX(AC$30:AC$46,$F1277)*(1-INDEX(AC$117:AC$133,$F1277))</f>
        <v/>
      </c>
      <c r="AD1277" s="42">
        <f>CARBONTAX(AD$12,$D1277,INDEX(AD$21:AD$28,$E1277),INDEX(AD$30:AD$46,$F1277),INDEX(AD$117:AD$133,$F1277))</f>
        <v/>
      </c>
      <c r="AE1277" s="25">
        <f>LOWER(Settings!$C$4)&amp;".mit."&amp;$A1277&amp;IF($C1277="","","."&amp;$C1277&amp;"."&amp;$B1277)&amp;IF(INDEX(Variables!$D$5:$D$105,MATCH($A1277,Variables!$A$5:$A$105,0))="","","."&amp;INDEX(Variables!$D$5:$D$105,MATCH($A1277,Variables!$A$5:$A$105,0)))&amp;"."&amp;AE$5</f>
        <v/>
      </c>
      <c r="AF1277" s="41">
        <f>AF$12*$D1277*INDEX(AF$21:AF$28,$E1277)*INDEX(AF$30:AF$46,$F1277)*(1-INDEX(AF$117:AF$133,$F1277))</f>
        <v/>
      </c>
      <c r="AG1277" s="40">
        <f>AG$12*$D1277*INDEX(AG$21:AG$28,$E1277)*INDEX(AG$30:AG$46,$F1277)*(1-INDEX(AG$117:AG$133,$F1277))</f>
        <v/>
      </c>
      <c r="AH1277" s="40">
        <f>AH$12*$D1277*INDEX(AH$21:AH$28,$E1277)*INDEX(AH$30:AH$46,$F1277)*(1-INDEX(AH$117:AH$133,$F1277))</f>
        <v/>
      </c>
      <c r="AI1277" s="40">
        <f>AI$12*$D1277*INDEX(AI$21:AI$28,$E1277)*INDEX(AI$30:AI$46,$F1277)*(1-INDEX(AI$117:AI$133,$F1277))</f>
        <v/>
      </c>
      <c r="AJ1277" s="40">
        <f>AJ$12*$D1277*INDEX(AJ$21:AJ$28,$E1277)*INDEX(AJ$30:AJ$46,$F1277)*(1-INDEX(AJ$117:AJ$133,$F1277))</f>
        <v/>
      </c>
      <c r="AK1277" s="40">
        <f>AK$12*$D1277*INDEX(AK$21:AK$28,$E1277)*INDEX(AK$30:AK$46,$F1277)*(1-INDEX(AK$117:AK$133,$F1277))</f>
        <v/>
      </c>
      <c r="AL1277" s="40">
        <f>AL$12*$D1277*INDEX(AL$21:AL$28,$E1277)*INDEX(AL$30:AL$46,$F1277)*(1-INDEX(AL$117:AL$133,$F1277))</f>
        <v/>
      </c>
      <c r="AM1277" s="40">
        <f>AM$12*$D1277*INDEX(AM$21:AM$28,$E1277)*INDEX(AM$30:AM$46,$F1277)*(1-INDEX(AM$117:AM$133,$F1277))</f>
        <v/>
      </c>
      <c r="AN1277" s="40">
        <f>AN$12*$D1277*INDEX(AN$21:AN$28,$E1277)*INDEX(AN$30:AN$46,$F1277)*(1-INDEX(AN$117:AN$133,$F1277))</f>
        <v/>
      </c>
      <c r="AO1277" s="40">
        <f>AO$12*$D1277*INDEX(AO$21:AO$28,$E1277)*INDEX(AO$30:AO$46,$F1277)*(1-INDEX(AO$117:AO$133,$F1277))</f>
        <v/>
      </c>
      <c r="AP1277" s="40">
        <f>AP$12*$D1277*INDEX(AP$21:AP$28,$E1277)*INDEX(AP$30:AP$46,$F1277)*(1-INDEX(AP$117:AP$133,$F1277))</f>
        <v/>
      </c>
      <c r="AQ1277" s="40">
        <f>AQ$12*$D1277*INDEX(AQ$21:AQ$28,$E1277)*INDEX(AQ$30:AQ$46,$F1277)*(1-INDEX(AQ$117:AQ$133,$F1277))</f>
        <v/>
      </c>
      <c r="AR1277" s="40">
        <f>AR$12*$D1277*INDEX(AR$21:AR$28,$E1277)*INDEX(AR$30:AR$46,$F1277)*(1-INDEX(AR$117:AR$133,$F1277))</f>
        <v/>
      </c>
      <c r="AS1277" s="40">
        <f>AS$12*$D1277*INDEX(AS$21:AS$28,$E1277)*INDEX(AS$30:AS$46,$F1277)*(1-INDEX(AS$117:AS$133,$F1277))</f>
        <v/>
      </c>
      <c r="AT1277" s="40">
        <f>AT$12*$D1277*INDEX(AT$21:AT$28,$E1277)*INDEX(AT$30:AT$46,$F1277)*(1-INDEX(AT$117:AT$133,$F1277))</f>
        <v/>
      </c>
      <c r="AU1277" s="40">
        <f>AU$12*$D1277*INDEX(AU$21:AU$28,$E1277)*INDEX(AU$30:AU$46,$F1277)*(1-INDEX(AU$117:AU$133,$F1277))</f>
        <v/>
      </c>
      <c r="AV1277" s="40">
        <f>AV$12*$D1277*INDEX(AV$21:AV$28,$E1277)*INDEX(AV$30:AV$46,$F1277)*(1-INDEX(AV$117:AV$133,$F1277))</f>
        <v/>
      </c>
      <c r="AW1277" s="40">
        <f>AW$12*$D1277*INDEX(AW$21:AW$28,$E1277)*INDEX(AW$30:AW$46,$F1277)*(1-INDEX(AW$117:AW$133,$F1277))</f>
        <v/>
      </c>
      <c r="AX1277" s="42">
        <f>CARBONTAX(AX$12,$D1277,INDEX(AX$21:AX$28,$E1277),INDEX(AX$30:AX$46,$F1277),INDEX(AX$117:AX$133,$F1277))</f>
        <v/>
      </c>
    </row>
    <row r="1278" hidden="1" outlineLevel="2">
      <c r="A1278" s="5" t="inlineStr">
        <is>
          <t>ctxnew</t>
        </is>
      </c>
      <c r="B1278" s="5" t="inlineStr">
        <is>
          <t>ker</t>
        </is>
      </c>
      <c r="C1278" s="5" t="inlineStr">
        <is>
          <t>oen</t>
        </is>
      </c>
      <c r="D1278" s="40">
        <f>INDEX(Inputs!$T$5:$T$132,MATCH($B1278&amp;"|"&amp;$C1278,Inputs!$A$5:$A$132,0))</f>
        <v/>
      </c>
      <c r="E1278" s="40">
        <f>INDEX(Inputs!$J$5:$J$132,MATCH($B1278&amp;"|"&amp;$C1278,Inputs!$A$5:$A$132,0))</f>
        <v/>
      </c>
      <c r="F1278" s="40">
        <f>INDEX(Inputs!$K$5:$K$132,MATCH($B1278&amp;"|"&amp;$C1278,Inputs!$A$5:$A$132,0))</f>
        <v/>
      </c>
      <c r="G1278" s="39" t="n"/>
      <c r="H1278" s="5">
        <f>INDEX(Variables!$B$5:$B$105,MATCH($A1278,Variables!$A$5:$A$105,0))&amp;IF($C1278="",""," | "&amp;INDEX(Mapping!$B$5:$B$26,MATCH($C1278,Mapping!$A$5:$A$26,0))&amp;" | "&amp;INDEX(Mapping!$B$30:$B$41,MATCH($B1278,Mapping!$A$30:$A$41,0)))</f>
        <v/>
      </c>
      <c r="I1278" s="5">
        <f>INDEX(Variables!$C$5:$C$105,MATCH($A1278,Variables!$A$5:$A$105,0))</f>
        <v/>
      </c>
      <c r="J1278" s="5">
        <f>INDEX(Variables!$E$5:$E$105,MATCH($A1278,Variables!$A$5:$A$105,0))</f>
        <v/>
      </c>
      <c r="K1278" s="25">
        <f>LOWER(Settings!$C$4)&amp;".mit."&amp;$A1278&amp;IF($C1278="","","."&amp;$C1278&amp;"."&amp;$B1278)&amp;IF(INDEX(Variables!$D$5:$D$105,MATCH($A1278,Variables!$A$5:$A$105,0))="","","."&amp;INDEX(Variables!$D$5:$D$105,MATCH($A1278,Variables!$A$5:$A$105,0)))&amp;"."&amp;K$5</f>
        <v/>
      </c>
      <c r="L1278" s="41">
        <f>L$12*$D1278*INDEX(L$21:L$28,$E1278)*INDEX(L$30:L$46,$F1278)*(1-INDEX(L$117:L$133,$F1278))</f>
        <v/>
      </c>
      <c r="M1278" s="40">
        <f>M$12*$D1278*INDEX(M$21:M$28,$E1278)*INDEX(M$30:M$46,$F1278)*(1-INDEX(M$117:M$133,$F1278))</f>
        <v/>
      </c>
      <c r="N1278" s="40">
        <f>N$12*$D1278*INDEX(N$21:N$28,$E1278)*INDEX(N$30:N$46,$F1278)*(1-INDEX(N$117:N$133,$F1278))</f>
        <v/>
      </c>
      <c r="O1278" s="40">
        <f>O$12*$D1278*INDEX(O$21:O$28,$E1278)*INDEX(O$30:O$46,$F1278)*(1-INDEX(O$117:O$133,$F1278))</f>
        <v/>
      </c>
      <c r="P1278" s="40">
        <f>P$12*$D1278*INDEX(P$21:P$28,$E1278)*INDEX(P$30:P$46,$F1278)*(1-INDEX(P$117:P$133,$F1278))</f>
        <v/>
      </c>
      <c r="Q1278" s="40">
        <f>Q$12*$D1278*INDEX(Q$21:Q$28,$E1278)*INDEX(Q$30:Q$46,$F1278)*(1-INDEX(Q$117:Q$133,$F1278))</f>
        <v/>
      </c>
      <c r="R1278" s="40">
        <f>R$12*$D1278*INDEX(R$21:R$28,$E1278)*INDEX(R$30:R$46,$F1278)*(1-INDEX(R$117:R$133,$F1278))</f>
        <v/>
      </c>
      <c r="S1278" s="40">
        <f>S$12*$D1278*INDEX(S$21:S$28,$E1278)*INDEX(S$30:S$46,$F1278)*(1-INDEX(S$117:S$133,$F1278))</f>
        <v/>
      </c>
      <c r="T1278" s="40">
        <f>T$12*$D1278*INDEX(T$21:T$28,$E1278)*INDEX(T$30:T$46,$F1278)*(1-INDEX(T$117:T$133,$F1278))</f>
        <v/>
      </c>
      <c r="U1278" s="40">
        <f>U$12*$D1278*INDEX(U$21:U$28,$E1278)*INDEX(U$30:U$46,$F1278)*(1-INDEX(U$117:U$133,$F1278))</f>
        <v/>
      </c>
      <c r="V1278" s="40">
        <f>V$12*$D1278*INDEX(V$21:V$28,$E1278)*INDEX(V$30:V$46,$F1278)*(1-INDEX(V$117:V$133,$F1278))</f>
        <v/>
      </c>
      <c r="W1278" s="40">
        <f>W$12*$D1278*INDEX(W$21:W$28,$E1278)*INDEX(W$30:W$46,$F1278)*(1-INDEX(W$117:W$133,$F1278))</f>
        <v/>
      </c>
      <c r="X1278" s="40">
        <f>X$12*$D1278*INDEX(X$21:X$28,$E1278)*INDEX(X$30:X$46,$F1278)*(1-INDEX(X$117:X$133,$F1278))</f>
        <v/>
      </c>
      <c r="Y1278" s="40">
        <f>Y$12*$D1278*INDEX(Y$21:Y$28,$E1278)*INDEX(Y$30:Y$46,$F1278)*(1-INDEX(Y$117:Y$133,$F1278))</f>
        <v/>
      </c>
      <c r="Z1278" s="40">
        <f>Z$12*$D1278*INDEX(Z$21:Z$28,$E1278)*INDEX(Z$30:Z$46,$F1278)*(1-INDEX(Z$117:Z$133,$F1278))</f>
        <v/>
      </c>
      <c r="AA1278" s="40">
        <f>AA$12*$D1278*INDEX(AA$21:AA$28,$E1278)*INDEX(AA$30:AA$46,$F1278)*(1-INDEX(AA$117:AA$133,$F1278))</f>
        <v/>
      </c>
      <c r="AB1278" s="40">
        <f>AB$12*$D1278*INDEX(AB$21:AB$28,$E1278)*INDEX(AB$30:AB$46,$F1278)*(1-INDEX(AB$117:AB$133,$F1278))</f>
        <v/>
      </c>
      <c r="AC1278" s="40">
        <f>AC$12*$D1278*INDEX(AC$21:AC$28,$E1278)*INDEX(AC$30:AC$46,$F1278)*(1-INDEX(AC$117:AC$133,$F1278))</f>
        <v/>
      </c>
      <c r="AD1278" s="42">
        <f>CARBONTAX(AD$12,$D1278,INDEX(AD$21:AD$28,$E1278),INDEX(AD$30:AD$46,$F1278),INDEX(AD$117:AD$133,$F1278))</f>
        <v/>
      </c>
      <c r="AE1278" s="25">
        <f>LOWER(Settings!$C$4)&amp;".mit."&amp;$A1278&amp;IF($C1278="","","."&amp;$C1278&amp;"."&amp;$B1278)&amp;IF(INDEX(Variables!$D$5:$D$105,MATCH($A1278,Variables!$A$5:$A$105,0))="","","."&amp;INDEX(Variables!$D$5:$D$105,MATCH($A1278,Variables!$A$5:$A$105,0)))&amp;"."&amp;AE$5</f>
        <v/>
      </c>
      <c r="AF1278" s="41">
        <f>AF$12*$D1278*INDEX(AF$21:AF$28,$E1278)*INDEX(AF$30:AF$46,$F1278)*(1-INDEX(AF$117:AF$133,$F1278))</f>
        <v/>
      </c>
      <c r="AG1278" s="40">
        <f>AG$12*$D1278*INDEX(AG$21:AG$28,$E1278)*INDEX(AG$30:AG$46,$F1278)*(1-INDEX(AG$117:AG$133,$F1278))</f>
        <v/>
      </c>
      <c r="AH1278" s="40">
        <f>AH$12*$D1278*INDEX(AH$21:AH$28,$E1278)*INDEX(AH$30:AH$46,$F1278)*(1-INDEX(AH$117:AH$133,$F1278))</f>
        <v/>
      </c>
      <c r="AI1278" s="40">
        <f>AI$12*$D1278*INDEX(AI$21:AI$28,$E1278)*INDEX(AI$30:AI$46,$F1278)*(1-INDEX(AI$117:AI$133,$F1278))</f>
        <v/>
      </c>
      <c r="AJ1278" s="40">
        <f>AJ$12*$D1278*INDEX(AJ$21:AJ$28,$E1278)*INDEX(AJ$30:AJ$46,$F1278)*(1-INDEX(AJ$117:AJ$133,$F1278))</f>
        <v/>
      </c>
      <c r="AK1278" s="40">
        <f>AK$12*$D1278*INDEX(AK$21:AK$28,$E1278)*INDEX(AK$30:AK$46,$F1278)*(1-INDEX(AK$117:AK$133,$F1278))</f>
        <v/>
      </c>
      <c r="AL1278" s="40">
        <f>AL$12*$D1278*INDEX(AL$21:AL$28,$E1278)*INDEX(AL$30:AL$46,$F1278)*(1-INDEX(AL$117:AL$133,$F1278))</f>
        <v/>
      </c>
      <c r="AM1278" s="40">
        <f>AM$12*$D1278*INDEX(AM$21:AM$28,$E1278)*INDEX(AM$30:AM$46,$F1278)*(1-INDEX(AM$117:AM$133,$F1278))</f>
        <v/>
      </c>
      <c r="AN1278" s="40">
        <f>AN$12*$D1278*INDEX(AN$21:AN$28,$E1278)*INDEX(AN$30:AN$46,$F1278)*(1-INDEX(AN$117:AN$133,$F1278))</f>
        <v/>
      </c>
      <c r="AO1278" s="40">
        <f>AO$12*$D1278*INDEX(AO$21:AO$28,$E1278)*INDEX(AO$30:AO$46,$F1278)*(1-INDEX(AO$117:AO$133,$F1278))</f>
        <v/>
      </c>
      <c r="AP1278" s="40">
        <f>AP$12*$D1278*INDEX(AP$21:AP$28,$E1278)*INDEX(AP$30:AP$46,$F1278)*(1-INDEX(AP$117:AP$133,$F1278))</f>
        <v/>
      </c>
      <c r="AQ1278" s="40">
        <f>AQ$12*$D1278*INDEX(AQ$21:AQ$28,$E1278)*INDEX(AQ$30:AQ$46,$F1278)*(1-INDEX(AQ$117:AQ$133,$F1278))</f>
        <v/>
      </c>
      <c r="AR1278" s="40">
        <f>AR$12*$D1278*INDEX(AR$21:AR$28,$E1278)*INDEX(AR$30:AR$46,$F1278)*(1-INDEX(AR$117:AR$133,$F1278))</f>
        <v/>
      </c>
      <c r="AS1278" s="40">
        <f>AS$12*$D1278*INDEX(AS$21:AS$28,$E1278)*INDEX(AS$30:AS$46,$F1278)*(1-INDEX(AS$117:AS$133,$F1278))</f>
        <v/>
      </c>
      <c r="AT1278" s="40">
        <f>AT$12*$D1278*INDEX(AT$21:AT$28,$E1278)*INDEX(AT$30:AT$46,$F1278)*(1-INDEX(AT$117:AT$133,$F1278))</f>
        <v/>
      </c>
      <c r="AU1278" s="40">
        <f>AU$12*$D1278*INDEX(AU$21:AU$28,$E1278)*INDEX(AU$30:AU$46,$F1278)*(1-INDEX(AU$117:AU$133,$F1278))</f>
        <v/>
      </c>
      <c r="AV1278" s="40">
        <f>AV$12*$D1278*INDEX(AV$21:AV$28,$E1278)*INDEX(AV$30:AV$46,$F1278)*(1-INDEX(AV$117:AV$133,$F1278))</f>
        <v/>
      </c>
      <c r="AW1278" s="40">
        <f>AW$12*$D1278*INDEX(AW$21:AW$28,$E1278)*INDEX(AW$30:AW$46,$F1278)*(1-INDEX(AW$117:AW$133,$F1278))</f>
        <v/>
      </c>
      <c r="AX1278" s="42">
        <f>CARBONTAX(AX$12,$D1278,INDEX(AX$21:AX$28,$E1278),INDEX(AX$30:AX$46,$F1278),INDEX(AX$117:AX$133,$F1278))</f>
        <v/>
      </c>
    </row>
    <row r="1279" hidden="1" outlineLevel="2">
      <c r="A1279" s="5" t="inlineStr">
        <is>
          <t>ctxnew</t>
        </is>
      </c>
      <c r="B1279" s="5" t="inlineStr">
        <is>
          <t>oop</t>
        </is>
      </c>
      <c r="C1279" s="5" t="inlineStr">
        <is>
          <t>oen</t>
        </is>
      </c>
      <c r="D1279" s="40">
        <f>INDEX(Inputs!$T$5:$T$132,MATCH($B1279&amp;"|"&amp;$C1279,Inputs!$A$5:$A$132,0))</f>
        <v/>
      </c>
      <c r="E1279" s="40">
        <f>INDEX(Inputs!$J$5:$J$132,MATCH($B1279&amp;"|"&amp;$C1279,Inputs!$A$5:$A$132,0))</f>
        <v/>
      </c>
      <c r="F1279" s="40">
        <f>INDEX(Inputs!$K$5:$K$132,MATCH($B1279&amp;"|"&amp;$C1279,Inputs!$A$5:$A$132,0))</f>
        <v/>
      </c>
      <c r="G1279" s="39" t="n"/>
      <c r="H1279" s="5">
        <f>INDEX(Variables!$B$5:$B$105,MATCH($A1279,Variables!$A$5:$A$105,0))&amp;IF($C1279="",""," | "&amp;INDEX(Mapping!$B$5:$B$26,MATCH($C1279,Mapping!$A$5:$A$26,0))&amp;" | "&amp;INDEX(Mapping!$B$30:$B$41,MATCH($B1279,Mapping!$A$30:$A$41,0)))</f>
        <v/>
      </c>
      <c r="I1279" s="5">
        <f>INDEX(Variables!$C$5:$C$105,MATCH($A1279,Variables!$A$5:$A$105,0))</f>
        <v/>
      </c>
      <c r="J1279" s="5">
        <f>INDEX(Variables!$E$5:$E$105,MATCH($A1279,Variables!$A$5:$A$105,0))</f>
        <v/>
      </c>
      <c r="K1279" s="25">
        <f>LOWER(Settings!$C$4)&amp;".mit."&amp;$A1279&amp;IF($C1279="","","."&amp;$C1279&amp;"."&amp;$B1279)&amp;IF(INDEX(Variables!$D$5:$D$105,MATCH($A1279,Variables!$A$5:$A$105,0))="","","."&amp;INDEX(Variables!$D$5:$D$105,MATCH($A1279,Variables!$A$5:$A$105,0)))&amp;"."&amp;K$5</f>
        <v/>
      </c>
      <c r="L1279" s="41">
        <f>L$12*$D1279*INDEX(L$21:L$28,$E1279)*INDEX(L$30:L$46,$F1279)*(1-INDEX(L$117:L$133,$F1279))</f>
        <v/>
      </c>
      <c r="M1279" s="40">
        <f>M$12*$D1279*INDEX(M$21:M$28,$E1279)*INDEX(M$30:M$46,$F1279)*(1-INDEX(M$117:M$133,$F1279))</f>
        <v/>
      </c>
      <c r="N1279" s="40">
        <f>N$12*$D1279*INDEX(N$21:N$28,$E1279)*INDEX(N$30:N$46,$F1279)*(1-INDEX(N$117:N$133,$F1279))</f>
        <v/>
      </c>
      <c r="O1279" s="40">
        <f>O$12*$D1279*INDEX(O$21:O$28,$E1279)*INDEX(O$30:O$46,$F1279)*(1-INDEX(O$117:O$133,$F1279))</f>
        <v/>
      </c>
      <c r="P1279" s="40">
        <f>P$12*$D1279*INDEX(P$21:P$28,$E1279)*INDEX(P$30:P$46,$F1279)*(1-INDEX(P$117:P$133,$F1279))</f>
        <v/>
      </c>
      <c r="Q1279" s="40">
        <f>Q$12*$D1279*INDEX(Q$21:Q$28,$E1279)*INDEX(Q$30:Q$46,$F1279)*(1-INDEX(Q$117:Q$133,$F1279))</f>
        <v/>
      </c>
      <c r="R1279" s="40">
        <f>R$12*$D1279*INDEX(R$21:R$28,$E1279)*INDEX(R$30:R$46,$F1279)*(1-INDEX(R$117:R$133,$F1279))</f>
        <v/>
      </c>
      <c r="S1279" s="40">
        <f>S$12*$D1279*INDEX(S$21:S$28,$E1279)*INDEX(S$30:S$46,$F1279)*(1-INDEX(S$117:S$133,$F1279))</f>
        <v/>
      </c>
      <c r="T1279" s="40">
        <f>T$12*$D1279*INDEX(T$21:T$28,$E1279)*INDEX(T$30:T$46,$F1279)*(1-INDEX(T$117:T$133,$F1279))</f>
        <v/>
      </c>
      <c r="U1279" s="40">
        <f>U$12*$D1279*INDEX(U$21:U$28,$E1279)*INDEX(U$30:U$46,$F1279)*(1-INDEX(U$117:U$133,$F1279))</f>
        <v/>
      </c>
      <c r="V1279" s="40">
        <f>V$12*$D1279*INDEX(V$21:V$28,$E1279)*INDEX(V$30:V$46,$F1279)*(1-INDEX(V$117:V$133,$F1279))</f>
        <v/>
      </c>
      <c r="W1279" s="40">
        <f>W$12*$D1279*INDEX(W$21:W$28,$E1279)*INDEX(W$30:W$46,$F1279)*(1-INDEX(W$117:W$133,$F1279))</f>
        <v/>
      </c>
      <c r="X1279" s="40">
        <f>X$12*$D1279*INDEX(X$21:X$28,$E1279)*INDEX(X$30:X$46,$F1279)*(1-INDEX(X$117:X$133,$F1279))</f>
        <v/>
      </c>
      <c r="Y1279" s="40">
        <f>Y$12*$D1279*INDEX(Y$21:Y$28,$E1279)*INDEX(Y$30:Y$46,$F1279)*(1-INDEX(Y$117:Y$133,$F1279))</f>
        <v/>
      </c>
      <c r="Z1279" s="40">
        <f>Z$12*$D1279*INDEX(Z$21:Z$28,$E1279)*INDEX(Z$30:Z$46,$F1279)*(1-INDEX(Z$117:Z$133,$F1279))</f>
        <v/>
      </c>
      <c r="AA1279" s="40">
        <f>AA$12*$D1279*INDEX(AA$21:AA$28,$E1279)*INDEX(AA$30:AA$46,$F1279)*(1-INDEX(AA$117:AA$133,$F1279))</f>
        <v/>
      </c>
      <c r="AB1279" s="40">
        <f>AB$12*$D1279*INDEX(AB$21:AB$28,$E1279)*INDEX(AB$30:AB$46,$F1279)*(1-INDEX(AB$117:AB$133,$F1279))</f>
        <v/>
      </c>
      <c r="AC1279" s="40">
        <f>AC$12*$D1279*INDEX(AC$21:AC$28,$E1279)*INDEX(AC$30:AC$46,$F1279)*(1-INDEX(AC$117:AC$133,$F1279))</f>
        <v/>
      </c>
      <c r="AD1279" s="42">
        <f>CARBONTAX(AD$12,$D1279,INDEX(AD$21:AD$28,$E1279),INDEX(AD$30:AD$46,$F1279),INDEX(AD$117:AD$133,$F1279))</f>
        <v/>
      </c>
      <c r="AE1279" s="25">
        <f>LOWER(Settings!$C$4)&amp;".mit."&amp;$A1279&amp;IF($C1279="","","."&amp;$C1279&amp;"."&amp;$B1279)&amp;IF(INDEX(Variables!$D$5:$D$105,MATCH($A1279,Variables!$A$5:$A$105,0))="","","."&amp;INDEX(Variables!$D$5:$D$105,MATCH($A1279,Variables!$A$5:$A$105,0)))&amp;"."&amp;AE$5</f>
        <v/>
      </c>
      <c r="AF1279" s="41">
        <f>AF$12*$D1279*INDEX(AF$21:AF$28,$E1279)*INDEX(AF$30:AF$46,$F1279)*(1-INDEX(AF$117:AF$133,$F1279))</f>
        <v/>
      </c>
      <c r="AG1279" s="40">
        <f>AG$12*$D1279*INDEX(AG$21:AG$28,$E1279)*INDEX(AG$30:AG$46,$F1279)*(1-INDEX(AG$117:AG$133,$F1279))</f>
        <v/>
      </c>
      <c r="AH1279" s="40">
        <f>AH$12*$D1279*INDEX(AH$21:AH$28,$E1279)*INDEX(AH$30:AH$46,$F1279)*(1-INDEX(AH$117:AH$133,$F1279))</f>
        <v/>
      </c>
      <c r="AI1279" s="40">
        <f>AI$12*$D1279*INDEX(AI$21:AI$28,$E1279)*INDEX(AI$30:AI$46,$F1279)*(1-INDEX(AI$117:AI$133,$F1279))</f>
        <v/>
      </c>
      <c r="AJ1279" s="40">
        <f>AJ$12*$D1279*INDEX(AJ$21:AJ$28,$E1279)*INDEX(AJ$30:AJ$46,$F1279)*(1-INDEX(AJ$117:AJ$133,$F1279))</f>
        <v/>
      </c>
      <c r="AK1279" s="40">
        <f>AK$12*$D1279*INDEX(AK$21:AK$28,$E1279)*INDEX(AK$30:AK$46,$F1279)*(1-INDEX(AK$117:AK$133,$F1279))</f>
        <v/>
      </c>
      <c r="AL1279" s="40">
        <f>AL$12*$D1279*INDEX(AL$21:AL$28,$E1279)*INDEX(AL$30:AL$46,$F1279)*(1-INDEX(AL$117:AL$133,$F1279))</f>
        <v/>
      </c>
      <c r="AM1279" s="40">
        <f>AM$12*$D1279*INDEX(AM$21:AM$28,$E1279)*INDEX(AM$30:AM$46,$F1279)*(1-INDEX(AM$117:AM$133,$F1279))</f>
        <v/>
      </c>
      <c r="AN1279" s="40">
        <f>AN$12*$D1279*INDEX(AN$21:AN$28,$E1279)*INDEX(AN$30:AN$46,$F1279)*(1-INDEX(AN$117:AN$133,$F1279))</f>
        <v/>
      </c>
      <c r="AO1279" s="40">
        <f>AO$12*$D1279*INDEX(AO$21:AO$28,$E1279)*INDEX(AO$30:AO$46,$F1279)*(1-INDEX(AO$117:AO$133,$F1279))</f>
        <v/>
      </c>
      <c r="AP1279" s="40">
        <f>AP$12*$D1279*INDEX(AP$21:AP$28,$E1279)*INDEX(AP$30:AP$46,$F1279)*(1-INDEX(AP$117:AP$133,$F1279))</f>
        <v/>
      </c>
      <c r="AQ1279" s="40">
        <f>AQ$12*$D1279*INDEX(AQ$21:AQ$28,$E1279)*INDEX(AQ$30:AQ$46,$F1279)*(1-INDEX(AQ$117:AQ$133,$F1279))</f>
        <v/>
      </c>
      <c r="AR1279" s="40">
        <f>AR$12*$D1279*INDEX(AR$21:AR$28,$E1279)*INDEX(AR$30:AR$46,$F1279)*(1-INDEX(AR$117:AR$133,$F1279))</f>
        <v/>
      </c>
      <c r="AS1279" s="40">
        <f>AS$12*$D1279*INDEX(AS$21:AS$28,$E1279)*INDEX(AS$30:AS$46,$F1279)*(1-INDEX(AS$117:AS$133,$F1279))</f>
        <v/>
      </c>
      <c r="AT1279" s="40">
        <f>AT$12*$D1279*INDEX(AT$21:AT$28,$E1279)*INDEX(AT$30:AT$46,$F1279)*(1-INDEX(AT$117:AT$133,$F1279))</f>
        <v/>
      </c>
      <c r="AU1279" s="40">
        <f>AU$12*$D1279*INDEX(AU$21:AU$28,$E1279)*INDEX(AU$30:AU$46,$F1279)*(1-INDEX(AU$117:AU$133,$F1279))</f>
        <v/>
      </c>
      <c r="AV1279" s="40">
        <f>AV$12*$D1279*INDEX(AV$21:AV$28,$E1279)*INDEX(AV$30:AV$46,$F1279)*(1-INDEX(AV$117:AV$133,$F1279))</f>
        <v/>
      </c>
      <c r="AW1279" s="40">
        <f>AW$12*$D1279*INDEX(AW$21:AW$28,$E1279)*INDEX(AW$30:AW$46,$F1279)*(1-INDEX(AW$117:AW$133,$F1279))</f>
        <v/>
      </c>
      <c r="AX1279" s="42">
        <f>CARBONTAX(AX$12,$D1279,INDEX(AX$21:AX$28,$E1279),INDEX(AX$30:AX$46,$F1279),INDEX(AX$117:AX$133,$F1279))</f>
        <v/>
      </c>
    </row>
    <row r="1280" hidden="1" outlineLevel="2">
      <c r="A1280" s="5" t="inlineStr">
        <is>
          <t>ctxnew</t>
        </is>
      </c>
      <c r="B1280" s="5" t="inlineStr">
        <is>
          <t>bio</t>
        </is>
      </c>
      <c r="C1280" s="5" t="inlineStr">
        <is>
          <t>oen</t>
        </is>
      </c>
      <c r="D1280" s="40">
        <f>INDEX(Inputs!$T$5:$T$132,MATCH($B1280&amp;"|"&amp;$C1280,Inputs!$A$5:$A$132,0))</f>
        <v/>
      </c>
      <c r="E1280" s="40">
        <f>INDEX(Inputs!$J$5:$J$132,MATCH($B1280&amp;"|"&amp;$C1280,Inputs!$A$5:$A$132,0))</f>
        <v/>
      </c>
      <c r="F1280" s="40">
        <f>INDEX(Inputs!$K$5:$K$132,MATCH($B1280&amp;"|"&amp;$C1280,Inputs!$A$5:$A$132,0))</f>
        <v/>
      </c>
      <c r="G1280" s="39" t="n"/>
      <c r="H1280" s="5">
        <f>INDEX(Variables!$B$5:$B$105,MATCH($A1280,Variables!$A$5:$A$105,0))&amp;IF($C1280="",""," | "&amp;INDEX(Mapping!$B$5:$B$26,MATCH($C1280,Mapping!$A$5:$A$26,0))&amp;" | "&amp;INDEX(Mapping!$B$30:$B$41,MATCH($B1280,Mapping!$A$30:$A$41,0)))</f>
        <v/>
      </c>
      <c r="I1280" s="5">
        <f>INDEX(Variables!$C$5:$C$105,MATCH($A1280,Variables!$A$5:$A$105,0))</f>
        <v/>
      </c>
      <c r="J1280" s="5">
        <f>INDEX(Variables!$E$5:$E$105,MATCH($A1280,Variables!$A$5:$A$105,0))</f>
        <v/>
      </c>
      <c r="K1280" s="25">
        <f>LOWER(Settings!$C$4)&amp;".mit."&amp;$A1280&amp;IF($C1280="","","."&amp;$C1280&amp;"."&amp;$B1280)&amp;IF(INDEX(Variables!$D$5:$D$105,MATCH($A1280,Variables!$A$5:$A$105,0))="","","."&amp;INDEX(Variables!$D$5:$D$105,MATCH($A1280,Variables!$A$5:$A$105,0)))&amp;"."&amp;K$5</f>
        <v/>
      </c>
      <c r="L1280" s="41">
        <f>L$12*$D1280*INDEX(L$21:L$28,$E1280)*INDEX(L$30:L$46,$F1280)*(1-INDEX(L$117:L$133,$F1280))</f>
        <v/>
      </c>
      <c r="M1280" s="40">
        <f>M$12*$D1280*INDEX(M$21:M$28,$E1280)*INDEX(M$30:M$46,$F1280)*(1-INDEX(M$117:M$133,$F1280))</f>
        <v/>
      </c>
      <c r="N1280" s="40">
        <f>N$12*$D1280*INDEX(N$21:N$28,$E1280)*INDEX(N$30:N$46,$F1280)*(1-INDEX(N$117:N$133,$F1280))</f>
        <v/>
      </c>
      <c r="O1280" s="40">
        <f>O$12*$D1280*INDEX(O$21:O$28,$E1280)*INDEX(O$30:O$46,$F1280)*(1-INDEX(O$117:O$133,$F1280))</f>
        <v/>
      </c>
      <c r="P1280" s="40">
        <f>P$12*$D1280*INDEX(P$21:P$28,$E1280)*INDEX(P$30:P$46,$F1280)*(1-INDEX(P$117:P$133,$F1280))</f>
        <v/>
      </c>
      <c r="Q1280" s="40">
        <f>Q$12*$D1280*INDEX(Q$21:Q$28,$E1280)*INDEX(Q$30:Q$46,$F1280)*(1-INDEX(Q$117:Q$133,$F1280))</f>
        <v/>
      </c>
      <c r="R1280" s="40">
        <f>R$12*$D1280*INDEX(R$21:R$28,$E1280)*INDEX(R$30:R$46,$F1280)*(1-INDEX(R$117:R$133,$F1280))</f>
        <v/>
      </c>
      <c r="S1280" s="40">
        <f>S$12*$D1280*INDEX(S$21:S$28,$E1280)*INDEX(S$30:S$46,$F1280)*(1-INDEX(S$117:S$133,$F1280))</f>
        <v/>
      </c>
      <c r="T1280" s="40">
        <f>T$12*$D1280*INDEX(T$21:T$28,$E1280)*INDEX(T$30:T$46,$F1280)*(1-INDEX(T$117:T$133,$F1280))</f>
        <v/>
      </c>
      <c r="U1280" s="40">
        <f>U$12*$D1280*INDEX(U$21:U$28,$E1280)*INDEX(U$30:U$46,$F1280)*(1-INDEX(U$117:U$133,$F1280))</f>
        <v/>
      </c>
      <c r="V1280" s="40">
        <f>V$12*$D1280*INDEX(V$21:V$28,$E1280)*INDEX(V$30:V$46,$F1280)*(1-INDEX(V$117:V$133,$F1280))</f>
        <v/>
      </c>
      <c r="W1280" s="40">
        <f>W$12*$D1280*INDEX(W$21:W$28,$E1280)*INDEX(W$30:W$46,$F1280)*(1-INDEX(W$117:W$133,$F1280))</f>
        <v/>
      </c>
      <c r="X1280" s="40">
        <f>X$12*$D1280*INDEX(X$21:X$28,$E1280)*INDEX(X$30:X$46,$F1280)*(1-INDEX(X$117:X$133,$F1280))</f>
        <v/>
      </c>
      <c r="Y1280" s="40">
        <f>Y$12*$D1280*INDEX(Y$21:Y$28,$E1280)*INDEX(Y$30:Y$46,$F1280)*(1-INDEX(Y$117:Y$133,$F1280))</f>
        <v/>
      </c>
      <c r="Z1280" s="40">
        <f>Z$12*$D1280*INDEX(Z$21:Z$28,$E1280)*INDEX(Z$30:Z$46,$F1280)*(1-INDEX(Z$117:Z$133,$F1280))</f>
        <v/>
      </c>
      <c r="AA1280" s="40">
        <f>AA$12*$D1280*INDEX(AA$21:AA$28,$E1280)*INDEX(AA$30:AA$46,$F1280)*(1-INDEX(AA$117:AA$133,$F1280))</f>
        <v/>
      </c>
      <c r="AB1280" s="40">
        <f>AB$12*$D1280*INDEX(AB$21:AB$28,$E1280)*INDEX(AB$30:AB$46,$F1280)*(1-INDEX(AB$117:AB$133,$F1280))</f>
        <v/>
      </c>
      <c r="AC1280" s="40">
        <f>AC$12*$D1280*INDEX(AC$21:AC$28,$E1280)*INDEX(AC$30:AC$46,$F1280)*(1-INDEX(AC$117:AC$133,$F1280))</f>
        <v/>
      </c>
      <c r="AD1280" s="42">
        <f>CARBONTAX(AD$12,$D1280,INDEX(AD$21:AD$28,$E1280),INDEX(AD$30:AD$46,$F1280),INDEX(AD$117:AD$133,$F1280))</f>
        <v/>
      </c>
      <c r="AE1280" s="25">
        <f>LOWER(Settings!$C$4)&amp;".mit."&amp;$A1280&amp;IF($C1280="","","."&amp;$C1280&amp;"."&amp;$B1280)&amp;IF(INDEX(Variables!$D$5:$D$105,MATCH($A1280,Variables!$A$5:$A$105,0))="","","."&amp;INDEX(Variables!$D$5:$D$105,MATCH($A1280,Variables!$A$5:$A$105,0)))&amp;"."&amp;AE$5</f>
        <v/>
      </c>
      <c r="AF1280" s="41">
        <f>AF$12*$D1280*INDEX(AF$21:AF$28,$E1280)*INDEX(AF$30:AF$46,$F1280)*(1-INDEX(AF$117:AF$133,$F1280))</f>
        <v/>
      </c>
      <c r="AG1280" s="40">
        <f>AG$12*$D1280*INDEX(AG$21:AG$28,$E1280)*INDEX(AG$30:AG$46,$F1280)*(1-INDEX(AG$117:AG$133,$F1280))</f>
        <v/>
      </c>
      <c r="AH1280" s="40">
        <f>AH$12*$D1280*INDEX(AH$21:AH$28,$E1280)*INDEX(AH$30:AH$46,$F1280)*(1-INDEX(AH$117:AH$133,$F1280))</f>
        <v/>
      </c>
      <c r="AI1280" s="40">
        <f>AI$12*$D1280*INDEX(AI$21:AI$28,$E1280)*INDEX(AI$30:AI$46,$F1280)*(1-INDEX(AI$117:AI$133,$F1280))</f>
        <v/>
      </c>
      <c r="AJ1280" s="40">
        <f>AJ$12*$D1280*INDEX(AJ$21:AJ$28,$E1280)*INDEX(AJ$30:AJ$46,$F1280)*(1-INDEX(AJ$117:AJ$133,$F1280))</f>
        <v/>
      </c>
      <c r="AK1280" s="40">
        <f>AK$12*$D1280*INDEX(AK$21:AK$28,$E1280)*INDEX(AK$30:AK$46,$F1280)*(1-INDEX(AK$117:AK$133,$F1280))</f>
        <v/>
      </c>
      <c r="AL1280" s="40">
        <f>AL$12*$D1280*INDEX(AL$21:AL$28,$E1280)*INDEX(AL$30:AL$46,$F1280)*(1-INDEX(AL$117:AL$133,$F1280))</f>
        <v/>
      </c>
      <c r="AM1280" s="40">
        <f>AM$12*$D1280*INDEX(AM$21:AM$28,$E1280)*INDEX(AM$30:AM$46,$F1280)*(1-INDEX(AM$117:AM$133,$F1280))</f>
        <v/>
      </c>
      <c r="AN1280" s="40">
        <f>AN$12*$D1280*INDEX(AN$21:AN$28,$E1280)*INDEX(AN$30:AN$46,$F1280)*(1-INDEX(AN$117:AN$133,$F1280))</f>
        <v/>
      </c>
      <c r="AO1280" s="40">
        <f>AO$12*$D1280*INDEX(AO$21:AO$28,$E1280)*INDEX(AO$30:AO$46,$F1280)*(1-INDEX(AO$117:AO$133,$F1280))</f>
        <v/>
      </c>
      <c r="AP1280" s="40">
        <f>AP$12*$D1280*INDEX(AP$21:AP$28,$E1280)*INDEX(AP$30:AP$46,$F1280)*(1-INDEX(AP$117:AP$133,$F1280))</f>
        <v/>
      </c>
      <c r="AQ1280" s="40">
        <f>AQ$12*$D1280*INDEX(AQ$21:AQ$28,$E1280)*INDEX(AQ$30:AQ$46,$F1280)*(1-INDEX(AQ$117:AQ$133,$F1280))</f>
        <v/>
      </c>
      <c r="AR1280" s="40">
        <f>AR$12*$D1280*INDEX(AR$21:AR$28,$E1280)*INDEX(AR$30:AR$46,$F1280)*(1-INDEX(AR$117:AR$133,$F1280))</f>
        <v/>
      </c>
      <c r="AS1280" s="40">
        <f>AS$12*$D1280*INDEX(AS$21:AS$28,$E1280)*INDEX(AS$30:AS$46,$F1280)*(1-INDEX(AS$117:AS$133,$F1280))</f>
        <v/>
      </c>
      <c r="AT1280" s="40">
        <f>AT$12*$D1280*INDEX(AT$21:AT$28,$E1280)*INDEX(AT$30:AT$46,$F1280)*(1-INDEX(AT$117:AT$133,$F1280))</f>
        <v/>
      </c>
      <c r="AU1280" s="40">
        <f>AU$12*$D1280*INDEX(AU$21:AU$28,$E1280)*INDEX(AU$30:AU$46,$F1280)*(1-INDEX(AU$117:AU$133,$F1280))</f>
        <v/>
      </c>
      <c r="AV1280" s="40">
        <f>AV$12*$D1280*INDEX(AV$21:AV$28,$E1280)*INDEX(AV$30:AV$46,$F1280)*(1-INDEX(AV$117:AV$133,$F1280))</f>
        <v/>
      </c>
      <c r="AW1280" s="40">
        <f>AW$12*$D1280*INDEX(AW$21:AW$28,$E1280)*INDEX(AW$30:AW$46,$F1280)*(1-INDEX(AW$117:AW$133,$F1280))</f>
        <v/>
      </c>
      <c r="AX1280" s="42">
        <f>CARBONTAX(AX$12,$D1280,INDEX(AX$21:AX$28,$E1280),INDEX(AX$30:AX$46,$F1280),INDEX(AX$117:AX$133,$F1280))</f>
        <v/>
      </c>
    </row>
    <row r="1281" hidden="1" outlineLevel="2"/>
    <row r="1282" hidden="1" outlineLevel="2">
      <c r="A1282" s="5" t="inlineStr">
        <is>
          <t>ets</t>
        </is>
      </c>
      <c r="B1282" s="5" t="inlineStr">
        <is>
          <t>coa</t>
        </is>
      </c>
      <c r="C1282" s="5" t="inlineStr">
        <is>
          <t>oen</t>
        </is>
      </c>
      <c r="D1282" s="40">
        <f>INDEX(Inputs!$T$5:$T$132,MATCH($B1282&amp;"|"&amp;$C1282,Inputs!$A$5:$A$132,0))</f>
        <v/>
      </c>
      <c r="E1282" s="40">
        <f>INDEX(Inputs!$K$5:$K$132,MATCH($B1282&amp;"|"&amp;$C1282,Inputs!$A$5:$A$132,0))</f>
        <v/>
      </c>
      <c r="F1282" s="39" t="n"/>
      <c r="G1282" s="39" t="n"/>
      <c r="H1282" s="5">
        <f>INDEX(Variables!$B$5:$B$105,MATCH($A1282,Variables!$A$5:$A$105,0))&amp;IF($C1282="",""," | "&amp;INDEX(Mapping!$B$5:$B$26,MATCH($C1282,Mapping!$A$5:$A$26,0))&amp;" | "&amp;INDEX(Mapping!$B$30:$B$41,MATCH($B1282,Mapping!$A$30:$A$41,0)))</f>
        <v/>
      </c>
      <c r="I1282" s="5">
        <f>INDEX(Variables!$C$5:$C$105,MATCH($A1282,Variables!$A$5:$A$105,0))</f>
        <v/>
      </c>
      <c r="J1282" s="5">
        <f>INDEX(Variables!$E$5:$E$105,MATCH($A1282,Variables!$A$5:$A$105,0))</f>
        <v/>
      </c>
      <c r="K1282" s="25">
        <f>LOWER(Settings!$C$4)&amp;".mit."&amp;$A1282&amp;IF($C1282="","","."&amp;$C1282&amp;"."&amp;$B1282)&amp;IF(INDEX(Variables!$D$5:$D$105,MATCH($A1282,Variables!$A$5:$A$105,0))="","","."&amp;INDEX(Variables!$D$5:$D$105,MATCH($A1282,Variables!$A$5:$A$105,0)))&amp;"."&amp;K$5</f>
        <v/>
      </c>
      <c r="L1282" s="41">
        <f>L$134*$D1282*INDEX(L$117:L$133,$E1282)</f>
        <v/>
      </c>
      <c r="M1282" s="40">
        <f>M$134*$D1282*INDEX(M$117:M$133,$E1282)</f>
        <v/>
      </c>
      <c r="N1282" s="40">
        <f>N$134*$D1282*INDEX(N$117:N$133,$E1282)</f>
        <v/>
      </c>
      <c r="O1282" s="40">
        <f>O$134*$D1282*INDEX(O$117:O$133,$E1282)</f>
        <v/>
      </c>
      <c r="P1282" s="40">
        <f>P$134*$D1282*INDEX(P$117:P$133,$E1282)</f>
        <v/>
      </c>
      <c r="Q1282" s="40">
        <f>Q$134*$D1282*INDEX(Q$117:Q$133,$E1282)</f>
        <v/>
      </c>
      <c r="R1282" s="40">
        <f>R$134*$D1282*INDEX(R$117:R$133,$E1282)</f>
        <v/>
      </c>
      <c r="S1282" s="40">
        <f>S$134*$D1282*INDEX(S$117:S$133,$E1282)</f>
        <v/>
      </c>
      <c r="T1282" s="40">
        <f>T$134*$D1282*INDEX(T$117:T$133,$E1282)</f>
        <v/>
      </c>
      <c r="U1282" s="40">
        <f>U$134*$D1282*INDEX(U$117:U$133,$E1282)</f>
        <v/>
      </c>
      <c r="V1282" s="40">
        <f>V$134*$D1282*INDEX(V$117:V$133,$E1282)</f>
        <v/>
      </c>
      <c r="W1282" s="40">
        <f>W$134*$D1282*INDEX(W$117:W$133,$E1282)</f>
        <v/>
      </c>
      <c r="X1282" s="40">
        <f>X$134*$D1282*INDEX(X$117:X$133,$E1282)</f>
        <v/>
      </c>
      <c r="Y1282" s="40">
        <f>Y$134*$D1282*INDEX(Y$117:Y$133,$E1282)</f>
        <v/>
      </c>
      <c r="Z1282" s="40">
        <f>Z$134*$D1282*INDEX(Z$117:Z$133,$E1282)</f>
        <v/>
      </c>
      <c r="AA1282" s="40">
        <f>AA$134*$D1282*INDEX(AA$117:AA$133,$E1282)</f>
        <v/>
      </c>
      <c r="AB1282" s="40">
        <f>AB$134*$D1282*INDEX(AB$117:AB$133,$E1282)</f>
        <v/>
      </c>
      <c r="AC1282" s="40">
        <f>AC$134*$D1282*INDEX(AC$117:AC$133,$E1282)</f>
        <v/>
      </c>
      <c r="AD1282" s="42">
        <f>ETSCOST(AD$134,$D1282,INDEX(AD$117:AD$133,$E1282))</f>
        <v/>
      </c>
      <c r="AE1282" s="25">
        <f>LOWER(Settings!$C$4)&amp;".mit."&amp;$A1282&amp;IF($C1282="","","."&amp;$C1282&amp;"."&amp;$B1282)&amp;IF(INDEX(Variables!$D$5:$D$105,MATCH($A1282,Variables!$A$5:$A$105,0))="","","."&amp;INDEX(Variables!$D$5:$D$105,MATCH($A1282,Variables!$A$5:$A$105,0)))&amp;"."&amp;AE$5</f>
        <v/>
      </c>
      <c r="AF1282" s="41">
        <f>AF$134*$D1282*INDEX(AF$117:AF$133,$E1282)</f>
        <v/>
      </c>
      <c r="AG1282" s="40">
        <f>AG$134*$D1282*INDEX(AG$117:AG$133,$E1282)</f>
        <v/>
      </c>
      <c r="AH1282" s="40">
        <f>AH$134*$D1282*INDEX(AH$117:AH$133,$E1282)</f>
        <v/>
      </c>
      <c r="AI1282" s="40">
        <f>AI$134*$D1282*INDEX(AI$117:AI$133,$E1282)</f>
        <v/>
      </c>
      <c r="AJ1282" s="40">
        <f>AJ$134*$D1282*INDEX(AJ$117:AJ$133,$E1282)</f>
        <v/>
      </c>
      <c r="AK1282" s="40">
        <f>AK$134*$D1282*INDEX(AK$117:AK$133,$E1282)</f>
        <v/>
      </c>
      <c r="AL1282" s="40">
        <f>AL$134*$D1282*INDEX(AL$117:AL$133,$E1282)</f>
        <v/>
      </c>
      <c r="AM1282" s="40">
        <f>AM$134*$D1282*INDEX(AM$117:AM$133,$E1282)</f>
        <v/>
      </c>
      <c r="AN1282" s="40">
        <f>AN$134*$D1282*INDEX(AN$117:AN$133,$E1282)</f>
        <v/>
      </c>
      <c r="AO1282" s="40">
        <f>AO$134*$D1282*INDEX(AO$117:AO$133,$E1282)</f>
        <v/>
      </c>
      <c r="AP1282" s="40">
        <f>AP$134*$D1282*INDEX(AP$117:AP$133,$E1282)</f>
        <v/>
      </c>
      <c r="AQ1282" s="40">
        <f>AQ$134*$D1282*INDEX(AQ$117:AQ$133,$E1282)</f>
        <v/>
      </c>
      <c r="AR1282" s="40">
        <f>AR$134*$D1282*INDEX(AR$117:AR$133,$E1282)</f>
        <v/>
      </c>
      <c r="AS1282" s="40">
        <f>AS$134*$D1282*INDEX(AS$117:AS$133,$E1282)</f>
        <v/>
      </c>
      <c r="AT1282" s="40">
        <f>AT$134*$D1282*INDEX(AT$117:AT$133,$E1282)</f>
        <v/>
      </c>
      <c r="AU1282" s="40">
        <f>AU$134*$D1282*INDEX(AU$117:AU$133,$E1282)</f>
        <v/>
      </c>
      <c r="AV1282" s="40">
        <f>AV$134*$D1282*INDEX(AV$117:AV$133,$E1282)</f>
        <v/>
      </c>
      <c r="AW1282" s="40">
        <f>AW$134*$D1282*INDEX(AW$117:AW$133,$E1282)</f>
        <v/>
      </c>
      <c r="AX1282" s="42">
        <f>ETSCOST(AX$134,$D1282,INDEX(AX$117:AX$133,$E1282))</f>
        <v/>
      </c>
    </row>
    <row r="1283" hidden="1" outlineLevel="2">
      <c r="A1283" s="5" t="inlineStr">
        <is>
          <t>ets</t>
        </is>
      </c>
      <c r="B1283" s="5" t="inlineStr">
        <is>
          <t>nga</t>
        </is>
      </c>
      <c r="C1283" s="5" t="inlineStr">
        <is>
          <t>oen</t>
        </is>
      </c>
      <c r="D1283" s="40">
        <f>INDEX(Inputs!$T$5:$T$132,MATCH($B1283&amp;"|"&amp;$C1283,Inputs!$A$5:$A$132,0))</f>
        <v/>
      </c>
      <c r="E1283" s="40">
        <f>INDEX(Inputs!$K$5:$K$132,MATCH($B1283&amp;"|"&amp;$C1283,Inputs!$A$5:$A$132,0))</f>
        <v/>
      </c>
      <c r="F1283" s="39" t="n"/>
      <c r="G1283" s="39" t="n"/>
      <c r="H1283" s="5">
        <f>INDEX(Variables!$B$5:$B$105,MATCH($A1283,Variables!$A$5:$A$105,0))&amp;IF($C1283="",""," | "&amp;INDEX(Mapping!$B$5:$B$26,MATCH($C1283,Mapping!$A$5:$A$26,0))&amp;" | "&amp;INDEX(Mapping!$B$30:$B$41,MATCH($B1283,Mapping!$A$30:$A$41,0)))</f>
        <v/>
      </c>
      <c r="I1283" s="5">
        <f>INDEX(Variables!$C$5:$C$105,MATCH($A1283,Variables!$A$5:$A$105,0))</f>
        <v/>
      </c>
      <c r="J1283" s="5">
        <f>INDEX(Variables!$E$5:$E$105,MATCH($A1283,Variables!$A$5:$A$105,0))</f>
        <v/>
      </c>
      <c r="K1283" s="25">
        <f>LOWER(Settings!$C$4)&amp;".mit."&amp;$A1283&amp;IF($C1283="","","."&amp;$C1283&amp;"."&amp;$B1283)&amp;IF(INDEX(Variables!$D$5:$D$105,MATCH($A1283,Variables!$A$5:$A$105,0))="","","."&amp;INDEX(Variables!$D$5:$D$105,MATCH($A1283,Variables!$A$5:$A$105,0)))&amp;"."&amp;K$5</f>
        <v/>
      </c>
      <c r="L1283" s="41">
        <f>L$134*$D1283*INDEX(L$117:L$133,$E1283)</f>
        <v/>
      </c>
      <c r="M1283" s="40">
        <f>M$134*$D1283*INDEX(M$117:M$133,$E1283)</f>
        <v/>
      </c>
      <c r="N1283" s="40">
        <f>N$134*$D1283*INDEX(N$117:N$133,$E1283)</f>
        <v/>
      </c>
      <c r="O1283" s="40">
        <f>O$134*$D1283*INDEX(O$117:O$133,$E1283)</f>
        <v/>
      </c>
      <c r="P1283" s="40">
        <f>P$134*$D1283*INDEX(P$117:P$133,$E1283)</f>
        <v/>
      </c>
      <c r="Q1283" s="40">
        <f>Q$134*$D1283*INDEX(Q$117:Q$133,$E1283)</f>
        <v/>
      </c>
      <c r="R1283" s="40">
        <f>R$134*$D1283*INDEX(R$117:R$133,$E1283)</f>
        <v/>
      </c>
      <c r="S1283" s="40">
        <f>S$134*$D1283*INDEX(S$117:S$133,$E1283)</f>
        <v/>
      </c>
      <c r="T1283" s="40">
        <f>T$134*$D1283*INDEX(T$117:T$133,$E1283)</f>
        <v/>
      </c>
      <c r="U1283" s="40">
        <f>U$134*$D1283*INDEX(U$117:U$133,$E1283)</f>
        <v/>
      </c>
      <c r="V1283" s="40">
        <f>V$134*$D1283*INDEX(V$117:V$133,$E1283)</f>
        <v/>
      </c>
      <c r="W1283" s="40">
        <f>W$134*$D1283*INDEX(W$117:W$133,$E1283)</f>
        <v/>
      </c>
      <c r="X1283" s="40">
        <f>X$134*$D1283*INDEX(X$117:X$133,$E1283)</f>
        <v/>
      </c>
      <c r="Y1283" s="40">
        <f>Y$134*$D1283*INDEX(Y$117:Y$133,$E1283)</f>
        <v/>
      </c>
      <c r="Z1283" s="40">
        <f>Z$134*$D1283*INDEX(Z$117:Z$133,$E1283)</f>
        <v/>
      </c>
      <c r="AA1283" s="40">
        <f>AA$134*$D1283*INDEX(AA$117:AA$133,$E1283)</f>
        <v/>
      </c>
      <c r="AB1283" s="40">
        <f>AB$134*$D1283*INDEX(AB$117:AB$133,$E1283)</f>
        <v/>
      </c>
      <c r="AC1283" s="40">
        <f>AC$134*$D1283*INDEX(AC$117:AC$133,$E1283)</f>
        <v/>
      </c>
      <c r="AD1283" s="42">
        <f>ETSCOST(AD$134,$D1283,INDEX(AD$117:AD$133,$E1283))</f>
        <v/>
      </c>
      <c r="AE1283" s="25">
        <f>LOWER(Settings!$C$4)&amp;".mit."&amp;$A1283&amp;IF($C1283="","","."&amp;$C1283&amp;"."&amp;$B1283)&amp;IF(INDEX(Variables!$D$5:$D$105,MATCH($A1283,Variables!$A$5:$A$105,0))="","","."&amp;INDEX(Variables!$D$5:$D$105,MATCH($A1283,Variables!$A$5:$A$105,0)))&amp;"."&amp;AE$5</f>
        <v/>
      </c>
      <c r="AF1283" s="41">
        <f>AF$134*$D1283*INDEX(AF$117:AF$133,$E1283)</f>
        <v/>
      </c>
      <c r="AG1283" s="40">
        <f>AG$134*$D1283*INDEX(AG$117:AG$133,$E1283)</f>
        <v/>
      </c>
      <c r="AH1283" s="40">
        <f>AH$134*$D1283*INDEX(AH$117:AH$133,$E1283)</f>
        <v/>
      </c>
      <c r="AI1283" s="40">
        <f>AI$134*$D1283*INDEX(AI$117:AI$133,$E1283)</f>
        <v/>
      </c>
      <c r="AJ1283" s="40">
        <f>AJ$134*$D1283*INDEX(AJ$117:AJ$133,$E1283)</f>
        <v/>
      </c>
      <c r="AK1283" s="40">
        <f>AK$134*$D1283*INDEX(AK$117:AK$133,$E1283)</f>
        <v/>
      </c>
      <c r="AL1283" s="40">
        <f>AL$134*$D1283*INDEX(AL$117:AL$133,$E1283)</f>
        <v/>
      </c>
      <c r="AM1283" s="40">
        <f>AM$134*$D1283*INDEX(AM$117:AM$133,$E1283)</f>
        <v/>
      </c>
      <c r="AN1283" s="40">
        <f>AN$134*$D1283*INDEX(AN$117:AN$133,$E1283)</f>
        <v/>
      </c>
      <c r="AO1283" s="40">
        <f>AO$134*$D1283*INDEX(AO$117:AO$133,$E1283)</f>
        <v/>
      </c>
      <c r="AP1283" s="40">
        <f>AP$134*$D1283*INDEX(AP$117:AP$133,$E1283)</f>
        <v/>
      </c>
      <c r="AQ1283" s="40">
        <f>AQ$134*$D1283*INDEX(AQ$117:AQ$133,$E1283)</f>
        <v/>
      </c>
      <c r="AR1283" s="40">
        <f>AR$134*$D1283*INDEX(AR$117:AR$133,$E1283)</f>
        <v/>
      </c>
      <c r="AS1283" s="40">
        <f>AS$134*$D1283*INDEX(AS$117:AS$133,$E1283)</f>
        <v/>
      </c>
      <c r="AT1283" s="40">
        <f>AT$134*$D1283*INDEX(AT$117:AT$133,$E1283)</f>
        <v/>
      </c>
      <c r="AU1283" s="40">
        <f>AU$134*$D1283*INDEX(AU$117:AU$133,$E1283)</f>
        <v/>
      </c>
      <c r="AV1283" s="40">
        <f>AV$134*$D1283*INDEX(AV$117:AV$133,$E1283)</f>
        <v/>
      </c>
      <c r="AW1283" s="40">
        <f>AW$134*$D1283*INDEX(AW$117:AW$133,$E1283)</f>
        <v/>
      </c>
      <c r="AX1283" s="42">
        <f>ETSCOST(AX$134,$D1283,INDEX(AX$117:AX$133,$E1283))</f>
        <v/>
      </c>
    </row>
    <row r="1284" hidden="1" outlineLevel="2">
      <c r="A1284" s="5" t="inlineStr">
        <is>
          <t>ets</t>
        </is>
      </c>
      <c r="B1284" s="5" t="inlineStr">
        <is>
          <t>gso</t>
        </is>
      </c>
      <c r="C1284" s="5" t="inlineStr">
        <is>
          <t>oen</t>
        </is>
      </c>
      <c r="D1284" s="40">
        <f>INDEX(Inputs!$T$5:$T$132,MATCH($B1284&amp;"|"&amp;$C1284,Inputs!$A$5:$A$132,0))</f>
        <v/>
      </c>
      <c r="E1284" s="40">
        <f>INDEX(Inputs!$K$5:$K$132,MATCH($B1284&amp;"|"&amp;$C1284,Inputs!$A$5:$A$132,0))</f>
        <v/>
      </c>
      <c r="F1284" s="39" t="n"/>
      <c r="G1284" s="39" t="n"/>
      <c r="H1284" s="5">
        <f>INDEX(Variables!$B$5:$B$105,MATCH($A1284,Variables!$A$5:$A$105,0))&amp;IF($C1284="",""," | "&amp;INDEX(Mapping!$B$5:$B$26,MATCH($C1284,Mapping!$A$5:$A$26,0))&amp;" | "&amp;INDEX(Mapping!$B$30:$B$41,MATCH($B1284,Mapping!$A$30:$A$41,0)))</f>
        <v/>
      </c>
      <c r="I1284" s="5">
        <f>INDEX(Variables!$C$5:$C$105,MATCH($A1284,Variables!$A$5:$A$105,0))</f>
        <v/>
      </c>
      <c r="J1284" s="5">
        <f>INDEX(Variables!$E$5:$E$105,MATCH($A1284,Variables!$A$5:$A$105,0))</f>
        <v/>
      </c>
      <c r="K1284" s="25">
        <f>LOWER(Settings!$C$4)&amp;".mit."&amp;$A1284&amp;IF($C1284="","","."&amp;$C1284&amp;"."&amp;$B1284)&amp;IF(INDEX(Variables!$D$5:$D$105,MATCH($A1284,Variables!$A$5:$A$105,0))="","","."&amp;INDEX(Variables!$D$5:$D$105,MATCH($A1284,Variables!$A$5:$A$105,0)))&amp;"."&amp;K$5</f>
        <v/>
      </c>
      <c r="L1284" s="41">
        <f>L$134*$D1284*INDEX(L$117:L$133,$E1284)</f>
        <v/>
      </c>
      <c r="M1284" s="40">
        <f>M$134*$D1284*INDEX(M$117:M$133,$E1284)</f>
        <v/>
      </c>
      <c r="N1284" s="40">
        <f>N$134*$D1284*INDEX(N$117:N$133,$E1284)</f>
        <v/>
      </c>
      <c r="O1284" s="40">
        <f>O$134*$D1284*INDEX(O$117:O$133,$E1284)</f>
        <v/>
      </c>
      <c r="P1284" s="40">
        <f>P$134*$D1284*INDEX(P$117:P$133,$E1284)</f>
        <v/>
      </c>
      <c r="Q1284" s="40">
        <f>Q$134*$D1284*INDEX(Q$117:Q$133,$E1284)</f>
        <v/>
      </c>
      <c r="R1284" s="40">
        <f>R$134*$D1284*INDEX(R$117:R$133,$E1284)</f>
        <v/>
      </c>
      <c r="S1284" s="40">
        <f>S$134*$D1284*INDEX(S$117:S$133,$E1284)</f>
        <v/>
      </c>
      <c r="T1284" s="40">
        <f>T$134*$D1284*INDEX(T$117:T$133,$E1284)</f>
        <v/>
      </c>
      <c r="U1284" s="40">
        <f>U$134*$D1284*INDEX(U$117:U$133,$E1284)</f>
        <v/>
      </c>
      <c r="V1284" s="40">
        <f>V$134*$D1284*INDEX(V$117:V$133,$E1284)</f>
        <v/>
      </c>
      <c r="W1284" s="40">
        <f>W$134*$D1284*INDEX(W$117:W$133,$E1284)</f>
        <v/>
      </c>
      <c r="X1284" s="40">
        <f>X$134*$D1284*INDEX(X$117:X$133,$E1284)</f>
        <v/>
      </c>
      <c r="Y1284" s="40">
        <f>Y$134*$D1284*INDEX(Y$117:Y$133,$E1284)</f>
        <v/>
      </c>
      <c r="Z1284" s="40">
        <f>Z$134*$D1284*INDEX(Z$117:Z$133,$E1284)</f>
        <v/>
      </c>
      <c r="AA1284" s="40">
        <f>AA$134*$D1284*INDEX(AA$117:AA$133,$E1284)</f>
        <v/>
      </c>
      <c r="AB1284" s="40">
        <f>AB$134*$D1284*INDEX(AB$117:AB$133,$E1284)</f>
        <v/>
      </c>
      <c r="AC1284" s="40">
        <f>AC$134*$D1284*INDEX(AC$117:AC$133,$E1284)</f>
        <v/>
      </c>
      <c r="AD1284" s="42">
        <f>ETSCOST(AD$134,$D1284,INDEX(AD$117:AD$133,$E1284))</f>
        <v/>
      </c>
      <c r="AE1284" s="25">
        <f>LOWER(Settings!$C$4)&amp;".mit."&amp;$A1284&amp;IF($C1284="","","."&amp;$C1284&amp;"."&amp;$B1284)&amp;IF(INDEX(Variables!$D$5:$D$105,MATCH($A1284,Variables!$A$5:$A$105,0))="","","."&amp;INDEX(Variables!$D$5:$D$105,MATCH($A1284,Variables!$A$5:$A$105,0)))&amp;"."&amp;AE$5</f>
        <v/>
      </c>
      <c r="AF1284" s="41">
        <f>AF$134*$D1284*INDEX(AF$117:AF$133,$E1284)</f>
        <v/>
      </c>
      <c r="AG1284" s="40">
        <f>AG$134*$D1284*INDEX(AG$117:AG$133,$E1284)</f>
        <v/>
      </c>
      <c r="AH1284" s="40">
        <f>AH$134*$D1284*INDEX(AH$117:AH$133,$E1284)</f>
        <v/>
      </c>
      <c r="AI1284" s="40">
        <f>AI$134*$D1284*INDEX(AI$117:AI$133,$E1284)</f>
        <v/>
      </c>
      <c r="AJ1284" s="40">
        <f>AJ$134*$D1284*INDEX(AJ$117:AJ$133,$E1284)</f>
        <v/>
      </c>
      <c r="AK1284" s="40">
        <f>AK$134*$D1284*INDEX(AK$117:AK$133,$E1284)</f>
        <v/>
      </c>
      <c r="AL1284" s="40">
        <f>AL$134*$D1284*INDEX(AL$117:AL$133,$E1284)</f>
        <v/>
      </c>
      <c r="AM1284" s="40">
        <f>AM$134*$D1284*INDEX(AM$117:AM$133,$E1284)</f>
        <v/>
      </c>
      <c r="AN1284" s="40">
        <f>AN$134*$D1284*INDEX(AN$117:AN$133,$E1284)</f>
        <v/>
      </c>
      <c r="AO1284" s="40">
        <f>AO$134*$D1284*INDEX(AO$117:AO$133,$E1284)</f>
        <v/>
      </c>
      <c r="AP1284" s="40">
        <f>AP$134*$D1284*INDEX(AP$117:AP$133,$E1284)</f>
        <v/>
      </c>
      <c r="AQ1284" s="40">
        <f>AQ$134*$D1284*INDEX(AQ$117:AQ$133,$E1284)</f>
        <v/>
      </c>
      <c r="AR1284" s="40">
        <f>AR$134*$D1284*INDEX(AR$117:AR$133,$E1284)</f>
        <v/>
      </c>
      <c r="AS1284" s="40">
        <f>AS$134*$D1284*INDEX(AS$117:AS$133,$E1284)</f>
        <v/>
      </c>
      <c r="AT1284" s="40">
        <f>AT$134*$D1284*INDEX(AT$117:AT$133,$E1284)</f>
        <v/>
      </c>
      <c r="AU1284" s="40">
        <f>AU$134*$D1284*INDEX(AU$117:AU$133,$E1284)</f>
        <v/>
      </c>
      <c r="AV1284" s="40">
        <f>AV$134*$D1284*INDEX(AV$117:AV$133,$E1284)</f>
        <v/>
      </c>
      <c r="AW1284" s="40">
        <f>AW$134*$D1284*INDEX(AW$117:AW$133,$E1284)</f>
        <v/>
      </c>
      <c r="AX1284" s="42">
        <f>ETSCOST(AX$134,$D1284,INDEX(AX$117:AX$133,$E1284))</f>
        <v/>
      </c>
    </row>
    <row r="1285" hidden="1" outlineLevel="2">
      <c r="A1285" s="5" t="inlineStr">
        <is>
          <t>ets</t>
        </is>
      </c>
      <c r="B1285" s="5" t="inlineStr">
        <is>
          <t>die</t>
        </is>
      </c>
      <c r="C1285" s="5" t="inlineStr">
        <is>
          <t>oen</t>
        </is>
      </c>
      <c r="D1285" s="40">
        <f>INDEX(Inputs!$T$5:$T$132,MATCH($B1285&amp;"|"&amp;$C1285,Inputs!$A$5:$A$132,0))</f>
        <v/>
      </c>
      <c r="E1285" s="40">
        <f>INDEX(Inputs!$K$5:$K$132,MATCH($B1285&amp;"|"&amp;$C1285,Inputs!$A$5:$A$132,0))</f>
        <v/>
      </c>
      <c r="F1285" s="39" t="n"/>
      <c r="G1285" s="39" t="n"/>
      <c r="H1285" s="5">
        <f>INDEX(Variables!$B$5:$B$105,MATCH($A1285,Variables!$A$5:$A$105,0))&amp;IF($C1285="",""," | "&amp;INDEX(Mapping!$B$5:$B$26,MATCH($C1285,Mapping!$A$5:$A$26,0))&amp;" | "&amp;INDEX(Mapping!$B$30:$B$41,MATCH($B1285,Mapping!$A$30:$A$41,0)))</f>
        <v/>
      </c>
      <c r="I1285" s="5">
        <f>INDEX(Variables!$C$5:$C$105,MATCH($A1285,Variables!$A$5:$A$105,0))</f>
        <v/>
      </c>
      <c r="J1285" s="5">
        <f>INDEX(Variables!$E$5:$E$105,MATCH($A1285,Variables!$A$5:$A$105,0))</f>
        <v/>
      </c>
      <c r="K1285" s="25">
        <f>LOWER(Settings!$C$4)&amp;".mit."&amp;$A1285&amp;IF($C1285="","","."&amp;$C1285&amp;"."&amp;$B1285)&amp;IF(INDEX(Variables!$D$5:$D$105,MATCH($A1285,Variables!$A$5:$A$105,0))="","","."&amp;INDEX(Variables!$D$5:$D$105,MATCH($A1285,Variables!$A$5:$A$105,0)))&amp;"."&amp;K$5</f>
        <v/>
      </c>
      <c r="L1285" s="41">
        <f>L$134*$D1285*INDEX(L$117:L$133,$E1285)</f>
        <v/>
      </c>
      <c r="M1285" s="40">
        <f>M$134*$D1285*INDEX(M$117:M$133,$E1285)</f>
        <v/>
      </c>
      <c r="N1285" s="40">
        <f>N$134*$D1285*INDEX(N$117:N$133,$E1285)</f>
        <v/>
      </c>
      <c r="O1285" s="40">
        <f>O$134*$D1285*INDEX(O$117:O$133,$E1285)</f>
        <v/>
      </c>
      <c r="P1285" s="40">
        <f>P$134*$D1285*INDEX(P$117:P$133,$E1285)</f>
        <v/>
      </c>
      <c r="Q1285" s="40">
        <f>Q$134*$D1285*INDEX(Q$117:Q$133,$E1285)</f>
        <v/>
      </c>
      <c r="R1285" s="40">
        <f>R$134*$D1285*INDEX(R$117:R$133,$E1285)</f>
        <v/>
      </c>
      <c r="S1285" s="40">
        <f>S$134*$D1285*INDEX(S$117:S$133,$E1285)</f>
        <v/>
      </c>
      <c r="T1285" s="40">
        <f>T$134*$D1285*INDEX(T$117:T$133,$E1285)</f>
        <v/>
      </c>
      <c r="U1285" s="40">
        <f>U$134*$D1285*INDEX(U$117:U$133,$E1285)</f>
        <v/>
      </c>
      <c r="V1285" s="40">
        <f>V$134*$D1285*INDEX(V$117:V$133,$E1285)</f>
        <v/>
      </c>
      <c r="W1285" s="40">
        <f>W$134*$D1285*INDEX(W$117:W$133,$E1285)</f>
        <v/>
      </c>
      <c r="X1285" s="40">
        <f>X$134*$D1285*INDEX(X$117:X$133,$E1285)</f>
        <v/>
      </c>
      <c r="Y1285" s="40">
        <f>Y$134*$D1285*INDEX(Y$117:Y$133,$E1285)</f>
        <v/>
      </c>
      <c r="Z1285" s="40">
        <f>Z$134*$D1285*INDEX(Z$117:Z$133,$E1285)</f>
        <v/>
      </c>
      <c r="AA1285" s="40">
        <f>AA$134*$D1285*INDEX(AA$117:AA$133,$E1285)</f>
        <v/>
      </c>
      <c r="AB1285" s="40">
        <f>AB$134*$D1285*INDEX(AB$117:AB$133,$E1285)</f>
        <v/>
      </c>
      <c r="AC1285" s="40">
        <f>AC$134*$D1285*INDEX(AC$117:AC$133,$E1285)</f>
        <v/>
      </c>
      <c r="AD1285" s="42">
        <f>ETSCOST(AD$134,$D1285,INDEX(AD$117:AD$133,$E1285))</f>
        <v/>
      </c>
      <c r="AE1285" s="25">
        <f>LOWER(Settings!$C$4)&amp;".mit."&amp;$A1285&amp;IF($C1285="","","."&amp;$C1285&amp;"."&amp;$B1285)&amp;IF(INDEX(Variables!$D$5:$D$105,MATCH($A1285,Variables!$A$5:$A$105,0))="","","."&amp;INDEX(Variables!$D$5:$D$105,MATCH($A1285,Variables!$A$5:$A$105,0)))&amp;"."&amp;AE$5</f>
        <v/>
      </c>
      <c r="AF1285" s="41">
        <f>AF$134*$D1285*INDEX(AF$117:AF$133,$E1285)</f>
        <v/>
      </c>
      <c r="AG1285" s="40">
        <f>AG$134*$D1285*INDEX(AG$117:AG$133,$E1285)</f>
        <v/>
      </c>
      <c r="AH1285" s="40">
        <f>AH$134*$D1285*INDEX(AH$117:AH$133,$E1285)</f>
        <v/>
      </c>
      <c r="AI1285" s="40">
        <f>AI$134*$D1285*INDEX(AI$117:AI$133,$E1285)</f>
        <v/>
      </c>
      <c r="AJ1285" s="40">
        <f>AJ$134*$D1285*INDEX(AJ$117:AJ$133,$E1285)</f>
        <v/>
      </c>
      <c r="AK1285" s="40">
        <f>AK$134*$D1285*INDEX(AK$117:AK$133,$E1285)</f>
        <v/>
      </c>
      <c r="AL1285" s="40">
        <f>AL$134*$D1285*INDEX(AL$117:AL$133,$E1285)</f>
        <v/>
      </c>
      <c r="AM1285" s="40">
        <f>AM$134*$D1285*INDEX(AM$117:AM$133,$E1285)</f>
        <v/>
      </c>
      <c r="AN1285" s="40">
        <f>AN$134*$D1285*INDEX(AN$117:AN$133,$E1285)</f>
        <v/>
      </c>
      <c r="AO1285" s="40">
        <f>AO$134*$D1285*INDEX(AO$117:AO$133,$E1285)</f>
        <v/>
      </c>
      <c r="AP1285" s="40">
        <f>AP$134*$D1285*INDEX(AP$117:AP$133,$E1285)</f>
        <v/>
      </c>
      <c r="AQ1285" s="40">
        <f>AQ$134*$D1285*INDEX(AQ$117:AQ$133,$E1285)</f>
        <v/>
      </c>
      <c r="AR1285" s="40">
        <f>AR$134*$D1285*INDEX(AR$117:AR$133,$E1285)</f>
        <v/>
      </c>
      <c r="AS1285" s="40">
        <f>AS$134*$D1285*INDEX(AS$117:AS$133,$E1285)</f>
        <v/>
      </c>
      <c r="AT1285" s="40">
        <f>AT$134*$D1285*INDEX(AT$117:AT$133,$E1285)</f>
        <v/>
      </c>
      <c r="AU1285" s="40">
        <f>AU$134*$D1285*INDEX(AU$117:AU$133,$E1285)</f>
        <v/>
      </c>
      <c r="AV1285" s="40">
        <f>AV$134*$D1285*INDEX(AV$117:AV$133,$E1285)</f>
        <v/>
      </c>
      <c r="AW1285" s="40">
        <f>AW$134*$D1285*INDEX(AW$117:AW$133,$E1285)</f>
        <v/>
      </c>
      <c r="AX1285" s="42">
        <f>ETSCOST(AX$134,$D1285,INDEX(AX$117:AX$133,$E1285))</f>
        <v/>
      </c>
    </row>
    <row r="1286" hidden="1" outlineLevel="2">
      <c r="A1286" s="5" t="inlineStr">
        <is>
          <t>ets</t>
        </is>
      </c>
      <c r="B1286" s="5" t="inlineStr">
        <is>
          <t>lpg</t>
        </is>
      </c>
      <c r="C1286" s="5" t="inlineStr">
        <is>
          <t>oen</t>
        </is>
      </c>
      <c r="D1286" s="40">
        <f>INDEX(Inputs!$T$5:$T$132,MATCH($B1286&amp;"|"&amp;$C1286,Inputs!$A$5:$A$132,0))</f>
        <v/>
      </c>
      <c r="E1286" s="40">
        <f>INDEX(Inputs!$K$5:$K$132,MATCH($B1286&amp;"|"&amp;$C1286,Inputs!$A$5:$A$132,0))</f>
        <v/>
      </c>
      <c r="F1286" s="39" t="n"/>
      <c r="G1286" s="39" t="n"/>
      <c r="H1286" s="5">
        <f>INDEX(Variables!$B$5:$B$105,MATCH($A1286,Variables!$A$5:$A$105,0))&amp;IF($C1286="",""," | "&amp;INDEX(Mapping!$B$5:$B$26,MATCH($C1286,Mapping!$A$5:$A$26,0))&amp;" | "&amp;INDEX(Mapping!$B$30:$B$41,MATCH($B1286,Mapping!$A$30:$A$41,0)))</f>
        <v/>
      </c>
      <c r="I1286" s="5">
        <f>INDEX(Variables!$C$5:$C$105,MATCH($A1286,Variables!$A$5:$A$105,0))</f>
        <v/>
      </c>
      <c r="J1286" s="5">
        <f>INDEX(Variables!$E$5:$E$105,MATCH($A1286,Variables!$A$5:$A$105,0))</f>
        <v/>
      </c>
      <c r="K1286" s="25">
        <f>LOWER(Settings!$C$4)&amp;".mit."&amp;$A1286&amp;IF($C1286="","","."&amp;$C1286&amp;"."&amp;$B1286)&amp;IF(INDEX(Variables!$D$5:$D$105,MATCH($A1286,Variables!$A$5:$A$105,0))="","","."&amp;INDEX(Variables!$D$5:$D$105,MATCH($A1286,Variables!$A$5:$A$105,0)))&amp;"."&amp;K$5</f>
        <v/>
      </c>
      <c r="L1286" s="41">
        <f>L$134*$D1286*INDEX(L$117:L$133,$E1286)</f>
        <v/>
      </c>
      <c r="M1286" s="40">
        <f>M$134*$D1286*INDEX(M$117:M$133,$E1286)</f>
        <v/>
      </c>
      <c r="N1286" s="40">
        <f>N$134*$D1286*INDEX(N$117:N$133,$E1286)</f>
        <v/>
      </c>
      <c r="O1286" s="40">
        <f>O$134*$D1286*INDEX(O$117:O$133,$E1286)</f>
        <v/>
      </c>
      <c r="P1286" s="40">
        <f>P$134*$D1286*INDEX(P$117:P$133,$E1286)</f>
        <v/>
      </c>
      <c r="Q1286" s="40">
        <f>Q$134*$D1286*INDEX(Q$117:Q$133,$E1286)</f>
        <v/>
      </c>
      <c r="R1286" s="40">
        <f>R$134*$D1286*INDEX(R$117:R$133,$E1286)</f>
        <v/>
      </c>
      <c r="S1286" s="40">
        <f>S$134*$D1286*INDEX(S$117:S$133,$E1286)</f>
        <v/>
      </c>
      <c r="T1286" s="40">
        <f>T$134*$D1286*INDEX(T$117:T$133,$E1286)</f>
        <v/>
      </c>
      <c r="U1286" s="40">
        <f>U$134*$D1286*INDEX(U$117:U$133,$E1286)</f>
        <v/>
      </c>
      <c r="V1286" s="40">
        <f>V$134*$D1286*INDEX(V$117:V$133,$E1286)</f>
        <v/>
      </c>
      <c r="W1286" s="40">
        <f>W$134*$D1286*INDEX(W$117:W$133,$E1286)</f>
        <v/>
      </c>
      <c r="X1286" s="40">
        <f>X$134*$D1286*INDEX(X$117:X$133,$E1286)</f>
        <v/>
      </c>
      <c r="Y1286" s="40">
        <f>Y$134*$D1286*INDEX(Y$117:Y$133,$E1286)</f>
        <v/>
      </c>
      <c r="Z1286" s="40">
        <f>Z$134*$D1286*INDEX(Z$117:Z$133,$E1286)</f>
        <v/>
      </c>
      <c r="AA1286" s="40">
        <f>AA$134*$D1286*INDEX(AA$117:AA$133,$E1286)</f>
        <v/>
      </c>
      <c r="AB1286" s="40">
        <f>AB$134*$D1286*INDEX(AB$117:AB$133,$E1286)</f>
        <v/>
      </c>
      <c r="AC1286" s="40">
        <f>AC$134*$D1286*INDEX(AC$117:AC$133,$E1286)</f>
        <v/>
      </c>
      <c r="AD1286" s="42">
        <f>ETSCOST(AD$134,$D1286,INDEX(AD$117:AD$133,$E1286))</f>
        <v/>
      </c>
      <c r="AE1286" s="25">
        <f>LOWER(Settings!$C$4)&amp;".mit."&amp;$A1286&amp;IF($C1286="","","."&amp;$C1286&amp;"."&amp;$B1286)&amp;IF(INDEX(Variables!$D$5:$D$105,MATCH($A1286,Variables!$A$5:$A$105,0))="","","."&amp;INDEX(Variables!$D$5:$D$105,MATCH($A1286,Variables!$A$5:$A$105,0)))&amp;"."&amp;AE$5</f>
        <v/>
      </c>
      <c r="AF1286" s="41">
        <f>AF$134*$D1286*INDEX(AF$117:AF$133,$E1286)</f>
        <v/>
      </c>
      <c r="AG1286" s="40">
        <f>AG$134*$D1286*INDEX(AG$117:AG$133,$E1286)</f>
        <v/>
      </c>
      <c r="AH1286" s="40">
        <f>AH$134*$D1286*INDEX(AH$117:AH$133,$E1286)</f>
        <v/>
      </c>
      <c r="AI1286" s="40">
        <f>AI$134*$D1286*INDEX(AI$117:AI$133,$E1286)</f>
        <v/>
      </c>
      <c r="AJ1286" s="40">
        <f>AJ$134*$D1286*INDEX(AJ$117:AJ$133,$E1286)</f>
        <v/>
      </c>
      <c r="AK1286" s="40">
        <f>AK$134*$D1286*INDEX(AK$117:AK$133,$E1286)</f>
        <v/>
      </c>
      <c r="AL1286" s="40">
        <f>AL$134*$D1286*INDEX(AL$117:AL$133,$E1286)</f>
        <v/>
      </c>
      <c r="AM1286" s="40">
        <f>AM$134*$D1286*INDEX(AM$117:AM$133,$E1286)</f>
        <v/>
      </c>
      <c r="AN1286" s="40">
        <f>AN$134*$D1286*INDEX(AN$117:AN$133,$E1286)</f>
        <v/>
      </c>
      <c r="AO1286" s="40">
        <f>AO$134*$D1286*INDEX(AO$117:AO$133,$E1286)</f>
        <v/>
      </c>
      <c r="AP1286" s="40">
        <f>AP$134*$D1286*INDEX(AP$117:AP$133,$E1286)</f>
        <v/>
      </c>
      <c r="AQ1286" s="40">
        <f>AQ$134*$D1286*INDEX(AQ$117:AQ$133,$E1286)</f>
        <v/>
      </c>
      <c r="AR1286" s="40">
        <f>AR$134*$D1286*INDEX(AR$117:AR$133,$E1286)</f>
        <v/>
      </c>
      <c r="AS1286" s="40">
        <f>AS$134*$D1286*INDEX(AS$117:AS$133,$E1286)</f>
        <v/>
      </c>
      <c r="AT1286" s="40">
        <f>AT$134*$D1286*INDEX(AT$117:AT$133,$E1286)</f>
        <v/>
      </c>
      <c r="AU1286" s="40">
        <f>AU$134*$D1286*INDEX(AU$117:AU$133,$E1286)</f>
        <v/>
      </c>
      <c r="AV1286" s="40">
        <f>AV$134*$D1286*INDEX(AV$117:AV$133,$E1286)</f>
        <v/>
      </c>
      <c r="AW1286" s="40">
        <f>AW$134*$D1286*INDEX(AW$117:AW$133,$E1286)</f>
        <v/>
      </c>
      <c r="AX1286" s="42">
        <f>ETSCOST(AX$134,$D1286,INDEX(AX$117:AX$133,$E1286))</f>
        <v/>
      </c>
    </row>
    <row r="1287" hidden="1" outlineLevel="2">
      <c r="A1287" s="5" t="inlineStr">
        <is>
          <t>ets</t>
        </is>
      </c>
      <c r="B1287" s="5" t="inlineStr">
        <is>
          <t>ker</t>
        </is>
      </c>
      <c r="C1287" s="5" t="inlineStr">
        <is>
          <t>oen</t>
        </is>
      </c>
      <c r="D1287" s="40">
        <f>INDEX(Inputs!$T$5:$T$132,MATCH($B1287&amp;"|"&amp;$C1287,Inputs!$A$5:$A$132,0))</f>
        <v/>
      </c>
      <c r="E1287" s="40">
        <f>INDEX(Inputs!$K$5:$K$132,MATCH($B1287&amp;"|"&amp;$C1287,Inputs!$A$5:$A$132,0))</f>
        <v/>
      </c>
      <c r="F1287" s="39" t="n"/>
      <c r="G1287" s="39" t="n"/>
      <c r="H1287" s="5">
        <f>INDEX(Variables!$B$5:$B$105,MATCH($A1287,Variables!$A$5:$A$105,0))&amp;IF($C1287="",""," | "&amp;INDEX(Mapping!$B$5:$B$26,MATCH($C1287,Mapping!$A$5:$A$26,0))&amp;" | "&amp;INDEX(Mapping!$B$30:$B$41,MATCH($B1287,Mapping!$A$30:$A$41,0)))</f>
        <v/>
      </c>
      <c r="I1287" s="5">
        <f>INDEX(Variables!$C$5:$C$105,MATCH($A1287,Variables!$A$5:$A$105,0))</f>
        <v/>
      </c>
      <c r="J1287" s="5">
        <f>INDEX(Variables!$E$5:$E$105,MATCH($A1287,Variables!$A$5:$A$105,0))</f>
        <v/>
      </c>
      <c r="K1287" s="25">
        <f>LOWER(Settings!$C$4)&amp;".mit."&amp;$A1287&amp;IF($C1287="","","."&amp;$C1287&amp;"."&amp;$B1287)&amp;IF(INDEX(Variables!$D$5:$D$105,MATCH($A1287,Variables!$A$5:$A$105,0))="","","."&amp;INDEX(Variables!$D$5:$D$105,MATCH($A1287,Variables!$A$5:$A$105,0)))&amp;"."&amp;K$5</f>
        <v/>
      </c>
      <c r="L1287" s="41">
        <f>L$134*$D1287*INDEX(L$117:L$133,$E1287)</f>
        <v/>
      </c>
      <c r="M1287" s="40">
        <f>M$134*$D1287*INDEX(M$117:M$133,$E1287)</f>
        <v/>
      </c>
      <c r="N1287" s="40">
        <f>N$134*$D1287*INDEX(N$117:N$133,$E1287)</f>
        <v/>
      </c>
      <c r="O1287" s="40">
        <f>O$134*$D1287*INDEX(O$117:O$133,$E1287)</f>
        <v/>
      </c>
      <c r="P1287" s="40">
        <f>P$134*$D1287*INDEX(P$117:P$133,$E1287)</f>
        <v/>
      </c>
      <c r="Q1287" s="40">
        <f>Q$134*$D1287*INDEX(Q$117:Q$133,$E1287)</f>
        <v/>
      </c>
      <c r="R1287" s="40">
        <f>R$134*$D1287*INDEX(R$117:R$133,$E1287)</f>
        <v/>
      </c>
      <c r="S1287" s="40">
        <f>S$134*$D1287*INDEX(S$117:S$133,$E1287)</f>
        <v/>
      </c>
      <c r="T1287" s="40">
        <f>T$134*$D1287*INDEX(T$117:T$133,$E1287)</f>
        <v/>
      </c>
      <c r="U1287" s="40">
        <f>U$134*$D1287*INDEX(U$117:U$133,$E1287)</f>
        <v/>
      </c>
      <c r="V1287" s="40">
        <f>V$134*$D1287*INDEX(V$117:V$133,$E1287)</f>
        <v/>
      </c>
      <c r="W1287" s="40">
        <f>W$134*$D1287*INDEX(W$117:W$133,$E1287)</f>
        <v/>
      </c>
      <c r="X1287" s="40">
        <f>X$134*$D1287*INDEX(X$117:X$133,$E1287)</f>
        <v/>
      </c>
      <c r="Y1287" s="40">
        <f>Y$134*$D1287*INDEX(Y$117:Y$133,$E1287)</f>
        <v/>
      </c>
      <c r="Z1287" s="40">
        <f>Z$134*$D1287*INDEX(Z$117:Z$133,$E1287)</f>
        <v/>
      </c>
      <c r="AA1287" s="40">
        <f>AA$134*$D1287*INDEX(AA$117:AA$133,$E1287)</f>
        <v/>
      </c>
      <c r="AB1287" s="40">
        <f>AB$134*$D1287*INDEX(AB$117:AB$133,$E1287)</f>
        <v/>
      </c>
      <c r="AC1287" s="40">
        <f>AC$134*$D1287*INDEX(AC$117:AC$133,$E1287)</f>
        <v/>
      </c>
      <c r="AD1287" s="42">
        <f>ETSCOST(AD$134,$D1287,INDEX(AD$117:AD$133,$E1287))</f>
        <v/>
      </c>
      <c r="AE1287" s="25">
        <f>LOWER(Settings!$C$4)&amp;".mit."&amp;$A1287&amp;IF($C1287="","","."&amp;$C1287&amp;"."&amp;$B1287)&amp;IF(INDEX(Variables!$D$5:$D$105,MATCH($A1287,Variables!$A$5:$A$105,0))="","","."&amp;INDEX(Variables!$D$5:$D$105,MATCH($A1287,Variables!$A$5:$A$105,0)))&amp;"."&amp;AE$5</f>
        <v/>
      </c>
      <c r="AF1287" s="41">
        <f>AF$134*$D1287*INDEX(AF$117:AF$133,$E1287)</f>
        <v/>
      </c>
      <c r="AG1287" s="40">
        <f>AG$134*$D1287*INDEX(AG$117:AG$133,$E1287)</f>
        <v/>
      </c>
      <c r="AH1287" s="40">
        <f>AH$134*$D1287*INDEX(AH$117:AH$133,$E1287)</f>
        <v/>
      </c>
      <c r="AI1287" s="40">
        <f>AI$134*$D1287*INDEX(AI$117:AI$133,$E1287)</f>
        <v/>
      </c>
      <c r="AJ1287" s="40">
        <f>AJ$134*$D1287*INDEX(AJ$117:AJ$133,$E1287)</f>
        <v/>
      </c>
      <c r="AK1287" s="40">
        <f>AK$134*$D1287*INDEX(AK$117:AK$133,$E1287)</f>
        <v/>
      </c>
      <c r="AL1287" s="40">
        <f>AL$134*$D1287*INDEX(AL$117:AL$133,$E1287)</f>
        <v/>
      </c>
      <c r="AM1287" s="40">
        <f>AM$134*$D1287*INDEX(AM$117:AM$133,$E1287)</f>
        <v/>
      </c>
      <c r="AN1287" s="40">
        <f>AN$134*$D1287*INDEX(AN$117:AN$133,$E1287)</f>
        <v/>
      </c>
      <c r="AO1287" s="40">
        <f>AO$134*$D1287*INDEX(AO$117:AO$133,$E1287)</f>
        <v/>
      </c>
      <c r="AP1287" s="40">
        <f>AP$134*$D1287*INDEX(AP$117:AP$133,$E1287)</f>
        <v/>
      </c>
      <c r="AQ1287" s="40">
        <f>AQ$134*$D1287*INDEX(AQ$117:AQ$133,$E1287)</f>
        <v/>
      </c>
      <c r="AR1287" s="40">
        <f>AR$134*$D1287*INDEX(AR$117:AR$133,$E1287)</f>
        <v/>
      </c>
      <c r="AS1287" s="40">
        <f>AS$134*$D1287*INDEX(AS$117:AS$133,$E1287)</f>
        <v/>
      </c>
      <c r="AT1287" s="40">
        <f>AT$134*$D1287*INDEX(AT$117:AT$133,$E1287)</f>
        <v/>
      </c>
      <c r="AU1287" s="40">
        <f>AU$134*$D1287*INDEX(AU$117:AU$133,$E1287)</f>
        <v/>
      </c>
      <c r="AV1287" s="40">
        <f>AV$134*$D1287*INDEX(AV$117:AV$133,$E1287)</f>
        <v/>
      </c>
      <c r="AW1287" s="40">
        <f>AW$134*$D1287*INDEX(AW$117:AW$133,$E1287)</f>
        <v/>
      </c>
      <c r="AX1287" s="42">
        <f>ETSCOST(AX$134,$D1287,INDEX(AX$117:AX$133,$E1287))</f>
        <v/>
      </c>
    </row>
    <row r="1288" hidden="1" outlineLevel="2">
      <c r="A1288" s="5" t="inlineStr">
        <is>
          <t>ets</t>
        </is>
      </c>
      <c r="B1288" s="5" t="inlineStr">
        <is>
          <t>oop</t>
        </is>
      </c>
      <c r="C1288" s="5" t="inlineStr">
        <is>
          <t>oen</t>
        </is>
      </c>
      <c r="D1288" s="40">
        <f>INDEX(Inputs!$T$5:$T$132,MATCH($B1288&amp;"|"&amp;$C1288,Inputs!$A$5:$A$132,0))</f>
        <v/>
      </c>
      <c r="E1288" s="40">
        <f>INDEX(Inputs!$K$5:$K$132,MATCH($B1288&amp;"|"&amp;$C1288,Inputs!$A$5:$A$132,0))</f>
        <v/>
      </c>
      <c r="F1288" s="39" t="n"/>
      <c r="G1288" s="39" t="n"/>
      <c r="H1288" s="5">
        <f>INDEX(Variables!$B$5:$B$105,MATCH($A1288,Variables!$A$5:$A$105,0))&amp;IF($C1288="",""," | "&amp;INDEX(Mapping!$B$5:$B$26,MATCH($C1288,Mapping!$A$5:$A$26,0))&amp;" | "&amp;INDEX(Mapping!$B$30:$B$41,MATCH($B1288,Mapping!$A$30:$A$41,0)))</f>
        <v/>
      </c>
      <c r="I1288" s="5">
        <f>INDEX(Variables!$C$5:$C$105,MATCH($A1288,Variables!$A$5:$A$105,0))</f>
        <v/>
      </c>
      <c r="J1288" s="5">
        <f>INDEX(Variables!$E$5:$E$105,MATCH($A1288,Variables!$A$5:$A$105,0))</f>
        <v/>
      </c>
      <c r="K1288" s="25">
        <f>LOWER(Settings!$C$4)&amp;".mit."&amp;$A1288&amp;IF($C1288="","","."&amp;$C1288&amp;"."&amp;$B1288)&amp;IF(INDEX(Variables!$D$5:$D$105,MATCH($A1288,Variables!$A$5:$A$105,0))="","","."&amp;INDEX(Variables!$D$5:$D$105,MATCH($A1288,Variables!$A$5:$A$105,0)))&amp;"."&amp;K$5</f>
        <v/>
      </c>
      <c r="L1288" s="41">
        <f>L$134*$D1288*INDEX(L$117:L$133,$E1288)</f>
        <v/>
      </c>
      <c r="M1288" s="40">
        <f>M$134*$D1288*INDEX(M$117:M$133,$E1288)</f>
        <v/>
      </c>
      <c r="N1288" s="40">
        <f>N$134*$D1288*INDEX(N$117:N$133,$E1288)</f>
        <v/>
      </c>
      <c r="O1288" s="40">
        <f>O$134*$D1288*INDEX(O$117:O$133,$E1288)</f>
        <v/>
      </c>
      <c r="P1288" s="40">
        <f>P$134*$D1288*INDEX(P$117:P$133,$E1288)</f>
        <v/>
      </c>
      <c r="Q1288" s="40">
        <f>Q$134*$D1288*INDEX(Q$117:Q$133,$E1288)</f>
        <v/>
      </c>
      <c r="R1288" s="40">
        <f>R$134*$D1288*INDEX(R$117:R$133,$E1288)</f>
        <v/>
      </c>
      <c r="S1288" s="40">
        <f>S$134*$D1288*INDEX(S$117:S$133,$E1288)</f>
        <v/>
      </c>
      <c r="T1288" s="40">
        <f>T$134*$D1288*INDEX(T$117:T$133,$E1288)</f>
        <v/>
      </c>
      <c r="U1288" s="40">
        <f>U$134*$D1288*INDEX(U$117:U$133,$E1288)</f>
        <v/>
      </c>
      <c r="V1288" s="40">
        <f>V$134*$D1288*INDEX(V$117:V$133,$E1288)</f>
        <v/>
      </c>
      <c r="W1288" s="40">
        <f>W$134*$D1288*INDEX(W$117:W$133,$E1288)</f>
        <v/>
      </c>
      <c r="X1288" s="40">
        <f>X$134*$D1288*INDEX(X$117:X$133,$E1288)</f>
        <v/>
      </c>
      <c r="Y1288" s="40">
        <f>Y$134*$D1288*INDEX(Y$117:Y$133,$E1288)</f>
        <v/>
      </c>
      <c r="Z1288" s="40">
        <f>Z$134*$D1288*INDEX(Z$117:Z$133,$E1288)</f>
        <v/>
      </c>
      <c r="AA1288" s="40">
        <f>AA$134*$D1288*INDEX(AA$117:AA$133,$E1288)</f>
        <v/>
      </c>
      <c r="AB1288" s="40">
        <f>AB$134*$D1288*INDEX(AB$117:AB$133,$E1288)</f>
        <v/>
      </c>
      <c r="AC1288" s="40">
        <f>AC$134*$D1288*INDEX(AC$117:AC$133,$E1288)</f>
        <v/>
      </c>
      <c r="AD1288" s="42">
        <f>ETSCOST(AD$134,$D1288,INDEX(AD$117:AD$133,$E1288))</f>
        <v/>
      </c>
      <c r="AE1288" s="25">
        <f>LOWER(Settings!$C$4)&amp;".mit."&amp;$A1288&amp;IF($C1288="","","."&amp;$C1288&amp;"."&amp;$B1288)&amp;IF(INDEX(Variables!$D$5:$D$105,MATCH($A1288,Variables!$A$5:$A$105,0))="","","."&amp;INDEX(Variables!$D$5:$D$105,MATCH($A1288,Variables!$A$5:$A$105,0)))&amp;"."&amp;AE$5</f>
        <v/>
      </c>
      <c r="AF1288" s="41">
        <f>AF$134*$D1288*INDEX(AF$117:AF$133,$E1288)</f>
        <v/>
      </c>
      <c r="AG1288" s="40">
        <f>AG$134*$D1288*INDEX(AG$117:AG$133,$E1288)</f>
        <v/>
      </c>
      <c r="AH1288" s="40">
        <f>AH$134*$D1288*INDEX(AH$117:AH$133,$E1288)</f>
        <v/>
      </c>
      <c r="AI1288" s="40">
        <f>AI$134*$D1288*INDEX(AI$117:AI$133,$E1288)</f>
        <v/>
      </c>
      <c r="AJ1288" s="40">
        <f>AJ$134*$D1288*INDEX(AJ$117:AJ$133,$E1288)</f>
        <v/>
      </c>
      <c r="AK1288" s="40">
        <f>AK$134*$D1288*INDEX(AK$117:AK$133,$E1288)</f>
        <v/>
      </c>
      <c r="AL1288" s="40">
        <f>AL$134*$D1288*INDEX(AL$117:AL$133,$E1288)</f>
        <v/>
      </c>
      <c r="AM1288" s="40">
        <f>AM$134*$D1288*INDEX(AM$117:AM$133,$E1288)</f>
        <v/>
      </c>
      <c r="AN1288" s="40">
        <f>AN$134*$D1288*INDEX(AN$117:AN$133,$E1288)</f>
        <v/>
      </c>
      <c r="AO1288" s="40">
        <f>AO$134*$D1288*INDEX(AO$117:AO$133,$E1288)</f>
        <v/>
      </c>
      <c r="AP1288" s="40">
        <f>AP$134*$D1288*INDEX(AP$117:AP$133,$E1288)</f>
        <v/>
      </c>
      <c r="AQ1288" s="40">
        <f>AQ$134*$D1288*INDEX(AQ$117:AQ$133,$E1288)</f>
        <v/>
      </c>
      <c r="AR1288" s="40">
        <f>AR$134*$D1288*INDEX(AR$117:AR$133,$E1288)</f>
        <v/>
      </c>
      <c r="AS1288" s="40">
        <f>AS$134*$D1288*INDEX(AS$117:AS$133,$E1288)</f>
        <v/>
      </c>
      <c r="AT1288" s="40">
        <f>AT$134*$D1288*INDEX(AT$117:AT$133,$E1288)</f>
        <v/>
      </c>
      <c r="AU1288" s="40">
        <f>AU$134*$D1288*INDEX(AU$117:AU$133,$E1288)</f>
        <v/>
      </c>
      <c r="AV1288" s="40">
        <f>AV$134*$D1288*INDEX(AV$117:AV$133,$E1288)</f>
        <v/>
      </c>
      <c r="AW1288" s="40">
        <f>AW$134*$D1288*INDEX(AW$117:AW$133,$E1288)</f>
        <v/>
      </c>
      <c r="AX1288" s="42">
        <f>ETSCOST(AX$134,$D1288,INDEX(AX$117:AX$133,$E1288))</f>
        <v/>
      </c>
    </row>
    <row r="1289" hidden="1" outlineLevel="2">
      <c r="A1289" s="5" t="inlineStr">
        <is>
          <t>ets</t>
        </is>
      </c>
      <c r="B1289" s="5" t="inlineStr">
        <is>
          <t>bio</t>
        </is>
      </c>
      <c r="C1289" s="5" t="inlineStr">
        <is>
          <t>oen</t>
        </is>
      </c>
      <c r="D1289" s="40">
        <f>INDEX(Inputs!$T$5:$T$132,MATCH($B1289&amp;"|"&amp;$C1289,Inputs!$A$5:$A$132,0))</f>
        <v/>
      </c>
      <c r="E1289" s="40">
        <f>INDEX(Inputs!$K$5:$K$132,MATCH($B1289&amp;"|"&amp;$C1289,Inputs!$A$5:$A$132,0))</f>
        <v/>
      </c>
      <c r="F1289" s="39" t="n"/>
      <c r="G1289" s="39" t="n"/>
      <c r="H1289" s="5">
        <f>INDEX(Variables!$B$5:$B$105,MATCH($A1289,Variables!$A$5:$A$105,0))&amp;IF($C1289="",""," | "&amp;INDEX(Mapping!$B$5:$B$26,MATCH($C1289,Mapping!$A$5:$A$26,0))&amp;" | "&amp;INDEX(Mapping!$B$30:$B$41,MATCH($B1289,Mapping!$A$30:$A$41,0)))</f>
        <v/>
      </c>
      <c r="I1289" s="5">
        <f>INDEX(Variables!$C$5:$C$105,MATCH($A1289,Variables!$A$5:$A$105,0))</f>
        <v/>
      </c>
      <c r="J1289" s="5">
        <f>INDEX(Variables!$E$5:$E$105,MATCH($A1289,Variables!$A$5:$A$105,0))</f>
        <v/>
      </c>
      <c r="K1289" s="25">
        <f>LOWER(Settings!$C$4)&amp;".mit."&amp;$A1289&amp;IF($C1289="","","."&amp;$C1289&amp;"."&amp;$B1289)&amp;IF(INDEX(Variables!$D$5:$D$105,MATCH($A1289,Variables!$A$5:$A$105,0))="","","."&amp;INDEX(Variables!$D$5:$D$105,MATCH($A1289,Variables!$A$5:$A$105,0)))&amp;"."&amp;K$5</f>
        <v/>
      </c>
      <c r="L1289" s="41">
        <f>L$134*$D1289*INDEX(L$117:L$133,$E1289)</f>
        <v/>
      </c>
      <c r="M1289" s="40">
        <f>M$134*$D1289*INDEX(M$117:M$133,$E1289)</f>
        <v/>
      </c>
      <c r="N1289" s="40">
        <f>N$134*$D1289*INDEX(N$117:N$133,$E1289)</f>
        <v/>
      </c>
      <c r="O1289" s="40">
        <f>O$134*$D1289*INDEX(O$117:O$133,$E1289)</f>
        <v/>
      </c>
      <c r="P1289" s="40">
        <f>P$134*$D1289*INDEX(P$117:P$133,$E1289)</f>
        <v/>
      </c>
      <c r="Q1289" s="40">
        <f>Q$134*$D1289*INDEX(Q$117:Q$133,$E1289)</f>
        <v/>
      </c>
      <c r="R1289" s="40">
        <f>R$134*$D1289*INDEX(R$117:R$133,$E1289)</f>
        <v/>
      </c>
      <c r="S1289" s="40">
        <f>S$134*$D1289*INDEX(S$117:S$133,$E1289)</f>
        <v/>
      </c>
      <c r="T1289" s="40">
        <f>T$134*$D1289*INDEX(T$117:T$133,$E1289)</f>
        <v/>
      </c>
      <c r="U1289" s="40">
        <f>U$134*$D1289*INDEX(U$117:U$133,$E1289)</f>
        <v/>
      </c>
      <c r="V1289" s="40">
        <f>V$134*$D1289*INDEX(V$117:V$133,$E1289)</f>
        <v/>
      </c>
      <c r="W1289" s="40">
        <f>W$134*$D1289*INDEX(W$117:W$133,$E1289)</f>
        <v/>
      </c>
      <c r="X1289" s="40">
        <f>X$134*$D1289*INDEX(X$117:X$133,$E1289)</f>
        <v/>
      </c>
      <c r="Y1289" s="40">
        <f>Y$134*$D1289*INDEX(Y$117:Y$133,$E1289)</f>
        <v/>
      </c>
      <c r="Z1289" s="40">
        <f>Z$134*$D1289*INDEX(Z$117:Z$133,$E1289)</f>
        <v/>
      </c>
      <c r="AA1289" s="40">
        <f>AA$134*$D1289*INDEX(AA$117:AA$133,$E1289)</f>
        <v/>
      </c>
      <c r="AB1289" s="40">
        <f>AB$134*$D1289*INDEX(AB$117:AB$133,$E1289)</f>
        <v/>
      </c>
      <c r="AC1289" s="40">
        <f>AC$134*$D1289*INDEX(AC$117:AC$133,$E1289)</f>
        <v/>
      </c>
      <c r="AD1289" s="42">
        <f>ETSCOST(AD$134,$D1289,INDEX(AD$117:AD$133,$E1289))</f>
        <v/>
      </c>
      <c r="AE1289" s="25">
        <f>LOWER(Settings!$C$4)&amp;".mit."&amp;$A1289&amp;IF($C1289="","","."&amp;$C1289&amp;"."&amp;$B1289)&amp;IF(INDEX(Variables!$D$5:$D$105,MATCH($A1289,Variables!$A$5:$A$105,0))="","","."&amp;INDEX(Variables!$D$5:$D$105,MATCH($A1289,Variables!$A$5:$A$105,0)))&amp;"."&amp;AE$5</f>
        <v/>
      </c>
      <c r="AF1289" s="41">
        <f>AF$134*$D1289*INDEX(AF$117:AF$133,$E1289)</f>
        <v/>
      </c>
      <c r="AG1289" s="40">
        <f>AG$134*$D1289*INDEX(AG$117:AG$133,$E1289)</f>
        <v/>
      </c>
      <c r="AH1289" s="40">
        <f>AH$134*$D1289*INDEX(AH$117:AH$133,$E1289)</f>
        <v/>
      </c>
      <c r="AI1289" s="40">
        <f>AI$134*$D1289*INDEX(AI$117:AI$133,$E1289)</f>
        <v/>
      </c>
      <c r="AJ1289" s="40">
        <f>AJ$134*$D1289*INDEX(AJ$117:AJ$133,$E1289)</f>
        <v/>
      </c>
      <c r="AK1289" s="40">
        <f>AK$134*$D1289*INDEX(AK$117:AK$133,$E1289)</f>
        <v/>
      </c>
      <c r="AL1289" s="40">
        <f>AL$134*$D1289*INDEX(AL$117:AL$133,$E1289)</f>
        <v/>
      </c>
      <c r="AM1289" s="40">
        <f>AM$134*$D1289*INDEX(AM$117:AM$133,$E1289)</f>
        <v/>
      </c>
      <c r="AN1289" s="40">
        <f>AN$134*$D1289*INDEX(AN$117:AN$133,$E1289)</f>
        <v/>
      </c>
      <c r="AO1289" s="40">
        <f>AO$134*$D1289*INDEX(AO$117:AO$133,$E1289)</f>
        <v/>
      </c>
      <c r="AP1289" s="40">
        <f>AP$134*$D1289*INDEX(AP$117:AP$133,$E1289)</f>
        <v/>
      </c>
      <c r="AQ1289" s="40">
        <f>AQ$134*$D1289*INDEX(AQ$117:AQ$133,$E1289)</f>
        <v/>
      </c>
      <c r="AR1289" s="40">
        <f>AR$134*$D1289*INDEX(AR$117:AR$133,$E1289)</f>
        <v/>
      </c>
      <c r="AS1289" s="40">
        <f>AS$134*$D1289*INDEX(AS$117:AS$133,$E1289)</f>
        <v/>
      </c>
      <c r="AT1289" s="40">
        <f>AT$134*$D1289*INDEX(AT$117:AT$133,$E1289)</f>
        <v/>
      </c>
      <c r="AU1289" s="40">
        <f>AU$134*$D1289*INDEX(AU$117:AU$133,$E1289)</f>
        <v/>
      </c>
      <c r="AV1289" s="40">
        <f>AV$134*$D1289*INDEX(AV$117:AV$133,$E1289)</f>
        <v/>
      </c>
      <c r="AW1289" s="40">
        <f>AW$134*$D1289*INDEX(AW$117:AW$133,$E1289)</f>
        <v/>
      </c>
      <c r="AX1289" s="42">
        <f>ETSCOST(AX$134,$D1289,INDEX(AX$117:AX$133,$E1289))</f>
        <v/>
      </c>
    </row>
    <row r="1290" hidden="1" outlineLevel="2"/>
    <row r="1291" hidden="1" outlineLevel="2">
      <c r="A1291" s="5" t="inlineStr">
        <is>
          <t>ntx</t>
        </is>
      </c>
      <c r="B1291" s="5" t="inlineStr">
        <is>
          <t>coa</t>
        </is>
      </c>
      <c r="C1291" s="5" t="inlineStr">
        <is>
          <t>oen</t>
        </is>
      </c>
      <c r="D1291" s="40">
        <f>INDEX(Inputs!$L$5:$L$132,MATCH($B1291&amp;"|"&amp;$C1291,Inputs!$A$5:$A$132,0))</f>
        <v/>
      </c>
      <c r="E1291" s="40">
        <f>INDEX(Inputs!$I$5:$I$132,MATCH($B1291&amp;"|"&amp;$C1291,Inputs!$A$5:$A$132,0))</f>
        <v/>
      </c>
      <c r="F1291" s="39" t="n"/>
      <c r="G1291" s="39" t="n"/>
      <c r="H1291" s="5">
        <f>INDEX(Variables!$B$5:$B$105,MATCH($A1291,Variables!$A$5:$A$105,0))&amp;IF($C1291="",""," | "&amp;INDEX(Mapping!$B$5:$B$26,MATCH($C1291,Mapping!$A$5:$A$26,0))&amp;" | "&amp;INDEX(Mapping!$B$30:$B$41,MATCH($B1291,Mapping!$A$30:$A$41,0)))</f>
        <v/>
      </c>
      <c r="I1291" s="5">
        <f>INDEX(Variables!$C$5:$C$105,MATCH($A1291,Variables!$A$5:$A$105,0))</f>
        <v/>
      </c>
      <c r="J1291" s="5">
        <f>INDEX(Variables!$E$5:$E$105,MATCH($A1291,Variables!$A$5:$A$105,0))</f>
        <v/>
      </c>
      <c r="K1291" s="25">
        <f>LOWER(Settings!$C$4)&amp;".mit."&amp;$A1291&amp;IF($C1291="","","."&amp;$C1291&amp;"."&amp;$B1291)&amp;IF(INDEX(Variables!$D$5:$D$105,MATCH($A1291,Variables!$A$5:$A$105,0))="","","."&amp;INDEX(Variables!$D$5:$D$105,MATCH($A1291,Variables!$A$5:$A$105,0)))&amp;"."&amp;K$5</f>
        <v/>
      </c>
      <c r="L1291" s="41">
        <f>INDEX(L$78:L$91,$D1291)/$E1291</f>
        <v/>
      </c>
      <c r="M1291" s="40">
        <f>INDEX(M$78:M$91,$D1291)/$E1291</f>
        <v/>
      </c>
      <c r="N1291" s="40">
        <f>INDEX(N$78:N$91,$D1291)/$E1291</f>
        <v/>
      </c>
      <c r="O1291" s="40">
        <f>INDEX(O$78:O$91,$D1291)/$E1291</f>
        <v/>
      </c>
      <c r="P1291" s="40">
        <f>INDEX(P$78:P$91,$D1291)/$E1291</f>
        <v/>
      </c>
      <c r="Q1291" s="40">
        <f>INDEX(Q$78:Q$91,$D1291)/$E1291</f>
        <v/>
      </c>
      <c r="R1291" s="40">
        <f>INDEX(R$78:R$91,$D1291)/$E1291</f>
        <v/>
      </c>
      <c r="S1291" s="40">
        <f>INDEX(S$78:S$91,$D1291)/$E1291</f>
        <v/>
      </c>
      <c r="T1291" s="40">
        <f>INDEX(T$78:T$91,$D1291)/$E1291</f>
        <v/>
      </c>
      <c r="U1291" s="40">
        <f>INDEX(U$78:U$91,$D1291)/$E1291</f>
        <v/>
      </c>
      <c r="V1291" s="40">
        <f>INDEX(V$78:V$91,$D1291)/$E1291</f>
        <v/>
      </c>
      <c r="W1291" s="40">
        <f>INDEX(W$78:W$91,$D1291)/$E1291</f>
        <v/>
      </c>
      <c r="X1291" s="40">
        <f>INDEX(X$78:X$91,$D1291)/$E1291</f>
        <v/>
      </c>
      <c r="Y1291" s="40">
        <f>INDEX(Y$78:Y$91,$D1291)/$E1291</f>
        <v/>
      </c>
      <c r="Z1291" s="40">
        <f>INDEX(Z$78:Z$91,$D1291)/$E1291</f>
        <v/>
      </c>
      <c r="AA1291" s="40">
        <f>INDEX(AA$78:AA$91,$D1291)/$E1291</f>
        <v/>
      </c>
      <c r="AB1291" s="40">
        <f>INDEX(AB$78:AB$91,$D1291)/$E1291</f>
        <v/>
      </c>
      <c r="AC1291" s="40">
        <f>INDEX(AC$78:AC$91,$D1291)/$E1291</f>
        <v/>
      </c>
      <c r="AD1291" s="42">
        <f>NEWEXCISE(INDEX(AD$78:AD$91,$D1291),$E1291)</f>
        <v/>
      </c>
      <c r="AE1291" s="25">
        <f>LOWER(Settings!$C$4)&amp;".mit."&amp;$A1291&amp;IF($C1291="","","."&amp;$C1291&amp;"."&amp;$B1291)&amp;IF(INDEX(Variables!$D$5:$D$105,MATCH($A1291,Variables!$A$5:$A$105,0))="","","."&amp;INDEX(Variables!$D$5:$D$105,MATCH($A1291,Variables!$A$5:$A$105,0)))&amp;"."&amp;AE$5</f>
        <v/>
      </c>
      <c r="AF1291" s="41">
        <f>INDEX(AF$78:AF$91,$D1291)/$E1291</f>
        <v/>
      </c>
      <c r="AG1291" s="40">
        <f>INDEX(AG$78:AG$91,$D1291)/$E1291</f>
        <v/>
      </c>
      <c r="AH1291" s="40">
        <f>INDEX(AH$78:AH$91,$D1291)/$E1291</f>
        <v/>
      </c>
      <c r="AI1291" s="40">
        <f>INDEX(AI$78:AI$91,$D1291)/$E1291</f>
        <v/>
      </c>
      <c r="AJ1291" s="40">
        <f>INDEX(AJ$78:AJ$91,$D1291)/$E1291</f>
        <v/>
      </c>
      <c r="AK1291" s="40">
        <f>INDEX(AK$78:AK$91,$D1291)/$E1291</f>
        <v/>
      </c>
      <c r="AL1291" s="40">
        <f>INDEX(AL$78:AL$91,$D1291)/$E1291</f>
        <v/>
      </c>
      <c r="AM1291" s="40">
        <f>INDEX(AM$78:AM$91,$D1291)/$E1291</f>
        <v/>
      </c>
      <c r="AN1291" s="40">
        <f>INDEX(AN$78:AN$91,$D1291)/$E1291</f>
        <v/>
      </c>
      <c r="AO1291" s="40">
        <f>INDEX(AO$78:AO$91,$D1291)/$E1291</f>
        <v/>
      </c>
      <c r="AP1291" s="40">
        <f>INDEX(AP$78:AP$91,$D1291)/$E1291</f>
        <v/>
      </c>
      <c r="AQ1291" s="40">
        <f>INDEX(AQ$78:AQ$91,$D1291)/$E1291</f>
        <v/>
      </c>
      <c r="AR1291" s="40">
        <f>INDEX(AR$78:AR$91,$D1291)/$E1291</f>
        <v/>
      </c>
      <c r="AS1291" s="40">
        <f>INDEX(AS$78:AS$91,$D1291)/$E1291</f>
        <v/>
      </c>
      <c r="AT1291" s="40">
        <f>INDEX(AT$78:AT$91,$D1291)/$E1291</f>
        <v/>
      </c>
      <c r="AU1291" s="40">
        <f>INDEX(AU$78:AU$91,$D1291)/$E1291</f>
        <v/>
      </c>
      <c r="AV1291" s="40">
        <f>INDEX(AV$78:AV$91,$D1291)/$E1291</f>
        <v/>
      </c>
      <c r="AW1291" s="40">
        <f>INDEX(AW$78:AW$91,$D1291)/$E1291</f>
        <v/>
      </c>
      <c r="AX1291" s="42">
        <f>NEWEXCISE(INDEX(AX$78:AX$91,$D1291),$E1291)</f>
        <v/>
      </c>
    </row>
    <row r="1292" hidden="1" outlineLevel="2">
      <c r="A1292" s="5" t="inlineStr">
        <is>
          <t>ntx</t>
        </is>
      </c>
      <c r="B1292" s="5" t="inlineStr">
        <is>
          <t>nga</t>
        </is>
      </c>
      <c r="C1292" s="5" t="inlineStr">
        <is>
          <t>oen</t>
        </is>
      </c>
      <c r="D1292" s="40">
        <f>INDEX(Inputs!$L$5:$L$132,MATCH($B1292&amp;"|"&amp;$C1292,Inputs!$A$5:$A$132,0))</f>
        <v/>
      </c>
      <c r="E1292" s="40">
        <f>INDEX(Inputs!$I$5:$I$132,MATCH($B1292&amp;"|"&amp;$C1292,Inputs!$A$5:$A$132,0))</f>
        <v/>
      </c>
      <c r="F1292" s="39" t="n"/>
      <c r="G1292" s="39" t="n"/>
      <c r="H1292" s="5">
        <f>INDEX(Variables!$B$5:$B$105,MATCH($A1292,Variables!$A$5:$A$105,0))&amp;IF($C1292="",""," | "&amp;INDEX(Mapping!$B$5:$B$26,MATCH($C1292,Mapping!$A$5:$A$26,0))&amp;" | "&amp;INDEX(Mapping!$B$30:$B$41,MATCH($B1292,Mapping!$A$30:$A$41,0)))</f>
        <v/>
      </c>
      <c r="I1292" s="5">
        <f>INDEX(Variables!$C$5:$C$105,MATCH($A1292,Variables!$A$5:$A$105,0))</f>
        <v/>
      </c>
      <c r="J1292" s="5">
        <f>INDEX(Variables!$E$5:$E$105,MATCH($A1292,Variables!$A$5:$A$105,0))</f>
        <v/>
      </c>
      <c r="K1292" s="25">
        <f>LOWER(Settings!$C$4)&amp;".mit."&amp;$A1292&amp;IF($C1292="","","."&amp;$C1292&amp;"."&amp;$B1292)&amp;IF(INDEX(Variables!$D$5:$D$105,MATCH($A1292,Variables!$A$5:$A$105,0))="","","."&amp;INDEX(Variables!$D$5:$D$105,MATCH($A1292,Variables!$A$5:$A$105,0)))&amp;"."&amp;K$5</f>
        <v/>
      </c>
      <c r="L1292" s="41">
        <f>INDEX(L$78:L$91,$D1292)/$E1292</f>
        <v/>
      </c>
      <c r="M1292" s="40">
        <f>INDEX(M$78:M$91,$D1292)/$E1292</f>
        <v/>
      </c>
      <c r="N1292" s="40">
        <f>INDEX(N$78:N$91,$D1292)/$E1292</f>
        <v/>
      </c>
      <c r="O1292" s="40">
        <f>INDEX(O$78:O$91,$D1292)/$E1292</f>
        <v/>
      </c>
      <c r="P1292" s="40">
        <f>INDEX(P$78:P$91,$D1292)/$E1292</f>
        <v/>
      </c>
      <c r="Q1292" s="40">
        <f>INDEX(Q$78:Q$91,$D1292)/$E1292</f>
        <v/>
      </c>
      <c r="R1292" s="40">
        <f>INDEX(R$78:R$91,$D1292)/$E1292</f>
        <v/>
      </c>
      <c r="S1292" s="40">
        <f>INDEX(S$78:S$91,$D1292)/$E1292</f>
        <v/>
      </c>
      <c r="T1292" s="40">
        <f>INDEX(T$78:T$91,$D1292)/$E1292</f>
        <v/>
      </c>
      <c r="U1292" s="40">
        <f>INDEX(U$78:U$91,$D1292)/$E1292</f>
        <v/>
      </c>
      <c r="V1292" s="40">
        <f>INDEX(V$78:V$91,$D1292)/$E1292</f>
        <v/>
      </c>
      <c r="W1292" s="40">
        <f>INDEX(W$78:W$91,$D1292)/$E1292</f>
        <v/>
      </c>
      <c r="X1292" s="40">
        <f>INDEX(X$78:X$91,$D1292)/$E1292</f>
        <v/>
      </c>
      <c r="Y1292" s="40">
        <f>INDEX(Y$78:Y$91,$D1292)/$E1292</f>
        <v/>
      </c>
      <c r="Z1292" s="40">
        <f>INDEX(Z$78:Z$91,$D1292)/$E1292</f>
        <v/>
      </c>
      <c r="AA1292" s="40">
        <f>INDEX(AA$78:AA$91,$D1292)/$E1292</f>
        <v/>
      </c>
      <c r="AB1292" s="40">
        <f>INDEX(AB$78:AB$91,$D1292)/$E1292</f>
        <v/>
      </c>
      <c r="AC1292" s="40">
        <f>INDEX(AC$78:AC$91,$D1292)/$E1292</f>
        <v/>
      </c>
      <c r="AD1292" s="42">
        <f>NEWEXCISE(INDEX(AD$78:AD$91,$D1292),$E1292)</f>
        <v/>
      </c>
      <c r="AE1292" s="25">
        <f>LOWER(Settings!$C$4)&amp;".mit."&amp;$A1292&amp;IF($C1292="","","."&amp;$C1292&amp;"."&amp;$B1292)&amp;IF(INDEX(Variables!$D$5:$D$105,MATCH($A1292,Variables!$A$5:$A$105,0))="","","."&amp;INDEX(Variables!$D$5:$D$105,MATCH($A1292,Variables!$A$5:$A$105,0)))&amp;"."&amp;AE$5</f>
        <v/>
      </c>
      <c r="AF1292" s="41">
        <f>INDEX(AF$78:AF$91,$D1292)/$E1292</f>
        <v/>
      </c>
      <c r="AG1292" s="40">
        <f>INDEX(AG$78:AG$91,$D1292)/$E1292</f>
        <v/>
      </c>
      <c r="AH1292" s="40">
        <f>INDEX(AH$78:AH$91,$D1292)/$E1292</f>
        <v/>
      </c>
      <c r="AI1292" s="40">
        <f>INDEX(AI$78:AI$91,$D1292)/$E1292</f>
        <v/>
      </c>
      <c r="AJ1292" s="40">
        <f>INDEX(AJ$78:AJ$91,$D1292)/$E1292</f>
        <v/>
      </c>
      <c r="AK1292" s="40">
        <f>INDEX(AK$78:AK$91,$D1292)/$E1292</f>
        <v/>
      </c>
      <c r="AL1292" s="40">
        <f>INDEX(AL$78:AL$91,$D1292)/$E1292</f>
        <v/>
      </c>
      <c r="AM1292" s="40">
        <f>INDEX(AM$78:AM$91,$D1292)/$E1292</f>
        <v/>
      </c>
      <c r="AN1292" s="40">
        <f>INDEX(AN$78:AN$91,$D1292)/$E1292</f>
        <v/>
      </c>
      <c r="AO1292" s="40">
        <f>INDEX(AO$78:AO$91,$D1292)/$E1292</f>
        <v/>
      </c>
      <c r="AP1292" s="40">
        <f>INDEX(AP$78:AP$91,$D1292)/$E1292</f>
        <v/>
      </c>
      <c r="AQ1292" s="40">
        <f>INDEX(AQ$78:AQ$91,$D1292)/$E1292</f>
        <v/>
      </c>
      <c r="AR1292" s="40">
        <f>INDEX(AR$78:AR$91,$D1292)/$E1292</f>
        <v/>
      </c>
      <c r="AS1292" s="40">
        <f>INDEX(AS$78:AS$91,$D1292)/$E1292</f>
        <v/>
      </c>
      <c r="AT1292" s="40">
        <f>INDEX(AT$78:AT$91,$D1292)/$E1292</f>
        <v/>
      </c>
      <c r="AU1292" s="40">
        <f>INDEX(AU$78:AU$91,$D1292)/$E1292</f>
        <v/>
      </c>
      <c r="AV1292" s="40">
        <f>INDEX(AV$78:AV$91,$D1292)/$E1292</f>
        <v/>
      </c>
      <c r="AW1292" s="40">
        <f>INDEX(AW$78:AW$91,$D1292)/$E1292</f>
        <v/>
      </c>
      <c r="AX1292" s="42">
        <f>NEWEXCISE(INDEX(AX$78:AX$91,$D1292),$E1292)</f>
        <v/>
      </c>
    </row>
    <row r="1293" hidden="1" outlineLevel="2">
      <c r="A1293" s="5" t="inlineStr">
        <is>
          <t>ntx</t>
        </is>
      </c>
      <c r="B1293" s="5" t="inlineStr">
        <is>
          <t>gso</t>
        </is>
      </c>
      <c r="C1293" s="5" t="inlineStr">
        <is>
          <t>oen</t>
        </is>
      </c>
      <c r="D1293" s="40">
        <f>INDEX(Inputs!$L$5:$L$132,MATCH($B1293&amp;"|"&amp;$C1293,Inputs!$A$5:$A$132,0))</f>
        <v/>
      </c>
      <c r="E1293" s="40">
        <f>INDEX(Inputs!$I$5:$I$132,MATCH($B1293&amp;"|"&amp;$C1293,Inputs!$A$5:$A$132,0))</f>
        <v/>
      </c>
      <c r="F1293" s="39" t="n"/>
      <c r="G1293" s="39" t="n"/>
      <c r="H1293" s="5">
        <f>INDEX(Variables!$B$5:$B$105,MATCH($A1293,Variables!$A$5:$A$105,0))&amp;IF($C1293="",""," | "&amp;INDEX(Mapping!$B$5:$B$26,MATCH($C1293,Mapping!$A$5:$A$26,0))&amp;" | "&amp;INDEX(Mapping!$B$30:$B$41,MATCH($B1293,Mapping!$A$30:$A$41,0)))</f>
        <v/>
      </c>
      <c r="I1293" s="5">
        <f>INDEX(Variables!$C$5:$C$105,MATCH($A1293,Variables!$A$5:$A$105,0))</f>
        <v/>
      </c>
      <c r="J1293" s="5">
        <f>INDEX(Variables!$E$5:$E$105,MATCH($A1293,Variables!$A$5:$A$105,0))</f>
        <v/>
      </c>
      <c r="K1293" s="25">
        <f>LOWER(Settings!$C$4)&amp;".mit."&amp;$A1293&amp;IF($C1293="","","."&amp;$C1293&amp;"."&amp;$B1293)&amp;IF(INDEX(Variables!$D$5:$D$105,MATCH($A1293,Variables!$A$5:$A$105,0))="","","."&amp;INDEX(Variables!$D$5:$D$105,MATCH($A1293,Variables!$A$5:$A$105,0)))&amp;"."&amp;K$5</f>
        <v/>
      </c>
      <c r="L1293" s="41">
        <f>INDEX(L$78:L$91,$D1293)/$E1293</f>
        <v/>
      </c>
      <c r="M1293" s="40">
        <f>INDEX(M$78:M$91,$D1293)/$E1293</f>
        <v/>
      </c>
      <c r="N1293" s="40">
        <f>INDEX(N$78:N$91,$D1293)/$E1293</f>
        <v/>
      </c>
      <c r="O1293" s="40">
        <f>INDEX(O$78:O$91,$D1293)/$E1293</f>
        <v/>
      </c>
      <c r="P1293" s="40">
        <f>INDEX(P$78:P$91,$D1293)/$E1293</f>
        <v/>
      </c>
      <c r="Q1293" s="40">
        <f>INDEX(Q$78:Q$91,$D1293)/$E1293</f>
        <v/>
      </c>
      <c r="R1293" s="40">
        <f>INDEX(R$78:R$91,$D1293)/$E1293</f>
        <v/>
      </c>
      <c r="S1293" s="40">
        <f>INDEX(S$78:S$91,$D1293)/$E1293</f>
        <v/>
      </c>
      <c r="T1293" s="40">
        <f>INDEX(T$78:T$91,$D1293)/$E1293</f>
        <v/>
      </c>
      <c r="U1293" s="40">
        <f>INDEX(U$78:U$91,$D1293)/$E1293</f>
        <v/>
      </c>
      <c r="V1293" s="40">
        <f>INDEX(V$78:V$91,$D1293)/$E1293</f>
        <v/>
      </c>
      <c r="W1293" s="40">
        <f>INDEX(W$78:W$91,$D1293)/$E1293</f>
        <v/>
      </c>
      <c r="X1293" s="40">
        <f>INDEX(X$78:X$91,$D1293)/$E1293</f>
        <v/>
      </c>
      <c r="Y1293" s="40">
        <f>INDEX(Y$78:Y$91,$D1293)/$E1293</f>
        <v/>
      </c>
      <c r="Z1293" s="40">
        <f>INDEX(Z$78:Z$91,$D1293)/$E1293</f>
        <v/>
      </c>
      <c r="AA1293" s="40">
        <f>INDEX(AA$78:AA$91,$D1293)/$E1293</f>
        <v/>
      </c>
      <c r="AB1293" s="40">
        <f>INDEX(AB$78:AB$91,$D1293)/$E1293</f>
        <v/>
      </c>
      <c r="AC1293" s="40">
        <f>INDEX(AC$78:AC$91,$D1293)/$E1293</f>
        <v/>
      </c>
      <c r="AD1293" s="42">
        <f>NEWEXCISE(INDEX(AD$78:AD$91,$D1293),$E1293)</f>
        <v/>
      </c>
      <c r="AE1293" s="25">
        <f>LOWER(Settings!$C$4)&amp;".mit."&amp;$A1293&amp;IF($C1293="","","."&amp;$C1293&amp;"."&amp;$B1293)&amp;IF(INDEX(Variables!$D$5:$D$105,MATCH($A1293,Variables!$A$5:$A$105,0))="","","."&amp;INDEX(Variables!$D$5:$D$105,MATCH($A1293,Variables!$A$5:$A$105,0)))&amp;"."&amp;AE$5</f>
        <v/>
      </c>
      <c r="AF1293" s="41">
        <f>INDEX(AF$78:AF$91,$D1293)/$E1293</f>
        <v/>
      </c>
      <c r="AG1293" s="40">
        <f>INDEX(AG$78:AG$91,$D1293)/$E1293</f>
        <v/>
      </c>
      <c r="AH1293" s="40">
        <f>INDEX(AH$78:AH$91,$D1293)/$E1293</f>
        <v/>
      </c>
      <c r="AI1293" s="40">
        <f>INDEX(AI$78:AI$91,$D1293)/$E1293</f>
        <v/>
      </c>
      <c r="AJ1293" s="40">
        <f>INDEX(AJ$78:AJ$91,$D1293)/$E1293</f>
        <v/>
      </c>
      <c r="AK1293" s="40">
        <f>INDEX(AK$78:AK$91,$D1293)/$E1293</f>
        <v/>
      </c>
      <c r="AL1293" s="40">
        <f>INDEX(AL$78:AL$91,$D1293)/$E1293</f>
        <v/>
      </c>
      <c r="AM1293" s="40">
        <f>INDEX(AM$78:AM$91,$D1293)/$E1293</f>
        <v/>
      </c>
      <c r="AN1293" s="40">
        <f>INDEX(AN$78:AN$91,$D1293)/$E1293</f>
        <v/>
      </c>
      <c r="AO1293" s="40">
        <f>INDEX(AO$78:AO$91,$D1293)/$E1293</f>
        <v/>
      </c>
      <c r="AP1293" s="40">
        <f>INDEX(AP$78:AP$91,$D1293)/$E1293</f>
        <v/>
      </c>
      <c r="AQ1293" s="40">
        <f>INDEX(AQ$78:AQ$91,$D1293)/$E1293</f>
        <v/>
      </c>
      <c r="AR1293" s="40">
        <f>INDEX(AR$78:AR$91,$D1293)/$E1293</f>
        <v/>
      </c>
      <c r="AS1293" s="40">
        <f>INDEX(AS$78:AS$91,$D1293)/$E1293</f>
        <v/>
      </c>
      <c r="AT1293" s="40">
        <f>INDEX(AT$78:AT$91,$D1293)/$E1293</f>
        <v/>
      </c>
      <c r="AU1293" s="40">
        <f>INDEX(AU$78:AU$91,$D1293)/$E1293</f>
        <v/>
      </c>
      <c r="AV1293" s="40">
        <f>INDEX(AV$78:AV$91,$D1293)/$E1293</f>
        <v/>
      </c>
      <c r="AW1293" s="40">
        <f>INDEX(AW$78:AW$91,$D1293)/$E1293</f>
        <v/>
      </c>
      <c r="AX1293" s="42">
        <f>NEWEXCISE(INDEX(AX$78:AX$91,$D1293),$E1293)</f>
        <v/>
      </c>
    </row>
    <row r="1294" hidden="1" outlineLevel="2">
      <c r="A1294" s="5" t="inlineStr">
        <is>
          <t>ntx</t>
        </is>
      </c>
      <c r="B1294" s="5" t="inlineStr">
        <is>
          <t>die</t>
        </is>
      </c>
      <c r="C1294" s="5" t="inlineStr">
        <is>
          <t>oen</t>
        </is>
      </c>
      <c r="D1294" s="40">
        <f>INDEX(Inputs!$L$5:$L$132,MATCH($B1294&amp;"|"&amp;$C1294,Inputs!$A$5:$A$132,0))</f>
        <v/>
      </c>
      <c r="E1294" s="40">
        <f>INDEX(Inputs!$I$5:$I$132,MATCH($B1294&amp;"|"&amp;$C1294,Inputs!$A$5:$A$132,0))</f>
        <v/>
      </c>
      <c r="F1294" s="39" t="n"/>
      <c r="G1294" s="39" t="n"/>
      <c r="H1294" s="5">
        <f>INDEX(Variables!$B$5:$B$105,MATCH($A1294,Variables!$A$5:$A$105,0))&amp;IF($C1294="",""," | "&amp;INDEX(Mapping!$B$5:$B$26,MATCH($C1294,Mapping!$A$5:$A$26,0))&amp;" | "&amp;INDEX(Mapping!$B$30:$B$41,MATCH($B1294,Mapping!$A$30:$A$41,0)))</f>
        <v/>
      </c>
      <c r="I1294" s="5">
        <f>INDEX(Variables!$C$5:$C$105,MATCH($A1294,Variables!$A$5:$A$105,0))</f>
        <v/>
      </c>
      <c r="J1294" s="5">
        <f>INDEX(Variables!$E$5:$E$105,MATCH($A1294,Variables!$A$5:$A$105,0))</f>
        <v/>
      </c>
      <c r="K1294" s="25">
        <f>LOWER(Settings!$C$4)&amp;".mit."&amp;$A1294&amp;IF($C1294="","","."&amp;$C1294&amp;"."&amp;$B1294)&amp;IF(INDEX(Variables!$D$5:$D$105,MATCH($A1294,Variables!$A$5:$A$105,0))="","","."&amp;INDEX(Variables!$D$5:$D$105,MATCH($A1294,Variables!$A$5:$A$105,0)))&amp;"."&amp;K$5</f>
        <v/>
      </c>
      <c r="L1294" s="41">
        <f>INDEX(L$78:L$91,$D1294)/$E1294</f>
        <v/>
      </c>
      <c r="M1294" s="40">
        <f>INDEX(M$78:M$91,$D1294)/$E1294</f>
        <v/>
      </c>
      <c r="N1294" s="40">
        <f>INDEX(N$78:N$91,$D1294)/$E1294</f>
        <v/>
      </c>
      <c r="O1294" s="40">
        <f>INDEX(O$78:O$91,$D1294)/$E1294</f>
        <v/>
      </c>
      <c r="P1294" s="40">
        <f>INDEX(P$78:P$91,$D1294)/$E1294</f>
        <v/>
      </c>
      <c r="Q1294" s="40">
        <f>INDEX(Q$78:Q$91,$D1294)/$E1294</f>
        <v/>
      </c>
      <c r="R1294" s="40">
        <f>INDEX(R$78:R$91,$D1294)/$E1294</f>
        <v/>
      </c>
      <c r="S1294" s="40">
        <f>INDEX(S$78:S$91,$D1294)/$E1294</f>
        <v/>
      </c>
      <c r="T1294" s="40">
        <f>INDEX(T$78:T$91,$D1294)/$E1294</f>
        <v/>
      </c>
      <c r="U1294" s="40">
        <f>INDEX(U$78:U$91,$D1294)/$E1294</f>
        <v/>
      </c>
      <c r="V1294" s="40">
        <f>INDEX(V$78:V$91,$D1294)/$E1294</f>
        <v/>
      </c>
      <c r="W1294" s="40">
        <f>INDEX(W$78:W$91,$D1294)/$E1294</f>
        <v/>
      </c>
      <c r="X1294" s="40">
        <f>INDEX(X$78:X$91,$D1294)/$E1294</f>
        <v/>
      </c>
      <c r="Y1294" s="40">
        <f>INDEX(Y$78:Y$91,$D1294)/$E1294</f>
        <v/>
      </c>
      <c r="Z1294" s="40">
        <f>INDEX(Z$78:Z$91,$D1294)/$E1294</f>
        <v/>
      </c>
      <c r="AA1294" s="40">
        <f>INDEX(AA$78:AA$91,$D1294)/$E1294</f>
        <v/>
      </c>
      <c r="AB1294" s="40">
        <f>INDEX(AB$78:AB$91,$D1294)/$E1294</f>
        <v/>
      </c>
      <c r="AC1294" s="40">
        <f>INDEX(AC$78:AC$91,$D1294)/$E1294</f>
        <v/>
      </c>
      <c r="AD1294" s="42">
        <f>NEWEXCISE(INDEX(AD$78:AD$91,$D1294),$E1294)</f>
        <v/>
      </c>
      <c r="AE1294" s="25">
        <f>LOWER(Settings!$C$4)&amp;".mit."&amp;$A1294&amp;IF($C1294="","","."&amp;$C1294&amp;"."&amp;$B1294)&amp;IF(INDEX(Variables!$D$5:$D$105,MATCH($A1294,Variables!$A$5:$A$105,0))="","","."&amp;INDEX(Variables!$D$5:$D$105,MATCH($A1294,Variables!$A$5:$A$105,0)))&amp;"."&amp;AE$5</f>
        <v/>
      </c>
      <c r="AF1294" s="41">
        <f>INDEX(AF$78:AF$91,$D1294)/$E1294</f>
        <v/>
      </c>
      <c r="AG1294" s="40">
        <f>INDEX(AG$78:AG$91,$D1294)/$E1294</f>
        <v/>
      </c>
      <c r="AH1294" s="40">
        <f>INDEX(AH$78:AH$91,$D1294)/$E1294</f>
        <v/>
      </c>
      <c r="AI1294" s="40">
        <f>INDEX(AI$78:AI$91,$D1294)/$E1294</f>
        <v/>
      </c>
      <c r="AJ1294" s="40">
        <f>INDEX(AJ$78:AJ$91,$D1294)/$E1294</f>
        <v/>
      </c>
      <c r="AK1294" s="40">
        <f>INDEX(AK$78:AK$91,$D1294)/$E1294</f>
        <v/>
      </c>
      <c r="AL1294" s="40">
        <f>INDEX(AL$78:AL$91,$D1294)/$E1294</f>
        <v/>
      </c>
      <c r="AM1294" s="40">
        <f>INDEX(AM$78:AM$91,$D1294)/$E1294</f>
        <v/>
      </c>
      <c r="AN1294" s="40">
        <f>INDEX(AN$78:AN$91,$D1294)/$E1294</f>
        <v/>
      </c>
      <c r="AO1294" s="40">
        <f>INDEX(AO$78:AO$91,$D1294)/$E1294</f>
        <v/>
      </c>
      <c r="AP1294" s="40">
        <f>INDEX(AP$78:AP$91,$D1294)/$E1294</f>
        <v/>
      </c>
      <c r="AQ1294" s="40">
        <f>INDEX(AQ$78:AQ$91,$D1294)/$E1294</f>
        <v/>
      </c>
      <c r="AR1294" s="40">
        <f>INDEX(AR$78:AR$91,$D1294)/$E1294</f>
        <v/>
      </c>
      <c r="AS1294" s="40">
        <f>INDEX(AS$78:AS$91,$D1294)/$E1294</f>
        <v/>
      </c>
      <c r="AT1294" s="40">
        <f>INDEX(AT$78:AT$91,$D1294)/$E1294</f>
        <v/>
      </c>
      <c r="AU1294" s="40">
        <f>INDEX(AU$78:AU$91,$D1294)/$E1294</f>
        <v/>
      </c>
      <c r="AV1294" s="40">
        <f>INDEX(AV$78:AV$91,$D1294)/$E1294</f>
        <v/>
      </c>
      <c r="AW1294" s="40">
        <f>INDEX(AW$78:AW$91,$D1294)/$E1294</f>
        <v/>
      </c>
      <c r="AX1294" s="42">
        <f>NEWEXCISE(INDEX(AX$78:AX$91,$D1294),$E1294)</f>
        <v/>
      </c>
    </row>
    <row r="1295" hidden="1" outlineLevel="2">
      <c r="A1295" s="5" t="inlineStr">
        <is>
          <t>ntx</t>
        </is>
      </c>
      <c r="B1295" s="5" t="inlineStr">
        <is>
          <t>lpg</t>
        </is>
      </c>
      <c r="C1295" s="5" t="inlineStr">
        <is>
          <t>oen</t>
        </is>
      </c>
      <c r="D1295" s="40">
        <f>INDEX(Inputs!$L$5:$L$132,MATCH($B1295&amp;"|"&amp;$C1295,Inputs!$A$5:$A$132,0))</f>
        <v/>
      </c>
      <c r="E1295" s="40">
        <f>INDEX(Inputs!$I$5:$I$132,MATCH($B1295&amp;"|"&amp;$C1295,Inputs!$A$5:$A$132,0))</f>
        <v/>
      </c>
      <c r="F1295" s="39" t="n"/>
      <c r="G1295" s="39" t="n"/>
      <c r="H1295" s="5">
        <f>INDEX(Variables!$B$5:$B$105,MATCH($A1295,Variables!$A$5:$A$105,0))&amp;IF($C1295="",""," | "&amp;INDEX(Mapping!$B$5:$B$26,MATCH($C1295,Mapping!$A$5:$A$26,0))&amp;" | "&amp;INDEX(Mapping!$B$30:$B$41,MATCH($B1295,Mapping!$A$30:$A$41,0)))</f>
        <v/>
      </c>
      <c r="I1295" s="5">
        <f>INDEX(Variables!$C$5:$C$105,MATCH($A1295,Variables!$A$5:$A$105,0))</f>
        <v/>
      </c>
      <c r="J1295" s="5">
        <f>INDEX(Variables!$E$5:$E$105,MATCH($A1295,Variables!$A$5:$A$105,0))</f>
        <v/>
      </c>
      <c r="K1295" s="25">
        <f>LOWER(Settings!$C$4)&amp;".mit."&amp;$A1295&amp;IF($C1295="","","."&amp;$C1295&amp;"."&amp;$B1295)&amp;IF(INDEX(Variables!$D$5:$D$105,MATCH($A1295,Variables!$A$5:$A$105,0))="","","."&amp;INDEX(Variables!$D$5:$D$105,MATCH($A1295,Variables!$A$5:$A$105,0)))&amp;"."&amp;K$5</f>
        <v/>
      </c>
      <c r="L1295" s="41">
        <f>INDEX(L$78:L$91,$D1295)/$E1295</f>
        <v/>
      </c>
      <c r="M1295" s="40">
        <f>INDEX(M$78:M$91,$D1295)/$E1295</f>
        <v/>
      </c>
      <c r="N1295" s="40">
        <f>INDEX(N$78:N$91,$D1295)/$E1295</f>
        <v/>
      </c>
      <c r="O1295" s="40">
        <f>INDEX(O$78:O$91,$D1295)/$E1295</f>
        <v/>
      </c>
      <c r="P1295" s="40">
        <f>INDEX(P$78:P$91,$D1295)/$E1295</f>
        <v/>
      </c>
      <c r="Q1295" s="40">
        <f>INDEX(Q$78:Q$91,$D1295)/$E1295</f>
        <v/>
      </c>
      <c r="R1295" s="40">
        <f>INDEX(R$78:R$91,$D1295)/$E1295</f>
        <v/>
      </c>
      <c r="S1295" s="40">
        <f>INDEX(S$78:S$91,$D1295)/$E1295</f>
        <v/>
      </c>
      <c r="T1295" s="40">
        <f>INDEX(T$78:T$91,$D1295)/$E1295</f>
        <v/>
      </c>
      <c r="U1295" s="40">
        <f>INDEX(U$78:U$91,$D1295)/$E1295</f>
        <v/>
      </c>
      <c r="V1295" s="40">
        <f>INDEX(V$78:V$91,$D1295)/$E1295</f>
        <v/>
      </c>
      <c r="W1295" s="40">
        <f>INDEX(W$78:W$91,$D1295)/$E1295</f>
        <v/>
      </c>
      <c r="X1295" s="40">
        <f>INDEX(X$78:X$91,$D1295)/$E1295</f>
        <v/>
      </c>
      <c r="Y1295" s="40">
        <f>INDEX(Y$78:Y$91,$D1295)/$E1295</f>
        <v/>
      </c>
      <c r="Z1295" s="40">
        <f>INDEX(Z$78:Z$91,$D1295)/$E1295</f>
        <v/>
      </c>
      <c r="AA1295" s="40">
        <f>INDEX(AA$78:AA$91,$D1295)/$E1295</f>
        <v/>
      </c>
      <c r="AB1295" s="40">
        <f>INDEX(AB$78:AB$91,$D1295)/$E1295</f>
        <v/>
      </c>
      <c r="AC1295" s="40">
        <f>INDEX(AC$78:AC$91,$D1295)/$E1295</f>
        <v/>
      </c>
      <c r="AD1295" s="42">
        <f>NEWEXCISE(INDEX(AD$78:AD$91,$D1295),$E1295)</f>
        <v/>
      </c>
      <c r="AE1295" s="25">
        <f>LOWER(Settings!$C$4)&amp;".mit."&amp;$A1295&amp;IF($C1295="","","."&amp;$C1295&amp;"."&amp;$B1295)&amp;IF(INDEX(Variables!$D$5:$D$105,MATCH($A1295,Variables!$A$5:$A$105,0))="","","."&amp;INDEX(Variables!$D$5:$D$105,MATCH($A1295,Variables!$A$5:$A$105,0)))&amp;"."&amp;AE$5</f>
        <v/>
      </c>
      <c r="AF1295" s="41">
        <f>INDEX(AF$78:AF$91,$D1295)/$E1295</f>
        <v/>
      </c>
      <c r="AG1295" s="40">
        <f>INDEX(AG$78:AG$91,$D1295)/$E1295</f>
        <v/>
      </c>
      <c r="AH1295" s="40">
        <f>INDEX(AH$78:AH$91,$D1295)/$E1295</f>
        <v/>
      </c>
      <c r="AI1295" s="40">
        <f>INDEX(AI$78:AI$91,$D1295)/$E1295</f>
        <v/>
      </c>
      <c r="AJ1295" s="40">
        <f>INDEX(AJ$78:AJ$91,$D1295)/$E1295</f>
        <v/>
      </c>
      <c r="AK1295" s="40">
        <f>INDEX(AK$78:AK$91,$D1295)/$E1295</f>
        <v/>
      </c>
      <c r="AL1295" s="40">
        <f>INDEX(AL$78:AL$91,$D1295)/$E1295</f>
        <v/>
      </c>
      <c r="AM1295" s="40">
        <f>INDEX(AM$78:AM$91,$D1295)/$E1295</f>
        <v/>
      </c>
      <c r="AN1295" s="40">
        <f>INDEX(AN$78:AN$91,$D1295)/$E1295</f>
        <v/>
      </c>
      <c r="AO1295" s="40">
        <f>INDEX(AO$78:AO$91,$D1295)/$E1295</f>
        <v/>
      </c>
      <c r="AP1295" s="40">
        <f>INDEX(AP$78:AP$91,$D1295)/$E1295</f>
        <v/>
      </c>
      <c r="AQ1295" s="40">
        <f>INDEX(AQ$78:AQ$91,$D1295)/$E1295</f>
        <v/>
      </c>
      <c r="AR1295" s="40">
        <f>INDEX(AR$78:AR$91,$D1295)/$E1295</f>
        <v/>
      </c>
      <c r="AS1295" s="40">
        <f>INDEX(AS$78:AS$91,$D1295)/$E1295</f>
        <v/>
      </c>
      <c r="AT1295" s="40">
        <f>INDEX(AT$78:AT$91,$D1295)/$E1295</f>
        <v/>
      </c>
      <c r="AU1295" s="40">
        <f>INDEX(AU$78:AU$91,$D1295)/$E1295</f>
        <v/>
      </c>
      <c r="AV1295" s="40">
        <f>INDEX(AV$78:AV$91,$D1295)/$E1295</f>
        <v/>
      </c>
      <c r="AW1295" s="40">
        <f>INDEX(AW$78:AW$91,$D1295)/$E1295</f>
        <v/>
      </c>
      <c r="AX1295" s="42">
        <f>NEWEXCISE(INDEX(AX$78:AX$91,$D1295),$E1295)</f>
        <v/>
      </c>
    </row>
    <row r="1296" hidden="1" outlineLevel="2">
      <c r="A1296" s="5" t="inlineStr">
        <is>
          <t>ntx</t>
        </is>
      </c>
      <c r="B1296" s="5" t="inlineStr">
        <is>
          <t>ker</t>
        </is>
      </c>
      <c r="C1296" s="5" t="inlineStr">
        <is>
          <t>oen</t>
        </is>
      </c>
      <c r="D1296" s="40">
        <f>INDEX(Inputs!$L$5:$L$132,MATCH($B1296&amp;"|"&amp;$C1296,Inputs!$A$5:$A$132,0))</f>
        <v/>
      </c>
      <c r="E1296" s="40">
        <f>INDEX(Inputs!$I$5:$I$132,MATCH($B1296&amp;"|"&amp;$C1296,Inputs!$A$5:$A$132,0))</f>
        <v/>
      </c>
      <c r="F1296" s="39" t="n"/>
      <c r="G1296" s="39" t="n"/>
      <c r="H1296" s="5">
        <f>INDEX(Variables!$B$5:$B$105,MATCH($A1296,Variables!$A$5:$A$105,0))&amp;IF($C1296="",""," | "&amp;INDEX(Mapping!$B$5:$B$26,MATCH($C1296,Mapping!$A$5:$A$26,0))&amp;" | "&amp;INDEX(Mapping!$B$30:$B$41,MATCH($B1296,Mapping!$A$30:$A$41,0)))</f>
        <v/>
      </c>
      <c r="I1296" s="5">
        <f>INDEX(Variables!$C$5:$C$105,MATCH($A1296,Variables!$A$5:$A$105,0))</f>
        <v/>
      </c>
      <c r="J1296" s="5">
        <f>INDEX(Variables!$E$5:$E$105,MATCH($A1296,Variables!$A$5:$A$105,0))</f>
        <v/>
      </c>
      <c r="K1296" s="25">
        <f>LOWER(Settings!$C$4)&amp;".mit."&amp;$A1296&amp;IF($C1296="","","."&amp;$C1296&amp;"."&amp;$B1296)&amp;IF(INDEX(Variables!$D$5:$D$105,MATCH($A1296,Variables!$A$5:$A$105,0))="","","."&amp;INDEX(Variables!$D$5:$D$105,MATCH($A1296,Variables!$A$5:$A$105,0)))&amp;"."&amp;K$5</f>
        <v/>
      </c>
      <c r="L1296" s="41">
        <f>INDEX(L$78:L$91,$D1296)/$E1296</f>
        <v/>
      </c>
      <c r="M1296" s="40">
        <f>INDEX(M$78:M$91,$D1296)/$E1296</f>
        <v/>
      </c>
      <c r="N1296" s="40">
        <f>INDEX(N$78:N$91,$D1296)/$E1296</f>
        <v/>
      </c>
      <c r="O1296" s="40">
        <f>INDEX(O$78:O$91,$D1296)/$E1296</f>
        <v/>
      </c>
      <c r="P1296" s="40">
        <f>INDEX(P$78:P$91,$D1296)/$E1296</f>
        <v/>
      </c>
      <c r="Q1296" s="40">
        <f>INDEX(Q$78:Q$91,$D1296)/$E1296</f>
        <v/>
      </c>
      <c r="R1296" s="40">
        <f>INDEX(R$78:R$91,$D1296)/$E1296</f>
        <v/>
      </c>
      <c r="S1296" s="40">
        <f>INDEX(S$78:S$91,$D1296)/$E1296</f>
        <v/>
      </c>
      <c r="T1296" s="40">
        <f>INDEX(T$78:T$91,$D1296)/$E1296</f>
        <v/>
      </c>
      <c r="U1296" s="40">
        <f>INDEX(U$78:U$91,$D1296)/$E1296</f>
        <v/>
      </c>
      <c r="V1296" s="40">
        <f>INDEX(V$78:V$91,$D1296)/$E1296</f>
        <v/>
      </c>
      <c r="W1296" s="40">
        <f>INDEX(W$78:W$91,$D1296)/$E1296</f>
        <v/>
      </c>
      <c r="X1296" s="40">
        <f>INDEX(X$78:X$91,$D1296)/$E1296</f>
        <v/>
      </c>
      <c r="Y1296" s="40">
        <f>INDEX(Y$78:Y$91,$D1296)/$E1296</f>
        <v/>
      </c>
      <c r="Z1296" s="40">
        <f>INDEX(Z$78:Z$91,$D1296)/$E1296</f>
        <v/>
      </c>
      <c r="AA1296" s="40">
        <f>INDEX(AA$78:AA$91,$D1296)/$E1296</f>
        <v/>
      </c>
      <c r="AB1296" s="40">
        <f>INDEX(AB$78:AB$91,$D1296)/$E1296</f>
        <v/>
      </c>
      <c r="AC1296" s="40">
        <f>INDEX(AC$78:AC$91,$D1296)/$E1296</f>
        <v/>
      </c>
      <c r="AD1296" s="42">
        <f>NEWEXCISE(INDEX(AD$78:AD$91,$D1296),$E1296)</f>
        <v/>
      </c>
      <c r="AE1296" s="25">
        <f>LOWER(Settings!$C$4)&amp;".mit."&amp;$A1296&amp;IF($C1296="","","."&amp;$C1296&amp;"."&amp;$B1296)&amp;IF(INDEX(Variables!$D$5:$D$105,MATCH($A1296,Variables!$A$5:$A$105,0))="","","."&amp;INDEX(Variables!$D$5:$D$105,MATCH($A1296,Variables!$A$5:$A$105,0)))&amp;"."&amp;AE$5</f>
        <v/>
      </c>
      <c r="AF1296" s="41">
        <f>INDEX(AF$78:AF$91,$D1296)/$E1296</f>
        <v/>
      </c>
      <c r="AG1296" s="40">
        <f>INDEX(AG$78:AG$91,$D1296)/$E1296</f>
        <v/>
      </c>
      <c r="AH1296" s="40">
        <f>INDEX(AH$78:AH$91,$D1296)/$E1296</f>
        <v/>
      </c>
      <c r="AI1296" s="40">
        <f>INDEX(AI$78:AI$91,$D1296)/$E1296</f>
        <v/>
      </c>
      <c r="AJ1296" s="40">
        <f>INDEX(AJ$78:AJ$91,$D1296)/$E1296</f>
        <v/>
      </c>
      <c r="AK1296" s="40">
        <f>INDEX(AK$78:AK$91,$D1296)/$E1296</f>
        <v/>
      </c>
      <c r="AL1296" s="40">
        <f>INDEX(AL$78:AL$91,$D1296)/$E1296</f>
        <v/>
      </c>
      <c r="AM1296" s="40">
        <f>INDEX(AM$78:AM$91,$D1296)/$E1296</f>
        <v/>
      </c>
      <c r="AN1296" s="40">
        <f>INDEX(AN$78:AN$91,$D1296)/$E1296</f>
        <v/>
      </c>
      <c r="AO1296" s="40">
        <f>INDEX(AO$78:AO$91,$D1296)/$E1296</f>
        <v/>
      </c>
      <c r="AP1296" s="40">
        <f>INDEX(AP$78:AP$91,$D1296)/$E1296</f>
        <v/>
      </c>
      <c r="AQ1296" s="40">
        <f>INDEX(AQ$78:AQ$91,$D1296)/$E1296</f>
        <v/>
      </c>
      <c r="AR1296" s="40">
        <f>INDEX(AR$78:AR$91,$D1296)/$E1296</f>
        <v/>
      </c>
      <c r="AS1296" s="40">
        <f>INDEX(AS$78:AS$91,$D1296)/$E1296</f>
        <v/>
      </c>
      <c r="AT1296" s="40">
        <f>INDEX(AT$78:AT$91,$D1296)/$E1296</f>
        <v/>
      </c>
      <c r="AU1296" s="40">
        <f>INDEX(AU$78:AU$91,$D1296)/$E1296</f>
        <v/>
      </c>
      <c r="AV1296" s="40">
        <f>INDEX(AV$78:AV$91,$D1296)/$E1296</f>
        <v/>
      </c>
      <c r="AW1296" s="40">
        <f>INDEX(AW$78:AW$91,$D1296)/$E1296</f>
        <v/>
      </c>
      <c r="AX1296" s="42">
        <f>NEWEXCISE(INDEX(AX$78:AX$91,$D1296),$E1296)</f>
        <v/>
      </c>
    </row>
    <row r="1297" hidden="1" outlineLevel="2">
      <c r="A1297" s="5" t="inlineStr">
        <is>
          <t>ntx</t>
        </is>
      </c>
      <c r="B1297" s="5" t="inlineStr">
        <is>
          <t>oop</t>
        </is>
      </c>
      <c r="C1297" s="5" t="inlineStr">
        <is>
          <t>oen</t>
        </is>
      </c>
      <c r="D1297" s="40">
        <f>INDEX(Inputs!$L$5:$L$132,MATCH($B1297&amp;"|"&amp;$C1297,Inputs!$A$5:$A$132,0))</f>
        <v/>
      </c>
      <c r="E1297" s="40">
        <f>INDEX(Inputs!$I$5:$I$132,MATCH($B1297&amp;"|"&amp;$C1297,Inputs!$A$5:$A$132,0))</f>
        <v/>
      </c>
      <c r="F1297" s="39" t="n"/>
      <c r="G1297" s="39" t="n"/>
      <c r="H1297" s="5">
        <f>INDEX(Variables!$B$5:$B$105,MATCH($A1297,Variables!$A$5:$A$105,0))&amp;IF($C1297="",""," | "&amp;INDEX(Mapping!$B$5:$B$26,MATCH($C1297,Mapping!$A$5:$A$26,0))&amp;" | "&amp;INDEX(Mapping!$B$30:$B$41,MATCH($B1297,Mapping!$A$30:$A$41,0)))</f>
        <v/>
      </c>
      <c r="I1297" s="5">
        <f>INDEX(Variables!$C$5:$C$105,MATCH($A1297,Variables!$A$5:$A$105,0))</f>
        <v/>
      </c>
      <c r="J1297" s="5">
        <f>INDEX(Variables!$E$5:$E$105,MATCH($A1297,Variables!$A$5:$A$105,0))</f>
        <v/>
      </c>
      <c r="K1297" s="25">
        <f>LOWER(Settings!$C$4)&amp;".mit."&amp;$A1297&amp;IF($C1297="","","."&amp;$C1297&amp;"."&amp;$B1297)&amp;IF(INDEX(Variables!$D$5:$D$105,MATCH($A1297,Variables!$A$5:$A$105,0))="","","."&amp;INDEX(Variables!$D$5:$D$105,MATCH($A1297,Variables!$A$5:$A$105,0)))&amp;"."&amp;K$5</f>
        <v/>
      </c>
      <c r="L1297" s="41">
        <f>INDEX(L$78:L$91,$D1297)/$E1297</f>
        <v/>
      </c>
      <c r="M1297" s="40">
        <f>INDEX(M$78:M$91,$D1297)/$E1297</f>
        <v/>
      </c>
      <c r="N1297" s="40">
        <f>INDEX(N$78:N$91,$D1297)/$E1297</f>
        <v/>
      </c>
      <c r="O1297" s="40">
        <f>INDEX(O$78:O$91,$D1297)/$E1297</f>
        <v/>
      </c>
      <c r="P1297" s="40">
        <f>INDEX(P$78:P$91,$D1297)/$E1297</f>
        <v/>
      </c>
      <c r="Q1297" s="40">
        <f>INDEX(Q$78:Q$91,$D1297)/$E1297</f>
        <v/>
      </c>
      <c r="R1297" s="40">
        <f>INDEX(R$78:R$91,$D1297)/$E1297</f>
        <v/>
      </c>
      <c r="S1297" s="40">
        <f>INDEX(S$78:S$91,$D1297)/$E1297</f>
        <v/>
      </c>
      <c r="T1297" s="40">
        <f>INDEX(T$78:T$91,$D1297)/$E1297</f>
        <v/>
      </c>
      <c r="U1297" s="40">
        <f>INDEX(U$78:U$91,$D1297)/$E1297</f>
        <v/>
      </c>
      <c r="V1297" s="40">
        <f>INDEX(V$78:V$91,$D1297)/$E1297</f>
        <v/>
      </c>
      <c r="W1297" s="40">
        <f>INDEX(W$78:W$91,$D1297)/$E1297</f>
        <v/>
      </c>
      <c r="X1297" s="40">
        <f>INDEX(X$78:X$91,$D1297)/$E1297</f>
        <v/>
      </c>
      <c r="Y1297" s="40">
        <f>INDEX(Y$78:Y$91,$D1297)/$E1297</f>
        <v/>
      </c>
      <c r="Z1297" s="40">
        <f>INDEX(Z$78:Z$91,$D1297)/$E1297</f>
        <v/>
      </c>
      <c r="AA1297" s="40">
        <f>INDEX(AA$78:AA$91,$D1297)/$E1297</f>
        <v/>
      </c>
      <c r="AB1297" s="40">
        <f>INDEX(AB$78:AB$91,$D1297)/$E1297</f>
        <v/>
      </c>
      <c r="AC1297" s="40">
        <f>INDEX(AC$78:AC$91,$D1297)/$E1297</f>
        <v/>
      </c>
      <c r="AD1297" s="42">
        <f>NEWEXCISE(INDEX(AD$78:AD$91,$D1297),$E1297)</f>
        <v/>
      </c>
      <c r="AE1297" s="25">
        <f>LOWER(Settings!$C$4)&amp;".mit."&amp;$A1297&amp;IF($C1297="","","."&amp;$C1297&amp;"."&amp;$B1297)&amp;IF(INDEX(Variables!$D$5:$D$105,MATCH($A1297,Variables!$A$5:$A$105,0))="","","."&amp;INDEX(Variables!$D$5:$D$105,MATCH($A1297,Variables!$A$5:$A$105,0)))&amp;"."&amp;AE$5</f>
        <v/>
      </c>
      <c r="AF1297" s="41">
        <f>INDEX(AF$78:AF$91,$D1297)/$E1297</f>
        <v/>
      </c>
      <c r="AG1297" s="40">
        <f>INDEX(AG$78:AG$91,$D1297)/$E1297</f>
        <v/>
      </c>
      <c r="AH1297" s="40">
        <f>INDEX(AH$78:AH$91,$D1297)/$E1297</f>
        <v/>
      </c>
      <c r="AI1297" s="40">
        <f>INDEX(AI$78:AI$91,$D1297)/$E1297</f>
        <v/>
      </c>
      <c r="AJ1297" s="40">
        <f>INDEX(AJ$78:AJ$91,$D1297)/$E1297</f>
        <v/>
      </c>
      <c r="AK1297" s="40">
        <f>INDEX(AK$78:AK$91,$D1297)/$E1297</f>
        <v/>
      </c>
      <c r="AL1297" s="40">
        <f>INDEX(AL$78:AL$91,$D1297)/$E1297</f>
        <v/>
      </c>
      <c r="AM1297" s="40">
        <f>INDEX(AM$78:AM$91,$D1297)/$E1297</f>
        <v/>
      </c>
      <c r="AN1297" s="40">
        <f>INDEX(AN$78:AN$91,$D1297)/$E1297</f>
        <v/>
      </c>
      <c r="AO1297" s="40">
        <f>INDEX(AO$78:AO$91,$D1297)/$E1297</f>
        <v/>
      </c>
      <c r="AP1297" s="40">
        <f>INDEX(AP$78:AP$91,$D1297)/$E1297</f>
        <v/>
      </c>
      <c r="AQ1297" s="40">
        <f>INDEX(AQ$78:AQ$91,$D1297)/$E1297</f>
        <v/>
      </c>
      <c r="AR1297" s="40">
        <f>INDEX(AR$78:AR$91,$D1297)/$E1297</f>
        <v/>
      </c>
      <c r="AS1297" s="40">
        <f>INDEX(AS$78:AS$91,$D1297)/$E1297</f>
        <v/>
      </c>
      <c r="AT1297" s="40">
        <f>INDEX(AT$78:AT$91,$D1297)/$E1297</f>
        <v/>
      </c>
      <c r="AU1297" s="40">
        <f>INDEX(AU$78:AU$91,$D1297)/$E1297</f>
        <v/>
      </c>
      <c r="AV1297" s="40">
        <f>INDEX(AV$78:AV$91,$D1297)/$E1297</f>
        <v/>
      </c>
      <c r="AW1297" s="40">
        <f>INDEX(AW$78:AW$91,$D1297)/$E1297</f>
        <v/>
      </c>
      <c r="AX1297" s="42">
        <f>NEWEXCISE(INDEX(AX$78:AX$91,$D1297),$E1297)</f>
        <v/>
      </c>
    </row>
    <row r="1298" hidden="1" outlineLevel="2">
      <c r="A1298" s="5" t="inlineStr">
        <is>
          <t>ntx</t>
        </is>
      </c>
      <c r="B1298" s="5" t="inlineStr">
        <is>
          <t>bio</t>
        </is>
      </c>
      <c r="C1298" s="5" t="inlineStr">
        <is>
          <t>oen</t>
        </is>
      </c>
      <c r="D1298" s="40">
        <f>INDEX(Inputs!$L$5:$L$132,MATCH($B1298&amp;"|"&amp;$C1298,Inputs!$A$5:$A$132,0))</f>
        <v/>
      </c>
      <c r="E1298" s="40">
        <f>INDEX(Inputs!$I$5:$I$132,MATCH($B1298&amp;"|"&amp;$C1298,Inputs!$A$5:$A$132,0))</f>
        <v/>
      </c>
      <c r="F1298" s="39" t="n"/>
      <c r="G1298" s="39" t="n"/>
      <c r="H1298" s="5">
        <f>INDEX(Variables!$B$5:$B$105,MATCH($A1298,Variables!$A$5:$A$105,0))&amp;IF($C1298="",""," | "&amp;INDEX(Mapping!$B$5:$B$26,MATCH($C1298,Mapping!$A$5:$A$26,0))&amp;" | "&amp;INDEX(Mapping!$B$30:$B$41,MATCH($B1298,Mapping!$A$30:$A$41,0)))</f>
        <v/>
      </c>
      <c r="I1298" s="5">
        <f>INDEX(Variables!$C$5:$C$105,MATCH($A1298,Variables!$A$5:$A$105,0))</f>
        <v/>
      </c>
      <c r="J1298" s="5">
        <f>INDEX(Variables!$E$5:$E$105,MATCH($A1298,Variables!$A$5:$A$105,0))</f>
        <v/>
      </c>
      <c r="K1298" s="25">
        <f>LOWER(Settings!$C$4)&amp;".mit."&amp;$A1298&amp;IF($C1298="","","."&amp;$C1298&amp;"."&amp;$B1298)&amp;IF(INDEX(Variables!$D$5:$D$105,MATCH($A1298,Variables!$A$5:$A$105,0))="","","."&amp;INDEX(Variables!$D$5:$D$105,MATCH($A1298,Variables!$A$5:$A$105,0)))&amp;"."&amp;K$5</f>
        <v/>
      </c>
      <c r="L1298" s="41">
        <f>INDEX(L$78:L$91,$D1298)/$E1298</f>
        <v/>
      </c>
      <c r="M1298" s="40">
        <f>INDEX(M$78:M$91,$D1298)/$E1298</f>
        <v/>
      </c>
      <c r="N1298" s="40">
        <f>INDEX(N$78:N$91,$D1298)/$E1298</f>
        <v/>
      </c>
      <c r="O1298" s="40">
        <f>INDEX(O$78:O$91,$D1298)/$E1298</f>
        <v/>
      </c>
      <c r="P1298" s="40">
        <f>INDEX(P$78:P$91,$D1298)/$E1298</f>
        <v/>
      </c>
      <c r="Q1298" s="40">
        <f>INDEX(Q$78:Q$91,$D1298)/$E1298</f>
        <v/>
      </c>
      <c r="R1298" s="40">
        <f>INDEX(R$78:R$91,$D1298)/$E1298</f>
        <v/>
      </c>
      <c r="S1298" s="40">
        <f>INDEX(S$78:S$91,$D1298)/$E1298</f>
        <v/>
      </c>
      <c r="T1298" s="40">
        <f>INDEX(T$78:T$91,$D1298)/$E1298</f>
        <v/>
      </c>
      <c r="U1298" s="40">
        <f>INDEX(U$78:U$91,$D1298)/$E1298</f>
        <v/>
      </c>
      <c r="V1298" s="40">
        <f>INDEX(V$78:V$91,$D1298)/$E1298</f>
        <v/>
      </c>
      <c r="W1298" s="40">
        <f>INDEX(W$78:W$91,$D1298)/$E1298</f>
        <v/>
      </c>
      <c r="X1298" s="40">
        <f>INDEX(X$78:X$91,$D1298)/$E1298</f>
        <v/>
      </c>
      <c r="Y1298" s="40">
        <f>INDEX(Y$78:Y$91,$D1298)/$E1298</f>
        <v/>
      </c>
      <c r="Z1298" s="40">
        <f>INDEX(Z$78:Z$91,$D1298)/$E1298</f>
        <v/>
      </c>
      <c r="AA1298" s="40">
        <f>INDEX(AA$78:AA$91,$D1298)/$E1298</f>
        <v/>
      </c>
      <c r="AB1298" s="40">
        <f>INDEX(AB$78:AB$91,$D1298)/$E1298</f>
        <v/>
      </c>
      <c r="AC1298" s="40">
        <f>INDEX(AC$78:AC$91,$D1298)/$E1298</f>
        <v/>
      </c>
      <c r="AD1298" s="42">
        <f>NEWEXCISE(INDEX(AD$78:AD$91,$D1298),$E1298)</f>
        <v/>
      </c>
      <c r="AE1298" s="25">
        <f>LOWER(Settings!$C$4)&amp;".mit."&amp;$A1298&amp;IF($C1298="","","."&amp;$C1298&amp;"."&amp;$B1298)&amp;IF(INDEX(Variables!$D$5:$D$105,MATCH($A1298,Variables!$A$5:$A$105,0))="","","."&amp;INDEX(Variables!$D$5:$D$105,MATCH($A1298,Variables!$A$5:$A$105,0)))&amp;"."&amp;AE$5</f>
        <v/>
      </c>
      <c r="AF1298" s="41">
        <f>INDEX(AF$78:AF$91,$D1298)/$E1298</f>
        <v/>
      </c>
      <c r="AG1298" s="40">
        <f>INDEX(AG$78:AG$91,$D1298)/$E1298</f>
        <v/>
      </c>
      <c r="AH1298" s="40">
        <f>INDEX(AH$78:AH$91,$D1298)/$E1298</f>
        <v/>
      </c>
      <c r="AI1298" s="40">
        <f>INDEX(AI$78:AI$91,$D1298)/$E1298</f>
        <v/>
      </c>
      <c r="AJ1298" s="40">
        <f>INDEX(AJ$78:AJ$91,$D1298)/$E1298</f>
        <v/>
      </c>
      <c r="AK1298" s="40">
        <f>INDEX(AK$78:AK$91,$D1298)/$E1298</f>
        <v/>
      </c>
      <c r="AL1298" s="40">
        <f>INDEX(AL$78:AL$91,$D1298)/$E1298</f>
        <v/>
      </c>
      <c r="AM1298" s="40">
        <f>INDEX(AM$78:AM$91,$D1298)/$E1298</f>
        <v/>
      </c>
      <c r="AN1298" s="40">
        <f>INDEX(AN$78:AN$91,$D1298)/$E1298</f>
        <v/>
      </c>
      <c r="AO1298" s="40">
        <f>INDEX(AO$78:AO$91,$D1298)/$E1298</f>
        <v/>
      </c>
      <c r="AP1298" s="40">
        <f>INDEX(AP$78:AP$91,$D1298)/$E1298</f>
        <v/>
      </c>
      <c r="AQ1298" s="40">
        <f>INDEX(AQ$78:AQ$91,$D1298)/$E1298</f>
        <v/>
      </c>
      <c r="AR1298" s="40">
        <f>INDEX(AR$78:AR$91,$D1298)/$E1298</f>
        <v/>
      </c>
      <c r="AS1298" s="40">
        <f>INDEX(AS$78:AS$91,$D1298)/$E1298</f>
        <v/>
      </c>
      <c r="AT1298" s="40">
        <f>INDEX(AT$78:AT$91,$D1298)/$E1298</f>
        <v/>
      </c>
      <c r="AU1298" s="40">
        <f>INDEX(AU$78:AU$91,$D1298)/$E1298</f>
        <v/>
      </c>
      <c r="AV1298" s="40">
        <f>INDEX(AV$78:AV$91,$D1298)/$E1298</f>
        <v/>
      </c>
      <c r="AW1298" s="40">
        <f>INDEX(AW$78:AW$91,$D1298)/$E1298</f>
        <v/>
      </c>
      <c r="AX1298" s="42">
        <f>NEWEXCISE(INDEX(AX$78:AX$91,$D1298),$E1298)</f>
        <v/>
      </c>
    </row>
    <row r="1299" hidden="1" outlineLevel="2"/>
    <row r="1300" hidden="1" outlineLevel="2">
      <c r="A1300" s="5" t="inlineStr">
        <is>
          <t>nce</t>
        </is>
      </c>
      <c r="B1300" s="5" t="inlineStr">
        <is>
          <t>coa</t>
        </is>
      </c>
      <c r="C1300" s="5" t="inlineStr">
        <is>
          <t>oen</t>
        </is>
      </c>
      <c r="D1300" s="39" t="n"/>
      <c r="E1300" s="39" t="n"/>
      <c r="F1300" s="39" t="n"/>
      <c r="G1300" s="39" t="n"/>
      <c r="H1300" s="5">
        <f>INDEX(Variables!$B$5:$B$105,MATCH($A1300,Variables!$A$5:$A$105,0))&amp;IF($C1300="",""," | "&amp;INDEX(Mapping!$B$5:$B$26,MATCH($C1300,Mapping!$A$5:$A$26,0))&amp;" | "&amp;INDEX(Mapping!$B$30:$B$41,MATCH($B1300,Mapping!$A$30:$A$41,0)))</f>
        <v/>
      </c>
      <c r="I1300" s="5">
        <f>INDEX(Variables!$C$5:$C$105,MATCH($A1300,Variables!$A$5:$A$105,0))</f>
        <v/>
      </c>
      <c r="J1300" s="5">
        <f>INDEX(Variables!$E$5:$E$105,MATCH($A1300,Variables!$A$5:$A$105,0))</f>
        <v/>
      </c>
      <c r="K1300" s="25">
        <f>LOWER(Settings!$C$4)&amp;".mit."&amp;$A1300&amp;IF($C1300="","","."&amp;$C1300&amp;"."&amp;$B1300)&amp;IF(INDEX(Variables!$D$5:$D$105,MATCH($A1300,Variables!$A$5:$A$105,0))="","","."&amp;INDEX(Variables!$D$5:$D$105,MATCH($A1300,Variables!$A$5:$A$105,0)))&amp;"."&amp;K$5</f>
        <v/>
      </c>
      <c r="L1300" s="41">
        <f>L1273+L1282+L1291</f>
        <v/>
      </c>
      <c r="M1300" s="40">
        <f>M1273+M1282+M1291</f>
        <v/>
      </c>
      <c r="N1300" s="40">
        <f>N1273+N1282+N1291</f>
        <v/>
      </c>
      <c r="O1300" s="40">
        <f>O1273+O1282+O1291</f>
        <v/>
      </c>
      <c r="P1300" s="40">
        <f>P1273+P1282+P1291</f>
        <v/>
      </c>
      <c r="Q1300" s="40">
        <f>Q1273+Q1282+Q1291</f>
        <v/>
      </c>
      <c r="R1300" s="40">
        <f>R1273+R1282+R1291</f>
        <v/>
      </c>
      <c r="S1300" s="40">
        <f>S1273+S1282+S1291</f>
        <v/>
      </c>
      <c r="T1300" s="40">
        <f>T1273+T1282+T1291</f>
        <v/>
      </c>
      <c r="U1300" s="40">
        <f>U1273+U1282+U1291</f>
        <v/>
      </c>
      <c r="V1300" s="40">
        <f>V1273+V1282+V1291</f>
        <v/>
      </c>
      <c r="W1300" s="40">
        <f>W1273+W1282+W1291</f>
        <v/>
      </c>
      <c r="X1300" s="40">
        <f>X1273+X1282+X1291</f>
        <v/>
      </c>
      <c r="Y1300" s="40">
        <f>Y1273+Y1282+Y1291</f>
        <v/>
      </c>
      <c r="Z1300" s="40">
        <f>Z1273+Z1282+Z1291</f>
        <v/>
      </c>
      <c r="AA1300" s="40">
        <f>AA1273+AA1282+AA1291</f>
        <v/>
      </c>
      <c r="AB1300" s="40">
        <f>AB1273+AB1282+AB1291</f>
        <v/>
      </c>
      <c r="AC1300" s="40">
        <f>AC1273+AC1282+AC1291</f>
        <v/>
      </c>
      <c r="AD1300" s="42">
        <f>NEWPOLICY(AD1273,AD1282,AD1291)</f>
        <v/>
      </c>
      <c r="AE1300" s="25">
        <f>LOWER(Settings!$C$4)&amp;".mit."&amp;$A1300&amp;IF($C1300="","","."&amp;$C1300&amp;"."&amp;$B1300)&amp;IF(INDEX(Variables!$D$5:$D$105,MATCH($A1300,Variables!$A$5:$A$105,0))="","","."&amp;INDEX(Variables!$D$5:$D$105,MATCH($A1300,Variables!$A$5:$A$105,0)))&amp;"."&amp;AE$5</f>
        <v/>
      </c>
      <c r="AF1300" s="41">
        <f>AF1273+AF1282+AF1291</f>
        <v/>
      </c>
      <c r="AG1300" s="40">
        <f>AG1273+AG1282+AG1291</f>
        <v/>
      </c>
      <c r="AH1300" s="40">
        <f>AH1273+AH1282+AH1291</f>
        <v/>
      </c>
      <c r="AI1300" s="40">
        <f>AI1273+AI1282+AI1291</f>
        <v/>
      </c>
      <c r="AJ1300" s="40">
        <f>AJ1273+AJ1282+AJ1291</f>
        <v/>
      </c>
      <c r="AK1300" s="40">
        <f>AK1273+AK1282+AK1291</f>
        <v/>
      </c>
      <c r="AL1300" s="40">
        <f>AL1273+AL1282+AL1291</f>
        <v/>
      </c>
      <c r="AM1300" s="40">
        <f>AM1273+AM1282+AM1291</f>
        <v/>
      </c>
      <c r="AN1300" s="40">
        <f>AN1273+AN1282+AN1291</f>
        <v/>
      </c>
      <c r="AO1300" s="40">
        <f>AO1273+AO1282+AO1291</f>
        <v/>
      </c>
      <c r="AP1300" s="40">
        <f>AP1273+AP1282+AP1291</f>
        <v/>
      </c>
      <c r="AQ1300" s="40">
        <f>AQ1273+AQ1282+AQ1291</f>
        <v/>
      </c>
      <c r="AR1300" s="40">
        <f>AR1273+AR1282+AR1291</f>
        <v/>
      </c>
      <c r="AS1300" s="40">
        <f>AS1273+AS1282+AS1291</f>
        <v/>
      </c>
      <c r="AT1300" s="40">
        <f>AT1273+AT1282+AT1291</f>
        <v/>
      </c>
      <c r="AU1300" s="40">
        <f>AU1273+AU1282+AU1291</f>
        <v/>
      </c>
      <c r="AV1300" s="40">
        <f>AV1273+AV1282+AV1291</f>
        <v/>
      </c>
      <c r="AW1300" s="40">
        <f>AW1273+AW1282+AW1291</f>
        <v/>
      </c>
      <c r="AX1300" s="42">
        <f>NEWPOLICY(AX1273,AX1282,AX1291)</f>
        <v/>
      </c>
    </row>
    <row r="1301" hidden="1" outlineLevel="2">
      <c r="A1301" s="5" t="inlineStr">
        <is>
          <t>nce</t>
        </is>
      </c>
      <c r="B1301" s="5" t="inlineStr">
        <is>
          <t>nga</t>
        </is>
      </c>
      <c r="C1301" s="5" t="inlineStr">
        <is>
          <t>oen</t>
        </is>
      </c>
      <c r="D1301" s="39" t="n"/>
      <c r="E1301" s="39" t="n"/>
      <c r="F1301" s="39" t="n"/>
      <c r="G1301" s="39" t="n"/>
      <c r="H1301" s="5">
        <f>INDEX(Variables!$B$5:$B$105,MATCH($A1301,Variables!$A$5:$A$105,0))&amp;IF($C1301="",""," | "&amp;INDEX(Mapping!$B$5:$B$26,MATCH($C1301,Mapping!$A$5:$A$26,0))&amp;" | "&amp;INDEX(Mapping!$B$30:$B$41,MATCH($B1301,Mapping!$A$30:$A$41,0)))</f>
        <v/>
      </c>
      <c r="I1301" s="5">
        <f>INDEX(Variables!$C$5:$C$105,MATCH($A1301,Variables!$A$5:$A$105,0))</f>
        <v/>
      </c>
      <c r="J1301" s="5">
        <f>INDEX(Variables!$E$5:$E$105,MATCH($A1301,Variables!$A$5:$A$105,0))</f>
        <v/>
      </c>
      <c r="K1301" s="25">
        <f>LOWER(Settings!$C$4)&amp;".mit."&amp;$A1301&amp;IF($C1301="","","."&amp;$C1301&amp;"."&amp;$B1301)&amp;IF(INDEX(Variables!$D$5:$D$105,MATCH($A1301,Variables!$A$5:$A$105,0))="","","."&amp;INDEX(Variables!$D$5:$D$105,MATCH($A1301,Variables!$A$5:$A$105,0)))&amp;"."&amp;K$5</f>
        <v/>
      </c>
      <c r="L1301" s="41">
        <f>L1274+L1283+L1292</f>
        <v/>
      </c>
      <c r="M1301" s="40">
        <f>M1274+M1283+M1292</f>
        <v/>
      </c>
      <c r="N1301" s="40">
        <f>N1274+N1283+N1292</f>
        <v/>
      </c>
      <c r="O1301" s="40">
        <f>O1274+O1283+O1292</f>
        <v/>
      </c>
      <c r="P1301" s="40">
        <f>P1274+P1283+P1292</f>
        <v/>
      </c>
      <c r="Q1301" s="40">
        <f>Q1274+Q1283+Q1292</f>
        <v/>
      </c>
      <c r="R1301" s="40">
        <f>R1274+R1283+R1292</f>
        <v/>
      </c>
      <c r="S1301" s="40">
        <f>S1274+S1283+S1292</f>
        <v/>
      </c>
      <c r="T1301" s="40">
        <f>T1274+T1283+T1292</f>
        <v/>
      </c>
      <c r="U1301" s="40">
        <f>U1274+U1283+U1292</f>
        <v/>
      </c>
      <c r="V1301" s="40">
        <f>V1274+V1283+V1292</f>
        <v/>
      </c>
      <c r="W1301" s="40">
        <f>W1274+W1283+W1292</f>
        <v/>
      </c>
      <c r="X1301" s="40">
        <f>X1274+X1283+X1292</f>
        <v/>
      </c>
      <c r="Y1301" s="40">
        <f>Y1274+Y1283+Y1292</f>
        <v/>
      </c>
      <c r="Z1301" s="40">
        <f>Z1274+Z1283+Z1292</f>
        <v/>
      </c>
      <c r="AA1301" s="40">
        <f>AA1274+AA1283+AA1292</f>
        <v/>
      </c>
      <c r="AB1301" s="40">
        <f>AB1274+AB1283+AB1292</f>
        <v/>
      </c>
      <c r="AC1301" s="40">
        <f>AC1274+AC1283+AC1292</f>
        <v/>
      </c>
      <c r="AD1301" s="42">
        <f>NEWPOLICY(AD1274,AD1283,AD1292)</f>
        <v/>
      </c>
      <c r="AE1301" s="25">
        <f>LOWER(Settings!$C$4)&amp;".mit."&amp;$A1301&amp;IF($C1301="","","."&amp;$C1301&amp;"."&amp;$B1301)&amp;IF(INDEX(Variables!$D$5:$D$105,MATCH($A1301,Variables!$A$5:$A$105,0))="","","."&amp;INDEX(Variables!$D$5:$D$105,MATCH($A1301,Variables!$A$5:$A$105,0)))&amp;"."&amp;AE$5</f>
        <v/>
      </c>
      <c r="AF1301" s="41">
        <f>AF1274+AF1283+AF1292</f>
        <v/>
      </c>
      <c r="AG1301" s="40">
        <f>AG1274+AG1283+AG1292</f>
        <v/>
      </c>
      <c r="AH1301" s="40">
        <f>AH1274+AH1283+AH1292</f>
        <v/>
      </c>
      <c r="AI1301" s="40">
        <f>AI1274+AI1283+AI1292</f>
        <v/>
      </c>
      <c r="AJ1301" s="40">
        <f>AJ1274+AJ1283+AJ1292</f>
        <v/>
      </c>
      <c r="AK1301" s="40">
        <f>AK1274+AK1283+AK1292</f>
        <v/>
      </c>
      <c r="AL1301" s="40">
        <f>AL1274+AL1283+AL1292</f>
        <v/>
      </c>
      <c r="AM1301" s="40">
        <f>AM1274+AM1283+AM1292</f>
        <v/>
      </c>
      <c r="AN1301" s="40">
        <f>AN1274+AN1283+AN1292</f>
        <v/>
      </c>
      <c r="AO1301" s="40">
        <f>AO1274+AO1283+AO1292</f>
        <v/>
      </c>
      <c r="AP1301" s="40">
        <f>AP1274+AP1283+AP1292</f>
        <v/>
      </c>
      <c r="AQ1301" s="40">
        <f>AQ1274+AQ1283+AQ1292</f>
        <v/>
      </c>
      <c r="AR1301" s="40">
        <f>AR1274+AR1283+AR1292</f>
        <v/>
      </c>
      <c r="AS1301" s="40">
        <f>AS1274+AS1283+AS1292</f>
        <v/>
      </c>
      <c r="AT1301" s="40">
        <f>AT1274+AT1283+AT1292</f>
        <v/>
      </c>
      <c r="AU1301" s="40">
        <f>AU1274+AU1283+AU1292</f>
        <v/>
      </c>
      <c r="AV1301" s="40">
        <f>AV1274+AV1283+AV1292</f>
        <v/>
      </c>
      <c r="AW1301" s="40">
        <f>AW1274+AW1283+AW1292</f>
        <v/>
      </c>
      <c r="AX1301" s="42">
        <f>NEWPOLICY(AX1274,AX1283,AX1292)</f>
        <v/>
      </c>
    </row>
    <row r="1302" hidden="1" outlineLevel="2">
      <c r="A1302" s="5" t="inlineStr">
        <is>
          <t>nce</t>
        </is>
      </c>
      <c r="B1302" s="5" t="inlineStr">
        <is>
          <t>gso</t>
        </is>
      </c>
      <c r="C1302" s="5" t="inlineStr">
        <is>
          <t>oen</t>
        </is>
      </c>
      <c r="D1302" s="39" t="n"/>
      <c r="E1302" s="39" t="n"/>
      <c r="F1302" s="39" t="n"/>
      <c r="G1302" s="39" t="n"/>
      <c r="H1302" s="5">
        <f>INDEX(Variables!$B$5:$B$105,MATCH($A1302,Variables!$A$5:$A$105,0))&amp;IF($C1302="",""," | "&amp;INDEX(Mapping!$B$5:$B$26,MATCH($C1302,Mapping!$A$5:$A$26,0))&amp;" | "&amp;INDEX(Mapping!$B$30:$B$41,MATCH($B1302,Mapping!$A$30:$A$41,0)))</f>
        <v/>
      </c>
      <c r="I1302" s="5">
        <f>INDEX(Variables!$C$5:$C$105,MATCH($A1302,Variables!$A$5:$A$105,0))</f>
        <v/>
      </c>
      <c r="J1302" s="5">
        <f>INDEX(Variables!$E$5:$E$105,MATCH($A1302,Variables!$A$5:$A$105,0))</f>
        <v/>
      </c>
      <c r="K1302" s="25">
        <f>LOWER(Settings!$C$4)&amp;".mit."&amp;$A1302&amp;IF($C1302="","","."&amp;$C1302&amp;"."&amp;$B1302)&amp;IF(INDEX(Variables!$D$5:$D$105,MATCH($A1302,Variables!$A$5:$A$105,0))="","","."&amp;INDEX(Variables!$D$5:$D$105,MATCH($A1302,Variables!$A$5:$A$105,0)))&amp;"."&amp;K$5</f>
        <v/>
      </c>
      <c r="L1302" s="41">
        <f>L1275+L1284+L1293</f>
        <v/>
      </c>
      <c r="M1302" s="40">
        <f>M1275+M1284+M1293</f>
        <v/>
      </c>
      <c r="N1302" s="40">
        <f>N1275+N1284+N1293</f>
        <v/>
      </c>
      <c r="O1302" s="40">
        <f>O1275+O1284+O1293</f>
        <v/>
      </c>
      <c r="P1302" s="40">
        <f>P1275+P1284+P1293</f>
        <v/>
      </c>
      <c r="Q1302" s="40">
        <f>Q1275+Q1284+Q1293</f>
        <v/>
      </c>
      <c r="R1302" s="40">
        <f>R1275+R1284+R1293</f>
        <v/>
      </c>
      <c r="S1302" s="40">
        <f>S1275+S1284+S1293</f>
        <v/>
      </c>
      <c r="T1302" s="40">
        <f>T1275+T1284+T1293</f>
        <v/>
      </c>
      <c r="U1302" s="40">
        <f>U1275+U1284+U1293</f>
        <v/>
      </c>
      <c r="V1302" s="40">
        <f>V1275+V1284+V1293</f>
        <v/>
      </c>
      <c r="W1302" s="40">
        <f>W1275+W1284+W1293</f>
        <v/>
      </c>
      <c r="X1302" s="40">
        <f>X1275+X1284+X1293</f>
        <v/>
      </c>
      <c r="Y1302" s="40">
        <f>Y1275+Y1284+Y1293</f>
        <v/>
      </c>
      <c r="Z1302" s="40">
        <f>Z1275+Z1284+Z1293</f>
        <v/>
      </c>
      <c r="AA1302" s="40">
        <f>AA1275+AA1284+AA1293</f>
        <v/>
      </c>
      <c r="AB1302" s="40">
        <f>AB1275+AB1284+AB1293</f>
        <v/>
      </c>
      <c r="AC1302" s="40">
        <f>AC1275+AC1284+AC1293</f>
        <v/>
      </c>
      <c r="AD1302" s="42">
        <f>NEWPOLICY(AD1275,AD1284,AD1293)</f>
        <v/>
      </c>
      <c r="AE1302" s="25">
        <f>LOWER(Settings!$C$4)&amp;".mit."&amp;$A1302&amp;IF($C1302="","","."&amp;$C1302&amp;"."&amp;$B1302)&amp;IF(INDEX(Variables!$D$5:$D$105,MATCH($A1302,Variables!$A$5:$A$105,0))="","","."&amp;INDEX(Variables!$D$5:$D$105,MATCH($A1302,Variables!$A$5:$A$105,0)))&amp;"."&amp;AE$5</f>
        <v/>
      </c>
      <c r="AF1302" s="41">
        <f>AF1275+AF1284+AF1293</f>
        <v/>
      </c>
      <c r="AG1302" s="40">
        <f>AG1275+AG1284+AG1293</f>
        <v/>
      </c>
      <c r="AH1302" s="40">
        <f>AH1275+AH1284+AH1293</f>
        <v/>
      </c>
      <c r="AI1302" s="40">
        <f>AI1275+AI1284+AI1293</f>
        <v/>
      </c>
      <c r="AJ1302" s="40">
        <f>AJ1275+AJ1284+AJ1293</f>
        <v/>
      </c>
      <c r="AK1302" s="40">
        <f>AK1275+AK1284+AK1293</f>
        <v/>
      </c>
      <c r="AL1302" s="40">
        <f>AL1275+AL1284+AL1293</f>
        <v/>
      </c>
      <c r="AM1302" s="40">
        <f>AM1275+AM1284+AM1293</f>
        <v/>
      </c>
      <c r="AN1302" s="40">
        <f>AN1275+AN1284+AN1293</f>
        <v/>
      </c>
      <c r="AO1302" s="40">
        <f>AO1275+AO1284+AO1293</f>
        <v/>
      </c>
      <c r="AP1302" s="40">
        <f>AP1275+AP1284+AP1293</f>
        <v/>
      </c>
      <c r="AQ1302" s="40">
        <f>AQ1275+AQ1284+AQ1293</f>
        <v/>
      </c>
      <c r="AR1302" s="40">
        <f>AR1275+AR1284+AR1293</f>
        <v/>
      </c>
      <c r="AS1302" s="40">
        <f>AS1275+AS1284+AS1293</f>
        <v/>
      </c>
      <c r="AT1302" s="40">
        <f>AT1275+AT1284+AT1293</f>
        <v/>
      </c>
      <c r="AU1302" s="40">
        <f>AU1275+AU1284+AU1293</f>
        <v/>
      </c>
      <c r="AV1302" s="40">
        <f>AV1275+AV1284+AV1293</f>
        <v/>
      </c>
      <c r="AW1302" s="40">
        <f>AW1275+AW1284+AW1293</f>
        <v/>
      </c>
      <c r="AX1302" s="42">
        <f>NEWPOLICY(AX1275,AX1284,AX1293)</f>
        <v/>
      </c>
    </row>
    <row r="1303" hidden="1" outlineLevel="2">
      <c r="A1303" s="5" t="inlineStr">
        <is>
          <t>nce</t>
        </is>
      </c>
      <c r="B1303" s="5" t="inlineStr">
        <is>
          <t>die</t>
        </is>
      </c>
      <c r="C1303" s="5" t="inlineStr">
        <is>
          <t>oen</t>
        </is>
      </c>
      <c r="D1303" s="39" t="n"/>
      <c r="E1303" s="39" t="n"/>
      <c r="F1303" s="39" t="n"/>
      <c r="G1303" s="39" t="n"/>
      <c r="H1303" s="5">
        <f>INDEX(Variables!$B$5:$B$105,MATCH($A1303,Variables!$A$5:$A$105,0))&amp;IF($C1303="",""," | "&amp;INDEX(Mapping!$B$5:$B$26,MATCH($C1303,Mapping!$A$5:$A$26,0))&amp;" | "&amp;INDEX(Mapping!$B$30:$B$41,MATCH($B1303,Mapping!$A$30:$A$41,0)))</f>
        <v/>
      </c>
      <c r="I1303" s="5">
        <f>INDEX(Variables!$C$5:$C$105,MATCH($A1303,Variables!$A$5:$A$105,0))</f>
        <v/>
      </c>
      <c r="J1303" s="5">
        <f>INDEX(Variables!$E$5:$E$105,MATCH($A1303,Variables!$A$5:$A$105,0))</f>
        <v/>
      </c>
      <c r="K1303" s="25">
        <f>LOWER(Settings!$C$4)&amp;".mit."&amp;$A1303&amp;IF($C1303="","","."&amp;$C1303&amp;"."&amp;$B1303)&amp;IF(INDEX(Variables!$D$5:$D$105,MATCH($A1303,Variables!$A$5:$A$105,0))="","","."&amp;INDEX(Variables!$D$5:$D$105,MATCH($A1303,Variables!$A$5:$A$105,0)))&amp;"."&amp;K$5</f>
        <v/>
      </c>
      <c r="L1303" s="41">
        <f>L1276+L1285+L1294</f>
        <v/>
      </c>
      <c r="M1303" s="40">
        <f>M1276+M1285+M1294</f>
        <v/>
      </c>
      <c r="N1303" s="40">
        <f>N1276+N1285+N1294</f>
        <v/>
      </c>
      <c r="O1303" s="40">
        <f>O1276+O1285+O1294</f>
        <v/>
      </c>
      <c r="P1303" s="40">
        <f>P1276+P1285+P1294</f>
        <v/>
      </c>
      <c r="Q1303" s="40">
        <f>Q1276+Q1285+Q1294</f>
        <v/>
      </c>
      <c r="R1303" s="40">
        <f>R1276+R1285+R1294</f>
        <v/>
      </c>
      <c r="S1303" s="40">
        <f>S1276+S1285+S1294</f>
        <v/>
      </c>
      <c r="T1303" s="40">
        <f>T1276+T1285+T1294</f>
        <v/>
      </c>
      <c r="U1303" s="40">
        <f>U1276+U1285+U1294</f>
        <v/>
      </c>
      <c r="V1303" s="40">
        <f>V1276+V1285+V1294</f>
        <v/>
      </c>
      <c r="W1303" s="40">
        <f>W1276+W1285+W1294</f>
        <v/>
      </c>
      <c r="X1303" s="40">
        <f>X1276+X1285+X1294</f>
        <v/>
      </c>
      <c r="Y1303" s="40">
        <f>Y1276+Y1285+Y1294</f>
        <v/>
      </c>
      <c r="Z1303" s="40">
        <f>Z1276+Z1285+Z1294</f>
        <v/>
      </c>
      <c r="AA1303" s="40">
        <f>AA1276+AA1285+AA1294</f>
        <v/>
      </c>
      <c r="AB1303" s="40">
        <f>AB1276+AB1285+AB1294</f>
        <v/>
      </c>
      <c r="AC1303" s="40">
        <f>AC1276+AC1285+AC1294</f>
        <v/>
      </c>
      <c r="AD1303" s="42">
        <f>NEWPOLICY(AD1276,AD1285,AD1294)</f>
        <v/>
      </c>
      <c r="AE1303" s="25">
        <f>LOWER(Settings!$C$4)&amp;".mit."&amp;$A1303&amp;IF($C1303="","","."&amp;$C1303&amp;"."&amp;$B1303)&amp;IF(INDEX(Variables!$D$5:$D$105,MATCH($A1303,Variables!$A$5:$A$105,0))="","","."&amp;INDEX(Variables!$D$5:$D$105,MATCH($A1303,Variables!$A$5:$A$105,0)))&amp;"."&amp;AE$5</f>
        <v/>
      </c>
      <c r="AF1303" s="41">
        <f>AF1276+AF1285+AF1294</f>
        <v/>
      </c>
      <c r="AG1303" s="40">
        <f>AG1276+AG1285+AG1294</f>
        <v/>
      </c>
      <c r="AH1303" s="40">
        <f>AH1276+AH1285+AH1294</f>
        <v/>
      </c>
      <c r="AI1303" s="40">
        <f>AI1276+AI1285+AI1294</f>
        <v/>
      </c>
      <c r="AJ1303" s="40">
        <f>AJ1276+AJ1285+AJ1294</f>
        <v/>
      </c>
      <c r="AK1303" s="40">
        <f>AK1276+AK1285+AK1294</f>
        <v/>
      </c>
      <c r="AL1303" s="40">
        <f>AL1276+AL1285+AL1294</f>
        <v/>
      </c>
      <c r="AM1303" s="40">
        <f>AM1276+AM1285+AM1294</f>
        <v/>
      </c>
      <c r="AN1303" s="40">
        <f>AN1276+AN1285+AN1294</f>
        <v/>
      </c>
      <c r="AO1303" s="40">
        <f>AO1276+AO1285+AO1294</f>
        <v/>
      </c>
      <c r="AP1303" s="40">
        <f>AP1276+AP1285+AP1294</f>
        <v/>
      </c>
      <c r="AQ1303" s="40">
        <f>AQ1276+AQ1285+AQ1294</f>
        <v/>
      </c>
      <c r="AR1303" s="40">
        <f>AR1276+AR1285+AR1294</f>
        <v/>
      </c>
      <c r="AS1303" s="40">
        <f>AS1276+AS1285+AS1294</f>
        <v/>
      </c>
      <c r="AT1303" s="40">
        <f>AT1276+AT1285+AT1294</f>
        <v/>
      </c>
      <c r="AU1303" s="40">
        <f>AU1276+AU1285+AU1294</f>
        <v/>
      </c>
      <c r="AV1303" s="40">
        <f>AV1276+AV1285+AV1294</f>
        <v/>
      </c>
      <c r="AW1303" s="40">
        <f>AW1276+AW1285+AW1294</f>
        <v/>
      </c>
      <c r="AX1303" s="42">
        <f>NEWPOLICY(AX1276,AX1285,AX1294)</f>
        <v/>
      </c>
    </row>
    <row r="1304" hidden="1" outlineLevel="2">
      <c r="A1304" s="5" t="inlineStr">
        <is>
          <t>nce</t>
        </is>
      </c>
      <c r="B1304" s="5" t="inlineStr">
        <is>
          <t>lpg</t>
        </is>
      </c>
      <c r="C1304" s="5" t="inlineStr">
        <is>
          <t>oen</t>
        </is>
      </c>
      <c r="D1304" s="39" t="n"/>
      <c r="E1304" s="39" t="n"/>
      <c r="F1304" s="39" t="n"/>
      <c r="G1304" s="39" t="n"/>
      <c r="H1304" s="5">
        <f>INDEX(Variables!$B$5:$B$105,MATCH($A1304,Variables!$A$5:$A$105,0))&amp;IF($C1304="",""," | "&amp;INDEX(Mapping!$B$5:$B$26,MATCH($C1304,Mapping!$A$5:$A$26,0))&amp;" | "&amp;INDEX(Mapping!$B$30:$B$41,MATCH($B1304,Mapping!$A$30:$A$41,0)))</f>
        <v/>
      </c>
      <c r="I1304" s="5">
        <f>INDEX(Variables!$C$5:$C$105,MATCH($A1304,Variables!$A$5:$A$105,0))</f>
        <v/>
      </c>
      <c r="J1304" s="5">
        <f>INDEX(Variables!$E$5:$E$105,MATCH($A1304,Variables!$A$5:$A$105,0))</f>
        <v/>
      </c>
      <c r="K1304" s="25">
        <f>LOWER(Settings!$C$4)&amp;".mit."&amp;$A1304&amp;IF($C1304="","","."&amp;$C1304&amp;"."&amp;$B1304)&amp;IF(INDEX(Variables!$D$5:$D$105,MATCH($A1304,Variables!$A$5:$A$105,0))="","","."&amp;INDEX(Variables!$D$5:$D$105,MATCH($A1304,Variables!$A$5:$A$105,0)))&amp;"."&amp;K$5</f>
        <v/>
      </c>
      <c r="L1304" s="41">
        <f>L1277+L1286+L1295</f>
        <v/>
      </c>
      <c r="M1304" s="40">
        <f>M1277+M1286+M1295</f>
        <v/>
      </c>
      <c r="N1304" s="40">
        <f>N1277+N1286+N1295</f>
        <v/>
      </c>
      <c r="O1304" s="40">
        <f>O1277+O1286+O1295</f>
        <v/>
      </c>
      <c r="P1304" s="40">
        <f>P1277+P1286+P1295</f>
        <v/>
      </c>
      <c r="Q1304" s="40">
        <f>Q1277+Q1286+Q1295</f>
        <v/>
      </c>
      <c r="R1304" s="40">
        <f>R1277+R1286+R1295</f>
        <v/>
      </c>
      <c r="S1304" s="40">
        <f>S1277+S1286+S1295</f>
        <v/>
      </c>
      <c r="T1304" s="40">
        <f>T1277+T1286+T1295</f>
        <v/>
      </c>
      <c r="U1304" s="40">
        <f>U1277+U1286+U1295</f>
        <v/>
      </c>
      <c r="V1304" s="40">
        <f>V1277+V1286+V1295</f>
        <v/>
      </c>
      <c r="W1304" s="40">
        <f>W1277+W1286+W1295</f>
        <v/>
      </c>
      <c r="X1304" s="40">
        <f>X1277+X1286+X1295</f>
        <v/>
      </c>
      <c r="Y1304" s="40">
        <f>Y1277+Y1286+Y1295</f>
        <v/>
      </c>
      <c r="Z1304" s="40">
        <f>Z1277+Z1286+Z1295</f>
        <v/>
      </c>
      <c r="AA1304" s="40">
        <f>AA1277+AA1286+AA1295</f>
        <v/>
      </c>
      <c r="AB1304" s="40">
        <f>AB1277+AB1286+AB1295</f>
        <v/>
      </c>
      <c r="AC1304" s="40">
        <f>AC1277+AC1286+AC1295</f>
        <v/>
      </c>
      <c r="AD1304" s="42">
        <f>NEWPOLICY(AD1277,AD1286,AD1295)</f>
        <v/>
      </c>
      <c r="AE1304" s="25">
        <f>LOWER(Settings!$C$4)&amp;".mit."&amp;$A1304&amp;IF($C1304="","","."&amp;$C1304&amp;"."&amp;$B1304)&amp;IF(INDEX(Variables!$D$5:$D$105,MATCH($A1304,Variables!$A$5:$A$105,0))="","","."&amp;INDEX(Variables!$D$5:$D$105,MATCH($A1304,Variables!$A$5:$A$105,0)))&amp;"."&amp;AE$5</f>
        <v/>
      </c>
      <c r="AF1304" s="41">
        <f>AF1277+AF1286+AF1295</f>
        <v/>
      </c>
      <c r="AG1304" s="40">
        <f>AG1277+AG1286+AG1295</f>
        <v/>
      </c>
      <c r="AH1304" s="40">
        <f>AH1277+AH1286+AH1295</f>
        <v/>
      </c>
      <c r="AI1304" s="40">
        <f>AI1277+AI1286+AI1295</f>
        <v/>
      </c>
      <c r="AJ1304" s="40">
        <f>AJ1277+AJ1286+AJ1295</f>
        <v/>
      </c>
      <c r="AK1304" s="40">
        <f>AK1277+AK1286+AK1295</f>
        <v/>
      </c>
      <c r="AL1304" s="40">
        <f>AL1277+AL1286+AL1295</f>
        <v/>
      </c>
      <c r="AM1304" s="40">
        <f>AM1277+AM1286+AM1295</f>
        <v/>
      </c>
      <c r="AN1304" s="40">
        <f>AN1277+AN1286+AN1295</f>
        <v/>
      </c>
      <c r="AO1304" s="40">
        <f>AO1277+AO1286+AO1295</f>
        <v/>
      </c>
      <c r="AP1304" s="40">
        <f>AP1277+AP1286+AP1295</f>
        <v/>
      </c>
      <c r="AQ1304" s="40">
        <f>AQ1277+AQ1286+AQ1295</f>
        <v/>
      </c>
      <c r="AR1304" s="40">
        <f>AR1277+AR1286+AR1295</f>
        <v/>
      </c>
      <c r="AS1304" s="40">
        <f>AS1277+AS1286+AS1295</f>
        <v/>
      </c>
      <c r="AT1304" s="40">
        <f>AT1277+AT1286+AT1295</f>
        <v/>
      </c>
      <c r="AU1304" s="40">
        <f>AU1277+AU1286+AU1295</f>
        <v/>
      </c>
      <c r="AV1304" s="40">
        <f>AV1277+AV1286+AV1295</f>
        <v/>
      </c>
      <c r="AW1304" s="40">
        <f>AW1277+AW1286+AW1295</f>
        <v/>
      </c>
      <c r="AX1304" s="42">
        <f>NEWPOLICY(AX1277,AX1286,AX1295)</f>
        <v/>
      </c>
    </row>
    <row r="1305" hidden="1" outlineLevel="2">
      <c r="A1305" s="5" t="inlineStr">
        <is>
          <t>nce</t>
        </is>
      </c>
      <c r="B1305" s="5" t="inlineStr">
        <is>
          <t>ker</t>
        </is>
      </c>
      <c r="C1305" s="5" t="inlineStr">
        <is>
          <t>oen</t>
        </is>
      </c>
      <c r="D1305" s="39" t="n"/>
      <c r="E1305" s="39" t="n"/>
      <c r="F1305" s="39" t="n"/>
      <c r="G1305" s="39" t="n"/>
      <c r="H1305" s="5">
        <f>INDEX(Variables!$B$5:$B$105,MATCH($A1305,Variables!$A$5:$A$105,0))&amp;IF($C1305="",""," | "&amp;INDEX(Mapping!$B$5:$B$26,MATCH($C1305,Mapping!$A$5:$A$26,0))&amp;" | "&amp;INDEX(Mapping!$B$30:$B$41,MATCH($B1305,Mapping!$A$30:$A$41,0)))</f>
        <v/>
      </c>
      <c r="I1305" s="5">
        <f>INDEX(Variables!$C$5:$C$105,MATCH($A1305,Variables!$A$5:$A$105,0))</f>
        <v/>
      </c>
      <c r="J1305" s="5">
        <f>INDEX(Variables!$E$5:$E$105,MATCH($A1305,Variables!$A$5:$A$105,0))</f>
        <v/>
      </c>
      <c r="K1305" s="25">
        <f>LOWER(Settings!$C$4)&amp;".mit."&amp;$A1305&amp;IF($C1305="","","."&amp;$C1305&amp;"."&amp;$B1305)&amp;IF(INDEX(Variables!$D$5:$D$105,MATCH($A1305,Variables!$A$5:$A$105,0))="","","."&amp;INDEX(Variables!$D$5:$D$105,MATCH($A1305,Variables!$A$5:$A$105,0)))&amp;"."&amp;K$5</f>
        <v/>
      </c>
      <c r="L1305" s="41">
        <f>L1278+L1287+L1296</f>
        <v/>
      </c>
      <c r="M1305" s="40">
        <f>M1278+M1287+M1296</f>
        <v/>
      </c>
      <c r="N1305" s="40">
        <f>N1278+N1287+N1296</f>
        <v/>
      </c>
      <c r="O1305" s="40">
        <f>O1278+O1287+O1296</f>
        <v/>
      </c>
      <c r="P1305" s="40">
        <f>P1278+P1287+P1296</f>
        <v/>
      </c>
      <c r="Q1305" s="40">
        <f>Q1278+Q1287+Q1296</f>
        <v/>
      </c>
      <c r="R1305" s="40">
        <f>R1278+R1287+R1296</f>
        <v/>
      </c>
      <c r="S1305" s="40">
        <f>S1278+S1287+S1296</f>
        <v/>
      </c>
      <c r="T1305" s="40">
        <f>T1278+T1287+T1296</f>
        <v/>
      </c>
      <c r="U1305" s="40">
        <f>U1278+U1287+U1296</f>
        <v/>
      </c>
      <c r="V1305" s="40">
        <f>V1278+V1287+V1296</f>
        <v/>
      </c>
      <c r="W1305" s="40">
        <f>W1278+W1287+W1296</f>
        <v/>
      </c>
      <c r="X1305" s="40">
        <f>X1278+X1287+X1296</f>
        <v/>
      </c>
      <c r="Y1305" s="40">
        <f>Y1278+Y1287+Y1296</f>
        <v/>
      </c>
      <c r="Z1305" s="40">
        <f>Z1278+Z1287+Z1296</f>
        <v/>
      </c>
      <c r="AA1305" s="40">
        <f>AA1278+AA1287+AA1296</f>
        <v/>
      </c>
      <c r="AB1305" s="40">
        <f>AB1278+AB1287+AB1296</f>
        <v/>
      </c>
      <c r="AC1305" s="40">
        <f>AC1278+AC1287+AC1296</f>
        <v/>
      </c>
      <c r="AD1305" s="42">
        <f>NEWPOLICY(AD1278,AD1287,AD1296)</f>
        <v/>
      </c>
      <c r="AE1305" s="25">
        <f>LOWER(Settings!$C$4)&amp;".mit."&amp;$A1305&amp;IF($C1305="","","."&amp;$C1305&amp;"."&amp;$B1305)&amp;IF(INDEX(Variables!$D$5:$D$105,MATCH($A1305,Variables!$A$5:$A$105,0))="","","."&amp;INDEX(Variables!$D$5:$D$105,MATCH($A1305,Variables!$A$5:$A$105,0)))&amp;"."&amp;AE$5</f>
        <v/>
      </c>
      <c r="AF1305" s="41">
        <f>AF1278+AF1287+AF1296</f>
        <v/>
      </c>
      <c r="AG1305" s="40">
        <f>AG1278+AG1287+AG1296</f>
        <v/>
      </c>
      <c r="AH1305" s="40">
        <f>AH1278+AH1287+AH1296</f>
        <v/>
      </c>
      <c r="AI1305" s="40">
        <f>AI1278+AI1287+AI1296</f>
        <v/>
      </c>
      <c r="AJ1305" s="40">
        <f>AJ1278+AJ1287+AJ1296</f>
        <v/>
      </c>
      <c r="AK1305" s="40">
        <f>AK1278+AK1287+AK1296</f>
        <v/>
      </c>
      <c r="AL1305" s="40">
        <f>AL1278+AL1287+AL1296</f>
        <v/>
      </c>
      <c r="AM1305" s="40">
        <f>AM1278+AM1287+AM1296</f>
        <v/>
      </c>
      <c r="AN1305" s="40">
        <f>AN1278+AN1287+AN1296</f>
        <v/>
      </c>
      <c r="AO1305" s="40">
        <f>AO1278+AO1287+AO1296</f>
        <v/>
      </c>
      <c r="AP1305" s="40">
        <f>AP1278+AP1287+AP1296</f>
        <v/>
      </c>
      <c r="AQ1305" s="40">
        <f>AQ1278+AQ1287+AQ1296</f>
        <v/>
      </c>
      <c r="AR1305" s="40">
        <f>AR1278+AR1287+AR1296</f>
        <v/>
      </c>
      <c r="AS1305" s="40">
        <f>AS1278+AS1287+AS1296</f>
        <v/>
      </c>
      <c r="AT1305" s="40">
        <f>AT1278+AT1287+AT1296</f>
        <v/>
      </c>
      <c r="AU1305" s="40">
        <f>AU1278+AU1287+AU1296</f>
        <v/>
      </c>
      <c r="AV1305" s="40">
        <f>AV1278+AV1287+AV1296</f>
        <v/>
      </c>
      <c r="AW1305" s="40">
        <f>AW1278+AW1287+AW1296</f>
        <v/>
      </c>
      <c r="AX1305" s="42">
        <f>NEWPOLICY(AX1278,AX1287,AX1296)</f>
        <v/>
      </c>
    </row>
    <row r="1306" hidden="1" outlineLevel="2">
      <c r="A1306" s="5" t="inlineStr">
        <is>
          <t>nce</t>
        </is>
      </c>
      <c r="B1306" s="5" t="inlineStr">
        <is>
          <t>oop</t>
        </is>
      </c>
      <c r="C1306" s="5" t="inlineStr">
        <is>
          <t>oen</t>
        </is>
      </c>
      <c r="D1306" s="39" t="n"/>
      <c r="E1306" s="39" t="n"/>
      <c r="F1306" s="39" t="n"/>
      <c r="G1306" s="39" t="n"/>
      <c r="H1306" s="5">
        <f>INDEX(Variables!$B$5:$B$105,MATCH($A1306,Variables!$A$5:$A$105,0))&amp;IF($C1306="",""," | "&amp;INDEX(Mapping!$B$5:$B$26,MATCH($C1306,Mapping!$A$5:$A$26,0))&amp;" | "&amp;INDEX(Mapping!$B$30:$B$41,MATCH($B1306,Mapping!$A$30:$A$41,0)))</f>
        <v/>
      </c>
      <c r="I1306" s="5">
        <f>INDEX(Variables!$C$5:$C$105,MATCH($A1306,Variables!$A$5:$A$105,0))</f>
        <v/>
      </c>
      <c r="J1306" s="5">
        <f>INDEX(Variables!$E$5:$E$105,MATCH($A1306,Variables!$A$5:$A$105,0))</f>
        <v/>
      </c>
      <c r="K1306" s="25">
        <f>LOWER(Settings!$C$4)&amp;".mit."&amp;$A1306&amp;IF($C1306="","","."&amp;$C1306&amp;"."&amp;$B1306)&amp;IF(INDEX(Variables!$D$5:$D$105,MATCH($A1306,Variables!$A$5:$A$105,0))="","","."&amp;INDEX(Variables!$D$5:$D$105,MATCH($A1306,Variables!$A$5:$A$105,0)))&amp;"."&amp;K$5</f>
        <v/>
      </c>
      <c r="L1306" s="41">
        <f>L1279+L1288+L1297</f>
        <v/>
      </c>
      <c r="M1306" s="40">
        <f>M1279+M1288+M1297</f>
        <v/>
      </c>
      <c r="N1306" s="40">
        <f>N1279+N1288+N1297</f>
        <v/>
      </c>
      <c r="O1306" s="40">
        <f>O1279+O1288+O1297</f>
        <v/>
      </c>
      <c r="P1306" s="40">
        <f>P1279+P1288+P1297</f>
        <v/>
      </c>
      <c r="Q1306" s="40">
        <f>Q1279+Q1288+Q1297</f>
        <v/>
      </c>
      <c r="R1306" s="40">
        <f>R1279+R1288+R1297</f>
        <v/>
      </c>
      <c r="S1306" s="40">
        <f>S1279+S1288+S1297</f>
        <v/>
      </c>
      <c r="T1306" s="40">
        <f>T1279+T1288+T1297</f>
        <v/>
      </c>
      <c r="U1306" s="40">
        <f>U1279+U1288+U1297</f>
        <v/>
      </c>
      <c r="V1306" s="40">
        <f>V1279+V1288+V1297</f>
        <v/>
      </c>
      <c r="W1306" s="40">
        <f>W1279+W1288+W1297</f>
        <v/>
      </c>
      <c r="X1306" s="40">
        <f>X1279+X1288+X1297</f>
        <v/>
      </c>
      <c r="Y1306" s="40">
        <f>Y1279+Y1288+Y1297</f>
        <v/>
      </c>
      <c r="Z1306" s="40">
        <f>Z1279+Z1288+Z1297</f>
        <v/>
      </c>
      <c r="AA1306" s="40">
        <f>AA1279+AA1288+AA1297</f>
        <v/>
      </c>
      <c r="AB1306" s="40">
        <f>AB1279+AB1288+AB1297</f>
        <v/>
      </c>
      <c r="AC1306" s="40">
        <f>AC1279+AC1288+AC1297</f>
        <v/>
      </c>
      <c r="AD1306" s="42">
        <f>NEWPOLICY(AD1279,AD1288,AD1297)</f>
        <v/>
      </c>
      <c r="AE1306" s="25">
        <f>LOWER(Settings!$C$4)&amp;".mit."&amp;$A1306&amp;IF($C1306="","","."&amp;$C1306&amp;"."&amp;$B1306)&amp;IF(INDEX(Variables!$D$5:$D$105,MATCH($A1306,Variables!$A$5:$A$105,0))="","","."&amp;INDEX(Variables!$D$5:$D$105,MATCH($A1306,Variables!$A$5:$A$105,0)))&amp;"."&amp;AE$5</f>
        <v/>
      </c>
      <c r="AF1306" s="41">
        <f>AF1279+AF1288+AF1297</f>
        <v/>
      </c>
      <c r="AG1306" s="40">
        <f>AG1279+AG1288+AG1297</f>
        <v/>
      </c>
      <c r="AH1306" s="40">
        <f>AH1279+AH1288+AH1297</f>
        <v/>
      </c>
      <c r="AI1306" s="40">
        <f>AI1279+AI1288+AI1297</f>
        <v/>
      </c>
      <c r="AJ1306" s="40">
        <f>AJ1279+AJ1288+AJ1297</f>
        <v/>
      </c>
      <c r="AK1306" s="40">
        <f>AK1279+AK1288+AK1297</f>
        <v/>
      </c>
      <c r="AL1306" s="40">
        <f>AL1279+AL1288+AL1297</f>
        <v/>
      </c>
      <c r="AM1306" s="40">
        <f>AM1279+AM1288+AM1297</f>
        <v/>
      </c>
      <c r="AN1306" s="40">
        <f>AN1279+AN1288+AN1297</f>
        <v/>
      </c>
      <c r="AO1306" s="40">
        <f>AO1279+AO1288+AO1297</f>
        <v/>
      </c>
      <c r="AP1306" s="40">
        <f>AP1279+AP1288+AP1297</f>
        <v/>
      </c>
      <c r="AQ1306" s="40">
        <f>AQ1279+AQ1288+AQ1297</f>
        <v/>
      </c>
      <c r="AR1306" s="40">
        <f>AR1279+AR1288+AR1297</f>
        <v/>
      </c>
      <c r="AS1306" s="40">
        <f>AS1279+AS1288+AS1297</f>
        <v/>
      </c>
      <c r="AT1306" s="40">
        <f>AT1279+AT1288+AT1297</f>
        <v/>
      </c>
      <c r="AU1306" s="40">
        <f>AU1279+AU1288+AU1297</f>
        <v/>
      </c>
      <c r="AV1306" s="40">
        <f>AV1279+AV1288+AV1297</f>
        <v/>
      </c>
      <c r="AW1306" s="40">
        <f>AW1279+AW1288+AW1297</f>
        <v/>
      </c>
      <c r="AX1306" s="42">
        <f>NEWPOLICY(AX1279,AX1288,AX1297)</f>
        <v/>
      </c>
    </row>
    <row r="1307" hidden="1" outlineLevel="2">
      <c r="A1307" s="5" t="inlineStr">
        <is>
          <t>nce</t>
        </is>
      </c>
      <c r="B1307" s="5" t="inlineStr">
        <is>
          <t>bio</t>
        </is>
      </c>
      <c r="C1307" s="5" t="inlineStr">
        <is>
          <t>oen</t>
        </is>
      </c>
      <c r="D1307" s="39" t="n"/>
      <c r="E1307" s="39" t="n"/>
      <c r="F1307" s="39" t="n"/>
      <c r="G1307" s="39" t="n"/>
      <c r="H1307" s="5">
        <f>INDEX(Variables!$B$5:$B$105,MATCH($A1307,Variables!$A$5:$A$105,0))&amp;IF($C1307="",""," | "&amp;INDEX(Mapping!$B$5:$B$26,MATCH($C1307,Mapping!$A$5:$A$26,0))&amp;" | "&amp;INDEX(Mapping!$B$30:$B$41,MATCH($B1307,Mapping!$A$30:$A$41,0)))</f>
        <v/>
      </c>
      <c r="I1307" s="5">
        <f>INDEX(Variables!$C$5:$C$105,MATCH($A1307,Variables!$A$5:$A$105,0))</f>
        <v/>
      </c>
      <c r="J1307" s="5">
        <f>INDEX(Variables!$E$5:$E$105,MATCH($A1307,Variables!$A$5:$A$105,0))</f>
        <v/>
      </c>
      <c r="K1307" s="25">
        <f>LOWER(Settings!$C$4)&amp;".mit."&amp;$A1307&amp;IF($C1307="","","."&amp;$C1307&amp;"."&amp;$B1307)&amp;IF(INDEX(Variables!$D$5:$D$105,MATCH($A1307,Variables!$A$5:$A$105,0))="","","."&amp;INDEX(Variables!$D$5:$D$105,MATCH($A1307,Variables!$A$5:$A$105,0)))&amp;"."&amp;K$5</f>
        <v/>
      </c>
      <c r="L1307" s="41">
        <f>L1280+L1289+L1298</f>
        <v/>
      </c>
      <c r="M1307" s="40">
        <f>M1280+M1289+M1298</f>
        <v/>
      </c>
      <c r="N1307" s="40">
        <f>N1280+N1289+N1298</f>
        <v/>
      </c>
      <c r="O1307" s="40">
        <f>O1280+O1289+O1298</f>
        <v/>
      </c>
      <c r="P1307" s="40">
        <f>P1280+P1289+P1298</f>
        <v/>
      </c>
      <c r="Q1307" s="40">
        <f>Q1280+Q1289+Q1298</f>
        <v/>
      </c>
      <c r="R1307" s="40">
        <f>R1280+R1289+R1298</f>
        <v/>
      </c>
      <c r="S1307" s="40">
        <f>S1280+S1289+S1298</f>
        <v/>
      </c>
      <c r="T1307" s="40">
        <f>T1280+T1289+T1298</f>
        <v/>
      </c>
      <c r="U1307" s="40">
        <f>U1280+U1289+U1298</f>
        <v/>
      </c>
      <c r="V1307" s="40">
        <f>V1280+V1289+V1298</f>
        <v/>
      </c>
      <c r="W1307" s="40">
        <f>W1280+W1289+W1298</f>
        <v/>
      </c>
      <c r="X1307" s="40">
        <f>X1280+X1289+X1298</f>
        <v/>
      </c>
      <c r="Y1307" s="40">
        <f>Y1280+Y1289+Y1298</f>
        <v/>
      </c>
      <c r="Z1307" s="40">
        <f>Z1280+Z1289+Z1298</f>
        <v/>
      </c>
      <c r="AA1307" s="40">
        <f>AA1280+AA1289+AA1298</f>
        <v/>
      </c>
      <c r="AB1307" s="40">
        <f>AB1280+AB1289+AB1298</f>
        <v/>
      </c>
      <c r="AC1307" s="40">
        <f>AC1280+AC1289+AC1298</f>
        <v/>
      </c>
      <c r="AD1307" s="42">
        <f>NEWPOLICY(AD1280,AD1289,AD1298)</f>
        <v/>
      </c>
      <c r="AE1307" s="25">
        <f>LOWER(Settings!$C$4)&amp;".mit."&amp;$A1307&amp;IF($C1307="","","."&amp;$C1307&amp;"."&amp;$B1307)&amp;IF(INDEX(Variables!$D$5:$D$105,MATCH($A1307,Variables!$A$5:$A$105,0))="","","."&amp;INDEX(Variables!$D$5:$D$105,MATCH($A1307,Variables!$A$5:$A$105,0)))&amp;"."&amp;AE$5</f>
        <v/>
      </c>
      <c r="AF1307" s="41">
        <f>AF1280+AF1289+AF1298</f>
        <v/>
      </c>
      <c r="AG1307" s="40">
        <f>AG1280+AG1289+AG1298</f>
        <v/>
      </c>
      <c r="AH1307" s="40">
        <f>AH1280+AH1289+AH1298</f>
        <v/>
      </c>
      <c r="AI1307" s="40">
        <f>AI1280+AI1289+AI1298</f>
        <v/>
      </c>
      <c r="AJ1307" s="40">
        <f>AJ1280+AJ1289+AJ1298</f>
        <v/>
      </c>
      <c r="AK1307" s="40">
        <f>AK1280+AK1289+AK1298</f>
        <v/>
      </c>
      <c r="AL1307" s="40">
        <f>AL1280+AL1289+AL1298</f>
        <v/>
      </c>
      <c r="AM1307" s="40">
        <f>AM1280+AM1289+AM1298</f>
        <v/>
      </c>
      <c r="AN1307" s="40">
        <f>AN1280+AN1289+AN1298</f>
        <v/>
      </c>
      <c r="AO1307" s="40">
        <f>AO1280+AO1289+AO1298</f>
        <v/>
      </c>
      <c r="AP1307" s="40">
        <f>AP1280+AP1289+AP1298</f>
        <v/>
      </c>
      <c r="AQ1307" s="40">
        <f>AQ1280+AQ1289+AQ1298</f>
        <v/>
      </c>
      <c r="AR1307" s="40">
        <f>AR1280+AR1289+AR1298</f>
        <v/>
      </c>
      <c r="AS1307" s="40">
        <f>AS1280+AS1289+AS1298</f>
        <v/>
      </c>
      <c r="AT1307" s="40">
        <f>AT1280+AT1289+AT1298</f>
        <v/>
      </c>
      <c r="AU1307" s="40">
        <f>AU1280+AU1289+AU1298</f>
        <v/>
      </c>
      <c r="AV1307" s="40">
        <f>AV1280+AV1289+AV1298</f>
        <v/>
      </c>
      <c r="AW1307" s="40">
        <f>AW1280+AW1289+AW1298</f>
        <v/>
      </c>
      <c r="AX1307" s="42">
        <f>NEWPOLICY(AX1280,AX1289,AX1298)</f>
        <v/>
      </c>
    </row>
    <row r="1308" hidden="1" outlineLevel="2"/>
    <row r="1309" hidden="1" outlineLevel="2">
      <c r="A1309" s="5" t="inlineStr">
        <is>
          <t>atp</t>
        </is>
      </c>
      <c r="B1309" s="5" t="inlineStr">
        <is>
          <t>coa</t>
        </is>
      </c>
      <c r="C1309" s="5" t="inlineStr">
        <is>
          <t>oen</t>
        </is>
      </c>
      <c r="D1309" s="40">
        <f>INDEX(Inputs!$R$5:$R$132,MATCH($B1309&amp;"|"&amp;$C1309,Inputs!$A$5:$A$132,0))</f>
        <v/>
      </c>
      <c r="E1309" s="40">
        <f>INDEX(Inputs!$S$5:$S$132,MATCH($B1309&amp;"|"&amp;$C1309,Inputs!$A$5:$A$132,0))</f>
        <v/>
      </c>
      <c r="F1309" s="39" t="n"/>
      <c r="G1309" s="39" t="n"/>
      <c r="H1309" s="5">
        <f>INDEX(Variables!$B$5:$B$105,MATCH($A1309,Variables!$A$5:$A$105,0))&amp;IF($C1309="",""," | "&amp;INDEX(Mapping!$B$5:$B$26,MATCH($C1309,Mapping!$A$5:$A$26,0))&amp;" | "&amp;INDEX(Mapping!$B$30:$B$41,MATCH($B1309,Mapping!$A$30:$A$41,0)))</f>
        <v/>
      </c>
      <c r="I1309" s="5">
        <f>INDEX(Variables!$C$5:$C$105,MATCH($A1309,Variables!$A$5:$A$105,0))</f>
        <v/>
      </c>
      <c r="J1309" s="5">
        <f>INDEX(Variables!$E$5:$E$105,MATCH($A1309,Variables!$A$5:$A$105,0))</f>
        <v/>
      </c>
      <c r="K1309" s="25">
        <f>LOWER(Settings!$C$4)&amp;".mit."&amp;$A1309&amp;IF($C1309="","","."&amp;$C1309&amp;"."&amp;$B1309)&amp;IF(INDEX(Variables!$D$5:$D$105,MATCH($A1309,Variables!$A$5:$A$105,0))="","","."&amp;INDEX(Variables!$D$5:$D$105,MATCH($A1309,Variables!$A$5:$A$105,0)))&amp;"."&amp;K$5</f>
        <v/>
      </c>
      <c r="L1309" s="41">
        <f>MAX(INDEX(L$232:L$243,$D1309)+L1300*(1+$E1309),0.01)</f>
        <v/>
      </c>
      <c r="M1309" s="40">
        <f>MAX(INDEX(M$232:M$243,$D1309)+M1300*(1+$E1309),0.01)</f>
        <v/>
      </c>
      <c r="N1309" s="40">
        <f>MAX(INDEX(N$232:N$243,$D1309)+N1300*(1+$E1309),0.01)</f>
        <v/>
      </c>
      <c r="O1309" s="40">
        <f>MAX(INDEX(O$232:O$243,$D1309)+O1300*(1+$E1309),0.01)</f>
        <v/>
      </c>
      <c r="P1309" s="40">
        <f>MAX(INDEX(P$232:P$243,$D1309)+P1300*(1+$E1309),0.01)</f>
        <v/>
      </c>
      <c r="Q1309" s="40">
        <f>MAX(INDEX(Q$232:Q$243,$D1309)+Q1300*(1+$E1309),0.01)</f>
        <v/>
      </c>
      <c r="R1309" s="40">
        <f>MAX(INDEX(R$232:R$243,$D1309)+R1300*(1+$E1309),0.01)</f>
        <v/>
      </c>
      <c r="S1309" s="40">
        <f>MAX(INDEX(S$232:S$243,$D1309)+S1300*(1+$E1309),0.01)</f>
        <v/>
      </c>
      <c r="T1309" s="40">
        <f>MAX(INDEX(T$232:T$243,$D1309)+T1300*(1+$E1309),0.01)</f>
        <v/>
      </c>
      <c r="U1309" s="40">
        <f>MAX(INDEX(U$232:U$243,$D1309)+U1300*(1+$E1309),0.01)</f>
        <v/>
      </c>
      <c r="V1309" s="40">
        <f>MAX(INDEX(V$232:V$243,$D1309)+V1300*(1+$E1309),0.01)</f>
        <v/>
      </c>
      <c r="W1309" s="40">
        <f>MAX(INDEX(W$232:W$243,$D1309)+W1300*(1+$E1309),0.01)</f>
        <v/>
      </c>
      <c r="X1309" s="40">
        <f>MAX(INDEX(X$232:X$243,$D1309)+X1300*(1+$E1309),0.01)</f>
        <v/>
      </c>
      <c r="Y1309" s="40">
        <f>MAX(INDEX(Y$232:Y$243,$D1309)+Y1300*(1+$E1309),0.01)</f>
        <v/>
      </c>
      <c r="Z1309" s="40">
        <f>MAX(INDEX(Z$232:Z$243,$D1309)+Z1300*(1+$E1309),0.01)</f>
        <v/>
      </c>
      <c r="AA1309" s="40">
        <f>MAX(INDEX(AA$232:AA$243,$D1309)+AA1300*(1+$E1309),0.01)</f>
        <v/>
      </c>
      <c r="AB1309" s="40">
        <f>MAX(INDEX(AB$232:AB$243,$D1309)+AB1300*(1+$E1309),0.01)</f>
        <v/>
      </c>
      <c r="AC1309" s="40">
        <f>MAX(INDEX(AC$232:AC$243,$D1309)+AC1300*(1+$E1309),0.01)</f>
        <v/>
      </c>
      <c r="AD1309" s="42">
        <f>POSTTAX(INDEX(AD$232:AD$243,$D1309),AD1300,$E1309)</f>
        <v/>
      </c>
      <c r="AE1309" s="25">
        <f>LOWER(Settings!$C$4)&amp;".mit."&amp;$A1309&amp;IF($C1309="","","."&amp;$C1309&amp;"."&amp;$B1309)&amp;IF(INDEX(Variables!$D$5:$D$105,MATCH($A1309,Variables!$A$5:$A$105,0))="","","."&amp;INDEX(Variables!$D$5:$D$105,MATCH($A1309,Variables!$A$5:$A$105,0)))&amp;"."&amp;AE$5</f>
        <v/>
      </c>
      <c r="AF1309" s="41">
        <f>MAX(INDEX(AF$232:AF$243,$D1309)+AF1300*(1+$E1309),0.01)</f>
        <v/>
      </c>
      <c r="AG1309" s="40">
        <f>MAX(INDEX(AG$232:AG$243,$D1309)+AG1300*(1+$E1309),0.01)</f>
        <v/>
      </c>
      <c r="AH1309" s="40">
        <f>MAX(INDEX(AH$232:AH$243,$D1309)+AH1300*(1+$E1309),0.01)</f>
        <v/>
      </c>
      <c r="AI1309" s="40">
        <f>MAX(INDEX(AI$232:AI$243,$D1309)+AI1300*(1+$E1309),0.01)</f>
        <v/>
      </c>
      <c r="AJ1309" s="40">
        <f>MAX(INDEX(AJ$232:AJ$243,$D1309)+AJ1300*(1+$E1309),0.01)</f>
        <v/>
      </c>
      <c r="AK1309" s="40">
        <f>MAX(INDEX(AK$232:AK$243,$D1309)+AK1300*(1+$E1309),0.01)</f>
        <v/>
      </c>
      <c r="AL1309" s="40">
        <f>MAX(INDEX(AL$232:AL$243,$D1309)+AL1300*(1+$E1309),0.01)</f>
        <v/>
      </c>
      <c r="AM1309" s="40">
        <f>MAX(INDEX(AM$232:AM$243,$D1309)+AM1300*(1+$E1309),0.01)</f>
        <v/>
      </c>
      <c r="AN1309" s="40">
        <f>MAX(INDEX(AN$232:AN$243,$D1309)+AN1300*(1+$E1309),0.01)</f>
        <v/>
      </c>
      <c r="AO1309" s="40">
        <f>MAX(INDEX(AO$232:AO$243,$D1309)+AO1300*(1+$E1309),0.01)</f>
        <v/>
      </c>
      <c r="AP1309" s="40">
        <f>MAX(INDEX(AP$232:AP$243,$D1309)+AP1300*(1+$E1309),0.01)</f>
        <v/>
      </c>
      <c r="AQ1309" s="40">
        <f>MAX(INDEX(AQ$232:AQ$243,$D1309)+AQ1300*(1+$E1309),0.01)</f>
        <v/>
      </c>
      <c r="AR1309" s="40">
        <f>MAX(INDEX(AR$232:AR$243,$D1309)+AR1300*(1+$E1309),0.01)</f>
        <v/>
      </c>
      <c r="AS1309" s="40">
        <f>MAX(INDEX(AS$232:AS$243,$D1309)+AS1300*(1+$E1309),0.01)</f>
        <v/>
      </c>
      <c r="AT1309" s="40">
        <f>MAX(INDEX(AT$232:AT$243,$D1309)+AT1300*(1+$E1309),0.01)</f>
        <v/>
      </c>
      <c r="AU1309" s="40">
        <f>MAX(INDEX(AU$232:AU$243,$D1309)+AU1300*(1+$E1309),0.01)</f>
        <v/>
      </c>
      <c r="AV1309" s="40">
        <f>MAX(INDEX(AV$232:AV$243,$D1309)+AV1300*(1+$E1309),0.01)</f>
        <v/>
      </c>
      <c r="AW1309" s="40">
        <f>MAX(INDEX(AW$232:AW$243,$D1309)+AW1300*(1+$E1309),0.01)</f>
        <v/>
      </c>
      <c r="AX1309" s="42">
        <f>POSTTAX(INDEX(AX$232:AX$243,$D1309),AX1300,$E1309)</f>
        <v/>
      </c>
    </row>
    <row r="1310" hidden="1" outlineLevel="2">
      <c r="A1310" s="5" t="inlineStr">
        <is>
          <t>atp</t>
        </is>
      </c>
      <c r="B1310" s="5" t="inlineStr">
        <is>
          <t>nga</t>
        </is>
      </c>
      <c r="C1310" s="5" t="inlineStr">
        <is>
          <t>oen</t>
        </is>
      </c>
      <c r="D1310" s="40">
        <f>INDEX(Inputs!$R$5:$R$132,MATCH($B1310&amp;"|"&amp;$C1310,Inputs!$A$5:$A$132,0))</f>
        <v/>
      </c>
      <c r="E1310" s="40">
        <f>INDEX(Inputs!$S$5:$S$132,MATCH($B1310&amp;"|"&amp;$C1310,Inputs!$A$5:$A$132,0))</f>
        <v/>
      </c>
      <c r="F1310" s="39" t="n"/>
      <c r="G1310" s="39" t="n"/>
      <c r="H1310" s="5">
        <f>INDEX(Variables!$B$5:$B$105,MATCH($A1310,Variables!$A$5:$A$105,0))&amp;IF($C1310="",""," | "&amp;INDEX(Mapping!$B$5:$B$26,MATCH($C1310,Mapping!$A$5:$A$26,0))&amp;" | "&amp;INDEX(Mapping!$B$30:$B$41,MATCH($B1310,Mapping!$A$30:$A$41,0)))</f>
        <v/>
      </c>
      <c r="I1310" s="5">
        <f>INDEX(Variables!$C$5:$C$105,MATCH($A1310,Variables!$A$5:$A$105,0))</f>
        <v/>
      </c>
      <c r="J1310" s="5">
        <f>INDEX(Variables!$E$5:$E$105,MATCH($A1310,Variables!$A$5:$A$105,0))</f>
        <v/>
      </c>
      <c r="K1310" s="25">
        <f>LOWER(Settings!$C$4)&amp;".mit."&amp;$A1310&amp;IF($C1310="","","."&amp;$C1310&amp;"."&amp;$B1310)&amp;IF(INDEX(Variables!$D$5:$D$105,MATCH($A1310,Variables!$A$5:$A$105,0))="","","."&amp;INDEX(Variables!$D$5:$D$105,MATCH($A1310,Variables!$A$5:$A$105,0)))&amp;"."&amp;K$5</f>
        <v/>
      </c>
      <c r="L1310" s="41">
        <f>MAX(INDEX(L$232:L$243,$D1310)+L1301*(1+$E1310),0.01)</f>
        <v/>
      </c>
      <c r="M1310" s="40">
        <f>MAX(INDEX(M$232:M$243,$D1310)+M1301*(1+$E1310),0.01)</f>
        <v/>
      </c>
      <c r="N1310" s="40">
        <f>MAX(INDEX(N$232:N$243,$D1310)+N1301*(1+$E1310),0.01)</f>
        <v/>
      </c>
      <c r="O1310" s="40">
        <f>MAX(INDEX(O$232:O$243,$D1310)+O1301*(1+$E1310),0.01)</f>
        <v/>
      </c>
      <c r="P1310" s="40">
        <f>MAX(INDEX(P$232:P$243,$D1310)+P1301*(1+$E1310),0.01)</f>
        <v/>
      </c>
      <c r="Q1310" s="40">
        <f>MAX(INDEX(Q$232:Q$243,$D1310)+Q1301*(1+$E1310),0.01)</f>
        <v/>
      </c>
      <c r="R1310" s="40">
        <f>MAX(INDEX(R$232:R$243,$D1310)+R1301*(1+$E1310),0.01)</f>
        <v/>
      </c>
      <c r="S1310" s="40">
        <f>MAX(INDEX(S$232:S$243,$D1310)+S1301*(1+$E1310),0.01)</f>
        <v/>
      </c>
      <c r="T1310" s="40">
        <f>MAX(INDEX(T$232:T$243,$D1310)+T1301*(1+$E1310),0.01)</f>
        <v/>
      </c>
      <c r="U1310" s="40">
        <f>MAX(INDEX(U$232:U$243,$D1310)+U1301*(1+$E1310),0.01)</f>
        <v/>
      </c>
      <c r="V1310" s="40">
        <f>MAX(INDEX(V$232:V$243,$D1310)+V1301*(1+$E1310),0.01)</f>
        <v/>
      </c>
      <c r="W1310" s="40">
        <f>MAX(INDEX(W$232:W$243,$D1310)+W1301*(1+$E1310),0.01)</f>
        <v/>
      </c>
      <c r="X1310" s="40">
        <f>MAX(INDEX(X$232:X$243,$D1310)+X1301*(1+$E1310),0.01)</f>
        <v/>
      </c>
      <c r="Y1310" s="40">
        <f>MAX(INDEX(Y$232:Y$243,$D1310)+Y1301*(1+$E1310),0.01)</f>
        <v/>
      </c>
      <c r="Z1310" s="40">
        <f>MAX(INDEX(Z$232:Z$243,$D1310)+Z1301*(1+$E1310),0.01)</f>
        <v/>
      </c>
      <c r="AA1310" s="40">
        <f>MAX(INDEX(AA$232:AA$243,$D1310)+AA1301*(1+$E1310),0.01)</f>
        <v/>
      </c>
      <c r="AB1310" s="40">
        <f>MAX(INDEX(AB$232:AB$243,$D1310)+AB1301*(1+$E1310),0.01)</f>
        <v/>
      </c>
      <c r="AC1310" s="40">
        <f>MAX(INDEX(AC$232:AC$243,$D1310)+AC1301*(1+$E1310),0.01)</f>
        <v/>
      </c>
      <c r="AD1310" s="42">
        <f>POSTTAX(INDEX(AD$232:AD$243,$D1310),AD1301,$E1310)</f>
        <v/>
      </c>
      <c r="AE1310" s="25">
        <f>LOWER(Settings!$C$4)&amp;".mit."&amp;$A1310&amp;IF($C1310="","","."&amp;$C1310&amp;"."&amp;$B1310)&amp;IF(INDEX(Variables!$D$5:$D$105,MATCH($A1310,Variables!$A$5:$A$105,0))="","","."&amp;INDEX(Variables!$D$5:$D$105,MATCH($A1310,Variables!$A$5:$A$105,0)))&amp;"."&amp;AE$5</f>
        <v/>
      </c>
      <c r="AF1310" s="41">
        <f>MAX(INDEX(AF$232:AF$243,$D1310)+AF1301*(1+$E1310),0.01)</f>
        <v/>
      </c>
      <c r="AG1310" s="40">
        <f>MAX(INDEX(AG$232:AG$243,$D1310)+AG1301*(1+$E1310),0.01)</f>
        <v/>
      </c>
      <c r="AH1310" s="40">
        <f>MAX(INDEX(AH$232:AH$243,$D1310)+AH1301*(1+$E1310),0.01)</f>
        <v/>
      </c>
      <c r="AI1310" s="40">
        <f>MAX(INDEX(AI$232:AI$243,$D1310)+AI1301*(1+$E1310),0.01)</f>
        <v/>
      </c>
      <c r="AJ1310" s="40">
        <f>MAX(INDEX(AJ$232:AJ$243,$D1310)+AJ1301*(1+$E1310),0.01)</f>
        <v/>
      </c>
      <c r="AK1310" s="40">
        <f>MAX(INDEX(AK$232:AK$243,$D1310)+AK1301*(1+$E1310),0.01)</f>
        <v/>
      </c>
      <c r="AL1310" s="40">
        <f>MAX(INDEX(AL$232:AL$243,$D1310)+AL1301*(1+$E1310),0.01)</f>
        <v/>
      </c>
      <c r="AM1310" s="40">
        <f>MAX(INDEX(AM$232:AM$243,$D1310)+AM1301*(1+$E1310),0.01)</f>
        <v/>
      </c>
      <c r="AN1310" s="40">
        <f>MAX(INDEX(AN$232:AN$243,$D1310)+AN1301*(1+$E1310),0.01)</f>
        <v/>
      </c>
      <c r="AO1310" s="40">
        <f>MAX(INDEX(AO$232:AO$243,$D1310)+AO1301*(1+$E1310),0.01)</f>
        <v/>
      </c>
      <c r="AP1310" s="40">
        <f>MAX(INDEX(AP$232:AP$243,$D1310)+AP1301*(1+$E1310),0.01)</f>
        <v/>
      </c>
      <c r="AQ1310" s="40">
        <f>MAX(INDEX(AQ$232:AQ$243,$D1310)+AQ1301*(1+$E1310),0.01)</f>
        <v/>
      </c>
      <c r="AR1310" s="40">
        <f>MAX(INDEX(AR$232:AR$243,$D1310)+AR1301*(1+$E1310),0.01)</f>
        <v/>
      </c>
      <c r="AS1310" s="40">
        <f>MAX(INDEX(AS$232:AS$243,$D1310)+AS1301*(1+$E1310),0.01)</f>
        <v/>
      </c>
      <c r="AT1310" s="40">
        <f>MAX(INDEX(AT$232:AT$243,$D1310)+AT1301*(1+$E1310),0.01)</f>
        <v/>
      </c>
      <c r="AU1310" s="40">
        <f>MAX(INDEX(AU$232:AU$243,$D1310)+AU1301*(1+$E1310),0.01)</f>
        <v/>
      </c>
      <c r="AV1310" s="40">
        <f>MAX(INDEX(AV$232:AV$243,$D1310)+AV1301*(1+$E1310),0.01)</f>
        <v/>
      </c>
      <c r="AW1310" s="40">
        <f>MAX(INDEX(AW$232:AW$243,$D1310)+AW1301*(1+$E1310),0.01)</f>
        <v/>
      </c>
      <c r="AX1310" s="42">
        <f>POSTTAX(INDEX(AX$232:AX$243,$D1310),AX1301,$E1310)</f>
        <v/>
      </c>
    </row>
    <row r="1311" hidden="1" outlineLevel="2">
      <c r="A1311" s="5" t="inlineStr">
        <is>
          <t>atp</t>
        </is>
      </c>
      <c r="B1311" s="5" t="inlineStr">
        <is>
          <t>gso</t>
        </is>
      </c>
      <c r="C1311" s="5" t="inlineStr">
        <is>
          <t>oen</t>
        </is>
      </c>
      <c r="D1311" s="40">
        <f>INDEX(Inputs!$R$5:$R$132,MATCH($B1311&amp;"|"&amp;$C1311,Inputs!$A$5:$A$132,0))</f>
        <v/>
      </c>
      <c r="E1311" s="40">
        <f>INDEX(Inputs!$S$5:$S$132,MATCH($B1311&amp;"|"&amp;$C1311,Inputs!$A$5:$A$132,0))</f>
        <v/>
      </c>
      <c r="F1311" s="39" t="n"/>
      <c r="G1311" s="39" t="n"/>
      <c r="H1311" s="5">
        <f>INDEX(Variables!$B$5:$B$105,MATCH($A1311,Variables!$A$5:$A$105,0))&amp;IF($C1311="",""," | "&amp;INDEX(Mapping!$B$5:$B$26,MATCH($C1311,Mapping!$A$5:$A$26,0))&amp;" | "&amp;INDEX(Mapping!$B$30:$B$41,MATCH($B1311,Mapping!$A$30:$A$41,0)))</f>
        <v/>
      </c>
      <c r="I1311" s="5">
        <f>INDEX(Variables!$C$5:$C$105,MATCH($A1311,Variables!$A$5:$A$105,0))</f>
        <v/>
      </c>
      <c r="J1311" s="5">
        <f>INDEX(Variables!$E$5:$E$105,MATCH($A1311,Variables!$A$5:$A$105,0))</f>
        <v/>
      </c>
      <c r="K1311" s="25">
        <f>LOWER(Settings!$C$4)&amp;".mit."&amp;$A1311&amp;IF($C1311="","","."&amp;$C1311&amp;"."&amp;$B1311)&amp;IF(INDEX(Variables!$D$5:$D$105,MATCH($A1311,Variables!$A$5:$A$105,0))="","","."&amp;INDEX(Variables!$D$5:$D$105,MATCH($A1311,Variables!$A$5:$A$105,0)))&amp;"."&amp;K$5</f>
        <v/>
      </c>
      <c r="L1311" s="41">
        <f>MAX(INDEX(L$232:L$243,$D1311)+L1302*(1+$E1311),0.01)</f>
        <v/>
      </c>
      <c r="M1311" s="40">
        <f>MAX(INDEX(M$232:M$243,$D1311)+M1302*(1+$E1311),0.01)</f>
        <v/>
      </c>
      <c r="N1311" s="40">
        <f>MAX(INDEX(N$232:N$243,$D1311)+N1302*(1+$E1311),0.01)</f>
        <v/>
      </c>
      <c r="O1311" s="40">
        <f>MAX(INDEX(O$232:O$243,$D1311)+O1302*(1+$E1311),0.01)</f>
        <v/>
      </c>
      <c r="P1311" s="40">
        <f>MAX(INDEX(P$232:P$243,$D1311)+P1302*(1+$E1311),0.01)</f>
        <v/>
      </c>
      <c r="Q1311" s="40">
        <f>MAX(INDEX(Q$232:Q$243,$D1311)+Q1302*(1+$E1311),0.01)</f>
        <v/>
      </c>
      <c r="R1311" s="40">
        <f>MAX(INDEX(R$232:R$243,$D1311)+R1302*(1+$E1311),0.01)</f>
        <v/>
      </c>
      <c r="S1311" s="40">
        <f>MAX(INDEX(S$232:S$243,$D1311)+S1302*(1+$E1311),0.01)</f>
        <v/>
      </c>
      <c r="T1311" s="40">
        <f>MAX(INDEX(T$232:T$243,$D1311)+T1302*(1+$E1311),0.01)</f>
        <v/>
      </c>
      <c r="U1311" s="40">
        <f>MAX(INDEX(U$232:U$243,$D1311)+U1302*(1+$E1311),0.01)</f>
        <v/>
      </c>
      <c r="V1311" s="40">
        <f>MAX(INDEX(V$232:V$243,$D1311)+V1302*(1+$E1311),0.01)</f>
        <v/>
      </c>
      <c r="W1311" s="40">
        <f>MAX(INDEX(W$232:W$243,$D1311)+W1302*(1+$E1311),0.01)</f>
        <v/>
      </c>
      <c r="X1311" s="40">
        <f>MAX(INDEX(X$232:X$243,$D1311)+X1302*(1+$E1311),0.01)</f>
        <v/>
      </c>
      <c r="Y1311" s="40">
        <f>MAX(INDEX(Y$232:Y$243,$D1311)+Y1302*(1+$E1311),0.01)</f>
        <v/>
      </c>
      <c r="Z1311" s="40">
        <f>MAX(INDEX(Z$232:Z$243,$D1311)+Z1302*(1+$E1311),0.01)</f>
        <v/>
      </c>
      <c r="AA1311" s="40">
        <f>MAX(INDEX(AA$232:AA$243,$D1311)+AA1302*(1+$E1311),0.01)</f>
        <v/>
      </c>
      <c r="AB1311" s="40">
        <f>MAX(INDEX(AB$232:AB$243,$D1311)+AB1302*(1+$E1311),0.01)</f>
        <v/>
      </c>
      <c r="AC1311" s="40">
        <f>MAX(INDEX(AC$232:AC$243,$D1311)+AC1302*(1+$E1311),0.01)</f>
        <v/>
      </c>
      <c r="AD1311" s="42">
        <f>POSTTAX(INDEX(AD$232:AD$243,$D1311),AD1302,$E1311)</f>
        <v/>
      </c>
      <c r="AE1311" s="25">
        <f>LOWER(Settings!$C$4)&amp;".mit."&amp;$A1311&amp;IF($C1311="","","."&amp;$C1311&amp;"."&amp;$B1311)&amp;IF(INDEX(Variables!$D$5:$D$105,MATCH($A1311,Variables!$A$5:$A$105,0))="","","."&amp;INDEX(Variables!$D$5:$D$105,MATCH($A1311,Variables!$A$5:$A$105,0)))&amp;"."&amp;AE$5</f>
        <v/>
      </c>
      <c r="AF1311" s="41">
        <f>MAX(INDEX(AF$232:AF$243,$D1311)+AF1302*(1+$E1311),0.01)</f>
        <v/>
      </c>
      <c r="AG1311" s="40">
        <f>MAX(INDEX(AG$232:AG$243,$D1311)+AG1302*(1+$E1311),0.01)</f>
        <v/>
      </c>
      <c r="AH1311" s="40">
        <f>MAX(INDEX(AH$232:AH$243,$D1311)+AH1302*(1+$E1311),0.01)</f>
        <v/>
      </c>
      <c r="AI1311" s="40">
        <f>MAX(INDEX(AI$232:AI$243,$D1311)+AI1302*(1+$E1311),0.01)</f>
        <v/>
      </c>
      <c r="AJ1311" s="40">
        <f>MAX(INDEX(AJ$232:AJ$243,$D1311)+AJ1302*(1+$E1311),0.01)</f>
        <v/>
      </c>
      <c r="AK1311" s="40">
        <f>MAX(INDEX(AK$232:AK$243,$D1311)+AK1302*(1+$E1311),0.01)</f>
        <v/>
      </c>
      <c r="AL1311" s="40">
        <f>MAX(INDEX(AL$232:AL$243,$D1311)+AL1302*(1+$E1311),0.01)</f>
        <v/>
      </c>
      <c r="AM1311" s="40">
        <f>MAX(INDEX(AM$232:AM$243,$D1311)+AM1302*(1+$E1311),0.01)</f>
        <v/>
      </c>
      <c r="AN1311" s="40">
        <f>MAX(INDEX(AN$232:AN$243,$D1311)+AN1302*(1+$E1311),0.01)</f>
        <v/>
      </c>
      <c r="AO1311" s="40">
        <f>MAX(INDEX(AO$232:AO$243,$D1311)+AO1302*(1+$E1311),0.01)</f>
        <v/>
      </c>
      <c r="AP1311" s="40">
        <f>MAX(INDEX(AP$232:AP$243,$D1311)+AP1302*(1+$E1311),0.01)</f>
        <v/>
      </c>
      <c r="AQ1311" s="40">
        <f>MAX(INDEX(AQ$232:AQ$243,$D1311)+AQ1302*(1+$E1311),0.01)</f>
        <v/>
      </c>
      <c r="AR1311" s="40">
        <f>MAX(INDEX(AR$232:AR$243,$D1311)+AR1302*(1+$E1311),0.01)</f>
        <v/>
      </c>
      <c r="AS1311" s="40">
        <f>MAX(INDEX(AS$232:AS$243,$D1311)+AS1302*(1+$E1311),0.01)</f>
        <v/>
      </c>
      <c r="AT1311" s="40">
        <f>MAX(INDEX(AT$232:AT$243,$D1311)+AT1302*(1+$E1311),0.01)</f>
        <v/>
      </c>
      <c r="AU1311" s="40">
        <f>MAX(INDEX(AU$232:AU$243,$D1311)+AU1302*(1+$E1311),0.01)</f>
        <v/>
      </c>
      <c r="AV1311" s="40">
        <f>MAX(INDEX(AV$232:AV$243,$D1311)+AV1302*(1+$E1311),0.01)</f>
        <v/>
      </c>
      <c r="AW1311" s="40">
        <f>MAX(INDEX(AW$232:AW$243,$D1311)+AW1302*(1+$E1311),0.01)</f>
        <v/>
      </c>
      <c r="AX1311" s="42">
        <f>POSTTAX(INDEX(AX$232:AX$243,$D1311),AX1302,$E1311)</f>
        <v/>
      </c>
    </row>
    <row r="1312" hidden="1" outlineLevel="2">
      <c r="A1312" s="5" t="inlineStr">
        <is>
          <t>atp</t>
        </is>
      </c>
      <c r="B1312" s="5" t="inlineStr">
        <is>
          <t>die</t>
        </is>
      </c>
      <c r="C1312" s="5" t="inlineStr">
        <is>
          <t>oen</t>
        </is>
      </c>
      <c r="D1312" s="40">
        <f>INDEX(Inputs!$R$5:$R$132,MATCH($B1312&amp;"|"&amp;$C1312,Inputs!$A$5:$A$132,0))</f>
        <v/>
      </c>
      <c r="E1312" s="40">
        <f>INDEX(Inputs!$S$5:$S$132,MATCH($B1312&amp;"|"&amp;$C1312,Inputs!$A$5:$A$132,0))</f>
        <v/>
      </c>
      <c r="F1312" s="39" t="n"/>
      <c r="G1312" s="39" t="n"/>
      <c r="H1312" s="5">
        <f>INDEX(Variables!$B$5:$B$105,MATCH($A1312,Variables!$A$5:$A$105,0))&amp;IF($C1312="",""," | "&amp;INDEX(Mapping!$B$5:$B$26,MATCH($C1312,Mapping!$A$5:$A$26,0))&amp;" | "&amp;INDEX(Mapping!$B$30:$B$41,MATCH($B1312,Mapping!$A$30:$A$41,0)))</f>
        <v/>
      </c>
      <c r="I1312" s="5">
        <f>INDEX(Variables!$C$5:$C$105,MATCH($A1312,Variables!$A$5:$A$105,0))</f>
        <v/>
      </c>
      <c r="J1312" s="5">
        <f>INDEX(Variables!$E$5:$E$105,MATCH($A1312,Variables!$A$5:$A$105,0))</f>
        <v/>
      </c>
      <c r="K1312" s="25">
        <f>LOWER(Settings!$C$4)&amp;".mit."&amp;$A1312&amp;IF($C1312="","","."&amp;$C1312&amp;"."&amp;$B1312)&amp;IF(INDEX(Variables!$D$5:$D$105,MATCH($A1312,Variables!$A$5:$A$105,0))="","","."&amp;INDEX(Variables!$D$5:$D$105,MATCH($A1312,Variables!$A$5:$A$105,0)))&amp;"."&amp;K$5</f>
        <v/>
      </c>
      <c r="L1312" s="41">
        <f>MAX(INDEX(L$232:L$243,$D1312)+L1303*(1+$E1312),0.01)</f>
        <v/>
      </c>
      <c r="M1312" s="40">
        <f>MAX(INDEX(M$232:M$243,$D1312)+M1303*(1+$E1312),0.01)</f>
        <v/>
      </c>
      <c r="N1312" s="40">
        <f>MAX(INDEX(N$232:N$243,$D1312)+N1303*(1+$E1312),0.01)</f>
        <v/>
      </c>
      <c r="O1312" s="40">
        <f>MAX(INDEX(O$232:O$243,$D1312)+O1303*(1+$E1312),0.01)</f>
        <v/>
      </c>
      <c r="P1312" s="40">
        <f>MAX(INDEX(P$232:P$243,$D1312)+P1303*(1+$E1312),0.01)</f>
        <v/>
      </c>
      <c r="Q1312" s="40">
        <f>MAX(INDEX(Q$232:Q$243,$D1312)+Q1303*(1+$E1312),0.01)</f>
        <v/>
      </c>
      <c r="R1312" s="40">
        <f>MAX(INDEX(R$232:R$243,$D1312)+R1303*(1+$E1312),0.01)</f>
        <v/>
      </c>
      <c r="S1312" s="40">
        <f>MAX(INDEX(S$232:S$243,$D1312)+S1303*(1+$E1312),0.01)</f>
        <v/>
      </c>
      <c r="T1312" s="40">
        <f>MAX(INDEX(T$232:T$243,$D1312)+T1303*(1+$E1312),0.01)</f>
        <v/>
      </c>
      <c r="U1312" s="40">
        <f>MAX(INDEX(U$232:U$243,$D1312)+U1303*(1+$E1312),0.01)</f>
        <v/>
      </c>
      <c r="V1312" s="40">
        <f>MAX(INDEX(V$232:V$243,$D1312)+V1303*(1+$E1312),0.01)</f>
        <v/>
      </c>
      <c r="W1312" s="40">
        <f>MAX(INDEX(W$232:W$243,$D1312)+W1303*(1+$E1312),0.01)</f>
        <v/>
      </c>
      <c r="X1312" s="40">
        <f>MAX(INDEX(X$232:X$243,$D1312)+X1303*(1+$E1312),0.01)</f>
        <v/>
      </c>
      <c r="Y1312" s="40">
        <f>MAX(INDEX(Y$232:Y$243,$D1312)+Y1303*(1+$E1312),0.01)</f>
        <v/>
      </c>
      <c r="Z1312" s="40">
        <f>MAX(INDEX(Z$232:Z$243,$D1312)+Z1303*(1+$E1312),0.01)</f>
        <v/>
      </c>
      <c r="AA1312" s="40">
        <f>MAX(INDEX(AA$232:AA$243,$D1312)+AA1303*(1+$E1312),0.01)</f>
        <v/>
      </c>
      <c r="AB1312" s="40">
        <f>MAX(INDEX(AB$232:AB$243,$D1312)+AB1303*(1+$E1312),0.01)</f>
        <v/>
      </c>
      <c r="AC1312" s="40">
        <f>MAX(INDEX(AC$232:AC$243,$D1312)+AC1303*(1+$E1312),0.01)</f>
        <v/>
      </c>
      <c r="AD1312" s="42">
        <f>POSTTAX(INDEX(AD$232:AD$243,$D1312),AD1303,$E1312)</f>
        <v/>
      </c>
      <c r="AE1312" s="25">
        <f>LOWER(Settings!$C$4)&amp;".mit."&amp;$A1312&amp;IF($C1312="","","."&amp;$C1312&amp;"."&amp;$B1312)&amp;IF(INDEX(Variables!$D$5:$D$105,MATCH($A1312,Variables!$A$5:$A$105,0))="","","."&amp;INDEX(Variables!$D$5:$D$105,MATCH($A1312,Variables!$A$5:$A$105,0)))&amp;"."&amp;AE$5</f>
        <v/>
      </c>
      <c r="AF1312" s="41">
        <f>MAX(INDEX(AF$232:AF$243,$D1312)+AF1303*(1+$E1312),0.01)</f>
        <v/>
      </c>
      <c r="AG1312" s="40">
        <f>MAX(INDEX(AG$232:AG$243,$D1312)+AG1303*(1+$E1312),0.01)</f>
        <v/>
      </c>
      <c r="AH1312" s="40">
        <f>MAX(INDEX(AH$232:AH$243,$D1312)+AH1303*(1+$E1312),0.01)</f>
        <v/>
      </c>
      <c r="AI1312" s="40">
        <f>MAX(INDEX(AI$232:AI$243,$D1312)+AI1303*(1+$E1312),0.01)</f>
        <v/>
      </c>
      <c r="AJ1312" s="40">
        <f>MAX(INDEX(AJ$232:AJ$243,$D1312)+AJ1303*(1+$E1312),0.01)</f>
        <v/>
      </c>
      <c r="AK1312" s="40">
        <f>MAX(INDEX(AK$232:AK$243,$D1312)+AK1303*(1+$E1312),0.01)</f>
        <v/>
      </c>
      <c r="AL1312" s="40">
        <f>MAX(INDEX(AL$232:AL$243,$D1312)+AL1303*(1+$E1312),0.01)</f>
        <v/>
      </c>
      <c r="AM1312" s="40">
        <f>MAX(INDEX(AM$232:AM$243,$D1312)+AM1303*(1+$E1312),0.01)</f>
        <v/>
      </c>
      <c r="AN1312" s="40">
        <f>MAX(INDEX(AN$232:AN$243,$D1312)+AN1303*(1+$E1312),0.01)</f>
        <v/>
      </c>
      <c r="AO1312" s="40">
        <f>MAX(INDEX(AO$232:AO$243,$D1312)+AO1303*(1+$E1312),0.01)</f>
        <v/>
      </c>
      <c r="AP1312" s="40">
        <f>MAX(INDEX(AP$232:AP$243,$D1312)+AP1303*(1+$E1312),0.01)</f>
        <v/>
      </c>
      <c r="AQ1312" s="40">
        <f>MAX(INDEX(AQ$232:AQ$243,$D1312)+AQ1303*(1+$E1312),0.01)</f>
        <v/>
      </c>
      <c r="AR1312" s="40">
        <f>MAX(INDEX(AR$232:AR$243,$D1312)+AR1303*(1+$E1312),0.01)</f>
        <v/>
      </c>
      <c r="AS1312" s="40">
        <f>MAX(INDEX(AS$232:AS$243,$D1312)+AS1303*(1+$E1312),0.01)</f>
        <v/>
      </c>
      <c r="AT1312" s="40">
        <f>MAX(INDEX(AT$232:AT$243,$D1312)+AT1303*(1+$E1312),0.01)</f>
        <v/>
      </c>
      <c r="AU1312" s="40">
        <f>MAX(INDEX(AU$232:AU$243,$D1312)+AU1303*(1+$E1312),0.01)</f>
        <v/>
      </c>
      <c r="AV1312" s="40">
        <f>MAX(INDEX(AV$232:AV$243,$D1312)+AV1303*(1+$E1312),0.01)</f>
        <v/>
      </c>
      <c r="AW1312" s="40">
        <f>MAX(INDEX(AW$232:AW$243,$D1312)+AW1303*(1+$E1312),0.01)</f>
        <v/>
      </c>
      <c r="AX1312" s="42">
        <f>POSTTAX(INDEX(AX$232:AX$243,$D1312),AX1303,$E1312)</f>
        <v/>
      </c>
    </row>
    <row r="1313" hidden="1" outlineLevel="2">
      <c r="A1313" s="5" t="inlineStr">
        <is>
          <t>atp</t>
        </is>
      </c>
      <c r="B1313" s="5" t="inlineStr">
        <is>
          <t>lpg</t>
        </is>
      </c>
      <c r="C1313" s="5" t="inlineStr">
        <is>
          <t>oen</t>
        </is>
      </c>
      <c r="D1313" s="40">
        <f>INDEX(Inputs!$R$5:$R$132,MATCH($B1313&amp;"|"&amp;$C1313,Inputs!$A$5:$A$132,0))</f>
        <v/>
      </c>
      <c r="E1313" s="40">
        <f>INDEX(Inputs!$S$5:$S$132,MATCH($B1313&amp;"|"&amp;$C1313,Inputs!$A$5:$A$132,0))</f>
        <v/>
      </c>
      <c r="F1313" s="39" t="n"/>
      <c r="G1313" s="39" t="n"/>
      <c r="H1313" s="5">
        <f>INDEX(Variables!$B$5:$B$105,MATCH($A1313,Variables!$A$5:$A$105,0))&amp;IF($C1313="",""," | "&amp;INDEX(Mapping!$B$5:$B$26,MATCH($C1313,Mapping!$A$5:$A$26,0))&amp;" | "&amp;INDEX(Mapping!$B$30:$B$41,MATCH($B1313,Mapping!$A$30:$A$41,0)))</f>
        <v/>
      </c>
      <c r="I1313" s="5">
        <f>INDEX(Variables!$C$5:$C$105,MATCH($A1313,Variables!$A$5:$A$105,0))</f>
        <v/>
      </c>
      <c r="J1313" s="5">
        <f>INDEX(Variables!$E$5:$E$105,MATCH($A1313,Variables!$A$5:$A$105,0))</f>
        <v/>
      </c>
      <c r="K1313" s="25">
        <f>LOWER(Settings!$C$4)&amp;".mit."&amp;$A1313&amp;IF($C1313="","","."&amp;$C1313&amp;"."&amp;$B1313)&amp;IF(INDEX(Variables!$D$5:$D$105,MATCH($A1313,Variables!$A$5:$A$105,0))="","","."&amp;INDEX(Variables!$D$5:$D$105,MATCH($A1313,Variables!$A$5:$A$105,0)))&amp;"."&amp;K$5</f>
        <v/>
      </c>
      <c r="L1313" s="41">
        <f>MAX(INDEX(L$232:L$243,$D1313)+L1304*(1+$E1313),0.01)</f>
        <v/>
      </c>
      <c r="M1313" s="40">
        <f>MAX(INDEX(M$232:M$243,$D1313)+M1304*(1+$E1313),0.01)</f>
        <v/>
      </c>
      <c r="N1313" s="40">
        <f>MAX(INDEX(N$232:N$243,$D1313)+N1304*(1+$E1313),0.01)</f>
        <v/>
      </c>
      <c r="O1313" s="40">
        <f>MAX(INDEX(O$232:O$243,$D1313)+O1304*(1+$E1313),0.01)</f>
        <v/>
      </c>
      <c r="P1313" s="40">
        <f>MAX(INDEX(P$232:P$243,$D1313)+P1304*(1+$E1313),0.01)</f>
        <v/>
      </c>
      <c r="Q1313" s="40">
        <f>MAX(INDEX(Q$232:Q$243,$D1313)+Q1304*(1+$E1313),0.01)</f>
        <v/>
      </c>
      <c r="R1313" s="40">
        <f>MAX(INDEX(R$232:R$243,$D1313)+R1304*(1+$E1313),0.01)</f>
        <v/>
      </c>
      <c r="S1313" s="40">
        <f>MAX(INDEX(S$232:S$243,$D1313)+S1304*(1+$E1313),0.01)</f>
        <v/>
      </c>
      <c r="T1313" s="40">
        <f>MAX(INDEX(T$232:T$243,$D1313)+T1304*(1+$E1313),0.01)</f>
        <v/>
      </c>
      <c r="U1313" s="40">
        <f>MAX(INDEX(U$232:U$243,$D1313)+U1304*(1+$E1313),0.01)</f>
        <v/>
      </c>
      <c r="V1313" s="40">
        <f>MAX(INDEX(V$232:V$243,$D1313)+V1304*(1+$E1313),0.01)</f>
        <v/>
      </c>
      <c r="W1313" s="40">
        <f>MAX(INDEX(W$232:W$243,$D1313)+W1304*(1+$E1313),0.01)</f>
        <v/>
      </c>
      <c r="X1313" s="40">
        <f>MAX(INDEX(X$232:X$243,$D1313)+X1304*(1+$E1313),0.01)</f>
        <v/>
      </c>
      <c r="Y1313" s="40">
        <f>MAX(INDEX(Y$232:Y$243,$D1313)+Y1304*(1+$E1313),0.01)</f>
        <v/>
      </c>
      <c r="Z1313" s="40">
        <f>MAX(INDEX(Z$232:Z$243,$D1313)+Z1304*(1+$E1313),0.01)</f>
        <v/>
      </c>
      <c r="AA1313" s="40">
        <f>MAX(INDEX(AA$232:AA$243,$D1313)+AA1304*(1+$E1313),0.01)</f>
        <v/>
      </c>
      <c r="AB1313" s="40">
        <f>MAX(INDEX(AB$232:AB$243,$D1313)+AB1304*(1+$E1313),0.01)</f>
        <v/>
      </c>
      <c r="AC1313" s="40">
        <f>MAX(INDEX(AC$232:AC$243,$D1313)+AC1304*(1+$E1313),0.01)</f>
        <v/>
      </c>
      <c r="AD1313" s="42">
        <f>POSTTAX(INDEX(AD$232:AD$243,$D1313),AD1304,$E1313)</f>
        <v/>
      </c>
      <c r="AE1313" s="25">
        <f>LOWER(Settings!$C$4)&amp;".mit."&amp;$A1313&amp;IF($C1313="","","."&amp;$C1313&amp;"."&amp;$B1313)&amp;IF(INDEX(Variables!$D$5:$D$105,MATCH($A1313,Variables!$A$5:$A$105,0))="","","."&amp;INDEX(Variables!$D$5:$D$105,MATCH($A1313,Variables!$A$5:$A$105,0)))&amp;"."&amp;AE$5</f>
        <v/>
      </c>
      <c r="AF1313" s="41">
        <f>MAX(INDEX(AF$232:AF$243,$D1313)+AF1304*(1+$E1313),0.01)</f>
        <v/>
      </c>
      <c r="AG1313" s="40">
        <f>MAX(INDEX(AG$232:AG$243,$D1313)+AG1304*(1+$E1313),0.01)</f>
        <v/>
      </c>
      <c r="AH1313" s="40">
        <f>MAX(INDEX(AH$232:AH$243,$D1313)+AH1304*(1+$E1313),0.01)</f>
        <v/>
      </c>
      <c r="AI1313" s="40">
        <f>MAX(INDEX(AI$232:AI$243,$D1313)+AI1304*(1+$E1313),0.01)</f>
        <v/>
      </c>
      <c r="AJ1313" s="40">
        <f>MAX(INDEX(AJ$232:AJ$243,$D1313)+AJ1304*(1+$E1313),0.01)</f>
        <v/>
      </c>
      <c r="AK1313" s="40">
        <f>MAX(INDEX(AK$232:AK$243,$D1313)+AK1304*(1+$E1313),0.01)</f>
        <v/>
      </c>
      <c r="AL1313" s="40">
        <f>MAX(INDEX(AL$232:AL$243,$D1313)+AL1304*(1+$E1313),0.01)</f>
        <v/>
      </c>
      <c r="AM1313" s="40">
        <f>MAX(INDEX(AM$232:AM$243,$D1313)+AM1304*(1+$E1313),0.01)</f>
        <v/>
      </c>
      <c r="AN1313" s="40">
        <f>MAX(INDEX(AN$232:AN$243,$D1313)+AN1304*(1+$E1313),0.01)</f>
        <v/>
      </c>
      <c r="AO1313" s="40">
        <f>MAX(INDEX(AO$232:AO$243,$D1313)+AO1304*(1+$E1313),0.01)</f>
        <v/>
      </c>
      <c r="AP1313" s="40">
        <f>MAX(INDEX(AP$232:AP$243,$D1313)+AP1304*(1+$E1313),0.01)</f>
        <v/>
      </c>
      <c r="AQ1313" s="40">
        <f>MAX(INDEX(AQ$232:AQ$243,$D1313)+AQ1304*(1+$E1313),0.01)</f>
        <v/>
      </c>
      <c r="AR1313" s="40">
        <f>MAX(INDEX(AR$232:AR$243,$D1313)+AR1304*(1+$E1313),0.01)</f>
        <v/>
      </c>
      <c r="AS1313" s="40">
        <f>MAX(INDEX(AS$232:AS$243,$D1313)+AS1304*(1+$E1313),0.01)</f>
        <v/>
      </c>
      <c r="AT1313" s="40">
        <f>MAX(INDEX(AT$232:AT$243,$D1313)+AT1304*(1+$E1313),0.01)</f>
        <v/>
      </c>
      <c r="AU1313" s="40">
        <f>MAX(INDEX(AU$232:AU$243,$D1313)+AU1304*(1+$E1313),0.01)</f>
        <v/>
      </c>
      <c r="AV1313" s="40">
        <f>MAX(INDEX(AV$232:AV$243,$D1313)+AV1304*(1+$E1313),0.01)</f>
        <v/>
      </c>
      <c r="AW1313" s="40">
        <f>MAX(INDEX(AW$232:AW$243,$D1313)+AW1304*(1+$E1313),0.01)</f>
        <v/>
      </c>
      <c r="AX1313" s="42">
        <f>POSTTAX(INDEX(AX$232:AX$243,$D1313),AX1304,$E1313)</f>
        <v/>
      </c>
    </row>
    <row r="1314" hidden="1" outlineLevel="2">
      <c r="A1314" s="5" t="inlineStr">
        <is>
          <t>atp</t>
        </is>
      </c>
      <c r="B1314" s="5" t="inlineStr">
        <is>
          <t>ker</t>
        </is>
      </c>
      <c r="C1314" s="5" t="inlineStr">
        <is>
          <t>oen</t>
        </is>
      </c>
      <c r="D1314" s="40">
        <f>INDEX(Inputs!$R$5:$R$132,MATCH($B1314&amp;"|"&amp;$C1314,Inputs!$A$5:$A$132,0))</f>
        <v/>
      </c>
      <c r="E1314" s="40">
        <f>INDEX(Inputs!$S$5:$S$132,MATCH($B1314&amp;"|"&amp;$C1314,Inputs!$A$5:$A$132,0))</f>
        <v/>
      </c>
      <c r="F1314" s="39" t="n"/>
      <c r="G1314" s="39" t="n"/>
      <c r="H1314" s="5">
        <f>INDEX(Variables!$B$5:$B$105,MATCH($A1314,Variables!$A$5:$A$105,0))&amp;IF($C1314="",""," | "&amp;INDEX(Mapping!$B$5:$B$26,MATCH($C1314,Mapping!$A$5:$A$26,0))&amp;" | "&amp;INDEX(Mapping!$B$30:$B$41,MATCH($B1314,Mapping!$A$30:$A$41,0)))</f>
        <v/>
      </c>
      <c r="I1314" s="5">
        <f>INDEX(Variables!$C$5:$C$105,MATCH($A1314,Variables!$A$5:$A$105,0))</f>
        <v/>
      </c>
      <c r="J1314" s="5">
        <f>INDEX(Variables!$E$5:$E$105,MATCH($A1314,Variables!$A$5:$A$105,0))</f>
        <v/>
      </c>
      <c r="K1314" s="25">
        <f>LOWER(Settings!$C$4)&amp;".mit."&amp;$A1314&amp;IF($C1314="","","."&amp;$C1314&amp;"."&amp;$B1314)&amp;IF(INDEX(Variables!$D$5:$D$105,MATCH($A1314,Variables!$A$5:$A$105,0))="","","."&amp;INDEX(Variables!$D$5:$D$105,MATCH($A1314,Variables!$A$5:$A$105,0)))&amp;"."&amp;K$5</f>
        <v/>
      </c>
      <c r="L1314" s="41">
        <f>MAX(INDEX(L$232:L$243,$D1314)+L1305*(1+$E1314),0.01)</f>
        <v/>
      </c>
      <c r="M1314" s="40">
        <f>MAX(INDEX(M$232:M$243,$D1314)+M1305*(1+$E1314),0.01)</f>
        <v/>
      </c>
      <c r="N1314" s="40">
        <f>MAX(INDEX(N$232:N$243,$D1314)+N1305*(1+$E1314),0.01)</f>
        <v/>
      </c>
      <c r="O1314" s="40">
        <f>MAX(INDEX(O$232:O$243,$D1314)+O1305*(1+$E1314),0.01)</f>
        <v/>
      </c>
      <c r="P1314" s="40">
        <f>MAX(INDEX(P$232:P$243,$D1314)+P1305*(1+$E1314),0.01)</f>
        <v/>
      </c>
      <c r="Q1314" s="40">
        <f>MAX(INDEX(Q$232:Q$243,$D1314)+Q1305*(1+$E1314),0.01)</f>
        <v/>
      </c>
      <c r="R1314" s="40">
        <f>MAX(INDEX(R$232:R$243,$D1314)+R1305*(1+$E1314),0.01)</f>
        <v/>
      </c>
      <c r="S1314" s="40">
        <f>MAX(INDEX(S$232:S$243,$D1314)+S1305*(1+$E1314),0.01)</f>
        <v/>
      </c>
      <c r="T1314" s="40">
        <f>MAX(INDEX(T$232:T$243,$D1314)+T1305*(1+$E1314),0.01)</f>
        <v/>
      </c>
      <c r="U1314" s="40">
        <f>MAX(INDEX(U$232:U$243,$D1314)+U1305*(1+$E1314),0.01)</f>
        <v/>
      </c>
      <c r="V1314" s="40">
        <f>MAX(INDEX(V$232:V$243,$D1314)+V1305*(1+$E1314),0.01)</f>
        <v/>
      </c>
      <c r="W1314" s="40">
        <f>MAX(INDEX(W$232:W$243,$D1314)+W1305*(1+$E1314),0.01)</f>
        <v/>
      </c>
      <c r="X1314" s="40">
        <f>MAX(INDEX(X$232:X$243,$D1314)+X1305*(1+$E1314),0.01)</f>
        <v/>
      </c>
      <c r="Y1314" s="40">
        <f>MAX(INDEX(Y$232:Y$243,$D1314)+Y1305*(1+$E1314),0.01)</f>
        <v/>
      </c>
      <c r="Z1314" s="40">
        <f>MAX(INDEX(Z$232:Z$243,$D1314)+Z1305*(1+$E1314),0.01)</f>
        <v/>
      </c>
      <c r="AA1314" s="40">
        <f>MAX(INDEX(AA$232:AA$243,$D1314)+AA1305*(1+$E1314),0.01)</f>
        <v/>
      </c>
      <c r="AB1314" s="40">
        <f>MAX(INDEX(AB$232:AB$243,$D1314)+AB1305*(1+$E1314),0.01)</f>
        <v/>
      </c>
      <c r="AC1314" s="40">
        <f>MAX(INDEX(AC$232:AC$243,$D1314)+AC1305*(1+$E1314),0.01)</f>
        <v/>
      </c>
      <c r="AD1314" s="42">
        <f>POSTTAX(INDEX(AD$232:AD$243,$D1314),AD1305,$E1314)</f>
        <v/>
      </c>
      <c r="AE1314" s="25">
        <f>LOWER(Settings!$C$4)&amp;".mit."&amp;$A1314&amp;IF($C1314="","","."&amp;$C1314&amp;"."&amp;$B1314)&amp;IF(INDEX(Variables!$D$5:$D$105,MATCH($A1314,Variables!$A$5:$A$105,0))="","","."&amp;INDEX(Variables!$D$5:$D$105,MATCH($A1314,Variables!$A$5:$A$105,0)))&amp;"."&amp;AE$5</f>
        <v/>
      </c>
      <c r="AF1314" s="41">
        <f>MAX(INDEX(AF$232:AF$243,$D1314)+AF1305*(1+$E1314),0.01)</f>
        <v/>
      </c>
      <c r="AG1314" s="40">
        <f>MAX(INDEX(AG$232:AG$243,$D1314)+AG1305*(1+$E1314),0.01)</f>
        <v/>
      </c>
      <c r="AH1314" s="40">
        <f>MAX(INDEX(AH$232:AH$243,$D1314)+AH1305*(1+$E1314),0.01)</f>
        <v/>
      </c>
      <c r="AI1314" s="40">
        <f>MAX(INDEX(AI$232:AI$243,$D1314)+AI1305*(1+$E1314),0.01)</f>
        <v/>
      </c>
      <c r="AJ1314" s="40">
        <f>MAX(INDEX(AJ$232:AJ$243,$D1314)+AJ1305*(1+$E1314),0.01)</f>
        <v/>
      </c>
      <c r="AK1314" s="40">
        <f>MAX(INDEX(AK$232:AK$243,$D1314)+AK1305*(1+$E1314),0.01)</f>
        <v/>
      </c>
      <c r="AL1314" s="40">
        <f>MAX(INDEX(AL$232:AL$243,$D1314)+AL1305*(1+$E1314),0.01)</f>
        <v/>
      </c>
      <c r="AM1314" s="40">
        <f>MAX(INDEX(AM$232:AM$243,$D1314)+AM1305*(1+$E1314),0.01)</f>
        <v/>
      </c>
      <c r="AN1314" s="40">
        <f>MAX(INDEX(AN$232:AN$243,$D1314)+AN1305*(1+$E1314),0.01)</f>
        <v/>
      </c>
      <c r="AO1314" s="40">
        <f>MAX(INDEX(AO$232:AO$243,$D1314)+AO1305*(1+$E1314),0.01)</f>
        <v/>
      </c>
      <c r="AP1314" s="40">
        <f>MAX(INDEX(AP$232:AP$243,$D1314)+AP1305*(1+$E1314),0.01)</f>
        <v/>
      </c>
      <c r="AQ1314" s="40">
        <f>MAX(INDEX(AQ$232:AQ$243,$D1314)+AQ1305*(1+$E1314),0.01)</f>
        <v/>
      </c>
      <c r="AR1314" s="40">
        <f>MAX(INDEX(AR$232:AR$243,$D1314)+AR1305*(1+$E1314),0.01)</f>
        <v/>
      </c>
      <c r="AS1314" s="40">
        <f>MAX(INDEX(AS$232:AS$243,$D1314)+AS1305*(1+$E1314),0.01)</f>
        <v/>
      </c>
      <c r="AT1314" s="40">
        <f>MAX(INDEX(AT$232:AT$243,$D1314)+AT1305*(1+$E1314),0.01)</f>
        <v/>
      </c>
      <c r="AU1314" s="40">
        <f>MAX(INDEX(AU$232:AU$243,$D1314)+AU1305*(1+$E1314),0.01)</f>
        <v/>
      </c>
      <c r="AV1314" s="40">
        <f>MAX(INDEX(AV$232:AV$243,$D1314)+AV1305*(1+$E1314),0.01)</f>
        <v/>
      </c>
      <c r="AW1314" s="40">
        <f>MAX(INDEX(AW$232:AW$243,$D1314)+AW1305*(1+$E1314),0.01)</f>
        <v/>
      </c>
      <c r="AX1314" s="42">
        <f>POSTTAX(INDEX(AX$232:AX$243,$D1314),AX1305,$E1314)</f>
        <v/>
      </c>
    </row>
    <row r="1315" hidden="1" outlineLevel="2">
      <c r="A1315" s="5" t="inlineStr">
        <is>
          <t>atp</t>
        </is>
      </c>
      <c r="B1315" s="5" t="inlineStr">
        <is>
          <t>oop</t>
        </is>
      </c>
      <c r="C1315" s="5" t="inlineStr">
        <is>
          <t>oen</t>
        </is>
      </c>
      <c r="D1315" s="40">
        <f>INDEX(Inputs!$R$5:$R$132,MATCH($B1315&amp;"|"&amp;$C1315,Inputs!$A$5:$A$132,0))</f>
        <v/>
      </c>
      <c r="E1315" s="40">
        <f>INDEX(Inputs!$S$5:$S$132,MATCH($B1315&amp;"|"&amp;$C1315,Inputs!$A$5:$A$132,0))</f>
        <v/>
      </c>
      <c r="F1315" s="39" t="n"/>
      <c r="G1315" s="39" t="n"/>
      <c r="H1315" s="5">
        <f>INDEX(Variables!$B$5:$B$105,MATCH($A1315,Variables!$A$5:$A$105,0))&amp;IF($C1315="",""," | "&amp;INDEX(Mapping!$B$5:$B$26,MATCH($C1315,Mapping!$A$5:$A$26,0))&amp;" | "&amp;INDEX(Mapping!$B$30:$B$41,MATCH($B1315,Mapping!$A$30:$A$41,0)))</f>
        <v/>
      </c>
      <c r="I1315" s="5">
        <f>INDEX(Variables!$C$5:$C$105,MATCH($A1315,Variables!$A$5:$A$105,0))</f>
        <v/>
      </c>
      <c r="J1315" s="5">
        <f>INDEX(Variables!$E$5:$E$105,MATCH($A1315,Variables!$A$5:$A$105,0))</f>
        <v/>
      </c>
      <c r="K1315" s="25">
        <f>LOWER(Settings!$C$4)&amp;".mit."&amp;$A1315&amp;IF($C1315="","","."&amp;$C1315&amp;"."&amp;$B1315)&amp;IF(INDEX(Variables!$D$5:$D$105,MATCH($A1315,Variables!$A$5:$A$105,0))="","","."&amp;INDEX(Variables!$D$5:$D$105,MATCH($A1315,Variables!$A$5:$A$105,0)))&amp;"."&amp;K$5</f>
        <v/>
      </c>
      <c r="L1315" s="41">
        <f>MAX(INDEX(L$232:L$243,$D1315)+L1306*(1+$E1315),0.01)</f>
        <v/>
      </c>
      <c r="M1315" s="40">
        <f>MAX(INDEX(M$232:M$243,$D1315)+M1306*(1+$E1315),0.01)</f>
        <v/>
      </c>
      <c r="N1315" s="40">
        <f>MAX(INDEX(N$232:N$243,$D1315)+N1306*(1+$E1315),0.01)</f>
        <v/>
      </c>
      <c r="O1315" s="40">
        <f>MAX(INDEX(O$232:O$243,$D1315)+O1306*(1+$E1315),0.01)</f>
        <v/>
      </c>
      <c r="P1315" s="40">
        <f>MAX(INDEX(P$232:P$243,$D1315)+P1306*(1+$E1315),0.01)</f>
        <v/>
      </c>
      <c r="Q1315" s="40">
        <f>MAX(INDEX(Q$232:Q$243,$D1315)+Q1306*(1+$E1315),0.01)</f>
        <v/>
      </c>
      <c r="R1315" s="40">
        <f>MAX(INDEX(R$232:R$243,$D1315)+R1306*(1+$E1315),0.01)</f>
        <v/>
      </c>
      <c r="S1315" s="40">
        <f>MAX(INDEX(S$232:S$243,$D1315)+S1306*(1+$E1315),0.01)</f>
        <v/>
      </c>
      <c r="T1315" s="40">
        <f>MAX(INDEX(T$232:T$243,$D1315)+T1306*(1+$E1315),0.01)</f>
        <v/>
      </c>
      <c r="U1315" s="40">
        <f>MAX(INDEX(U$232:U$243,$D1315)+U1306*(1+$E1315),0.01)</f>
        <v/>
      </c>
      <c r="V1315" s="40">
        <f>MAX(INDEX(V$232:V$243,$D1315)+V1306*(1+$E1315),0.01)</f>
        <v/>
      </c>
      <c r="W1315" s="40">
        <f>MAX(INDEX(W$232:W$243,$D1315)+W1306*(1+$E1315),0.01)</f>
        <v/>
      </c>
      <c r="X1315" s="40">
        <f>MAX(INDEX(X$232:X$243,$D1315)+X1306*(1+$E1315),0.01)</f>
        <v/>
      </c>
      <c r="Y1315" s="40">
        <f>MAX(INDEX(Y$232:Y$243,$D1315)+Y1306*(1+$E1315),0.01)</f>
        <v/>
      </c>
      <c r="Z1315" s="40">
        <f>MAX(INDEX(Z$232:Z$243,$D1315)+Z1306*(1+$E1315),0.01)</f>
        <v/>
      </c>
      <c r="AA1315" s="40">
        <f>MAX(INDEX(AA$232:AA$243,$D1315)+AA1306*(1+$E1315),0.01)</f>
        <v/>
      </c>
      <c r="AB1315" s="40">
        <f>MAX(INDEX(AB$232:AB$243,$D1315)+AB1306*(1+$E1315),0.01)</f>
        <v/>
      </c>
      <c r="AC1315" s="40">
        <f>MAX(INDEX(AC$232:AC$243,$D1315)+AC1306*(1+$E1315),0.01)</f>
        <v/>
      </c>
      <c r="AD1315" s="42">
        <f>POSTTAX(INDEX(AD$232:AD$243,$D1315),AD1306,$E1315)</f>
        <v/>
      </c>
      <c r="AE1315" s="25">
        <f>LOWER(Settings!$C$4)&amp;".mit."&amp;$A1315&amp;IF($C1315="","","."&amp;$C1315&amp;"."&amp;$B1315)&amp;IF(INDEX(Variables!$D$5:$D$105,MATCH($A1315,Variables!$A$5:$A$105,0))="","","."&amp;INDEX(Variables!$D$5:$D$105,MATCH($A1315,Variables!$A$5:$A$105,0)))&amp;"."&amp;AE$5</f>
        <v/>
      </c>
      <c r="AF1315" s="41">
        <f>MAX(INDEX(AF$232:AF$243,$D1315)+AF1306*(1+$E1315),0.01)</f>
        <v/>
      </c>
      <c r="AG1315" s="40">
        <f>MAX(INDEX(AG$232:AG$243,$D1315)+AG1306*(1+$E1315),0.01)</f>
        <v/>
      </c>
      <c r="AH1315" s="40">
        <f>MAX(INDEX(AH$232:AH$243,$D1315)+AH1306*(1+$E1315),0.01)</f>
        <v/>
      </c>
      <c r="AI1315" s="40">
        <f>MAX(INDEX(AI$232:AI$243,$D1315)+AI1306*(1+$E1315),0.01)</f>
        <v/>
      </c>
      <c r="AJ1315" s="40">
        <f>MAX(INDEX(AJ$232:AJ$243,$D1315)+AJ1306*(1+$E1315),0.01)</f>
        <v/>
      </c>
      <c r="AK1315" s="40">
        <f>MAX(INDEX(AK$232:AK$243,$D1315)+AK1306*(1+$E1315),0.01)</f>
        <v/>
      </c>
      <c r="AL1315" s="40">
        <f>MAX(INDEX(AL$232:AL$243,$D1315)+AL1306*(1+$E1315),0.01)</f>
        <v/>
      </c>
      <c r="AM1315" s="40">
        <f>MAX(INDEX(AM$232:AM$243,$D1315)+AM1306*(1+$E1315),0.01)</f>
        <v/>
      </c>
      <c r="AN1315" s="40">
        <f>MAX(INDEX(AN$232:AN$243,$D1315)+AN1306*(1+$E1315),0.01)</f>
        <v/>
      </c>
      <c r="AO1315" s="40">
        <f>MAX(INDEX(AO$232:AO$243,$D1315)+AO1306*(1+$E1315),0.01)</f>
        <v/>
      </c>
      <c r="AP1315" s="40">
        <f>MAX(INDEX(AP$232:AP$243,$D1315)+AP1306*(1+$E1315),0.01)</f>
        <v/>
      </c>
      <c r="AQ1315" s="40">
        <f>MAX(INDEX(AQ$232:AQ$243,$D1315)+AQ1306*(1+$E1315),0.01)</f>
        <v/>
      </c>
      <c r="AR1315" s="40">
        <f>MAX(INDEX(AR$232:AR$243,$D1315)+AR1306*(1+$E1315),0.01)</f>
        <v/>
      </c>
      <c r="AS1315" s="40">
        <f>MAX(INDEX(AS$232:AS$243,$D1315)+AS1306*(1+$E1315),0.01)</f>
        <v/>
      </c>
      <c r="AT1315" s="40">
        <f>MAX(INDEX(AT$232:AT$243,$D1315)+AT1306*(1+$E1315),0.01)</f>
        <v/>
      </c>
      <c r="AU1315" s="40">
        <f>MAX(INDEX(AU$232:AU$243,$D1315)+AU1306*(1+$E1315),0.01)</f>
        <v/>
      </c>
      <c r="AV1315" s="40">
        <f>MAX(INDEX(AV$232:AV$243,$D1315)+AV1306*(1+$E1315),0.01)</f>
        <v/>
      </c>
      <c r="AW1315" s="40">
        <f>MAX(INDEX(AW$232:AW$243,$D1315)+AW1306*(1+$E1315),0.01)</f>
        <v/>
      </c>
      <c r="AX1315" s="42">
        <f>POSTTAX(INDEX(AX$232:AX$243,$D1315),AX1306,$E1315)</f>
        <v/>
      </c>
    </row>
    <row r="1316" hidden="1" outlineLevel="2">
      <c r="A1316" s="5" t="inlineStr">
        <is>
          <t>atp</t>
        </is>
      </c>
      <c r="B1316" s="5" t="inlineStr">
        <is>
          <t>bio</t>
        </is>
      </c>
      <c r="C1316" s="5" t="inlineStr">
        <is>
          <t>oen</t>
        </is>
      </c>
      <c r="D1316" s="40">
        <f>INDEX(Inputs!$R$5:$R$132,MATCH($B1316&amp;"|"&amp;$C1316,Inputs!$A$5:$A$132,0))</f>
        <v/>
      </c>
      <c r="E1316" s="40">
        <f>INDEX(Inputs!$S$5:$S$132,MATCH($B1316&amp;"|"&amp;$C1316,Inputs!$A$5:$A$132,0))</f>
        <v/>
      </c>
      <c r="F1316" s="39" t="n"/>
      <c r="G1316" s="39" t="n"/>
      <c r="H1316" s="5">
        <f>INDEX(Variables!$B$5:$B$105,MATCH($A1316,Variables!$A$5:$A$105,0))&amp;IF($C1316="",""," | "&amp;INDEX(Mapping!$B$5:$B$26,MATCH($C1316,Mapping!$A$5:$A$26,0))&amp;" | "&amp;INDEX(Mapping!$B$30:$B$41,MATCH($B1316,Mapping!$A$30:$A$41,0)))</f>
        <v/>
      </c>
      <c r="I1316" s="5">
        <f>INDEX(Variables!$C$5:$C$105,MATCH($A1316,Variables!$A$5:$A$105,0))</f>
        <v/>
      </c>
      <c r="J1316" s="5">
        <f>INDEX(Variables!$E$5:$E$105,MATCH($A1316,Variables!$A$5:$A$105,0))</f>
        <v/>
      </c>
      <c r="K1316" s="25">
        <f>LOWER(Settings!$C$4)&amp;".mit."&amp;$A1316&amp;IF($C1316="","","."&amp;$C1316&amp;"."&amp;$B1316)&amp;IF(INDEX(Variables!$D$5:$D$105,MATCH($A1316,Variables!$A$5:$A$105,0))="","","."&amp;INDEX(Variables!$D$5:$D$105,MATCH($A1316,Variables!$A$5:$A$105,0)))&amp;"."&amp;K$5</f>
        <v/>
      </c>
      <c r="L1316" s="41">
        <f>MAX(INDEX(L$232:L$243,$D1316)+L1307*(1+$E1316),0.01)</f>
        <v/>
      </c>
      <c r="M1316" s="40">
        <f>MAX(INDEX(M$232:M$243,$D1316)+M1307*(1+$E1316),0.01)</f>
        <v/>
      </c>
      <c r="N1316" s="40">
        <f>MAX(INDEX(N$232:N$243,$D1316)+N1307*(1+$E1316),0.01)</f>
        <v/>
      </c>
      <c r="O1316" s="40">
        <f>MAX(INDEX(O$232:O$243,$D1316)+O1307*(1+$E1316),0.01)</f>
        <v/>
      </c>
      <c r="P1316" s="40">
        <f>MAX(INDEX(P$232:P$243,$D1316)+P1307*(1+$E1316),0.01)</f>
        <v/>
      </c>
      <c r="Q1316" s="40">
        <f>MAX(INDEX(Q$232:Q$243,$D1316)+Q1307*(1+$E1316),0.01)</f>
        <v/>
      </c>
      <c r="R1316" s="40">
        <f>MAX(INDEX(R$232:R$243,$D1316)+R1307*(1+$E1316),0.01)</f>
        <v/>
      </c>
      <c r="S1316" s="40">
        <f>MAX(INDEX(S$232:S$243,$D1316)+S1307*(1+$E1316),0.01)</f>
        <v/>
      </c>
      <c r="T1316" s="40">
        <f>MAX(INDEX(T$232:T$243,$D1316)+T1307*(1+$E1316),0.01)</f>
        <v/>
      </c>
      <c r="U1316" s="40">
        <f>MAX(INDEX(U$232:U$243,$D1316)+U1307*(1+$E1316),0.01)</f>
        <v/>
      </c>
      <c r="V1316" s="40">
        <f>MAX(INDEX(V$232:V$243,$D1316)+V1307*(1+$E1316),0.01)</f>
        <v/>
      </c>
      <c r="W1316" s="40">
        <f>MAX(INDEX(W$232:W$243,$D1316)+W1307*(1+$E1316),0.01)</f>
        <v/>
      </c>
      <c r="X1316" s="40">
        <f>MAX(INDEX(X$232:X$243,$D1316)+X1307*(1+$E1316),0.01)</f>
        <v/>
      </c>
      <c r="Y1316" s="40">
        <f>MAX(INDEX(Y$232:Y$243,$D1316)+Y1307*(1+$E1316),0.01)</f>
        <v/>
      </c>
      <c r="Z1316" s="40">
        <f>MAX(INDEX(Z$232:Z$243,$D1316)+Z1307*(1+$E1316),0.01)</f>
        <v/>
      </c>
      <c r="AA1316" s="40">
        <f>MAX(INDEX(AA$232:AA$243,$D1316)+AA1307*(1+$E1316),0.01)</f>
        <v/>
      </c>
      <c r="AB1316" s="40">
        <f>MAX(INDEX(AB$232:AB$243,$D1316)+AB1307*(1+$E1316),0.01)</f>
        <v/>
      </c>
      <c r="AC1316" s="40">
        <f>MAX(INDEX(AC$232:AC$243,$D1316)+AC1307*(1+$E1316),0.01)</f>
        <v/>
      </c>
      <c r="AD1316" s="42">
        <f>POSTTAX(INDEX(AD$232:AD$243,$D1316),AD1307,$E1316)</f>
        <v/>
      </c>
      <c r="AE1316" s="25">
        <f>LOWER(Settings!$C$4)&amp;".mit."&amp;$A1316&amp;IF($C1316="","","."&amp;$C1316&amp;"."&amp;$B1316)&amp;IF(INDEX(Variables!$D$5:$D$105,MATCH($A1316,Variables!$A$5:$A$105,0))="","","."&amp;INDEX(Variables!$D$5:$D$105,MATCH($A1316,Variables!$A$5:$A$105,0)))&amp;"."&amp;AE$5</f>
        <v/>
      </c>
      <c r="AF1316" s="41">
        <f>MAX(INDEX(AF$232:AF$243,$D1316)+AF1307*(1+$E1316),0.01)</f>
        <v/>
      </c>
      <c r="AG1316" s="40">
        <f>MAX(INDEX(AG$232:AG$243,$D1316)+AG1307*(1+$E1316),0.01)</f>
        <v/>
      </c>
      <c r="AH1316" s="40">
        <f>MAX(INDEX(AH$232:AH$243,$D1316)+AH1307*(1+$E1316),0.01)</f>
        <v/>
      </c>
      <c r="AI1316" s="40">
        <f>MAX(INDEX(AI$232:AI$243,$D1316)+AI1307*(1+$E1316),0.01)</f>
        <v/>
      </c>
      <c r="AJ1316" s="40">
        <f>MAX(INDEX(AJ$232:AJ$243,$D1316)+AJ1307*(1+$E1316),0.01)</f>
        <v/>
      </c>
      <c r="AK1316" s="40">
        <f>MAX(INDEX(AK$232:AK$243,$D1316)+AK1307*(1+$E1316),0.01)</f>
        <v/>
      </c>
      <c r="AL1316" s="40">
        <f>MAX(INDEX(AL$232:AL$243,$D1316)+AL1307*(1+$E1316),0.01)</f>
        <v/>
      </c>
      <c r="AM1316" s="40">
        <f>MAX(INDEX(AM$232:AM$243,$D1316)+AM1307*(1+$E1316),0.01)</f>
        <v/>
      </c>
      <c r="AN1316" s="40">
        <f>MAX(INDEX(AN$232:AN$243,$D1316)+AN1307*(1+$E1316),0.01)</f>
        <v/>
      </c>
      <c r="AO1316" s="40">
        <f>MAX(INDEX(AO$232:AO$243,$D1316)+AO1307*(1+$E1316),0.01)</f>
        <v/>
      </c>
      <c r="AP1316" s="40">
        <f>MAX(INDEX(AP$232:AP$243,$D1316)+AP1307*(1+$E1316),0.01)</f>
        <v/>
      </c>
      <c r="AQ1316" s="40">
        <f>MAX(INDEX(AQ$232:AQ$243,$D1316)+AQ1307*(1+$E1316),0.01)</f>
        <v/>
      </c>
      <c r="AR1316" s="40">
        <f>MAX(INDEX(AR$232:AR$243,$D1316)+AR1307*(1+$E1316),0.01)</f>
        <v/>
      </c>
      <c r="AS1316" s="40">
        <f>MAX(INDEX(AS$232:AS$243,$D1316)+AS1307*(1+$E1316),0.01)</f>
        <v/>
      </c>
      <c r="AT1316" s="40">
        <f>MAX(INDEX(AT$232:AT$243,$D1316)+AT1307*(1+$E1316),0.01)</f>
        <v/>
      </c>
      <c r="AU1316" s="40">
        <f>MAX(INDEX(AU$232:AU$243,$D1316)+AU1307*(1+$E1316),0.01)</f>
        <v/>
      </c>
      <c r="AV1316" s="40">
        <f>MAX(INDEX(AV$232:AV$243,$D1316)+AV1307*(1+$E1316),0.01)</f>
        <v/>
      </c>
      <c r="AW1316" s="40">
        <f>MAX(INDEX(AW$232:AW$243,$D1316)+AW1307*(1+$E1316),0.01)</f>
        <v/>
      </c>
      <c r="AX1316" s="42">
        <f>POSTTAX(INDEX(AX$232:AX$243,$D1316),AX1307,$E1316)</f>
        <v/>
      </c>
    </row>
    <row r="1317" hidden="1" outlineLevel="2"/>
    <row r="1318" hidden="1" outlineLevel="2">
      <c r="A1318" s="5" t="inlineStr">
        <is>
          <t>shp</t>
        </is>
      </c>
      <c r="B1318" s="5" t="inlineStr">
        <is>
          <t>coa</t>
        </is>
      </c>
      <c r="C1318" s="5" t="inlineStr">
        <is>
          <t>oen</t>
        </is>
      </c>
      <c r="D1318" s="40">
        <f>INDEX(Inputs!$M$5:$M$132,MATCH($B1318&amp;"|"&amp;$C1318,Inputs!$A$5:$A$132,0))</f>
        <v/>
      </c>
      <c r="E1318" s="40">
        <f>INDEX(Inputs!$T$5:$T$132,MATCH($B1318&amp;"|"&amp;$C1318,Inputs!$A$5:$A$132,0))</f>
        <v/>
      </c>
      <c r="F1318" s="40">
        <f>INDEX(Inputs!$K$5:$K$132,MATCH($B1318&amp;"|"&amp;$C1318,Inputs!$A$5:$A$132,0))</f>
        <v/>
      </c>
      <c r="G1318" s="39" t="n"/>
      <c r="H1318" s="5">
        <f>INDEX(Variables!$B$5:$B$105,MATCH($A1318,Variables!$A$5:$A$105,0))&amp;IF($C1318="",""," | "&amp;INDEX(Mapping!$B$5:$B$26,MATCH($C1318,Mapping!$A$5:$A$26,0))&amp;" | "&amp;INDEX(Mapping!$B$30:$B$41,MATCH($B1318,Mapping!$A$30:$A$41,0)))</f>
        <v/>
      </c>
      <c r="I1318" s="5">
        <f>INDEX(Variables!$C$5:$C$105,MATCH($A1318,Variables!$A$5:$A$105,0))</f>
        <v/>
      </c>
      <c r="J1318" s="5">
        <f>INDEX(Variables!$E$5:$E$105,MATCH($A1318,Variables!$A$5:$A$105,0))</f>
        <v/>
      </c>
      <c r="K1318" s="25">
        <f>LOWER(Settings!$C$4)&amp;".mit."&amp;$A1318&amp;IF($C1318="","","."&amp;$C1318&amp;"."&amp;$B1318)&amp;IF(INDEX(Variables!$D$5:$D$105,MATCH($A1318,Variables!$A$5:$A$105,0))="","","."&amp;INDEX(Variables!$D$5:$D$105,MATCH($A1318,Variables!$A$5:$A$105,0)))&amp;"."&amp;K$5</f>
        <v/>
      </c>
      <c r="L1318" s="41">
        <f>INDEX(L$175:L$178,$D1318)*$E1318*INDEX(L$179:L$195,$F1318)</f>
        <v/>
      </c>
      <c r="M1318" s="40">
        <f>INDEX(M$175:M$178,$D1318)*$E1318*INDEX(M$179:M$195,$F1318)</f>
        <v/>
      </c>
      <c r="N1318" s="40">
        <f>INDEX(N$175:N$178,$D1318)*$E1318*INDEX(N$179:N$195,$F1318)</f>
        <v/>
      </c>
      <c r="O1318" s="40">
        <f>INDEX(O$175:O$178,$D1318)*$E1318*INDEX(O$179:O$195,$F1318)</f>
        <v/>
      </c>
      <c r="P1318" s="40">
        <f>INDEX(P$175:P$178,$D1318)*$E1318*INDEX(P$179:P$195,$F1318)</f>
        <v/>
      </c>
      <c r="Q1318" s="40">
        <f>INDEX(Q$175:Q$178,$D1318)*$E1318*INDEX(Q$179:Q$195,$F1318)</f>
        <v/>
      </c>
      <c r="R1318" s="40">
        <f>INDEX(R$175:R$178,$D1318)*$E1318*INDEX(R$179:R$195,$F1318)</f>
        <v/>
      </c>
      <c r="S1318" s="40">
        <f>INDEX(S$175:S$178,$D1318)*$E1318*INDEX(S$179:S$195,$F1318)</f>
        <v/>
      </c>
      <c r="T1318" s="40">
        <f>INDEX(T$175:T$178,$D1318)*$E1318*INDEX(T$179:T$195,$F1318)</f>
        <v/>
      </c>
      <c r="U1318" s="40">
        <f>INDEX(U$175:U$178,$D1318)*$E1318*INDEX(U$179:U$195,$F1318)</f>
        <v/>
      </c>
      <c r="V1318" s="40">
        <f>INDEX(V$175:V$178,$D1318)*$E1318*INDEX(V$179:V$195,$F1318)</f>
        <v/>
      </c>
      <c r="W1318" s="40">
        <f>INDEX(W$175:W$178,$D1318)*$E1318*INDEX(W$179:W$195,$F1318)</f>
        <v/>
      </c>
      <c r="X1318" s="40">
        <f>INDEX(X$175:X$178,$D1318)*$E1318*INDEX(X$179:X$195,$F1318)</f>
        <v/>
      </c>
      <c r="Y1318" s="40">
        <f>INDEX(Y$175:Y$178,$D1318)*$E1318*INDEX(Y$179:Y$195,$F1318)</f>
        <v/>
      </c>
      <c r="Z1318" s="40">
        <f>INDEX(Z$175:Z$178,$D1318)*$E1318*INDEX(Z$179:Z$195,$F1318)</f>
        <v/>
      </c>
      <c r="AA1318" s="40">
        <f>INDEX(AA$175:AA$178,$D1318)*$E1318*INDEX(AA$179:AA$195,$F1318)</f>
        <v/>
      </c>
      <c r="AB1318" s="40">
        <f>INDEX(AB$175:AB$178,$D1318)*$E1318*INDEX(AB$179:AB$195,$F1318)</f>
        <v/>
      </c>
      <c r="AC1318" s="40">
        <f>INDEX(AC$175:AC$178,$D1318)*$E1318*INDEX(AC$179:AC$195,$F1318)</f>
        <v/>
      </c>
      <c r="AD1318" s="42">
        <f>SHADOWEFF(INDEX(AD$175:AD$178,$D1318),$E1318,INDEX(AD$179:AD$195,$F1318))</f>
        <v/>
      </c>
      <c r="AE1318" s="25">
        <f>LOWER(Settings!$C$4)&amp;".mit."&amp;$A1318&amp;IF($C1318="","","."&amp;$C1318&amp;"."&amp;$B1318)&amp;IF(INDEX(Variables!$D$5:$D$105,MATCH($A1318,Variables!$A$5:$A$105,0))="","","."&amp;INDEX(Variables!$D$5:$D$105,MATCH($A1318,Variables!$A$5:$A$105,0)))&amp;"."&amp;AE$5</f>
        <v/>
      </c>
      <c r="AF1318" s="41">
        <f>INDEX(AF$175:AF$178,$D1318)*$E1318*INDEX(AF$179:AF$195,$F1318)</f>
        <v/>
      </c>
      <c r="AG1318" s="40">
        <f>INDEX(AG$175:AG$178,$D1318)*$E1318*INDEX(AG$179:AG$195,$F1318)</f>
        <v/>
      </c>
      <c r="AH1318" s="40">
        <f>INDEX(AH$175:AH$178,$D1318)*$E1318*INDEX(AH$179:AH$195,$F1318)</f>
        <v/>
      </c>
      <c r="AI1318" s="40">
        <f>INDEX(AI$175:AI$178,$D1318)*$E1318*INDEX(AI$179:AI$195,$F1318)</f>
        <v/>
      </c>
      <c r="AJ1318" s="40">
        <f>INDEX(AJ$175:AJ$178,$D1318)*$E1318*INDEX(AJ$179:AJ$195,$F1318)</f>
        <v/>
      </c>
      <c r="AK1318" s="40">
        <f>INDEX(AK$175:AK$178,$D1318)*$E1318*INDEX(AK$179:AK$195,$F1318)</f>
        <v/>
      </c>
      <c r="AL1318" s="40">
        <f>INDEX(AL$175:AL$178,$D1318)*$E1318*INDEX(AL$179:AL$195,$F1318)</f>
        <v/>
      </c>
      <c r="AM1318" s="40">
        <f>INDEX(AM$175:AM$178,$D1318)*$E1318*INDEX(AM$179:AM$195,$F1318)</f>
        <v/>
      </c>
      <c r="AN1318" s="40">
        <f>INDEX(AN$175:AN$178,$D1318)*$E1318*INDEX(AN$179:AN$195,$F1318)</f>
        <v/>
      </c>
      <c r="AO1318" s="40">
        <f>INDEX(AO$175:AO$178,$D1318)*$E1318*INDEX(AO$179:AO$195,$F1318)</f>
        <v/>
      </c>
      <c r="AP1318" s="40">
        <f>INDEX(AP$175:AP$178,$D1318)*$E1318*INDEX(AP$179:AP$195,$F1318)</f>
        <v/>
      </c>
      <c r="AQ1318" s="40">
        <f>INDEX(AQ$175:AQ$178,$D1318)*$E1318*INDEX(AQ$179:AQ$195,$F1318)</f>
        <v/>
      </c>
      <c r="AR1318" s="40">
        <f>INDEX(AR$175:AR$178,$D1318)*$E1318*INDEX(AR$179:AR$195,$F1318)</f>
        <v/>
      </c>
      <c r="AS1318" s="40">
        <f>INDEX(AS$175:AS$178,$D1318)*$E1318*INDEX(AS$179:AS$195,$F1318)</f>
        <v/>
      </c>
      <c r="AT1318" s="40">
        <f>INDEX(AT$175:AT$178,$D1318)*$E1318*INDEX(AT$179:AT$195,$F1318)</f>
        <v/>
      </c>
      <c r="AU1318" s="40">
        <f>INDEX(AU$175:AU$178,$D1318)*$E1318*INDEX(AU$179:AU$195,$F1318)</f>
        <v/>
      </c>
      <c r="AV1318" s="40">
        <f>INDEX(AV$175:AV$178,$D1318)*$E1318*INDEX(AV$179:AV$195,$F1318)</f>
        <v/>
      </c>
      <c r="AW1318" s="40">
        <f>INDEX(AW$175:AW$178,$D1318)*$E1318*INDEX(AW$179:AW$195,$F1318)</f>
        <v/>
      </c>
      <c r="AX1318" s="42">
        <f>SHADOWEFF(INDEX(AX$175:AX$178,$D1318),$E1318,INDEX(AX$179:AX$195,$F1318))</f>
        <v/>
      </c>
    </row>
    <row r="1319" hidden="1" outlineLevel="2">
      <c r="A1319" s="5" t="inlineStr">
        <is>
          <t>shp</t>
        </is>
      </c>
      <c r="B1319" s="5" t="inlineStr">
        <is>
          <t>nga</t>
        </is>
      </c>
      <c r="C1319" s="5" t="inlineStr">
        <is>
          <t>oen</t>
        </is>
      </c>
      <c r="D1319" s="40">
        <f>INDEX(Inputs!$M$5:$M$132,MATCH($B1319&amp;"|"&amp;$C1319,Inputs!$A$5:$A$132,0))</f>
        <v/>
      </c>
      <c r="E1319" s="40">
        <f>INDEX(Inputs!$T$5:$T$132,MATCH($B1319&amp;"|"&amp;$C1319,Inputs!$A$5:$A$132,0))</f>
        <v/>
      </c>
      <c r="F1319" s="40">
        <f>INDEX(Inputs!$K$5:$K$132,MATCH($B1319&amp;"|"&amp;$C1319,Inputs!$A$5:$A$132,0))</f>
        <v/>
      </c>
      <c r="G1319" s="39" t="n"/>
      <c r="H1319" s="5">
        <f>INDEX(Variables!$B$5:$B$105,MATCH($A1319,Variables!$A$5:$A$105,0))&amp;IF($C1319="",""," | "&amp;INDEX(Mapping!$B$5:$B$26,MATCH($C1319,Mapping!$A$5:$A$26,0))&amp;" | "&amp;INDEX(Mapping!$B$30:$B$41,MATCH($B1319,Mapping!$A$30:$A$41,0)))</f>
        <v/>
      </c>
      <c r="I1319" s="5">
        <f>INDEX(Variables!$C$5:$C$105,MATCH($A1319,Variables!$A$5:$A$105,0))</f>
        <v/>
      </c>
      <c r="J1319" s="5">
        <f>INDEX(Variables!$E$5:$E$105,MATCH($A1319,Variables!$A$5:$A$105,0))</f>
        <v/>
      </c>
      <c r="K1319" s="25">
        <f>LOWER(Settings!$C$4)&amp;".mit."&amp;$A1319&amp;IF($C1319="","","."&amp;$C1319&amp;"."&amp;$B1319)&amp;IF(INDEX(Variables!$D$5:$D$105,MATCH($A1319,Variables!$A$5:$A$105,0))="","","."&amp;INDEX(Variables!$D$5:$D$105,MATCH($A1319,Variables!$A$5:$A$105,0)))&amp;"."&amp;K$5</f>
        <v/>
      </c>
      <c r="L1319" s="41">
        <f>INDEX(L$175:L$178,$D1319)*$E1319*INDEX(L$179:L$195,$F1319)</f>
        <v/>
      </c>
      <c r="M1319" s="40">
        <f>INDEX(M$175:M$178,$D1319)*$E1319*INDEX(M$179:M$195,$F1319)</f>
        <v/>
      </c>
      <c r="N1319" s="40">
        <f>INDEX(N$175:N$178,$D1319)*$E1319*INDEX(N$179:N$195,$F1319)</f>
        <v/>
      </c>
      <c r="O1319" s="40">
        <f>INDEX(O$175:O$178,$D1319)*$E1319*INDEX(O$179:O$195,$F1319)</f>
        <v/>
      </c>
      <c r="P1319" s="40">
        <f>INDEX(P$175:P$178,$D1319)*$E1319*INDEX(P$179:P$195,$F1319)</f>
        <v/>
      </c>
      <c r="Q1319" s="40">
        <f>INDEX(Q$175:Q$178,$D1319)*$E1319*INDEX(Q$179:Q$195,$F1319)</f>
        <v/>
      </c>
      <c r="R1319" s="40">
        <f>INDEX(R$175:R$178,$D1319)*$E1319*INDEX(R$179:R$195,$F1319)</f>
        <v/>
      </c>
      <c r="S1319" s="40">
        <f>INDEX(S$175:S$178,$D1319)*$E1319*INDEX(S$179:S$195,$F1319)</f>
        <v/>
      </c>
      <c r="T1319" s="40">
        <f>INDEX(T$175:T$178,$D1319)*$E1319*INDEX(T$179:T$195,$F1319)</f>
        <v/>
      </c>
      <c r="U1319" s="40">
        <f>INDEX(U$175:U$178,$D1319)*$E1319*INDEX(U$179:U$195,$F1319)</f>
        <v/>
      </c>
      <c r="V1319" s="40">
        <f>INDEX(V$175:V$178,$D1319)*$E1319*INDEX(V$179:V$195,$F1319)</f>
        <v/>
      </c>
      <c r="W1319" s="40">
        <f>INDEX(W$175:W$178,$D1319)*$E1319*INDEX(W$179:W$195,$F1319)</f>
        <v/>
      </c>
      <c r="X1319" s="40">
        <f>INDEX(X$175:X$178,$D1319)*$E1319*INDEX(X$179:X$195,$F1319)</f>
        <v/>
      </c>
      <c r="Y1319" s="40">
        <f>INDEX(Y$175:Y$178,$D1319)*$E1319*INDEX(Y$179:Y$195,$F1319)</f>
        <v/>
      </c>
      <c r="Z1319" s="40">
        <f>INDEX(Z$175:Z$178,$D1319)*$E1319*INDEX(Z$179:Z$195,$F1319)</f>
        <v/>
      </c>
      <c r="AA1319" s="40">
        <f>INDEX(AA$175:AA$178,$D1319)*$E1319*INDEX(AA$179:AA$195,$F1319)</f>
        <v/>
      </c>
      <c r="AB1319" s="40">
        <f>INDEX(AB$175:AB$178,$D1319)*$E1319*INDEX(AB$179:AB$195,$F1319)</f>
        <v/>
      </c>
      <c r="AC1319" s="40">
        <f>INDEX(AC$175:AC$178,$D1319)*$E1319*INDEX(AC$179:AC$195,$F1319)</f>
        <v/>
      </c>
      <c r="AD1319" s="42">
        <f>SHADOWEFF(INDEX(AD$175:AD$178,$D1319),$E1319,INDEX(AD$179:AD$195,$F1319))</f>
        <v/>
      </c>
      <c r="AE1319" s="25">
        <f>LOWER(Settings!$C$4)&amp;".mit."&amp;$A1319&amp;IF($C1319="","","."&amp;$C1319&amp;"."&amp;$B1319)&amp;IF(INDEX(Variables!$D$5:$D$105,MATCH($A1319,Variables!$A$5:$A$105,0))="","","."&amp;INDEX(Variables!$D$5:$D$105,MATCH($A1319,Variables!$A$5:$A$105,0)))&amp;"."&amp;AE$5</f>
        <v/>
      </c>
      <c r="AF1319" s="41">
        <f>INDEX(AF$175:AF$178,$D1319)*$E1319*INDEX(AF$179:AF$195,$F1319)</f>
        <v/>
      </c>
      <c r="AG1319" s="40">
        <f>INDEX(AG$175:AG$178,$D1319)*$E1319*INDEX(AG$179:AG$195,$F1319)</f>
        <v/>
      </c>
      <c r="AH1319" s="40">
        <f>INDEX(AH$175:AH$178,$D1319)*$E1319*INDEX(AH$179:AH$195,$F1319)</f>
        <v/>
      </c>
      <c r="AI1319" s="40">
        <f>INDEX(AI$175:AI$178,$D1319)*$E1319*INDEX(AI$179:AI$195,$F1319)</f>
        <v/>
      </c>
      <c r="AJ1319" s="40">
        <f>INDEX(AJ$175:AJ$178,$D1319)*$E1319*INDEX(AJ$179:AJ$195,$F1319)</f>
        <v/>
      </c>
      <c r="AK1319" s="40">
        <f>INDEX(AK$175:AK$178,$D1319)*$E1319*INDEX(AK$179:AK$195,$F1319)</f>
        <v/>
      </c>
      <c r="AL1319" s="40">
        <f>INDEX(AL$175:AL$178,$D1319)*$E1319*INDEX(AL$179:AL$195,$F1319)</f>
        <v/>
      </c>
      <c r="AM1319" s="40">
        <f>INDEX(AM$175:AM$178,$D1319)*$E1319*INDEX(AM$179:AM$195,$F1319)</f>
        <v/>
      </c>
      <c r="AN1319" s="40">
        <f>INDEX(AN$175:AN$178,$D1319)*$E1319*INDEX(AN$179:AN$195,$F1319)</f>
        <v/>
      </c>
      <c r="AO1319" s="40">
        <f>INDEX(AO$175:AO$178,$D1319)*$E1319*INDEX(AO$179:AO$195,$F1319)</f>
        <v/>
      </c>
      <c r="AP1319" s="40">
        <f>INDEX(AP$175:AP$178,$D1319)*$E1319*INDEX(AP$179:AP$195,$F1319)</f>
        <v/>
      </c>
      <c r="AQ1319" s="40">
        <f>INDEX(AQ$175:AQ$178,$D1319)*$E1319*INDEX(AQ$179:AQ$195,$F1319)</f>
        <v/>
      </c>
      <c r="AR1319" s="40">
        <f>INDEX(AR$175:AR$178,$D1319)*$E1319*INDEX(AR$179:AR$195,$F1319)</f>
        <v/>
      </c>
      <c r="AS1319" s="40">
        <f>INDEX(AS$175:AS$178,$D1319)*$E1319*INDEX(AS$179:AS$195,$F1319)</f>
        <v/>
      </c>
      <c r="AT1319" s="40">
        <f>INDEX(AT$175:AT$178,$D1319)*$E1319*INDEX(AT$179:AT$195,$F1319)</f>
        <v/>
      </c>
      <c r="AU1319" s="40">
        <f>INDEX(AU$175:AU$178,$D1319)*$E1319*INDEX(AU$179:AU$195,$F1319)</f>
        <v/>
      </c>
      <c r="AV1319" s="40">
        <f>INDEX(AV$175:AV$178,$D1319)*$E1319*INDEX(AV$179:AV$195,$F1319)</f>
        <v/>
      </c>
      <c r="AW1319" s="40">
        <f>INDEX(AW$175:AW$178,$D1319)*$E1319*INDEX(AW$179:AW$195,$F1319)</f>
        <v/>
      </c>
      <c r="AX1319" s="42">
        <f>SHADOWEFF(INDEX(AX$175:AX$178,$D1319),$E1319,INDEX(AX$179:AX$195,$F1319))</f>
        <v/>
      </c>
    </row>
    <row r="1320" hidden="1" outlineLevel="2">
      <c r="A1320" s="5" t="inlineStr">
        <is>
          <t>shp</t>
        </is>
      </c>
      <c r="B1320" s="5" t="inlineStr">
        <is>
          <t>gso</t>
        </is>
      </c>
      <c r="C1320" s="5" t="inlineStr">
        <is>
          <t>oen</t>
        </is>
      </c>
      <c r="D1320" s="40">
        <f>INDEX(Inputs!$M$5:$M$132,MATCH($B1320&amp;"|"&amp;$C1320,Inputs!$A$5:$A$132,0))</f>
        <v/>
      </c>
      <c r="E1320" s="40">
        <f>INDEX(Inputs!$T$5:$T$132,MATCH($B1320&amp;"|"&amp;$C1320,Inputs!$A$5:$A$132,0))</f>
        <v/>
      </c>
      <c r="F1320" s="40">
        <f>INDEX(Inputs!$K$5:$K$132,MATCH($B1320&amp;"|"&amp;$C1320,Inputs!$A$5:$A$132,0))</f>
        <v/>
      </c>
      <c r="G1320" s="39" t="n"/>
      <c r="H1320" s="5">
        <f>INDEX(Variables!$B$5:$B$105,MATCH($A1320,Variables!$A$5:$A$105,0))&amp;IF($C1320="",""," | "&amp;INDEX(Mapping!$B$5:$B$26,MATCH($C1320,Mapping!$A$5:$A$26,0))&amp;" | "&amp;INDEX(Mapping!$B$30:$B$41,MATCH($B1320,Mapping!$A$30:$A$41,0)))</f>
        <v/>
      </c>
      <c r="I1320" s="5">
        <f>INDEX(Variables!$C$5:$C$105,MATCH($A1320,Variables!$A$5:$A$105,0))</f>
        <v/>
      </c>
      <c r="J1320" s="5">
        <f>INDEX(Variables!$E$5:$E$105,MATCH($A1320,Variables!$A$5:$A$105,0))</f>
        <v/>
      </c>
      <c r="K1320" s="25">
        <f>LOWER(Settings!$C$4)&amp;".mit."&amp;$A1320&amp;IF($C1320="","","."&amp;$C1320&amp;"."&amp;$B1320)&amp;IF(INDEX(Variables!$D$5:$D$105,MATCH($A1320,Variables!$A$5:$A$105,0))="","","."&amp;INDEX(Variables!$D$5:$D$105,MATCH($A1320,Variables!$A$5:$A$105,0)))&amp;"."&amp;K$5</f>
        <v/>
      </c>
      <c r="L1320" s="41">
        <f>INDEX(L$175:L$178,$D1320)*$E1320*INDEX(L$179:L$195,$F1320)</f>
        <v/>
      </c>
      <c r="M1320" s="40">
        <f>INDEX(M$175:M$178,$D1320)*$E1320*INDEX(M$179:M$195,$F1320)</f>
        <v/>
      </c>
      <c r="N1320" s="40">
        <f>INDEX(N$175:N$178,$D1320)*$E1320*INDEX(N$179:N$195,$F1320)</f>
        <v/>
      </c>
      <c r="O1320" s="40">
        <f>INDEX(O$175:O$178,$D1320)*$E1320*INDEX(O$179:O$195,$F1320)</f>
        <v/>
      </c>
      <c r="P1320" s="40">
        <f>INDEX(P$175:P$178,$D1320)*$E1320*INDEX(P$179:P$195,$F1320)</f>
        <v/>
      </c>
      <c r="Q1320" s="40">
        <f>INDEX(Q$175:Q$178,$D1320)*$E1320*INDEX(Q$179:Q$195,$F1320)</f>
        <v/>
      </c>
      <c r="R1320" s="40">
        <f>INDEX(R$175:R$178,$D1320)*$E1320*INDEX(R$179:R$195,$F1320)</f>
        <v/>
      </c>
      <c r="S1320" s="40">
        <f>INDEX(S$175:S$178,$D1320)*$E1320*INDEX(S$179:S$195,$F1320)</f>
        <v/>
      </c>
      <c r="T1320" s="40">
        <f>INDEX(T$175:T$178,$D1320)*$E1320*INDEX(T$179:T$195,$F1320)</f>
        <v/>
      </c>
      <c r="U1320" s="40">
        <f>INDEX(U$175:U$178,$D1320)*$E1320*INDEX(U$179:U$195,$F1320)</f>
        <v/>
      </c>
      <c r="V1320" s="40">
        <f>INDEX(V$175:V$178,$D1320)*$E1320*INDEX(V$179:V$195,$F1320)</f>
        <v/>
      </c>
      <c r="W1320" s="40">
        <f>INDEX(W$175:W$178,$D1320)*$E1320*INDEX(W$179:W$195,$F1320)</f>
        <v/>
      </c>
      <c r="X1320" s="40">
        <f>INDEX(X$175:X$178,$D1320)*$E1320*INDEX(X$179:X$195,$F1320)</f>
        <v/>
      </c>
      <c r="Y1320" s="40">
        <f>INDEX(Y$175:Y$178,$D1320)*$E1320*INDEX(Y$179:Y$195,$F1320)</f>
        <v/>
      </c>
      <c r="Z1320" s="40">
        <f>INDEX(Z$175:Z$178,$D1320)*$E1320*INDEX(Z$179:Z$195,$F1320)</f>
        <v/>
      </c>
      <c r="AA1320" s="40">
        <f>INDEX(AA$175:AA$178,$D1320)*$E1320*INDEX(AA$179:AA$195,$F1320)</f>
        <v/>
      </c>
      <c r="AB1320" s="40">
        <f>INDEX(AB$175:AB$178,$D1320)*$E1320*INDEX(AB$179:AB$195,$F1320)</f>
        <v/>
      </c>
      <c r="AC1320" s="40">
        <f>INDEX(AC$175:AC$178,$D1320)*$E1320*INDEX(AC$179:AC$195,$F1320)</f>
        <v/>
      </c>
      <c r="AD1320" s="42">
        <f>SHADOWEFF(INDEX(AD$175:AD$178,$D1320),$E1320,INDEX(AD$179:AD$195,$F1320))</f>
        <v/>
      </c>
      <c r="AE1320" s="25">
        <f>LOWER(Settings!$C$4)&amp;".mit."&amp;$A1320&amp;IF($C1320="","","."&amp;$C1320&amp;"."&amp;$B1320)&amp;IF(INDEX(Variables!$D$5:$D$105,MATCH($A1320,Variables!$A$5:$A$105,0))="","","."&amp;INDEX(Variables!$D$5:$D$105,MATCH($A1320,Variables!$A$5:$A$105,0)))&amp;"."&amp;AE$5</f>
        <v/>
      </c>
      <c r="AF1320" s="41">
        <f>INDEX(AF$175:AF$178,$D1320)*$E1320*INDEX(AF$179:AF$195,$F1320)</f>
        <v/>
      </c>
      <c r="AG1320" s="40">
        <f>INDEX(AG$175:AG$178,$D1320)*$E1320*INDEX(AG$179:AG$195,$F1320)</f>
        <v/>
      </c>
      <c r="AH1320" s="40">
        <f>INDEX(AH$175:AH$178,$D1320)*$E1320*INDEX(AH$179:AH$195,$F1320)</f>
        <v/>
      </c>
      <c r="AI1320" s="40">
        <f>INDEX(AI$175:AI$178,$D1320)*$E1320*INDEX(AI$179:AI$195,$F1320)</f>
        <v/>
      </c>
      <c r="AJ1320" s="40">
        <f>INDEX(AJ$175:AJ$178,$D1320)*$E1320*INDEX(AJ$179:AJ$195,$F1320)</f>
        <v/>
      </c>
      <c r="AK1320" s="40">
        <f>INDEX(AK$175:AK$178,$D1320)*$E1320*INDEX(AK$179:AK$195,$F1320)</f>
        <v/>
      </c>
      <c r="AL1320" s="40">
        <f>INDEX(AL$175:AL$178,$D1320)*$E1320*INDEX(AL$179:AL$195,$F1320)</f>
        <v/>
      </c>
      <c r="AM1320" s="40">
        <f>INDEX(AM$175:AM$178,$D1320)*$E1320*INDEX(AM$179:AM$195,$F1320)</f>
        <v/>
      </c>
      <c r="AN1320" s="40">
        <f>INDEX(AN$175:AN$178,$D1320)*$E1320*INDEX(AN$179:AN$195,$F1320)</f>
        <v/>
      </c>
      <c r="AO1320" s="40">
        <f>INDEX(AO$175:AO$178,$D1320)*$E1320*INDEX(AO$179:AO$195,$F1320)</f>
        <v/>
      </c>
      <c r="AP1320" s="40">
        <f>INDEX(AP$175:AP$178,$D1320)*$E1320*INDEX(AP$179:AP$195,$F1320)</f>
        <v/>
      </c>
      <c r="AQ1320" s="40">
        <f>INDEX(AQ$175:AQ$178,$D1320)*$E1320*INDEX(AQ$179:AQ$195,$F1320)</f>
        <v/>
      </c>
      <c r="AR1320" s="40">
        <f>INDEX(AR$175:AR$178,$D1320)*$E1320*INDEX(AR$179:AR$195,$F1320)</f>
        <v/>
      </c>
      <c r="AS1320" s="40">
        <f>INDEX(AS$175:AS$178,$D1320)*$E1320*INDEX(AS$179:AS$195,$F1320)</f>
        <v/>
      </c>
      <c r="AT1320" s="40">
        <f>INDEX(AT$175:AT$178,$D1320)*$E1320*INDEX(AT$179:AT$195,$F1320)</f>
        <v/>
      </c>
      <c r="AU1320" s="40">
        <f>INDEX(AU$175:AU$178,$D1320)*$E1320*INDEX(AU$179:AU$195,$F1320)</f>
        <v/>
      </c>
      <c r="AV1320" s="40">
        <f>INDEX(AV$175:AV$178,$D1320)*$E1320*INDEX(AV$179:AV$195,$F1320)</f>
        <v/>
      </c>
      <c r="AW1320" s="40">
        <f>INDEX(AW$175:AW$178,$D1320)*$E1320*INDEX(AW$179:AW$195,$F1320)</f>
        <v/>
      </c>
      <c r="AX1320" s="42">
        <f>SHADOWEFF(INDEX(AX$175:AX$178,$D1320),$E1320,INDEX(AX$179:AX$195,$F1320))</f>
        <v/>
      </c>
    </row>
    <row r="1321" hidden="1" outlineLevel="2">
      <c r="A1321" s="5" t="inlineStr">
        <is>
          <t>shp</t>
        </is>
      </c>
      <c r="B1321" s="5" t="inlineStr">
        <is>
          <t>die</t>
        </is>
      </c>
      <c r="C1321" s="5" t="inlineStr">
        <is>
          <t>oen</t>
        </is>
      </c>
      <c r="D1321" s="40">
        <f>INDEX(Inputs!$M$5:$M$132,MATCH($B1321&amp;"|"&amp;$C1321,Inputs!$A$5:$A$132,0))</f>
        <v/>
      </c>
      <c r="E1321" s="40">
        <f>INDEX(Inputs!$T$5:$T$132,MATCH($B1321&amp;"|"&amp;$C1321,Inputs!$A$5:$A$132,0))</f>
        <v/>
      </c>
      <c r="F1321" s="40">
        <f>INDEX(Inputs!$K$5:$K$132,MATCH($B1321&amp;"|"&amp;$C1321,Inputs!$A$5:$A$132,0))</f>
        <v/>
      </c>
      <c r="G1321" s="39" t="n"/>
      <c r="H1321" s="5">
        <f>INDEX(Variables!$B$5:$B$105,MATCH($A1321,Variables!$A$5:$A$105,0))&amp;IF($C1321="",""," | "&amp;INDEX(Mapping!$B$5:$B$26,MATCH($C1321,Mapping!$A$5:$A$26,0))&amp;" | "&amp;INDEX(Mapping!$B$30:$B$41,MATCH($B1321,Mapping!$A$30:$A$41,0)))</f>
        <v/>
      </c>
      <c r="I1321" s="5">
        <f>INDEX(Variables!$C$5:$C$105,MATCH($A1321,Variables!$A$5:$A$105,0))</f>
        <v/>
      </c>
      <c r="J1321" s="5">
        <f>INDEX(Variables!$E$5:$E$105,MATCH($A1321,Variables!$A$5:$A$105,0))</f>
        <v/>
      </c>
      <c r="K1321" s="25">
        <f>LOWER(Settings!$C$4)&amp;".mit."&amp;$A1321&amp;IF($C1321="","","."&amp;$C1321&amp;"."&amp;$B1321)&amp;IF(INDEX(Variables!$D$5:$D$105,MATCH($A1321,Variables!$A$5:$A$105,0))="","","."&amp;INDEX(Variables!$D$5:$D$105,MATCH($A1321,Variables!$A$5:$A$105,0)))&amp;"."&amp;K$5</f>
        <v/>
      </c>
      <c r="L1321" s="41">
        <f>INDEX(L$175:L$178,$D1321)*$E1321*INDEX(L$179:L$195,$F1321)</f>
        <v/>
      </c>
      <c r="M1321" s="40">
        <f>INDEX(M$175:M$178,$D1321)*$E1321*INDEX(M$179:M$195,$F1321)</f>
        <v/>
      </c>
      <c r="N1321" s="40">
        <f>INDEX(N$175:N$178,$D1321)*$E1321*INDEX(N$179:N$195,$F1321)</f>
        <v/>
      </c>
      <c r="O1321" s="40">
        <f>INDEX(O$175:O$178,$D1321)*$E1321*INDEX(O$179:O$195,$F1321)</f>
        <v/>
      </c>
      <c r="P1321" s="40">
        <f>INDEX(P$175:P$178,$D1321)*$E1321*INDEX(P$179:P$195,$F1321)</f>
        <v/>
      </c>
      <c r="Q1321" s="40">
        <f>INDEX(Q$175:Q$178,$D1321)*$E1321*INDEX(Q$179:Q$195,$F1321)</f>
        <v/>
      </c>
      <c r="R1321" s="40">
        <f>INDEX(R$175:R$178,$D1321)*$E1321*INDEX(R$179:R$195,$F1321)</f>
        <v/>
      </c>
      <c r="S1321" s="40">
        <f>INDEX(S$175:S$178,$D1321)*$E1321*INDEX(S$179:S$195,$F1321)</f>
        <v/>
      </c>
      <c r="T1321" s="40">
        <f>INDEX(T$175:T$178,$D1321)*$E1321*INDEX(T$179:T$195,$F1321)</f>
        <v/>
      </c>
      <c r="U1321" s="40">
        <f>INDEX(U$175:U$178,$D1321)*$E1321*INDEX(U$179:U$195,$F1321)</f>
        <v/>
      </c>
      <c r="V1321" s="40">
        <f>INDEX(V$175:V$178,$D1321)*$E1321*INDEX(V$179:V$195,$F1321)</f>
        <v/>
      </c>
      <c r="W1321" s="40">
        <f>INDEX(W$175:W$178,$D1321)*$E1321*INDEX(W$179:W$195,$F1321)</f>
        <v/>
      </c>
      <c r="X1321" s="40">
        <f>INDEX(X$175:X$178,$D1321)*$E1321*INDEX(X$179:X$195,$F1321)</f>
        <v/>
      </c>
      <c r="Y1321" s="40">
        <f>INDEX(Y$175:Y$178,$D1321)*$E1321*INDEX(Y$179:Y$195,$F1321)</f>
        <v/>
      </c>
      <c r="Z1321" s="40">
        <f>INDEX(Z$175:Z$178,$D1321)*$E1321*INDEX(Z$179:Z$195,$F1321)</f>
        <v/>
      </c>
      <c r="AA1321" s="40">
        <f>INDEX(AA$175:AA$178,$D1321)*$E1321*INDEX(AA$179:AA$195,$F1321)</f>
        <v/>
      </c>
      <c r="AB1321" s="40">
        <f>INDEX(AB$175:AB$178,$D1321)*$E1321*INDEX(AB$179:AB$195,$F1321)</f>
        <v/>
      </c>
      <c r="AC1321" s="40">
        <f>INDEX(AC$175:AC$178,$D1321)*$E1321*INDEX(AC$179:AC$195,$F1321)</f>
        <v/>
      </c>
      <c r="AD1321" s="42">
        <f>SHADOWEFF(INDEX(AD$175:AD$178,$D1321),$E1321,INDEX(AD$179:AD$195,$F1321))</f>
        <v/>
      </c>
      <c r="AE1321" s="25">
        <f>LOWER(Settings!$C$4)&amp;".mit."&amp;$A1321&amp;IF($C1321="","","."&amp;$C1321&amp;"."&amp;$B1321)&amp;IF(INDEX(Variables!$D$5:$D$105,MATCH($A1321,Variables!$A$5:$A$105,0))="","","."&amp;INDEX(Variables!$D$5:$D$105,MATCH($A1321,Variables!$A$5:$A$105,0)))&amp;"."&amp;AE$5</f>
        <v/>
      </c>
      <c r="AF1321" s="41">
        <f>INDEX(AF$175:AF$178,$D1321)*$E1321*INDEX(AF$179:AF$195,$F1321)</f>
        <v/>
      </c>
      <c r="AG1321" s="40">
        <f>INDEX(AG$175:AG$178,$D1321)*$E1321*INDEX(AG$179:AG$195,$F1321)</f>
        <v/>
      </c>
      <c r="AH1321" s="40">
        <f>INDEX(AH$175:AH$178,$D1321)*$E1321*INDEX(AH$179:AH$195,$F1321)</f>
        <v/>
      </c>
      <c r="AI1321" s="40">
        <f>INDEX(AI$175:AI$178,$D1321)*$E1321*INDEX(AI$179:AI$195,$F1321)</f>
        <v/>
      </c>
      <c r="AJ1321" s="40">
        <f>INDEX(AJ$175:AJ$178,$D1321)*$E1321*INDEX(AJ$179:AJ$195,$F1321)</f>
        <v/>
      </c>
      <c r="AK1321" s="40">
        <f>INDEX(AK$175:AK$178,$D1321)*$E1321*INDEX(AK$179:AK$195,$F1321)</f>
        <v/>
      </c>
      <c r="AL1321" s="40">
        <f>INDEX(AL$175:AL$178,$D1321)*$E1321*INDEX(AL$179:AL$195,$F1321)</f>
        <v/>
      </c>
      <c r="AM1321" s="40">
        <f>INDEX(AM$175:AM$178,$D1321)*$E1321*INDEX(AM$179:AM$195,$F1321)</f>
        <v/>
      </c>
      <c r="AN1321" s="40">
        <f>INDEX(AN$175:AN$178,$D1321)*$E1321*INDEX(AN$179:AN$195,$F1321)</f>
        <v/>
      </c>
      <c r="AO1321" s="40">
        <f>INDEX(AO$175:AO$178,$D1321)*$E1321*INDEX(AO$179:AO$195,$F1321)</f>
        <v/>
      </c>
      <c r="AP1321" s="40">
        <f>INDEX(AP$175:AP$178,$D1321)*$E1321*INDEX(AP$179:AP$195,$F1321)</f>
        <v/>
      </c>
      <c r="AQ1321" s="40">
        <f>INDEX(AQ$175:AQ$178,$D1321)*$E1321*INDEX(AQ$179:AQ$195,$F1321)</f>
        <v/>
      </c>
      <c r="AR1321" s="40">
        <f>INDEX(AR$175:AR$178,$D1321)*$E1321*INDEX(AR$179:AR$195,$F1321)</f>
        <v/>
      </c>
      <c r="AS1321" s="40">
        <f>INDEX(AS$175:AS$178,$D1321)*$E1321*INDEX(AS$179:AS$195,$F1321)</f>
        <v/>
      </c>
      <c r="AT1321" s="40">
        <f>INDEX(AT$175:AT$178,$D1321)*$E1321*INDEX(AT$179:AT$195,$F1321)</f>
        <v/>
      </c>
      <c r="AU1321" s="40">
        <f>INDEX(AU$175:AU$178,$D1321)*$E1321*INDEX(AU$179:AU$195,$F1321)</f>
        <v/>
      </c>
      <c r="AV1321" s="40">
        <f>INDEX(AV$175:AV$178,$D1321)*$E1321*INDEX(AV$179:AV$195,$F1321)</f>
        <v/>
      </c>
      <c r="AW1321" s="40">
        <f>INDEX(AW$175:AW$178,$D1321)*$E1321*INDEX(AW$179:AW$195,$F1321)</f>
        <v/>
      </c>
      <c r="AX1321" s="42">
        <f>SHADOWEFF(INDEX(AX$175:AX$178,$D1321),$E1321,INDEX(AX$179:AX$195,$F1321))</f>
        <v/>
      </c>
    </row>
    <row r="1322" hidden="1" outlineLevel="2">
      <c r="A1322" s="5" t="inlineStr">
        <is>
          <t>shp</t>
        </is>
      </c>
      <c r="B1322" s="5" t="inlineStr">
        <is>
          <t>lpg</t>
        </is>
      </c>
      <c r="C1322" s="5" t="inlineStr">
        <is>
          <t>oen</t>
        </is>
      </c>
      <c r="D1322" s="40">
        <f>INDEX(Inputs!$M$5:$M$132,MATCH($B1322&amp;"|"&amp;$C1322,Inputs!$A$5:$A$132,0))</f>
        <v/>
      </c>
      <c r="E1322" s="40">
        <f>INDEX(Inputs!$T$5:$T$132,MATCH($B1322&amp;"|"&amp;$C1322,Inputs!$A$5:$A$132,0))</f>
        <v/>
      </c>
      <c r="F1322" s="40">
        <f>INDEX(Inputs!$K$5:$K$132,MATCH($B1322&amp;"|"&amp;$C1322,Inputs!$A$5:$A$132,0))</f>
        <v/>
      </c>
      <c r="G1322" s="39" t="n"/>
      <c r="H1322" s="5">
        <f>INDEX(Variables!$B$5:$B$105,MATCH($A1322,Variables!$A$5:$A$105,0))&amp;IF($C1322="",""," | "&amp;INDEX(Mapping!$B$5:$B$26,MATCH($C1322,Mapping!$A$5:$A$26,0))&amp;" | "&amp;INDEX(Mapping!$B$30:$B$41,MATCH($B1322,Mapping!$A$30:$A$41,0)))</f>
        <v/>
      </c>
      <c r="I1322" s="5">
        <f>INDEX(Variables!$C$5:$C$105,MATCH($A1322,Variables!$A$5:$A$105,0))</f>
        <v/>
      </c>
      <c r="J1322" s="5">
        <f>INDEX(Variables!$E$5:$E$105,MATCH($A1322,Variables!$A$5:$A$105,0))</f>
        <v/>
      </c>
      <c r="K1322" s="25">
        <f>LOWER(Settings!$C$4)&amp;".mit."&amp;$A1322&amp;IF($C1322="","","."&amp;$C1322&amp;"."&amp;$B1322)&amp;IF(INDEX(Variables!$D$5:$D$105,MATCH($A1322,Variables!$A$5:$A$105,0))="","","."&amp;INDEX(Variables!$D$5:$D$105,MATCH($A1322,Variables!$A$5:$A$105,0)))&amp;"."&amp;K$5</f>
        <v/>
      </c>
      <c r="L1322" s="41">
        <f>INDEX(L$175:L$178,$D1322)*$E1322*INDEX(L$179:L$195,$F1322)</f>
        <v/>
      </c>
      <c r="M1322" s="40">
        <f>INDEX(M$175:M$178,$D1322)*$E1322*INDEX(M$179:M$195,$F1322)</f>
        <v/>
      </c>
      <c r="N1322" s="40">
        <f>INDEX(N$175:N$178,$D1322)*$E1322*INDEX(N$179:N$195,$F1322)</f>
        <v/>
      </c>
      <c r="O1322" s="40">
        <f>INDEX(O$175:O$178,$D1322)*$E1322*INDEX(O$179:O$195,$F1322)</f>
        <v/>
      </c>
      <c r="P1322" s="40">
        <f>INDEX(P$175:P$178,$D1322)*$E1322*INDEX(P$179:P$195,$F1322)</f>
        <v/>
      </c>
      <c r="Q1322" s="40">
        <f>INDEX(Q$175:Q$178,$D1322)*$E1322*INDEX(Q$179:Q$195,$F1322)</f>
        <v/>
      </c>
      <c r="R1322" s="40">
        <f>INDEX(R$175:R$178,$D1322)*$E1322*INDEX(R$179:R$195,$F1322)</f>
        <v/>
      </c>
      <c r="S1322" s="40">
        <f>INDEX(S$175:S$178,$D1322)*$E1322*INDEX(S$179:S$195,$F1322)</f>
        <v/>
      </c>
      <c r="T1322" s="40">
        <f>INDEX(T$175:T$178,$D1322)*$E1322*INDEX(T$179:T$195,$F1322)</f>
        <v/>
      </c>
      <c r="U1322" s="40">
        <f>INDEX(U$175:U$178,$D1322)*$E1322*INDEX(U$179:U$195,$F1322)</f>
        <v/>
      </c>
      <c r="V1322" s="40">
        <f>INDEX(V$175:V$178,$D1322)*$E1322*INDEX(V$179:V$195,$F1322)</f>
        <v/>
      </c>
      <c r="W1322" s="40">
        <f>INDEX(W$175:W$178,$D1322)*$E1322*INDEX(W$179:W$195,$F1322)</f>
        <v/>
      </c>
      <c r="X1322" s="40">
        <f>INDEX(X$175:X$178,$D1322)*$E1322*INDEX(X$179:X$195,$F1322)</f>
        <v/>
      </c>
      <c r="Y1322" s="40">
        <f>INDEX(Y$175:Y$178,$D1322)*$E1322*INDEX(Y$179:Y$195,$F1322)</f>
        <v/>
      </c>
      <c r="Z1322" s="40">
        <f>INDEX(Z$175:Z$178,$D1322)*$E1322*INDEX(Z$179:Z$195,$F1322)</f>
        <v/>
      </c>
      <c r="AA1322" s="40">
        <f>INDEX(AA$175:AA$178,$D1322)*$E1322*INDEX(AA$179:AA$195,$F1322)</f>
        <v/>
      </c>
      <c r="AB1322" s="40">
        <f>INDEX(AB$175:AB$178,$D1322)*$E1322*INDEX(AB$179:AB$195,$F1322)</f>
        <v/>
      </c>
      <c r="AC1322" s="40">
        <f>INDEX(AC$175:AC$178,$D1322)*$E1322*INDEX(AC$179:AC$195,$F1322)</f>
        <v/>
      </c>
      <c r="AD1322" s="42">
        <f>SHADOWEFF(INDEX(AD$175:AD$178,$D1322),$E1322,INDEX(AD$179:AD$195,$F1322))</f>
        <v/>
      </c>
      <c r="AE1322" s="25">
        <f>LOWER(Settings!$C$4)&amp;".mit."&amp;$A1322&amp;IF($C1322="","","."&amp;$C1322&amp;"."&amp;$B1322)&amp;IF(INDEX(Variables!$D$5:$D$105,MATCH($A1322,Variables!$A$5:$A$105,0))="","","."&amp;INDEX(Variables!$D$5:$D$105,MATCH($A1322,Variables!$A$5:$A$105,0)))&amp;"."&amp;AE$5</f>
        <v/>
      </c>
      <c r="AF1322" s="41">
        <f>INDEX(AF$175:AF$178,$D1322)*$E1322*INDEX(AF$179:AF$195,$F1322)</f>
        <v/>
      </c>
      <c r="AG1322" s="40">
        <f>INDEX(AG$175:AG$178,$D1322)*$E1322*INDEX(AG$179:AG$195,$F1322)</f>
        <v/>
      </c>
      <c r="AH1322" s="40">
        <f>INDEX(AH$175:AH$178,$D1322)*$E1322*INDEX(AH$179:AH$195,$F1322)</f>
        <v/>
      </c>
      <c r="AI1322" s="40">
        <f>INDEX(AI$175:AI$178,$D1322)*$E1322*INDEX(AI$179:AI$195,$F1322)</f>
        <v/>
      </c>
      <c r="AJ1322" s="40">
        <f>INDEX(AJ$175:AJ$178,$D1322)*$E1322*INDEX(AJ$179:AJ$195,$F1322)</f>
        <v/>
      </c>
      <c r="AK1322" s="40">
        <f>INDEX(AK$175:AK$178,$D1322)*$E1322*INDEX(AK$179:AK$195,$F1322)</f>
        <v/>
      </c>
      <c r="AL1322" s="40">
        <f>INDEX(AL$175:AL$178,$D1322)*$E1322*INDEX(AL$179:AL$195,$F1322)</f>
        <v/>
      </c>
      <c r="AM1322" s="40">
        <f>INDEX(AM$175:AM$178,$D1322)*$E1322*INDEX(AM$179:AM$195,$F1322)</f>
        <v/>
      </c>
      <c r="AN1322" s="40">
        <f>INDEX(AN$175:AN$178,$D1322)*$E1322*INDEX(AN$179:AN$195,$F1322)</f>
        <v/>
      </c>
      <c r="AO1322" s="40">
        <f>INDEX(AO$175:AO$178,$D1322)*$E1322*INDEX(AO$179:AO$195,$F1322)</f>
        <v/>
      </c>
      <c r="AP1322" s="40">
        <f>INDEX(AP$175:AP$178,$D1322)*$E1322*INDEX(AP$179:AP$195,$F1322)</f>
        <v/>
      </c>
      <c r="AQ1322" s="40">
        <f>INDEX(AQ$175:AQ$178,$D1322)*$E1322*INDEX(AQ$179:AQ$195,$F1322)</f>
        <v/>
      </c>
      <c r="AR1322" s="40">
        <f>INDEX(AR$175:AR$178,$D1322)*$E1322*INDEX(AR$179:AR$195,$F1322)</f>
        <v/>
      </c>
      <c r="AS1322" s="40">
        <f>INDEX(AS$175:AS$178,$D1322)*$E1322*INDEX(AS$179:AS$195,$F1322)</f>
        <v/>
      </c>
      <c r="AT1322" s="40">
        <f>INDEX(AT$175:AT$178,$D1322)*$E1322*INDEX(AT$179:AT$195,$F1322)</f>
        <v/>
      </c>
      <c r="AU1322" s="40">
        <f>INDEX(AU$175:AU$178,$D1322)*$E1322*INDEX(AU$179:AU$195,$F1322)</f>
        <v/>
      </c>
      <c r="AV1322" s="40">
        <f>INDEX(AV$175:AV$178,$D1322)*$E1322*INDEX(AV$179:AV$195,$F1322)</f>
        <v/>
      </c>
      <c r="AW1322" s="40">
        <f>INDEX(AW$175:AW$178,$D1322)*$E1322*INDEX(AW$179:AW$195,$F1322)</f>
        <v/>
      </c>
      <c r="AX1322" s="42">
        <f>SHADOWEFF(INDEX(AX$175:AX$178,$D1322),$E1322,INDEX(AX$179:AX$195,$F1322))</f>
        <v/>
      </c>
    </row>
    <row r="1323" hidden="1" outlineLevel="2">
      <c r="A1323" s="5" t="inlineStr">
        <is>
          <t>shp</t>
        </is>
      </c>
      <c r="B1323" s="5" t="inlineStr">
        <is>
          <t>ker</t>
        </is>
      </c>
      <c r="C1323" s="5" t="inlineStr">
        <is>
          <t>oen</t>
        </is>
      </c>
      <c r="D1323" s="40">
        <f>INDEX(Inputs!$M$5:$M$132,MATCH($B1323&amp;"|"&amp;$C1323,Inputs!$A$5:$A$132,0))</f>
        <v/>
      </c>
      <c r="E1323" s="40">
        <f>INDEX(Inputs!$T$5:$T$132,MATCH($B1323&amp;"|"&amp;$C1323,Inputs!$A$5:$A$132,0))</f>
        <v/>
      </c>
      <c r="F1323" s="40">
        <f>INDEX(Inputs!$K$5:$K$132,MATCH($B1323&amp;"|"&amp;$C1323,Inputs!$A$5:$A$132,0))</f>
        <v/>
      </c>
      <c r="G1323" s="39" t="n"/>
      <c r="H1323" s="5">
        <f>INDEX(Variables!$B$5:$B$105,MATCH($A1323,Variables!$A$5:$A$105,0))&amp;IF($C1323="",""," | "&amp;INDEX(Mapping!$B$5:$B$26,MATCH($C1323,Mapping!$A$5:$A$26,0))&amp;" | "&amp;INDEX(Mapping!$B$30:$B$41,MATCH($B1323,Mapping!$A$30:$A$41,0)))</f>
        <v/>
      </c>
      <c r="I1323" s="5">
        <f>INDEX(Variables!$C$5:$C$105,MATCH($A1323,Variables!$A$5:$A$105,0))</f>
        <v/>
      </c>
      <c r="J1323" s="5">
        <f>INDEX(Variables!$E$5:$E$105,MATCH($A1323,Variables!$A$5:$A$105,0))</f>
        <v/>
      </c>
      <c r="K1323" s="25">
        <f>LOWER(Settings!$C$4)&amp;".mit."&amp;$A1323&amp;IF($C1323="","","."&amp;$C1323&amp;"."&amp;$B1323)&amp;IF(INDEX(Variables!$D$5:$D$105,MATCH($A1323,Variables!$A$5:$A$105,0))="","","."&amp;INDEX(Variables!$D$5:$D$105,MATCH($A1323,Variables!$A$5:$A$105,0)))&amp;"."&amp;K$5</f>
        <v/>
      </c>
      <c r="L1323" s="41">
        <f>INDEX(L$175:L$178,$D1323)*$E1323*INDEX(L$179:L$195,$F1323)</f>
        <v/>
      </c>
      <c r="M1323" s="40">
        <f>INDEX(M$175:M$178,$D1323)*$E1323*INDEX(M$179:M$195,$F1323)</f>
        <v/>
      </c>
      <c r="N1323" s="40">
        <f>INDEX(N$175:N$178,$D1323)*$E1323*INDEX(N$179:N$195,$F1323)</f>
        <v/>
      </c>
      <c r="O1323" s="40">
        <f>INDEX(O$175:O$178,$D1323)*$E1323*INDEX(O$179:O$195,$F1323)</f>
        <v/>
      </c>
      <c r="P1323" s="40">
        <f>INDEX(P$175:P$178,$D1323)*$E1323*INDEX(P$179:P$195,$F1323)</f>
        <v/>
      </c>
      <c r="Q1323" s="40">
        <f>INDEX(Q$175:Q$178,$D1323)*$E1323*INDEX(Q$179:Q$195,$F1323)</f>
        <v/>
      </c>
      <c r="R1323" s="40">
        <f>INDEX(R$175:R$178,$D1323)*$E1323*INDEX(R$179:R$195,$F1323)</f>
        <v/>
      </c>
      <c r="S1323" s="40">
        <f>INDEX(S$175:S$178,$D1323)*$E1323*INDEX(S$179:S$195,$F1323)</f>
        <v/>
      </c>
      <c r="T1323" s="40">
        <f>INDEX(T$175:T$178,$D1323)*$E1323*INDEX(T$179:T$195,$F1323)</f>
        <v/>
      </c>
      <c r="U1323" s="40">
        <f>INDEX(U$175:U$178,$D1323)*$E1323*INDEX(U$179:U$195,$F1323)</f>
        <v/>
      </c>
      <c r="V1323" s="40">
        <f>INDEX(V$175:V$178,$D1323)*$E1323*INDEX(V$179:V$195,$F1323)</f>
        <v/>
      </c>
      <c r="W1323" s="40">
        <f>INDEX(W$175:W$178,$D1323)*$E1323*INDEX(W$179:W$195,$F1323)</f>
        <v/>
      </c>
      <c r="X1323" s="40">
        <f>INDEX(X$175:X$178,$D1323)*$E1323*INDEX(X$179:X$195,$F1323)</f>
        <v/>
      </c>
      <c r="Y1323" s="40">
        <f>INDEX(Y$175:Y$178,$D1323)*$E1323*INDEX(Y$179:Y$195,$F1323)</f>
        <v/>
      </c>
      <c r="Z1323" s="40">
        <f>INDEX(Z$175:Z$178,$D1323)*$E1323*INDEX(Z$179:Z$195,$F1323)</f>
        <v/>
      </c>
      <c r="AA1323" s="40">
        <f>INDEX(AA$175:AA$178,$D1323)*$E1323*INDEX(AA$179:AA$195,$F1323)</f>
        <v/>
      </c>
      <c r="AB1323" s="40">
        <f>INDEX(AB$175:AB$178,$D1323)*$E1323*INDEX(AB$179:AB$195,$F1323)</f>
        <v/>
      </c>
      <c r="AC1323" s="40">
        <f>INDEX(AC$175:AC$178,$D1323)*$E1323*INDEX(AC$179:AC$195,$F1323)</f>
        <v/>
      </c>
      <c r="AD1323" s="42">
        <f>SHADOWEFF(INDEX(AD$175:AD$178,$D1323),$E1323,INDEX(AD$179:AD$195,$F1323))</f>
        <v/>
      </c>
      <c r="AE1323" s="25">
        <f>LOWER(Settings!$C$4)&amp;".mit."&amp;$A1323&amp;IF($C1323="","","."&amp;$C1323&amp;"."&amp;$B1323)&amp;IF(INDEX(Variables!$D$5:$D$105,MATCH($A1323,Variables!$A$5:$A$105,0))="","","."&amp;INDEX(Variables!$D$5:$D$105,MATCH($A1323,Variables!$A$5:$A$105,0)))&amp;"."&amp;AE$5</f>
        <v/>
      </c>
      <c r="AF1323" s="41">
        <f>INDEX(AF$175:AF$178,$D1323)*$E1323*INDEX(AF$179:AF$195,$F1323)</f>
        <v/>
      </c>
      <c r="AG1323" s="40">
        <f>INDEX(AG$175:AG$178,$D1323)*$E1323*INDEX(AG$179:AG$195,$F1323)</f>
        <v/>
      </c>
      <c r="AH1323" s="40">
        <f>INDEX(AH$175:AH$178,$D1323)*$E1323*INDEX(AH$179:AH$195,$F1323)</f>
        <v/>
      </c>
      <c r="AI1323" s="40">
        <f>INDEX(AI$175:AI$178,$D1323)*$E1323*INDEX(AI$179:AI$195,$F1323)</f>
        <v/>
      </c>
      <c r="AJ1323" s="40">
        <f>INDEX(AJ$175:AJ$178,$D1323)*$E1323*INDEX(AJ$179:AJ$195,$F1323)</f>
        <v/>
      </c>
      <c r="AK1323" s="40">
        <f>INDEX(AK$175:AK$178,$D1323)*$E1323*INDEX(AK$179:AK$195,$F1323)</f>
        <v/>
      </c>
      <c r="AL1323" s="40">
        <f>INDEX(AL$175:AL$178,$D1323)*$E1323*INDEX(AL$179:AL$195,$F1323)</f>
        <v/>
      </c>
      <c r="AM1323" s="40">
        <f>INDEX(AM$175:AM$178,$D1323)*$E1323*INDEX(AM$179:AM$195,$F1323)</f>
        <v/>
      </c>
      <c r="AN1323" s="40">
        <f>INDEX(AN$175:AN$178,$D1323)*$E1323*INDEX(AN$179:AN$195,$F1323)</f>
        <v/>
      </c>
      <c r="AO1323" s="40">
        <f>INDEX(AO$175:AO$178,$D1323)*$E1323*INDEX(AO$179:AO$195,$F1323)</f>
        <v/>
      </c>
      <c r="AP1323" s="40">
        <f>INDEX(AP$175:AP$178,$D1323)*$E1323*INDEX(AP$179:AP$195,$F1323)</f>
        <v/>
      </c>
      <c r="AQ1323" s="40">
        <f>INDEX(AQ$175:AQ$178,$D1323)*$E1323*INDEX(AQ$179:AQ$195,$F1323)</f>
        <v/>
      </c>
      <c r="AR1323" s="40">
        <f>INDEX(AR$175:AR$178,$D1323)*$E1323*INDEX(AR$179:AR$195,$F1323)</f>
        <v/>
      </c>
      <c r="AS1323" s="40">
        <f>INDEX(AS$175:AS$178,$D1323)*$E1323*INDEX(AS$179:AS$195,$F1323)</f>
        <v/>
      </c>
      <c r="AT1323" s="40">
        <f>INDEX(AT$175:AT$178,$D1323)*$E1323*INDEX(AT$179:AT$195,$F1323)</f>
        <v/>
      </c>
      <c r="AU1323" s="40">
        <f>INDEX(AU$175:AU$178,$D1323)*$E1323*INDEX(AU$179:AU$195,$F1323)</f>
        <v/>
      </c>
      <c r="AV1323" s="40">
        <f>INDEX(AV$175:AV$178,$D1323)*$E1323*INDEX(AV$179:AV$195,$F1323)</f>
        <v/>
      </c>
      <c r="AW1323" s="40">
        <f>INDEX(AW$175:AW$178,$D1323)*$E1323*INDEX(AW$179:AW$195,$F1323)</f>
        <v/>
      </c>
      <c r="AX1323" s="42">
        <f>SHADOWEFF(INDEX(AX$175:AX$178,$D1323),$E1323,INDEX(AX$179:AX$195,$F1323))</f>
        <v/>
      </c>
    </row>
    <row r="1324" hidden="1" outlineLevel="2">
      <c r="A1324" s="5" t="inlineStr">
        <is>
          <t>shp</t>
        </is>
      </c>
      <c r="B1324" s="5" t="inlineStr">
        <is>
          <t>oop</t>
        </is>
      </c>
      <c r="C1324" s="5" t="inlineStr">
        <is>
          <t>oen</t>
        </is>
      </c>
      <c r="D1324" s="40">
        <f>INDEX(Inputs!$M$5:$M$132,MATCH($B1324&amp;"|"&amp;$C1324,Inputs!$A$5:$A$132,0))</f>
        <v/>
      </c>
      <c r="E1324" s="40">
        <f>INDEX(Inputs!$T$5:$T$132,MATCH($B1324&amp;"|"&amp;$C1324,Inputs!$A$5:$A$132,0))</f>
        <v/>
      </c>
      <c r="F1324" s="40">
        <f>INDEX(Inputs!$K$5:$K$132,MATCH($B1324&amp;"|"&amp;$C1324,Inputs!$A$5:$A$132,0))</f>
        <v/>
      </c>
      <c r="G1324" s="39" t="n"/>
      <c r="H1324" s="5">
        <f>INDEX(Variables!$B$5:$B$105,MATCH($A1324,Variables!$A$5:$A$105,0))&amp;IF($C1324="",""," | "&amp;INDEX(Mapping!$B$5:$B$26,MATCH($C1324,Mapping!$A$5:$A$26,0))&amp;" | "&amp;INDEX(Mapping!$B$30:$B$41,MATCH($B1324,Mapping!$A$30:$A$41,0)))</f>
        <v/>
      </c>
      <c r="I1324" s="5">
        <f>INDEX(Variables!$C$5:$C$105,MATCH($A1324,Variables!$A$5:$A$105,0))</f>
        <v/>
      </c>
      <c r="J1324" s="5">
        <f>INDEX(Variables!$E$5:$E$105,MATCH($A1324,Variables!$A$5:$A$105,0))</f>
        <v/>
      </c>
      <c r="K1324" s="25">
        <f>LOWER(Settings!$C$4)&amp;".mit."&amp;$A1324&amp;IF($C1324="","","."&amp;$C1324&amp;"."&amp;$B1324)&amp;IF(INDEX(Variables!$D$5:$D$105,MATCH($A1324,Variables!$A$5:$A$105,0))="","","."&amp;INDEX(Variables!$D$5:$D$105,MATCH($A1324,Variables!$A$5:$A$105,0)))&amp;"."&amp;K$5</f>
        <v/>
      </c>
      <c r="L1324" s="41">
        <f>INDEX(L$175:L$178,$D1324)*$E1324*INDEX(L$179:L$195,$F1324)</f>
        <v/>
      </c>
      <c r="M1324" s="40">
        <f>INDEX(M$175:M$178,$D1324)*$E1324*INDEX(M$179:M$195,$F1324)</f>
        <v/>
      </c>
      <c r="N1324" s="40">
        <f>INDEX(N$175:N$178,$D1324)*$E1324*INDEX(N$179:N$195,$F1324)</f>
        <v/>
      </c>
      <c r="O1324" s="40">
        <f>INDEX(O$175:O$178,$D1324)*$E1324*INDEX(O$179:O$195,$F1324)</f>
        <v/>
      </c>
      <c r="P1324" s="40">
        <f>INDEX(P$175:P$178,$D1324)*$E1324*INDEX(P$179:P$195,$F1324)</f>
        <v/>
      </c>
      <c r="Q1324" s="40">
        <f>INDEX(Q$175:Q$178,$D1324)*$E1324*INDEX(Q$179:Q$195,$F1324)</f>
        <v/>
      </c>
      <c r="R1324" s="40">
        <f>INDEX(R$175:R$178,$D1324)*$E1324*INDEX(R$179:R$195,$F1324)</f>
        <v/>
      </c>
      <c r="S1324" s="40">
        <f>INDEX(S$175:S$178,$D1324)*$E1324*INDEX(S$179:S$195,$F1324)</f>
        <v/>
      </c>
      <c r="T1324" s="40">
        <f>INDEX(T$175:T$178,$D1324)*$E1324*INDEX(T$179:T$195,$F1324)</f>
        <v/>
      </c>
      <c r="U1324" s="40">
        <f>INDEX(U$175:U$178,$D1324)*$E1324*INDEX(U$179:U$195,$F1324)</f>
        <v/>
      </c>
      <c r="V1324" s="40">
        <f>INDEX(V$175:V$178,$D1324)*$E1324*INDEX(V$179:V$195,$F1324)</f>
        <v/>
      </c>
      <c r="W1324" s="40">
        <f>INDEX(W$175:W$178,$D1324)*$E1324*INDEX(W$179:W$195,$F1324)</f>
        <v/>
      </c>
      <c r="X1324" s="40">
        <f>INDEX(X$175:X$178,$D1324)*$E1324*INDEX(X$179:X$195,$F1324)</f>
        <v/>
      </c>
      <c r="Y1324" s="40">
        <f>INDEX(Y$175:Y$178,$D1324)*$E1324*INDEX(Y$179:Y$195,$F1324)</f>
        <v/>
      </c>
      <c r="Z1324" s="40">
        <f>INDEX(Z$175:Z$178,$D1324)*$E1324*INDEX(Z$179:Z$195,$F1324)</f>
        <v/>
      </c>
      <c r="AA1324" s="40">
        <f>INDEX(AA$175:AA$178,$D1324)*$E1324*INDEX(AA$179:AA$195,$F1324)</f>
        <v/>
      </c>
      <c r="AB1324" s="40">
        <f>INDEX(AB$175:AB$178,$D1324)*$E1324*INDEX(AB$179:AB$195,$F1324)</f>
        <v/>
      </c>
      <c r="AC1324" s="40">
        <f>INDEX(AC$175:AC$178,$D1324)*$E1324*INDEX(AC$179:AC$195,$F1324)</f>
        <v/>
      </c>
      <c r="AD1324" s="42">
        <f>SHADOWEFF(INDEX(AD$175:AD$178,$D1324),$E1324,INDEX(AD$179:AD$195,$F1324))</f>
        <v/>
      </c>
      <c r="AE1324" s="25">
        <f>LOWER(Settings!$C$4)&amp;".mit."&amp;$A1324&amp;IF($C1324="","","."&amp;$C1324&amp;"."&amp;$B1324)&amp;IF(INDEX(Variables!$D$5:$D$105,MATCH($A1324,Variables!$A$5:$A$105,0))="","","."&amp;INDEX(Variables!$D$5:$D$105,MATCH($A1324,Variables!$A$5:$A$105,0)))&amp;"."&amp;AE$5</f>
        <v/>
      </c>
      <c r="AF1324" s="41">
        <f>INDEX(AF$175:AF$178,$D1324)*$E1324*INDEX(AF$179:AF$195,$F1324)</f>
        <v/>
      </c>
      <c r="AG1324" s="40">
        <f>INDEX(AG$175:AG$178,$D1324)*$E1324*INDEX(AG$179:AG$195,$F1324)</f>
        <v/>
      </c>
      <c r="AH1324" s="40">
        <f>INDEX(AH$175:AH$178,$D1324)*$E1324*INDEX(AH$179:AH$195,$F1324)</f>
        <v/>
      </c>
      <c r="AI1324" s="40">
        <f>INDEX(AI$175:AI$178,$D1324)*$E1324*INDEX(AI$179:AI$195,$F1324)</f>
        <v/>
      </c>
      <c r="AJ1324" s="40">
        <f>INDEX(AJ$175:AJ$178,$D1324)*$E1324*INDEX(AJ$179:AJ$195,$F1324)</f>
        <v/>
      </c>
      <c r="AK1324" s="40">
        <f>INDEX(AK$175:AK$178,$D1324)*$E1324*INDEX(AK$179:AK$195,$F1324)</f>
        <v/>
      </c>
      <c r="AL1324" s="40">
        <f>INDEX(AL$175:AL$178,$D1324)*$E1324*INDEX(AL$179:AL$195,$F1324)</f>
        <v/>
      </c>
      <c r="AM1324" s="40">
        <f>INDEX(AM$175:AM$178,$D1324)*$E1324*INDEX(AM$179:AM$195,$F1324)</f>
        <v/>
      </c>
      <c r="AN1324" s="40">
        <f>INDEX(AN$175:AN$178,$D1324)*$E1324*INDEX(AN$179:AN$195,$F1324)</f>
        <v/>
      </c>
      <c r="AO1324" s="40">
        <f>INDEX(AO$175:AO$178,$D1324)*$E1324*INDEX(AO$179:AO$195,$F1324)</f>
        <v/>
      </c>
      <c r="AP1324" s="40">
        <f>INDEX(AP$175:AP$178,$D1324)*$E1324*INDEX(AP$179:AP$195,$F1324)</f>
        <v/>
      </c>
      <c r="AQ1324" s="40">
        <f>INDEX(AQ$175:AQ$178,$D1324)*$E1324*INDEX(AQ$179:AQ$195,$F1324)</f>
        <v/>
      </c>
      <c r="AR1324" s="40">
        <f>INDEX(AR$175:AR$178,$D1324)*$E1324*INDEX(AR$179:AR$195,$F1324)</f>
        <v/>
      </c>
      <c r="AS1324" s="40">
        <f>INDEX(AS$175:AS$178,$D1324)*$E1324*INDEX(AS$179:AS$195,$F1324)</f>
        <v/>
      </c>
      <c r="AT1324" s="40">
        <f>INDEX(AT$175:AT$178,$D1324)*$E1324*INDEX(AT$179:AT$195,$F1324)</f>
        <v/>
      </c>
      <c r="AU1324" s="40">
        <f>INDEX(AU$175:AU$178,$D1324)*$E1324*INDEX(AU$179:AU$195,$F1324)</f>
        <v/>
      </c>
      <c r="AV1324" s="40">
        <f>INDEX(AV$175:AV$178,$D1324)*$E1324*INDEX(AV$179:AV$195,$F1324)</f>
        <v/>
      </c>
      <c r="AW1324" s="40">
        <f>INDEX(AW$175:AW$178,$D1324)*$E1324*INDEX(AW$179:AW$195,$F1324)</f>
        <v/>
      </c>
      <c r="AX1324" s="42">
        <f>SHADOWEFF(INDEX(AX$175:AX$178,$D1324),$E1324,INDEX(AX$179:AX$195,$F1324))</f>
        <v/>
      </c>
    </row>
    <row r="1325" hidden="1" outlineLevel="2">
      <c r="A1325" s="5" t="inlineStr">
        <is>
          <t>shp</t>
        </is>
      </c>
      <c r="B1325" s="5" t="inlineStr">
        <is>
          <t>bio</t>
        </is>
      </c>
      <c r="C1325" s="5" t="inlineStr">
        <is>
          <t>oen</t>
        </is>
      </c>
      <c r="D1325" s="40">
        <f>INDEX(Inputs!$M$5:$M$132,MATCH($B1325&amp;"|"&amp;$C1325,Inputs!$A$5:$A$132,0))</f>
        <v/>
      </c>
      <c r="E1325" s="40">
        <f>INDEX(Inputs!$T$5:$T$132,MATCH($B1325&amp;"|"&amp;$C1325,Inputs!$A$5:$A$132,0))</f>
        <v/>
      </c>
      <c r="F1325" s="40">
        <f>INDEX(Inputs!$K$5:$K$132,MATCH($B1325&amp;"|"&amp;$C1325,Inputs!$A$5:$A$132,0))</f>
        <v/>
      </c>
      <c r="G1325" s="39" t="n"/>
      <c r="H1325" s="5">
        <f>INDEX(Variables!$B$5:$B$105,MATCH($A1325,Variables!$A$5:$A$105,0))&amp;IF($C1325="",""," | "&amp;INDEX(Mapping!$B$5:$B$26,MATCH($C1325,Mapping!$A$5:$A$26,0))&amp;" | "&amp;INDEX(Mapping!$B$30:$B$41,MATCH($B1325,Mapping!$A$30:$A$41,0)))</f>
        <v/>
      </c>
      <c r="I1325" s="5">
        <f>INDEX(Variables!$C$5:$C$105,MATCH($A1325,Variables!$A$5:$A$105,0))</f>
        <v/>
      </c>
      <c r="J1325" s="5">
        <f>INDEX(Variables!$E$5:$E$105,MATCH($A1325,Variables!$A$5:$A$105,0))</f>
        <v/>
      </c>
      <c r="K1325" s="25">
        <f>LOWER(Settings!$C$4)&amp;".mit."&amp;$A1325&amp;IF($C1325="","","."&amp;$C1325&amp;"."&amp;$B1325)&amp;IF(INDEX(Variables!$D$5:$D$105,MATCH($A1325,Variables!$A$5:$A$105,0))="","","."&amp;INDEX(Variables!$D$5:$D$105,MATCH($A1325,Variables!$A$5:$A$105,0)))&amp;"."&amp;K$5</f>
        <v/>
      </c>
      <c r="L1325" s="41">
        <f>INDEX(L$175:L$178,$D1325)*$E1325*INDEX(L$179:L$195,$F1325)</f>
        <v/>
      </c>
      <c r="M1325" s="40">
        <f>INDEX(M$175:M$178,$D1325)*$E1325*INDEX(M$179:M$195,$F1325)</f>
        <v/>
      </c>
      <c r="N1325" s="40">
        <f>INDEX(N$175:N$178,$D1325)*$E1325*INDEX(N$179:N$195,$F1325)</f>
        <v/>
      </c>
      <c r="O1325" s="40">
        <f>INDEX(O$175:O$178,$D1325)*$E1325*INDEX(O$179:O$195,$F1325)</f>
        <v/>
      </c>
      <c r="P1325" s="40">
        <f>INDEX(P$175:P$178,$D1325)*$E1325*INDEX(P$179:P$195,$F1325)</f>
        <v/>
      </c>
      <c r="Q1325" s="40">
        <f>INDEX(Q$175:Q$178,$D1325)*$E1325*INDEX(Q$179:Q$195,$F1325)</f>
        <v/>
      </c>
      <c r="R1325" s="40">
        <f>INDEX(R$175:R$178,$D1325)*$E1325*INDEX(R$179:R$195,$F1325)</f>
        <v/>
      </c>
      <c r="S1325" s="40">
        <f>INDEX(S$175:S$178,$D1325)*$E1325*INDEX(S$179:S$195,$F1325)</f>
        <v/>
      </c>
      <c r="T1325" s="40">
        <f>INDEX(T$175:T$178,$D1325)*$E1325*INDEX(T$179:T$195,$F1325)</f>
        <v/>
      </c>
      <c r="U1325" s="40">
        <f>INDEX(U$175:U$178,$D1325)*$E1325*INDEX(U$179:U$195,$F1325)</f>
        <v/>
      </c>
      <c r="V1325" s="40">
        <f>INDEX(V$175:V$178,$D1325)*$E1325*INDEX(V$179:V$195,$F1325)</f>
        <v/>
      </c>
      <c r="W1325" s="40">
        <f>INDEX(W$175:W$178,$D1325)*$E1325*INDEX(W$179:W$195,$F1325)</f>
        <v/>
      </c>
      <c r="X1325" s="40">
        <f>INDEX(X$175:X$178,$D1325)*$E1325*INDEX(X$179:X$195,$F1325)</f>
        <v/>
      </c>
      <c r="Y1325" s="40">
        <f>INDEX(Y$175:Y$178,$D1325)*$E1325*INDEX(Y$179:Y$195,$F1325)</f>
        <v/>
      </c>
      <c r="Z1325" s="40">
        <f>INDEX(Z$175:Z$178,$D1325)*$E1325*INDEX(Z$179:Z$195,$F1325)</f>
        <v/>
      </c>
      <c r="AA1325" s="40">
        <f>INDEX(AA$175:AA$178,$D1325)*$E1325*INDEX(AA$179:AA$195,$F1325)</f>
        <v/>
      </c>
      <c r="AB1325" s="40">
        <f>INDEX(AB$175:AB$178,$D1325)*$E1325*INDEX(AB$179:AB$195,$F1325)</f>
        <v/>
      </c>
      <c r="AC1325" s="40">
        <f>INDEX(AC$175:AC$178,$D1325)*$E1325*INDEX(AC$179:AC$195,$F1325)</f>
        <v/>
      </c>
      <c r="AD1325" s="42">
        <f>SHADOWEFF(INDEX(AD$175:AD$178,$D1325),$E1325,INDEX(AD$179:AD$195,$F1325))</f>
        <v/>
      </c>
      <c r="AE1325" s="25">
        <f>LOWER(Settings!$C$4)&amp;".mit."&amp;$A1325&amp;IF($C1325="","","."&amp;$C1325&amp;"."&amp;$B1325)&amp;IF(INDEX(Variables!$D$5:$D$105,MATCH($A1325,Variables!$A$5:$A$105,0))="","","."&amp;INDEX(Variables!$D$5:$D$105,MATCH($A1325,Variables!$A$5:$A$105,0)))&amp;"."&amp;AE$5</f>
        <v/>
      </c>
      <c r="AF1325" s="41">
        <f>INDEX(AF$175:AF$178,$D1325)*$E1325*INDEX(AF$179:AF$195,$F1325)</f>
        <v/>
      </c>
      <c r="AG1325" s="40">
        <f>INDEX(AG$175:AG$178,$D1325)*$E1325*INDEX(AG$179:AG$195,$F1325)</f>
        <v/>
      </c>
      <c r="AH1325" s="40">
        <f>INDEX(AH$175:AH$178,$D1325)*$E1325*INDEX(AH$179:AH$195,$F1325)</f>
        <v/>
      </c>
      <c r="AI1325" s="40">
        <f>INDEX(AI$175:AI$178,$D1325)*$E1325*INDEX(AI$179:AI$195,$F1325)</f>
        <v/>
      </c>
      <c r="AJ1325" s="40">
        <f>INDEX(AJ$175:AJ$178,$D1325)*$E1325*INDEX(AJ$179:AJ$195,$F1325)</f>
        <v/>
      </c>
      <c r="AK1325" s="40">
        <f>INDEX(AK$175:AK$178,$D1325)*$E1325*INDEX(AK$179:AK$195,$F1325)</f>
        <v/>
      </c>
      <c r="AL1325" s="40">
        <f>INDEX(AL$175:AL$178,$D1325)*$E1325*INDEX(AL$179:AL$195,$F1325)</f>
        <v/>
      </c>
      <c r="AM1325" s="40">
        <f>INDEX(AM$175:AM$178,$D1325)*$E1325*INDEX(AM$179:AM$195,$F1325)</f>
        <v/>
      </c>
      <c r="AN1325" s="40">
        <f>INDEX(AN$175:AN$178,$D1325)*$E1325*INDEX(AN$179:AN$195,$F1325)</f>
        <v/>
      </c>
      <c r="AO1325" s="40">
        <f>INDEX(AO$175:AO$178,$D1325)*$E1325*INDEX(AO$179:AO$195,$F1325)</f>
        <v/>
      </c>
      <c r="AP1325" s="40">
        <f>INDEX(AP$175:AP$178,$D1325)*$E1325*INDEX(AP$179:AP$195,$F1325)</f>
        <v/>
      </c>
      <c r="AQ1325" s="40">
        <f>INDEX(AQ$175:AQ$178,$D1325)*$E1325*INDEX(AQ$179:AQ$195,$F1325)</f>
        <v/>
      </c>
      <c r="AR1325" s="40">
        <f>INDEX(AR$175:AR$178,$D1325)*$E1325*INDEX(AR$179:AR$195,$F1325)</f>
        <v/>
      </c>
      <c r="AS1325" s="40">
        <f>INDEX(AS$175:AS$178,$D1325)*$E1325*INDEX(AS$179:AS$195,$F1325)</f>
        <v/>
      </c>
      <c r="AT1325" s="40">
        <f>INDEX(AT$175:AT$178,$D1325)*$E1325*INDEX(AT$179:AT$195,$F1325)</f>
        <v/>
      </c>
      <c r="AU1325" s="40">
        <f>INDEX(AU$175:AU$178,$D1325)*$E1325*INDEX(AU$179:AU$195,$F1325)</f>
        <v/>
      </c>
      <c r="AV1325" s="40">
        <f>INDEX(AV$175:AV$178,$D1325)*$E1325*INDEX(AV$179:AV$195,$F1325)</f>
        <v/>
      </c>
      <c r="AW1325" s="40">
        <f>INDEX(AW$175:AW$178,$D1325)*$E1325*INDEX(AW$179:AW$195,$F1325)</f>
        <v/>
      </c>
      <c r="AX1325" s="42">
        <f>SHADOWEFF(INDEX(AX$175:AX$178,$D1325),$E1325,INDEX(AX$179:AX$195,$F1325))</f>
        <v/>
      </c>
    </row>
    <row r="1326" hidden="1" outlineLevel="2"/>
    <row r="1327" hidden="1" outlineLevel="2">
      <c r="A1327" s="5" t="inlineStr">
        <is>
          <t>ener</t>
        </is>
      </c>
      <c r="B1327" s="5" t="inlineStr">
        <is>
          <t>coa</t>
        </is>
      </c>
      <c r="C1327" s="5" t="inlineStr">
        <is>
          <t>oen</t>
        </is>
      </c>
      <c r="D1327" s="40">
        <f>INDEX(Inputs!$N$5:$N$132,MATCH($B1327&amp;"|"&amp;$C1327,Inputs!$A$5:$A$132,0))</f>
        <v/>
      </c>
      <c r="E1327" s="40">
        <f>INDEX(Inputs!$O$5:$O$132,MATCH($B1327&amp;"|"&amp;$C1327,Inputs!$A$5:$A$132,0))</f>
        <v/>
      </c>
      <c r="F1327" s="40">
        <f>INDEX(Inputs!$P$5:$P$132,MATCH($B1327&amp;"|"&amp;$C1327,Inputs!$A$5:$A$132,0))</f>
        <v/>
      </c>
      <c r="G1327" s="40">
        <f>INDEX(Inputs!$Q$5:$Q$132,MATCH($B1327&amp;"|"&amp;$C1327,Inputs!$A$5:$A$132,0))</f>
        <v/>
      </c>
      <c r="H1327" s="5">
        <f>INDEX(Variables!$B$5:$B$105,MATCH($A1327,Variables!$A$5:$A$105,0))&amp;IF($C1327="",""," | "&amp;INDEX(Mapping!$B$5:$B$26,MATCH($C1327,Mapping!$A$5:$A$26,0))&amp;" | "&amp;INDEX(Mapping!$B$30:$B$41,MATCH($B1327,Mapping!$A$30:$A$41,0)))</f>
        <v/>
      </c>
      <c r="I1327" s="5">
        <f>INDEX(Variables!$C$5:$C$105,MATCH($A1327,Variables!$A$5:$A$105,0))</f>
        <v/>
      </c>
      <c r="J1327" s="5">
        <f>INDEX(Variables!$E$5:$E$105,MATCH($A1327,Variables!$A$5:$A$105,0))</f>
        <v/>
      </c>
      <c r="K1327" s="25">
        <f>LOWER(Settings!$C$4)&amp;".mit."&amp;$A1327&amp;IF($C1327="","","."&amp;$C1327&amp;"."&amp;$B1327)&amp;IF(INDEX(Variables!$D$5:$D$105,MATCH($A1327,Variables!$A$5:$A$105,0))="","","."&amp;INDEX(Variables!$D$5:$D$105,MATCH($A1327,Variables!$A$5:$A$105,0)))&amp;"."&amp;K$5</f>
        <v/>
      </c>
      <c r="L1327" s="46">
        <f>INDEX(Inputs!$U$5:$U$132,MATCH($B1327&amp;"|"&amp;$C1327,Inputs!$A$5:$A$132,0))</f>
        <v/>
      </c>
      <c r="M1327" s="47">
        <f>L1327*(1/(1+$G1327))^(1+$E1327)*(1+M$7)^$D1327*(M1309/L1309)^$E1327*((M1309+M1318)/(L1309+L1318))^($F1327*(1+$E1327))</f>
        <v/>
      </c>
      <c r="N1327" s="47">
        <f>M1327*(1/(1+$G1327))^(1+$E1327)*(1+N$7)^$D1327*(N1309/M1309)^$E1327*((N1309+N1318)/(M1309+M1318))^($F1327*(1+$E1327))</f>
        <v/>
      </c>
      <c r="O1327" s="47">
        <f>N1327*(1/(1+$G1327))^(1+$E1327)*(1+O$7)^$D1327*(O1309/N1309)^$E1327*((O1309+O1318)/(N1309+N1318))^($F1327*(1+$E1327))</f>
        <v/>
      </c>
      <c r="P1327" s="47">
        <f>O1327*(1/(1+$G1327))^(1+$E1327)*(1+P$7)^$D1327*(P1309/O1309)^$E1327*((P1309+P1318)/(O1309+O1318))^($F1327*(1+$E1327))</f>
        <v/>
      </c>
      <c r="Q1327" s="47">
        <f>P1327*(1/(1+$G1327))^(1+$E1327)*(1+Q$7)^$D1327*(Q1309/P1309)^$E1327*((Q1309+Q1318)/(P1309+P1318))^($F1327*(1+$E1327))</f>
        <v/>
      </c>
      <c r="R1327" s="47">
        <f>Q1327*(1/(1+$G1327))^(1+$E1327)*(1+R$7)^$D1327*(R1309/Q1309)^$E1327*((R1309+R1318)/(Q1309+Q1318))^($F1327*(1+$E1327))</f>
        <v/>
      </c>
      <c r="S1327" s="47">
        <f>R1327*(1/(1+$G1327))^(1+$E1327)*(1+S$7)^$D1327*(S1309/R1309)^$E1327*((S1309+S1318)/(R1309+R1318))^($F1327*(1+$E1327))</f>
        <v/>
      </c>
      <c r="T1327" s="47">
        <f>S1327*(1/(1+$G1327))^(1+$E1327)*(1+T$7)^$D1327*(T1309/S1309)^$E1327*((T1309+T1318)/(S1309+S1318))^($F1327*(1+$E1327))</f>
        <v/>
      </c>
      <c r="U1327" s="47">
        <f>T1327*(1/(1+$G1327))^(1+$E1327)*(1+U$7)^$D1327*(U1309/T1309)^$E1327*((U1309+U1318)/(T1309+T1318))^($F1327*(1+$E1327))</f>
        <v/>
      </c>
      <c r="V1327" s="47">
        <f>U1327*(1/(1+$G1327))^(1+$E1327)*(1+V$7)^$D1327*(V1309/U1309)^$E1327*((V1309+V1318)/(U1309+U1318))^($F1327*(1+$E1327))</f>
        <v/>
      </c>
      <c r="W1327" s="47">
        <f>V1327*(1/(1+$G1327))^(1+$E1327)*(1+W$7)^$D1327*(W1309/V1309)^$E1327*((W1309+W1318)/(V1309+V1318))^($F1327*(1+$E1327))</f>
        <v/>
      </c>
      <c r="X1327" s="47">
        <f>W1327*(1/(1+$G1327))^(1+$E1327)*(1+X$7)^$D1327*(X1309/W1309)^$E1327*((X1309+X1318)/(W1309+W1318))^($F1327*(1+$E1327))</f>
        <v/>
      </c>
      <c r="Y1327" s="47">
        <f>X1327*(1/(1+$G1327))^(1+$E1327)*(1+Y$7)^$D1327*(Y1309/X1309)^$E1327*((Y1309+Y1318)/(X1309+X1318))^($F1327*(1+$E1327))</f>
        <v/>
      </c>
      <c r="Z1327" s="47">
        <f>Y1327*(1/(1+$G1327))^(1+$E1327)*(1+Z$7)^$D1327*(Z1309/Y1309)^$E1327*((Z1309+Z1318)/(Y1309+Y1318))^($F1327*(1+$E1327))</f>
        <v/>
      </c>
      <c r="AA1327" s="47">
        <f>Z1327*(1/(1+$G1327))^(1+$E1327)*(1+AA$7)^$D1327*(AA1309/Z1309)^$E1327*((AA1309+AA1318)/(Z1309+Z1318))^($F1327*(1+$E1327))</f>
        <v/>
      </c>
      <c r="AB1327" s="47">
        <f>AA1327*(1/(1+$G1327))^(1+$E1327)*(1+AB$7)^$D1327*(AB1309/AA1309)^$E1327*((AB1309+AB1318)/(AA1309+AA1318))^($F1327*(1+$E1327))</f>
        <v/>
      </c>
      <c r="AC1327" s="47">
        <f>AB1327*(1/(1+$G1327))^(1+$E1327)*(1+AC$7)^$D1327*(AC1309/AB1309)^$E1327*((AC1309+AC1318)/(AB1309+AB1318))^($F1327*(1+$E1327))</f>
        <v/>
      </c>
      <c r="AD1327" s="48">
        <f>FUELUSE(AC1327,AD1309,AC1309,AD1318,AC1318,AD$7,$D1327,$E1327,$F1327,$G1327)</f>
        <v/>
      </c>
      <c r="AE1327" s="25">
        <f>LOWER(Settings!$C$4)&amp;".mit."&amp;$A1327&amp;IF($C1327="","","."&amp;$C1327&amp;"."&amp;$B1327)&amp;IF(INDEX(Variables!$D$5:$D$105,MATCH($A1327,Variables!$A$5:$A$105,0))="","","."&amp;INDEX(Variables!$D$5:$D$105,MATCH($A1327,Variables!$A$5:$A$105,0)))&amp;"."&amp;AE$5</f>
        <v/>
      </c>
      <c r="AF1327" s="46">
        <f>INDEX(Inputs!$U$5:$U$132,MATCH($B1327&amp;"|"&amp;$C1327,Inputs!$A$5:$A$132,0))</f>
        <v/>
      </c>
      <c r="AG1327" s="47">
        <f>AF1327*(1/(1+$G1327))^(1+$E1327)*(1+AG$7)^$D1327*(AG1309/AF1309)^$E1327*((AG1309+AG1318)/(AF1309+AF1318))^($F1327*(1+$E1327))</f>
        <v/>
      </c>
      <c r="AH1327" s="47">
        <f>AG1327*(1/(1+$G1327))^(1+$E1327)*(1+AH$7)^$D1327*(AH1309/AG1309)^$E1327*((AH1309+AH1318)/(AG1309+AG1318))^($F1327*(1+$E1327))</f>
        <v/>
      </c>
      <c r="AI1327" s="47">
        <f>AH1327*(1/(1+$G1327))^(1+$E1327)*(1+AI$7)^$D1327*(AI1309/AH1309)^$E1327*((AI1309+AI1318)/(AH1309+AH1318))^($F1327*(1+$E1327))</f>
        <v/>
      </c>
      <c r="AJ1327" s="47">
        <f>AI1327*(1/(1+$G1327))^(1+$E1327)*(1+AJ$7)^$D1327*(AJ1309/AI1309)^$E1327*((AJ1309+AJ1318)/(AI1309+AI1318))^($F1327*(1+$E1327))</f>
        <v/>
      </c>
      <c r="AK1327" s="47">
        <f>AJ1327*(1/(1+$G1327))^(1+$E1327)*(1+AK$7)^$D1327*(AK1309/AJ1309)^$E1327*((AK1309+AK1318)/(AJ1309+AJ1318))^($F1327*(1+$E1327))</f>
        <v/>
      </c>
      <c r="AL1327" s="47">
        <f>AK1327*(1/(1+$G1327))^(1+$E1327)*(1+AL$7)^$D1327*(AL1309/AK1309)^$E1327*((AL1309+AL1318)/(AK1309+AK1318))^($F1327*(1+$E1327))</f>
        <v/>
      </c>
      <c r="AM1327" s="47">
        <f>AL1327*(1/(1+$G1327))^(1+$E1327)*(1+AM$7)^$D1327*(AM1309/AL1309)^$E1327*((AM1309+AM1318)/(AL1309+AL1318))^($F1327*(1+$E1327))</f>
        <v/>
      </c>
      <c r="AN1327" s="47">
        <f>AM1327*(1/(1+$G1327))^(1+$E1327)*(1+AN$7)^$D1327*(AN1309/AM1309)^$E1327*((AN1309+AN1318)/(AM1309+AM1318))^($F1327*(1+$E1327))</f>
        <v/>
      </c>
      <c r="AO1327" s="47">
        <f>AN1327*(1/(1+$G1327))^(1+$E1327)*(1+AO$7)^$D1327*(AO1309/AN1309)^$E1327*((AO1309+AO1318)/(AN1309+AN1318))^($F1327*(1+$E1327))</f>
        <v/>
      </c>
      <c r="AP1327" s="47">
        <f>AO1327*(1/(1+$G1327))^(1+$E1327)*(1+AP$7)^$D1327*(AP1309/AO1309)^$E1327*((AP1309+AP1318)/(AO1309+AO1318))^($F1327*(1+$E1327))</f>
        <v/>
      </c>
      <c r="AQ1327" s="47">
        <f>AP1327*(1/(1+$G1327))^(1+$E1327)*(1+AQ$7)^$D1327*(AQ1309/AP1309)^$E1327*((AQ1309+AQ1318)/(AP1309+AP1318))^($F1327*(1+$E1327))</f>
        <v/>
      </c>
      <c r="AR1327" s="47">
        <f>AQ1327*(1/(1+$G1327))^(1+$E1327)*(1+AR$7)^$D1327*(AR1309/AQ1309)^$E1327*((AR1309+AR1318)/(AQ1309+AQ1318))^($F1327*(1+$E1327))</f>
        <v/>
      </c>
      <c r="AS1327" s="47">
        <f>AR1327*(1/(1+$G1327))^(1+$E1327)*(1+AS$7)^$D1327*(AS1309/AR1309)^$E1327*((AS1309+AS1318)/(AR1309+AR1318))^($F1327*(1+$E1327))</f>
        <v/>
      </c>
      <c r="AT1327" s="47">
        <f>AS1327*(1/(1+$G1327))^(1+$E1327)*(1+AT$7)^$D1327*(AT1309/AS1309)^$E1327*((AT1309+AT1318)/(AS1309+AS1318))^($F1327*(1+$E1327))</f>
        <v/>
      </c>
      <c r="AU1327" s="47">
        <f>AT1327*(1/(1+$G1327))^(1+$E1327)*(1+AU$7)^$D1327*(AU1309/AT1309)^$E1327*((AU1309+AU1318)/(AT1309+AT1318))^($F1327*(1+$E1327))</f>
        <v/>
      </c>
      <c r="AV1327" s="47">
        <f>AU1327*(1/(1+$G1327))^(1+$E1327)*(1+AV$7)^$D1327*(AV1309/AU1309)^$E1327*((AV1309+AV1318)/(AU1309+AU1318))^($F1327*(1+$E1327))</f>
        <v/>
      </c>
      <c r="AW1327" s="47">
        <f>AV1327*(1/(1+$G1327))^(1+$E1327)*(1+AW$7)^$D1327*(AW1309/AV1309)^$E1327*((AW1309+AW1318)/(AV1309+AV1318))^($F1327*(1+$E1327))</f>
        <v/>
      </c>
      <c r="AX1327" s="48">
        <f>FUELUSE(AW1327,AX1309,AW1309,AX1318,AW1318,AX$7,$D1327,$E1327,$F1327,$G1327)</f>
        <v/>
      </c>
    </row>
    <row r="1328" hidden="1" outlineLevel="2">
      <c r="A1328" s="5" t="inlineStr">
        <is>
          <t>ener</t>
        </is>
      </c>
      <c r="B1328" s="5" t="inlineStr">
        <is>
          <t>nga</t>
        </is>
      </c>
      <c r="C1328" s="5" t="inlineStr">
        <is>
          <t>oen</t>
        </is>
      </c>
      <c r="D1328" s="40">
        <f>INDEX(Inputs!$N$5:$N$132,MATCH($B1328&amp;"|"&amp;$C1328,Inputs!$A$5:$A$132,0))</f>
        <v/>
      </c>
      <c r="E1328" s="40">
        <f>INDEX(Inputs!$O$5:$O$132,MATCH($B1328&amp;"|"&amp;$C1328,Inputs!$A$5:$A$132,0))</f>
        <v/>
      </c>
      <c r="F1328" s="40">
        <f>INDEX(Inputs!$P$5:$P$132,MATCH($B1328&amp;"|"&amp;$C1328,Inputs!$A$5:$A$132,0))</f>
        <v/>
      </c>
      <c r="G1328" s="40">
        <f>INDEX(Inputs!$Q$5:$Q$132,MATCH($B1328&amp;"|"&amp;$C1328,Inputs!$A$5:$A$132,0))</f>
        <v/>
      </c>
      <c r="H1328" s="5">
        <f>INDEX(Variables!$B$5:$B$105,MATCH($A1328,Variables!$A$5:$A$105,0))&amp;IF($C1328="",""," | "&amp;INDEX(Mapping!$B$5:$B$26,MATCH($C1328,Mapping!$A$5:$A$26,0))&amp;" | "&amp;INDEX(Mapping!$B$30:$B$41,MATCH($B1328,Mapping!$A$30:$A$41,0)))</f>
        <v/>
      </c>
      <c r="I1328" s="5">
        <f>INDEX(Variables!$C$5:$C$105,MATCH($A1328,Variables!$A$5:$A$105,0))</f>
        <v/>
      </c>
      <c r="J1328" s="5">
        <f>INDEX(Variables!$E$5:$E$105,MATCH($A1328,Variables!$A$5:$A$105,0))</f>
        <v/>
      </c>
      <c r="K1328" s="25">
        <f>LOWER(Settings!$C$4)&amp;".mit."&amp;$A1328&amp;IF($C1328="","","."&amp;$C1328&amp;"."&amp;$B1328)&amp;IF(INDEX(Variables!$D$5:$D$105,MATCH($A1328,Variables!$A$5:$A$105,0))="","","."&amp;INDEX(Variables!$D$5:$D$105,MATCH($A1328,Variables!$A$5:$A$105,0)))&amp;"."&amp;K$5</f>
        <v/>
      </c>
      <c r="L1328" s="46">
        <f>INDEX(Inputs!$U$5:$U$132,MATCH($B1328&amp;"|"&amp;$C1328,Inputs!$A$5:$A$132,0))</f>
        <v/>
      </c>
      <c r="M1328" s="47">
        <f>L1328*(1/(1+$G1328))^(1+$E1328)*(1+M$7)^$D1328*(M1310/L1310)^$E1328*((M1310+M1319)/(L1310+L1319))^($F1328*(1+$E1328))</f>
        <v/>
      </c>
      <c r="N1328" s="47">
        <f>M1328*(1/(1+$G1328))^(1+$E1328)*(1+N$7)^$D1328*(N1310/M1310)^$E1328*((N1310+N1319)/(M1310+M1319))^($F1328*(1+$E1328))</f>
        <v/>
      </c>
      <c r="O1328" s="47">
        <f>N1328*(1/(1+$G1328))^(1+$E1328)*(1+O$7)^$D1328*(O1310/N1310)^$E1328*((O1310+O1319)/(N1310+N1319))^($F1328*(1+$E1328))</f>
        <v/>
      </c>
      <c r="P1328" s="47">
        <f>O1328*(1/(1+$G1328))^(1+$E1328)*(1+P$7)^$D1328*(P1310/O1310)^$E1328*((P1310+P1319)/(O1310+O1319))^($F1328*(1+$E1328))</f>
        <v/>
      </c>
      <c r="Q1328" s="47">
        <f>P1328*(1/(1+$G1328))^(1+$E1328)*(1+Q$7)^$D1328*(Q1310/P1310)^$E1328*((Q1310+Q1319)/(P1310+P1319))^($F1328*(1+$E1328))</f>
        <v/>
      </c>
      <c r="R1328" s="47">
        <f>Q1328*(1/(1+$G1328))^(1+$E1328)*(1+R$7)^$D1328*(R1310/Q1310)^$E1328*((R1310+R1319)/(Q1310+Q1319))^($F1328*(1+$E1328))</f>
        <v/>
      </c>
      <c r="S1328" s="47">
        <f>R1328*(1/(1+$G1328))^(1+$E1328)*(1+S$7)^$D1328*(S1310/R1310)^$E1328*((S1310+S1319)/(R1310+R1319))^($F1328*(1+$E1328))</f>
        <v/>
      </c>
      <c r="T1328" s="47">
        <f>S1328*(1/(1+$G1328))^(1+$E1328)*(1+T$7)^$D1328*(T1310/S1310)^$E1328*((T1310+T1319)/(S1310+S1319))^($F1328*(1+$E1328))</f>
        <v/>
      </c>
      <c r="U1328" s="47">
        <f>T1328*(1/(1+$G1328))^(1+$E1328)*(1+U$7)^$D1328*(U1310/T1310)^$E1328*((U1310+U1319)/(T1310+T1319))^($F1328*(1+$E1328))</f>
        <v/>
      </c>
      <c r="V1328" s="47">
        <f>U1328*(1/(1+$G1328))^(1+$E1328)*(1+V$7)^$D1328*(V1310/U1310)^$E1328*((V1310+V1319)/(U1310+U1319))^($F1328*(1+$E1328))</f>
        <v/>
      </c>
      <c r="W1328" s="47">
        <f>V1328*(1/(1+$G1328))^(1+$E1328)*(1+W$7)^$D1328*(W1310/V1310)^$E1328*((W1310+W1319)/(V1310+V1319))^($F1328*(1+$E1328))</f>
        <v/>
      </c>
      <c r="X1328" s="47">
        <f>W1328*(1/(1+$G1328))^(1+$E1328)*(1+X$7)^$D1328*(X1310/W1310)^$E1328*((X1310+X1319)/(W1310+W1319))^($F1328*(1+$E1328))</f>
        <v/>
      </c>
      <c r="Y1328" s="47">
        <f>X1328*(1/(1+$G1328))^(1+$E1328)*(1+Y$7)^$D1328*(Y1310/X1310)^$E1328*((Y1310+Y1319)/(X1310+X1319))^($F1328*(1+$E1328))</f>
        <v/>
      </c>
      <c r="Z1328" s="47">
        <f>Y1328*(1/(1+$G1328))^(1+$E1328)*(1+Z$7)^$D1328*(Z1310/Y1310)^$E1328*((Z1310+Z1319)/(Y1310+Y1319))^($F1328*(1+$E1328))</f>
        <v/>
      </c>
      <c r="AA1328" s="47">
        <f>Z1328*(1/(1+$G1328))^(1+$E1328)*(1+AA$7)^$D1328*(AA1310/Z1310)^$E1328*((AA1310+AA1319)/(Z1310+Z1319))^($F1328*(1+$E1328))</f>
        <v/>
      </c>
      <c r="AB1328" s="47">
        <f>AA1328*(1/(1+$G1328))^(1+$E1328)*(1+AB$7)^$D1328*(AB1310/AA1310)^$E1328*((AB1310+AB1319)/(AA1310+AA1319))^($F1328*(1+$E1328))</f>
        <v/>
      </c>
      <c r="AC1328" s="47">
        <f>AB1328*(1/(1+$G1328))^(1+$E1328)*(1+AC$7)^$D1328*(AC1310/AB1310)^$E1328*((AC1310+AC1319)/(AB1310+AB1319))^($F1328*(1+$E1328))</f>
        <v/>
      </c>
      <c r="AD1328" s="48">
        <f>FUELUSE(AC1328,AD1310,AC1310,AD1319,AC1319,AD$7,$D1328,$E1328,$F1328,$G1328)</f>
        <v/>
      </c>
      <c r="AE1328" s="25">
        <f>LOWER(Settings!$C$4)&amp;".mit."&amp;$A1328&amp;IF($C1328="","","."&amp;$C1328&amp;"."&amp;$B1328)&amp;IF(INDEX(Variables!$D$5:$D$105,MATCH($A1328,Variables!$A$5:$A$105,0))="","","."&amp;INDEX(Variables!$D$5:$D$105,MATCH($A1328,Variables!$A$5:$A$105,0)))&amp;"."&amp;AE$5</f>
        <v/>
      </c>
      <c r="AF1328" s="46">
        <f>INDEX(Inputs!$U$5:$U$132,MATCH($B1328&amp;"|"&amp;$C1328,Inputs!$A$5:$A$132,0))</f>
        <v/>
      </c>
      <c r="AG1328" s="47">
        <f>AF1328*(1/(1+$G1328))^(1+$E1328)*(1+AG$7)^$D1328*(AG1310/AF1310)^$E1328*((AG1310+AG1319)/(AF1310+AF1319))^($F1328*(1+$E1328))</f>
        <v/>
      </c>
      <c r="AH1328" s="47">
        <f>AG1328*(1/(1+$G1328))^(1+$E1328)*(1+AH$7)^$D1328*(AH1310/AG1310)^$E1328*((AH1310+AH1319)/(AG1310+AG1319))^($F1328*(1+$E1328))</f>
        <v/>
      </c>
      <c r="AI1328" s="47">
        <f>AH1328*(1/(1+$G1328))^(1+$E1328)*(1+AI$7)^$D1328*(AI1310/AH1310)^$E1328*((AI1310+AI1319)/(AH1310+AH1319))^($F1328*(1+$E1328))</f>
        <v/>
      </c>
      <c r="AJ1328" s="47">
        <f>AI1328*(1/(1+$G1328))^(1+$E1328)*(1+AJ$7)^$D1328*(AJ1310/AI1310)^$E1328*((AJ1310+AJ1319)/(AI1310+AI1319))^($F1328*(1+$E1328))</f>
        <v/>
      </c>
      <c r="AK1328" s="47">
        <f>AJ1328*(1/(1+$G1328))^(1+$E1328)*(1+AK$7)^$D1328*(AK1310/AJ1310)^$E1328*((AK1310+AK1319)/(AJ1310+AJ1319))^($F1328*(1+$E1328))</f>
        <v/>
      </c>
      <c r="AL1328" s="47">
        <f>AK1328*(1/(1+$G1328))^(1+$E1328)*(1+AL$7)^$D1328*(AL1310/AK1310)^$E1328*((AL1310+AL1319)/(AK1310+AK1319))^($F1328*(1+$E1328))</f>
        <v/>
      </c>
      <c r="AM1328" s="47">
        <f>AL1328*(1/(1+$G1328))^(1+$E1328)*(1+AM$7)^$D1328*(AM1310/AL1310)^$E1328*((AM1310+AM1319)/(AL1310+AL1319))^($F1328*(1+$E1328))</f>
        <v/>
      </c>
      <c r="AN1328" s="47">
        <f>AM1328*(1/(1+$G1328))^(1+$E1328)*(1+AN$7)^$D1328*(AN1310/AM1310)^$E1328*((AN1310+AN1319)/(AM1310+AM1319))^($F1328*(1+$E1328))</f>
        <v/>
      </c>
      <c r="AO1328" s="47">
        <f>AN1328*(1/(1+$G1328))^(1+$E1328)*(1+AO$7)^$D1328*(AO1310/AN1310)^$E1328*((AO1310+AO1319)/(AN1310+AN1319))^($F1328*(1+$E1328))</f>
        <v/>
      </c>
      <c r="AP1328" s="47">
        <f>AO1328*(1/(1+$G1328))^(1+$E1328)*(1+AP$7)^$D1328*(AP1310/AO1310)^$E1328*((AP1310+AP1319)/(AO1310+AO1319))^($F1328*(1+$E1328))</f>
        <v/>
      </c>
      <c r="AQ1328" s="47">
        <f>AP1328*(1/(1+$G1328))^(1+$E1328)*(1+AQ$7)^$D1328*(AQ1310/AP1310)^$E1328*((AQ1310+AQ1319)/(AP1310+AP1319))^($F1328*(1+$E1328))</f>
        <v/>
      </c>
      <c r="AR1328" s="47">
        <f>AQ1328*(1/(1+$G1328))^(1+$E1328)*(1+AR$7)^$D1328*(AR1310/AQ1310)^$E1328*((AR1310+AR1319)/(AQ1310+AQ1319))^($F1328*(1+$E1328))</f>
        <v/>
      </c>
      <c r="AS1328" s="47">
        <f>AR1328*(1/(1+$G1328))^(1+$E1328)*(1+AS$7)^$D1328*(AS1310/AR1310)^$E1328*((AS1310+AS1319)/(AR1310+AR1319))^($F1328*(1+$E1328))</f>
        <v/>
      </c>
      <c r="AT1328" s="47">
        <f>AS1328*(1/(1+$G1328))^(1+$E1328)*(1+AT$7)^$D1328*(AT1310/AS1310)^$E1328*((AT1310+AT1319)/(AS1310+AS1319))^($F1328*(1+$E1328))</f>
        <v/>
      </c>
      <c r="AU1328" s="47">
        <f>AT1328*(1/(1+$G1328))^(1+$E1328)*(1+AU$7)^$D1328*(AU1310/AT1310)^$E1328*((AU1310+AU1319)/(AT1310+AT1319))^($F1328*(1+$E1328))</f>
        <v/>
      </c>
      <c r="AV1328" s="47">
        <f>AU1328*(1/(1+$G1328))^(1+$E1328)*(1+AV$7)^$D1328*(AV1310/AU1310)^$E1328*((AV1310+AV1319)/(AU1310+AU1319))^($F1328*(1+$E1328))</f>
        <v/>
      </c>
      <c r="AW1328" s="47">
        <f>AV1328*(1/(1+$G1328))^(1+$E1328)*(1+AW$7)^$D1328*(AW1310/AV1310)^$E1328*((AW1310+AW1319)/(AV1310+AV1319))^($F1328*(1+$E1328))</f>
        <v/>
      </c>
      <c r="AX1328" s="48">
        <f>FUELUSE(AW1328,AX1310,AW1310,AX1319,AW1319,AX$7,$D1328,$E1328,$F1328,$G1328)</f>
        <v/>
      </c>
    </row>
    <row r="1329" hidden="1" outlineLevel="2">
      <c r="A1329" s="5" t="inlineStr">
        <is>
          <t>ener</t>
        </is>
      </c>
      <c r="B1329" s="5" t="inlineStr">
        <is>
          <t>gso</t>
        </is>
      </c>
      <c r="C1329" s="5" t="inlineStr">
        <is>
          <t>oen</t>
        </is>
      </c>
      <c r="D1329" s="40">
        <f>INDEX(Inputs!$N$5:$N$132,MATCH($B1329&amp;"|"&amp;$C1329,Inputs!$A$5:$A$132,0))</f>
        <v/>
      </c>
      <c r="E1329" s="40">
        <f>INDEX(Inputs!$O$5:$O$132,MATCH($B1329&amp;"|"&amp;$C1329,Inputs!$A$5:$A$132,0))</f>
        <v/>
      </c>
      <c r="F1329" s="40">
        <f>INDEX(Inputs!$P$5:$P$132,MATCH($B1329&amp;"|"&amp;$C1329,Inputs!$A$5:$A$132,0))</f>
        <v/>
      </c>
      <c r="G1329" s="40">
        <f>INDEX(Inputs!$Q$5:$Q$132,MATCH($B1329&amp;"|"&amp;$C1329,Inputs!$A$5:$A$132,0))</f>
        <v/>
      </c>
      <c r="H1329" s="5">
        <f>INDEX(Variables!$B$5:$B$105,MATCH($A1329,Variables!$A$5:$A$105,0))&amp;IF($C1329="",""," | "&amp;INDEX(Mapping!$B$5:$B$26,MATCH($C1329,Mapping!$A$5:$A$26,0))&amp;" | "&amp;INDEX(Mapping!$B$30:$B$41,MATCH($B1329,Mapping!$A$30:$A$41,0)))</f>
        <v/>
      </c>
      <c r="I1329" s="5">
        <f>INDEX(Variables!$C$5:$C$105,MATCH($A1329,Variables!$A$5:$A$105,0))</f>
        <v/>
      </c>
      <c r="J1329" s="5">
        <f>INDEX(Variables!$E$5:$E$105,MATCH($A1329,Variables!$A$5:$A$105,0))</f>
        <v/>
      </c>
      <c r="K1329" s="25">
        <f>LOWER(Settings!$C$4)&amp;".mit."&amp;$A1329&amp;IF($C1329="","","."&amp;$C1329&amp;"."&amp;$B1329)&amp;IF(INDEX(Variables!$D$5:$D$105,MATCH($A1329,Variables!$A$5:$A$105,0))="","","."&amp;INDEX(Variables!$D$5:$D$105,MATCH($A1329,Variables!$A$5:$A$105,0)))&amp;"."&amp;K$5</f>
        <v/>
      </c>
      <c r="L1329" s="46">
        <f>INDEX(Inputs!$U$5:$U$132,MATCH($B1329&amp;"|"&amp;$C1329,Inputs!$A$5:$A$132,0))</f>
        <v/>
      </c>
      <c r="M1329" s="47">
        <f>L1329*(1/(1+$G1329))^(1+$E1329)*(1+M$7)^$D1329*(M1311/L1311)^$E1329*((M1311+M1320)/(L1311+L1320))^($F1329*(1+$E1329))</f>
        <v/>
      </c>
      <c r="N1329" s="47">
        <f>M1329*(1/(1+$G1329))^(1+$E1329)*(1+N$7)^$D1329*(N1311/M1311)^$E1329*((N1311+N1320)/(M1311+M1320))^($F1329*(1+$E1329))</f>
        <v/>
      </c>
      <c r="O1329" s="47">
        <f>N1329*(1/(1+$G1329))^(1+$E1329)*(1+O$7)^$D1329*(O1311/N1311)^$E1329*((O1311+O1320)/(N1311+N1320))^($F1329*(1+$E1329))</f>
        <v/>
      </c>
      <c r="P1329" s="47">
        <f>O1329*(1/(1+$G1329))^(1+$E1329)*(1+P$7)^$D1329*(P1311/O1311)^$E1329*((P1311+P1320)/(O1311+O1320))^($F1329*(1+$E1329))</f>
        <v/>
      </c>
      <c r="Q1329" s="47">
        <f>P1329*(1/(1+$G1329))^(1+$E1329)*(1+Q$7)^$D1329*(Q1311/P1311)^$E1329*((Q1311+Q1320)/(P1311+P1320))^($F1329*(1+$E1329))</f>
        <v/>
      </c>
      <c r="R1329" s="47">
        <f>Q1329*(1/(1+$G1329))^(1+$E1329)*(1+R$7)^$D1329*(R1311/Q1311)^$E1329*((R1311+R1320)/(Q1311+Q1320))^($F1329*(1+$E1329))</f>
        <v/>
      </c>
      <c r="S1329" s="47">
        <f>R1329*(1/(1+$G1329))^(1+$E1329)*(1+S$7)^$D1329*(S1311/R1311)^$E1329*((S1311+S1320)/(R1311+R1320))^($F1329*(1+$E1329))</f>
        <v/>
      </c>
      <c r="T1329" s="47">
        <f>S1329*(1/(1+$G1329))^(1+$E1329)*(1+T$7)^$D1329*(T1311/S1311)^$E1329*((T1311+T1320)/(S1311+S1320))^($F1329*(1+$E1329))</f>
        <v/>
      </c>
      <c r="U1329" s="47">
        <f>T1329*(1/(1+$G1329))^(1+$E1329)*(1+U$7)^$D1329*(U1311/T1311)^$E1329*((U1311+U1320)/(T1311+T1320))^($F1329*(1+$E1329))</f>
        <v/>
      </c>
      <c r="V1329" s="47">
        <f>U1329*(1/(1+$G1329))^(1+$E1329)*(1+V$7)^$D1329*(V1311/U1311)^$E1329*((V1311+V1320)/(U1311+U1320))^($F1329*(1+$E1329))</f>
        <v/>
      </c>
      <c r="W1329" s="47">
        <f>V1329*(1/(1+$G1329))^(1+$E1329)*(1+W$7)^$D1329*(W1311/V1311)^$E1329*((W1311+W1320)/(V1311+V1320))^($F1329*(1+$E1329))</f>
        <v/>
      </c>
      <c r="X1329" s="47">
        <f>W1329*(1/(1+$G1329))^(1+$E1329)*(1+X$7)^$D1329*(X1311/W1311)^$E1329*((X1311+X1320)/(W1311+W1320))^($F1329*(1+$E1329))</f>
        <v/>
      </c>
      <c r="Y1329" s="47">
        <f>X1329*(1/(1+$G1329))^(1+$E1329)*(1+Y$7)^$D1329*(Y1311/X1311)^$E1329*((Y1311+Y1320)/(X1311+X1320))^($F1329*(1+$E1329))</f>
        <v/>
      </c>
      <c r="Z1329" s="47">
        <f>Y1329*(1/(1+$G1329))^(1+$E1329)*(1+Z$7)^$D1329*(Z1311/Y1311)^$E1329*((Z1311+Z1320)/(Y1311+Y1320))^($F1329*(1+$E1329))</f>
        <v/>
      </c>
      <c r="AA1329" s="47">
        <f>Z1329*(1/(1+$G1329))^(1+$E1329)*(1+AA$7)^$D1329*(AA1311/Z1311)^$E1329*((AA1311+AA1320)/(Z1311+Z1320))^($F1329*(1+$E1329))</f>
        <v/>
      </c>
      <c r="AB1329" s="47">
        <f>AA1329*(1/(1+$G1329))^(1+$E1329)*(1+AB$7)^$D1329*(AB1311/AA1311)^$E1329*((AB1311+AB1320)/(AA1311+AA1320))^($F1329*(1+$E1329))</f>
        <v/>
      </c>
      <c r="AC1329" s="47">
        <f>AB1329*(1/(1+$G1329))^(1+$E1329)*(1+AC$7)^$D1329*(AC1311/AB1311)^$E1329*((AC1311+AC1320)/(AB1311+AB1320))^($F1329*(1+$E1329))</f>
        <v/>
      </c>
      <c r="AD1329" s="48">
        <f>FUELUSE(AC1329,AD1311,AC1311,AD1320,AC1320,AD$7,$D1329,$E1329,$F1329,$G1329)</f>
        <v/>
      </c>
      <c r="AE1329" s="25">
        <f>LOWER(Settings!$C$4)&amp;".mit."&amp;$A1329&amp;IF($C1329="","","."&amp;$C1329&amp;"."&amp;$B1329)&amp;IF(INDEX(Variables!$D$5:$D$105,MATCH($A1329,Variables!$A$5:$A$105,0))="","","."&amp;INDEX(Variables!$D$5:$D$105,MATCH($A1329,Variables!$A$5:$A$105,0)))&amp;"."&amp;AE$5</f>
        <v/>
      </c>
      <c r="AF1329" s="46">
        <f>INDEX(Inputs!$U$5:$U$132,MATCH($B1329&amp;"|"&amp;$C1329,Inputs!$A$5:$A$132,0))</f>
        <v/>
      </c>
      <c r="AG1329" s="47">
        <f>AF1329*(1/(1+$G1329))^(1+$E1329)*(1+AG$7)^$D1329*(AG1311/AF1311)^$E1329*((AG1311+AG1320)/(AF1311+AF1320))^($F1329*(1+$E1329))</f>
        <v/>
      </c>
      <c r="AH1329" s="47">
        <f>AG1329*(1/(1+$G1329))^(1+$E1329)*(1+AH$7)^$D1329*(AH1311/AG1311)^$E1329*((AH1311+AH1320)/(AG1311+AG1320))^($F1329*(1+$E1329))</f>
        <v/>
      </c>
      <c r="AI1329" s="47">
        <f>AH1329*(1/(1+$G1329))^(1+$E1329)*(1+AI$7)^$D1329*(AI1311/AH1311)^$E1329*((AI1311+AI1320)/(AH1311+AH1320))^($F1329*(1+$E1329))</f>
        <v/>
      </c>
      <c r="AJ1329" s="47">
        <f>AI1329*(1/(1+$G1329))^(1+$E1329)*(1+AJ$7)^$D1329*(AJ1311/AI1311)^$E1329*((AJ1311+AJ1320)/(AI1311+AI1320))^($F1329*(1+$E1329))</f>
        <v/>
      </c>
      <c r="AK1329" s="47">
        <f>AJ1329*(1/(1+$G1329))^(1+$E1329)*(1+AK$7)^$D1329*(AK1311/AJ1311)^$E1329*((AK1311+AK1320)/(AJ1311+AJ1320))^($F1329*(1+$E1329))</f>
        <v/>
      </c>
      <c r="AL1329" s="47">
        <f>AK1329*(1/(1+$G1329))^(1+$E1329)*(1+AL$7)^$D1329*(AL1311/AK1311)^$E1329*((AL1311+AL1320)/(AK1311+AK1320))^($F1329*(1+$E1329))</f>
        <v/>
      </c>
      <c r="AM1329" s="47">
        <f>AL1329*(1/(1+$G1329))^(1+$E1329)*(1+AM$7)^$D1329*(AM1311/AL1311)^$E1329*((AM1311+AM1320)/(AL1311+AL1320))^($F1329*(1+$E1329))</f>
        <v/>
      </c>
      <c r="AN1329" s="47">
        <f>AM1329*(1/(1+$G1329))^(1+$E1329)*(1+AN$7)^$D1329*(AN1311/AM1311)^$E1329*((AN1311+AN1320)/(AM1311+AM1320))^($F1329*(1+$E1329))</f>
        <v/>
      </c>
      <c r="AO1329" s="47">
        <f>AN1329*(1/(1+$G1329))^(1+$E1329)*(1+AO$7)^$D1329*(AO1311/AN1311)^$E1329*((AO1311+AO1320)/(AN1311+AN1320))^($F1329*(1+$E1329))</f>
        <v/>
      </c>
      <c r="AP1329" s="47">
        <f>AO1329*(1/(1+$G1329))^(1+$E1329)*(1+AP$7)^$D1329*(AP1311/AO1311)^$E1329*((AP1311+AP1320)/(AO1311+AO1320))^($F1329*(1+$E1329))</f>
        <v/>
      </c>
      <c r="AQ1329" s="47">
        <f>AP1329*(1/(1+$G1329))^(1+$E1329)*(1+AQ$7)^$D1329*(AQ1311/AP1311)^$E1329*((AQ1311+AQ1320)/(AP1311+AP1320))^($F1329*(1+$E1329))</f>
        <v/>
      </c>
      <c r="AR1329" s="47">
        <f>AQ1329*(1/(1+$G1329))^(1+$E1329)*(1+AR$7)^$D1329*(AR1311/AQ1311)^$E1329*((AR1311+AR1320)/(AQ1311+AQ1320))^($F1329*(1+$E1329))</f>
        <v/>
      </c>
      <c r="AS1329" s="47">
        <f>AR1329*(1/(1+$G1329))^(1+$E1329)*(1+AS$7)^$D1329*(AS1311/AR1311)^$E1329*((AS1311+AS1320)/(AR1311+AR1320))^($F1329*(1+$E1329))</f>
        <v/>
      </c>
      <c r="AT1329" s="47">
        <f>AS1329*(1/(1+$G1329))^(1+$E1329)*(1+AT$7)^$D1329*(AT1311/AS1311)^$E1329*((AT1311+AT1320)/(AS1311+AS1320))^($F1329*(1+$E1329))</f>
        <v/>
      </c>
      <c r="AU1329" s="47">
        <f>AT1329*(1/(1+$G1329))^(1+$E1329)*(1+AU$7)^$D1329*(AU1311/AT1311)^$E1329*((AU1311+AU1320)/(AT1311+AT1320))^($F1329*(1+$E1329))</f>
        <v/>
      </c>
      <c r="AV1329" s="47">
        <f>AU1329*(1/(1+$G1329))^(1+$E1329)*(1+AV$7)^$D1329*(AV1311/AU1311)^$E1329*((AV1311+AV1320)/(AU1311+AU1320))^($F1329*(1+$E1329))</f>
        <v/>
      </c>
      <c r="AW1329" s="47">
        <f>AV1329*(1/(1+$G1329))^(1+$E1329)*(1+AW$7)^$D1329*(AW1311/AV1311)^$E1329*((AW1311+AW1320)/(AV1311+AV1320))^($F1329*(1+$E1329))</f>
        <v/>
      </c>
      <c r="AX1329" s="48">
        <f>FUELUSE(AW1329,AX1311,AW1311,AX1320,AW1320,AX$7,$D1329,$E1329,$F1329,$G1329)</f>
        <v/>
      </c>
    </row>
    <row r="1330" hidden="1" outlineLevel="2">
      <c r="A1330" s="5" t="inlineStr">
        <is>
          <t>ener</t>
        </is>
      </c>
      <c r="B1330" s="5" t="inlineStr">
        <is>
          <t>die</t>
        </is>
      </c>
      <c r="C1330" s="5" t="inlineStr">
        <is>
          <t>oen</t>
        </is>
      </c>
      <c r="D1330" s="40">
        <f>INDEX(Inputs!$N$5:$N$132,MATCH($B1330&amp;"|"&amp;$C1330,Inputs!$A$5:$A$132,0))</f>
        <v/>
      </c>
      <c r="E1330" s="40">
        <f>INDEX(Inputs!$O$5:$O$132,MATCH($B1330&amp;"|"&amp;$C1330,Inputs!$A$5:$A$132,0))</f>
        <v/>
      </c>
      <c r="F1330" s="40">
        <f>INDEX(Inputs!$P$5:$P$132,MATCH($B1330&amp;"|"&amp;$C1330,Inputs!$A$5:$A$132,0))</f>
        <v/>
      </c>
      <c r="G1330" s="40">
        <f>INDEX(Inputs!$Q$5:$Q$132,MATCH($B1330&amp;"|"&amp;$C1330,Inputs!$A$5:$A$132,0))</f>
        <v/>
      </c>
      <c r="H1330" s="5">
        <f>INDEX(Variables!$B$5:$B$105,MATCH($A1330,Variables!$A$5:$A$105,0))&amp;IF($C1330="",""," | "&amp;INDEX(Mapping!$B$5:$B$26,MATCH($C1330,Mapping!$A$5:$A$26,0))&amp;" | "&amp;INDEX(Mapping!$B$30:$B$41,MATCH($B1330,Mapping!$A$30:$A$41,0)))</f>
        <v/>
      </c>
      <c r="I1330" s="5">
        <f>INDEX(Variables!$C$5:$C$105,MATCH($A1330,Variables!$A$5:$A$105,0))</f>
        <v/>
      </c>
      <c r="J1330" s="5">
        <f>INDEX(Variables!$E$5:$E$105,MATCH($A1330,Variables!$A$5:$A$105,0))</f>
        <v/>
      </c>
      <c r="K1330" s="25">
        <f>LOWER(Settings!$C$4)&amp;".mit."&amp;$A1330&amp;IF($C1330="","","."&amp;$C1330&amp;"."&amp;$B1330)&amp;IF(INDEX(Variables!$D$5:$D$105,MATCH($A1330,Variables!$A$5:$A$105,0))="","","."&amp;INDEX(Variables!$D$5:$D$105,MATCH($A1330,Variables!$A$5:$A$105,0)))&amp;"."&amp;K$5</f>
        <v/>
      </c>
      <c r="L1330" s="46">
        <f>INDEX(Inputs!$U$5:$U$132,MATCH($B1330&amp;"|"&amp;$C1330,Inputs!$A$5:$A$132,0))</f>
        <v/>
      </c>
      <c r="M1330" s="47">
        <f>L1330*(1/(1+$G1330))^(1+$E1330)*(1+M$7)^$D1330*(M1312/L1312)^$E1330*((M1312+M1321)/(L1312+L1321))^($F1330*(1+$E1330))</f>
        <v/>
      </c>
      <c r="N1330" s="47">
        <f>M1330*(1/(1+$G1330))^(1+$E1330)*(1+N$7)^$D1330*(N1312/M1312)^$E1330*((N1312+N1321)/(M1312+M1321))^($F1330*(1+$E1330))</f>
        <v/>
      </c>
      <c r="O1330" s="47">
        <f>N1330*(1/(1+$G1330))^(1+$E1330)*(1+O$7)^$D1330*(O1312/N1312)^$E1330*((O1312+O1321)/(N1312+N1321))^($F1330*(1+$E1330))</f>
        <v/>
      </c>
      <c r="P1330" s="47">
        <f>O1330*(1/(1+$G1330))^(1+$E1330)*(1+P$7)^$D1330*(P1312/O1312)^$E1330*((P1312+P1321)/(O1312+O1321))^($F1330*(1+$E1330))</f>
        <v/>
      </c>
      <c r="Q1330" s="47">
        <f>P1330*(1/(1+$G1330))^(1+$E1330)*(1+Q$7)^$D1330*(Q1312/P1312)^$E1330*((Q1312+Q1321)/(P1312+P1321))^($F1330*(1+$E1330))</f>
        <v/>
      </c>
      <c r="R1330" s="47">
        <f>Q1330*(1/(1+$G1330))^(1+$E1330)*(1+R$7)^$D1330*(R1312/Q1312)^$E1330*((R1312+R1321)/(Q1312+Q1321))^($F1330*(1+$E1330))</f>
        <v/>
      </c>
      <c r="S1330" s="47">
        <f>R1330*(1/(1+$G1330))^(1+$E1330)*(1+S$7)^$D1330*(S1312/R1312)^$E1330*((S1312+S1321)/(R1312+R1321))^($F1330*(1+$E1330))</f>
        <v/>
      </c>
      <c r="T1330" s="47">
        <f>S1330*(1/(1+$G1330))^(1+$E1330)*(1+T$7)^$D1330*(T1312/S1312)^$E1330*((T1312+T1321)/(S1312+S1321))^($F1330*(1+$E1330))</f>
        <v/>
      </c>
      <c r="U1330" s="47">
        <f>T1330*(1/(1+$G1330))^(1+$E1330)*(1+U$7)^$D1330*(U1312/T1312)^$E1330*((U1312+U1321)/(T1312+T1321))^($F1330*(1+$E1330))</f>
        <v/>
      </c>
      <c r="V1330" s="47">
        <f>U1330*(1/(1+$G1330))^(1+$E1330)*(1+V$7)^$D1330*(V1312/U1312)^$E1330*((V1312+V1321)/(U1312+U1321))^($F1330*(1+$E1330))</f>
        <v/>
      </c>
      <c r="W1330" s="47">
        <f>V1330*(1/(1+$G1330))^(1+$E1330)*(1+W$7)^$D1330*(W1312/V1312)^$E1330*((W1312+W1321)/(V1312+V1321))^($F1330*(1+$E1330))</f>
        <v/>
      </c>
      <c r="X1330" s="47">
        <f>W1330*(1/(1+$G1330))^(1+$E1330)*(1+X$7)^$D1330*(X1312/W1312)^$E1330*((X1312+X1321)/(W1312+W1321))^($F1330*(1+$E1330))</f>
        <v/>
      </c>
      <c r="Y1330" s="47">
        <f>X1330*(1/(1+$G1330))^(1+$E1330)*(1+Y$7)^$D1330*(Y1312/X1312)^$E1330*((Y1312+Y1321)/(X1312+X1321))^($F1330*(1+$E1330))</f>
        <v/>
      </c>
      <c r="Z1330" s="47">
        <f>Y1330*(1/(1+$G1330))^(1+$E1330)*(1+Z$7)^$D1330*(Z1312/Y1312)^$E1330*((Z1312+Z1321)/(Y1312+Y1321))^($F1330*(1+$E1330))</f>
        <v/>
      </c>
      <c r="AA1330" s="47">
        <f>Z1330*(1/(1+$G1330))^(1+$E1330)*(1+AA$7)^$D1330*(AA1312/Z1312)^$E1330*((AA1312+AA1321)/(Z1312+Z1321))^($F1330*(1+$E1330))</f>
        <v/>
      </c>
      <c r="AB1330" s="47">
        <f>AA1330*(1/(1+$G1330))^(1+$E1330)*(1+AB$7)^$D1330*(AB1312/AA1312)^$E1330*((AB1312+AB1321)/(AA1312+AA1321))^($F1330*(1+$E1330))</f>
        <v/>
      </c>
      <c r="AC1330" s="47">
        <f>AB1330*(1/(1+$G1330))^(1+$E1330)*(1+AC$7)^$D1330*(AC1312/AB1312)^$E1330*((AC1312+AC1321)/(AB1312+AB1321))^($F1330*(1+$E1330))</f>
        <v/>
      </c>
      <c r="AD1330" s="48">
        <f>FUELUSE(AC1330,AD1312,AC1312,AD1321,AC1321,AD$7,$D1330,$E1330,$F1330,$G1330)</f>
        <v/>
      </c>
      <c r="AE1330" s="25">
        <f>LOWER(Settings!$C$4)&amp;".mit."&amp;$A1330&amp;IF($C1330="","","."&amp;$C1330&amp;"."&amp;$B1330)&amp;IF(INDEX(Variables!$D$5:$D$105,MATCH($A1330,Variables!$A$5:$A$105,0))="","","."&amp;INDEX(Variables!$D$5:$D$105,MATCH($A1330,Variables!$A$5:$A$105,0)))&amp;"."&amp;AE$5</f>
        <v/>
      </c>
      <c r="AF1330" s="46">
        <f>INDEX(Inputs!$U$5:$U$132,MATCH($B1330&amp;"|"&amp;$C1330,Inputs!$A$5:$A$132,0))</f>
        <v/>
      </c>
      <c r="AG1330" s="47">
        <f>AF1330*(1/(1+$G1330))^(1+$E1330)*(1+AG$7)^$D1330*(AG1312/AF1312)^$E1330*((AG1312+AG1321)/(AF1312+AF1321))^($F1330*(1+$E1330))</f>
        <v/>
      </c>
      <c r="AH1330" s="47">
        <f>AG1330*(1/(1+$G1330))^(1+$E1330)*(1+AH$7)^$D1330*(AH1312/AG1312)^$E1330*((AH1312+AH1321)/(AG1312+AG1321))^($F1330*(1+$E1330))</f>
        <v/>
      </c>
      <c r="AI1330" s="47">
        <f>AH1330*(1/(1+$G1330))^(1+$E1330)*(1+AI$7)^$D1330*(AI1312/AH1312)^$E1330*((AI1312+AI1321)/(AH1312+AH1321))^($F1330*(1+$E1330))</f>
        <v/>
      </c>
      <c r="AJ1330" s="47">
        <f>AI1330*(1/(1+$G1330))^(1+$E1330)*(1+AJ$7)^$D1330*(AJ1312/AI1312)^$E1330*((AJ1312+AJ1321)/(AI1312+AI1321))^($F1330*(1+$E1330))</f>
        <v/>
      </c>
      <c r="AK1330" s="47">
        <f>AJ1330*(1/(1+$G1330))^(1+$E1330)*(1+AK$7)^$D1330*(AK1312/AJ1312)^$E1330*((AK1312+AK1321)/(AJ1312+AJ1321))^($F1330*(1+$E1330))</f>
        <v/>
      </c>
      <c r="AL1330" s="47">
        <f>AK1330*(1/(1+$G1330))^(1+$E1330)*(1+AL$7)^$D1330*(AL1312/AK1312)^$E1330*((AL1312+AL1321)/(AK1312+AK1321))^($F1330*(1+$E1330))</f>
        <v/>
      </c>
      <c r="AM1330" s="47">
        <f>AL1330*(1/(1+$G1330))^(1+$E1330)*(1+AM$7)^$D1330*(AM1312/AL1312)^$E1330*((AM1312+AM1321)/(AL1312+AL1321))^($F1330*(1+$E1330))</f>
        <v/>
      </c>
      <c r="AN1330" s="47">
        <f>AM1330*(1/(1+$G1330))^(1+$E1330)*(1+AN$7)^$D1330*(AN1312/AM1312)^$E1330*((AN1312+AN1321)/(AM1312+AM1321))^($F1330*(1+$E1330))</f>
        <v/>
      </c>
      <c r="AO1330" s="47">
        <f>AN1330*(1/(1+$G1330))^(1+$E1330)*(1+AO$7)^$D1330*(AO1312/AN1312)^$E1330*((AO1312+AO1321)/(AN1312+AN1321))^($F1330*(1+$E1330))</f>
        <v/>
      </c>
      <c r="AP1330" s="47">
        <f>AO1330*(1/(1+$G1330))^(1+$E1330)*(1+AP$7)^$D1330*(AP1312/AO1312)^$E1330*((AP1312+AP1321)/(AO1312+AO1321))^($F1330*(1+$E1330))</f>
        <v/>
      </c>
      <c r="AQ1330" s="47">
        <f>AP1330*(1/(1+$G1330))^(1+$E1330)*(1+AQ$7)^$D1330*(AQ1312/AP1312)^$E1330*((AQ1312+AQ1321)/(AP1312+AP1321))^($F1330*(1+$E1330))</f>
        <v/>
      </c>
      <c r="AR1330" s="47">
        <f>AQ1330*(1/(1+$G1330))^(1+$E1330)*(1+AR$7)^$D1330*(AR1312/AQ1312)^$E1330*((AR1312+AR1321)/(AQ1312+AQ1321))^($F1330*(1+$E1330))</f>
        <v/>
      </c>
      <c r="AS1330" s="47">
        <f>AR1330*(1/(1+$G1330))^(1+$E1330)*(1+AS$7)^$D1330*(AS1312/AR1312)^$E1330*((AS1312+AS1321)/(AR1312+AR1321))^($F1330*(1+$E1330))</f>
        <v/>
      </c>
      <c r="AT1330" s="47">
        <f>AS1330*(1/(1+$G1330))^(1+$E1330)*(1+AT$7)^$D1330*(AT1312/AS1312)^$E1330*((AT1312+AT1321)/(AS1312+AS1321))^($F1330*(1+$E1330))</f>
        <v/>
      </c>
      <c r="AU1330" s="47">
        <f>AT1330*(1/(1+$G1330))^(1+$E1330)*(1+AU$7)^$D1330*(AU1312/AT1312)^$E1330*((AU1312+AU1321)/(AT1312+AT1321))^($F1330*(1+$E1330))</f>
        <v/>
      </c>
      <c r="AV1330" s="47">
        <f>AU1330*(1/(1+$G1330))^(1+$E1330)*(1+AV$7)^$D1330*(AV1312/AU1312)^$E1330*((AV1312+AV1321)/(AU1312+AU1321))^($F1330*(1+$E1330))</f>
        <v/>
      </c>
      <c r="AW1330" s="47">
        <f>AV1330*(1/(1+$G1330))^(1+$E1330)*(1+AW$7)^$D1330*(AW1312/AV1312)^$E1330*((AW1312+AW1321)/(AV1312+AV1321))^($F1330*(1+$E1330))</f>
        <v/>
      </c>
      <c r="AX1330" s="48">
        <f>FUELUSE(AW1330,AX1312,AW1312,AX1321,AW1321,AX$7,$D1330,$E1330,$F1330,$G1330)</f>
        <v/>
      </c>
    </row>
    <row r="1331" hidden="1" outlineLevel="2">
      <c r="A1331" s="5" t="inlineStr">
        <is>
          <t>ener</t>
        </is>
      </c>
      <c r="B1331" s="5" t="inlineStr">
        <is>
          <t>lpg</t>
        </is>
      </c>
      <c r="C1331" s="5" t="inlineStr">
        <is>
          <t>oen</t>
        </is>
      </c>
      <c r="D1331" s="40">
        <f>INDEX(Inputs!$N$5:$N$132,MATCH($B1331&amp;"|"&amp;$C1331,Inputs!$A$5:$A$132,0))</f>
        <v/>
      </c>
      <c r="E1331" s="40">
        <f>INDEX(Inputs!$O$5:$O$132,MATCH($B1331&amp;"|"&amp;$C1331,Inputs!$A$5:$A$132,0))</f>
        <v/>
      </c>
      <c r="F1331" s="40">
        <f>INDEX(Inputs!$P$5:$P$132,MATCH($B1331&amp;"|"&amp;$C1331,Inputs!$A$5:$A$132,0))</f>
        <v/>
      </c>
      <c r="G1331" s="40">
        <f>INDEX(Inputs!$Q$5:$Q$132,MATCH($B1331&amp;"|"&amp;$C1331,Inputs!$A$5:$A$132,0))</f>
        <v/>
      </c>
      <c r="H1331" s="5">
        <f>INDEX(Variables!$B$5:$B$105,MATCH($A1331,Variables!$A$5:$A$105,0))&amp;IF($C1331="",""," | "&amp;INDEX(Mapping!$B$5:$B$26,MATCH($C1331,Mapping!$A$5:$A$26,0))&amp;" | "&amp;INDEX(Mapping!$B$30:$B$41,MATCH($B1331,Mapping!$A$30:$A$41,0)))</f>
        <v/>
      </c>
      <c r="I1331" s="5">
        <f>INDEX(Variables!$C$5:$C$105,MATCH($A1331,Variables!$A$5:$A$105,0))</f>
        <v/>
      </c>
      <c r="J1331" s="5">
        <f>INDEX(Variables!$E$5:$E$105,MATCH($A1331,Variables!$A$5:$A$105,0))</f>
        <v/>
      </c>
      <c r="K1331" s="25">
        <f>LOWER(Settings!$C$4)&amp;".mit."&amp;$A1331&amp;IF($C1331="","","."&amp;$C1331&amp;"."&amp;$B1331)&amp;IF(INDEX(Variables!$D$5:$D$105,MATCH($A1331,Variables!$A$5:$A$105,0))="","","."&amp;INDEX(Variables!$D$5:$D$105,MATCH($A1331,Variables!$A$5:$A$105,0)))&amp;"."&amp;K$5</f>
        <v/>
      </c>
      <c r="L1331" s="46">
        <f>INDEX(Inputs!$U$5:$U$132,MATCH($B1331&amp;"|"&amp;$C1331,Inputs!$A$5:$A$132,0))</f>
        <v/>
      </c>
      <c r="M1331" s="47">
        <f>L1331*(1/(1+$G1331))^(1+$E1331)*(1+M$7)^$D1331*(M1313/L1313)^$E1331*((M1313+M1322)/(L1313+L1322))^($F1331*(1+$E1331))</f>
        <v/>
      </c>
      <c r="N1331" s="47">
        <f>M1331*(1/(1+$G1331))^(1+$E1331)*(1+N$7)^$D1331*(N1313/M1313)^$E1331*((N1313+N1322)/(M1313+M1322))^($F1331*(1+$E1331))</f>
        <v/>
      </c>
      <c r="O1331" s="47">
        <f>N1331*(1/(1+$G1331))^(1+$E1331)*(1+O$7)^$D1331*(O1313/N1313)^$E1331*((O1313+O1322)/(N1313+N1322))^($F1331*(1+$E1331))</f>
        <v/>
      </c>
      <c r="P1331" s="47">
        <f>O1331*(1/(1+$G1331))^(1+$E1331)*(1+P$7)^$D1331*(P1313/O1313)^$E1331*((P1313+P1322)/(O1313+O1322))^($F1331*(1+$E1331))</f>
        <v/>
      </c>
      <c r="Q1331" s="47">
        <f>P1331*(1/(1+$G1331))^(1+$E1331)*(1+Q$7)^$D1331*(Q1313/P1313)^$E1331*((Q1313+Q1322)/(P1313+P1322))^($F1331*(1+$E1331))</f>
        <v/>
      </c>
      <c r="R1331" s="47">
        <f>Q1331*(1/(1+$G1331))^(1+$E1331)*(1+R$7)^$D1331*(R1313/Q1313)^$E1331*((R1313+R1322)/(Q1313+Q1322))^($F1331*(1+$E1331))</f>
        <v/>
      </c>
      <c r="S1331" s="47">
        <f>R1331*(1/(1+$G1331))^(1+$E1331)*(1+S$7)^$D1331*(S1313/R1313)^$E1331*((S1313+S1322)/(R1313+R1322))^($F1331*(1+$E1331))</f>
        <v/>
      </c>
      <c r="T1331" s="47">
        <f>S1331*(1/(1+$G1331))^(1+$E1331)*(1+T$7)^$D1331*(T1313/S1313)^$E1331*((T1313+T1322)/(S1313+S1322))^($F1331*(1+$E1331))</f>
        <v/>
      </c>
      <c r="U1331" s="47">
        <f>T1331*(1/(1+$G1331))^(1+$E1331)*(1+U$7)^$D1331*(U1313/T1313)^$E1331*((U1313+U1322)/(T1313+T1322))^($F1331*(1+$E1331))</f>
        <v/>
      </c>
      <c r="V1331" s="47">
        <f>U1331*(1/(1+$G1331))^(1+$E1331)*(1+V$7)^$D1331*(V1313/U1313)^$E1331*((V1313+V1322)/(U1313+U1322))^($F1331*(1+$E1331))</f>
        <v/>
      </c>
      <c r="W1331" s="47">
        <f>V1331*(1/(1+$G1331))^(1+$E1331)*(1+W$7)^$D1331*(W1313/V1313)^$E1331*((W1313+W1322)/(V1313+V1322))^($F1331*(1+$E1331))</f>
        <v/>
      </c>
      <c r="X1331" s="47">
        <f>W1331*(1/(1+$G1331))^(1+$E1331)*(1+X$7)^$D1331*(X1313/W1313)^$E1331*((X1313+X1322)/(W1313+W1322))^($F1331*(1+$E1331))</f>
        <v/>
      </c>
      <c r="Y1331" s="47">
        <f>X1331*(1/(1+$G1331))^(1+$E1331)*(1+Y$7)^$D1331*(Y1313/X1313)^$E1331*((Y1313+Y1322)/(X1313+X1322))^($F1331*(1+$E1331))</f>
        <v/>
      </c>
      <c r="Z1331" s="47">
        <f>Y1331*(1/(1+$G1331))^(1+$E1331)*(1+Z$7)^$D1331*(Z1313/Y1313)^$E1331*((Z1313+Z1322)/(Y1313+Y1322))^($F1331*(1+$E1331))</f>
        <v/>
      </c>
      <c r="AA1331" s="47">
        <f>Z1331*(1/(1+$G1331))^(1+$E1331)*(1+AA$7)^$D1331*(AA1313/Z1313)^$E1331*((AA1313+AA1322)/(Z1313+Z1322))^($F1331*(1+$E1331))</f>
        <v/>
      </c>
      <c r="AB1331" s="47">
        <f>AA1331*(1/(1+$G1331))^(1+$E1331)*(1+AB$7)^$D1331*(AB1313/AA1313)^$E1331*((AB1313+AB1322)/(AA1313+AA1322))^($F1331*(1+$E1331))</f>
        <v/>
      </c>
      <c r="AC1331" s="47">
        <f>AB1331*(1/(1+$G1331))^(1+$E1331)*(1+AC$7)^$D1331*(AC1313/AB1313)^$E1331*((AC1313+AC1322)/(AB1313+AB1322))^($F1331*(1+$E1331))</f>
        <v/>
      </c>
      <c r="AD1331" s="48">
        <f>FUELUSE(AC1331,AD1313,AC1313,AD1322,AC1322,AD$7,$D1331,$E1331,$F1331,$G1331)</f>
        <v/>
      </c>
      <c r="AE1331" s="25">
        <f>LOWER(Settings!$C$4)&amp;".mit."&amp;$A1331&amp;IF($C1331="","","."&amp;$C1331&amp;"."&amp;$B1331)&amp;IF(INDEX(Variables!$D$5:$D$105,MATCH($A1331,Variables!$A$5:$A$105,0))="","","."&amp;INDEX(Variables!$D$5:$D$105,MATCH($A1331,Variables!$A$5:$A$105,0)))&amp;"."&amp;AE$5</f>
        <v/>
      </c>
      <c r="AF1331" s="46">
        <f>INDEX(Inputs!$U$5:$U$132,MATCH($B1331&amp;"|"&amp;$C1331,Inputs!$A$5:$A$132,0))</f>
        <v/>
      </c>
      <c r="AG1331" s="47">
        <f>AF1331*(1/(1+$G1331))^(1+$E1331)*(1+AG$7)^$D1331*(AG1313/AF1313)^$E1331*((AG1313+AG1322)/(AF1313+AF1322))^($F1331*(1+$E1331))</f>
        <v/>
      </c>
      <c r="AH1331" s="47">
        <f>AG1331*(1/(1+$G1331))^(1+$E1331)*(1+AH$7)^$D1331*(AH1313/AG1313)^$E1331*((AH1313+AH1322)/(AG1313+AG1322))^($F1331*(1+$E1331))</f>
        <v/>
      </c>
      <c r="AI1331" s="47">
        <f>AH1331*(1/(1+$G1331))^(1+$E1331)*(1+AI$7)^$D1331*(AI1313/AH1313)^$E1331*((AI1313+AI1322)/(AH1313+AH1322))^($F1331*(1+$E1331))</f>
        <v/>
      </c>
      <c r="AJ1331" s="47">
        <f>AI1331*(1/(1+$G1331))^(1+$E1331)*(1+AJ$7)^$D1331*(AJ1313/AI1313)^$E1331*((AJ1313+AJ1322)/(AI1313+AI1322))^($F1331*(1+$E1331))</f>
        <v/>
      </c>
      <c r="AK1331" s="47">
        <f>AJ1331*(1/(1+$G1331))^(1+$E1331)*(1+AK$7)^$D1331*(AK1313/AJ1313)^$E1331*((AK1313+AK1322)/(AJ1313+AJ1322))^($F1331*(1+$E1331))</f>
        <v/>
      </c>
      <c r="AL1331" s="47">
        <f>AK1331*(1/(1+$G1331))^(1+$E1331)*(1+AL$7)^$D1331*(AL1313/AK1313)^$E1331*((AL1313+AL1322)/(AK1313+AK1322))^($F1331*(1+$E1331))</f>
        <v/>
      </c>
      <c r="AM1331" s="47">
        <f>AL1331*(1/(1+$G1331))^(1+$E1331)*(1+AM$7)^$D1331*(AM1313/AL1313)^$E1331*((AM1313+AM1322)/(AL1313+AL1322))^($F1331*(1+$E1331))</f>
        <v/>
      </c>
      <c r="AN1331" s="47">
        <f>AM1331*(1/(1+$G1331))^(1+$E1331)*(1+AN$7)^$D1331*(AN1313/AM1313)^$E1331*((AN1313+AN1322)/(AM1313+AM1322))^($F1331*(1+$E1331))</f>
        <v/>
      </c>
      <c r="AO1331" s="47">
        <f>AN1331*(1/(1+$G1331))^(1+$E1331)*(1+AO$7)^$D1331*(AO1313/AN1313)^$E1331*((AO1313+AO1322)/(AN1313+AN1322))^($F1331*(1+$E1331))</f>
        <v/>
      </c>
      <c r="AP1331" s="47">
        <f>AO1331*(1/(1+$G1331))^(1+$E1331)*(1+AP$7)^$D1331*(AP1313/AO1313)^$E1331*((AP1313+AP1322)/(AO1313+AO1322))^($F1331*(1+$E1331))</f>
        <v/>
      </c>
      <c r="AQ1331" s="47">
        <f>AP1331*(1/(1+$G1331))^(1+$E1331)*(1+AQ$7)^$D1331*(AQ1313/AP1313)^$E1331*((AQ1313+AQ1322)/(AP1313+AP1322))^($F1331*(1+$E1331))</f>
        <v/>
      </c>
      <c r="AR1331" s="47">
        <f>AQ1331*(1/(1+$G1331))^(1+$E1331)*(1+AR$7)^$D1331*(AR1313/AQ1313)^$E1331*((AR1313+AR1322)/(AQ1313+AQ1322))^($F1331*(1+$E1331))</f>
        <v/>
      </c>
      <c r="AS1331" s="47">
        <f>AR1331*(1/(1+$G1331))^(1+$E1331)*(1+AS$7)^$D1331*(AS1313/AR1313)^$E1331*((AS1313+AS1322)/(AR1313+AR1322))^($F1331*(1+$E1331))</f>
        <v/>
      </c>
      <c r="AT1331" s="47">
        <f>AS1331*(1/(1+$G1331))^(1+$E1331)*(1+AT$7)^$D1331*(AT1313/AS1313)^$E1331*((AT1313+AT1322)/(AS1313+AS1322))^($F1331*(1+$E1331))</f>
        <v/>
      </c>
      <c r="AU1331" s="47">
        <f>AT1331*(1/(1+$G1331))^(1+$E1331)*(1+AU$7)^$D1331*(AU1313/AT1313)^$E1331*((AU1313+AU1322)/(AT1313+AT1322))^($F1331*(1+$E1331))</f>
        <v/>
      </c>
      <c r="AV1331" s="47">
        <f>AU1331*(1/(1+$G1331))^(1+$E1331)*(1+AV$7)^$D1331*(AV1313/AU1313)^$E1331*((AV1313+AV1322)/(AU1313+AU1322))^($F1331*(1+$E1331))</f>
        <v/>
      </c>
      <c r="AW1331" s="47">
        <f>AV1331*(1/(1+$G1331))^(1+$E1331)*(1+AW$7)^$D1331*(AW1313/AV1313)^$E1331*((AW1313+AW1322)/(AV1313+AV1322))^($F1331*(1+$E1331))</f>
        <v/>
      </c>
      <c r="AX1331" s="48">
        <f>FUELUSE(AW1331,AX1313,AW1313,AX1322,AW1322,AX$7,$D1331,$E1331,$F1331,$G1331)</f>
        <v/>
      </c>
    </row>
    <row r="1332" hidden="1" outlineLevel="2">
      <c r="A1332" s="5" t="inlineStr">
        <is>
          <t>ener</t>
        </is>
      </c>
      <c r="B1332" s="5" t="inlineStr">
        <is>
          <t>ker</t>
        </is>
      </c>
      <c r="C1332" s="5" t="inlineStr">
        <is>
          <t>oen</t>
        </is>
      </c>
      <c r="D1332" s="40">
        <f>INDEX(Inputs!$N$5:$N$132,MATCH($B1332&amp;"|"&amp;$C1332,Inputs!$A$5:$A$132,0))</f>
        <v/>
      </c>
      <c r="E1332" s="40">
        <f>INDEX(Inputs!$O$5:$O$132,MATCH($B1332&amp;"|"&amp;$C1332,Inputs!$A$5:$A$132,0))</f>
        <v/>
      </c>
      <c r="F1332" s="40">
        <f>INDEX(Inputs!$P$5:$P$132,MATCH($B1332&amp;"|"&amp;$C1332,Inputs!$A$5:$A$132,0))</f>
        <v/>
      </c>
      <c r="G1332" s="40">
        <f>INDEX(Inputs!$Q$5:$Q$132,MATCH($B1332&amp;"|"&amp;$C1332,Inputs!$A$5:$A$132,0))</f>
        <v/>
      </c>
      <c r="H1332" s="5">
        <f>INDEX(Variables!$B$5:$B$105,MATCH($A1332,Variables!$A$5:$A$105,0))&amp;IF($C1332="",""," | "&amp;INDEX(Mapping!$B$5:$B$26,MATCH($C1332,Mapping!$A$5:$A$26,0))&amp;" | "&amp;INDEX(Mapping!$B$30:$B$41,MATCH($B1332,Mapping!$A$30:$A$41,0)))</f>
        <v/>
      </c>
      <c r="I1332" s="5">
        <f>INDEX(Variables!$C$5:$C$105,MATCH($A1332,Variables!$A$5:$A$105,0))</f>
        <v/>
      </c>
      <c r="J1332" s="5">
        <f>INDEX(Variables!$E$5:$E$105,MATCH($A1332,Variables!$A$5:$A$105,0))</f>
        <v/>
      </c>
      <c r="K1332" s="25">
        <f>LOWER(Settings!$C$4)&amp;".mit."&amp;$A1332&amp;IF($C1332="","","."&amp;$C1332&amp;"."&amp;$B1332)&amp;IF(INDEX(Variables!$D$5:$D$105,MATCH($A1332,Variables!$A$5:$A$105,0))="","","."&amp;INDEX(Variables!$D$5:$D$105,MATCH($A1332,Variables!$A$5:$A$105,0)))&amp;"."&amp;K$5</f>
        <v/>
      </c>
      <c r="L1332" s="46">
        <f>INDEX(Inputs!$U$5:$U$132,MATCH($B1332&amp;"|"&amp;$C1332,Inputs!$A$5:$A$132,0))</f>
        <v/>
      </c>
      <c r="M1332" s="47">
        <f>L1332*(1/(1+$G1332))^(1+$E1332)*(1+M$7)^$D1332*(M1314/L1314)^$E1332*((M1314+M1323)/(L1314+L1323))^($F1332*(1+$E1332))</f>
        <v/>
      </c>
      <c r="N1332" s="47">
        <f>M1332*(1/(1+$G1332))^(1+$E1332)*(1+N$7)^$D1332*(N1314/M1314)^$E1332*((N1314+N1323)/(M1314+M1323))^($F1332*(1+$E1332))</f>
        <v/>
      </c>
      <c r="O1332" s="47">
        <f>N1332*(1/(1+$G1332))^(1+$E1332)*(1+O$7)^$D1332*(O1314/N1314)^$E1332*((O1314+O1323)/(N1314+N1323))^($F1332*(1+$E1332))</f>
        <v/>
      </c>
      <c r="P1332" s="47">
        <f>O1332*(1/(1+$G1332))^(1+$E1332)*(1+P$7)^$D1332*(P1314/O1314)^$E1332*((P1314+P1323)/(O1314+O1323))^($F1332*(1+$E1332))</f>
        <v/>
      </c>
      <c r="Q1332" s="47">
        <f>P1332*(1/(1+$G1332))^(1+$E1332)*(1+Q$7)^$D1332*(Q1314/P1314)^$E1332*((Q1314+Q1323)/(P1314+P1323))^($F1332*(1+$E1332))</f>
        <v/>
      </c>
      <c r="R1332" s="47">
        <f>Q1332*(1/(1+$G1332))^(1+$E1332)*(1+R$7)^$D1332*(R1314/Q1314)^$E1332*((R1314+R1323)/(Q1314+Q1323))^($F1332*(1+$E1332))</f>
        <v/>
      </c>
      <c r="S1332" s="47">
        <f>R1332*(1/(1+$G1332))^(1+$E1332)*(1+S$7)^$D1332*(S1314/R1314)^$E1332*((S1314+S1323)/(R1314+R1323))^($F1332*(1+$E1332))</f>
        <v/>
      </c>
      <c r="T1332" s="47">
        <f>S1332*(1/(1+$G1332))^(1+$E1332)*(1+T$7)^$D1332*(T1314/S1314)^$E1332*((T1314+T1323)/(S1314+S1323))^($F1332*(1+$E1332))</f>
        <v/>
      </c>
      <c r="U1332" s="47">
        <f>T1332*(1/(1+$G1332))^(1+$E1332)*(1+U$7)^$D1332*(U1314/T1314)^$E1332*((U1314+U1323)/(T1314+T1323))^($F1332*(1+$E1332))</f>
        <v/>
      </c>
      <c r="V1332" s="47">
        <f>U1332*(1/(1+$G1332))^(1+$E1332)*(1+V$7)^$D1332*(V1314/U1314)^$E1332*((V1314+V1323)/(U1314+U1323))^($F1332*(1+$E1332))</f>
        <v/>
      </c>
      <c r="W1332" s="47">
        <f>V1332*(1/(1+$G1332))^(1+$E1332)*(1+W$7)^$D1332*(W1314/V1314)^$E1332*((W1314+W1323)/(V1314+V1323))^($F1332*(1+$E1332))</f>
        <v/>
      </c>
      <c r="X1332" s="47">
        <f>W1332*(1/(1+$G1332))^(1+$E1332)*(1+X$7)^$D1332*(X1314/W1314)^$E1332*((X1314+X1323)/(W1314+W1323))^($F1332*(1+$E1332))</f>
        <v/>
      </c>
      <c r="Y1332" s="47">
        <f>X1332*(1/(1+$G1332))^(1+$E1332)*(1+Y$7)^$D1332*(Y1314/X1314)^$E1332*((Y1314+Y1323)/(X1314+X1323))^($F1332*(1+$E1332))</f>
        <v/>
      </c>
      <c r="Z1332" s="47">
        <f>Y1332*(1/(1+$G1332))^(1+$E1332)*(1+Z$7)^$D1332*(Z1314/Y1314)^$E1332*((Z1314+Z1323)/(Y1314+Y1323))^($F1332*(1+$E1332))</f>
        <v/>
      </c>
      <c r="AA1332" s="47">
        <f>Z1332*(1/(1+$G1332))^(1+$E1332)*(1+AA$7)^$D1332*(AA1314/Z1314)^$E1332*((AA1314+AA1323)/(Z1314+Z1323))^($F1332*(1+$E1332))</f>
        <v/>
      </c>
      <c r="AB1332" s="47">
        <f>AA1332*(1/(1+$G1332))^(1+$E1332)*(1+AB$7)^$D1332*(AB1314/AA1314)^$E1332*((AB1314+AB1323)/(AA1314+AA1323))^($F1332*(1+$E1332))</f>
        <v/>
      </c>
      <c r="AC1332" s="47">
        <f>AB1332*(1/(1+$G1332))^(1+$E1332)*(1+AC$7)^$D1332*(AC1314/AB1314)^$E1332*((AC1314+AC1323)/(AB1314+AB1323))^($F1332*(1+$E1332))</f>
        <v/>
      </c>
      <c r="AD1332" s="48">
        <f>FUELUSE(AC1332,AD1314,AC1314,AD1323,AC1323,AD$7,$D1332,$E1332,$F1332,$G1332)</f>
        <v/>
      </c>
      <c r="AE1332" s="25">
        <f>LOWER(Settings!$C$4)&amp;".mit."&amp;$A1332&amp;IF($C1332="","","."&amp;$C1332&amp;"."&amp;$B1332)&amp;IF(INDEX(Variables!$D$5:$D$105,MATCH($A1332,Variables!$A$5:$A$105,0))="","","."&amp;INDEX(Variables!$D$5:$D$105,MATCH($A1332,Variables!$A$5:$A$105,0)))&amp;"."&amp;AE$5</f>
        <v/>
      </c>
      <c r="AF1332" s="46">
        <f>INDEX(Inputs!$U$5:$U$132,MATCH($B1332&amp;"|"&amp;$C1332,Inputs!$A$5:$A$132,0))</f>
        <v/>
      </c>
      <c r="AG1332" s="47">
        <f>AF1332*(1/(1+$G1332))^(1+$E1332)*(1+AG$7)^$D1332*(AG1314/AF1314)^$E1332*((AG1314+AG1323)/(AF1314+AF1323))^($F1332*(1+$E1332))</f>
        <v/>
      </c>
      <c r="AH1332" s="47">
        <f>AG1332*(1/(1+$G1332))^(1+$E1332)*(1+AH$7)^$D1332*(AH1314/AG1314)^$E1332*((AH1314+AH1323)/(AG1314+AG1323))^($F1332*(1+$E1332))</f>
        <v/>
      </c>
      <c r="AI1332" s="47">
        <f>AH1332*(1/(1+$G1332))^(1+$E1332)*(1+AI$7)^$D1332*(AI1314/AH1314)^$E1332*((AI1314+AI1323)/(AH1314+AH1323))^($F1332*(1+$E1332))</f>
        <v/>
      </c>
      <c r="AJ1332" s="47">
        <f>AI1332*(1/(1+$G1332))^(1+$E1332)*(1+AJ$7)^$D1332*(AJ1314/AI1314)^$E1332*((AJ1314+AJ1323)/(AI1314+AI1323))^($F1332*(1+$E1332))</f>
        <v/>
      </c>
      <c r="AK1332" s="47">
        <f>AJ1332*(1/(1+$G1332))^(1+$E1332)*(1+AK$7)^$D1332*(AK1314/AJ1314)^$E1332*((AK1314+AK1323)/(AJ1314+AJ1323))^($F1332*(1+$E1332))</f>
        <v/>
      </c>
      <c r="AL1332" s="47">
        <f>AK1332*(1/(1+$G1332))^(1+$E1332)*(1+AL$7)^$D1332*(AL1314/AK1314)^$E1332*((AL1314+AL1323)/(AK1314+AK1323))^($F1332*(1+$E1332))</f>
        <v/>
      </c>
      <c r="AM1332" s="47">
        <f>AL1332*(1/(1+$G1332))^(1+$E1332)*(1+AM$7)^$D1332*(AM1314/AL1314)^$E1332*((AM1314+AM1323)/(AL1314+AL1323))^($F1332*(1+$E1332))</f>
        <v/>
      </c>
      <c r="AN1332" s="47">
        <f>AM1332*(1/(1+$G1332))^(1+$E1332)*(1+AN$7)^$D1332*(AN1314/AM1314)^$E1332*((AN1314+AN1323)/(AM1314+AM1323))^($F1332*(1+$E1332))</f>
        <v/>
      </c>
      <c r="AO1332" s="47">
        <f>AN1332*(1/(1+$G1332))^(1+$E1332)*(1+AO$7)^$D1332*(AO1314/AN1314)^$E1332*((AO1314+AO1323)/(AN1314+AN1323))^($F1332*(1+$E1332))</f>
        <v/>
      </c>
      <c r="AP1332" s="47">
        <f>AO1332*(1/(1+$G1332))^(1+$E1332)*(1+AP$7)^$D1332*(AP1314/AO1314)^$E1332*((AP1314+AP1323)/(AO1314+AO1323))^($F1332*(1+$E1332))</f>
        <v/>
      </c>
      <c r="AQ1332" s="47">
        <f>AP1332*(1/(1+$G1332))^(1+$E1332)*(1+AQ$7)^$D1332*(AQ1314/AP1314)^$E1332*((AQ1314+AQ1323)/(AP1314+AP1323))^($F1332*(1+$E1332))</f>
        <v/>
      </c>
      <c r="AR1332" s="47">
        <f>AQ1332*(1/(1+$G1332))^(1+$E1332)*(1+AR$7)^$D1332*(AR1314/AQ1314)^$E1332*((AR1314+AR1323)/(AQ1314+AQ1323))^($F1332*(1+$E1332))</f>
        <v/>
      </c>
      <c r="AS1332" s="47">
        <f>AR1332*(1/(1+$G1332))^(1+$E1332)*(1+AS$7)^$D1332*(AS1314/AR1314)^$E1332*((AS1314+AS1323)/(AR1314+AR1323))^($F1332*(1+$E1332))</f>
        <v/>
      </c>
      <c r="AT1332" s="47">
        <f>AS1332*(1/(1+$G1332))^(1+$E1332)*(1+AT$7)^$D1332*(AT1314/AS1314)^$E1332*((AT1314+AT1323)/(AS1314+AS1323))^($F1332*(1+$E1332))</f>
        <v/>
      </c>
      <c r="AU1332" s="47">
        <f>AT1332*(1/(1+$G1332))^(1+$E1332)*(1+AU$7)^$D1332*(AU1314/AT1314)^$E1332*((AU1314+AU1323)/(AT1314+AT1323))^($F1332*(1+$E1332))</f>
        <v/>
      </c>
      <c r="AV1332" s="47">
        <f>AU1332*(1/(1+$G1332))^(1+$E1332)*(1+AV$7)^$D1332*(AV1314/AU1314)^$E1332*((AV1314+AV1323)/(AU1314+AU1323))^($F1332*(1+$E1332))</f>
        <v/>
      </c>
      <c r="AW1332" s="47">
        <f>AV1332*(1/(1+$G1332))^(1+$E1332)*(1+AW$7)^$D1332*(AW1314/AV1314)^$E1332*((AW1314+AW1323)/(AV1314+AV1323))^($F1332*(1+$E1332))</f>
        <v/>
      </c>
      <c r="AX1332" s="48">
        <f>FUELUSE(AW1332,AX1314,AW1314,AX1323,AW1323,AX$7,$D1332,$E1332,$F1332,$G1332)</f>
        <v/>
      </c>
    </row>
    <row r="1333" hidden="1" outlineLevel="2">
      <c r="A1333" s="5" t="inlineStr">
        <is>
          <t>ener</t>
        </is>
      </c>
      <c r="B1333" s="5" t="inlineStr">
        <is>
          <t>oop</t>
        </is>
      </c>
      <c r="C1333" s="5" t="inlineStr">
        <is>
          <t>oen</t>
        </is>
      </c>
      <c r="D1333" s="40">
        <f>INDEX(Inputs!$N$5:$N$132,MATCH($B1333&amp;"|"&amp;$C1333,Inputs!$A$5:$A$132,0))</f>
        <v/>
      </c>
      <c r="E1333" s="40">
        <f>INDEX(Inputs!$O$5:$O$132,MATCH($B1333&amp;"|"&amp;$C1333,Inputs!$A$5:$A$132,0))</f>
        <v/>
      </c>
      <c r="F1333" s="40">
        <f>INDEX(Inputs!$P$5:$P$132,MATCH($B1333&amp;"|"&amp;$C1333,Inputs!$A$5:$A$132,0))</f>
        <v/>
      </c>
      <c r="G1333" s="40">
        <f>INDEX(Inputs!$Q$5:$Q$132,MATCH($B1333&amp;"|"&amp;$C1333,Inputs!$A$5:$A$132,0))</f>
        <v/>
      </c>
      <c r="H1333" s="5">
        <f>INDEX(Variables!$B$5:$B$105,MATCH($A1333,Variables!$A$5:$A$105,0))&amp;IF($C1333="",""," | "&amp;INDEX(Mapping!$B$5:$B$26,MATCH($C1333,Mapping!$A$5:$A$26,0))&amp;" | "&amp;INDEX(Mapping!$B$30:$B$41,MATCH($B1333,Mapping!$A$30:$A$41,0)))</f>
        <v/>
      </c>
      <c r="I1333" s="5">
        <f>INDEX(Variables!$C$5:$C$105,MATCH($A1333,Variables!$A$5:$A$105,0))</f>
        <v/>
      </c>
      <c r="J1333" s="5">
        <f>INDEX(Variables!$E$5:$E$105,MATCH($A1333,Variables!$A$5:$A$105,0))</f>
        <v/>
      </c>
      <c r="K1333" s="25">
        <f>LOWER(Settings!$C$4)&amp;".mit."&amp;$A1333&amp;IF($C1333="","","."&amp;$C1333&amp;"."&amp;$B1333)&amp;IF(INDEX(Variables!$D$5:$D$105,MATCH($A1333,Variables!$A$5:$A$105,0))="","","."&amp;INDEX(Variables!$D$5:$D$105,MATCH($A1333,Variables!$A$5:$A$105,0)))&amp;"."&amp;K$5</f>
        <v/>
      </c>
      <c r="L1333" s="46">
        <f>INDEX(Inputs!$U$5:$U$132,MATCH($B1333&amp;"|"&amp;$C1333,Inputs!$A$5:$A$132,0))</f>
        <v/>
      </c>
      <c r="M1333" s="47">
        <f>L1333*(1/(1+$G1333))^(1+$E1333)*(1+M$7)^$D1333*(M1315/L1315)^$E1333*((M1315+M1324)/(L1315+L1324))^($F1333*(1+$E1333))</f>
        <v/>
      </c>
      <c r="N1333" s="47">
        <f>M1333*(1/(1+$G1333))^(1+$E1333)*(1+N$7)^$D1333*(N1315/M1315)^$E1333*((N1315+N1324)/(M1315+M1324))^($F1333*(1+$E1333))</f>
        <v/>
      </c>
      <c r="O1333" s="47">
        <f>N1333*(1/(1+$G1333))^(1+$E1333)*(1+O$7)^$D1333*(O1315/N1315)^$E1333*((O1315+O1324)/(N1315+N1324))^($F1333*(1+$E1333))</f>
        <v/>
      </c>
      <c r="P1333" s="47">
        <f>O1333*(1/(1+$G1333))^(1+$E1333)*(1+P$7)^$D1333*(P1315/O1315)^$E1333*((P1315+P1324)/(O1315+O1324))^($F1333*(1+$E1333))</f>
        <v/>
      </c>
      <c r="Q1333" s="47">
        <f>P1333*(1/(1+$G1333))^(1+$E1333)*(1+Q$7)^$D1333*(Q1315/P1315)^$E1333*((Q1315+Q1324)/(P1315+P1324))^($F1333*(1+$E1333))</f>
        <v/>
      </c>
      <c r="R1333" s="47">
        <f>Q1333*(1/(1+$G1333))^(1+$E1333)*(1+R$7)^$D1333*(R1315/Q1315)^$E1333*((R1315+R1324)/(Q1315+Q1324))^($F1333*(1+$E1333))</f>
        <v/>
      </c>
      <c r="S1333" s="47">
        <f>R1333*(1/(1+$G1333))^(1+$E1333)*(1+S$7)^$D1333*(S1315/R1315)^$E1333*((S1315+S1324)/(R1315+R1324))^($F1333*(1+$E1333))</f>
        <v/>
      </c>
      <c r="T1333" s="47">
        <f>S1333*(1/(1+$G1333))^(1+$E1333)*(1+T$7)^$D1333*(T1315/S1315)^$E1333*((T1315+T1324)/(S1315+S1324))^($F1333*(1+$E1333))</f>
        <v/>
      </c>
      <c r="U1333" s="47">
        <f>T1333*(1/(1+$G1333))^(1+$E1333)*(1+U$7)^$D1333*(U1315/T1315)^$E1333*((U1315+U1324)/(T1315+T1324))^($F1333*(1+$E1333))</f>
        <v/>
      </c>
      <c r="V1333" s="47">
        <f>U1333*(1/(1+$G1333))^(1+$E1333)*(1+V$7)^$D1333*(V1315/U1315)^$E1333*((V1315+V1324)/(U1315+U1324))^($F1333*(1+$E1333))</f>
        <v/>
      </c>
      <c r="W1333" s="47">
        <f>V1333*(1/(1+$G1333))^(1+$E1333)*(1+W$7)^$D1333*(W1315/V1315)^$E1333*((W1315+W1324)/(V1315+V1324))^($F1333*(1+$E1333))</f>
        <v/>
      </c>
      <c r="X1333" s="47">
        <f>W1333*(1/(1+$G1333))^(1+$E1333)*(1+X$7)^$D1333*(X1315/W1315)^$E1333*((X1315+X1324)/(W1315+W1324))^($F1333*(1+$E1333))</f>
        <v/>
      </c>
      <c r="Y1333" s="47">
        <f>X1333*(1/(1+$G1333))^(1+$E1333)*(1+Y$7)^$D1333*(Y1315/X1315)^$E1333*((Y1315+Y1324)/(X1315+X1324))^($F1333*(1+$E1333))</f>
        <v/>
      </c>
      <c r="Z1333" s="47">
        <f>Y1333*(1/(1+$G1333))^(1+$E1333)*(1+Z$7)^$D1333*(Z1315/Y1315)^$E1333*((Z1315+Z1324)/(Y1315+Y1324))^($F1333*(1+$E1333))</f>
        <v/>
      </c>
      <c r="AA1333" s="47">
        <f>Z1333*(1/(1+$G1333))^(1+$E1333)*(1+AA$7)^$D1333*(AA1315/Z1315)^$E1333*((AA1315+AA1324)/(Z1315+Z1324))^($F1333*(1+$E1333))</f>
        <v/>
      </c>
      <c r="AB1333" s="47">
        <f>AA1333*(1/(1+$G1333))^(1+$E1333)*(1+AB$7)^$D1333*(AB1315/AA1315)^$E1333*((AB1315+AB1324)/(AA1315+AA1324))^($F1333*(1+$E1333))</f>
        <v/>
      </c>
      <c r="AC1333" s="47">
        <f>AB1333*(1/(1+$G1333))^(1+$E1333)*(1+AC$7)^$D1333*(AC1315/AB1315)^$E1333*((AC1315+AC1324)/(AB1315+AB1324))^($F1333*(1+$E1333))</f>
        <v/>
      </c>
      <c r="AD1333" s="48">
        <f>FUELUSE(AC1333,AD1315,AC1315,AD1324,AC1324,AD$7,$D1333,$E1333,$F1333,$G1333)</f>
        <v/>
      </c>
      <c r="AE1333" s="25">
        <f>LOWER(Settings!$C$4)&amp;".mit."&amp;$A1333&amp;IF($C1333="","","."&amp;$C1333&amp;"."&amp;$B1333)&amp;IF(INDEX(Variables!$D$5:$D$105,MATCH($A1333,Variables!$A$5:$A$105,0))="","","."&amp;INDEX(Variables!$D$5:$D$105,MATCH($A1333,Variables!$A$5:$A$105,0)))&amp;"."&amp;AE$5</f>
        <v/>
      </c>
      <c r="AF1333" s="46">
        <f>INDEX(Inputs!$U$5:$U$132,MATCH($B1333&amp;"|"&amp;$C1333,Inputs!$A$5:$A$132,0))</f>
        <v/>
      </c>
      <c r="AG1333" s="47">
        <f>AF1333*(1/(1+$G1333))^(1+$E1333)*(1+AG$7)^$D1333*(AG1315/AF1315)^$E1333*((AG1315+AG1324)/(AF1315+AF1324))^($F1333*(1+$E1333))</f>
        <v/>
      </c>
      <c r="AH1333" s="47">
        <f>AG1333*(1/(1+$G1333))^(1+$E1333)*(1+AH$7)^$D1333*(AH1315/AG1315)^$E1333*((AH1315+AH1324)/(AG1315+AG1324))^($F1333*(1+$E1333))</f>
        <v/>
      </c>
      <c r="AI1333" s="47">
        <f>AH1333*(1/(1+$G1333))^(1+$E1333)*(1+AI$7)^$D1333*(AI1315/AH1315)^$E1333*((AI1315+AI1324)/(AH1315+AH1324))^($F1333*(1+$E1333))</f>
        <v/>
      </c>
      <c r="AJ1333" s="47">
        <f>AI1333*(1/(1+$G1333))^(1+$E1333)*(1+AJ$7)^$D1333*(AJ1315/AI1315)^$E1333*((AJ1315+AJ1324)/(AI1315+AI1324))^($F1333*(1+$E1333))</f>
        <v/>
      </c>
      <c r="AK1333" s="47">
        <f>AJ1333*(1/(1+$G1333))^(1+$E1333)*(1+AK$7)^$D1333*(AK1315/AJ1315)^$E1333*((AK1315+AK1324)/(AJ1315+AJ1324))^($F1333*(1+$E1333))</f>
        <v/>
      </c>
      <c r="AL1333" s="47">
        <f>AK1333*(1/(1+$G1333))^(1+$E1333)*(1+AL$7)^$D1333*(AL1315/AK1315)^$E1333*((AL1315+AL1324)/(AK1315+AK1324))^($F1333*(1+$E1333))</f>
        <v/>
      </c>
      <c r="AM1333" s="47">
        <f>AL1333*(1/(1+$G1333))^(1+$E1333)*(1+AM$7)^$D1333*(AM1315/AL1315)^$E1333*((AM1315+AM1324)/(AL1315+AL1324))^($F1333*(1+$E1333))</f>
        <v/>
      </c>
      <c r="AN1333" s="47">
        <f>AM1333*(1/(1+$G1333))^(1+$E1333)*(1+AN$7)^$D1333*(AN1315/AM1315)^$E1333*((AN1315+AN1324)/(AM1315+AM1324))^($F1333*(1+$E1333))</f>
        <v/>
      </c>
      <c r="AO1333" s="47">
        <f>AN1333*(1/(1+$G1333))^(1+$E1333)*(1+AO$7)^$D1333*(AO1315/AN1315)^$E1333*((AO1315+AO1324)/(AN1315+AN1324))^($F1333*(1+$E1333))</f>
        <v/>
      </c>
      <c r="AP1333" s="47">
        <f>AO1333*(1/(1+$G1333))^(1+$E1333)*(1+AP$7)^$D1333*(AP1315/AO1315)^$E1333*((AP1315+AP1324)/(AO1315+AO1324))^($F1333*(1+$E1333))</f>
        <v/>
      </c>
      <c r="AQ1333" s="47">
        <f>AP1333*(1/(1+$G1333))^(1+$E1333)*(1+AQ$7)^$D1333*(AQ1315/AP1315)^$E1333*((AQ1315+AQ1324)/(AP1315+AP1324))^($F1333*(1+$E1333))</f>
        <v/>
      </c>
      <c r="AR1333" s="47">
        <f>AQ1333*(1/(1+$G1333))^(1+$E1333)*(1+AR$7)^$D1333*(AR1315/AQ1315)^$E1333*((AR1315+AR1324)/(AQ1315+AQ1324))^($F1333*(1+$E1333))</f>
        <v/>
      </c>
      <c r="AS1333" s="47">
        <f>AR1333*(1/(1+$G1333))^(1+$E1333)*(1+AS$7)^$D1333*(AS1315/AR1315)^$E1333*((AS1315+AS1324)/(AR1315+AR1324))^($F1333*(1+$E1333))</f>
        <v/>
      </c>
      <c r="AT1333" s="47">
        <f>AS1333*(1/(1+$G1333))^(1+$E1333)*(1+AT$7)^$D1333*(AT1315/AS1315)^$E1333*((AT1315+AT1324)/(AS1315+AS1324))^($F1333*(1+$E1333))</f>
        <v/>
      </c>
      <c r="AU1333" s="47">
        <f>AT1333*(1/(1+$G1333))^(1+$E1333)*(1+AU$7)^$D1333*(AU1315/AT1315)^$E1333*((AU1315+AU1324)/(AT1315+AT1324))^($F1333*(1+$E1333))</f>
        <v/>
      </c>
      <c r="AV1333" s="47">
        <f>AU1333*(1/(1+$G1333))^(1+$E1333)*(1+AV$7)^$D1333*(AV1315/AU1315)^$E1333*((AV1315+AV1324)/(AU1315+AU1324))^($F1333*(1+$E1333))</f>
        <v/>
      </c>
      <c r="AW1333" s="47">
        <f>AV1333*(1/(1+$G1333))^(1+$E1333)*(1+AW$7)^$D1333*(AW1315/AV1315)^$E1333*((AW1315+AW1324)/(AV1315+AV1324))^($F1333*(1+$E1333))</f>
        <v/>
      </c>
      <c r="AX1333" s="48">
        <f>FUELUSE(AW1333,AX1315,AW1315,AX1324,AW1324,AX$7,$D1333,$E1333,$F1333,$G1333)</f>
        <v/>
      </c>
    </row>
    <row r="1334" hidden="1" outlineLevel="2">
      <c r="A1334" s="5" t="inlineStr">
        <is>
          <t>ener</t>
        </is>
      </c>
      <c r="B1334" s="5" t="inlineStr">
        <is>
          <t>bio</t>
        </is>
      </c>
      <c r="C1334" s="5" t="inlineStr">
        <is>
          <t>oen</t>
        </is>
      </c>
      <c r="D1334" s="40">
        <f>INDEX(Inputs!$N$5:$N$132,MATCH($B1334&amp;"|"&amp;$C1334,Inputs!$A$5:$A$132,0))</f>
        <v/>
      </c>
      <c r="E1334" s="40">
        <f>INDEX(Inputs!$O$5:$O$132,MATCH($B1334&amp;"|"&amp;$C1334,Inputs!$A$5:$A$132,0))</f>
        <v/>
      </c>
      <c r="F1334" s="40">
        <f>INDEX(Inputs!$P$5:$P$132,MATCH($B1334&amp;"|"&amp;$C1334,Inputs!$A$5:$A$132,0))</f>
        <v/>
      </c>
      <c r="G1334" s="40">
        <f>INDEX(Inputs!$Q$5:$Q$132,MATCH($B1334&amp;"|"&amp;$C1334,Inputs!$A$5:$A$132,0))</f>
        <v/>
      </c>
      <c r="H1334" s="5">
        <f>INDEX(Variables!$B$5:$B$105,MATCH($A1334,Variables!$A$5:$A$105,0))&amp;IF($C1334="",""," | "&amp;INDEX(Mapping!$B$5:$B$26,MATCH($C1334,Mapping!$A$5:$A$26,0))&amp;" | "&amp;INDEX(Mapping!$B$30:$B$41,MATCH($B1334,Mapping!$A$30:$A$41,0)))</f>
        <v/>
      </c>
      <c r="I1334" s="5">
        <f>INDEX(Variables!$C$5:$C$105,MATCH($A1334,Variables!$A$5:$A$105,0))</f>
        <v/>
      </c>
      <c r="J1334" s="5">
        <f>INDEX(Variables!$E$5:$E$105,MATCH($A1334,Variables!$A$5:$A$105,0))</f>
        <v/>
      </c>
      <c r="K1334" s="25">
        <f>LOWER(Settings!$C$4)&amp;".mit."&amp;$A1334&amp;IF($C1334="","","."&amp;$C1334&amp;"."&amp;$B1334)&amp;IF(INDEX(Variables!$D$5:$D$105,MATCH($A1334,Variables!$A$5:$A$105,0))="","","."&amp;INDEX(Variables!$D$5:$D$105,MATCH($A1334,Variables!$A$5:$A$105,0)))&amp;"."&amp;K$5</f>
        <v/>
      </c>
      <c r="L1334" s="46">
        <f>INDEX(Inputs!$U$5:$U$132,MATCH($B1334&amp;"|"&amp;$C1334,Inputs!$A$5:$A$132,0))</f>
        <v/>
      </c>
      <c r="M1334" s="47">
        <f>L1334*(1/(1+$G1334))^(1+$E1334)*(1+M$7)^$D1334*(M1316/L1316)^$E1334*((M1316+M1325)/(L1316+L1325))^($F1334*(1+$E1334))</f>
        <v/>
      </c>
      <c r="N1334" s="47">
        <f>M1334*(1/(1+$G1334))^(1+$E1334)*(1+N$7)^$D1334*(N1316/M1316)^$E1334*((N1316+N1325)/(M1316+M1325))^($F1334*(1+$E1334))</f>
        <v/>
      </c>
      <c r="O1334" s="47">
        <f>N1334*(1/(1+$G1334))^(1+$E1334)*(1+O$7)^$D1334*(O1316/N1316)^$E1334*((O1316+O1325)/(N1316+N1325))^($F1334*(1+$E1334))</f>
        <v/>
      </c>
      <c r="P1334" s="47">
        <f>O1334*(1/(1+$G1334))^(1+$E1334)*(1+P$7)^$D1334*(P1316/O1316)^$E1334*((P1316+P1325)/(O1316+O1325))^($F1334*(1+$E1334))</f>
        <v/>
      </c>
      <c r="Q1334" s="47">
        <f>P1334*(1/(1+$G1334))^(1+$E1334)*(1+Q$7)^$D1334*(Q1316/P1316)^$E1334*((Q1316+Q1325)/(P1316+P1325))^($F1334*(1+$E1334))</f>
        <v/>
      </c>
      <c r="R1334" s="47">
        <f>Q1334*(1/(1+$G1334))^(1+$E1334)*(1+R$7)^$D1334*(R1316/Q1316)^$E1334*((R1316+R1325)/(Q1316+Q1325))^($F1334*(1+$E1334))</f>
        <v/>
      </c>
      <c r="S1334" s="47">
        <f>R1334*(1/(1+$G1334))^(1+$E1334)*(1+S$7)^$D1334*(S1316/R1316)^$E1334*((S1316+S1325)/(R1316+R1325))^($F1334*(1+$E1334))</f>
        <v/>
      </c>
      <c r="T1334" s="47">
        <f>S1334*(1/(1+$G1334))^(1+$E1334)*(1+T$7)^$D1334*(T1316/S1316)^$E1334*((T1316+T1325)/(S1316+S1325))^($F1334*(1+$E1334))</f>
        <v/>
      </c>
      <c r="U1334" s="47">
        <f>T1334*(1/(1+$G1334))^(1+$E1334)*(1+U$7)^$D1334*(U1316/T1316)^$E1334*((U1316+U1325)/(T1316+T1325))^($F1334*(1+$E1334))</f>
        <v/>
      </c>
      <c r="V1334" s="47">
        <f>U1334*(1/(1+$G1334))^(1+$E1334)*(1+V$7)^$D1334*(V1316/U1316)^$E1334*((V1316+V1325)/(U1316+U1325))^($F1334*(1+$E1334))</f>
        <v/>
      </c>
      <c r="W1334" s="47">
        <f>V1334*(1/(1+$G1334))^(1+$E1334)*(1+W$7)^$D1334*(W1316/V1316)^$E1334*((W1316+W1325)/(V1316+V1325))^($F1334*(1+$E1334))</f>
        <v/>
      </c>
      <c r="X1334" s="47">
        <f>W1334*(1/(1+$G1334))^(1+$E1334)*(1+X$7)^$D1334*(X1316/W1316)^$E1334*((X1316+X1325)/(W1316+W1325))^($F1334*(1+$E1334))</f>
        <v/>
      </c>
      <c r="Y1334" s="47">
        <f>X1334*(1/(1+$G1334))^(1+$E1334)*(1+Y$7)^$D1334*(Y1316/X1316)^$E1334*((Y1316+Y1325)/(X1316+X1325))^($F1334*(1+$E1334))</f>
        <v/>
      </c>
      <c r="Z1334" s="47">
        <f>Y1334*(1/(1+$G1334))^(1+$E1334)*(1+Z$7)^$D1334*(Z1316/Y1316)^$E1334*((Z1316+Z1325)/(Y1316+Y1325))^($F1334*(1+$E1334))</f>
        <v/>
      </c>
      <c r="AA1334" s="47">
        <f>Z1334*(1/(1+$G1334))^(1+$E1334)*(1+AA$7)^$D1334*(AA1316/Z1316)^$E1334*((AA1316+AA1325)/(Z1316+Z1325))^($F1334*(1+$E1334))</f>
        <v/>
      </c>
      <c r="AB1334" s="47">
        <f>AA1334*(1/(1+$G1334))^(1+$E1334)*(1+AB$7)^$D1334*(AB1316/AA1316)^$E1334*((AB1316+AB1325)/(AA1316+AA1325))^($F1334*(1+$E1334))</f>
        <v/>
      </c>
      <c r="AC1334" s="47">
        <f>AB1334*(1/(1+$G1334))^(1+$E1334)*(1+AC$7)^$D1334*(AC1316/AB1316)^$E1334*((AC1316+AC1325)/(AB1316+AB1325))^($F1334*(1+$E1334))</f>
        <v/>
      </c>
      <c r="AD1334" s="48">
        <f>FUELUSE(AC1334,AD1316,AC1316,AD1325,AC1325,AD$7,$D1334,$E1334,$F1334,$G1334)</f>
        <v/>
      </c>
      <c r="AE1334" s="25">
        <f>LOWER(Settings!$C$4)&amp;".mit."&amp;$A1334&amp;IF($C1334="","","."&amp;$C1334&amp;"."&amp;$B1334)&amp;IF(INDEX(Variables!$D$5:$D$105,MATCH($A1334,Variables!$A$5:$A$105,0))="","","."&amp;INDEX(Variables!$D$5:$D$105,MATCH($A1334,Variables!$A$5:$A$105,0)))&amp;"."&amp;AE$5</f>
        <v/>
      </c>
      <c r="AF1334" s="46">
        <f>INDEX(Inputs!$U$5:$U$132,MATCH($B1334&amp;"|"&amp;$C1334,Inputs!$A$5:$A$132,0))</f>
        <v/>
      </c>
      <c r="AG1334" s="47">
        <f>AF1334*(1/(1+$G1334))^(1+$E1334)*(1+AG$7)^$D1334*(AG1316/AF1316)^$E1334*((AG1316+AG1325)/(AF1316+AF1325))^($F1334*(1+$E1334))</f>
        <v/>
      </c>
      <c r="AH1334" s="47">
        <f>AG1334*(1/(1+$G1334))^(1+$E1334)*(1+AH$7)^$D1334*(AH1316/AG1316)^$E1334*((AH1316+AH1325)/(AG1316+AG1325))^($F1334*(1+$E1334))</f>
        <v/>
      </c>
      <c r="AI1334" s="47">
        <f>AH1334*(1/(1+$G1334))^(1+$E1334)*(1+AI$7)^$D1334*(AI1316/AH1316)^$E1334*((AI1316+AI1325)/(AH1316+AH1325))^($F1334*(1+$E1334))</f>
        <v/>
      </c>
      <c r="AJ1334" s="47">
        <f>AI1334*(1/(1+$G1334))^(1+$E1334)*(1+AJ$7)^$D1334*(AJ1316/AI1316)^$E1334*((AJ1316+AJ1325)/(AI1316+AI1325))^($F1334*(1+$E1334))</f>
        <v/>
      </c>
      <c r="AK1334" s="47">
        <f>AJ1334*(1/(1+$G1334))^(1+$E1334)*(1+AK$7)^$D1334*(AK1316/AJ1316)^$E1334*((AK1316+AK1325)/(AJ1316+AJ1325))^($F1334*(1+$E1334))</f>
        <v/>
      </c>
      <c r="AL1334" s="47">
        <f>AK1334*(1/(1+$G1334))^(1+$E1334)*(1+AL$7)^$D1334*(AL1316/AK1316)^$E1334*((AL1316+AL1325)/(AK1316+AK1325))^($F1334*(1+$E1334))</f>
        <v/>
      </c>
      <c r="AM1334" s="47">
        <f>AL1334*(1/(1+$G1334))^(1+$E1334)*(1+AM$7)^$D1334*(AM1316/AL1316)^$E1334*((AM1316+AM1325)/(AL1316+AL1325))^($F1334*(1+$E1334))</f>
        <v/>
      </c>
      <c r="AN1334" s="47">
        <f>AM1334*(1/(1+$G1334))^(1+$E1334)*(1+AN$7)^$D1334*(AN1316/AM1316)^$E1334*((AN1316+AN1325)/(AM1316+AM1325))^($F1334*(1+$E1334))</f>
        <v/>
      </c>
      <c r="AO1334" s="47">
        <f>AN1334*(1/(1+$G1334))^(1+$E1334)*(1+AO$7)^$D1334*(AO1316/AN1316)^$E1334*((AO1316+AO1325)/(AN1316+AN1325))^($F1334*(1+$E1334))</f>
        <v/>
      </c>
      <c r="AP1334" s="47">
        <f>AO1334*(1/(1+$G1334))^(1+$E1334)*(1+AP$7)^$D1334*(AP1316/AO1316)^$E1334*((AP1316+AP1325)/(AO1316+AO1325))^($F1334*(1+$E1334))</f>
        <v/>
      </c>
      <c r="AQ1334" s="47">
        <f>AP1334*(1/(1+$G1334))^(1+$E1334)*(1+AQ$7)^$D1334*(AQ1316/AP1316)^$E1334*((AQ1316+AQ1325)/(AP1316+AP1325))^($F1334*(1+$E1334))</f>
        <v/>
      </c>
      <c r="AR1334" s="47">
        <f>AQ1334*(1/(1+$G1334))^(1+$E1334)*(1+AR$7)^$D1334*(AR1316/AQ1316)^$E1334*((AR1316+AR1325)/(AQ1316+AQ1325))^($F1334*(1+$E1334))</f>
        <v/>
      </c>
      <c r="AS1334" s="47">
        <f>AR1334*(1/(1+$G1334))^(1+$E1334)*(1+AS$7)^$D1334*(AS1316/AR1316)^$E1334*((AS1316+AS1325)/(AR1316+AR1325))^($F1334*(1+$E1334))</f>
        <v/>
      </c>
      <c r="AT1334" s="47">
        <f>AS1334*(1/(1+$G1334))^(1+$E1334)*(1+AT$7)^$D1334*(AT1316/AS1316)^$E1334*((AT1316+AT1325)/(AS1316+AS1325))^($F1334*(1+$E1334))</f>
        <v/>
      </c>
      <c r="AU1334" s="47">
        <f>AT1334*(1/(1+$G1334))^(1+$E1334)*(1+AU$7)^$D1334*(AU1316/AT1316)^$E1334*((AU1316+AU1325)/(AT1316+AT1325))^($F1334*(1+$E1334))</f>
        <v/>
      </c>
      <c r="AV1334" s="47">
        <f>AU1334*(1/(1+$G1334))^(1+$E1334)*(1+AV$7)^$D1334*(AV1316/AU1316)^$E1334*((AV1316+AV1325)/(AU1316+AU1325))^($F1334*(1+$E1334))</f>
        <v/>
      </c>
      <c r="AW1334" s="47">
        <f>AV1334*(1/(1+$G1334))^(1+$E1334)*(1+AW$7)^$D1334*(AW1316/AV1316)^$E1334*((AW1316+AW1325)/(AV1316+AV1325))^($F1334*(1+$E1334))</f>
        <v/>
      </c>
      <c r="AX1334" s="48">
        <f>FUELUSE(AW1334,AX1316,AW1316,AX1325,AW1325,AX$7,$D1334,$E1334,$F1334,$G1334)</f>
        <v/>
      </c>
    </row>
    <row r="1335" hidden="1" outlineLevel="2"/>
    <row r="1337">
      <c r="A1337" s="20" t="inlineStr">
        <is>
          <t>11. Results - energy consumption</t>
        </is>
      </c>
      <c r="B1337" s="21" t="n"/>
      <c r="C1337" s="21" t="n"/>
      <c r="D1337" s="21" t="n"/>
      <c r="E1337" s="21" t="n"/>
      <c r="F1337" s="21" t="n"/>
      <c r="G1337" s="21" t="n"/>
      <c r="H1337" s="21" t="n"/>
      <c r="I1337" s="21" t="n"/>
      <c r="J1337" s="21" t="n"/>
      <c r="K1337" s="21" t="n"/>
      <c r="L1337" s="21" t="n"/>
      <c r="M1337" s="21" t="n"/>
      <c r="N1337" s="21" t="n"/>
      <c r="O1337" s="21" t="n"/>
      <c r="P1337" s="21" t="n"/>
      <c r="Q1337" s="21" t="n"/>
      <c r="R1337" s="21" t="n"/>
      <c r="S1337" s="21" t="n"/>
      <c r="T1337" s="21" t="n"/>
      <c r="U1337" s="21" t="n"/>
      <c r="V1337" s="21" t="n"/>
      <c r="W1337" s="21" t="n"/>
      <c r="X1337" s="21" t="n"/>
      <c r="Y1337" s="21" t="n"/>
      <c r="Z1337" s="21" t="n"/>
      <c r="AA1337" s="21" t="n"/>
      <c r="AB1337" s="21" t="n"/>
      <c r="AC1337" s="21" t="n"/>
      <c r="AD1337" s="21" t="n"/>
      <c r="AE1337" s="21" t="n"/>
      <c r="AF1337" s="21" t="n"/>
      <c r="AG1337" s="21" t="n"/>
      <c r="AH1337" s="21" t="n"/>
      <c r="AI1337" s="21" t="n"/>
      <c r="AJ1337" s="21" t="n"/>
      <c r="AK1337" s="21" t="n"/>
      <c r="AL1337" s="21" t="n"/>
      <c r="AM1337" s="21" t="n"/>
      <c r="AN1337" s="21" t="n"/>
      <c r="AO1337" s="21" t="n"/>
      <c r="AP1337" s="21" t="n"/>
      <c r="AQ1337" s="21" t="n"/>
      <c r="AR1337" s="21" t="n"/>
      <c r="AS1337" s="21" t="n"/>
      <c r="AT1337" s="21" t="n"/>
      <c r="AU1337" s="21" t="n"/>
      <c r="AV1337" s="21" t="n"/>
      <c r="AW1337" s="21" t="n"/>
      <c r="AX1337" s="21" t="n"/>
    </row>
    <row r="1338">
      <c r="A1338" s="9" t="inlineStr">
        <is>
          <t>ener</t>
        </is>
      </c>
      <c r="B1338" s="9" t="inlineStr">
        <is>
          <t>all</t>
        </is>
      </c>
      <c r="C1338" s="9" t="inlineStr">
        <is>
          <t>all</t>
        </is>
      </c>
      <c r="H1338" s="9">
        <f>INDEX(Variables!$B$5:$B$105,MATCH($A1338,Variables!$A$5:$A$105,0))&amp;IF($C1338="",""," | "&amp;INDEX(Mapping!$B$5:$B$26,MATCH($C1338,Mapping!$A$5:$A$26,0))&amp;" | "&amp;INDEX(Mapping!$B$30:$B$41,MATCH($B1338,Mapping!$A$30:$A$41,0)))</f>
        <v/>
      </c>
      <c r="I1338" s="9">
        <f>INDEX(Variables!$C$5:$C$105,MATCH($A1338,Variables!$A$5:$A$105,0))</f>
        <v/>
      </c>
      <c r="J1338" s="9">
        <f>INDEX(Variables!$E$5:$E$105,MATCH($A1338,Variables!$A$5:$A$105,0))</f>
        <v/>
      </c>
      <c r="K1338" s="30">
        <f>LOWER(Settings!$C$4)&amp;".mit."&amp;$A1338&amp;IF($C1338="","","."&amp;$C1338&amp;"."&amp;$B1338)&amp;IF(INDEX(Variables!$D$5:$D$105,MATCH($A1338,Variables!$A$5:$A$105,0))="","","."&amp;INDEX(Variables!$D$5:$D$105,MATCH($A1338,Variables!$A$5:$A$105,0)))&amp;"."&amp;K$5</f>
        <v/>
      </c>
      <c r="L1338" s="44">
        <f>SUMIFS(L$301:L$1335,$A$301:$A$1335,"ener",$B$301:$B$1335,"&lt;&gt;all")</f>
        <v/>
      </c>
      <c r="M1338" s="45">
        <f>SUMIFS(M$301:M$1335,$A$301:$A$1335,"ener",$B$301:$B$1335,"&lt;&gt;all")</f>
        <v/>
      </c>
      <c r="N1338" s="45">
        <f>SUMIFS(N$301:N$1335,$A$301:$A$1335,"ener",$B$301:$B$1335,"&lt;&gt;all")</f>
        <v/>
      </c>
      <c r="O1338" s="45">
        <f>SUMIFS(O$301:O$1335,$A$301:$A$1335,"ener",$B$301:$B$1335,"&lt;&gt;all")</f>
        <v/>
      </c>
      <c r="P1338" s="45">
        <f>SUMIFS(P$301:P$1335,$A$301:$A$1335,"ener",$B$301:$B$1335,"&lt;&gt;all")</f>
        <v/>
      </c>
      <c r="Q1338" s="45">
        <f>SUMIFS(Q$301:Q$1335,$A$301:$A$1335,"ener",$B$301:$B$1335,"&lt;&gt;all")</f>
        <v/>
      </c>
      <c r="R1338" s="45">
        <f>SUMIFS(R$301:R$1335,$A$301:$A$1335,"ener",$B$301:$B$1335,"&lt;&gt;all")</f>
        <v/>
      </c>
      <c r="S1338" s="45">
        <f>SUMIFS(S$301:S$1335,$A$301:$A$1335,"ener",$B$301:$B$1335,"&lt;&gt;all")</f>
        <v/>
      </c>
      <c r="T1338" s="45">
        <f>SUMIFS(T$301:T$1335,$A$301:$A$1335,"ener",$B$301:$B$1335,"&lt;&gt;all")</f>
        <v/>
      </c>
      <c r="U1338" s="45">
        <f>SUMIFS(U$301:U$1335,$A$301:$A$1335,"ener",$B$301:$B$1335,"&lt;&gt;all")</f>
        <v/>
      </c>
      <c r="V1338" s="45">
        <f>SUMIFS(V$301:V$1335,$A$301:$A$1335,"ener",$B$301:$B$1335,"&lt;&gt;all")</f>
        <v/>
      </c>
      <c r="W1338" s="45">
        <f>SUMIFS(W$301:W$1335,$A$301:$A$1335,"ener",$B$301:$B$1335,"&lt;&gt;all")</f>
        <v/>
      </c>
      <c r="X1338" s="45">
        <f>SUMIFS(X$301:X$1335,$A$301:$A$1335,"ener",$B$301:$B$1335,"&lt;&gt;all")</f>
        <v/>
      </c>
      <c r="Y1338" s="45">
        <f>SUMIFS(Y$301:Y$1335,$A$301:$A$1335,"ener",$B$301:$B$1335,"&lt;&gt;all")</f>
        <v/>
      </c>
      <c r="Z1338" s="45">
        <f>SUMIFS(Z$301:Z$1335,$A$301:$A$1335,"ener",$B$301:$B$1335,"&lt;&gt;all")</f>
        <v/>
      </c>
      <c r="AA1338" s="45">
        <f>SUMIFS(AA$301:AA$1335,$A$301:$A$1335,"ener",$B$301:$B$1335,"&lt;&gt;all")</f>
        <v/>
      </c>
      <c r="AB1338" s="45">
        <f>SUMIFS(AB$301:AB$1335,$A$301:$A$1335,"ener",$B$301:$B$1335,"&lt;&gt;all")</f>
        <v/>
      </c>
      <c r="AC1338" s="45">
        <f>SUMIFS(AC$301:AC$1335,$A$301:$A$1335,"ener",$B$301:$B$1335,"&lt;&gt;all")</f>
        <v/>
      </c>
      <c r="AD1338" s="45">
        <f>SUMIFS(AD$301:AD$1335,$A$301:$A$1335,"ener",$B$301:$B$1335,"&lt;&gt;all")</f>
        <v/>
      </c>
      <c r="AE1338" s="30">
        <f>LOWER(Settings!$C$4)&amp;".mit."&amp;$A1338&amp;IF($C1338="","","."&amp;$C1338&amp;"."&amp;$B1338)&amp;IF(INDEX(Variables!$D$5:$D$105,MATCH($A1338,Variables!$A$5:$A$105,0))="","","."&amp;INDEX(Variables!$D$5:$D$105,MATCH($A1338,Variables!$A$5:$A$105,0)))&amp;"."&amp;AE$5</f>
        <v/>
      </c>
      <c r="AF1338" s="44">
        <f>SUMIFS(AF$301:AF$1335,$A$301:$A$1335,"ener",$B$301:$B$1335,"&lt;&gt;all")</f>
        <v/>
      </c>
      <c r="AG1338" s="45">
        <f>SUMIFS(AG$301:AG$1335,$A$301:$A$1335,"ener",$B$301:$B$1335,"&lt;&gt;all")</f>
        <v/>
      </c>
      <c r="AH1338" s="45">
        <f>SUMIFS(AH$301:AH$1335,$A$301:$A$1335,"ener",$B$301:$B$1335,"&lt;&gt;all")</f>
        <v/>
      </c>
      <c r="AI1338" s="45">
        <f>SUMIFS(AI$301:AI$1335,$A$301:$A$1335,"ener",$B$301:$B$1335,"&lt;&gt;all")</f>
        <v/>
      </c>
      <c r="AJ1338" s="45">
        <f>SUMIFS(AJ$301:AJ$1335,$A$301:$A$1335,"ener",$B$301:$B$1335,"&lt;&gt;all")</f>
        <v/>
      </c>
      <c r="AK1338" s="45">
        <f>SUMIFS(AK$301:AK$1335,$A$301:$A$1335,"ener",$B$301:$B$1335,"&lt;&gt;all")</f>
        <v/>
      </c>
      <c r="AL1338" s="45">
        <f>SUMIFS(AL$301:AL$1335,$A$301:$A$1335,"ener",$B$301:$B$1335,"&lt;&gt;all")</f>
        <v/>
      </c>
      <c r="AM1338" s="45">
        <f>SUMIFS(AM$301:AM$1335,$A$301:$A$1335,"ener",$B$301:$B$1335,"&lt;&gt;all")</f>
        <v/>
      </c>
      <c r="AN1338" s="45">
        <f>SUMIFS(AN$301:AN$1335,$A$301:$A$1335,"ener",$B$301:$B$1335,"&lt;&gt;all")</f>
        <v/>
      </c>
      <c r="AO1338" s="45">
        <f>SUMIFS(AO$301:AO$1335,$A$301:$A$1335,"ener",$B$301:$B$1335,"&lt;&gt;all")</f>
        <v/>
      </c>
      <c r="AP1338" s="45">
        <f>SUMIFS(AP$301:AP$1335,$A$301:$A$1335,"ener",$B$301:$B$1335,"&lt;&gt;all")</f>
        <v/>
      </c>
      <c r="AQ1338" s="45">
        <f>SUMIFS(AQ$301:AQ$1335,$A$301:$A$1335,"ener",$B$301:$B$1335,"&lt;&gt;all")</f>
        <v/>
      </c>
      <c r="AR1338" s="45">
        <f>SUMIFS(AR$301:AR$1335,$A$301:$A$1335,"ener",$B$301:$B$1335,"&lt;&gt;all")</f>
        <v/>
      </c>
      <c r="AS1338" s="45">
        <f>SUMIFS(AS$301:AS$1335,$A$301:$A$1335,"ener",$B$301:$B$1335,"&lt;&gt;all")</f>
        <v/>
      </c>
      <c r="AT1338" s="45">
        <f>SUMIFS(AT$301:AT$1335,$A$301:$A$1335,"ener",$B$301:$B$1335,"&lt;&gt;all")</f>
        <v/>
      </c>
      <c r="AU1338" s="45">
        <f>SUMIFS(AU$301:AU$1335,$A$301:$A$1335,"ener",$B$301:$B$1335,"&lt;&gt;all")</f>
        <v/>
      </c>
      <c r="AV1338" s="45">
        <f>SUMIFS(AV$301:AV$1335,$A$301:$A$1335,"ener",$B$301:$B$1335,"&lt;&gt;all")</f>
        <v/>
      </c>
      <c r="AW1338" s="45">
        <f>SUMIFS(AW$301:AW$1335,$A$301:$A$1335,"ener",$B$301:$B$1335,"&lt;&gt;all")</f>
        <v/>
      </c>
      <c r="AX1338" s="45">
        <f>SUMIFS(AX$301:AX$1335,$A$301:$A$1335,"ener",$B$301:$B$1335,"&lt;&gt;all")</f>
        <v/>
      </c>
    </row>
    <row r="1340" outlineLevel="1">
      <c r="A1340" s="5" t="inlineStr">
        <is>
          <t>ener</t>
        </is>
      </c>
      <c r="B1340" s="5" t="inlineStr">
        <is>
          <t>all</t>
        </is>
      </c>
      <c r="C1340" s="5" t="inlineStr">
        <is>
          <t>rod</t>
        </is>
      </c>
      <c r="H1340" s="5">
        <f>INDEX(Variables!$B$5:$B$105,MATCH($A1340,Variables!$A$5:$A$105,0))&amp;IF($C1340="",""," | "&amp;INDEX(Mapping!$B$5:$B$26,MATCH($C1340,Mapping!$A$5:$A$26,0))&amp;" | "&amp;INDEX(Mapping!$B$30:$B$41,MATCH($B1340,Mapping!$A$30:$A$41,0)))</f>
        <v/>
      </c>
      <c r="I1340" s="5">
        <f>INDEX(Variables!$C$5:$C$105,MATCH($A1340,Variables!$A$5:$A$105,0))</f>
        <v/>
      </c>
      <c r="J1340" s="5">
        <f>INDEX(Variables!$E$5:$E$105,MATCH($A1340,Variables!$A$5:$A$105,0))</f>
        <v/>
      </c>
      <c r="K1340" s="25">
        <f>LOWER(Settings!$C$4)&amp;".mit."&amp;$A1340&amp;IF($C1340="","","."&amp;$C1340&amp;"."&amp;$B1340)&amp;IF(INDEX(Variables!$D$5:$D$105,MATCH($A1340,Variables!$A$5:$A$105,0))="","","."&amp;INDEX(Variables!$D$5:$D$105,MATCH($A1340,Variables!$A$5:$A$105,0)))&amp;"."&amp;K$5</f>
        <v/>
      </c>
      <c r="L1340" s="46">
        <f>SUMIFS(L$301:L$1335,$A$301:$A$1335,"ener",$C$301:$C$1335,$C1340,$B$301:$B$1335,"&lt;&gt;all")</f>
        <v/>
      </c>
      <c r="M1340" s="47">
        <f>SUMIFS(M$301:M$1335,$A$301:$A$1335,"ener",$C$301:$C$1335,$C1340,$B$301:$B$1335,"&lt;&gt;all")</f>
        <v/>
      </c>
      <c r="N1340" s="47">
        <f>SUMIFS(N$301:N$1335,$A$301:$A$1335,"ener",$C$301:$C$1335,$C1340,$B$301:$B$1335,"&lt;&gt;all")</f>
        <v/>
      </c>
      <c r="O1340" s="47">
        <f>SUMIFS(O$301:O$1335,$A$301:$A$1335,"ener",$C$301:$C$1335,$C1340,$B$301:$B$1335,"&lt;&gt;all")</f>
        <v/>
      </c>
      <c r="P1340" s="47">
        <f>SUMIFS(P$301:P$1335,$A$301:$A$1335,"ener",$C$301:$C$1335,$C1340,$B$301:$B$1335,"&lt;&gt;all")</f>
        <v/>
      </c>
      <c r="Q1340" s="47">
        <f>SUMIFS(Q$301:Q$1335,$A$301:$A$1335,"ener",$C$301:$C$1335,$C1340,$B$301:$B$1335,"&lt;&gt;all")</f>
        <v/>
      </c>
      <c r="R1340" s="47">
        <f>SUMIFS(R$301:R$1335,$A$301:$A$1335,"ener",$C$301:$C$1335,$C1340,$B$301:$B$1335,"&lt;&gt;all")</f>
        <v/>
      </c>
      <c r="S1340" s="47">
        <f>SUMIFS(S$301:S$1335,$A$301:$A$1335,"ener",$C$301:$C$1335,$C1340,$B$301:$B$1335,"&lt;&gt;all")</f>
        <v/>
      </c>
      <c r="T1340" s="47">
        <f>SUMIFS(T$301:T$1335,$A$301:$A$1335,"ener",$C$301:$C$1335,$C1340,$B$301:$B$1335,"&lt;&gt;all")</f>
        <v/>
      </c>
      <c r="U1340" s="47">
        <f>SUMIFS(U$301:U$1335,$A$301:$A$1335,"ener",$C$301:$C$1335,$C1340,$B$301:$B$1335,"&lt;&gt;all")</f>
        <v/>
      </c>
      <c r="V1340" s="47">
        <f>SUMIFS(V$301:V$1335,$A$301:$A$1335,"ener",$C$301:$C$1335,$C1340,$B$301:$B$1335,"&lt;&gt;all")</f>
        <v/>
      </c>
      <c r="W1340" s="47">
        <f>SUMIFS(W$301:W$1335,$A$301:$A$1335,"ener",$C$301:$C$1335,$C1340,$B$301:$B$1335,"&lt;&gt;all")</f>
        <v/>
      </c>
      <c r="X1340" s="47">
        <f>SUMIFS(X$301:X$1335,$A$301:$A$1335,"ener",$C$301:$C$1335,$C1340,$B$301:$B$1335,"&lt;&gt;all")</f>
        <v/>
      </c>
      <c r="Y1340" s="47">
        <f>SUMIFS(Y$301:Y$1335,$A$301:$A$1335,"ener",$C$301:$C$1335,$C1340,$B$301:$B$1335,"&lt;&gt;all")</f>
        <v/>
      </c>
      <c r="Z1340" s="47">
        <f>SUMIFS(Z$301:Z$1335,$A$301:$A$1335,"ener",$C$301:$C$1335,$C1340,$B$301:$B$1335,"&lt;&gt;all")</f>
        <v/>
      </c>
      <c r="AA1340" s="47">
        <f>SUMIFS(AA$301:AA$1335,$A$301:$A$1335,"ener",$C$301:$C$1335,$C1340,$B$301:$B$1335,"&lt;&gt;all")</f>
        <v/>
      </c>
      <c r="AB1340" s="47">
        <f>SUMIFS(AB$301:AB$1335,$A$301:$A$1335,"ener",$C$301:$C$1335,$C1340,$B$301:$B$1335,"&lt;&gt;all")</f>
        <v/>
      </c>
      <c r="AC1340" s="47">
        <f>SUMIFS(AC$301:AC$1335,$A$301:$A$1335,"ener",$C$301:$C$1335,$C1340,$B$301:$B$1335,"&lt;&gt;all")</f>
        <v/>
      </c>
      <c r="AD1340" s="47">
        <f>SUMIFS(AD$301:AD$1335,$A$301:$A$1335,"ener",$C$301:$C$1335,$C1340,$B$301:$B$1335,"&lt;&gt;all")</f>
        <v/>
      </c>
      <c r="AE1340" s="25">
        <f>LOWER(Settings!$C$4)&amp;".mit."&amp;$A1340&amp;IF($C1340="","","."&amp;$C1340&amp;"."&amp;$B1340)&amp;IF(INDEX(Variables!$D$5:$D$105,MATCH($A1340,Variables!$A$5:$A$105,0))="","","."&amp;INDEX(Variables!$D$5:$D$105,MATCH($A1340,Variables!$A$5:$A$105,0)))&amp;"."&amp;AE$5</f>
        <v/>
      </c>
      <c r="AF1340" s="46">
        <f>SUMIFS(AF$301:AF$1335,$A$301:$A$1335,"ener",$C$301:$C$1335,$C1340,$B$301:$B$1335,"&lt;&gt;all")</f>
        <v/>
      </c>
      <c r="AG1340" s="47">
        <f>SUMIFS(AG$301:AG$1335,$A$301:$A$1335,"ener",$C$301:$C$1335,$C1340,$B$301:$B$1335,"&lt;&gt;all")</f>
        <v/>
      </c>
      <c r="AH1340" s="47">
        <f>SUMIFS(AH$301:AH$1335,$A$301:$A$1335,"ener",$C$301:$C$1335,$C1340,$B$301:$B$1335,"&lt;&gt;all")</f>
        <v/>
      </c>
      <c r="AI1340" s="47">
        <f>SUMIFS(AI$301:AI$1335,$A$301:$A$1335,"ener",$C$301:$C$1335,$C1340,$B$301:$B$1335,"&lt;&gt;all")</f>
        <v/>
      </c>
      <c r="AJ1340" s="47">
        <f>SUMIFS(AJ$301:AJ$1335,$A$301:$A$1335,"ener",$C$301:$C$1335,$C1340,$B$301:$B$1335,"&lt;&gt;all")</f>
        <v/>
      </c>
      <c r="AK1340" s="47">
        <f>SUMIFS(AK$301:AK$1335,$A$301:$A$1335,"ener",$C$301:$C$1335,$C1340,$B$301:$B$1335,"&lt;&gt;all")</f>
        <v/>
      </c>
      <c r="AL1340" s="47">
        <f>SUMIFS(AL$301:AL$1335,$A$301:$A$1335,"ener",$C$301:$C$1335,$C1340,$B$301:$B$1335,"&lt;&gt;all")</f>
        <v/>
      </c>
      <c r="AM1340" s="47">
        <f>SUMIFS(AM$301:AM$1335,$A$301:$A$1335,"ener",$C$301:$C$1335,$C1340,$B$301:$B$1335,"&lt;&gt;all")</f>
        <v/>
      </c>
      <c r="AN1340" s="47">
        <f>SUMIFS(AN$301:AN$1335,$A$301:$A$1335,"ener",$C$301:$C$1335,$C1340,$B$301:$B$1335,"&lt;&gt;all")</f>
        <v/>
      </c>
      <c r="AO1340" s="47">
        <f>SUMIFS(AO$301:AO$1335,$A$301:$A$1335,"ener",$C$301:$C$1335,$C1340,$B$301:$B$1335,"&lt;&gt;all")</f>
        <v/>
      </c>
      <c r="AP1340" s="47">
        <f>SUMIFS(AP$301:AP$1335,$A$301:$A$1335,"ener",$C$301:$C$1335,$C1340,$B$301:$B$1335,"&lt;&gt;all")</f>
        <v/>
      </c>
      <c r="AQ1340" s="47">
        <f>SUMIFS(AQ$301:AQ$1335,$A$301:$A$1335,"ener",$C$301:$C$1335,$C1340,$B$301:$B$1335,"&lt;&gt;all")</f>
        <v/>
      </c>
      <c r="AR1340" s="47">
        <f>SUMIFS(AR$301:AR$1335,$A$301:$A$1335,"ener",$C$301:$C$1335,$C1340,$B$301:$B$1335,"&lt;&gt;all")</f>
        <v/>
      </c>
      <c r="AS1340" s="47">
        <f>SUMIFS(AS$301:AS$1335,$A$301:$A$1335,"ener",$C$301:$C$1335,$C1340,$B$301:$B$1335,"&lt;&gt;all")</f>
        <v/>
      </c>
      <c r="AT1340" s="47">
        <f>SUMIFS(AT$301:AT$1335,$A$301:$A$1335,"ener",$C$301:$C$1335,$C1340,$B$301:$B$1335,"&lt;&gt;all")</f>
        <v/>
      </c>
      <c r="AU1340" s="47">
        <f>SUMIFS(AU$301:AU$1335,$A$301:$A$1335,"ener",$C$301:$C$1335,$C1340,$B$301:$B$1335,"&lt;&gt;all")</f>
        <v/>
      </c>
      <c r="AV1340" s="47">
        <f>SUMIFS(AV$301:AV$1335,$A$301:$A$1335,"ener",$C$301:$C$1335,$C1340,$B$301:$B$1335,"&lt;&gt;all")</f>
        <v/>
      </c>
      <c r="AW1340" s="47">
        <f>SUMIFS(AW$301:AW$1335,$A$301:$A$1335,"ener",$C$301:$C$1335,$C1340,$B$301:$B$1335,"&lt;&gt;all")</f>
        <v/>
      </c>
      <c r="AX1340" s="47">
        <f>SUMIFS(AX$301:AX$1335,$A$301:$A$1335,"ener",$C$301:$C$1335,$C1340,$B$301:$B$1335,"&lt;&gt;all")</f>
        <v/>
      </c>
    </row>
    <row r="1341" outlineLevel="1">
      <c r="A1341" s="5" t="inlineStr">
        <is>
          <t>ener</t>
        </is>
      </c>
      <c r="B1341" s="5" t="inlineStr">
        <is>
          <t>all</t>
        </is>
      </c>
      <c r="C1341" s="5" t="inlineStr">
        <is>
          <t>ral</t>
        </is>
      </c>
      <c r="H1341" s="5">
        <f>INDEX(Variables!$B$5:$B$105,MATCH($A1341,Variables!$A$5:$A$105,0))&amp;IF($C1341="",""," | "&amp;INDEX(Mapping!$B$5:$B$26,MATCH($C1341,Mapping!$A$5:$A$26,0))&amp;" | "&amp;INDEX(Mapping!$B$30:$B$41,MATCH($B1341,Mapping!$A$30:$A$41,0)))</f>
        <v/>
      </c>
      <c r="I1341" s="5">
        <f>INDEX(Variables!$C$5:$C$105,MATCH($A1341,Variables!$A$5:$A$105,0))</f>
        <v/>
      </c>
      <c r="J1341" s="5">
        <f>INDEX(Variables!$E$5:$E$105,MATCH($A1341,Variables!$A$5:$A$105,0))</f>
        <v/>
      </c>
      <c r="K1341" s="25">
        <f>LOWER(Settings!$C$4)&amp;".mit."&amp;$A1341&amp;IF($C1341="","","."&amp;$C1341&amp;"."&amp;$B1341)&amp;IF(INDEX(Variables!$D$5:$D$105,MATCH($A1341,Variables!$A$5:$A$105,0))="","","."&amp;INDEX(Variables!$D$5:$D$105,MATCH($A1341,Variables!$A$5:$A$105,0)))&amp;"."&amp;K$5</f>
        <v/>
      </c>
      <c r="L1341" s="46">
        <f>SUMIFS(L$301:L$1335,$A$301:$A$1335,"ener",$C$301:$C$1335,$C1341,$B$301:$B$1335,"&lt;&gt;all")</f>
        <v/>
      </c>
      <c r="M1341" s="47">
        <f>SUMIFS(M$301:M$1335,$A$301:$A$1335,"ener",$C$301:$C$1335,$C1341,$B$301:$B$1335,"&lt;&gt;all")</f>
        <v/>
      </c>
      <c r="N1341" s="47">
        <f>SUMIFS(N$301:N$1335,$A$301:$A$1335,"ener",$C$301:$C$1335,$C1341,$B$301:$B$1335,"&lt;&gt;all")</f>
        <v/>
      </c>
      <c r="O1341" s="47">
        <f>SUMIFS(O$301:O$1335,$A$301:$A$1335,"ener",$C$301:$C$1335,$C1341,$B$301:$B$1335,"&lt;&gt;all")</f>
        <v/>
      </c>
      <c r="P1341" s="47">
        <f>SUMIFS(P$301:P$1335,$A$301:$A$1335,"ener",$C$301:$C$1335,$C1341,$B$301:$B$1335,"&lt;&gt;all")</f>
        <v/>
      </c>
      <c r="Q1341" s="47">
        <f>SUMIFS(Q$301:Q$1335,$A$301:$A$1335,"ener",$C$301:$C$1335,$C1341,$B$301:$B$1335,"&lt;&gt;all")</f>
        <v/>
      </c>
      <c r="R1341" s="47">
        <f>SUMIFS(R$301:R$1335,$A$301:$A$1335,"ener",$C$301:$C$1335,$C1341,$B$301:$B$1335,"&lt;&gt;all")</f>
        <v/>
      </c>
      <c r="S1341" s="47">
        <f>SUMIFS(S$301:S$1335,$A$301:$A$1335,"ener",$C$301:$C$1335,$C1341,$B$301:$B$1335,"&lt;&gt;all")</f>
        <v/>
      </c>
      <c r="T1341" s="47">
        <f>SUMIFS(T$301:T$1335,$A$301:$A$1335,"ener",$C$301:$C$1335,$C1341,$B$301:$B$1335,"&lt;&gt;all")</f>
        <v/>
      </c>
      <c r="U1341" s="47">
        <f>SUMIFS(U$301:U$1335,$A$301:$A$1335,"ener",$C$301:$C$1335,$C1341,$B$301:$B$1335,"&lt;&gt;all")</f>
        <v/>
      </c>
      <c r="V1341" s="47">
        <f>SUMIFS(V$301:V$1335,$A$301:$A$1335,"ener",$C$301:$C$1335,$C1341,$B$301:$B$1335,"&lt;&gt;all")</f>
        <v/>
      </c>
      <c r="W1341" s="47">
        <f>SUMIFS(W$301:W$1335,$A$301:$A$1335,"ener",$C$301:$C$1335,$C1341,$B$301:$B$1335,"&lt;&gt;all")</f>
        <v/>
      </c>
      <c r="X1341" s="47">
        <f>SUMIFS(X$301:X$1335,$A$301:$A$1335,"ener",$C$301:$C$1335,$C1341,$B$301:$B$1335,"&lt;&gt;all")</f>
        <v/>
      </c>
      <c r="Y1341" s="47">
        <f>SUMIFS(Y$301:Y$1335,$A$301:$A$1335,"ener",$C$301:$C$1335,$C1341,$B$301:$B$1335,"&lt;&gt;all")</f>
        <v/>
      </c>
      <c r="Z1341" s="47">
        <f>SUMIFS(Z$301:Z$1335,$A$301:$A$1335,"ener",$C$301:$C$1335,$C1341,$B$301:$B$1335,"&lt;&gt;all")</f>
        <v/>
      </c>
      <c r="AA1341" s="47">
        <f>SUMIFS(AA$301:AA$1335,$A$301:$A$1335,"ener",$C$301:$C$1335,$C1341,$B$301:$B$1335,"&lt;&gt;all")</f>
        <v/>
      </c>
      <c r="AB1341" s="47">
        <f>SUMIFS(AB$301:AB$1335,$A$301:$A$1335,"ener",$C$301:$C$1335,$C1341,$B$301:$B$1335,"&lt;&gt;all")</f>
        <v/>
      </c>
      <c r="AC1341" s="47">
        <f>SUMIFS(AC$301:AC$1335,$A$301:$A$1335,"ener",$C$301:$C$1335,$C1341,$B$301:$B$1335,"&lt;&gt;all")</f>
        <v/>
      </c>
      <c r="AD1341" s="47">
        <f>SUMIFS(AD$301:AD$1335,$A$301:$A$1335,"ener",$C$301:$C$1335,$C1341,$B$301:$B$1335,"&lt;&gt;all")</f>
        <v/>
      </c>
      <c r="AE1341" s="25">
        <f>LOWER(Settings!$C$4)&amp;".mit."&amp;$A1341&amp;IF($C1341="","","."&amp;$C1341&amp;"."&amp;$B1341)&amp;IF(INDEX(Variables!$D$5:$D$105,MATCH($A1341,Variables!$A$5:$A$105,0))="","","."&amp;INDEX(Variables!$D$5:$D$105,MATCH($A1341,Variables!$A$5:$A$105,0)))&amp;"."&amp;AE$5</f>
        <v/>
      </c>
      <c r="AF1341" s="46">
        <f>SUMIFS(AF$301:AF$1335,$A$301:$A$1335,"ener",$C$301:$C$1335,$C1341,$B$301:$B$1335,"&lt;&gt;all")</f>
        <v/>
      </c>
      <c r="AG1341" s="47">
        <f>SUMIFS(AG$301:AG$1335,$A$301:$A$1335,"ener",$C$301:$C$1335,$C1341,$B$301:$B$1335,"&lt;&gt;all")</f>
        <v/>
      </c>
      <c r="AH1341" s="47">
        <f>SUMIFS(AH$301:AH$1335,$A$301:$A$1335,"ener",$C$301:$C$1335,$C1341,$B$301:$B$1335,"&lt;&gt;all")</f>
        <v/>
      </c>
      <c r="AI1341" s="47">
        <f>SUMIFS(AI$301:AI$1335,$A$301:$A$1335,"ener",$C$301:$C$1335,$C1341,$B$301:$B$1335,"&lt;&gt;all")</f>
        <v/>
      </c>
      <c r="AJ1341" s="47">
        <f>SUMIFS(AJ$301:AJ$1335,$A$301:$A$1335,"ener",$C$301:$C$1335,$C1341,$B$301:$B$1335,"&lt;&gt;all")</f>
        <v/>
      </c>
      <c r="AK1341" s="47">
        <f>SUMIFS(AK$301:AK$1335,$A$301:$A$1335,"ener",$C$301:$C$1335,$C1341,$B$301:$B$1335,"&lt;&gt;all")</f>
        <v/>
      </c>
      <c r="AL1341" s="47">
        <f>SUMIFS(AL$301:AL$1335,$A$301:$A$1335,"ener",$C$301:$C$1335,$C1341,$B$301:$B$1335,"&lt;&gt;all")</f>
        <v/>
      </c>
      <c r="AM1341" s="47">
        <f>SUMIFS(AM$301:AM$1335,$A$301:$A$1335,"ener",$C$301:$C$1335,$C1341,$B$301:$B$1335,"&lt;&gt;all")</f>
        <v/>
      </c>
      <c r="AN1341" s="47">
        <f>SUMIFS(AN$301:AN$1335,$A$301:$A$1335,"ener",$C$301:$C$1335,$C1341,$B$301:$B$1335,"&lt;&gt;all")</f>
        <v/>
      </c>
      <c r="AO1341" s="47">
        <f>SUMIFS(AO$301:AO$1335,$A$301:$A$1335,"ener",$C$301:$C$1335,$C1341,$B$301:$B$1335,"&lt;&gt;all")</f>
        <v/>
      </c>
      <c r="AP1341" s="47">
        <f>SUMIFS(AP$301:AP$1335,$A$301:$A$1335,"ener",$C$301:$C$1335,$C1341,$B$301:$B$1335,"&lt;&gt;all")</f>
        <v/>
      </c>
      <c r="AQ1341" s="47">
        <f>SUMIFS(AQ$301:AQ$1335,$A$301:$A$1335,"ener",$C$301:$C$1335,$C1341,$B$301:$B$1335,"&lt;&gt;all")</f>
        <v/>
      </c>
      <c r="AR1341" s="47">
        <f>SUMIFS(AR$301:AR$1335,$A$301:$A$1335,"ener",$C$301:$C$1335,$C1341,$B$301:$B$1335,"&lt;&gt;all")</f>
        <v/>
      </c>
      <c r="AS1341" s="47">
        <f>SUMIFS(AS$301:AS$1335,$A$301:$A$1335,"ener",$C$301:$C$1335,$C1341,$B$301:$B$1335,"&lt;&gt;all")</f>
        <v/>
      </c>
      <c r="AT1341" s="47">
        <f>SUMIFS(AT$301:AT$1335,$A$301:$A$1335,"ener",$C$301:$C$1335,$C1341,$B$301:$B$1335,"&lt;&gt;all")</f>
        <v/>
      </c>
      <c r="AU1341" s="47">
        <f>SUMIFS(AU$301:AU$1335,$A$301:$A$1335,"ener",$C$301:$C$1335,$C1341,$B$301:$B$1335,"&lt;&gt;all")</f>
        <v/>
      </c>
      <c r="AV1341" s="47">
        <f>SUMIFS(AV$301:AV$1335,$A$301:$A$1335,"ener",$C$301:$C$1335,$C1341,$B$301:$B$1335,"&lt;&gt;all")</f>
        <v/>
      </c>
      <c r="AW1341" s="47">
        <f>SUMIFS(AW$301:AW$1335,$A$301:$A$1335,"ener",$C$301:$C$1335,$C1341,$B$301:$B$1335,"&lt;&gt;all")</f>
        <v/>
      </c>
      <c r="AX1341" s="47">
        <f>SUMIFS(AX$301:AX$1335,$A$301:$A$1335,"ener",$C$301:$C$1335,$C1341,$B$301:$B$1335,"&lt;&gt;all")</f>
        <v/>
      </c>
    </row>
    <row r="1342" outlineLevel="1">
      <c r="A1342" s="5" t="inlineStr">
        <is>
          <t>ener</t>
        </is>
      </c>
      <c r="B1342" s="5" t="inlineStr">
        <is>
          <t>all</t>
        </is>
      </c>
      <c r="C1342" s="5" t="inlineStr">
        <is>
          <t>avi</t>
        </is>
      </c>
      <c r="H1342" s="5">
        <f>INDEX(Variables!$B$5:$B$105,MATCH($A1342,Variables!$A$5:$A$105,0))&amp;IF($C1342="",""," | "&amp;INDEX(Mapping!$B$5:$B$26,MATCH($C1342,Mapping!$A$5:$A$26,0))&amp;" | "&amp;INDEX(Mapping!$B$30:$B$41,MATCH($B1342,Mapping!$A$30:$A$41,0)))</f>
        <v/>
      </c>
      <c r="I1342" s="5">
        <f>INDEX(Variables!$C$5:$C$105,MATCH($A1342,Variables!$A$5:$A$105,0))</f>
        <v/>
      </c>
      <c r="J1342" s="5">
        <f>INDEX(Variables!$E$5:$E$105,MATCH($A1342,Variables!$A$5:$A$105,0))</f>
        <v/>
      </c>
      <c r="K1342" s="25">
        <f>LOWER(Settings!$C$4)&amp;".mit."&amp;$A1342&amp;IF($C1342="","","."&amp;$C1342&amp;"."&amp;$B1342)&amp;IF(INDEX(Variables!$D$5:$D$105,MATCH($A1342,Variables!$A$5:$A$105,0))="","","."&amp;INDEX(Variables!$D$5:$D$105,MATCH($A1342,Variables!$A$5:$A$105,0)))&amp;"."&amp;K$5</f>
        <v/>
      </c>
      <c r="L1342" s="46">
        <f>SUMIFS(L$301:L$1335,$A$301:$A$1335,"ener",$C$301:$C$1335,$C1342,$B$301:$B$1335,"&lt;&gt;all")</f>
        <v/>
      </c>
      <c r="M1342" s="47">
        <f>SUMIFS(M$301:M$1335,$A$301:$A$1335,"ener",$C$301:$C$1335,$C1342,$B$301:$B$1335,"&lt;&gt;all")</f>
        <v/>
      </c>
      <c r="N1342" s="47">
        <f>SUMIFS(N$301:N$1335,$A$301:$A$1335,"ener",$C$301:$C$1335,$C1342,$B$301:$B$1335,"&lt;&gt;all")</f>
        <v/>
      </c>
      <c r="O1342" s="47">
        <f>SUMIFS(O$301:O$1335,$A$301:$A$1335,"ener",$C$301:$C$1335,$C1342,$B$301:$B$1335,"&lt;&gt;all")</f>
        <v/>
      </c>
      <c r="P1342" s="47">
        <f>SUMIFS(P$301:P$1335,$A$301:$A$1335,"ener",$C$301:$C$1335,$C1342,$B$301:$B$1335,"&lt;&gt;all")</f>
        <v/>
      </c>
      <c r="Q1342" s="47">
        <f>SUMIFS(Q$301:Q$1335,$A$301:$A$1335,"ener",$C$301:$C$1335,$C1342,$B$301:$B$1335,"&lt;&gt;all")</f>
        <v/>
      </c>
      <c r="R1342" s="47">
        <f>SUMIFS(R$301:R$1335,$A$301:$A$1335,"ener",$C$301:$C$1335,$C1342,$B$301:$B$1335,"&lt;&gt;all")</f>
        <v/>
      </c>
      <c r="S1342" s="47">
        <f>SUMIFS(S$301:S$1335,$A$301:$A$1335,"ener",$C$301:$C$1335,$C1342,$B$301:$B$1335,"&lt;&gt;all")</f>
        <v/>
      </c>
      <c r="T1342" s="47">
        <f>SUMIFS(T$301:T$1335,$A$301:$A$1335,"ener",$C$301:$C$1335,$C1342,$B$301:$B$1335,"&lt;&gt;all")</f>
        <v/>
      </c>
      <c r="U1342" s="47">
        <f>SUMIFS(U$301:U$1335,$A$301:$A$1335,"ener",$C$301:$C$1335,$C1342,$B$301:$B$1335,"&lt;&gt;all")</f>
        <v/>
      </c>
      <c r="V1342" s="47">
        <f>SUMIFS(V$301:V$1335,$A$301:$A$1335,"ener",$C$301:$C$1335,$C1342,$B$301:$B$1335,"&lt;&gt;all")</f>
        <v/>
      </c>
      <c r="W1342" s="47">
        <f>SUMIFS(W$301:W$1335,$A$301:$A$1335,"ener",$C$301:$C$1335,$C1342,$B$301:$B$1335,"&lt;&gt;all")</f>
        <v/>
      </c>
      <c r="X1342" s="47">
        <f>SUMIFS(X$301:X$1335,$A$301:$A$1335,"ener",$C$301:$C$1335,$C1342,$B$301:$B$1335,"&lt;&gt;all")</f>
        <v/>
      </c>
      <c r="Y1342" s="47">
        <f>SUMIFS(Y$301:Y$1335,$A$301:$A$1335,"ener",$C$301:$C$1335,$C1342,$B$301:$B$1335,"&lt;&gt;all")</f>
        <v/>
      </c>
      <c r="Z1342" s="47">
        <f>SUMIFS(Z$301:Z$1335,$A$301:$A$1335,"ener",$C$301:$C$1335,$C1342,$B$301:$B$1335,"&lt;&gt;all")</f>
        <v/>
      </c>
      <c r="AA1342" s="47">
        <f>SUMIFS(AA$301:AA$1335,$A$301:$A$1335,"ener",$C$301:$C$1335,$C1342,$B$301:$B$1335,"&lt;&gt;all")</f>
        <v/>
      </c>
      <c r="AB1342" s="47">
        <f>SUMIFS(AB$301:AB$1335,$A$301:$A$1335,"ener",$C$301:$C$1335,$C1342,$B$301:$B$1335,"&lt;&gt;all")</f>
        <v/>
      </c>
      <c r="AC1342" s="47">
        <f>SUMIFS(AC$301:AC$1335,$A$301:$A$1335,"ener",$C$301:$C$1335,$C1342,$B$301:$B$1335,"&lt;&gt;all")</f>
        <v/>
      </c>
      <c r="AD1342" s="47">
        <f>SUMIFS(AD$301:AD$1335,$A$301:$A$1335,"ener",$C$301:$C$1335,$C1342,$B$301:$B$1335,"&lt;&gt;all")</f>
        <v/>
      </c>
      <c r="AE1342" s="25">
        <f>LOWER(Settings!$C$4)&amp;".mit."&amp;$A1342&amp;IF($C1342="","","."&amp;$C1342&amp;"."&amp;$B1342)&amp;IF(INDEX(Variables!$D$5:$D$105,MATCH($A1342,Variables!$A$5:$A$105,0))="","","."&amp;INDEX(Variables!$D$5:$D$105,MATCH($A1342,Variables!$A$5:$A$105,0)))&amp;"."&amp;AE$5</f>
        <v/>
      </c>
      <c r="AF1342" s="46">
        <f>SUMIFS(AF$301:AF$1335,$A$301:$A$1335,"ener",$C$301:$C$1335,$C1342,$B$301:$B$1335,"&lt;&gt;all")</f>
        <v/>
      </c>
      <c r="AG1342" s="47">
        <f>SUMIFS(AG$301:AG$1335,$A$301:$A$1335,"ener",$C$301:$C$1335,$C1342,$B$301:$B$1335,"&lt;&gt;all")</f>
        <v/>
      </c>
      <c r="AH1342" s="47">
        <f>SUMIFS(AH$301:AH$1335,$A$301:$A$1335,"ener",$C$301:$C$1335,$C1342,$B$301:$B$1335,"&lt;&gt;all")</f>
        <v/>
      </c>
      <c r="AI1342" s="47">
        <f>SUMIFS(AI$301:AI$1335,$A$301:$A$1335,"ener",$C$301:$C$1335,$C1342,$B$301:$B$1335,"&lt;&gt;all")</f>
        <v/>
      </c>
      <c r="AJ1342" s="47">
        <f>SUMIFS(AJ$301:AJ$1335,$A$301:$A$1335,"ener",$C$301:$C$1335,$C1342,$B$301:$B$1335,"&lt;&gt;all")</f>
        <v/>
      </c>
      <c r="AK1342" s="47">
        <f>SUMIFS(AK$301:AK$1335,$A$301:$A$1335,"ener",$C$301:$C$1335,$C1342,$B$301:$B$1335,"&lt;&gt;all")</f>
        <v/>
      </c>
      <c r="AL1342" s="47">
        <f>SUMIFS(AL$301:AL$1335,$A$301:$A$1335,"ener",$C$301:$C$1335,$C1342,$B$301:$B$1335,"&lt;&gt;all")</f>
        <v/>
      </c>
      <c r="AM1342" s="47">
        <f>SUMIFS(AM$301:AM$1335,$A$301:$A$1335,"ener",$C$301:$C$1335,$C1342,$B$301:$B$1335,"&lt;&gt;all")</f>
        <v/>
      </c>
      <c r="AN1342" s="47">
        <f>SUMIFS(AN$301:AN$1335,$A$301:$A$1335,"ener",$C$301:$C$1335,$C1342,$B$301:$B$1335,"&lt;&gt;all")</f>
        <v/>
      </c>
      <c r="AO1342" s="47">
        <f>SUMIFS(AO$301:AO$1335,$A$301:$A$1335,"ener",$C$301:$C$1335,$C1342,$B$301:$B$1335,"&lt;&gt;all")</f>
        <v/>
      </c>
      <c r="AP1342" s="47">
        <f>SUMIFS(AP$301:AP$1335,$A$301:$A$1335,"ener",$C$301:$C$1335,$C1342,$B$301:$B$1335,"&lt;&gt;all")</f>
        <v/>
      </c>
      <c r="AQ1342" s="47">
        <f>SUMIFS(AQ$301:AQ$1335,$A$301:$A$1335,"ener",$C$301:$C$1335,$C1342,$B$301:$B$1335,"&lt;&gt;all")</f>
        <v/>
      </c>
      <c r="AR1342" s="47">
        <f>SUMIFS(AR$301:AR$1335,$A$301:$A$1335,"ener",$C$301:$C$1335,$C1342,$B$301:$B$1335,"&lt;&gt;all")</f>
        <v/>
      </c>
      <c r="AS1342" s="47">
        <f>SUMIFS(AS$301:AS$1335,$A$301:$A$1335,"ener",$C$301:$C$1335,$C1342,$B$301:$B$1335,"&lt;&gt;all")</f>
        <v/>
      </c>
      <c r="AT1342" s="47">
        <f>SUMIFS(AT$301:AT$1335,$A$301:$A$1335,"ener",$C$301:$C$1335,$C1342,$B$301:$B$1335,"&lt;&gt;all")</f>
        <v/>
      </c>
      <c r="AU1342" s="47">
        <f>SUMIFS(AU$301:AU$1335,$A$301:$A$1335,"ener",$C$301:$C$1335,$C1342,$B$301:$B$1335,"&lt;&gt;all")</f>
        <v/>
      </c>
      <c r="AV1342" s="47">
        <f>SUMIFS(AV$301:AV$1335,$A$301:$A$1335,"ener",$C$301:$C$1335,$C1342,$B$301:$B$1335,"&lt;&gt;all")</f>
        <v/>
      </c>
      <c r="AW1342" s="47">
        <f>SUMIFS(AW$301:AW$1335,$A$301:$A$1335,"ener",$C$301:$C$1335,$C1342,$B$301:$B$1335,"&lt;&gt;all")</f>
        <v/>
      </c>
      <c r="AX1342" s="47">
        <f>SUMIFS(AX$301:AX$1335,$A$301:$A$1335,"ener",$C$301:$C$1335,$C1342,$B$301:$B$1335,"&lt;&gt;all")</f>
        <v/>
      </c>
    </row>
    <row r="1343" outlineLevel="1">
      <c r="A1343" s="5" t="inlineStr">
        <is>
          <t>ener</t>
        </is>
      </c>
      <c r="B1343" s="5" t="inlineStr">
        <is>
          <t>all</t>
        </is>
      </c>
      <c r="C1343" s="5" t="inlineStr">
        <is>
          <t>nav</t>
        </is>
      </c>
      <c r="H1343" s="5">
        <f>INDEX(Variables!$B$5:$B$105,MATCH($A1343,Variables!$A$5:$A$105,0))&amp;IF($C1343="",""," | "&amp;INDEX(Mapping!$B$5:$B$26,MATCH($C1343,Mapping!$A$5:$A$26,0))&amp;" | "&amp;INDEX(Mapping!$B$30:$B$41,MATCH($B1343,Mapping!$A$30:$A$41,0)))</f>
        <v/>
      </c>
      <c r="I1343" s="5">
        <f>INDEX(Variables!$C$5:$C$105,MATCH($A1343,Variables!$A$5:$A$105,0))</f>
        <v/>
      </c>
      <c r="J1343" s="5">
        <f>INDEX(Variables!$E$5:$E$105,MATCH($A1343,Variables!$A$5:$A$105,0))</f>
        <v/>
      </c>
      <c r="K1343" s="25">
        <f>LOWER(Settings!$C$4)&amp;".mit."&amp;$A1343&amp;IF($C1343="","","."&amp;$C1343&amp;"."&amp;$B1343)&amp;IF(INDEX(Variables!$D$5:$D$105,MATCH($A1343,Variables!$A$5:$A$105,0))="","","."&amp;INDEX(Variables!$D$5:$D$105,MATCH($A1343,Variables!$A$5:$A$105,0)))&amp;"."&amp;K$5</f>
        <v/>
      </c>
      <c r="L1343" s="46">
        <f>SUMIFS(L$301:L$1335,$A$301:$A$1335,"ener",$C$301:$C$1335,$C1343,$B$301:$B$1335,"&lt;&gt;all")</f>
        <v/>
      </c>
      <c r="M1343" s="47">
        <f>SUMIFS(M$301:M$1335,$A$301:$A$1335,"ener",$C$301:$C$1335,$C1343,$B$301:$B$1335,"&lt;&gt;all")</f>
        <v/>
      </c>
      <c r="N1343" s="47">
        <f>SUMIFS(N$301:N$1335,$A$301:$A$1335,"ener",$C$301:$C$1335,$C1343,$B$301:$B$1335,"&lt;&gt;all")</f>
        <v/>
      </c>
      <c r="O1343" s="47">
        <f>SUMIFS(O$301:O$1335,$A$301:$A$1335,"ener",$C$301:$C$1335,$C1343,$B$301:$B$1335,"&lt;&gt;all")</f>
        <v/>
      </c>
      <c r="P1343" s="47">
        <f>SUMIFS(P$301:P$1335,$A$301:$A$1335,"ener",$C$301:$C$1335,$C1343,$B$301:$B$1335,"&lt;&gt;all")</f>
        <v/>
      </c>
      <c r="Q1343" s="47">
        <f>SUMIFS(Q$301:Q$1335,$A$301:$A$1335,"ener",$C$301:$C$1335,$C1343,$B$301:$B$1335,"&lt;&gt;all")</f>
        <v/>
      </c>
      <c r="R1343" s="47">
        <f>SUMIFS(R$301:R$1335,$A$301:$A$1335,"ener",$C$301:$C$1335,$C1343,$B$301:$B$1335,"&lt;&gt;all")</f>
        <v/>
      </c>
      <c r="S1343" s="47">
        <f>SUMIFS(S$301:S$1335,$A$301:$A$1335,"ener",$C$301:$C$1335,$C1343,$B$301:$B$1335,"&lt;&gt;all")</f>
        <v/>
      </c>
      <c r="T1343" s="47">
        <f>SUMIFS(T$301:T$1335,$A$301:$A$1335,"ener",$C$301:$C$1335,$C1343,$B$301:$B$1335,"&lt;&gt;all")</f>
        <v/>
      </c>
      <c r="U1343" s="47">
        <f>SUMIFS(U$301:U$1335,$A$301:$A$1335,"ener",$C$301:$C$1335,$C1343,$B$301:$B$1335,"&lt;&gt;all")</f>
        <v/>
      </c>
      <c r="V1343" s="47">
        <f>SUMIFS(V$301:V$1335,$A$301:$A$1335,"ener",$C$301:$C$1335,$C1343,$B$301:$B$1335,"&lt;&gt;all")</f>
        <v/>
      </c>
      <c r="W1343" s="47">
        <f>SUMIFS(W$301:W$1335,$A$301:$A$1335,"ener",$C$301:$C$1335,$C1343,$B$301:$B$1335,"&lt;&gt;all")</f>
        <v/>
      </c>
      <c r="X1343" s="47">
        <f>SUMIFS(X$301:X$1335,$A$301:$A$1335,"ener",$C$301:$C$1335,$C1343,$B$301:$B$1335,"&lt;&gt;all")</f>
        <v/>
      </c>
      <c r="Y1343" s="47">
        <f>SUMIFS(Y$301:Y$1335,$A$301:$A$1335,"ener",$C$301:$C$1335,$C1343,$B$301:$B$1335,"&lt;&gt;all")</f>
        <v/>
      </c>
      <c r="Z1343" s="47">
        <f>SUMIFS(Z$301:Z$1335,$A$301:$A$1335,"ener",$C$301:$C$1335,$C1343,$B$301:$B$1335,"&lt;&gt;all")</f>
        <v/>
      </c>
      <c r="AA1343" s="47">
        <f>SUMIFS(AA$301:AA$1335,$A$301:$A$1335,"ener",$C$301:$C$1335,$C1343,$B$301:$B$1335,"&lt;&gt;all")</f>
        <v/>
      </c>
      <c r="AB1343" s="47">
        <f>SUMIFS(AB$301:AB$1335,$A$301:$A$1335,"ener",$C$301:$C$1335,$C1343,$B$301:$B$1335,"&lt;&gt;all")</f>
        <v/>
      </c>
      <c r="AC1343" s="47">
        <f>SUMIFS(AC$301:AC$1335,$A$301:$A$1335,"ener",$C$301:$C$1335,$C1343,$B$301:$B$1335,"&lt;&gt;all")</f>
        <v/>
      </c>
      <c r="AD1343" s="47">
        <f>SUMIFS(AD$301:AD$1335,$A$301:$A$1335,"ener",$C$301:$C$1335,$C1343,$B$301:$B$1335,"&lt;&gt;all")</f>
        <v/>
      </c>
      <c r="AE1343" s="25">
        <f>LOWER(Settings!$C$4)&amp;".mit."&amp;$A1343&amp;IF($C1343="","","."&amp;$C1343&amp;"."&amp;$B1343)&amp;IF(INDEX(Variables!$D$5:$D$105,MATCH($A1343,Variables!$A$5:$A$105,0))="","","."&amp;INDEX(Variables!$D$5:$D$105,MATCH($A1343,Variables!$A$5:$A$105,0)))&amp;"."&amp;AE$5</f>
        <v/>
      </c>
      <c r="AF1343" s="46">
        <f>SUMIFS(AF$301:AF$1335,$A$301:$A$1335,"ener",$C$301:$C$1335,$C1343,$B$301:$B$1335,"&lt;&gt;all")</f>
        <v/>
      </c>
      <c r="AG1343" s="47">
        <f>SUMIFS(AG$301:AG$1335,$A$301:$A$1335,"ener",$C$301:$C$1335,$C1343,$B$301:$B$1335,"&lt;&gt;all")</f>
        <v/>
      </c>
      <c r="AH1343" s="47">
        <f>SUMIFS(AH$301:AH$1335,$A$301:$A$1335,"ener",$C$301:$C$1335,$C1343,$B$301:$B$1335,"&lt;&gt;all")</f>
        <v/>
      </c>
      <c r="AI1343" s="47">
        <f>SUMIFS(AI$301:AI$1335,$A$301:$A$1335,"ener",$C$301:$C$1335,$C1343,$B$301:$B$1335,"&lt;&gt;all")</f>
        <v/>
      </c>
      <c r="AJ1343" s="47">
        <f>SUMIFS(AJ$301:AJ$1335,$A$301:$A$1335,"ener",$C$301:$C$1335,$C1343,$B$301:$B$1335,"&lt;&gt;all")</f>
        <v/>
      </c>
      <c r="AK1343" s="47">
        <f>SUMIFS(AK$301:AK$1335,$A$301:$A$1335,"ener",$C$301:$C$1335,$C1343,$B$301:$B$1335,"&lt;&gt;all")</f>
        <v/>
      </c>
      <c r="AL1343" s="47">
        <f>SUMIFS(AL$301:AL$1335,$A$301:$A$1335,"ener",$C$301:$C$1335,$C1343,$B$301:$B$1335,"&lt;&gt;all")</f>
        <v/>
      </c>
      <c r="AM1343" s="47">
        <f>SUMIFS(AM$301:AM$1335,$A$301:$A$1335,"ener",$C$301:$C$1335,$C1343,$B$301:$B$1335,"&lt;&gt;all")</f>
        <v/>
      </c>
      <c r="AN1343" s="47">
        <f>SUMIFS(AN$301:AN$1335,$A$301:$A$1335,"ener",$C$301:$C$1335,$C1343,$B$301:$B$1335,"&lt;&gt;all")</f>
        <v/>
      </c>
      <c r="AO1343" s="47">
        <f>SUMIFS(AO$301:AO$1335,$A$301:$A$1335,"ener",$C$301:$C$1335,$C1343,$B$301:$B$1335,"&lt;&gt;all")</f>
        <v/>
      </c>
      <c r="AP1343" s="47">
        <f>SUMIFS(AP$301:AP$1335,$A$301:$A$1335,"ener",$C$301:$C$1335,$C1343,$B$301:$B$1335,"&lt;&gt;all")</f>
        <v/>
      </c>
      <c r="AQ1343" s="47">
        <f>SUMIFS(AQ$301:AQ$1335,$A$301:$A$1335,"ener",$C$301:$C$1335,$C1343,$B$301:$B$1335,"&lt;&gt;all")</f>
        <v/>
      </c>
      <c r="AR1343" s="47">
        <f>SUMIFS(AR$301:AR$1335,$A$301:$A$1335,"ener",$C$301:$C$1335,$C1343,$B$301:$B$1335,"&lt;&gt;all")</f>
        <v/>
      </c>
      <c r="AS1343" s="47">
        <f>SUMIFS(AS$301:AS$1335,$A$301:$A$1335,"ener",$C$301:$C$1335,$C1343,$B$301:$B$1335,"&lt;&gt;all")</f>
        <v/>
      </c>
      <c r="AT1343" s="47">
        <f>SUMIFS(AT$301:AT$1335,$A$301:$A$1335,"ener",$C$301:$C$1335,$C1343,$B$301:$B$1335,"&lt;&gt;all")</f>
        <v/>
      </c>
      <c r="AU1343" s="47">
        <f>SUMIFS(AU$301:AU$1335,$A$301:$A$1335,"ener",$C$301:$C$1335,$C1343,$B$301:$B$1335,"&lt;&gt;all")</f>
        <v/>
      </c>
      <c r="AV1343" s="47">
        <f>SUMIFS(AV$301:AV$1335,$A$301:$A$1335,"ener",$C$301:$C$1335,$C1343,$B$301:$B$1335,"&lt;&gt;all")</f>
        <v/>
      </c>
      <c r="AW1343" s="47">
        <f>SUMIFS(AW$301:AW$1335,$A$301:$A$1335,"ener",$C$301:$C$1335,$C1343,$B$301:$B$1335,"&lt;&gt;all")</f>
        <v/>
      </c>
      <c r="AX1343" s="47">
        <f>SUMIFS(AX$301:AX$1335,$A$301:$A$1335,"ener",$C$301:$C$1335,$C1343,$B$301:$B$1335,"&lt;&gt;all")</f>
        <v/>
      </c>
    </row>
    <row r="1344" outlineLevel="1">
      <c r="A1344" s="5" t="inlineStr">
        <is>
          <t>ener</t>
        </is>
      </c>
      <c r="B1344" s="5" t="inlineStr">
        <is>
          <t>all</t>
        </is>
      </c>
      <c r="C1344" s="5" t="inlineStr">
        <is>
          <t>res</t>
        </is>
      </c>
      <c r="H1344" s="5">
        <f>INDEX(Variables!$B$5:$B$105,MATCH($A1344,Variables!$A$5:$A$105,0))&amp;IF($C1344="",""," | "&amp;INDEX(Mapping!$B$5:$B$26,MATCH($C1344,Mapping!$A$5:$A$26,0))&amp;" | "&amp;INDEX(Mapping!$B$30:$B$41,MATCH($B1344,Mapping!$A$30:$A$41,0)))</f>
        <v/>
      </c>
      <c r="I1344" s="5">
        <f>INDEX(Variables!$C$5:$C$105,MATCH($A1344,Variables!$A$5:$A$105,0))</f>
        <v/>
      </c>
      <c r="J1344" s="5">
        <f>INDEX(Variables!$E$5:$E$105,MATCH($A1344,Variables!$A$5:$A$105,0))</f>
        <v/>
      </c>
      <c r="K1344" s="25">
        <f>LOWER(Settings!$C$4)&amp;".mit."&amp;$A1344&amp;IF($C1344="","","."&amp;$C1344&amp;"."&amp;$B1344)&amp;IF(INDEX(Variables!$D$5:$D$105,MATCH($A1344,Variables!$A$5:$A$105,0))="","","."&amp;INDEX(Variables!$D$5:$D$105,MATCH($A1344,Variables!$A$5:$A$105,0)))&amp;"."&amp;K$5</f>
        <v/>
      </c>
      <c r="L1344" s="46">
        <f>SUMIFS(L$301:L$1335,$A$301:$A$1335,"ener",$C$301:$C$1335,$C1344,$B$301:$B$1335,"&lt;&gt;all")</f>
        <v/>
      </c>
      <c r="M1344" s="47">
        <f>SUMIFS(M$301:M$1335,$A$301:$A$1335,"ener",$C$301:$C$1335,$C1344,$B$301:$B$1335,"&lt;&gt;all")</f>
        <v/>
      </c>
      <c r="N1344" s="47">
        <f>SUMIFS(N$301:N$1335,$A$301:$A$1335,"ener",$C$301:$C$1335,$C1344,$B$301:$B$1335,"&lt;&gt;all")</f>
        <v/>
      </c>
      <c r="O1344" s="47">
        <f>SUMIFS(O$301:O$1335,$A$301:$A$1335,"ener",$C$301:$C$1335,$C1344,$B$301:$B$1335,"&lt;&gt;all")</f>
        <v/>
      </c>
      <c r="P1344" s="47">
        <f>SUMIFS(P$301:P$1335,$A$301:$A$1335,"ener",$C$301:$C$1335,$C1344,$B$301:$B$1335,"&lt;&gt;all")</f>
        <v/>
      </c>
      <c r="Q1344" s="47">
        <f>SUMIFS(Q$301:Q$1335,$A$301:$A$1335,"ener",$C$301:$C$1335,$C1344,$B$301:$B$1335,"&lt;&gt;all")</f>
        <v/>
      </c>
      <c r="R1344" s="47">
        <f>SUMIFS(R$301:R$1335,$A$301:$A$1335,"ener",$C$301:$C$1335,$C1344,$B$301:$B$1335,"&lt;&gt;all")</f>
        <v/>
      </c>
      <c r="S1344" s="47">
        <f>SUMIFS(S$301:S$1335,$A$301:$A$1335,"ener",$C$301:$C$1335,$C1344,$B$301:$B$1335,"&lt;&gt;all")</f>
        <v/>
      </c>
      <c r="T1344" s="47">
        <f>SUMIFS(T$301:T$1335,$A$301:$A$1335,"ener",$C$301:$C$1335,$C1344,$B$301:$B$1335,"&lt;&gt;all")</f>
        <v/>
      </c>
      <c r="U1344" s="47">
        <f>SUMIFS(U$301:U$1335,$A$301:$A$1335,"ener",$C$301:$C$1335,$C1344,$B$301:$B$1335,"&lt;&gt;all")</f>
        <v/>
      </c>
      <c r="V1344" s="47">
        <f>SUMIFS(V$301:V$1335,$A$301:$A$1335,"ener",$C$301:$C$1335,$C1344,$B$301:$B$1335,"&lt;&gt;all")</f>
        <v/>
      </c>
      <c r="W1344" s="47">
        <f>SUMIFS(W$301:W$1335,$A$301:$A$1335,"ener",$C$301:$C$1335,$C1344,$B$301:$B$1335,"&lt;&gt;all")</f>
        <v/>
      </c>
      <c r="X1344" s="47">
        <f>SUMIFS(X$301:X$1335,$A$301:$A$1335,"ener",$C$301:$C$1335,$C1344,$B$301:$B$1335,"&lt;&gt;all")</f>
        <v/>
      </c>
      <c r="Y1344" s="47">
        <f>SUMIFS(Y$301:Y$1335,$A$301:$A$1335,"ener",$C$301:$C$1335,$C1344,$B$301:$B$1335,"&lt;&gt;all")</f>
        <v/>
      </c>
      <c r="Z1344" s="47">
        <f>SUMIFS(Z$301:Z$1335,$A$301:$A$1335,"ener",$C$301:$C$1335,$C1344,$B$301:$B$1335,"&lt;&gt;all")</f>
        <v/>
      </c>
      <c r="AA1344" s="47">
        <f>SUMIFS(AA$301:AA$1335,$A$301:$A$1335,"ener",$C$301:$C$1335,$C1344,$B$301:$B$1335,"&lt;&gt;all")</f>
        <v/>
      </c>
      <c r="AB1344" s="47">
        <f>SUMIFS(AB$301:AB$1335,$A$301:$A$1335,"ener",$C$301:$C$1335,$C1344,$B$301:$B$1335,"&lt;&gt;all")</f>
        <v/>
      </c>
      <c r="AC1344" s="47">
        <f>SUMIFS(AC$301:AC$1335,$A$301:$A$1335,"ener",$C$301:$C$1335,$C1344,$B$301:$B$1335,"&lt;&gt;all")</f>
        <v/>
      </c>
      <c r="AD1344" s="47">
        <f>SUMIFS(AD$301:AD$1335,$A$301:$A$1335,"ener",$C$301:$C$1335,$C1344,$B$301:$B$1335,"&lt;&gt;all")</f>
        <v/>
      </c>
      <c r="AE1344" s="25">
        <f>LOWER(Settings!$C$4)&amp;".mit."&amp;$A1344&amp;IF($C1344="","","."&amp;$C1344&amp;"."&amp;$B1344)&amp;IF(INDEX(Variables!$D$5:$D$105,MATCH($A1344,Variables!$A$5:$A$105,0))="","","."&amp;INDEX(Variables!$D$5:$D$105,MATCH($A1344,Variables!$A$5:$A$105,0)))&amp;"."&amp;AE$5</f>
        <v/>
      </c>
      <c r="AF1344" s="46">
        <f>SUMIFS(AF$301:AF$1335,$A$301:$A$1335,"ener",$C$301:$C$1335,$C1344,$B$301:$B$1335,"&lt;&gt;all")</f>
        <v/>
      </c>
      <c r="AG1344" s="47">
        <f>SUMIFS(AG$301:AG$1335,$A$301:$A$1335,"ener",$C$301:$C$1335,$C1344,$B$301:$B$1335,"&lt;&gt;all")</f>
        <v/>
      </c>
      <c r="AH1344" s="47">
        <f>SUMIFS(AH$301:AH$1335,$A$301:$A$1335,"ener",$C$301:$C$1335,$C1344,$B$301:$B$1335,"&lt;&gt;all")</f>
        <v/>
      </c>
      <c r="AI1344" s="47">
        <f>SUMIFS(AI$301:AI$1335,$A$301:$A$1335,"ener",$C$301:$C$1335,$C1344,$B$301:$B$1335,"&lt;&gt;all")</f>
        <v/>
      </c>
      <c r="AJ1344" s="47">
        <f>SUMIFS(AJ$301:AJ$1335,$A$301:$A$1335,"ener",$C$301:$C$1335,$C1344,$B$301:$B$1335,"&lt;&gt;all")</f>
        <v/>
      </c>
      <c r="AK1344" s="47">
        <f>SUMIFS(AK$301:AK$1335,$A$301:$A$1335,"ener",$C$301:$C$1335,$C1344,$B$301:$B$1335,"&lt;&gt;all")</f>
        <v/>
      </c>
      <c r="AL1344" s="47">
        <f>SUMIFS(AL$301:AL$1335,$A$301:$A$1335,"ener",$C$301:$C$1335,$C1344,$B$301:$B$1335,"&lt;&gt;all")</f>
        <v/>
      </c>
      <c r="AM1344" s="47">
        <f>SUMIFS(AM$301:AM$1335,$A$301:$A$1335,"ener",$C$301:$C$1335,$C1344,$B$301:$B$1335,"&lt;&gt;all")</f>
        <v/>
      </c>
      <c r="AN1344" s="47">
        <f>SUMIFS(AN$301:AN$1335,$A$301:$A$1335,"ener",$C$301:$C$1335,$C1344,$B$301:$B$1335,"&lt;&gt;all")</f>
        <v/>
      </c>
      <c r="AO1344" s="47">
        <f>SUMIFS(AO$301:AO$1335,$A$301:$A$1335,"ener",$C$301:$C$1335,$C1344,$B$301:$B$1335,"&lt;&gt;all")</f>
        <v/>
      </c>
      <c r="AP1344" s="47">
        <f>SUMIFS(AP$301:AP$1335,$A$301:$A$1335,"ener",$C$301:$C$1335,$C1344,$B$301:$B$1335,"&lt;&gt;all")</f>
        <v/>
      </c>
      <c r="AQ1344" s="47">
        <f>SUMIFS(AQ$301:AQ$1335,$A$301:$A$1335,"ener",$C$301:$C$1335,$C1344,$B$301:$B$1335,"&lt;&gt;all")</f>
        <v/>
      </c>
      <c r="AR1344" s="47">
        <f>SUMIFS(AR$301:AR$1335,$A$301:$A$1335,"ener",$C$301:$C$1335,$C1344,$B$301:$B$1335,"&lt;&gt;all")</f>
        <v/>
      </c>
      <c r="AS1344" s="47">
        <f>SUMIFS(AS$301:AS$1335,$A$301:$A$1335,"ener",$C$301:$C$1335,$C1344,$B$301:$B$1335,"&lt;&gt;all")</f>
        <v/>
      </c>
      <c r="AT1344" s="47">
        <f>SUMIFS(AT$301:AT$1335,$A$301:$A$1335,"ener",$C$301:$C$1335,$C1344,$B$301:$B$1335,"&lt;&gt;all")</f>
        <v/>
      </c>
      <c r="AU1344" s="47">
        <f>SUMIFS(AU$301:AU$1335,$A$301:$A$1335,"ener",$C$301:$C$1335,$C1344,$B$301:$B$1335,"&lt;&gt;all")</f>
        <v/>
      </c>
      <c r="AV1344" s="47">
        <f>SUMIFS(AV$301:AV$1335,$A$301:$A$1335,"ener",$C$301:$C$1335,$C1344,$B$301:$B$1335,"&lt;&gt;all")</f>
        <v/>
      </c>
      <c r="AW1344" s="47">
        <f>SUMIFS(AW$301:AW$1335,$A$301:$A$1335,"ener",$C$301:$C$1335,$C1344,$B$301:$B$1335,"&lt;&gt;all")</f>
        <v/>
      </c>
      <c r="AX1344" s="47">
        <f>SUMIFS(AX$301:AX$1335,$A$301:$A$1335,"ener",$C$301:$C$1335,$C1344,$B$301:$B$1335,"&lt;&gt;all")</f>
        <v/>
      </c>
    </row>
    <row r="1345" outlineLevel="1">
      <c r="A1345" s="5" t="inlineStr">
        <is>
          <t>ener</t>
        </is>
      </c>
      <c r="B1345" s="5" t="inlineStr">
        <is>
          <t>all</t>
        </is>
      </c>
      <c r="C1345" s="5" t="inlineStr">
        <is>
          <t>foo</t>
        </is>
      </c>
      <c r="H1345" s="5">
        <f>INDEX(Variables!$B$5:$B$105,MATCH($A1345,Variables!$A$5:$A$105,0))&amp;IF($C1345="",""," | "&amp;INDEX(Mapping!$B$5:$B$26,MATCH($C1345,Mapping!$A$5:$A$26,0))&amp;" | "&amp;INDEX(Mapping!$B$30:$B$41,MATCH($B1345,Mapping!$A$30:$A$41,0)))</f>
        <v/>
      </c>
      <c r="I1345" s="5">
        <f>INDEX(Variables!$C$5:$C$105,MATCH($A1345,Variables!$A$5:$A$105,0))</f>
        <v/>
      </c>
      <c r="J1345" s="5">
        <f>INDEX(Variables!$E$5:$E$105,MATCH($A1345,Variables!$A$5:$A$105,0))</f>
        <v/>
      </c>
      <c r="K1345" s="25">
        <f>LOWER(Settings!$C$4)&amp;".mit."&amp;$A1345&amp;IF($C1345="","","."&amp;$C1345&amp;"."&amp;$B1345)&amp;IF(INDEX(Variables!$D$5:$D$105,MATCH($A1345,Variables!$A$5:$A$105,0))="","","."&amp;INDEX(Variables!$D$5:$D$105,MATCH($A1345,Variables!$A$5:$A$105,0)))&amp;"."&amp;K$5</f>
        <v/>
      </c>
      <c r="L1345" s="46">
        <f>SUMIFS(L$301:L$1335,$A$301:$A$1335,"ener",$C$301:$C$1335,$C1345,$B$301:$B$1335,"&lt;&gt;all")</f>
        <v/>
      </c>
      <c r="M1345" s="47">
        <f>SUMIFS(M$301:M$1335,$A$301:$A$1335,"ener",$C$301:$C$1335,$C1345,$B$301:$B$1335,"&lt;&gt;all")</f>
        <v/>
      </c>
      <c r="N1345" s="47">
        <f>SUMIFS(N$301:N$1335,$A$301:$A$1335,"ener",$C$301:$C$1335,$C1345,$B$301:$B$1335,"&lt;&gt;all")</f>
        <v/>
      </c>
      <c r="O1345" s="47">
        <f>SUMIFS(O$301:O$1335,$A$301:$A$1335,"ener",$C$301:$C$1335,$C1345,$B$301:$B$1335,"&lt;&gt;all")</f>
        <v/>
      </c>
      <c r="P1345" s="47">
        <f>SUMIFS(P$301:P$1335,$A$301:$A$1335,"ener",$C$301:$C$1335,$C1345,$B$301:$B$1335,"&lt;&gt;all")</f>
        <v/>
      </c>
      <c r="Q1345" s="47">
        <f>SUMIFS(Q$301:Q$1335,$A$301:$A$1335,"ener",$C$301:$C$1335,$C1345,$B$301:$B$1335,"&lt;&gt;all")</f>
        <v/>
      </c>
      <c r="R1345" s="47">
        <f>SUMIFS(R$301:R$1335,$A$301:$A$1335,"ener",$C$301:$C$1335,$C1345,$B$301:$B$1335,"&lt;&gt;all")</f>
        <v/>
      </c>
      <c r="S1345" s="47">
        <f>SUMIFS(S$301:S$1335,$A$301:$A$1335,"ener",$C$301:$C$1335,$C1345,$B$301:$B$1335,"&lt;&gt;all")</f>
        <v/>
      </c>
      <c r="T1345" s="47">
        <f>SUMIFS(T$301:T$1335,$A$301:$A$1335,"ener",$C$301:$C$1335,$C1345,$B$301:$B$1335,"&lt;&gt;all")</f>
        <v/>
      </c>
      <c r="U1345" s="47">
        <f>SUMIFS(U$301:U$1335,$A$301:$A$1335,"ener",$C$301:$C$1335,$C1345,$B$301:$B$1335,"&lt;&gt;all")</f>
        <v/>
      </c>
      <c r="V1345" s="47">
        <f>SUMIFS(V$301:V$1335,$A$301:$A$1335,"ener",$C$301:$C$1335,$C1345,$B$301:$B$1335,"&lt;&gt;all")</f>
        <v/>
      </c>
      <c r="W1345" s="47">
        <f>SUMIFS(W$301:W$1335,$A$301:$A$1335,"ener",$C$301:$C$1335,$C1345,$B$301:$B$1335,"&lt;&gt;all")</f>
        <v/>
      </c>
      <c r="X1345" s="47">
        <f>SUMIFS(X$301:X$1335,$A$301:$A$1335,"ener",$C$301:$C$1335,$C1345,$B$301:$B$1335,"&lt;&gt;all")</f>
        <v/>
      </c>
      <c r="Y1345" s="47">
        <f>SUMIFS(Y$301:Y$1335,$A$301:$A$1335,"ener",$C$301:$C$1335,$C1345,$B$301:$B$1335,"&lt;&gt;all")</f>
        <v/>
      </c>
      <c r="Z1345" s="47">
        <f>SUMIFS(Z$301:Z$1335,$A$301:$A$1335,"ener",$C$301:$C$1335,$C1345,$B$301:$B$1335,"&lt;&gt;all")</f>
        <v/>
      </c>
      <c r="AA1345" s="47">
        <f>SUMIFS(AA$301:AA$1335,$A$301:$A$1335,"ener",$C$301:$C$1335,$C1345,$B$301:$B$1335,"&lt;&gt;all")</f>
        <v/>
      </c>
      <c r="AB1345" s="47">
        <f>SUMIFS(AB$301:AB$1335,$A$301:$A$1335,"ener",$C$301:$C$1335,$C1345,$B$301:$B$1335,"&lt;&gt;all")</f>
        <v/>
      </c>
      <c r="AC1345" s="47">
        <f>SUMIFS(AC$301:AC$1335,$A$301:$A$1335,"ener",$C$301:$C$1335,$C1345,$B$301:$B$1335,"&lt;&gt;all")</f>
        <v/>
      </c>
      <c r="AD1345" s="47">
        <f>SUMIFS(AD$301:AD$1335,$A$301:$A$1335,"ener",$C$301:$C$1335,$C1345,$B$301:$B$1335,"&lt;&gt;all")</f>
        <v/>
      </c>
      <c r="AE1345" s="25">
        <f>LOWER(Settings!$C$4)&amp;".mit."&amp;$A1345&amp;IF($C1345="","","."&amp;$C1345&amp;"."&amp;$B1345)&amp;IF(INDEX(Variables!$D$5:$D$105,MATCH($A1345,Variables!$A$5:$A$105,0))="","","."&amp;INDEX(Variables!$D$5:$D$105,MATCH($A1345,Variables!$A$5:$A$105,0)))&amp;"."&amp;AE$5</f>
        <v/>
      </c>
      <c r="AF1345" s="46">
        <f>SUMIFS(AF$301:AF$1335,$A$301:$A$1335,"ener",$C$301:$C$1335,$C1345,$B$301:$B$1335,"&lt;&gt;all")</f>
        <v/>
      </c>
      <c r="AG1345" s="47">
        <f>SUMIFS(AG$301:AG$1335,$A$301:$A$1335,"ener",$C$301:$C$1335,$C1345,$B$301:$B$1335,"&lt;&gt;all")</f>
        <v/>
      </c>
      <c r="AH1345" s="47">
        <f>SUMIFS(AH$301:AH$1335,$A$301:$A$1335,"ener",$C$301:$C$1335,$C1345,$B$301:$B$1335,"&lt;&gt;all")</f>
        <v/>
      </c>
      <c r="AI1345" s="47">
        <f>SUMIFS(AI$301:AI$1335,$A$301:$A$1335,"ener",$C$301:$C$1335,$C1345,$B$301:$B$1335,"&lt;&gt;all")</f>
        <v/>
      </c>
      <c r="AJ1345" s="47">
        <f>SUMIFS(AJ$301:AJ$1335,$A$301:$A$1335,"ener",$C$301:$C$1335,$C1345,$B$301:$B$1335,"&lt;&gt;all")</f>
        <v/>
      </c>
      <c r="AK1345" s="47">
        <f>SUMIFS(AK$301:AK$1335,$A$301:$A$1335,"ener",$C$301:$C$1335,$C1345,$B$301:$B$1335,"&lt;&gt;all")</f>
        <v/>
      </c>
      <c r="AL1345" s="47">
        <f>SUMIFS(AL$301:AL$1335,$A$301:$A$1335,"ener",$C$301:$C$1335,$C1345,$B$301:$B$1335,"&lt;&gt;all")</f>
        <v/>
      </c>
      <c r="AM1345" s="47">
        <f>SUMIFS(AM$301:AM$1335,$A$301:$A$1335,"ener",$C$301:$C$1335,$C1345,$B$301:$B$1335,"&lt;&gt;all")</f>
        <v/>
      </c>
      <c r="AN1345" s="47">
        <f>SUMIFS(AN$301:AN$1335,$A$301:$A$1335,"ener",$C$301:$C$1335,$C1345,$B$301:$B$1335,"&lt;&gt;all")</f>
        <v/>
      </c>
      <c r="AO1345" s="47">
        <f>SUMIFS(AO$301:AO$1335,$A$301:$A$1335,"ener",$C$301:$C$1335,$C1345,$B$301:$B$1335,"&lt;&gt;all")</f>
        <v/>
      </c>
      <c r="AP1345" s="47">
        <f>SUMIFS(AP$301:AP$1335,$A$301:$A$1335,"ener",$C$301:$C$1335,$C1345,$B$301:$B$1335,"&lt;&gt;all")</f>
        <v/>
      </c>
      <c r="AQ1345" s="47">
        <f>SUMIFS(AQ$301:AQ$1335,$A$301:$A$1335,"ener",$C$301:$C$1335,$C1345,$B$301:$B$1335,"&lt;&gt;all")</f>
        <v/>
      </c>
      <c r="AR1345" s="47">
        <f>SUMIFS(AR$301:AR$1335,$A$301:$A$1335,"ener",$C$301:$C$1335,$C1345,$B$301:$B$1335,"&lt;&gt;all")</f>
        <v/>
      </c>
      <c r="AS1345" s="47">
        <f>SUMIFS(AS$301:AS$1335,$A$301:$A$1335,"ener",$C$301:$C$1335,$C1345,$B$301:$B$1335,"&lt;&gt;all")</f>
        <v/>
      </c>
      <c r="AT1345" s="47">
        <f>SUMIFS(AT$301:AT$1335,$A$301:$A$1335,"ener",$C$301:$C$1335,$C1345,$B$301:$B$1335,"&lt;&gt;all")</f>
        <v/>
      </c>
      <c r="AU1345" s="47">
        <f>SUMIFS(AU$301:AU$1335,$A$301:$A$1335,"ener",$C$301:$C$1335,$C1345,$B$301:$B$1335,"&lt;&gt;all")</f>
        <v/>
      </c>
      <c r="AV1345" s="47">
        <f>SUMIFS(AV$301:AV$1335,$A$301:$A$1335,"ener",$C$301:$C$1335,$C1345,$B$301:$B$1335,"&lt;&gt;all")</f>
        <v/>
      </c>
      <c r="AW1345" s="47">
        <f>SUMIFS(AW$301:AW$1335,$A$301:$A$1335,"ener",$C$301:$C$1335,$C1345,$B$301:$B$1335,"&lt;&gt;all")</f>
        <v/>
      </c>
      <c r="AX1345" s="47">
        <f>SUMIFS(AX$301:AX$1335,$A$301:$A$1335,"ener",$C$301:$C$1335,$C1345,$B$301:$B$1335,"&lt;&gt;all")</f>
        <v/>
      </c>
    </row>
    <row r="1346" outlineLevel="1">
      <c r="A1346" s="5" t="inlineStr">
        <is>
          <t>ener</t>
        </is>
      </c>
      <c r="B1346" s="5" t="inlineStr">
        <is>
          <t>all</t>
        </is>
      </c>
      <c r="C1346" s="5" t="inlineStr">
        <is>
          <t>srv</t>
        </is>
      </c>
      <c r="H1346" s="5">
        <f>INDEX(Variables!$B$5:$B$105,MATCH($A1346,Variables!$A$5:$A$105,0))&amp;IF($C1346="",""," | "&amp;INDEX(Mapping!$B$5:$B$26,MATCH($C1346,Mapping!$A$5:$A$26,0))&amp;" | "&amp;INDEX(Mapping!$B$30:$B$41,MATCH($B1346,Mapping!$A$30:$A$41,0)))</f>
        <v/>
      </c>
      <c r="I1346" s="5">
        <f>INDEX(Variables!$C$5:$C$105,MATCH($A1346,Variables!$A$5:$A$105,0))</f>
        <v/>
      </c>
      <c r="J1346" s="5">
        <f>INDEX(Variables!$E$5:$E$105,MATCH($A1346,Variables!$A$5:$A$105,0))</f>
        <v/>
      </c>
      <c r="K1346" s="25">
        <f>LOWER(Settings!$C$4)&amp;".mit."&amp;$A1346&amp;IF($C1346="","","."&amp;$C1346&amp;"."&amp;$B1346)&amp;IF(INDEX(Variables!$D$5:$D$105,MATCH($A1346,Variables!$A$5:$A$105,0))="","","."&amp;INDEX(Variables!$D$5:$D$105,MATCH($A1346,Variables!$A$5:$A$105,0)))&amp;"."&amp;K$5</f>
        <v/>
      </c>
      <c r="L1346" s="46">
        <f>SUMIFS(L$301:L$1335,$A$301:$A$1335,"ener",$C$301:$C$1335,$C1346,$B$301:$B$1335,"&lt;&gt;all")</f>
        <v/>
      </c>
      <c r="M1346" s="47">
        <f>SUMIFS(M$301:M$1335,$A$301:$A$1335,"ener",$C$301:$C$1335,$C1346,$B$301:$B$1335,"&lt;&gt;all")</f>
        <v/>
      </c>
      <c r="N1346" s="47">
        <f>SUMIFS(N$301:N$1335,$A$301:$A$1335,"ener",$C$301:$C$1335,$C1346,$B$301:$B$1335,"&lt;&gt;all")</f>
        <v/>
      </c>
      <c r="O1346" s="47">
        <f>SUMIFS(O$301:O$1335,$A$301:$A$1335,"ener",$C$301:$C$1335,$C1346,$B$301:$B$1335,"&lt;&gt;all")</f>
        <v/>
      </c>
      <c r="P1346" s="47">
        <f>SUMIFS(P$301:P$1335,$A$301:$A$1335,"ener",$C$301:$C$1335,$C1346,$B$301:$B$1335,"&lt;&gt;all")</f>
        <v/>
      </c>
      <c r="Q1346" s="47">
        <f>SUMIFS(Q$301:Q$1335,$A$301:$A$1335,"ener",$C$301:$C$1335,$C1346,$B$301:$B$1335,"&lt;&gt;all")</f>
        <v/>
      </c>
      <c r="R1346" s="47">
        <f>SUMIFS(R$301:R$1335,$A$301:$A$1335,"ener",$C$301:$C$1335,$C1346,$B$301:$B$1335,"&lt;&gt;all")</f>
        <v/>
      </c>
      <c r="S1346" s="47">
        <f>SUMIFS(S$301:S$1335,$A$301:$A$1335,"ener",$C$301:$C$1335,$C1346,$B$301:$B$1335,"&lt;&gt;all")</f>
        <v/>
      </c>
      <c r="T1346" s="47">
        <f>SUMIFS(T$301:T$1335,$A$301:$A$1335,"ener",$C$301:$C$1335,$C1346,$B$301:$B$1335,"&lt;&gt;all")</f>
        <v/>
      </c>
      <c r="U1346" s="47">
        <f>SUMIFS(U$301:U$1335,$A$301:$A$1335,"ener",$C$301:$C$1335,$C1346,$B$301:$B$1335,"&lt;&gt;all")</f>
        <v/>
      </c>
      <c r="V1346" s="47">
        <f>SUMIFS(V$301:V$1335,$A$301:$A$1335,"ener",$C$301:$C$1335,$C1346,$B$301:$B$1335,"&lt;&gt;all")</f>
        <v/>
      </c>
      <c r="W1346" s="47">
        <f>SUMIFS(W$301:W$1335,$A$301:$A$1335,"ener",$C$301:$C$1335,$C1346,$B$301:$B$1335,"&lt;&gt;all")</f>
        <v/>
      </c>
      <c r="X1346" s="47">
        <f>SUMIFS(X$301:X$1335,$A$301:$A$1335,"ener",$C$301:$C$1335,$C1346,$B$301:$B$1335,"&lt;&gt;all")</f>
        <v/>
      </c>
      <c r="Y1346" s="47">
        <f>SUMIFS(Y$301:Y$1335,$A$301:$A$1335,"ener",$C$301:$C$1335,$C1346,$B$301:$B$1335,"&lt;&gt;all")</f>
        <v/>
      </c>
      <c r="Z1346" s="47">
        <f>SUMIFS(Z$301:Z$1335,$A$301:$A$1335,"ener",$C$301:$C$1335,$C1346,$B$301:$B$1335,"&lt;&gt;all")</f>
        <v/>
      </c>
      <c r="AA1346" s="47">
        <f>SUMIFS(AA$301:AA$1335,$A$301:$A$1335,"ener",$C$301:$C$1335,$C1346,$B$301:$B$1335,"&lt;&gt;all")</f>
        <v/>
      </c>
      <c r="AB1346" s="47">
        <f>SUMIFS(AB$301:AB$1335,$A$301:$A$1335,"ener",$C$301:$C$1335,$C1346,$B$301:$B$1335,"&lt;&gt;all")</f>
        <v/>
      </c>
      <c r="AC1346" s="47">
        <f>SUMIFS(AC$301:AC$1335,$A$301:$A$1335,"ener",$C$301:$C$1335,$C1346,$B$301:$B$1335,"&lt;&gt;all")</f>
        <v/>
      </c>
      <c r="AD1346" s="47">
        <f>SUMIFS(AD$301:AD$1335,$A$301:$A$1335,"ener",$C$301:$C$1335,$C1346,$B$301:$B$1335,"&lt;&gt;all")</f>
        <v/>
      </c>
      <c r="AE1346" s="25">
        <f>LOWER(Settings!$C$4)&amp;".mit."&amp;$A1346&amp;IF($C1346="","","."&amp;$C1346&amp;"."&amp;$B1346)&amp;IF(INDEX(Variables!$D$5:$D$105,MATCH($A1346,Variables!$A$5:$A$105,0))="","","."&amp;INDEX(Variables!$D$5:$D$105,MATCH($A1346,Variables!$A$5:$A$105,0)))&amp;"."&amp;AE$5</f>
        <v/>
      </c>
      <c r="AF1346" s="46">
        <f>SUMIFS(AF$301:AF$1335,$A$301:$A$1335,"ener",$C$301:$C$1335,$C1346,$B$301:$B$1335,"&lt;&gt;all")</f>
        <v/>
      </c>
      <c r="AG1346" s="47">
        <f>SUMIFS(AG$301:AG$1335,$A$301:$A$1335,"ener",$C$301:$C$1335,$C1346,$B$301:$B$1335,"&lt;&gt;all")</f>
        <v/>
      </c>
      <c r="AH1346" s="47">
        <f>SUMIFS(AH$301:AH$1335,$A$301:$A$1335,"ener",$C$301:$C$1335,$C1346,$B$301:$B$1335,"&lt;&gt;all")</f>
        <v/>
      </c>
      <c r="AI1346" s="47">
        <f>SUMIFS(AI$301:AI$1335,$A$301:$A$1335,"ener",$C$301:$C$1335,$C1346,$B$301:$B$1335,"&lt;&gt;all")</f>
        <v/>
      </c>
      <c r="AJ1346" s="47">
        <f>SUMIFS(AJ$301:AJ$1335,$A$301:$A$1335,"ener",$C$301:$C$1335,$C1346,$B$301:$B$1335,"&lt;&gt;all")</f>
        <v/>
      </c>
      <c r="AK1346" s="47">
        <f>SUMIFS(AK$301:AK$1335,$A$301:$A$1335,"ener",$C$301:$C$1335,$C1346,$B$301:$B$1335,"&lt;&gt;all")</f>
        <v/>
      </c>
      <c r="AL1346" s="47">
        <f>SUMIFS(AL$301:AL$1335,$A$301:$A$1335,"ener",$C$301:$C$1335,$C1346,$B$301:$B$1335,"&lt;&gt;all")</f>
        <v/>
      </c>
      <c r="AM1346" s="47">
        <f>SUMIFS(AM$301:AM$1335,$A$301:$A$1335,"ener",$C$301:$C$1335,$C1346,$B$301:$B$1335,"&lt;&gt;all")</f>
        <v/>
      </c>
      <c r="AN1346" s="47">
        <f>SUMIFS(AN$301:AN$1335,$A$301:$A$1335,"ener",$C$301:$C$1335,$C1346,$B$301:$B$1335,"&lt;&gt;all")</f>
        <v/>
      </c>
      <c r="AO1346" s="47">
        <f>SUMIFS(AO$301:AO$1335,$A$301:$A$1335,"ener",$C$301:$C$1335,$C1346,$B$301:$B$1335,"&lt;&gt;all")</f>
        <v/>
      </c>
      <c r="AP1346" s="47">
        <f>SUMIFS(AP$301:AP$1335,$A$301:$A$1335,"ener",$C$301:$C$1335,$C1346,$B$301:$B$1335,"&lt;&gt;all")</f>
        <v/>
      </c>
      <c r="AQ1346" s="47">
        <f>SUMIFS(AQ$301:AQ$1335,$A$301:$A$1335,"ener",$C$301:$C$1335,$C1346,$B$301:$B$1335,"&lt;&gt;all")</f>
        <v/>
      </c>
      <c r="AR1346" s="47">
        <f>SUMIFS(AR$301:AR$1335,$A$301:$A$1335,"ener",$C$301:$C$1335,$C1346,$B$301:$B$1335,"&lt;&gt;all")</f>
        <v/>
      </c>
      <c r="AS1346" s="47">
        <f>SUMIFS(AS$301:AS$1335,$A$301:$A$1335,"ener",$C$301:$C$1335,$C1346,$B$301:$B$1335,"&lt;&gt;all")</f>
        <v/>
      </c>
      <c r="AT1346" s="47">
        <f>SUMIFS(AT$301:AT$1335,$A$301:$A$1335,"ener",$C$301:$C$1335,$C1346,$B$301:$B$1335,"&lt;&gt;all")</f>
        <v/>
      </c>
      <c r="AU1346" s="47">
        <f>SUMIFS(AU$301:AU$1335,$A$301:$A$1335,"ener",$C$301:$C$1335,$C1346,$B$301:$B$1335,"&lt;&gt;all")</f>
        <v/>
      </c>
      <c r="AV1346" s="47">
        <f>SUMIFS(AV$301:AV$1335,$A$301:$A$1335,"ener",$C$301:$C$1335,$C1346,$B$301:$B$1335,"&lt;&gt;all")</f>
        <v/>
      </c>
      <c r="AW1346" s="47">
        <f>SUMIFS(AW$301:AW$1335,$A$301:$A$1335,"ener",$C$301:$C$1335,$C1346,$B$301:$B$1335,"&lt;&gt;all")</f>
        <v/>
      </c>
      <c r="AX1346" s="47">
        <f>SUMIFS(AX$301:AX$1335,$A$301:$A$1335,"ener",$C$301:$C$1335,$C1346,$B$301:$B$1335,"&lt;&gt;all")</f>
        <v/>
      </c>
    </row>
    <row r="1347" outlineLevel="1">
      <c r="A1347" s="5" t="inlineStr">
        <is>
          <t>ener</t>
        </is>
      </c>
      <c r="B1347" s="5" t="inlineStr">
        <is>
          <t>all</t>
        </is>
      </c>
      <c r="C1347" s="5" t="inlineStr">
        <is>
          <t>mch</t>
        </is>
      </c>
      <c r="H1347" s="5">
        <f>INDEX(Variables!$B$5:$B$105,MATCH($A1347,Variables!$A$5:$A$105,0))&amp;IF($C1347="",""," | "&amp;INDEX(Mapping!$B$5:$B$26,MATCH($C1347,Mapping!$A$5:$A$26,0))&amp;" | "&amp;INDEX(Mapping!$B$30:$B$41,MATCH($B1347,Mapping!$A$30:$A$41,0)))</f>
        <v/>
      </c>
      <c r="I1347" s="5">
        <f>INDEX(Variables!$C$5:$C$105,MATCH($A1347,Variables!$A$5:$A$105,0))</f>
        <v/>
      </c>
      <c r="J1347" s="5">
        <f>INDEX(Variables!$E$5:$E$105,MATCH($A1347,Variables!$A$5:$A$105,0))</f>
        <v/>
      </c>
      <c r="K1347" s="25">
        <f>LOWER(Settings!$C$4)&amp;".mit."&amp;$A1347&amp;IF($C1347="","","."&amp;$C1347&amp;"."&amp;$B1347)&amp;IF(INDEX(Variables!$D$5:$D$105,MATCH($A1347,Variables!$A$5:$A$105,0))="","","."&amp;INDEX(Variables!$D$5:$D$105,MATCH($A1347,Variables!$A$5:$A$105,0)))&amp;"."&amp;K$5</f>
        <v/>
      </c>
      <c r="L1347" s="46">
        <f>SUMIFS(L$301:L$1335,$A$301:$A$1335,"ener",$C$301:$C$1335,$C1347,$B$301:$B$1335,"&lt;&gt;all")</f>
        <v/>
      </c>
      <c r="M1347" s="47">
        <f>SUMIFS(M$301:M$1335,$A$301:$A$1335,"ener",$C$301:$C$1335,$C1347,$B$301:$B$1335,"&lt;&gt;all")</f>
        <v/>
      </c>
      <c r="N1347" s="47">
        <f>SUMIFS(N$301:N$1335,$A$301:$A$1335,"ener",$C$301:$C$1335,$C1347,$B$301:$B$1335,"&lt;&gt;all")</f>
        <v/>
      </c>
      <c r="O1347" s="47">
        <f>SUMIFS(O$301:O$1335,$A$301:$A$1335,"ener",$C$301:$C$1335,$C1347,$B$301:$B$1335,"&lt;&gt;all")</f>
        <v/>
      </c>
      <c r="P1347" s="47">
        <f>SUMIFS(P$301:P$1335,$A$301:$A$1335,"ener",$C$301:$C$1335,$C1347,$B$301:$B$1335,"&lt;&gt;all")</f>
        <v/>
      </c>
      <c r="Q1347" s="47">
        <f>SUMIFS(Q$301:Q$1335,$A$301:$A$1335,"ener",$C$301:$C$1335,$C1347,$B$301:$B$1335,"&lt;&gt;all")</f>
        <v/>
      </c>
      <c r="R1347" s="47">
        <f>SUMIFS(R$301:R$1335,$A$301:$A$1335,"ener",$C$301:$C$1335,$C1347,$B$301:$B$1335,"&lt;&gt;all")</f>
        <v/>
      </c>
      <c r="S1347" s="47">
        <f>SUMIFS(S$301:S$1335,$A$301:$A$1335,"ener",$C$301:$C$1335,$C1347,$B$301:$B$1335,"&lt;&gt;all")</f>
        <v/>
      </c>
      <c r="T1347" s="47">
        <f>SUMIFS(T$301:T$1335,$A$301:$A$1335,"ener",$C$301:$C$1335,$C1347,$B$301:$B$1335,"&lt;&gt;all")</f>
        <v/>
      </c>
      <c r="U1347" s="47">
        <f>SUMIFS(U$301:U$1335,$A$301:$A$1335,"ener",$C$301:$C$1335,$C1347,$B$301:$B$1335,"&lt;&gt;all")</f>
        <v/>
      </c>
      <c r="V1347" s="47">
        <f>SUMIFS(V$301:V$1335,$A$301:$A$1335,"ener",$C$301:$C$1335,$C1347,$B$301:$B$1335,"&lt;&gt;all")</f>
        <v/>
      </c>
      <c r="W1347" s="47">
        <f>SUMIFS(W$301:W$1335,$A$301:$A$1335,"ener",$C$301:$C$1335,$C1347,$B$301:$B$1335,"&lt;&gt;all")</f>
        <v/>
      </c>
      <c r="X1347" s="47">
        <f>SUMIFS(X$301:X$1335,$A$301:$A$1335,"ener",$C$301:$C$1335,$C1347,$B$301:$B$1335,"&lt;&gt;all")</f>
        <v/>
      </c>
      <c r="Y1347" s="47">
        <f>SUMIFS(Y$301:Y$1335,$A$301:$A$1335,"ener",$C$301:$C$1335,$C1347,$B$301:$B$1335,"&lt;&gt;all")</f>
        <v/>
      </c>
      <c r="Z1347" s="47">
        <f>SUMIFS(Z$301:Z$1335,$A$301:$A$1335,"ener",$C$301:$C$1335,$C1347,$B$301:$B$1335,"&lt;&gt;all")</f>
        <v/>
      </c>
      <c r="AA1347" s="47">
        <f>SUMIFS(AA$301:AA$1335,$A$301:$A$1335,"ener",$C$301:$C$1335,$C1347,$B$301:$B$1335,"&lt;&gt;all")</f>
        <v/>
      </c>
      <c r="AB1347" s="47">
        <f>SUMIFS(AB$301:AB$1335,$A$301:$A$1335,"ener",$C$301:$C$1335,$C1347,$B$301:$B$1335,"&lt;&gt;all")</f>
        <v/>
      </c>
      <c r="AC1347" s="47">
        <f>SUMIFS(AC$301:AC$1335,$A$301:$A$1335,"ener",$C$301:$C$1335,$C1347,$B$301:$B$1335,"&lt;&gt;all")</f>
        <v/>
      </c>
      <c r="AD1347" s="47">
        <f>SUMIFS(AD$301:AD$1335,$A$301:$A$1335,"ener",$C$301:$C$1335,$C1347,$B$301:$B$1335,"&lt;&gt;all")</f>
        <v/>
      </c>
      <c r="AE1347" s="25">
        <f>LOWER(Settings!$C$4)&amp;".mit."&amp;$A1347&amp;IF($C1347="","","."&amp;$C1347&amp;"."&amp;$B1347)&amp;IF(INDEX(Variables!$D$5:$D$105,MATCH($A1347,Variables!$A$5:$A$105,0))="","","."&amp;INDEX(Variables!$D$5:$D$105,MATCH($A1347,Variables!$A$5:$A$105,0)))&amp;"."&amp;AE$5</f>
        <v/>
      </c>
      <c r="AF1347" s="46">
        <f>SUMIFS(AF$301:AF$1335,$A$301:$A$1335,"ener",$C$301:$C$1335,$C1347,$B$301:$B$1335,"&lt;&gt;all")</f>
        <v/>
      </c>
      <c r="AG1347" s="47">
        <f>SUMIFS(AG$301:AG$1335,$A$301:$A$1335,"ener",$C$301:$C$1335,$C1347,$B$301:$B$1335,"&lt;&gt;all")</f>
        <v/>
      </c>
      <c r="AH1347" s="47">
        <f>SUMIFS(AH$301:AH$1335,$A$301:$A$1335,"ener",$C$301:$C$1335,$C1347,$B$301:$B$1335,"&lt;&gt;all")</f>
        <v/>
      </c>
      <c r="AI1347" s="47">
        <f>SUMIFS(AI$301:AI$1335,$A$301:$A$1335,"ener",$C$301:$C$1335,$C1347,$B$301:$B$1335,"&lt;&gt;all")</f>
        <v/>
      </c>
      <c r="AJ1347" s="47">
        <f>SUMIFS(AJ$301:AJ$1335,$A$301:$A$1335,"ener",$C$301:$C$1335,$C1347,$B$301:$B$1335,"&lt;&gt;all")</f>
        <v/>
      </c>
      <c r="AK1347" s="47">
        <f>SUMIFS(AK$301:AK$1335,$A$301:$A$1335,"ener",$C$301:$C$1335,$C1347,$B$301:$B$1335,"&lt;&gt;all")</f>
        <v/>
      </c>
      <c r="AL1347" s="47">
        <f>SUMIFS(AL$301:AL$1335,$A$301:$A$1335,"ener",$C$301:$C$1335,$C1347,$B$301:$B$1335,"&lt;&gt;all")</f>
        <v/>
      </c>
      <c r="AM1347" s="47">
        <f>SUMIFS(AM$301:AM$1335,$A$301:$A$1335,"ener",$C$301:$C$1335,$C1347,$B$301:$B$1335,"&lt;&gt;all")</f>
        <v/>
      </c>
      <c r="AN1347" s="47">
        <f>SUMIFS(AN$301:AN$1335,$A$301:$A$1335,"ener",$C$301:$C$1335,$C1347,$B$301:$B$1335,"&lt;&gt;all")</f>
        <v/>
      </c>
      <c r="AO1347" s="47">
        <f>SUMIFS(AO$301:AO$1335,$A$301:$A$1335,"ener",$C$301:$C$1335,$C1347,$B$301:$B$1335,"&lt;&gt;all")</f>
        <v/>
      </c>
      <c r="AP1347" s="47">
        <f>SUMIFS(AP$301:AP$1335,$A$301:$A$1335,"ener",$C$301:$C$1335,$C1347,$B$301:$B$1335,"&lt;&gt;all")</f>
        <v/>
      </c>
      <c r="AQ1347" s="47">
        <f>SUMIFS(AQ$301:AQ$1335,$A$301:$A$1335,"ener",$C$301:$C$1335,$C1347,$B$301:$B$1335,"&lt;&gt;all")</f>
        <v/>
      </c>
      <c r="AR1347" s="47">
        <f>SUMIFS(AR$301:AR$1335,$A$301:$A$1335,"ener",$C$301:$C$1335,$C1347,$B$301:$B$1335,"&lt;&gt;all")</f>
        <v/>
      </c>
      <c r="AS1347" s="47">
        <f>SUMIFS(AS$301:AS$1335,$A$301:$A$1335,"ener",$C$301:$C$1335,$C1347,$B$301:$B$1335,"&lt;&gt;all")</f>
        <v/>
      </c>
      <c r="AT1347" s="47">
        <f>SUMIFS(AT$301:AT$1335,$A$301:$A$1335,"ener",$C$301:$C$1335,$C1347,$B$301:$B$1335,"&lt;&gt;all")</f>
        <v/>
      </c>
      <c r="AU1347" s="47">
        <f>SUMIFS(AU$301:AU$1335,$A$301:$A$1335,"ener",$C$301:$C$1335,$C1347,$B$301:$B$1335,"&lt;&gt;all")</f>
        <v/>
      </c>
      <c r="AV1347" s="47">
        <f>SUMIFS(AV$301:AV$1335,$A$301:$A$1335,"ener",$C$301:$C$1335,$C1347,$B$301:$B$1335,"&lt;&gt;all")</f>
        <v/>
      </c>
      <c r="AW1347" s="47">
        <f>SUMIFS(AW$301:AW$1335,$A$301:$A$1335,"ener",$C$301:$C$1335,$C1347,$B$301:$B$1335,"&lt;&gt;all")</f>
        <v/>
      </c>
      <c r="AX1347" s="47">
        <f>SUMIFS(AX$301:AX$1335,$A$301:$A$1335,"ener",$C$301:$C$1335,$C1347,$B$301:$B$1335,"&lt;&gt;all")</f>
        <v/>
      </c>
    </row>
    <row r="1348" outlineLevel="1">
      <c r="A1348" s="5" t="inlineStr">
        <is>
          <t>ener</t>
        </is>
      </c>
      <c r="B1348" s="5" t="inlineStr">
        <is>
          <t>all</t>
        </is>
      </c>
      <c r="C1348" s="5" t="inlineStr">
        <is>
          <t>irn</t>
        </is>
      </c>
      <c r="H1348" s="5">
        <f>INDEX(Variables!$B$5:$B$105,MATCH($A1348,Variables!$A$5:$A$105,0))&amp;IF($C1348="",""," | "&amp;INDEX(Mapping!$B$5:$B$26,MATCH($C1348,Mapping!$A$5:$A$26,0))&amp;" | "&amp;INDEX(Mapping!$B$30:$B$41,MATCH($B1348,Mapping!$A$30:$A$41,0)))</f>
        <v/>
      </c>
      <c r="I1348" s="5">
        <f>INDEX(Variables!$C$5:$C$105,MATCH($A1348,Variables!$A$5:$A$105,0))</f>
        <v/>
      </c>
      <c r="J1348" s="5">
        <f>INDEX(Variables!$E$5:$E$105,MATCH($A1348,Variables!$A$5:$A$105,0))</f>
        <v/>
      </c>
      <c r="K1348" s="25">
        <f>LOWER(Settings!$C$4)&amp;".mit."&amp;$A1348&amp;IF($C1348="","","."&amp;$C1348&amp;"."&amp;$B1348)&amp;IF(INDEX(Variables!$D$5:$D$105,MATCH($A1348,Variables!$A$5:$A$105,0))="","","."&amp;INDEX(Variables!$D$5:$D$105,MATCH($A1348,Variables!$A$5:$A$105,0)))&amp;"."&amp;K$5</f>
        <v/>
      </c>
      <c r="L1348" s="46">
        <f>SUMIFS(L$301:L$1335,$A$301:$A$1335,"ener",$C$301:$C$1335,$C1348,$B$301:$B$1335,"&lt;&gt;all")</f>
        <v/>
      </c>
      <c r="M1348" s="47">
        <f>SUMIFS(M$301:M$1335,$A$301:$A$1335,"ener",$C$301:$C$1335,$C1348,$B$301:$B$1335,"&lt;&gt;all")</f>
        <v/>
      </c>
      <c r="N1348" s="47">
        <f>SUMIFS(N$301:N$1335,$A$301:$A$1335,"ener",$C$301:$C$1335,$C1348,$B$301:$B$1335,"&lt;&gt;all")</f>
        <v/>
      </c>
      <c r="O1348" s="47">
        <f>SUMIFS(O$301:O$1335,$A$301:$A$1335,"ener",$C$301:$C$1335,$C1348,$B$301:$B$1335,"&lt;&gt;all")</f>
        <v/>
      </c>
      <c r="P1348" s="47">
        <f>SUMIFS(P$301:P$1335,$A$301:$A$1335,"ener",$C$301:$C$1335,$C1348,$B$301:$B$1335,"&lt;&gt;all")</f>
        <v/>
      </c>
      <c r="Q1348" s="47">
        <f>SUMIFS(Q$301:Q$1335,$A$301:$A$1335,"ener",$C$301:$C$1335,$C1348,$B$301:$B$1335,"&lt;&gt;all")</f>
        <v/>
      </c>
      <c r="R1348" s="47">
        <f>SUMIFS(R$301:R$1335,$A$301:$A$1335,"ener",$C$301:$C$1335,$C1348,$B$301:$B$1335,"&lt;&gt;all")</f>
        <v/>
      </c>
      <c r="S1348" s="47">
        <f>SUMIFS(S$301:S$1335,$A$301:$A$1335,"ener",$C$301:$C$1335,$C1348,$B$301:$B$1335,"&lt;&gt;all")</f>
        <v/>
      </c>
      <c r="T1348" s="47">
        <f>SUMIFS(T$301:T$1335,$A$301:$A$1335,"ener",$C$301:$C$1335,$C1348,$B$301:$B$1335,"&lt;&gt;all")</f>
        <v/>
      </c>
      <c r="U1348" s="47">
        <f>SUMIFS(U$301:U$1335,$A$301:$A$1335,"ener",$C$301:$C$1335,$C1348,$B$301:$B$1335,"&lt;&gt;all")</f>
        <v/>
      </c>
      <c r="V1348" s="47">
        <f>SUMIFS(V$301:V$1335,$A$301:$A$1335,"ener",$C$301:$C$1335,$C1348,$B$301:$B$1335,"&lt;&gt;all")</f>
        <v/>
      </c>
      <c r="W1348" s="47">
        <f>SUMIFS(W$301:W$1335,$A$301:$A$1335,"ener",$C$301:$C$1335,$C1348,$B$301:$B$1335,"&lt;&gt;all")</f>
        <v/>
      </c>
      <c r="X1348" s="47">
        <f>SUMIFS(X$301:X$1335,$A$301:$A$1335,"ener",$C$301:$C$1335,$C1348,$B$301:$B$1335,"&lt;&gt;all")</f>
        <v/>
      </c>
      <c r="Y1348" s="47">
        <f>SUMIFS(Y$301:Y$1335,$A$301:$A$1335,"ener",$C$301:$C$1335,$C1348,$B$301:$B$1335,"&lt;&gt;all")</f>
        <v/>
      </c>
      <c r="Z1348" s="47">
        <f>SUMIFS(Z$301:Z$1335,$A$301:$A$1335,"ener",$C$301:$C$1335,$C1348,$B$301:$B$1335,"&lt;&gt;all")</f>
        <v/>
      </c>
      <c r="AA1348" s="47">
        <f>SUMIFS(AA$301:AA$1335,$A$301:$A$1335,"ener",$C$301:$C$1335,$C1348,$B$301:$B$1335,"&lt;&gt;all")</f>
        <v/>
      </c>
      <c r="AB1348" s="47">
        <f>SUMIFS(AB$301:AB$1335,$A$301:$A$1335,"ener",$C$301:$C$1335,$C1348,$B$301:$B$1335,"&lt;&gt;all")</f>
        <v/>
      </c>
      <c r="AC1348" s="47">
        <f>SUMIFS(AC$301:AC$1335,$A$301:$A$1335,"ener",$C$301:$C$1335,$C1348,$B$301:$B$1335,"&lt;&gt;all")</f>
        <v/>
      </c>
      <c r="AD1348" s="47">
        <f>SUMIFS(AD$301:AD$1335,$A$301:$A$1335,"ener",$C$301:$C$1335,$C1348,$B$301:$B$1335,"&lt;&gt;all")</f>
        <v/>
      </c>
      <c r="AE1348" s="25">
        <f>LOWER(Settings!$C$4)&amp;".mit."&amp;$A1348&amp;IF($C1348="","","."&amp;$C1348&amp;"."&amp;$B1348)&amp;IF(INDEX(Variables!$D$5:$D$105,MATCH($A1348,Variables!$A$5:$A$105,0))="","","."&amp;INDEX(Variables!$D$5:$D$105,MATCH($A1348,Variables!$A$5:$A$105,0)))&amp;"."&amp;AE$5</f>
        <v/>
      </c>
      <c r="AF1348" s="46">
        <f>SUMIFS(AF$301:AF$1335,$A$301:$A$1335,"ener",$C$301:$C$1335,$C1348,$B$301:$B$1335,"&lt;&gt;all")</f>
        <v/>
      </c>
      <c r="AG1348" s="47">
        <f>SUMIFS(AG$301:AG$1335,$A$301:$A$1335,"ener",$C$301:$C$1335,$C1348,$B$301:$B$1335,"&lt;&gt;all")</f>
        <v/>
      </c>
      <c r="AH1348" s="47">
        <f>SUMIFS(AH$301:AH$1335,$A$301:$A$1335,"ener",$C$301:$C$1335,$C1348,$B$301:$B$1335,"&lt;&gt;all")</f>
        <v/>
      </c>
      <c r="AI1348" s="47">
        <f>SUMIFS(AI$301:AI$1335,$A$301:$A$1335,"ener",$C$301:$C$1335,$C1348,$B$301:$B$1335,"&lt;&gt;all")</f>
        <v/>
      </c>
      <c r="AJ1348" s="47">
        <f>SUMIFS(AJ$301:AJ$1335,$A$301:$A$1335,"ener",$C$301:$C$1335,$C1348,$B$301:$B$1335,"&lt;&gt;all")</f>
        <v/>
      </c>
      <c r="AK1348" s="47">
        <f>SUMIFS(AK$301:AK$1335,$A$301:$A$1335,"ener",$C$301:$C$1335,$C1348,$B$301:$B$1335,"&lt;&gt;all")</f>
        <v/>
      </c>
      <c r="AL1348" s="47">
        <f>SUMIFS(AL$301:AL$1335,$A$301:$A$1335,"ener",$C$301:$C$1335,$C1348,$B$301:$B$1335,"&lt;&gt;all")</f>
        <v/>
      </c>
      <c r="AM1348" s="47">
        <f>SUMIFS(AM$301:AM$1335,$A$301:$A$1335,"ener",$C$301:$C$1335,$C1348,$B$301:$B$1335,"&lt;&gt;all")</f>
        <v/>
      </c>
      <c r="AN1348" s="47">
        <f>SUMIFS(AN$301:AN$1335,$A$301:$A$1335,"ener",$C$301:$C$1335,$C1348,$B$301:$B$1335,"&lt;&gt;all")</f>
        <v/>
      </c>
      <c r="AO1348" s="47">
        <f>SUMIFS(AO$301:AO$1335,$A$301:$A$1335,"ener",$C$301:$C$1335,$C1348,$B$301:$B$1335,"&lt;&gt;all")</f>
        <v/>
      </c>
      <c r="AP1348" s="47">
        <f>SUMIFS(AP$301:AP$1335,$A$301:$A$1335,"ener",$C$301:$C$1335,$C1348,$B$301:$B$1335,"&lt;&gt;all")</f>
        <v/>
      </c>
      <c r="AQ1348" s="47">
        <f>SUMIFS(AQ$301:AQ$1335,$A$301:$A$1335,"ener",$C$301:$C$1335,$C1348,$B$301:$B$1335,"&lt;&gt;all")</f>
        <v/>
      </c>
      <c r="AR1348" s="47">
        <f>SUMIFS(AR$301:AR$1335,$A$301:$A$1335,"ener",$C$301:$C$1335,$C1348,$B$301:$B$1335,"&lt;&gt;all")</f>
        <v/>
      </c>
      <c r="AS1348" s="47">
        <f>SUMIFS(AS$301:AS$1335,$A$301:$A$1335,"ener",$C$301:$C$1335,$C1348,$B$301:$B$1335,"&lt;&gt;all")</f>
        <v/>
      </c>
      <c r="AT1348" s="47">
        <f>SUMIFS(AT$301:AT$1335,$A$301:$A$1335,"ener",$C$301:$C$1335,$C1348,$B$301:$B$1335,"&lt;&gt;all")</f>
        <v/>
      </c>
      <c r="AU1348" s="47">
        <f>SUMIFS(AU$301:AU$1335,$A$301:$A$1335,"ener",$C$301:$C$1335,$C1348,$B$301:$B$1335,"&lt;&gt;all")</f>
        <v/>
      </c>
      <c r="AV1348" s="47">
        <f>SUMIFS(AV$301:AV$1335,$A$301:$A$1335,"ener",$C$301:$C$1335,$C1348,$B$301:$B$1335,"&lt;&gt;all")</f>
        <v/>
      </c>
      <c r="AW1348" s="47">
        <f>SUMIFS(AW$301:AW$1335,$A$301:$A$1335,"ener",$C$301:$C$1335,$C1348,$B$301:$B$1335,"&lt;&gt;all")</f>
        <v/>
      </c>
      <c r="AX1348" s="47">
        <f>SUMIFS(AX$301:AX$1335,$A$301:$A$1335,"ener",$C$301:$C$1335,$C1348,$B$301:$B$1335,"&lt;&gt;all")</f>
        <v/>
      </c>
    </row>
    <row r="1349" outlineLevel="1">
      <c r="A1349" s="5" t="inlineStr">
        <is>
          <t>ener</t>
        </is>
      </c>
      <c r="B1349" s="5" t="inlineStr">
        <is>
          <t>all</t>
        </is>
      </c>
      <c r="C1349" s="5" t="inlineStr">
        <is>
          <t>nfm</t>
        </is>
      </c>
      <c r="H1349" s="5">
        <f>INDEX(Variables!$B$5:$B$105,MATCH($A1349,Variables!$A$5:$A$105,0))&amp;IF($C1349="",""," | "&amp;INDEX(Mapping!$B$5:$B$26,MATCH($C1349,Mapping!$A$5:$A$26,0))&amp;" | "&amp;INDEX(Mapping!$B$30:$B$41,MATCH($B1349,Mapping!$A$30:$A$41,0)))</f>
        <v/>
      </c>
      <c r="I1349" s="5">
        <f>INDEX(Variables!$C$5:$C$105,MATCH($A1349,Variables!$A$5:$A$105,0))</f>
        <v/>
      </c>
      <c r="J1349" s="5">
        <f>INDEX(Variables!$E$5:$E$105,MATCH($A1349,Variables!$A$5:$A$105,0))</f>
        <v/>
      </c>
      <c r="K1349" s="25">
        <f>LOWER(Settings!$C$4)&amp;".mit."&amp;$A1349&amp;IF($C1349="","","."&amp;$C1349&amp;"."&amp;$B1349)&amp;IF(INDEX(Variables!$D$5:$D$105,MATCH($A1349,Variables!$A$5:$A$105,0))="","","."&amp;INDEX(Variables!$D$5:$D$105,MATCH($A1349,Variables!$A$5:$A$105,0)))&amp;"."&amp;K$5</f>
        <v/>
      </c>
      <c r="L1349" s="46">
        <f>SUMIFS(L$301:L$1335,$A$301:$A$1335,"ener",$C$301:$C$1335,$C1349,$B$301:$B$1335,"&lt;&gt;all")</f>
        <v/>
      </c>
      <c r="M1349" s="47">
        <f>SUMIFS(M$301:M$1335,$A$301:$A$1335,"ener",$C$301:$C$1335,$C1349,$B$301:$B$1335,"&lt;&gt;all")</f>
        <v/>
      </c>
      <c r="N1349" s="47">
        <f>SUMIFS(N$301:N$1335,$A$301:$A$1335,"ener",$C$301:$C$1335,$C1349,$B$301:$B$1335,"&lt;&gt;all")</f>
        <v/>
      </c>
      <c r="O1349" s="47">
        <f>SUMIFS(O$301:O$1335,$A$301:$A$1335,"ener",$C$301:$C$1335,$C1349,$B$301:$B$1335,"&lt;&gt;all")</f>
        <v/>
      </c>
      <c r="P1349" s="47">
        <f>SUMIFS(P$301:P$1335,$A$301:$A$1335,"ener",$C$301:$C$1335,$C1349,$B$301:$B$1335,"&lt;&gt;all")</f>
        <v/>
      </c>
      <c r="Q1349" s="47">
        <f>SUMIFS(Q$301:Q$1335,$A$301:$A$1335,"ener",$C$301:$C$1335,$C1349,$B$301:$B$1335,"&lt;&gt;all")</f>
        <v/>
      </c>
      <c r="R1349" s="47">
        <f>SUMIFS(R$301:R$1335,$A$301:$A$1335,"ener",$C$301:$C$1335,$C1349,$B$301:$B$1335,"&lt;&gt;all")</f>
        <v/>
      </c>
      <c r="S1349" s="47">
        <f>SUMIFS(S$301:S$1335,$A$301:$A$1335,"ener",$C$301:$C$1335,$C1349,$B$301:$B$1335,"&lt;&gt;all")</f>
        <v/>
      </c>
      <c r="T1349" s="47">
        <f>SUMIFS(T$301:T$1335,$A$301:$A$1335,"ener",$C$301:$C$1335,$C1349,$B$301:$B$1335,"&lt;&gt;all")</f>
        <v/>
      </c>
      <c r="U1349" s="47">
        <f>SUMIFS(U$301:U$1335,$A$301:$A$1335,"ener",$C$301:$C$1335,$C1349,$B$301:$B$1335,"&lt;&gt;all")</f>
        <v/>
      </c>
      <c r="V1349" s="47">
        <f>SUMIFS(V$301:V$1335,$A$301:$A$1335,"ener",$C$301:$C$1335,$C1349,$B$301:$B$1335,"&lt;&gt;all")</f>
        <v/>
      </c>
      <c r="W1349" s="47">
        <f>SUMIFS(W$301:W$1335,$A$301:$A$1335,"ener",$C$301:$C$1335,$C1349,$B$301:$B$1335,"&lt;&gt;all")</f>
        <v/>
      </c>
      <c r="X1349" s="47">
        <f>SUMIFS(X$301:X$1335,$A$301:$A$1335,"ener",$C$301:$C$1335,$C1349,$B$301:$B$1335,"&lt;&gt;all")</f>
        <v/>
      </c>
      <c r="Y1349" s="47">
        <f>SUMIFS(Y$301:Y$1335,$A$301:$A$1335,"ener",$C$301:$C$1335,$C1349,$B$301:$B$1335,"&lt;&gt;all")</f>
        <v/>
      </c>
      <c r="Z1349" s="47">
        <f>SUMIFS(Z$301:Z$1335,$A$301:$A$1335,"ener",$C$301:$C$1335,$C1349,$B$301:$B$1335,"&lt;&gt;all")</f>
        <v/>
      </c>
      <c r="AA1349" s="47">
        <f>SUMIFS(AA$301:AA$1335,$A$301:$A$1335,"ener",$C$301:$C$1335,$C1349,$B$301:$B$1335,"&lt;&gt;all")</f>
        <v/>
      </c>
      <c r="AB1349" s="47">
        <f>SUMIFS(AB$301:AB$1335,$A$301:$A$1335,"ener",$C$301:$C$1335,$C1349,$B$301:$B$1335,"&lt;&gt;all")</f>
        <v/>
      </c>
      <c r="AC1349" s="47">
        <f>SUMIFS(AC$301:AC$1335,$A$301:$A$1335,"ener",$C$301:$C$1335,$C1349,$B$301:$B$1335,"&lt;&gt;all")</f>
        <v/>
      </c>
      <c r="AD1349" s="47">
        <f>SUMIFS(AD$301:AD$1335,$A$301:$A$1335,"ener",$C$301:$C$1335,$C1349,$B$301:$B$1335,"&lt;&gt;all")</f>
        <v/>
      </c>
      <c r="AE1349" s="25">
        <f>LOWER(Settings!$C$4)&amp;".mit."&amp;$A1349&amp;IF($C1349="","","."&amp;$C1349&amp;"."&amp;$B1349)&amp;IF(INDEX(Variables!$D$5:$D$105,MATCH($A1349,Variables!$A$5:$A$105,0))="","","."&amp;INDEX(Variables!$D$5:$D$105,MATCH($A1349,Variables!$A$5:$A$105,0)))&amp;"."&amp;AE$5</f>
        <v/>
      </c>
      <c r="AF1349" s="46">
        <f>SUMIFS(AF$301:AF$1335,$A$301:$A$1335,"ener",$C$301:$C$1335,$C1349,$B$301:$B$1335,"&lt;&gt;all")</f>
        <v/>
      </c>
      <c r="AG1349" s="47">
        <f>SUMIFS(AG$301:AG$1335,$A$301:$A$1335,"ener",$C$301:$C$1335,$C1349,$B$301:$B$1335,"&lt;&gt;all")</f>
        <v/>
      </c>
      <c r="AH1349" s="47">
        <f>SUMIFS(AH$301:AH$1335,$A$301:$A$1335,"ener",$C$301:$C$1335,$C1349,$B$301:$B$1335,"&lt;&gt;all")</f>
        <v/>
      </c>
      <c r="AI1349" s="47">
        <f>SUMIFS(AI$301:AI$1335,$A$301:$A$1335,"ener",$C$301:$C$1335,$C1349,$B$301:$B$1335,"&lt;&gt;all")</f>
        <v/>
      </c>
      <c r="AJ1349" s="47">
        <f>SUMIFS(AJ$301:AJ$1335,$A$301:$A$1335,"ener",$C$301:$C$1335,$C1349,$B$301:$B$1335,"&lt;&gt;all")</f>
        <v/>
      </c>
      <c r="AK1349" s="47">
        <f>SUMIFS(AK$301:AK$1335,$A$301:$A$1335,"ener",$C$301:$C$1335,$C1349,$B$301:$B$1335,"&lt;&gt;all")</f>
        <v/>
      </c>
      <c r="AL1349" s="47">
        <f>SUMIFS(AL$301:AL$1335,$A$301:$A$1335,"ener",$C$301:$C$1335,$C1349,$B$301:$B$1335,"&lt;&gt;all")</f>
        <v/>
      </c>
      <c r="AM1349" s="47">
        <f>SUMIFS(AM$301:AM$1335,$A$301:$A$1335,"ener",$C$301:$C$1335,$C1349,$B$301:$B$1335,"&lt;&gt;all")</f>
        <v/>
      </c>
      <c r="AN1349" s="47">
        <f>SUMIFS(AN$301:AN$1335,$A$301:$A$1335,"ener",$C$301:$C$1335,$C1349,$B$301:$B$1335,"&lt;&gt;all")</f>
        <v/>
      </c>
      <c r="AO1349" s="47">
        <f>SUMIFS(AO$301:AO$1335,$A$301:$A$1335,"ener",$C$301:$C$1335,$C1349,$B$301:$B$1335,"&lt;&gt;all")</f>
        <v/>
      </c>
      <c r="AP1349" s="47">
        <f>SUMIFS(AP$301:AP$1335,$A$301:$A$1335,"ener",$C$301:$C$1335,$C1349,$B$301:$B$1335,"&lt;&gt;all")</f>
        <v/>
      </c>
      <c r="AQ1349" s="47">
        <f>SUMIFS(AQ$301:AQ$1335,$A$301:$A$1335,"ener",$C$301:$C$1335,$C1349,$B$301:$B$1335,"&lt;&gt;all")</f>
        <v/>
      </c>
      <c r="AR1349" s="47">
        <f>SUMIFS(AR$301:AR$1335,$A$301:$A$1335,"ener",$C$301:$C$1335,$C1349,$B$301:$B$1335,"&lt;&gt;all")</f>
        <v/>
      </c>
      <c r="AS1349" s="47">
        <f>SUMIFS(AS$301:AS$1335,$A$301:$A$1335,"ener",$C$301:$C$1335,$C1349,$B$301:$B$1335,"&lt;&gt;all")</f>
        <v/>
      </c>
      <c r="AT1349" s="47">
        <f>SUMIFS(AT$301:AT$1335,$A$301:$A$1335,"ener",$C$301:$C$1335,$C1349,$B$301:$B$1335,"&lt;&gt;all")</f>
        <v/>
      </c>
      <c r="AU1349" s="47">
        <f>SUMIFS(AU$301:AU$1335,$A$301:$A$1335,"ener",$C$301:$C$1335,$C1349,$B$301:$B$1335,"&lt;&gt;all")</f>
        <v/>
      </c>
      <c r="AV1349" s="47">
        <f>SUMIFS(AV$301:AV$1335,$A$301:$A$1335,"ener",$C$301:$C$1335,$C1349,$B$301:$B$1335,"&lt;&gt;all")</f>
        <v/>
      </c>
      <c r="AW1349" s="47">
        <f>SUMIFS(AW$301:AW$1335,$A$301:$A$1335,"ener",$C$301:$C$1335,$C1349,$B$301:$B$1335,"&lt;&gt;all")</f>
        <v/>
      </c>
      <c r="AX1349" s="47">
        <f>SUMIFS(AX$301:AX$1335,$A$301:$A$1335,"ener",$C$301:$C$1335,$C1349,$B$301:$B$1335,"&lt;&gt;all")</f>
        <v/>
      </c>
    </row>
    <row r="1350" outlineLevel="1">
      <c r="A1350" s="5" t="inlineStr">
        <is>
          <t>ener</t>
        </is>
      </c>
      <c r="B1350" s="5" t="inlineStr">
        <is>
          <t>all</t>
        </is>
      </c>
      <c r="C1350" s="5" t="inlineStr">
        <is>
          <t>mac</t>
        </is>
      </c>
      <c r="H1350" s="5">
        <f>INDEX(Variables!$B$5:$B$105,MATCH($A1350,Variables!$A$5:$A$105,0))&amp;IF($C1350="",""," | "&amp;INDEX(Mapping!$B$5:$B$26,MATCH($C1350,Mapping!$A$5:$A$26,0))&amp;" | "&amp;INDEX(Mapping!$B$30:$B$41,MATCH($B1350,Mapping!$A$30:$A$41,0)))</f>
        <v/>
      </c>
      <c r="I1350" s="5">
        <f>INDEX(Variables!$C$5:$C$105,MATCH($A1350,Variables!$A$5:$A$105,0))</f>
        <v/>
      </c>
      <c r="J1350" s="5">
        <f>INDEX(Variables!$E$5:$E$105,MATCH($A1350,Variables!$A$5:$A$105,0))</f>
        <v/>
      </c>
      <c r="K1350" s="25">
        <f>LOWER(Settings!$C$4)&amp;".mit."&amp;$A1350&amp;IF($C1350="","","."&amp;$C1350&amp;"."&amp;$B1350)&amp;IF(INDEX(Variables!$D$5:$D$105,MATCH($A1350,Variables!$A$5:$A$105,0))="","","."&amp;INDEX(Variables!$D$5:$D$105,MATCH($A1350,Variables!$A$5:$A$105,0)))&amp;"."&amp;K$5</f>
        <v/>
      </c>
      <c r="L1350" s="46">
        <f>SUMIFS(L$301:L$1335,$A$301:$A$1335,"ener",$C$301:$C$1335,$C1350,$B$301:$B$1335,"&lt;&gt;all")</f>
        <v/>
      </c>
      <c r="M1350" s="47">
        <f>SUMIFS(M$301:M$1335,$A$301:$A$1335,"ener",$C$301:$C$1335,$C1350,$B$301:$B$1335,"&lt;&gt;all")</f>
        <v/>
      </c>
      <c r="N1350" s="47">
        <f>SUMIFS(N$301:N$1335,$A$301:$A$1335,"ener",$C$301:$C$1335,$C1350,$B$301:$B$1335,"&lt;&gt;all")</f>
        <v/>
      </c>
      <c r="O1350" s="47">
        <f>SUMIFS(O$301:O$1335,$A$301:$A$1335,"ener",$C$301:$C$1335,$C1350,$B$301:$B$1335,"&lt;&gt;all")</f>
        <v/>
      </c>
      <c r="P1350" s="47">
        <f>SUMIFS(P$301:P$1335,$A$301:$A$1335,"ener",$C$301:$C$1335,$C1350,$B$301:$B$1335,"&lt;&gt;all")</f>
        <v/>
      </c>
      <c r="Q1350" s="47">
        <f>SUMIFS(Q$301:Q$1335,$A$301:$A$1335,"ener",$C$301:$C$1335,$C1350,$B$301:$B$1335,"&lt;&gt;all")</f>
        <v/>
      </c>
      <c r="R1350" s="47">
        <f>SUMIFS(R$301:R$1335,$A$301:$A$1335,"ener",$C$301:$C$1335,$C1350,$B$301:$B$1335,"&lt;&gt;all")</f>
        <v/>
      </c>
      <c r="S1350" s="47">
        <f>SUMIFS(S$301:S$1335,$A$301:$A$1335,"ener",$C$301:$C$1335,$C1350,$B$301:$B$1335,"&lt;&gt;all")</f>
        <v/>
      </c>
      <c r="T1350" s="47">
        <f>SUMIFS(T$301:T$1335,$A$301:$A$1335,"ener",$C$301:$C$1335,$C1350,$B$301:$B$1335,"&lt;&gt;all")</f>
        <v/>
      </c>
      <c r="U1350" s="47">
        <f>SUMIFS(U$301:U$1335,$A$301:$A$1335,"ener",$C$301:$C$1335,$C1350,$B$301:$B$1335,"&lt;&gt;all")</f>
        <v/>
      </c>
      <c r="V1350" s="47">
        <f>SUMIFS(V$301:V$1335,$A$301:$A$1335,"ener",$C$301:$C$1335,$C1350,$B$301:$B$1335,"&lt;&gt;all")</f>
        <v/>
      </c>
      <c r="W1350" s="47">
        <f>SUMIFS(W$301:W$1335,$A$301:$A$1335,"ener",$C$301:$C$1335,$C1350,$B$301:$B$1335,"&lt;&gt;all")</f>
        <v/>
      </c>
      <c r="X1350" s="47">
        <f>SUMIFS(X$301:X$1335,$A$301:$A$1335,"ener",$C$301:$C$1335,$C1350,$B$301:$B$1335,"&lt;&gt;all")</f>
        <v/>
      </c>
      <c r="Y1350" s="47">
        <f>SUMIFS(Y$301:Y$1335,$A$301:$A$1335,"ener",$C$301:$C$1335,$C1350,$B$301:$B$1335,"&lt;&gt;all")</f>
        <v/>
      </c>
      <c r="Z1350" s="47">
        <f>SUMIFS(Z$301:Z$1335,$A$301:$A$1335,"ener",$C$301:$C$1335,$C1350,$B$301:$B$1335,"&lt;&gt;all")</f>
        <v/>
      </c>
      <c r="AA1350" s="47">
        <f>SUMIFS(AA$301:AA$1335,$A$301:$A$1335,"ener",$C$301:$C$1335,$C1350,$B$301:$B$1335,"&lt;&gt;all")</f>
        <v/>
      </c>
      <c r="AB1350" s="47">
        <f>SUMIFS(AB$301:AB$1335,$A$301:$A$1335,"ener",$C$301:$C$1335,$C1350,$B$301:$B$1335,"&lt;&gt;all")</f>
        <v/>
      </c>
      <c r="AC1350" s="47">
        <f>SUMIFS(AC$301:AC$1335,$A$301:$A$1335,"ener",$C$301:$C$1335,$C1350,$B$301:$B$1335,"&lt;&gt;all")</f>
        <v/>
      </c>
      <c r="AD1350" s="47">
        <f>SUMIFS(AD$301:AD$1335,$A$301:$A$1335,"ener",$C$301:$C$1335,$C1350,$B$301:$B$1335,"&lt;&gt;all")</f>
        <v/>
      </c>
      <c r="AE1350" s="25">
        <f>LOWER(Settings!$C$4)&amp;".mit."&amp;$A1350&amp;IF($C1350="","","."&amp;$C1350&amp;"."&amp;$B1350)&amp;IF(INDEX(Variables!$D$5:$D$105,MATCH($A1350,Variables!$A$5:$A$105,0))="","","."&amp;INDEX(Variables!$D$5:$D$105,MATCH($A1350,Variables!$A$5:$A$105,0)))&amp;"."&amp;AE$5</f>
        <v/>
      </c>
      <c r="AF1350" s="46">
        <f>SUMIFS(AF$301:AF$1335,$A$301:$A$1335,"ener",$C$301:$C$1335,$C1350,$B$301:$B$1335,"&lt;&gt;all")</f>
        <v/>
      </c>
      <c r="AG1350" s="47">
        <f>SUMIFS(AG$301:AG$1335,$A$301:$A$1335,"ener",$C$301:$C$1335,$C1350,$B$301:$B$1335,"&lt;&gt;all")</f>
        <v/>
      </c>
      <c r="AH1350" s="47">
        <f>SUMIFS(AH$301:AH$1335,$A$301:$A$1335,"ener",$C$301:$C$1335,$C1350,$B$301:$B$1335,"&lt;&gt;all")</f>
        <v/>
      </c>
      <c r="AI1350" s="47">
        <f>SUMIFS(AI$301:AI$1335,$A$301:$A$1335,"ener",$C$301:$C$1335,$C1350,$B$301:$B$1335,"&lt;&gt;all")</f>
        <v/>
      </c>
      <c r="AJ1350" s="47">
        <f>SUMIFS(AJ$301:AJ$1335,$A$301:$A$1335,"ener",$C$301:$C$1335,$C1350,$B$301:$B$1335,"&lt;&gt;all")</f>
        <v/>
      </c>
      <c r="AK1350" s="47">
        <f>SUMIFS(AK$301:AK$1335,$A$301:$A$1335,"ener",$C$301:$C$1335,$C1350,$B$301:$B$1335,"&lt;&gt;all")</f>
        <v/>
      </c>
      <c r="AL1350" s="47">
        <f>SUMIFS(AL$301:AL$1335,$A$301:$A$1335,"ener",$C$301:$C$1335,$C1350,$B$301:$B$1335,"&lt;&gt;all")</f>
        <v/>
      </c>
      <c r="AM1350" s="47">
        <f>SUMIFS(AM$301:AM$1335,$A$301:$A$1335,"ener",$C$301:$C$1335,$C1350,$B$301:$B$1335,"&lt;&gt;all")</f>
        <v/>
      </c>
      <c r="AN1350" s="47">
        <f>SUMIFS(AN$301:AN$1335,$A$301:$A$1335,"ener",$C$301:$C$1335,$C1350,$B$301:$B$1335,"&lt;&gt;all")</f>
        <v/>
      </c>
      <c r="AO1350" s="47">
        <f>SUMIFS(AO$301:AO$1335,$A$301:$A$1335,"ener",$C$301:$C$1335,$C1350,$B$301:$B$1335,"&lt;&gt;all")</f>
        <v/>
      </c>
      <c r="AP1350" s="47">
        <f>SUMIFS(AP$301:AP$1335,$A$301:$A$1335,"ener",$C$301:$C$1335,$C1350,$B$301:$B$1335,"&lt;&gt;all")</f>
        <v/>
      </c>
      <c r="AQ1350" s="47">
        <f>SUMIFS(AQ$301:AQ$1335,$A$301:$A$1335,"ener",$C$301:$C$1335,$C1350,$B$301:$B$1335,"&lt;&gt;all")</f>
        <v/>
      </c>
      <c r="AR1350" s="47">
        <f>SUMIFS(AR$301:AR$1335,$A$301:$A$1335,"ener",$C$301:$C$1335,$C1350,$B$301:$B$1335,"&lt;&gt;all")</f>
        <v/>
      </c>
      <c r="AS1350" s="47">
        <f>SUMIFS(AS$301:AS$1335,$A$301:$A$1335,"ener",$C$301:$C$1335,$C1350,$B$301:$B$1335,"&lt;&gt;all")</f>
        <v/>
      </c>
      <c r="AT1350" s="47">
        <f>SUMIFS(AT$301:AT$1335,$A$301:$A$1335,"ener",$C$301:$C$1335,$C1350,$B$301:$B$1335,"&lt;&gt;all")</f>
        <v/>
      </c>
      <c r="AU1350" s="47">
        <f>SUMIFS(AU$301:AU$1335,$A$301:$A$1335,"ener",$C$301:$C$1335,$C1350,$B$301:$B$1335,"&lt;&gt;all")</f>
        <v/>
      </c>
      <c r="AV1350" s="47">
        <f>SUMIFS(AV$301:AV$1335,$A$301:$A$1335,"ener",$C$301:$C$1335,$C1350,$B$301:$B$1335,"&lt;&gt;all")</f>
        <v/>
      </c>
      <c r="AW1350" s="47">
        <f>SUMIFS(AW$301:AW$1335,$A$301:$A$1335,"ener",$C$301:$C$1335,$C1350,$B$301:$B$1335,"&lt;&gt;all")</f>
        <v/>
      </c>
      <c r="AX1350" s="47">
        <f>SUMIFS(AX$301:AX$1335,$A$301:$A$1335,"ener",$C$301:$C$1335,$C1350,$B$301:$B$1335,"&lt;&gt;all")</f>
        <v/>
      </c>
    </row>
    <row r="1351" outlineLevel="1">
      <c r="A1351" s="5" t="inlineStr">
        <is>
          <t>ener</t>
        </is>
      </c>
      <c r="B1351" s="5" t="inlineStr">
        <is>
          <t>all</t>
        </is>
      </c>
      <c r="C1351" s="5" t="inlineStr">
        <is>
          <t>cem</t>
        </is>
      </c>
      <c r="H1351" s="5">
        <f>INDEX(Variables!$B$5:$B$105,MATCH($A1351,Variables!$A$5:$A$105,0))&amp;IF($C1351="",""," | "&amp;INDEX(Mapping!$B$5:$B$26,MATCH($C1351,Mapping!$A$5:$A$26,0))&amp;" | "&amp;INDEX(Mapping!$B$30:$B$41,MATCH($B1351,Mapping!$A$30:$A$41,0)))</f>
        <v/>
      </c>
      <c r="I1351" s="5">
        <f>INDEX(Variables!$C$5:$C$105,MATCH($A1351,Variables!$A$5:$A$105,0))</f>
        <v/>
      </c>
      <c r="J1351" s="5">
        <f>INDEX(Variables!$E$5:$E$105,MATCH($A1351,Variables!$A$5:$A$105,0))</f>
        <v/>
      </c>
      <c r="K1351" s="25">
        <f>LOWER(Settings!$C$4)&amp;".mit."&amp;$A1351&amp;IF($C1351="","","."&amp;$C1351&amp;"."&amp;$B1351)&amp;IF(INDEX(Variables!$D$5:$D$105,MATCH($A1351,Variables!$A$5:$A$105,0))="","","."&amp;INDEX(Variables!$D$5:$D$105,MATCH($A1351,Variables!$A$5:$A$105,0)))&amp;"."&amp;K$5</f>
        <v/>
      </c>
      <c r="L1351" s="46">
        <f>SUMIFS(L$301:L$1335,$A$301:$A$1335,"ener",$C$301:$C$1335,$C1351,$B$301:$B$1335,"&lt;&gt;all")</f>
        <v/>
      </c>
      <c r="M1351" s="47">
        <f>SUMIFS(M$301:M$1335,$A$301:$A$1335,"ener",$C$301:$C$1335,$C1351,$B$301:$B$1335,"&lt;&gt;all")</f>
        <v/>
      </c>
      <c r="N1351" s="47">
        <f>SUMIFS(N$301:N$1335,$A$301:$A$1335,"ener",$C$301:$C$1335,$C1351,$B$301:$B$1335,"&lt;&gt;all")</f>
        <v/>
      </c>
      <c r="O1351" s="47">
        <f>SUMIFS(O$301:O$1335,$A$301:$A$1335,"ener",$C$301:$C$1335,$C1351,$B$301:$B$1335,"&lt;&gt;all")</f>
        <v/>
      </c>
      <c r="P1351" s="47">
        <f>SUMIFS(P$301:P$1335,$A$301:$A$1335,"ener",$C$301:$C$1335,$C1351,$B$301:$B$1335,"&lt;&gt;all")</f>
        <v/>
      </c>
      <c r="Q1351" s="47">
        <f>SUMIFS(Q$301:Q$1335,$A$301:$A$1335,"ener",$C$301:$C$1335,$C1351,$B$301:$B$1335,"&lt;&gt;all")</f>
        <v/>
      </c>
      <c r="R1351" s="47">
        <f>SUMIFS(R$301:R$1335,$A$301:$A$1335,"ener",$C$301:$C$1335,$C1351,$B$301:$B$1335,"&lt;&gt;all")</f>
        <v/>
      </c>
      <c r="S1351" s="47">
        <f>SUMIFS(S$301:S$1335,$A$301:$A$1335,"ener",$C$301:$C$1335,$C1351,$B$301:$B$1335,"&lt;&gt;all")</f>
        <v/>
      </c>
      <c r="T1351" s="47">
        <f>SUMIFS(T$301:T$1335,$A$301:$A$1335,"ener",$C$301:$C$1335,$C1351,$B$301:$B$1335,"&lt;&gt;all")</f>
        <v/>
      </c>
      <c r="U1351" s="47">
        <f>SUMIFS(U$301:U$1335,$A$301:$A$1335,"ener",$C$301:$C$1335,$C1351,$B$301:$B$1335,"&lt;&gt;all")</f>
        <v/>
      </c>
      <c r="V1351" s="47">
        <f>SUMIFS(V$301:V$1335,$A$301:$A$1335,"ener",$C$301:$C$1335,$C1351,$B$301:$B$1335,"&lt;&gt;all")</f>
        <v/>
      </c>
      <c r="W1351" s="47">
        <f>SUMIFS(W$301:W$1335,$A$301:$A$1335,"ener",$C$301:$C$1335,$C1351,$B$301:$B$1335,"&lt;&gt;all")</f>
        <v/>
      </c>
      <c r="X1351" s="47">
        <f>SUMIFS(X$301:X$1335,$A$301:$A$1335,"ener",$C$301:$C$1335,$C1351,$B$301:$B$1335,"&lt;&gt;all")</f>
        <v/>
      </c>
      <c r="Y1351" s="47">
        <f>SUMIFS(Y$301:Y$1335,$A$301:$A$1335,"ener",$C$301:$C$1335,$C1351,$B$301:$B$1335,"&lt;&gt;all")</f>
        <v/>
      </c>
      <c r="Z1351" s="47">
        <f>SUMIFS(Z$301:Z$1335,$A$301:$A$1335,"ener",$C$301:$C$1335,$C1351,$B$301:$B$1335,"&lt;&gt;all")</f>
        <v/>
      </c>
      <c r="AA1351" s="47">
        <f>SUMIFS(AA$301:AA$1335,$A$301:$A$1335,"ener",$C$301:$C$1335,$C1351,$B$301:$B$1335,"&lt;&gt;all")</f>
        <v/>
      </c>
      <c r="AB1351" s="47">
        <f>SUMIFS(AB$301:AB$1335,$A$301:$A$1335,"ener",$C$301:$C$1335,$C1351,$B$301:$B$1335,"&lt;&gt;all")</f>
        <v/>
      </c>
      <c r="AC1351" s="47">
        <f>SUMIFS(AC$301:AC$1335,$A$301:$A$1335,"ener",$C$301:$C$1335,$C1351,$B$301:$B$1335,"&lt;&gt;all")</f>
        <v/>
      </c>
      <c r="AD1351" s="47">
        <f>SUMIFS(AD$301:AD$1335,$A$301:$A$1335,"ener",$C$301:$C$1335,$C1351,$B$301:$B$1335,"&lt;&gt;all")</f>
        <v/>
      </c>
      <c r="AE1351" s="25">
        <f>LOWER(Settings!$C$4)&amp;".mit."&amp;$A1351&amp;IF($C1351="","","."&amp;$C1351&amp;"."&amp;$B1351)&amp;IF(INDEX(Variables!$D$5:$D$105,MATCH($A1351,Variables!$A$5:$A$105,0))="","","."&amp;INDEX(Variables!$D$5:$D$105,MATCH($A1351,Variables!$A$5:$A$105,0)))&amp;"."&amp;AE$5</f>
        <v/>
      </c>
      <c r="AF1351" s="46">
        <f>SUMIFS(AF$301:AF$1335,$A$301:$A$1335,"ener",$C$301:$C$1335,$C1351,$B$301:$B$1335,"&lt;&gt;all")</f>
        <v/>
      </c>
      <c r="AG1351" s="47">
        <f>SUMIFS(AG$301:AG$1335,$A$301:$A$1335,"ener",$C$301:$C$1335,$C1351,$B$301:$B$1335,"&lt;&gt;all")</f>
        <v/>
      </c>
      <c r="AH1351" s="47">
        <f>SUMIFS(AH$301:AH$1335,$A$301:$A$1335,"ener",$C$301:$C$1335,$C1351,$B$301:$B$1335,"&lt;&gt;all")</f>
        <v/>
      </c>
      <c r="AI1351" s="47">
        <f>SUMIFS(AI$301:AI$1335,$A$301:$A$1335,"ener",$C$301:$C$1335,$C1351,$B$301:$B$1335,"&lt;&gt;all")</f>
        <v/>
      </c>
      <c r="AJ1351" s="47">
        <f>SUMIFS(AJ$301:AJ$1335,$A$301:$A$1335,"ener",$C$301:$C$1335,$C1351,$B$301:$B$1335,"&lt;&gt;all")</f>
        <v/>
      </c>
      <c r="AK1351" s="47">
        <f>SUMIFS(AK$301:AK$1335,$A$301:$A$1335,"ener",$C$301:$C$1335,$C1351,$B$301:$B$1335,"&lt;&gt;all")</f>
        <v/>
      </c>
      <c r="AL1351" s="47">
        <f>SUMIFS(AL$301:AL$1335,$A$301:$A$1335,"ener",$C$301:$C$1335,$C1351,$B$301:$B$1335,"&lt;&gt;all")</f>
        <v/>
      </c>
      <c r="AM1351" s="47">
        <f>SUMIFS(AM$301:AM$1335,$A$301:$A$1335,"ener",$C$301:$C$1335,$C1351,$B$301:$B$1335,"&lt;&gt;all")</f>
        <v/>
      </c>
      <c r="AN1351" s="47">
        <f>SUMIFS(AN$301:AN$1335,$A$301:$A$1335,"ener",$C$301:$C$1335,$C1351,$B$301:$B$1335,"&lt;&gt;all")</f>
        <v/>
      </c>
      <c r="AO1351" s="47">
        <f>SUMIFS(AO$301:AO$1335,$A$301:$A$1335,"ener",$C$301:$C$1335,$C1351,$B$301:$B$1335,"&lt;&gt;all")</f>
        <v/>
      </c>
      <c r="AP1351" s="47">
        <f>SUMIFS(AP$301:AP$1335,$A$301:$A$1335,"ener",$C$301:$C$1335,$C1351,$B$301:$B$1335,"&lt;&gt;all")</f>
        <v/>
      </c>
      <c r="AQ1351" s="47">
        <f>SUMIFS(AQ$301:AQ$1335,$A$301:$A$1335,"ener",$C$301:$C$1335,$C1351,$B$301:$B$1335,"&lt;&gt;all")</f>
        <v/>
      </c>
      <c r="AR1351" s="47">
        <f>SUMIFS(AR$301:AR$1335,$A$301:$A$1335,"ener",$C$301:$C$1335,$C1351,$B$301:$B$1335,"&lt;&gt;all")</f>
        <v/>
      </c>
      <c r="AS1351" s="47">
        <f>SUMIFS(AS$301:AS$1335,$A$301:$A$1335,"ener",$C$301:$C$1335,$C1351,$B$301:$B$1335,"&lt;&gt;all")</f>
        <v/>
      </c>
      <c r="AT1351" s="47">
        <f>SUMIFS(AT$301:AT$1335,$A$301:$A$1335,"ener",$C$301:$C$1335,$C1351,$B$301:$B$1335,"&lt;&gt;all")</f>
        <v/>
      </c>
      <c r="AU1351" s="47">
        <f>SUMIFS(AU$301:AU$1335,$A$301:$A$1335,"ener",$C$301:$C$1335,$C1351,$B$301:$B$1335,"&lt;&gt;all")</f>
        <v/>
      </c>
      <c r="AV1351" s="47">
        <f>SUMIFS(AV$301:AV$1335,$A$301:$A$1335,"ener",$C$301:$C$1335,$C1351,$B$301:$B$1335,"&lt;&gt;all")</f>
        <v/>
      </c>
      <c r="AW1351" s="47">
        <f>SUMIFS(AW$301:AW$1335,$A$301:$A$1335,"ener",$C$301:$C$1335,$C1351,$B$301:$B$1335,"&lt;&gt;all")</f>
        <v/>
      </c>
      <c r="AX1351" s="47">
        <f>SUMIFS(AX$301:AX$1335,$A$301:$A$1335,"ener",$C$301:$C$1335,$C1351,$B$301:$B$1335,"&lt;&gt;all")</f>
        <v/>
      </c>
    </row>
    <row r="1352" outlineLevel="1">
      <c r="A1352" s="5" t="inlineStr">
        <is>
          <t>ener</t>
        </is>
      </c>
      <c r="B1352" s="5" t="inlineStr">
        <is>
          <t>all</t>
        </is>
      </c>
      <c r="C1352" s="5" t="inlineStr">
        <is>
          <t>omn</t>
        </is>
      </c>
      <c r="H1352" s="5">
        <f>INDEX(Variables!$B$5:$B$105,MATCH($A1352,Variables!$A$5:$A$105,0))&amp;IF($C1352="",""," | "&amp;INDEX(Mapping!$B$5:$B$26,MATCH($C1352,Mapping!$A$5:$A$26,0))&amp;" | "&amp;INDEX(Mapping!$B$30:$B$41,MATCH($B1352,Mapping!$A$30:$A$41,0)))</f>
        <v/>
      </c>
      <c r="I1352" s="5">
        <f>INDEX(Variables!$C$5:$C$105,MATCH($A1352,Variables!$A$5:$A$105,0))</f>
        <v/>
      </c>
      <c r="J1352" s="5">
        <f>INDEX(Variables!$E$5:$E$105,MATCH($A1352,Variables!$A$5:$A$105,0))</f>
        <v/>
      </c>
      <c r="K1352" s="25">
        <f>LOWER(Settings!$C$4)&amp;".mit."&amp;$A1352&amp;IF($C1352="","","."&amp;$C1352&amp;"."&amp;$B1352)&amp;IF(INDEX(Variables!$D$5:$D$105,MATCH($A1352,Variables!$A$5:$A$105,0))="","","."&amp;INDEX(Variables!$D$5:$D$105,MATCH($A1352,Variables!$A$5:$A$105,0)))&amp;"."&amp;K$5</f>
        <v/>
      </c>
      <c r="L1352" s="46">
        <f>SUMIFS(L$301:L$1335,$A$301:$A$1335,"ener",$C$301:$C$1335,$C1352,$B$301:$B$1335,"&lt;&gt;all")</f>
        <v/>
      </c>
      <c r="M1352" s="47">
        <f>SUMIFS(M$301:M$1335,$A$301:$A$1335,"ener",$C$301:$C$1335,$C1352,$B$301:$B$1335,"&lt;&gt;all")</f>
        <v/>
      </c>
      <c r="N1352" s="47">
        <f>SUMIFS(N$301:N$1335,$A$301:$A$1335,"ener",$C$301:$C$1335,$C1352,$B$301:$B$1335,"&lt;&gt;all")</f>
        <v/>
      </c>
      <c r="O1352" s="47">
        <f>SUMIFS(O$301:O$1335,$A$301:$A$1335,"ener",$C$301:$C$1335,$C1352,$B$301:$B$1335,"&lt;&gt;all")</f>
        <v/>
      </c>
      <c r="P1352" s="47">
        <f>SUMIFS(P$301:P$1335,$A$301:$A$1335,"ener",$C$301:$C$1335,$C1352,$B$301:$B$1335,"&lt;&gt;all")</f>
        <v/>
      </c>
      <c r="Q1352" s="47">
        <f>SUMIFS(Q$301:Q$1335,$A$301:$A$1335,"ener",$C$301:$C$1335,$C1352,$B$301:$B$1335,"&lt;&gt;all")</f>
        <v/>
      </c>
      <c r="R1352" s="47">
        <f>SUMIFS(R$301:R$1335,$A$301:$A$1335,"ener",$C$301:$C$1335,$C1352,$B$301:$B$1335,"&lt;&gt;all")</f>
        <v/>
      </c>
      <c r="S1352" s="47">
        <f>SUMIFS(S$301:S$1335,$A$301:$A$1335,"ener",$C$301:$C$1335,$C1352,$B$301:$B$1335,"&lt;&gt;all")</f>
        <v/>
      </c>
      <c r="T1352" s="47">
        <f>SUMIFS(T$301:T$1335,$A$301:$A$1335,"ener",$C$301:$C$1335,$C1352,$B$301:$B$1335,"&lt;&gt;all")</f>
        <v/>
      </c>
      <c r="U1352" s="47">
        <f>SUMIFS(U$301:U$1335,$A$301:$A$1335,"ener",$C$301:$C$1335,$C1352,$B$301:$B$1335,"&lt;&gt;all")</f>
        <v/>
      </c>
      <c r="V1352" s="47">
        <f>SUMIFS(V$301:V$1335,$A$301:$A$1335,"ener",$C$301:$C$1335,$C1352,$B$301:$B$1335,"&lt;&gt;all")</f>
        <v/>
      </c>
      <c r="W1352" s="47">
        <f>SUMIFS(W$301:W$1335,$A$301:$A$1335,"ener",$C$301:$C$1335,$C1352,$B$301:$B$1335,"&lt;&gt;all")</f>
        <v/>
      </c>
      <c r="X1352" s="47">
        <f>SUMIFS(X$301:X$1335,$A$301:$A$1335,"ener",$C$301:$C$1335,$C1352,$B$301:$B$1335,"&lt;&gt;all")</f>
        <v/>
      </c>
      <c r="Y1352" s="47">
        <f>SUMIFS(Y$301:Y$1335,$A$301:$A$1335,"ener",$C$301:$C$1335,$C1352,$B$301:$B$1335,"&lt;&gt;all")</f>
        <v/>
      </c>
      <c r="Z1352" s="47">
        <f>SUMIFS(Z$301:Z$1335,$A$301:$A$1335,"ener",$C$301:$C$1335,$C1352,$B$301:$B$1335,"&lt;&gt;all")</f>
        <v/>
      </c>
      <c r="AA1352" s="47">
        <f>SUMIFS(AA$301:AA$1335,$A$301:$A$1335,"ener",$C$301:$C$1335,$C1352,$B$301:$B$1335,"&lt;&gt;all")</f>
        <v/>
      </c>
      <c r="AB1352" s="47">
        <f>SUMIFS(AB$301:AB$1335,$A$301:$A$1335,"ener",$C$301:$C$1335,$C1352,$B$301:$B$1335,"&lt;&gt;all")</f>
        <v/>
      </c>
      <c r="AC1352" s="47">
        <f>SUMIFS(AC$301:AC$1335,$A$301:$A$1335,"ener",$C$301:$C$1335,$C1352,$B$301:$B$1335,"&lt;&gt;all")</f>
        <v/>
      </c>
      <c r="AD1352" s="47">
        <f>SUMIFS(AD$301:AD$1335,$A$301:$A$1335,"ener",$C$301:$C$1335,$C1352,$B$301:$B$1335,"&lt;&gt;all")</f>
        <v/>
      </c>
      <c r="AE1352" s="25">
        <f>LOWER(Settings!$C$4)&amp;".mit."&amp;$A1352&amp;IF($C1352="","","."&amp;$C1352&amp;"."&amp;$B1352)&amp;IF(INDEX(Variables!$D$5:$D$105,MATCH($A1352,Variables!$A$5:$A$105,0))="","","."&amp;INDEX(Variables!$D$5:$D$105,MATCH($A1352,Variables!$A$5:$A$105,0)))&amp;"."&amp;AE$5</f>
        <v/>
      </c>
      <c r="AF1352" s="46">
        <f>SUMIFS(AF$301:AF$1335,$A$301:$A$1335,"ener",$C$301:$C$1335,$C1352,$B$301:$B$1335,"&lt;&gt;all")</f>
        <v/>
      </c>
      <c r="AG1352" s="47">
        <f>SUMIFS(AG$301:AG$1335,$A$301:$A$1335,"ener",$C$301:$C$1335,$C1352,$B$301:$B$1335,"&lt;&gt;all")</f>
        <v/>
      </c>
      <c r="AH1352" s="47">
        <f>SUMIFS(AH$301:AH$1335,$A$301:$A$1335,"ener",$C$301:$C$1335,$C1352,$B$301:$B$1335,"&lt;&gt;all")</f>
        <v/>
      </c>
      <c r="AI1352" s="47">
        <f>SUMIFS(AI$301:AI$1335,$A$301:$A$1335,"ener",$C$301:$C$1335,$C1352,$B$301:$B$1335,"&lt;&gt;all")</f>
        <v/>
      </c>
      <c r="AJ1352" s="47">
        <f>SUMIFS(AJ$301:AJ$1335,$A$301:$A$1335,"ener",$C$301:$C$1335,$C1352,$B$301:$B$1335,"&lt;&gt;all")</f>
        <v/>
      </c>
      <c r="AK1352" s="47">
        <f>SUMIFS(AK$301:AK$1335,$A$301:$A$1335,"ener",$C$301:$C$1335,$C1352,$B$301:$B$1335,"&lt;&gt;all")</f>
        <v/>
      </c>
      <c r="AL1352" s="47">
        <f>SUMIFS(AL$301:AL$1335,$A$301:$A$1335,"ener",$C$301:$C$1335,$C1352,$B$301:$B$1335,"&lt;&gt;all")</f>
        <v/>
      </c>
      <c r="AM1352" s="47">
        <f>SUMIFS(AM$301:AM$1335,$A$301:$A$1335,"ener",$C$301:$C$1335,$C1352,$B$301:$B$1335,"&lt;&gt;all")</f>
        <v/>
      </c>
      <c r="AN1352" s="47">
        <f>SUMIFS(AN$301:AN$1335,$A$301:$A$1335,"ener",$C$301:$C$1335,$C1352,$B$301:$B$1335,"&lt;&gt;all")</f>
        <v/>
      </c>
      <c r="AO1352" s="47">
        <f>SUMIFS(AO$301:AO$1335,$A$301:$A$1335,"ener",$C$301:$C$1335,$C1352,$B$301:$B$1335,"&lt;&gt;all")</f>
        <v/>
      </c>
      <c r="AP1352" s="47">
        <f>SUMIFS(AP$301:AP$1335,$A$301:$A$1335,"ener",$C$301:$C$1335,$C1352,$B$301:$B$1335,"&lt;&gt;all")</f>
        <v/>
      </c>
      <c r="AQ1352" s="47">
        <f>SUMIFS(AQ$301:AQ$1335,$A$301:$A$1335,"ener",$C$301:$C$1335,$C1352,$B$301:$B$1335,"&lt;&gt;all")</f>
        <v/>
      </c>
      <c r="AR1352" s="47">
        <f>SUMIFS(AR$301:AR$1335,$A$301:$A$1335,"ener",$C$301:$C$1335,$C1352,$B$301:$B$1335,"&lt;&gt;all")</f>
        <v/>
      </c>
      <c r="AS1352" s="47">
        <f>SUMIFS(AS$301:AS$1335,$A$301:$A$1335,"ener",$C$301:$C$1335,$C1352,$B$301:$B$1335,"&lt;&gt;all")</f>
        <v/>
      </c>
      <c r="AT1352" s="47">
        <f>SUMIFS(AT$301:AT$1335,$A$301:$A$1335,"ener",$C$301:$C$1335,$C1352,$B$301:$B$1335,"&lt;&gt;all")</f>
        <v/>
      </c>
      <c r="AU1352" s="47">
        <f>SUMIFS(AU$301:AU$1335,$A$301:$A$1335,"ener",$C$301:$C$1335,$C1352,$B$301:$B$1335,"&lt;&gt;all")</f>
        <v/>
      </c>
      <c r="AV1352" s="47">
        <f>SUMIFS(AV$301:AV$1335,$A$301:$A$1335,"ener",$C$301:$C$1335,$C1352,$B$301:$B$1335,"&lt;&gt;all")</f>
        <v/>
      </c>
      <c r="AW1352" s="47">
        <f>SUMIFS(AW$301:AW$1335,$A$301:$A$1335,"ener",$C$301:$C$1335,$C1352,$B$301:$B$1335,"&lt;&gt;all")</f>
        <v/>
      </c>
      <c r="AX1352" s="47">
        <f>SUMIFS(AX$301:AX$1335,$A$301:$A$1335,"ener",$C$301:$C$1335,$C1352,$B$301:$B$1335,"&lt;&gt;all")</f>
        <v/>
      </c>
    </row>
    <row r="1353" outlineLevel="1">
      <c r="A1353" s="5" t="inlineStr">
        <is>
          <t>ener</t>
        </is>
      </c>
      <c r="B1353" s="5" t="inlineStr">
        <is>
          <t>all</t>
        </is>
      </c>
      <c r="C1353" s="5" t="inlineStr">
        <is>
          <t>cst</t>
        </is>
      </c>
      <c r="H1353" s="5">
        <f>INDEX(Variables!$B$5:$B$105,MATCH($A1353,Variables!$A$5:$A$105,0))&amp;IF($C1353="",""," | "&amp;INDEX(Mapping!$B$5:$B$26,MATCH($C1353,Mapping!$A$5:$A$26,0))&amp;" | "&amp;INDEX(Mapping!$B$30:$B$41,MATCH($B1353,Mapping!$A$30:$A$41,0)))</f>
        <v/>
      </c>
      <c r="I1353" s="5">
        <f>INDEX(Variables!$C$5:$C$105,MATCH($A1353,Variables!$A$5:$A$105,0))</f>
        <v/>
      </c>
      <c r="J1353" s="5">
        <f>INDEX(Variables!$E$5:$E$105,MATCH($A1353,Variables!$A$5:$A$105,0))</f>
        <v/>
      </c>
      <c r="K1353" s="25">
        <f>LOWER(Settings!$C$4)&amp;".mit."&amp;$A1353&amp;IF($C1353="","","."&amp;$C1353&amp;"."&amp;$B1353)&amp;IF(INDEX(Variables!$D$5:$D$105,MATCH($A1353,Variables!$A$5:$A$105,0))="","","."&amp;INDEX(Variables!$D$5:$D$105,MATCH($A1353,Variables!$A$5:$A$105,0)))&amp;"."&amp;K$5</f>
        <v/>
      </c>
      <c r="L1353" s="46">
        <f>SUMIFS(L$301:L$1335,$A$301:$A$1335,"ener",$C$301:$C$1335,$C1353,$B$301:$B$1335,"&lt;&gt;all")</f>
        <v/>
      </c>
      <c r="M1353" s="47">
        <f>SUMIFS(M$301:M$1335,$A$301:$A$1335,"ener",$C$301:$C$1335,$C1353,$B$301:$B$1335,"&lt;&gt;all")</f>
        <v/>
      </c>
      <c r="N1353" s="47">
        <f>SUMIFS(N$301:N$1335,$A$301:$A$1335,"ener",$C$301:$C$1335,$C1353,$B$301:$B$1335,"&lt;&gt;all")</f>
        <v/>
      </c>
      <c r="O1353" s="47">
        <f>SUMIFS(O$301:O$1335,$A$301:$A$1335,"ener",$C$301:$C$1335,$C1353,$B$301:$B$1335,"&lt;&gt;all")</f>
        <v/>
      </c>
      <c r="P1353" s="47">
        <f>SUMIFS(P$301:P$1335,$A$301:$A$1335,"ener",$C$301:$C$1335,$C1353,$B$301:$B$1335,"&lt;&gt;all")</f>
        <v/>
      </c>
      <c r="Q1353" s="47">
        <f>SUMIFS(Q$301:Q$1335,$A$301:$A$1335,"ener",$C$301:$C$1335,$C1353,$B$301:$B$1335,"&lt;&gt;all")</f>
        <v/>
      </c>
      <c r="R1353" s="47">
        <f>SUMIFS(R$301:R$1335,$A$301:$A$1335,"ener",$C$301:$C$1335,$C1353,$B$301:$B$1335,"&lt;&gt;all")</f>
        <v/>
      </c>
      <c r="S1353" s="47">
        <f>SUMIFS(S$301:S$1335,$A$301:$A$1335,"ener",$C$301:$C$1335,$C1353,$B$301:$B$1335,"&lt;&gt;all")</f>
        <v/>
      </c>
      <c r="T1353" s="47">
        <f>SUMIFS(T$301:T$1335,$A$301:$A$1335,"ener",$C$301:$C$1335,$C1353,$B$301:$B$1335,"&lt;&gt;all")</f>
        <v/>
      </c>
      <c r="U1353" s="47">
        <f>SUMIFS(U$301:U$1335,$A$301:$A$1335,"ener",$C$301:$C$1335,$C1353,$B$301:$B$1335,"&lt;&gt;all")</f>
        <v/>
      </c>
      <c r="V1353" s="47">
        <f>SUMIFS(V$301:V$1335,$A$301:$A$1335,"ener",$C$301:$C$1335,$C1353,$B$301:$B$1335,"&lt;&gt;all")</f>
        <v/>
      </c>
      <c r="W1353" s="47">
        <f>SUMIFS(W$301:W$1335,$A$301:$A$1335,"ener",$C$301:$C$1335,$C1353,$B$301:$B$1335,"&lt;&gt;all")</f>
        <v/>
      </c>
      <c r="X1353" s="47">
        <f>SUMIFS(X$301:X$1335,$A$301:$A$1335,"ener",$C$301:$C$1335,$C1353,$B$301:$B$1335,"&lt;&gt;all")</f>
        <v/>
      </c>
      <c r="Y1353" s="47">
        <f>SUMIFS(Y$301:Y$1335,$A$301:$A$1335,"ener",$C$301:$C$1335,$C1353,$B$301:$B$1335,"&lt;&gt;all")</f>
        <v/>
      </c>
      <c r="Z1353" s="47">
        <f>SUMIFS(Z$301:Z$1335,$A$301:$A$1335,"ener",$C$301:$C$1335,$C1353,$B$301:$B$1335,"&lt;&gt;all")</f>
        <v/>
      </c>
      <c r="AA1353" s="47">
        <f>SUMIFS(AA$301:AA$1335,$A$301:$A$1335,"ener",$C$301:$C$1335,$C1353,$B$301:$B$1335,"&lt;&gt;all")</f>
        <v/>
      </c>
      <c r="AB1353" s="47">
        <f>SUMIFS(AB$301:AB$1335,$A$301:$A$1335,"ener",$C$301:$C$1335,$C1353,$B$301:$B$1335,"&lt;&gt;all")</f>
        <v/>
      </c>
      <c r="AC1353" s="47">
        <f>SUMIFS(AC$301:AC$1335,$A$301:$A$1335,"ener",$C$301:$C$1335,$C1353,$B$301:$B$1335,"&lt;&gt;all")</f>
        <v/>
      </c>
      <c r="AD1353" s="47">
        <f>SUMIFS(AD$301:AD$1335,$A$301:$A$1335,"ener",$C$301:$C$1335,$C1353,$B$301:$B$1335,"&lt;&gt;all")</f>
        <v/>
      </c>
      <c r="AE1353" s="25">
        <f>LOWER(Settings!$C$4)&amp;".mit."&amp;$A1353&amp;IF($C1353="","","."&amp;$C1353&amp;"."&amp;$B1353)&amp;IF(INDEX(Variables!$D$5:$D$105,MATCH($A1353,Variables!$A$5:$A$105,0))="","","."&amp;INDEX(Variables!$D$5:$D$105,MATCH($A1353,Variables!$A$5:$A$105,0)))&amp;"."&amp;AE$5</f>
        <v/>
      </c>
      <c r="AF1353" s="46">
        <f>SUMIFS(AF$301:AF$1335,$A$301:$A$1335,"ener",$C$301:$C$1335,$C1353,$B$301:$B$1335,"&lt;&gt;all")</f>
        <v/>
      </c>
      <c r="AG1353" s="47">
        <f>SUMIFS(AG$301:AG$1335,$A$301:$A$1335,"ener",$C$301:$C$1335,$C1353,$B$301:$B$1335,"&lt;&gt;all")</f>
        <v/>
      </c>
      <c r="AH1353" s="47">
        <f>SUMIFS(AH$301:AH$1335,$A$301:$A$1335,"ener",$C$301:$C$1335,$C1353,$B$301:$B$1335,"&lt;&gt;all")</f>
        <v/>
      </c>
      <c r="AI1353" s="47">
        <f>SUMIFS(AI$301:AI$1335,$A$301:$A$1335,"ener",$C$301:$C$1335,$C1353,$B$301:$B$1335,"&lt;&gt;all")</f>
        <v/>
      </c>
      <c r="AJ1353" s="47">
        <f>SUMIFS(AJ$301:AJ$1335,$A$301:$A$1335,"ener",$C$301:$C$1335,$C1353,$B$301:$B$1335,"&lt;&gt;all")</f>
        <v/>
      </c>
      <c r="AK1353" s="47">
        <f>SUMIFS(AK$301:AK$1335,$A$301:$A$1335,"ener",$C$301:$C$1335,$C1353,$B$301:$B$1335,"&lt;&gt;all")</f>
        <v/>
      </c>
      <c r="AL1353" s="47">
        <f>SUMIFS(AL$301:AL$1335,$A$301:$A$1335,"ener",$C$301:$C$1335,$C1353,$B$301:$B$1335,"&lt;&gt;all")</f>
        <v/>
      </c>
      <c r="AM1353" s="47">
        <f>SUMIFS(AM$301:AM$1335,$A$301:$A$1335,"ener",$C$301:$C$1335,$C1353,$B$301:$B$1335,"&lt;&gt;all")</f>
        <v/>
      </c>
      <c r="AN1353" s="47">
        <f>SUMIFS(AN$301:AN$1335,$A$301:$A$1335,"ener",$C$301:$C$1335,$C1353,$B$301:$B$1335,"&lt;&gt;all")</f>
        <v/>
      </c>
      <c r="AO1353" s="47">
        <f>SUMIFS(AO$301:AO$1335,$A$301:$A$1335,"ener",$C$301:$C$1335,$C1353,$B$301:$B$1335,"&lt;&gt;all")</f>
        <v/>
      </c>
      <c r="AP1353" s="47">
        <f>SUMIFS(AP$301:AP$1335,$A$301:$A$1335,"ener",$C$301:$C$1335,$C1353,$B$301:$B$1335,"&lt;&gt;all")</f>
        <v/>
      </c>
      <c r="AQ1353" s="47">
        <f>SUMIFS(AQ$301:AQ$1335,$A$301:$A$1335,"ener",$C$301:$C$1335,$C1353,$B$301:$B$1335,"&lt;&gt;all")</f>
        <v/>
      </c>
      <c r="AR1353" s="47">
        <f>SUMIFS(AR$301:AR$1335,$A$301:$A$1335,"ener",$C$301:$C$1335,$C1353,$B$301:$B$1335,"&lt;&gt;all")</f>
        <v/>
      </c>
      <c r="AS1353" s="47">
        <f>SUMIFS(AS$301:AS$1335,$A$301:$A$1335,"ener",$C$301:$C$1335,$C1353,$B$301:$B$1335,"&lt;&gt;all")</f>
        <v/>
      </c>
      <c r="AT1353" s="47">
        <f>SUMIFS(AT$301:AT$1335,$A$301:$A$1335,"ener",$C$301:$C$1335,$C1353,$B$301:$B$1335,"&lt;&gt;all")</f>
        <v/>
      </c>
      <c r="AU1353" s="47">
        <f>SUMIFS(AU$301:AU$1335,$A$301:$A$1335,"ener",$C$301:$C$1335,$C1353,$B$301:$B$1335,"&lt;&gt;all")</f>
        <v/>
      </c>
      <c r="AV1353" s="47">
        <f>SUMIFS(AV$301:AV$1335,$A$301:$A$1335,"ener",$C$301:$C$1335,$C1353,$B$301:$B$1335,"&lt;&gt;all")</f>
        <v/>
      </c>
      <c r="AW1353" s="47">
        <f>SUMIFS(AW$301:AW$1335,$A$301:$A$1335,"ener",$C$301:$C$1335,$C1353,$B$301:$B$1335,"&lt;&gt;all")</f>
        <v/>
      </c>
      <c r="AX1353" s="47">
        <f>SUMIFS(AX$301:AX$1335,$A$301:$A$1335,"ener",$C$301:$C$1335,$C1353,$B$301:$B$1335,"&lt;&gt;all")</f>
        <v/>
      </c>
    </row>
    <row r="1354" outlineLevel="1">
      <c r="A1354" s="5" t="inlineStr">
        <is>
          <t>ener</t>
        </is>
      </c>
      <c r="B1354" s="5" t="inlineStr">
        <is>
          <t>all</t>
        </is>
      </c>
      <c r="C1354" s="5" t="inlineStr">
        <is>
          <t>ftr</t>
        </is>
      </c>
      <c r="H1354" s="5">
        <f>INDEX(Variables!$B$5:$B$105,MATCH($A1354,Variables!$A$5:$A$105,0))&amp;IF($C1354="",""," | "&amp;INDEX(Mapping!$B$5:$B$26,MATCH($C1354,Mapping!$A$5:$A$26,0))&amp;" | "&amp;INDEX(Mapping!$B$30:$B$41,MATCH($B1354,Mapping!$A$30:$A$41,0)))</f>
        <v/>
      </c>
      <c r="I1354" s="5">
        <f>INDEX(Variables!$C$5:$C$105,MATCH($A1354,Variables!$A$5:$A$105,0))</f>
        <v/>
      </c>
      <c r="J1354" s="5">
        <f>INDEX(Variables!$E$5:$E$105,MATCH($A1354,Variables!$A$5:$A$105,0))</f>
        <v/>
      </c>
      <c r="K1354" s="25">
        <f>LOWER(Settings!$C$4)&amp;".mit."&amp;$A1354&amp;IF($C1354="","","."&amp;$C1354&amp;"."&amp;$B1354)&amp;IF(INDEX(Variables!$D$5:$D$105,MATCH($A1354,Variables!$A$5:$A$105,0))="","","."&amp;INDEX(Variables!$D$5:$D$105,MATCH($A1354,Variables!$A$5:$A$105,0)))&amp;"."&amp;K$5</f>
        <v/>
      </c>
      <c r="L1354" s="46">
        <f>SUMIFS(L$301:L$1335,$A$301:$A$1335,"ener",$C$301:$C$1335,$C1354,$B$301:$B$1335,"&lt;&gt;all")</f>
        <v/>
      </c>
      <c r="M1354" s="47">
        <f>SUMIFS(M$301:M$1335,$A$301:$A$1335,"ener",$C$301:$C$1335,$C1354,$B$301:$B$1335,"&lt;&gt;all")</f>
        <v/>
      </c>
      <c r="N1354" s="47">
        <f>SUMIFS(N$301:N$1335,$A$301:$A$1335,"ener",$C$301:$C$1335,$C1354,$B$301:$B$1335,"&lt;&gt;all")</f>
        <v/>
      </c>
      <c r="O1354" s="47">
        <f>SUMIFS(O$301:O$1335,$A$301:$A$1335,"ener",$C$301:$C$1335,$C1354,$B$301:$B$1335,"&lt;&gt;all")</f>
        <v/>
      </c>
      <c r="P1354" s="47">
        <f>SUMIFS(P$301:P$1335,$A$301:$A$1335,"ener",$C$301:$C$1335,$C1354,$B$301:$B$1335,"&lt;&gt;all")</f>
        <v/>
      </c>
      <c r="Q1354" s="47">
        <f>SUMIFS(Q$301:Q$1335,$A$301:$A$1335,"ener",$C$301:$C$1335,$C1354,$B$301:$B$1335,"&lt;&gt;all")</f>
        <v/>
      </c>
      <c r="R1354" s="47">
        <f>SUMIFS(R$301:R$1335,$A$301:$A$1335,"ener",$C$301:$C$1335,$C1354,$B$301:$B$1335,"&lt;&gt;all")</f>
        <v/>
      </c>
      <c r="S1354" s="47">
        <f>SUMIFS(S$301:S$1335,$A$301:$A$1335,"ener",$C$301:$C$1335,$C1354,$B$301:$B$1335,"&lt;&gt;all")</f>
        <v/>
      </c>
      <c r="T1354" s="47">
        <f>SUMIFS(T$301:T$1335,$A$301:$A$1335,"ener",$C$301:$C$1335,$C1354,$B$301:$B$1335,"&lt;&gt;all")</f>
        <v/>
      </c>
      <c r="U1354" s="47">
        <f>SUMIFS(U$301:U$1335,$A$301:$A$1335,"ener",$C$301:$C$1335,$C1354,$B$301:$B$1335,"&lt;&gt;all")</f>
        <v/>
      </c>
      <c r="V1354" s="47">
        <f>SUMIFS(V$301:V$1335,$A$301:$A$1335,"ener",$C$301:$C$1335,$C1354,$B$301:$B$1335,"&lt;&gt;all")</f>
        <v/>
      </c>
      <c r="W1354" s="47">
        <f>SUMIFS(W$301:W$1335,$A$301:$A$1335,"ener",$C$301:$C$1335,$C1354,$B$301:$B$1335,"&lt;&gt;all")</f>
        <v/>
      </c>
      <c r="X1354" s="47">
        <f>SUMIFS(X$301:X$1335,$A$301:$A$1335,"ener",$C$301:$C$1335,$C1354,$B$301:$B$1335,"&lt;&gt;all")</f>
        <v/>
      </c>
      <c r="Y1354" s="47">
        <f>SUMIFS(Y$301:Y$1335,$A$301:$A$1335,"ener",$C$301:$C$1335,$C1354,$B$301:$B$1335,"&lt;&gt;all")</f>
        <v/>
      </c>
      <c r="Z1354" s="47">
        <f>SUMIFS(Z$301:Z$1335,$A$301:$A$1335,"ener",$C$301:$C$1335,$C1354,$B$301:$B$1335,"&lt;&gt;all")</f>
        <v/>
      </c>
      <c r="AA1354" s="47">
        <f>SUMIFS(AA$301:AA$1335,$A$301:$A$1335,"ener",$C$301:$C$1335,$C1354,$B$301:$B$1335,"&lt;&gt;all")</f>
        <v/>
      </c>
      <c r="AB1354" s="47">
        <f>SUMIFS(AB$301:AB$1335,$A$301:$A$1335,"ener",$C$301:$C$1335,$C1354,$B$301:$B$1335,"&lt;&gt;all")</f>
        <v/>
      </c>
      <c r="AC1354" s="47">
        <f>SUMIFS(AC$301:AC$1335,$A$301:$A$1335,"ener",$C$301:$C$1335,$C1354,$B$301:$B$1335,"&lt;&gt;all")</f>
        <v/>
      </c>
      <c r="AD1354" s="47">
        <f>SUMIFS(AD$301:AD$1335,$A$301:$A$1335,"ener",$C$301:$C$1335,$C1354,$B$301:$B$1335,"&lt;&gt;all")</f>
        <v/>
      </c>
      <c r="AE1354" s="25">
        <f>LOWER(Settings!$C$4)&amp;".mit."&amp;$A1354&amp;IF($C1354="","","."&amp;$C1354&amp;"."&amp;$B1354)&amp;IF(INDEX(Variables!$D$5:$D$105,MATCH($A1354,Variables!$A$5:$A$105,0))="","","."&amp;INDEX(Variables!$D$5:$D$105,MATCH($A1354,Variables!$A$5:$A$105,0)))&amp;"."&amp;AE$5</f>
        <v/>
      </c>
      <c r="AF1354" s="46">
        <f>SUMIFS(AF$301:AF$1335,$A$301:$A$1335,"ener",$C$301:$C$1335,$C1354,$B$301:$B$1335,"&lt;&gt;all")</f>
        <v/>
      </c>
      <c r="AG1354" s="47">
        <f>SUMIFS(AG$301:AG$1335,$A$301:$A$1335,"ener",$C$301:$C$1335,$C1354,$B$301:$B$1335,"&lt;&gt;all")</f>
        <v/>
      </c>
      <c r="AH1354" s="47">
        <f>SUMIFS(AH$301:AH$1335,$A$301:$A$1335,"ener",$C$301:$C$1335,$C1354,$B$301:$B$1335,"&lt;&gt;all")</f>
        <v/>
      </c>
      <c r="AI1354" s="47">
        <f>SUMIFS(AI$301:AI$1335,$A$301:$A$1335,"ener",$C$301:$C$1335,$C1354,$B$301:$B$1335,"&lt;&gt;all")</f>
        <v/>
      </c>
      <c r="AJ1354" s="47">
        <f>SUMIFS(AJ$301:AJ$1335,$A$301:$A$1335,"ener",$C$301:$C$1335,$C1354,$B$301:$B$1335,"&lt;&gt;all")</f>
        <v/>
      </c>
      <c r="AK1354" s="47">
        <f>SUMIFS(AK$301:AK$1335,$A$301:$A$1335,"ener",$C$301:$C$1335,$C1354,$B$301:$B$1335,"&lt;&gt;all")</f>
        <v/>
      </c>
      <c r="AL1354" s="47">
        <f>SUMIFS(AL$301:AL$1335,$A$301:$A$1335,"ener",$C$301:$C$1335,$C1354,$B$301:$B$1335,"&lt;&gt;all")</f>
        <v/>
      </c>
      <c r="AM1354" s="47">
        <f>SUMIFS(AM$301:AM$1335,$A$301:$A$1335,"ener",$C$301:$C$1335,$C1354,$B$301:$B$1335,"&lt;&gt;all")</f>
        <v/>
      </c>
      <c r="AN1354" s="47">
        <f>SUMIFS(AN$301:AN$1335,$A$301:$A$1335,"ener",$C$301:$C$1335,$C1354,$B$301:$B$1335,"&lt;&gt;all")</f>
        <v/>
      </c>
      <c r="AO1354" s="47">
        <f>SUMIFS(AO$301:AO$1335,$A$301:$A$1335,"ener",$C$301:$C$1335,$C1354,$B$301:$B$1335,"&lt;&gt;all")</f>
        <v/>
      </c>
      <c r="AP1354" s="47">
        <f>SUMIFS(AP$301:AP$1335,$A$301:$A$1335,"ener",$C$301:$C$1335,$C1354,$B$301:$B$1335,"&lt;&gt;all")</f>
        <v/>
      </c>
      <c r="AQ1354" s="47">
        <f>SUMIFS(AQ$301:AQ$1335,$A$301:$A$1335,"ener",$C$301:$C$1335,$C1354,$B$301:$B$1335,"&lt;&gt;all")</f>
        <v/>
      </c>
      <c r="AR1354" s="47">
        <f>SUMIFS(AR$301:AR$1335,$A$301:$A$1335,"ener",$C$301:$C$1335,$C1354,$B$301:$B$1335,"&lt;&gt;all")</f>
        <v/>
      </c>
      <c r="AS1354" s="47">
        <f>SUMIFS(AS$301:AS$1335,$A$301:$A$1335,"ener",$C$301:$C$1335,$C1354,$B$301:$B$1335,"&lt;&gt;all")</f>
        <v/>
      </c>
      <c r="AT1354" s="47">
        <f>SUMIFS(AT$301:AT$1335,$A$301:$A$1335,"ener",$C$301:$C$1335,$C1354,$B$301:$B$1335,"&lt;&gt;all")</f>
        <v/>
      </c>
      <c r="AU1354" s="47">
        <f>SUMIFS(AU$301:AU$1335,$A$301:$A$1335,"ener",$C$301:$C$1335,$C1354,$B$301:$B$1335,"&lt;&gt;all")</f>
        <v/>
      </c>
      <c r="AV1354" s="47">
        <f>SUMIFS(AV$301:AV$1335,$A$301:$A$1335,"ener",$C$301:$C$1335,$C1354,$B$301:$B$1335,"&lt;&gt;all")</f>
        <v/>
      </c>
      <c r="AW1354" s="47">
        <f>SUMIFS(AW$301:AW$1335,$A$301:$A$1335,"ener",$C$301:$C$1335,$C1354,$B$301:$B$1335,"&lt;&gt;all")</f>
        <v/>
      </c>
      <c r="AX1354" s="47">
        <f>SUMIFS(AX$301:AX$1335,$A$301:$A$1335,"ener",$C$301:$C$1335,$C1354,$B$301:$B$1335,"&lt;&gt;all")</f>
        <v/>
      </c>
    </row>
    <row r="1355" outlineLevel="1">
      <c r="A1355" s="5" t="inlineStr">
        <is>
          <t>ener</t>
        </is>
      </c>
      <c r="B1355" s="5" t="inlineStr">
        <is>
          <t>all</t>
        </is>
      </c>
      <c r="C1355" s="5" t="inlineStr">
        <is>
          <t>oen</t>
        </is>
      </c>
      <c r="H1355" s="5">
        <f>INDEX(Variables!$B$5:$B$105,MATCH($A1355,Variables!$A$5:$A$105,0))&amp;IF($C1355="",""," | "&amp;INDEX(Mapping!$B$5:$B$26,MATCH($C1355,Mapping!$A$5:$A$26,0))&amp;" | "&amp;INDEX(Mapping!$B$30:$B$41,MATCH($B1355,Mapping!$A$30:$A$41,0)))</f>
        <v/>
      </c>
      <c r="I1355" s="5">
        <f>INDEX(Variables!$C$5:$C$105,MATCH($A1355,Variables!$A$5:$A$105,0))</f>
        <v/>
      </c>
      <c r="J1355" s="5">
        <f>INDEX(Variables!$E$5:$E$105,MATCH($A1355,Variables!$A$5:$A$105,0))</f>
        <v/>
      </c>
      <c r="K1355" s="25">
        <f>LOWER(Settings!$C$4)&amp;".mit."&amp;$A1355&amp;IF($C1355="","","."&amp;$C1355&amp;"."&amp;$B1355)&amp;IF(INDEX(Variables!$D$5:$D$105,MATCH($A1355,Variables!$A$5:$A$105,0))="","","."&amp;INDEX(Variables!$D$5:$D$105,MATCH($A1355,Variables!$A$5:$A$105,0)))&amp;"."&amp;K$5</f>
        <v/>
      </c>
      <c r="L1355" s="46">
        <f>SUMIFS(L$301:L$1335,$A$301:$A$1335,"ener",$C$301:$C$1335,$C1355,$B$301:$B$1335,"&lt;&gt;all")</f>
        <v/>
      </c>
      <c r="M1355" s="47">
        <f>SUMIFS(M$301:M$1335,$A$301:$A$1335,"ener",$C$301:$C$1335,$C1355,$B$301:$B$1335,"&lt;&gt;all")</f>
        <v/>
      </c>
      <c r="N1355" s="47">
        <f>SUMIFS(N$301:N$1335,$A$301:$A$1335,"ener",$C$301:$C$1335,$C1355,$B$301:$B$1335,"&lt;&gt;all")</f>
        <v/>
      </c>
      <c r="O1355" s="47">
        <f>SUMIFS(O$301:O$1335,$A$301:$A$1335,"ener",$C$301:$C$1335,$C1355,$B$301:$B$1335,"&lt;&gt;all")</f>
        <v/>
      </c>
      <c r="P1355" s="47">
        <f>SUMIFS(P$301:P$1335,$A$301:$A$1335,"ener",$C$301:$C$1335,$C1355,$B$301:$B$1335,"&lt;&gt;all")</f>
        <v/>
      </c>
      <c r="Q1355" s="47">
        <f>SUMIFS(Q$301:Q$1335,$A$301:$A$1335,"ener",$C$301:$C$1335,$C1355,$B$301:$B$1335,"&lt;&gt;all")</f>
        <v/>
      </c>
      <c r="R1355" s="47">
        <f>SUMIFS(R$301:R$1335,$A$301:$A$1335,"ener",$C$301:$C$1335,$C1355,$B$301:$B$1335,"&lt;&gt;all")</f>
        <v/>
      </c>
      <c r="S1355" s="47">
        <f>SUMIFS(S$301:S$1335,$A$301:$A$1335,"ener",$C$301:$C$1335,$C1355,$B$301:$B$1335,"&lt;&gt;all")</f>
        <v/>
      </c>
      <c r="T1355" s="47">
        <f>SUMIFS(T$301:T$1335,$A$301:$A$1335,"ener",$C$301:$C$1335,$C1355,$B$301:$B$1335,"&lt;&gt;all")</f>
        <v/>
      </c>
      <c r="U1355" s="47">
        <f>SUMIFS(U$301:U$1335,$A$301:$A$1335,"ener",$C$301:$C$1335,$C1355,$B$301:$B$1335,"&lt;&gt;all")</f>
        <v/>
      </c>
      <c r="V1355" s="47">
        <f>SUMIFS(V$301:V$1335,$A$301:$A$1335,"ener",$C$301:$C$1335,$C1355,$B$301:$B$1335,"&lt;&gt;all")</f>
        <v/>
      </c>
      <c r="W1355" s="47">
        <f>SUMIFS(W$301:W$1335,$A$301:$A$1335,"ener",$C$301:$C$1335,$C1355,$B$301:$B$1335,"&lt;&gt;all")</f>
        <v/>
      </c>
      <c r="X1355" s="47">
        <f>SUMIFS(X$301:X$1335,$A$301:$A$1335,"ener",$C$301:$C$1335,$C1355,$B$301:$B$1335,"&lt;&gt;all")</f>
        <v/>
      </c>
      <c r="Y1355" s="47">
        <f>SUMIFS(Y$301:Y$1335,$A$301:$A$1335,"ener",$C$301:$C$1335,$C1355,$B$301:$B$1335,"&lt;&gt;all")</f>
        <v/>
      </c>
      <c r="Z1355" s="47">
        <f>SUMIFS(Z$301:Z$1335,$A$301:$A$1335,"ener",$C$301:$C$1335,$C1355,$B$301:$B$1335,"&lt;&gt;all")</f>
        <v/>
      </c>
      <c r="AA1355" s="47">
        <f>SUMIFS(AA$301:AA$1335,$A$301:$A$1335,"ener",$C$301:$C$1335,$C1355,$B$301:$B$1335,"&lt;&gt;all")</f>
        <v/>
      </c>
      <c r="AB1355" s="47">
        <f>SUMIFS(AB$301:AB$1335,$A$301:$A$1335,"ener",$C$301:$C$1335,$C1355,$B$301:$B$1335,"&lt;&gt;all")</f>
        <v/>
      </c>
      <c r="AC1355" s="47">
        <f>SUMIFS(AC$301:AC$1335,$A$301:$A$1335,"ener",$C$301:$C$1335,$C1355,$B$301:$B$1335,"&lt;&gt;all")</f>
        <v/>
      </c>
      <c r="AD1355" s="47">
        <f>SUMIFS(AD$301:AD$1335,$A$301:$A$1335,"ener",$C$301:$C$1335,$C1355,$B$301:$B$1335,"&lt;&gt;all")</f>
        <v/>
      </c>
      <c r="AE1355" s="25">
        <f>LOWER(Settings!$C$4)&amp;".mit."&amp;$A1355&amp;IF($C1355="","","."&amp;$C1355&amp;"."&amp;$B1355)&amp;IF(INDEX(Variables!$D$5:$D$105,MATCH($A1355,Variables!$A$5:$A$105,0))="","","."&amp;INDEX(Variables!$D$5:$D$105,MATCH($A1355,Variables!$A$5:$A$105,0)))&amp;"."&amp;AE$5</f>
        <v/>
      </c>
      <c r="AF1355" s="46">
        <f>SUMIFS(AF$301:AF$1335,$A$301:$A$1335,"ener",$C$301:$C$1335,$C1355,$B$301:$B$1335,"&lt;&gt;all")</f>
        <v/>
      </c>
      <c r="AG1355" s="47">
        <f>SUMIFS(AG$301:AG$1335,$A$301:$A$1335,"ener",$C$301:$C$1335,$C1355,$B$301:$B$1335,"&lt;&gt;all")</f>
        <v/>
      </c>
      <c r="AH1355" s="47">
        <f>SUMIFS(AH$301:AH$1335,$A$301:$A$1335,"ener",$C$301:$C$1335,$C1355,$B$301:$B$1335,"&lt;&gt;all")</f>
        <v/>
      </c>
      <c r="AI1355" s="47">
        <f>SUMIFS(AI$301:AI$1335,$A$301:$A$1335,"ener",$C$301:$C$1335,$C1355,$B$301:$B$1335,"&lt;&gt;all")</f>
        <v/>
      </c>
      <c r="AJ1355" s="47">
        <f>SUMIFS(AJ$301:AJ$1335,$A$301:$A$1335,"ener",$C$301:$C$1335,$C1355,$B$301:$B$1335,"&lt;&gt;all")</f>
        <v/>
      </c>
      <c r="AK1355" s="47">
        <f>SUMIFS(AK$301:AK$1335,$A$301:$A$1335,"ener",$C$301:$C$1335,$C1355,$B$301:$B$1335,"&lt;&gt;all")</f>
        <v/>
      </c>
      <c r="AL1355" s="47">
        <f>SUMIFS(AL$301:AL$1335,$A$301:$A$1335,"ener",$C$301:$C$1335,$C1355,$B$301:$B$1335,"&lt;&gt;all")</f>
        <v/>
      </c>
      <c r="AM1355" s="47">
        <f>SUMIFS(AM$301:AM$1335,$A$301:$A$1335,"ener",$C$301:$C$1335,$C1355,$B$301:$B$1335,"&lt;&gt;all")</f>
        <v/>
      </c>
      <c r="AN1355" s="47">
        <f>SUMIFS(AN$301:AN$1335,$A$301:$A$1335,"ener",$C$301:$C$1335,$C1355,$B$301:$B$1335,"&lt;&gt;all")</f>
        <v/>
      </c>
      <c r="AO1355" s="47">
        <f>SUMIFS(AO$301:AO$1335,$A$301:$A$1335,"ener",$C$301:$C$1335,$C1355,$B$301:$B$1335,"&lt;&gt;all")</f>
        <v/>
      </c>
      <c r="AP1355" s="47">
        <f>SUMIFS(AP$301:AP$1335,$A$301:$A$1335,"ener",$C$301:$C$1335,$C1355,$B$301:$B$1335,"&lt;&gt;all")</f>
        <v/>
      </c>
      <c r="AQ1355" s="47">
        <f>SUMIFS(AQ$301:AQ$1335,$A$301:$A$1335,"ener",$C$301:$C$1335,$C1355,$B$301:$B$1335,"&lt;&gt;all")</f>
        <v/>
      </c>
      <c r="AR1355" s="47">
        <f>SUMIFS(AR$301:AR$1335,$A$301:$A$1335,"ener",$C$301:$C$1335,$C1355,$B$301:$B$1335,"&lt;&gt;all")</f>
        <v/>
      </c>
      <c r="AS1355" s="47">
        <f>SUMIFS(AS$301:AS$1335,$A$301:$A$1335,"ener",$C$301:$C$1335,$C1355,$B$301:$B$1335,"&lt;&gt;all")</f>
        <v/>
      </c>
      <c r="AT1355" s="47">
        <f>SUMIFS(AT$301:AT$1335,$A$301:$A$1335,"ener",$C$301:$C$1335,$C1355,$B$301:$B$1335,"&lt;&gt;all")</f>
        <v/>
      </c>
      <c r="AU1355" s="47">
        <f>SUMIFS(AU$301:AU$1335,$A$301:$A$1335,"ener",$C$301:$C$1335,$C1355,$B$301:$B$1335,"&lt;&gt;all")</f>
        <v/>
      </c>
      <c r="AV1355" s="47">
        <f>SUMIFS(AV$301:AV$1335,$A$301:$A$1335,"ener",$C$301:$C$1335,$C1355,$B$301:$B$1335,"&lt;&gt;all")</f>
        <v/>
      </c>
      <c r="AW1355" s="47">
        <f>SUMIFS(AW$301:AW$1335,$A$301:$A$1335,"ener",$C$301:$C$1335,$C1355,$B$301:$B$1335,"&lt;&gt;all")</f>
        <v/>
      </c>
      <c r="AX1355" s="47">
        <f>SUMIFS(AX$301:AX$1335,$A$301:$A$1335,"ener",$C$301:$C$1335,$C1355,$B$301:$B$1335,"&lt;&gt;all")</f>
        <v/>
      </c>
    </row>
    <row r="1356" outlineLevel="1"/>
    <row r="1357" outlineLevel="1">
      <c r="A1357" s="5" t="inlineStr">
        <is>
          <t>ener</t>
        </is>
      </c>
      <c r="B1357" s="5" t="inlineStr">
        <is>
          <t>coa</t>
        </is>
      </c>
      <c r="C1357" s="5" t="inlineStr">
        <is>
          <t>all</t>
        </is>
      </c>
      <c r="H1357" s="5">
        <f>INDEX(Variables!$B$5:$B$105,MATCH($A1357,Variables!$A$5:$A$105,0))&amp;IF($C1357="",""," | "&amp;INDEX(Mapping!$B$5:$B$26,MATCH($C1357,Mapping!$A$5:$A$26,0))&amp;" | "&amp;INDEX(Mapping!$B$30:$B$41,MATCH($B1357,Mapping!$A$30:$A$41,0)))</f>
        <v/>
      </c>
      <c r="I1357" s="5">
        <f>INDEX(Variables!$C$5:$C$105,MATCH($A1357,Variables!$A$5:$A$105,0))</f>
        <v/>
      </c>
      <c r="J1357" s="5">
        <f>INDEX(Variables!$E$5:$E$105,MATCH($A1357,Variables!$A$5:$A$105,0))</f>
        <v/>
      </c>
      <c r="K1357" s="25">
        <f>LOWER(Settings!$C$4)&amp;".mit."&amp;$A1357&amp;IF($C1357="","","."&amp;$C1357&amp;"."&amp;$B1357)&amp;IF(INDEX(Variables!$D$5:$D$105,MATCH($A1357,Variables!$A$5:$A$105,0))="","","."&amp;INDEX(Variables!$D$5:$D$105,MATCH($A1357,Variables!$A$5:$A$105,0)))&amp;"."&amp;K$5</f>
        <v/>
      </c>
      <c r="L1357" s="46">
        <f>SUMIFS(L$301:L$1335,$A$301:$A$1335,"ener",$B$301:$B$1335,$B1357)</f>
        <v/>
      </c>
      <c r="M1357" s="47">
        <f>SUMIFS(M$301:M$1335,$A$301:$A$1335,"ener",$B$301:$B$1335,$B1357)</f>
        <v/>
      </c>
      <c r="N1357" s="47">
        <f>SUMIFS(N$301:N$1335,$A$301:$A$1335,"ener",$B$301:$B$1335,$B1357)</f>
        <v/>
      </c>
      <c r="O1357" s="47">
        <f>SUMIFS(O$301:O$1335,$A$301:$A$1335,"ener",$B$301:$B$1335,$B1357)</f>
        <v/>
      </c>
      <c r="P1357" s="47">
        <f>SUMIFS(P$301:P$1335,$A$301:$A$1335,"ener",$B$301:$B$1335,$B1357)</f>
        <v/>
      </c>
      <c r="Q1357" s="47">
        <f>SUMIFS(Q$301:Q$1335,$A$301:$A$1335,"ener",$B$301:$B$1335,$B1357)</f>
        <v/>
      </c>
      <c r="R1357" s="47">
        <f>SUMIFS(R$301:R$1335,$A$301:$A$1335,"ener",$B$301:$B$1335,$B1357)</f>
        <v/>
      </c>
      <c r="S1357" s="47">
        <f>SUMIFS(S$301:S$1335,$A$301:$A$1335,"ener",$B$301:$B$1335,$B1357)</f>
        <v/>
      </c>
      <c r="T1357" s="47">
        <f>SUMIFS(T$301:T$1335,$A$301:$A$1335,"ener",$B$301:$B$1335,$B1357)</f>
        <v/>
      </c>
      <c r="U1357" s="47">
        <f>SUMIFS(U$301:U$1335,$A$301:$A$1335,"ener",$B$301:$B$1335,$B1357)</f>
        <v/>
      </c>
      <c r="V1357" s="47">
        <f>SUMIFS(V$301:V$1335,$A$301:$A$1335,"ener",$B$301:$B$1335,$B1357)</f>
        <v/>
      </c>
      <c r="W1357" s="47">
        <f>SUMIFS(W$301:W$1335,$A$301:$A$1335,"ener",$B$301:$B$1335,$B1357)</f>
        <v/>
      </c>
      <c r="X1357" s="47">
        <f>SUMIFS(X$301:X$1335,$A$301:$A$1335,"ener",$B$301:$B$1335,$B1357)</f>
        <v/>
      </c>
      <c r="Y1357" s="47">
        <f>SUMIFS(Y$301:Y$1335,$A$301:$A$1335,"ener",$B$301:$B$1335,$B1357)</f>
        <v/>
      </c>
      <c r="Z1357" s="47">
        <f>SUMIFS(Z$301:Z$1335,$A$301:$A$1335,"ener",$B$301:$B$1335,$B1357)</f>
        <v/>
      </c>
      <c r="AA1357" s="47">
        <f>SUMIFS(AA$301:AA$1335,$A$301:$A$1335,"ener",$B$301:$B$1335,$B1357)</f>
        <v/>
      </c>
      <c r="AB1357" s="47">
        <f>SUMIFS(AB$301:AB$1335,$A$301:$A$1335,"ener",$B$301:$B$1335,$B1357)</f>
        <v/>
      </c>
      <c r="AC1357" s="47">
        <f>SUMIFS(AC$301:AC$1335,$A$301:$A$1335,"ener",$B$301:$B$1335,$B1357)</f>
        <v/>
      </c>
      <c r="AD1357" s="47">
        <f>SUMIFS(AD$301:AD$1335,$A$301:$A$1335,"ener",$B$301:$B$1335,$B1357)</f>
        <v/>
      </c>
      <c r="AE1357" s="25">
        <f>LOWER(Settings!$C$4)&amp;".mit."&amp;$A1357&amp;IF($C1357="","","."&amp;$C1357&amp;"."&amp;$B1357)&amp;IF(INDEX(Variables!$D$5:$D$105,MATCH($A1357,Variables!$A$5:$A$105,0))="","","."&amp;INDEX(Variables!$D$5:$D$105,MATCH($A1357,Variables!$A$5:$A$105,0)))&amp;"."&amp;AE$5</f>
        <v/>
      </c>
      <c r="AF1357" s="46">
        <f>SUMIFS(AF$301:AF$1335,$A$301:$A$1335,"ener",$B$301:$B$1335,$B1357)</f>
        <v/>
      </c>
      <c r="AG1357" s="47">
        <f>SUMIFS(AG$301:AG$1335,$A$301:$A$1335,"ener",$B$301:$B$1335,$B1357)</f>
        <v/>
      </c>
      <c r="AH1357" s="47">
        <f>SUMIFS(AH$301:AH$1335,$A$301:$A$1335,"ener",$B$301:$B$1335,$B1357)</f>
        <v/>
      </c>
      <c r="AI1357" s="47">
        <f>SUMIFS(AI$301:AI$1335,$A$301:$A$1335,"ener",$B$301:$B$1335,$B1357)</f>
        <v/>
      </c>
      <c r="AJ1357" s="47">
        <f>SUMIFS(AJ$301:AJ$1335,$A$301:$A$1335,"ener",$B$301:$B$1335,$B1357)</f>
        <v/>
      </c>
      <c r="AK1357" s="47">
        <f>SUMIFS(AK$301:AK$1335,$A$301:$A$1335,"ener",$B$301:$B$1335,$B1357)</f>
        <v/>
      </c>
      <c r="AL1357" s="47">
        <f>SUMIFS(AL$301:AL$1335,$A$301:$A$1335,"ener",$B$301:$B$1335,$B1357)</f>
        <v/>
      </c>
      <c r="AM1357" s="47">
        <f>SUMIFS(AM$301:AM$1335,$A$301:$A$1335,"ener",$B$301:$B$1335,$B1357)</f>
        <v/>
      </c>
      <c r="AN1357" s="47">
        <f>SUMIFS(AN$301:AN$1335,$A$301:$A$1335,"ener",$B$301:$B$1335,$B1357)</f>
        <v/>
      </c>
      <c r="AO1357" s="47">
        <f>SUMIFS(AO$301:AO$1335,$A$301:$A$1335,"ener",$B$301:$B$1335,$B1357)</f>
        <v/>
      </c>
      <c r="AP1357" s="47">
        <f>SUMIFS(AP$301:AP$1335,$A$301:$A$1335,"ener",$B$301:$B$1335,$B1357)</f>
        <v/>
      </c>
      <c r="AQ1357" s="47">
        <f>SUMIFS(AQ$301:AQ$1335,$A$301:$A$1335,"ener",$B$301:$B$1335,$B1357)</f>
        <v/>
      </c>
      <c r="AR1357" s="47">
        <f>SUMIFS(AR$301:AR$1335,$A$301:$A$1335,"ener",$B$301:$B$1335,$B1357)</f>
        <v/>
      </c>
      <c r="AS1357" s="47">
        <f>SUMIFS(AS$301:AS$1335,$A$301:$A$1335,"ener",$B$301:$B$1335,$B1357)</f>
        <v/>
      </c>
      <c r="AT1357" s="47">
        <f>SUMIFS(AT$301:AT$1335,$A$301:$A$1335,"ener",$B$301:$B$1335,$B1357)</f>
        <v/>
      </c>
      <c r="AU1357" s="47">
        <f>SUMIFS(AU$301:AU$1335,$A$301:$A$1335,"ener",$B$301:$B$1335,$B1357)</f>
        <v/>
      </c>
      <c r="AV1357" s="47">
        <f>SUMIFS(AV$301:AV$1335,$A$301:$A$1335,"ener",$B$301:$B$1335,$B1357)</f>
        <v/>
      </c>
      <c r="AW1357" s="47">
        <f>SUMIFS(AW$301:AW$1335,$A$301:$A$1335,"ener",$B$301:$B$1335,$B1357)</f>
        <v/>
      </c>
      <c r="AX1357" s="47">
        <f>SUMIFS(AX$301:AX$1335,$A$301:$A$1335,"ener",$B$301:$B$1335,$B1357)</f>
        <v/>
      </c>
    </row>
    <row r="1358" outlineLevel="1">
      <c r="A1358" s="5" t="inlineStr">
        <is>
          <t>ener</t>
        </is>
      </c>
      <c r="B1358" s="5" t="inlineStr">
        <is>
          <t>nga</t>
        </is>
      </c>
      <c r="C1358" s="5" t="inlineStr">
        <is>
          <t>all</t>
        </is>
      </c>
      <c r="H1358" s="5">
        <f>INDEX(Variables!$B$5:$B$105,MATCH($A1358,Variables!$A$5:$A$105,0))&amp;IF($C1358="",""," | "&amp;INDEX(Mapping!$B$5:$B$26,MATCH($C1358,Mapping!$A$5:$A$26,0))&amp;" | "&amp;INDEX(Mapping!$B$30:$B$41,MATCH($B1358,Mapping!$A$30:$A$41,0)))</f>
        <v/>
      </c>
      <c r="I1358" s="5">
        <f>INDEX(Variables!$C$5:$C$105,MATCH($A1358,Variables!$A$5:$A$105,0))</f>
        <v/>
      </c>
      <c r="J1358" s="5">
        <f>INDEX(Variables!$E$5:$E$105,MATCH($A1358,Variables!$A$5:$A$105,0))</f>
        <v/>
      </c>
      <c r="K1358" s="25">
        <f>LOWER(Settings!$C$4)&amp;".mit."&amp;$A1358&amp;IF($C1358="","","."&amp;$C1358&amp;"."&amp;$B1358)&amp;IF(INDEX(Variables!$D$5:$D$105,MATCH($A1358,Variables!$A$5:$A$105,0))="","","."&amp;INDEX(Variables!$D$5:$D$105,MATCH($A1358,Variables!$A$5:$A$105,0)))&amp;"."&amp;K$5</f>
        <v/>
      </c>
      <c r="L1358" s="46">
        <f>SUMIFS(L$301:L$1335,$A$301:$A$1335,"ener",$B$301:$B$1335,$B1358)</f>
        <v/>
      </c>
      <c r="M1358" s="47">
        <f>SUMIFS(M$301:M$1335,$A$301:$A$1335,"ener",$B$301:$B$1335,$B1358)</f>
        <v/>
      </c>
      <c r="N1358" s="47">
        <f>SUMIFS(N$301:N$1335,$A$301:$A$1335,"ener",$B$301:$B$1335,$B1358)</f>
        <v/>
      </c>
      <c r="O1358" s="47">
        <f>SUMIFS(O$301:O$1335,$A$301:$A$1335,"ener",$B$301:$B$1335,$B1358)</f>
        <v/>
      </c>
      <c r="P1358" s="47">
        <f>SUMIFS(P$301:P$1335,$A$301:$A$1335,"ener",$B$301:$B$1335,$B1358)</f>
        <v/>
      </c>
      <c r="Q1358" s="47">
        <f>SUMIFS(Q$301:Q$1335,$A$301:$A$1335,"ener",$B$301:$B$1335,$B1358)</f>
        <v/>
      </c>
      <c r="R1358" s="47">
        <f>SUMIFS(R$301:R$1335,$A$301:$A$1335,"ener",$B$301:$B$1335,$B1358)</f>
        <v/>
      </c>
      <c r="S1358" s="47">
        <f>SUMIFS(S$301:S$1335,$A$301:$A$1335,"ener",$B$301:$B$1335,$B1358)</f>
        <v/>
      </c>
      <c r="T1358" s="47">
        <f>SUMIFS(T$301:T$1335,$A$301:$A$1335,"ener",$B$301:$B$1335,$B1358)</f>
        <v/>
      </c>
      <c r="U1358" s="47">
        <f>SUMIFS(U$301:U$1335,$A$301:$A$1335,"ener",$B$301:$B$1335,$B1358)</f>
        <v/>
      </c>
      <c r="V1358" s="47">
        <f>SUMIFS(V$301:V$1335,$A$301:$A$1335,"ener",$B$301:$B$1335,$B1358)</f>
        <v/>
      </c>
      <c r="W1358" s="47">
        <f>SUMIFS(W$301:W$1335,$A$301:$A$1335,"ener",$B$301:$B$1335,$B1358)</f>
        <v/>
      </c>
      <c r="X1358" s="47">
        <f>SUMIFS(X$301:X$1335,$A$301:$A$1335,"ener",$B$301:$B$1335,$B1358)</f>
        <v/>
      </c>
      <c r="Y1358" s="47">
        <f>SUMIFS(Y$301:Y$1335,$A$301:$A$1335,"ener",$B$301:$B$1335,$B1358)</f>
        <v/>
      </c>
      <c r="Z1358" s="47">
        <f>SUMIFS(Z$301:Z$1335,$A$301:$A$1335,"ener",$B$301:$B$1335,$B1358)</f>
        <v/>
      </c>
      <c r="AA1358" s="47">
        <f>SUMIFS(AA$301:AA$1335,$A$301:$A$1335,"ener",$B$301:$B$1335,$B1358)</f>
        <v/>
      </c>
      <c r="AB1358" s="47">
        <f>SUMIFS(AB$301:AB$1335,$A$301:$A$1335,"ener",$B$301:$B$1335,$B1358)</f>
        <v/>
      </c>
      <c r="AC1358" s="47">
        <f>SUMIFS(AC$301:AC$1335,$A$301:$A$1335,"ener",$B$301:$B$1335,$B1358)</f>
        <v/>
      </c>
      <c r="AD1358" s="47">
        <f>SUMIFS(AD$301:AD$1335,$A$301:$A$1335,"ener",$B$301:$B$1335,$B1358)</f>
        <v/>
      </c>
      <c r="AE1358" s="25">
        <f>LOWER(Settings!$C$4)&amp;".mit."&amp;$A1358&amp;IF($C1358="","","."&amp;$C1358&amp;"."&amp;$B1358)&amp;IF(INDEX(Variables!$D$5:$D$105,MATCH($A1358,Variables!$A$5:$A$105,0))="","","."&amp;INDEX(Variables!$D$5:$D$105,MATCH($A1358,Variables!$A$5:$A$105,0)))&amp;"."&amp;AE$5</f>
        <v/>
      </c>
      <c r="AF1358" s="46">
        <f>SUMIFS(AF$301:AF$1335,$A$301:$A$1335,"ener",$B$301:$B$1335,$B1358)</f>
        <v/>
      </c>
      <c r="AG1358" s="47">
        <f>SUMIFS(AG$301:AG$1335,$A$301:$A$1335,"ener",$B$301:$B$1335,$B1358)</f>
        <v/>
      </c>
      <c r="AH1358" s="47">
        <f>SUMIFS(AH$301:AH$1335,$A$301:$A$1335,"ener",$B$301:$B$1335,$B1358)</f>
        <v/>
      </c>
      <c r="AI1358" s="47">
        <f>SUMIFS(AI$301:AI$1335,$A$301:$A$1335,"ener",$B$301:$B$1335,$B1358)</f>
        <v/>
      </c>
      <c r="AJ1358" s="47">
        <f>SUMIFS(AJ$301:AJ$1335,$A$301:$A$1335,"ener",$B$301:$B$1335,$B1358)</f>
        <v/>
      </c>
      <c r="AK1358" s="47">
        <f>SUMIFS(AK$301:AK$1335,$A$301:$A$1335,"ener",$B$301:$B$1335,$B1358)</f>
        <v/>
      </c>
      <c r="AL1358" s="47">
        <f>SUMIFS(AL$301:AL$1335,$A$301:$A$1335,"ener",$B$301:$B$1335,$B1358)</f>
        <v/>
      </c>
      <c r="AM1358" s="47">
        <f>SUMIFS(AM$301:AM$1335,$A$301:$A$1335,"ener",$B$301:$B$1335,$B1358)</f>
        <v/>
      </c>
      <c r="AN1358" s="47">
        <f>SUMIFS(AN$301:AN$1335,$A$301:$A$1335,"ener",$B$301:$B$1335,$B1358)</f>
        <v/>
      </c>
      <c r="AO1358" s="47">
        <f>SUMIFS(AO$301:AO$1335,$A$301:$A$1335,"ener",$B$301:$B$1335,$B1358)</f>
        <v/>
      </c>
      <c r="AP1358" s="47">
        <f>SUMIFS(AP$301:AP$1335,$A$301:$A$1335,"ener",$B$301:$B$1335,$B1358)</f>
        <v/>
      </c>
      <c r="AQ1358" s="47">
        <f>SUMIFS(AQ$301:AQ$1335,$A$301:$A$1335,"ener",$B$301:$B$1335,$B1358)</f>
        <v/>
      </c>
      <c r="AR1358" s="47">
        <f>SUMIFS(AR$301:AR$1335,$A$301:$A$1335,"ener",$B$301:$B$1335,$B1358)</f>
        <v/>
      </c>
      <c r="AS1358" s="47">
        <f>SUMIFS(AS$301:AS$1335,$A$301:$A$1335,"ener",$B$301:$B$1335,$B1358)</f>
        <v/>
      </c>
      <c r="AT1358" s="47">
        <f>SUMIFS(AT$301:AT$1335,$A$301:$A$1335,"ener",$B$301:$B$1335,$B1358)</f>
        <v/>
      </c>
      <c r="AU1358" s="47">
        <f>SUMIFS(AU$301:AU$1335,$A$301:$A$1335,"ener",$B$301:$B$1335,$B1358)</f>
        <v/>
      </c>
      <c r="AV1358" s="47">
        <f>SUMIFS(AV$301:AV$1335,$A$301:$A$1335,"ener",$B$301:$B$1335,$B1358)</f>
        <v/>
      </c>
      <c r="AW1358" s="47">
        <f>SUMIFS(AW$301:AW$1335,$A$301:$A$1335,"ener",$B$301:$B$1335,$B1358)</f>
        <v/>
      </c>
      <c r="AX1358" s="47">
        <f>SUMIFS(AX$301:AX$1335,$A$301:$A$1335,"ener",$B$301:$B$1335,$B1358)</f>
        <v/>
      </c>
    </row>
    <row r="1359" outlineLevel="1">
      <c r="A1359" s="5" t="inlineStr">
        <is>
          <t>ener</t>
        </is>
      </c>
      <c r="B1359" s="5" t="inlineStr">
        <is>
          <t>gso</t>
        </is>
      </c>
      <c r="C1359" s="5" t="inlineStr">
        <is>
          <t>all</t>
        </is>
      </c>
      <c r="H1359" s="5">
        <f>INDEX(Variables!$B$5:$B$105,MATCH($A1359,Variables!$A$5:$A$105,0))&amp;IF($C1359="",""," | "&amp;INDEX(Mapping!$B$5:$B$26,MATCH($C1359,Mapping!$A$5:$A$26,0))&amp;" | "&amp;INDEX(Mapping!$B$30:$B$41,MATCH($B1359,Mapping!$A$30:$A$41,0)))</f>
        <v/>
      </c>
      <c r="I1359" s="5">
        <f>INDEX(Variables!$C$5:$C$105,MATCH($A1359,Variables!$A$5:$A$105,0))</f>
        <v/>
      </c>
      <c r="J1359" s="5">
        <f>INDEX(Variables!$E$5:$E$105,MATCH($A1359,Variables!$A$5:$A$105,0))</f>
        <v/>
      </c>
      <c r="K1359" s="25">
        <f>LOWER(Settings!$C$4)&amp;".mit."&amp;$A1359&amp;IF($C1359="","","."&amp;$C1359&amp;"."&amp;$B1359)&amp;IF(INDEX(Variables!$D$5:$D$105,MATCH($A1359,Variables!$A$5:$A$105,0))="","","."&amp;INDEX(Variables!$D$5:$D$105,MATCH($A1359,Variables!$A$5:$A$105,0)))&amp;"."&amp;K$5</f>
        <v/>
      </c>
      <c r="L1359" s="46">
        <f>SUMIFS(L$301:L$1335,$A$301:$A$1335,"ener",$B$301:$B$1335,$B1359)</f>
        <v/>
      </c>
      <c r="M1359" s="47">
        <f>SUMIFS(M$301:M$1335,$A$301:$A$1335,"ener",$B$301:$B$1335,$B1359)</f>
        <v/>
      </c>
      <c r="N1359" s="47">
        <f>SUMIFS(N$301:N$1335,$A$301:$A$1335,"ener",$B$301:$B$1335,$B1359)</f>
        <v/>
      </c>
      <c r="O1359" s="47">
        <f>SUMIFS(O$301:O$1335,$A$301:$A$1335,"ener",$B$301:$B$1335,$B1359)</f>
        <v/>
      </c>
      <c r="P1359" s="47">
        <f>SUMIFS(P$301:P$1335,$A$301:$A$1335,"ener",$B$301:$B$1335,$B1359)</f>
        <v/>
      </c>
      <c r="Q1359" s="47">
        <f>SUMIFS(Q$301:Q$1335,$A$301:$A$1335,"ener",$B$301:$B$1335,$B1359)</f>
        <v/>
      </c>
      <c r="R1359" s="47">
        <f>SUMIFS(R$301:R$1335,$A$301:$A$1335,"ener",$B$301:$B$1335,$B1359)</f>
        <v/>
      </c>
      <c r="S1359" s="47">
        <f>SUMIFS(S$301:S$1335,$A$301:$A$1335,"ener",$B$301:$B$1335,$B1359)</f>
        <v/>
      </c>
      <c r="T1359" s="47">
        <f>SUMIFS(T$301:T$1335,$A$301:$A$1335,"ener",$B$301:$B$1335,$B1359)</f>
        <v/>
      </c>
      <c r="U1359" s="47">
        <f>SUMIFS(U$301:U$1335,$A$301:$A$1335,"ener",$B$301:$B$1335,$B1359)</f>
        <v/>
      </c>
      <c r="V1359" s="47">
        <f>SUMIFS(V$301:V$1335,$A$301:$A$1335,"ener",$B$301:$B$1335,$B1359)</f>
        <v/>
      </c>
      <c r="W1359" s="47">
        <f>SUMIFS(W$301:W$1335,$A$301:$A$1335,"ener",$B$301:$B$1335,$B1359)</f>
        <v/>
      </c>
      <c r="X1359" s="47">
        <f>SUMIFS(X$301:X$1335,$A$301:$A$1335,"ener",$B$301:$B$1335,$B1359)</f>
        <v/>
      </c>
      <c r="Y1359" s="47">
        <f>SUMIFS(Y$301:Y$1335,$A$301:$A$1335,"ener",$B$301:$B$1335,$B1359)</f>
        <v/>
      </c>
      <c r="Z1359" s="47">
        <f>SUMIFS(Z$301:Z$1335,$A$301:$A$1335,"ener",$B$301:$B$1335,$B1359)</f>
        <v/>
      </c>
      <c r="AA1359" s="47">
        <f>SUMIFS(AA$301:AA$1335,$A$301:$A$1335,"ener",$B$301:$B$1335,$B1359)</f>
        <v/>
      </c>
      <c r="AB1359" s="47">
        <f>SUMIFS(AB$301:AB$1335,$A$301:$A$1335,"ener",$B$301:$B$1335,$B1359)</f>
        <v/>
      </c>
      <c r="AC1359" s="47">
        <f>SUMIFS(AC$301:AC$1335,$A$301:$A$1335,"ener",$B$301:$B$1335,$B1359)</f>
        <v/>
      </c>
      <c r="AD1359" s="47">
        <f>SUMIFS(AD$301:AD$1335,$A$301:$A$1335,"ener",$B$301:$B$1335,$B1359)</f>
        <v/>
      </c>
      <c r="AE1359" s="25">
        <f>LOWER(Settings!$C$4)&amp;".mit."&amp;$A1359&amp;IF($C1359="","","."&amp;$C1359&amp;"."&amp;$B1359)&amp;IF(INDEX(Variables!$D$5:$D$105,MATCH($A1359,Variables!$A$5:$A$105,0))="","","."&amp;INDEX(Variables!$D$5:$D$105,MATCH($A1359,Variables!$A$5:$A$105,0)))&amp;"."&amp;AE$5</f>
        <v/>
      </c>
      <c r="AF1359" s="46">
        <f>SUMIFS(AF$301:AF$1335,$A$301:$A$1335,"ener",$B$301:$B$1335,$B1359)</f>
        <v/>
      </c>
      <c r="AG1359" s="47">
        <f>SUMIFS(AG$301:AG$1335,$A$301:$A$1335,"ener",$B$301:$B$1335,$B1359)</f>
        <v/>
      </c>
      <c r="AH1359" s="47">
        <f>SUMIFS(AH$301:AH$1335,$A$301:$A$1335,"ener",$B$301:$B$1335,$B1359)</f>
        <v/>
      </c>
      <c r="AI1359" s="47">
        <f>SUMIFS(AI$301:AI$1335,$A$301:$A$1335,"ener",$B$301:$B$1335,$B1359)</f>
        <v/>
      </c>
      <c r="AJ1359" s="47">
        <f>SUMIFS(AJ$301:AJ$1335,$A$301:$A$1335,"ener",$B$301:$B$1335,$B1359)</f>
        <v/>
      </c>
      <c r="AK1359" s="47">
        <f>SUMIFS(AK$301:AK$1335,$A$301:$A$1335,"ener",$B$301:$B$1335,$B1359)</f>
        <v/>
      </c>
      <c r="AL1359" s="47">
        <f>SUMIFS(AL$301:AL$1335,$A$301:$A$1335,"ener",$B$301:$B$1335,$B1359)</f>
        <v/>
      </c>
      <c r="AM1359" s="47">
        <f>SUMIFS(AM$301:AM$1335,$A$301:$A$1335,"ener",$B$301:$B$1335,$B1359)</f>
        <v/>
      </c>
      <c r="AN1359" s="47">
        <f>SUMIFS(AN$301:AN$1335,$A$301:$A$1335,"ener",$B$301:$B$1335,$B1359)</f>
        <v/>
      </c>
      <c r="AO1359" s="47">
        <f>SUMIFS(AO$301:AO$1335,$A$301:$A$1335,"ener",$B$301:$B$1335,$B1359)</f>
        <v/>
      </c>
      <c r="AP1359" s="47">
        <f>SUMIFS(AP$301:AP$1335,$A$301:$A$1335,"ener",$B$301:$B$1335,$B1359)</f>
        <v/>
      </c>
      <c r="AQ1359" s="47">
        <f>SUMIFS(AQ$301:AQ$1335,$A$301:$A$1335,"ener",$B$301:$B$1335,$B1359)</f>
        <v/>
      </c>
      <c r="AR1359" s="47">
        <f>SUMIFS(AR$301:AR$1335,$A$301:$A$1335,"ener",$B$301:$B$1335,$B1359)</f>
        <v/>
      </c>
      <c r="AS1359" s="47">
        <f>SUMIFS(AS$301:AS$1335,$A$301:$A$1335,"ener",$B$301:$B$1335,$B1359)</f>
        <v/>
      </c>
      <c r="AT1359" s="47">
        <f>SUMIFS(AT$301:AT$1335,$A$301:$A$1335,"ener",$B$301:$B$1335,$B1359)</f>
        <v/>
      </c>
      <c r="AU1359" s="47">
        <f>SUMIFS(AU$301:AU$1335,$A$301:$A$1335,"ener",$B$301:$B$1335,$B1359)</f>
        <v/>
      </c>
      <c r="AV1359" s="47">
        <f>SUMIFS(AV$301:AV$1335,$A$301:$A$1335,"ener",$B$301:$B$1335,$B1359)</f>
        <v/>
      </c>
      <c r="AW1359" s="47">
        <f>SUMIFS(AW$301:AW$1335,$A$301:$A$1335,"ener",$B$301:$B$1335,$B1359)</f>
        <v/>
      </c>
      <c r="AX1359" s="47">
        <f>SUMIFS(AX$301:AX$1335,$A$301:$A$1335,"ener",$B$301:$B$1335,$B1359)</f>
        <v/>
      </c>
    </row>
    <row r="1360" outlineLevel="1">
      <c r="A1360" s="5" t="inlineStr">
        <is>
          <t>ener</t>
        </is>
      </c>
      <c r="B1360" s="5" t="inlineStr">
        <is>
          <t>die</t>
        </is>
      </c>
      <c r="C1360" s="5" t="inlineStr">
        <is>
          <t>all</t>
        </is>
      </c>
      <c r="H1360" s="5">
        <f>INDEX(Variables!$B$5:$B$105,MATCH($A1360,Variables!$A$5:$A$105,0))&amp;IF($C1360="",""," | "&amp;INDEX(Mapping!$B$5:$B$26,MATCH($C1360,Mapping!$A$5:$A$26,0))&amp;" | "&amp;INDEX(Mapping!$B$30:$B$41,MATCH($B1360,Mapping!$A$30:$A$41,0)))</f>
        <v/>
      </c>
      <c r="I1360" s="5">
        <f>INDEX(Variables!$C$5:$C$105,MATCH($A1360,Variables!$A$5:$A$105,0))</f>
        <v/>
      </c>
      <c r="J1360" s="5">
        <f>INDEX(Variables!$E$5:$E$105,MATCH($A1360,Variables!$A$5:$A$105,0))</f>
        <v/>
      </c>
      <c r="K1360" s="25">
        <f>LOWER(Settings!$C$4)&amp;".mit."&amp;$A1360&amp;IF($C1360="","","."&amp;$C1360&amp;"."&amp;$B1360)&amp;IF(INDEX(Variables!$D$5:$D$105,MATCH($A1360,Variables!$A$5:$A$105,0))="","","."&amp;INDEX(Variables!$D$5:$D$105,MATCH($A1360,Variables!$A$5:$A$105,0)))&amp;"."&amp;K$5</f>
        <v/>
      </c>
      <c r="L1360" s="46">
        <f>SUMIFS(L$301:L$1335,$A$301:$A$1335,"ener",$B$301:$B$1335,$B1360)</f>
        <v/>
      </c>
      <c r="M1360" s="47">
        <f>SUMIFS(M$301:M$1335,$A$301:$A$1335,"ener",$B$301:$B$1335,$B1360)</f>
        <v/>
      </c>
      <c r="N1360" s="47">
        <f>SUMIFS(N$301:N$1335,$A$301:$A$1335,"ener",$B$301:$B$1335,$B1360)</f>
        <v/>
      </c>
      <c r="O1360" s="47">
        <f>SUMIFS(O$301:O$1335,$A$301:$A$1335,"ener",$B$301:$B$1335,$B1360)</f>
        <v/>
      </c>
      <c r="P1360" s="47">
        <f>SUMIFS(P$301:P$1335,$A$301:$A$1335,"ener",$B$301:$B$1335,$B1360)</f>
        <v/>
      </c>
      <c r="Q1360" s="47">
        <f>SUMIFS(Q$301:Q$1335,$A$301:$A$1335,"ener",$B$301:$B$1335,$B1360)</f>
        <v/>
      </c>
      <c r="R1360" s="47">
        <f>SUMIFS(R$301:R$1335,$A$301:$A$1335,"ener",$B$301:$B$1335,$B1360)</f>
        <v/>
      </c>
      <c r="S1360" s="47">
        <f>SUMIFS(S$301:S$1335,$A$301:$A$1335,"ener",$B$301:$B$1335,$B1360)</f>
        <v/>
      </c>
      <c r="T1360" s="47">
        <f>SUMIFS(T$301:T$1335,$A$301:$A$1335,"ener",$B$301:$B$1335,$B1360)</f>
        <v/>
      </c>
      <c r="U1360" s="47">
        <f>SUMIFS(U$301:U$1335,$A$301:$A$1335,"ener",$B$301:$B$1335,$B1360)</f>
        <v/>
      </c>
      <c r="V1360" s="47">
        <f>SUMIFS(V$301:V$1335,$A$301:$A$1335,"ener",$B$301:$B$1335,$B1360)</f>
        <v/>
      </c>
      <c r="W1360" s="47">
        <f>SUMIFS(W$301:W$1335,$A$301:$A$1335,"ener",$B$301:$B$1335,$B1360)</f>
        <v/>
      </c>
      <c r="X1360" s="47">
        <f>SUMIFS(X$301:X$1335,$A$301:$A$1335,"ener",$B$301:$B$1335,$B1360)</f>
        <v/>
      </c>
      <c r="Y1360" s="47">
        <f>SUMIFS(Y$301:Y$1335,$A$301:$A$1335,"ener",$B$301:$B$1335,$B1360)</f>
        <v/>
      </c>
      <c r="Z1360" s="47">
        <f>SUMIFS(Z$301:Z$1335,$A$301:$A$1335,"ener",$B$301:$B$1335,$B1360)</f>
        <v/>
      </c>
      <c r="AA1360" s="47">
        <f>SUMIFS(AA$301:AA$1335,$A$301:$A$1335,"ener",$B$301:$B$1335,$B1360)</f>
        <v/>
      </c>
      <c r="AB1360" s="47">
        <f>SUMIFS(AB$301:AB$1335,$A$301:$A$1335,"ener",$B$301:$B$1335,$B1360)</f>
        <v/>
      </c>
      <c r="AC1360" s="47">
        <f>SUMIFS(AC$301:AC$1335,$A$301:$A$1335,"ener",$B$301:$B$1335,$B1360)</f>
        <v/>
      </c>
      <c r="AD1360" s="47">
        <f>SUMIFS(AD$301:AD$1335,$A$301:$A$1335,"ener",$B$301:$B$1335,$B1360)</f>
        <v/>
      </c>
      <c r="AE1360" s="25">
        <f>LOWER(Settings!$C$4)&amp;".mit."&amp;$A1360&amp;IF($C1360="","","."&amp;$C1360&amp;"."&amp;$B1360)&amp;IF(INDEX(Variables!$D$5:$D$105,MATCH($A1360,Variables!$A$5:$A$105,0))="","","."&amp;INDEX(Variables!$D$5:$D$105,MATCH($A1360,Variables!$A$5:$A$105,0)))&amp;"."&amp;AE$5</f>
        <v/>
      </c>
      <c r="AF1360" s="46">
        <f>SUMIFS(AF$301:AF$1335,$A$301:$A$1335,"ener",$B$301:$B$1335,$B1360)</f>
        <v/>
      </c>
      <c r="AG1360" s="47">
        <f>SUMIFS(AG$301:AG$1335,$A$301:$A$1335,"ener",$B$301:$B$1335,$B1360)</f>
        <v/>
      </c>
      <c r="AH1360" s="47">
        <f>SUMIFS(AH$301:AH$1335,$A$301:$A$1335,"ener",$B$301:$B$1335,$B1360)</f>
        <v/>
      </c>
      <c r="AI1360" s="47">
        <f>SUMIFS(AI$301:AI$1335,$A$301:$A$1335,"ener",$B$301:$B$1335,$B1360)</f>
        <v/>
      </c>
      <c r="AJ1360" s="47">
        <f>SUMIFS(AJ$301:AJ$1335,$A$301:$A$1335,"ener",$B$301:$B$1335,$B1360)</f>
        <v/>
      </c>
      <c r="AK1360" s="47">
        <f>SUMIFS(AK$301:AK$1335,$A$301:$A$1335,"ener",$B$301:$B$1335,$B1360)</f>
        <v/>
      </c>
      <c r="AL1360" s="47">
        <f>SUMIFS(AL$301:AL$1335,$A$301:$A$1335,"ener",$B$301:$B$1335,$B1360)</f>
        <v/>
      </c>
      <c r="AM1360" s="47">
        <f>SUMIFS(AM$301:AM$1335,$A$301:$A$1335,"ener",$B$301:$B$1335,$B1360)</f>
        <v/>
      </c>
      <c r="AN1360" s="47">
        <f>SUMIFS(AN$301:AN$1335,$A$301:$A$1335,"ener",$B$301:$B$1335,$B1360)</f>
        <v/>
      </c>
      <c r="AO1360" s="47">
        <f>SUMIFS(AO$301:AO$1335,$A$301:$A$1335,"ener",$B$301:$B$1335,$B1360)</f>
        <v/>
      </c>
      <c r="AP1360" s="47">
        <f>SUMIFS(AP$301:AP$1335,$A$301:$A$1335,"ener",$B$301:$B$1335,$B1360)</f>
        <v/>
      </c>
      <c r="AQ1360" s="47">
        <f>SUMIFS(AQ$301:AQ$1335,$A$301:$A$1335,"ener",$B$301:$B$1335,$B1360)</f>
        <v/>
      </c>
      <c r="AR1360" s="47">
        <f>SUMIFS(AR$301:AR$1335,$A$301:$A$1335,"ener",$B$301:$B$1335,$B1360)</f>
        <v/>
      </c>
      <c r="AS1360" s="47">
        <f>SUMIFS(AS$301:AS$1335,$A$301:$A$1335,"ener",$B$301:$B$1335,$B1360)</f>
        <v/>
      </c>
      <c r="AT1360" s="47">
        <f>SUMIFS(AT$301:AT$1335,$A$301:$A$1335,"ener",$B$301:$B$1335,$B1360)</f>
        <v/>
      </c>
      <c r="AU1360" s="47">
        <f>SUMIFS(AU$301:AU$1335,$A$301:$A$1335,"ener",$B$301:$B$1335,$B1360)</f>
        <v/>
      </c>
      <c r="AV1360" s="47">
        <f>SUMIFS(AV$301:AV$1335,$A$301:$A$1335,"ener",$B$301:$B$1335,$B1360)</f>
        <v/>
      </c>
      <c r="AW1360" s="47">
        <f>SUMIFS(AW$301:AW$1335,$A$301:$A$1335,"ener",$B$301:$B$1335,$B1360)</f>
        <v/>
      </c>
      <c r="AX1360" s="47">
        <f>SUMIFS(AX$301:AX$1335,$A$301:$A$1335,"ener",$B$301:$B$1335,$B1360)</f>
        <v/>
      </c>
    </row>
    <row r="1361" outlineLevel="1">
      <c r="A1361" s="5" t="inlineStr">
        <is>
          <t>ener</t>
        </is>
      </c>
      <c r="B1361" s="5" t="inlineStr">
        <is>
          <t>lpg</t>
        </is>
      </c>
      <c r="C1361" s="5" t="inlineStr">
        <is>
          <t>all</t>
        </is>
      </c>
      <c r="H1361" s="5">
        <f>INDEX(Variables!$B$5:$B$105,MATCH($A1361,Variables!$A$5:$A$105,0))&amp;IF($C1361="",""," | "&amp;INDEX(Mapping!$B$5:$B$26,MATCH($C1361,Mapping!$A$5:$A$26,0))&amp;" | "&amp;INDEX(Mapping!$B$30:$B$41,MATCH($B1361,Mapping!$A$30:$A$41,0)))</f>
        <v/>
      </c>
      <c r="I1361" s="5">
        <f>INDEX(Variables!$C$5:$C$105,MATCH($A1361,Variables!$A$5:$A$105,0))</f>
        <v/>
      </c>
      <c r="J1361" s="5">
        <f>INDEX(Variables!$E$5:$E$105,MATCH($A1361,Variables!$A$5:$A$105,0))</f>
        <v/>
      </c>
      <c r="K1361" s="25">
        <f>LOWER(Settings!$C$4)&amp;".mit."&amp;$A1361&amp;IF($C1361="","","."&amp;$C1361&amp;"."&amp;$B1361)&amp;IF(INDEX(Variables!$D$5:$D$105,MATCH($A1361,Variables!$A$5:$A$105,0))="","","."&amp;INDEX(Variables!$D$5:$D$105,MATCH($A1361,Variables!$A$5:$A$105,0)))&amp;"."&amp;K$5</f>
        <v/>
      </c>
      <c r="L1361" s="46">
        <f>SUMIFS(L$301:L$1335,$A$301:$A$1335,"ener",$B$301:$B$1335,$B1361)</f>
        <v/>
      </c>
      <c r="M1361" s="47">
        <f>SUMIFS(M$301:M$1335,$A$301:$A$1335,"ener",$B$301:$B$1335,$B1361)</f>
        <v/>
      </c>
      <c r="N1361" s="47">
        <f>SUMIFS(N$301:N$1335,$A$301:$A$1335,"ener",$B$301:$B$1335,$B1361)</f>
        <v/>
      </c>
      <c r="O1361" s="47">
        <f>SUMIFS(O$301:O$1335,$A$301:$A$1335,"ener",$B$301:$B$1335,$B1361)</f>
        <v/>
      </c>
      <c r="P1361" s="47">
        <f>SUMIFS(P$301:P$1335,$A$301:$A$1335,"ener",$B$301:$B$1335,$B1361)</f>
        <v/>
      </c>
      <c r="Q1361" s="47">
        <f>SUMIFS(Q$301:Q$1335,$A$301:$A$1335,"ener",$B$301:$B$1335,$B1361)</f>
        <v/>
      </c>
      <c r="R1361" s="47">
        <f>SUMIFS(R$301:R$1335,$A$301:$A$1335,"ener",$B$301:$B$1335,$B1361)</f>
        <v/>
      </c>
      <c r="S1361" s="47">
        <f>SUMIFS(S$301:S$1335,$A$301:$A$1335,"ener",$B$301:$B$1335,$B1361)</f>
        <v/>
      </c>
      <c r="T1361" s="47">
        <f>SUMIFS(T$301:T$1335,$A$301:$A$1335,"ener",$B$301:$B$1335,$B1361)</f>
        <v/>
      </c>
      <c r="U1361" s="47">
        <f>SUMIFS(U$301:U$1335,$A$301:$A$1335,"ener",$B$301:$B$1335,$B1361)</f>
        <v/>
      </c>
      <c r="V1361" s="47">
        <f>SUMIFS(V$301:V$1335,$A$301:$A$1335,"ener",$B$301:$B$1335,$B1361)</f>
        <v/>
      </c>
      <c r="W1361" s="47">
        <f>SUMIFS(W$301:W$1335,$A$301:$A$1335,"ener",$B$301:$B$1335,$B1361)</f>
        <v/>
      </c>
      <c r="X1361" s="47">
        <f>SUMIFS(X$301:X$1335,$A$301:$A$1335,"ener",$B$301:$B$1335,$B1361)</f>
        <v/>
      </c>
      <c r="Y1361" s="47">
        <f>SUMIFS(Y$301:Y$1335,$A$301:$A$1335,"ener",$B$301:$B$1335,$B1361)</f>
        <v/>
      </c>
      <c r="Z1361" s="47">
        <f>SUMIFS(Z$301:Z$1335,$A$301:$A$1335,"ener",$B$301:$B$1335,$B1361)</f>
        <v/>
      </c>
      <c r="AA1361" s="47">
        <f>SUMIFS(AA$301:AA$1335,$A$301:$A$1335,"ener",$B$301:$B$1335,$B1361)</f>
        <v/>
      </c>
      <c r="AB1361" s="47">
        <f>SUMIFS(AB$301:AB$1335,$A$301:$A$1335,"ener",$B$301:$B$1335,$B1361)</f>
        <v/>
      </c>
      <c r="AC1361" s="47">
        <f>SUMIFS(AC$301:AC$1335,$A$301:$A$1335,"ener",$B$301:$B$1335,$B1361)</f>
        <v/>
      </c>
      <c r="AD1361" s="47">
        <f>SUMIFS(AD$301:AD$1335,$A$301:$A$1335,"ener",$B$301:$B$1335,$B1361)</f>
        <v/>
      </c>
      <c r="AE1361" s="25">
        <f>LOWER(Settings!$C$4)&amp;".mit."&amp;$A1361&amp;IF($C1361="","","."&amp;$C1361&amp;"."&amp;$B1361)&amp;IF(INDEX(Variables!$D$5:$D$105,MATCH($A1361,Variables!$A$5:$A$105,0))="","","."&amp;INDEX(Variables!$D$5:$D$105,MATCH($A1361,Variables!$A$5:$A$105,0)))&amp;"."&amp;AE$5</f>
        <v/>
      </c>
      <c r="AF1361" s="46">
        <f>SUMIFS(AF$301:AF$1335,$A$301:$A$1335,"ener",$B$301:$B$1335,$B1361)</f>
        <v/>
      </c>
      <c r="AG1361" s="47">
        <f>SUMIFS(AG$301:AG$1335,$A$301:$A$1335,"ener",$B$301:$B$1335,$B1361)</f>
        <v/>
      </c>
      <c r="AH1361" s="47">
        <f>SUMIFS(AH$301:AH$1335,$A$301:$A$1335,"ener",$B$301:$B$1335,$B1361)</f>
        <v/>
      </c>
      <c r="AI1361" s="47">
        <f>SUMIFS(AI$301:AI$1335,$A$301:$A$1335,"ener",$B$301:$B$1335,$B1361)</f>
        <v/>
      </c>
      <c r="AJ1361" s="47">
        <f>SUMIFS(AJ$301:AJ$1335,$A$301:$A$1335,"ener",$B$301:$B$1335,$B1361)</f>
        <v/>
      </c>
      <c r="AK1361" s="47">
        <f>SUMIFS(AK$301:AK$1335,$A$301:$A$1335,"ener",$B$301:$B$1335,$B1361)</f>
        <v/>
      </c>
      <c r="AL1361" s="47">
        <f>SUMIFS(AL$301:AL$1335,$A$301:$A$1335,"ener",$B$301:$B$1335,$B1361)</f>
        <v/>
      </c>
      <c r="AM1361" s="47">
        <f>SUMIFS(AM$301:AM$1335,$A$301:$A$1335,"ener",$B$301:$B$1335,$B1361)</f>
        <v/>
      </c>
      <c r="AN1361" s="47">
        <f>SUMIFS(AN$301:AN$1335,$A$301:$A$1335,"ener",$B$301:$B$1335,$B1361)</f>
        <v/>
      </c>
      <c r="AO1361" s="47">
        <f>SUMIFS(AO$301:AO$1335,$A$301:$A$1335,"ener",$B$301:$B$1335,$B1361)</f>
        <v/>
      </c>
      <c r="AP1361" s="47">
        <f>SUMIFS(AP$301:AP$1335,$A$301:$A$1335,"ener",$B$301:$B$1335,$B1361)</f>
        <v/>
      </c>
      <c r="AQ1361" s="47">
        <f>SUMIFS(AQ$301:AQ$1335,$A$301:$A$1335,"ener",$B$301:$B$1335,$B1361)</f>
        <v/>
      </c>
      <c r="AR1361" s="47">
        <f>SUMIFS(AR$301:AR$1335,$A$301:$A$1335,"ener",$B$301:$B$1335,$B1361)</f>
        <v/>
      </c>
      <c r="AS1361" s="47">
        <f>SUMIFS(AS$301:AS$1335,$A$301:$A$1335,"ener",$B$301:$B$1335,$B1361)</f>
        <v/>
      </c>
      <c r="AT1361" s="47">
        <f>SUMIFS(AT$301:AT$1335,$A$301:$A$1335,"ener",$B$301:$B$1335,$B1361)</f>
        <v/>
      </c>
      <c r="AU1361" s="47">
        <f>SUMIFS(AU$301:AU$1335,$A$301:$A$1335,"ener",$B$301:$B$1335,$B1361)</f>
        <v/>
      </c>
      <c r="AV1361" s="47">
        <f>SUMIFS(AV$301:AV$1335,$A$301:$A$1335,"ener",$B$301:$B$1335,$B1361)</f>
        <v/>
      </c>
      <c r="AW1361" s="47">
        <f>SUMIFS(AW$301:AW$1335,$A$301:$A$1335,"ener",$B$301:$B$1335,$B1361)</f>
        <v/>
      </c>
      <c r="AX1361" s="47">
        <f>SUMIFS(AX$301:AX$1335,$A$301:$A$1335,"ener",$B$301:$B$1335,$B1361)</f>
        <v/>
      </c>
    </row>
    <row r="1362" outlineLevel="1">
      <c r="A1362" s="5" t="inlineStr">
        <is>
          <t>ener</t>
        </is>
      </c>
      <c r="B1362" s="5" t="inlineStr">
        <is>
          <t>ker</t>
        </is>
      </c>
      <c r="C1362" s="5" t="inlineStr">
        <is>
          <t>all</t>
        </is>
      </c>
      <c r="H1362" s="5">
        <f>INDEX(Variables!$B$5:$B$105,MATCH($A1362,Variables!$A$5:$A$105,0))&amp;IF($C1362="",""," | "&amp;INDEX(Mapping!$B$5:$B$26,MATCH($C1362,Mapping!$A$5:$A$26,0))&amp;" | "&amp;INDEX(Mapping!$B$30:$B$41,MATCH($B1362,Mapping!$A$30:$A$41,0)))</f>
        <v/>
      </c>
      <c r="I1362" s="5">
        <f>INDEX(Variables!$C$5:$C$105,MATCH($A1362,Variables!$A$5:$A$105,0))</f>
        <v/>
      </c>
      <c r="J1362" s="5">
        <f>INDEX(Variables!$E$5:$E$105,MATCH($A1362,Variables!$A$5:$A$105,0))</f>
        <v/>
      </c>
      <c r="K1362" s="25">
        <f>LOWER(Settings!$C$4)&amp;".mit."&amp;$A1362&amp;IF($C1362="","","."&amp;$C1362&amp;"."&amp;$B1362)&amp;IF(INDEX(Variables!$D$5:$D$105,MATCH($A1362,Variables!$A$5:$A$105,0))="","","."&amp;INDEX(Variables!$D$5:$D$105,MATCH($A1362,Variables!$A$5:$A$105,0)))&amp;"."&amp;K$5</f>
        <v/>
      </c>
      <c r="L1362" s="46">
        <f>SUMIFS(L$301:L$1335,$A$301:$A$1335,"ener",$B$301:$B$1335,$B1362)</f>
        <v/>
      </c>
      <c r="M1362" s="47">
        <f>SUMIFS(M$301:M$1335,$A$301:$A$1335,"ener",$B$301:$B$1335,$B1362)</f>
        <v/>
      </c>
      <c r="N1362" s="47">
        <f>SUMIFS(N$301:N$1335,$A$301:$A$1335,"ener",$B$301:$B$1335,$B1362)</f>
        <v/>
      </c>
      <c r="O1362" s="47">
        <f>SUMIFS(O$301:O$1335,$A$301:$A$1335,"ener",$B$301:$B$1335,$B1362)</f>
        <v/>
      </c>
      <c r="P1362" s="47">
        <f>SUMIFS(P$301:P$1335,$A$301:$A$1335,"ener",$B$301:$B$1335,$B1362)</f>
        <v/>
      </c>
      <c r="Q1362" s="47">
        <f>SUMIFS(Q$301:Q$1335,$A$301:$A$1335,"ener",$B$301:$B$1335,$B1362)</f>
        <v/>
      </c>
      <c r="R1362" s="47">
        <f>SUMIFS(R$301:R$1335,$A$301:$A$1335,"ener",$B$301:$B$1335,$B1362)</f>
        <v/>
      </c>
      <c r="S1362" s="47">
        <f>SUMIFS(S$301:S$1335,$A$301:$A$1335,"ener",$B$301:$B$1335,$B1362)</f>
        <v/>
      </c>
      <c r="T1362" s="47">
        <f>SUMIFS(T$301:T$1335,$A$301:$A$1335,"ener",$B$301:$B$1335,$B1362)</f>
        <v/>
      </c>
      <c r="U1362" s="47">
        <f>SUMIFS(U$301:U$1335,$A$301:$A$1335,"ener",$B$301:$B$1335,$B1362)</f>
        <v/>
      </c>
      <c r="V1362" s="47">
        <f>SUMIFS(V$301:V$1335,$A$301:$A$1335,"ener",$B$301:$B$1335,$B1362)</f>
        <v/>
      </c>
      <c r="W1362" s="47">
        <f>SUMIFS(W$301:W$1335,$A$301:$A$1335,"ener",$B$301:$B$1335,$B1362)</f>
        <v/>
      </c>
      <c r="X1362" s="47">
        <f>SUMIFS(X$301:X$1335,$A$301:$A$1335,"ener",$B$301:$B$1335,$B1362)</f>
        <v/>
      </c>
      <c r="Y1362" s="47">
        <f>SUMIFS(Y$301:Y$1335,$A$301:$A$1335,"ener",$B$301:$B$1335,$B1362)</f>
        <v/>
      </c>
      <c r="Z1362" s="47">
        <f>SUMIFS(Z$301:Z$1335,$A$301:$A$1335,"ener",$B$301:$B$1335,$B1362)</f>
        <v/>
      </c>
      <c r="AA1362" s="47">
        <f>SUMIFS(AA$301:AA$1335,$A$301:$A$1335,"ener",$B$301:$B$1335,$B1362)</f>
        <v/>
      </c>
      <c r="AB1362" s="47">
        <f>SUMIFS(AB$301:AB$1335,$A$301:$A$1335,"ener",$B$301:$B$1335,$B1362)</f>
        <v/>
      </c>
      <c r="AC1362" s="47">
        <f>SUMIFS(AC$301:AC$1335,$A$301:$A$1335,"ener",$B$301:$B$1335,$B1362)</f>
        <v/>
      </c>
      <c r="AD1362" s="47">
        <f>SUMIFS(AD$301:AD$1335,$A$301:$A$1335,"ener",$B$301:$B$1335,$B1362)</f>
        <v/>
      </c>
      <c r="AE1362" s="25">
        <f>LOWER(Settings!$C$4)&amp;".mit."&amp;$A1362&amp;IF($C1362="","","."&amp;$C1362&amp;"."&amp;$B1362)&amp;IF(INDEX(Variables!$D$5:$D$105,MATCH($A1362,Variables!$A$5:$A$105,0))="","","."&amp;INDEX(Variables!$D$5:$D$105,MATCH($A1362,Variables!$A$5:$A$105,0)))&amp;"."&amp;AE$5</f>
        <v/>
      </c>
      <c r="AF1362" s="46">
        <f>SUMIFS(AF$301:AF$1335,$A$301:$A$1335,"ener",$B$301:$B$1335,$B1362)</f>
        <v/>
      </c>
      <c r="AG1362" s="47">
        <f>SUMIFS(AG$301:AG$1335,$A$301:$A$1335,"ener",$B$301:$B$1335,$B1362)</f>
        <v/>
      </c>
      <c r="AH1362" s="47">
        <f>SUMIFS(AH$301:AH$1335,$A$301:$A$1335,"ener",$B$301:$B$1335,$B1362)</f>
        <v/>
      </c>
      <c r="AI1362" s="47">
        <f>SUMIFS(AI$301:AI$1335,$A$301:$A$1335,"ener",$B$301:$B$1335,$B1362)</f>
        <v/>
      </c>
      <c r="AJ1362" s="47">
        <f>SUMIFS(AJ$301:AJ$1335,$A$301:$A$1335,"ener",$B$301:$B$1335,$B1362)</f>
        <v/>
      </c>
      <c r="AK1362" s="47">
        <f>SUMIFS(AK$301:AK$1335,$A$301:$A$1335,"ener",$B$301:$B$1335,$B1362)</f>
        <v/>
      </c>
      <c r="AL1362" s="47">
        <f>SUMIFS(AL$301:AL$1335,$A$301:$A$1335,"ener",$B$301:$B$1335,$B1362)</f>
        <v/>
      </c>
      <c r="AM1362" s="47">
        <f>SUMIFS(AM$301:AM$1335,$A$301:$A$1335,"ener",$B$301:$B$1335,$B1362)</f>
        <v/>
      </c>
      <c r="AN1362" s="47">
        <f>SUMIFS(AN$301:AN$1335,$A$301:$A$1335,"ener",$B$301:$B$1335,$B1362)</f>
        <v/>
      </c>
      <c r="AO1362" s="47">
        <f>SUMIFS(AO$301:AO$1335,$A$301:$A$1335,"ener",$B$301:$B$1335,$B1362)</f>
        <v/>
      </c>
      <c r="AP1362" s="47">
        <f>SUMIFS(AP$301:AP$1335,$A$301:$A$1335,"ener",$B$301:$B$1335,$B1362)</f>
        <v/>
      </c>
      <c r="AQ1362" s="47">
        <f>SUMIFS(AQ$301:AQ$1335,$A$301:$A$1335,"ener",$B$301:$B$1335,$B1362)</f>
        <v/>
      </c>
      <c r="AR1362" s="47">
        <f>SUMIFS(AR$301:AR$1335,$A$301:$A$1335,"ener",$B$301:$B$1335,$B1362)</f>
        <v/>
      </c>
      <c r="AS1362" s="47">
        <f>SUMIFS(AS$301:AS$1335,$A$301:$A$1335,"ener",$B$301:$B$1335,$B1362)</f>
        <v/>
      </c>
      <c r="AT1362" s="47">
        <f>SUMIFS(AT$301:AT$1335,$A$301:$A$1335,"ener",$B$301:$B$1335,$B1362)</f>
        <v/>
      </c>
      <c r="AU1362" s="47">
        <f>SUMIFS(AU$301:AU$1335,$A$301:$A$1335,"ener",$B$301:$B$1335,$B1362)</f>
        <v/>
      </c>
      <c r="AV1362" s="47">
        <f>SUMIFS(AV$301:AV$1335,$A$301:$A$1335,"ener",$B$301:$B$1335,$B1362)</f>
        <v/>
      </c>
      <c r="AW1362" s="47">
        <f>SUMIFS(AW$301:AW$1335,$A$301:$A$1335,"ener",$B$301:$B$1335,$B1362)</f>
        <v/>
      </c>
      <c r="AX1362" s="47">
        <f>SUMIFS(AX$301:AX$1335,$A$301:$A$1335,"ener",$B$301:$B$1335,$B1362)</f>
        <v/>
      </c>
    </row>
    <row r="1363" outlineLevel="1">
      <c r="A1363" s="5" t="inlineStr">
        <is>
          <t>ener</t>
        </is>
      </c>
      <c r="B1363" s="5" t="inlineStr">
        <is>
          <t>oop</t>
        </is>
      </c>
      <c r="C1363" s="5" t="inlineStr">
        <is>
          <t>all</t>
        </is>
      </c>
      <c r="H1363" s="5">
        <f>INDEX(Variables!$B$5:$B$105,MATCH($A1363,Variables!$A$5:$A$105,0))&amp;IF($C1363="",""," | "&amp;INDEX(Mapping!$B$5:$B$26,MATCH($C1363,Mapping!$A$5:$A$26,0))&amp;" | "&amp;INDEX(Mapping!$B$30:$B$41,MATCH($B1363,Mapping!$A$30:$A$41,0)))</f>
        <v/>
      </c>
      <c r="I1363" s="5">
        <f>INDEX(Variables!$C$5:$C$105,MATCH($A1363,Variables!$A$5:$A$105,0))</f>
        <v/>
      </c>
      <c r="J1363" s="5">
        <f>INDEX(Variables!$E$5:$E$105,MATCH($A1363,Variables!$A$5:$A$105,0))</f>
        <v/>
      </c>
      <c r="K1363" s="25">
        <f>LOWER(Settings!$C$4)&amp;".mit."&amp;$A1363&amp;IF($C1363="","","."&amp;$C1363&amp;"."&amp;$B1363)&amp;IF(INDEX(Variables!$D$5:$D$105,MATCH($A1363,Variables!$A$5:$A$105,0))="","","."&amp;INDEX(Variables!$D$5:$D$105,MATCH($A1363,Variables!$A$5:$A$105,0)))&amp;"."&amp;K$5</f>
        <v/>
      </c>
      <c r="L1363" s="46">
        <f>SUMIFS(L$301:L$1335,$A$301:$A$1335,"ener",$B$301:$B$1335,$B1363)</f>
        <v/>
      </c>
      <c r="M1363" s="47">
        <f>SUMIFS(M$301:M$1335,$A$301:$A$1335,"ener",$B$301:$B$1335,$B1363)</f>
        <v/>
      </c>
      <c r="N1363" s="47">
        <f>SUMIFS(N$301:N$1335,$A$301:$A$1335,"ener",$B$301:$B$1335,$B1363)</f>
        <v/>
      </c>
      <c r="O1363" s="47">
        <f>SUMIFS(O$301:O$1335,$A$301:$A$1335,"ener",$B$301:$B$1335,$B1363)</f>
        <v/>
      </c>
      <c r="P1363" s="47">
        <f>SUMIFS(P$301:P$1335,$A$301:$A$1335,"ener",$B$301:$B$1335,$B1363)</f>
        <v/>
      </c>
      <c r="Q1363" s="47">
        <f>SUMIFS(Q$301:Q$1335,$A$301:$A$1335,"ener",$B$301:$B$1335,$B1363)</f>
        <v/>
      </c>
      <c r="R1363" s="47">
        <f>SUMIFS(R$301:R$1335,$A$301:$A$1335,"ener",$B$301:$B$1335,$B1363)</f>
        <v/>
      </c>
      <c r="S1363" s="47">
        <f>SUMIFS(S$301:S$1335,$A$301:$A$1335,"ener",$B$301:$B$1335,$B1363)</f>
        <v/>
      </c>
      <c r="T1363" s="47">
        <f>SUMIFS(T$301:T$1335,$A$301:$A$1335,"ener",$B$301:$B$1335,$B1363)</f>
        <v/>
      </c>
      <c r="U1363" s="47">
        <f>SUMIFS(U$301:U$1335,$A$301:$A$1335,"ener",$B$301:$B$1335,$B1363)</f>
        <v/>
      </c>
      <c r="V1363" s="47">
        <f>SUMIFS(V$301:V$1335,$A$301:$A$1335,"ener",$B$301:$B$1335,$B1363)</f>
        <v/>
      </c>
      <c r="W1363" s="47">
        <f>SUMIFS(W$301:W$1335,$A$301:$A$1335,"ener",$B$301:$B$1335,$B1363)</f>
        <v/>
      </c>
      <c r="X1363" s="47">
        <f>SUMIFS(X$301:X$1335,$A$301:$A$1335,"ener",$B$301:$B$1335,$B1363)</f>
        <v/>
      </c>
      <c r="Y1363" s="47">
        <f>SUMIFS(Y$301:Y$1335,$A$301:$A$1335,"ener",$B$301:$B$1335,$B1363)</f>
        <v/>
      </c>
      <c r="Z1363" s="47">
        <f>SUMIFS(Z$301:Z$1335,$A$301:$A$1335,"ener",$B$301:$B$1335,$B1363)</f>
        <v/>
      </c>
      <c r="AA1363" s="47">
        <f>SUMIFS(AA$301:AA$1335,$A$301:$A$1335,"ener",$B$301:$B$1335,$B1363)</f>
        <v/>
      </c>
      <c r="AB1363" s="47">
        <f>SUMIFS(AB$301:AB$1335,$A$301:$A$1335,"ener",$B$301:$B$1335,$B1363)</f>
        <v/>
      </c>
      <c r="AC1363" s="47">
        <f>SUMIFS(AC$301:AC$1335,$A$301:$A$1335,"ener",$B$301:$B$1335,$B1363)</f>
        <v/>
      </c>
      <c r="AD1363" s="47">
        <f>SUMIFS(AD$301:AD$1335,$A$301:$A$1335,"ener",$B$301:$B$1335,$B1363)</f>
        <v/>
      </c>
      <c r="AE1363" s="25">
        <f>LOWER(Settings!$C$4)&amp;".mit."&amp;$A1363&amp;IF($C1363="","","."&amp;$C1363&amp;"."&amp;$B1363)&amp;IF(INDEX(Variables!$D$5:$D$105,MATCH($A1363,Variables!$A$5:$A$105,0))="","","."&amp;INDEX(Variables!$D$5:$D$105,MATCH($A1363,Variables!$A$5:$A$105,0)))&amp;"."&amp;AE$5</f>
        <v/>
      </c>
      <c r="AF1363" s="46">
        <f>SUMIFS(AF$301:AF$1335,$A$301:$A$1335,"ener",$B$301:$B$1335,$B1363)</f>
        <v/>
      </c>
      <c r="AG1363" s="47">
        <f>SUMIFS(AG$301:AG$1335,$A$301:$A$1335,"ener",$B$301:$B$1335,$B1363)</f>
        <v/>
      </c>
      <c r="AH1363" s="47">
        <f>SUMIFS(AH$301:AH$1335,$A$301:$A$1335,"ener",$B$301:$B$1335,$B1363)</f>
        <v/>
      </c>
      <c r="AI1363" s="47">
        <f>SUMIFS(AI$301:AI$1335,$A$301:$A$1335,"ener",$B$301:$B$1335,$B1363)</f>
        <v/>
      </c>
      <c r="AJ1363" s="47">
        <f>SUMIFS(AJ$301:AJ$1335,$A$301:$A$1335,"ener",$B$301:$B$1335,$B1363)</f>
        <v/>
      </c>
      <c r="AK1363" s="47">
        <f>SUMIFS(AK$301:AK$1335,$A$301:$A$1335,"ener",$B$301:$B$1335,$B1363)</f>
        <v/>
      </c>
      <c r="AL1363" s="47">
        <f>SUMIFS(AL$301:AL$1335,$A$301:$A$1335,"ener",$B$301:$B$1335,$B1363)</f>
        <v/>
      </c>
      <c r="AM1363" s="47">
        <f>SUMIFS(AM$301:AM$1335,$A$301:$A$1335,"ener",$B$301:$B$1335,$B1363)</f>
        <v/>
      </c>
      <c r="AN1363" s="47">
        <f>SUMIFS(AN$301:AN$1335,$A$301:$A$1335,"ener",$B$301:$B$1335,$B1363)</f>
        <v/>
      </c>
      <c r="AO1363" s="47">
        <f>SUMIFS(AO$301:AO$1335,$A$301:$A$1335,"ener",$B$301:$B$1335,$B1363)</f>
        <v/>
      </c>
      <c r="AP1363" s="47">
        <f>SUMIFS(AP$301:AP$1335,$A$301:$A$1335,"ener",$B$301:$B$1335,$B1363)</f>
        <v/>
      </c>
      <c r="AQ1363" s="47">
        <f>SUMIFS(AQ$301:AQ$1335,$A$301:$A$1335,"ener",$B$301:$B$1335,$B1363)</f>
        <v/>
      </c>
      <c r="AR1363" s="47">
        <f>SUMIFS(AR$301:AR$1335,$A$301:$A$1335,"ener",$B$301:$B$1335,$B1363)</f>
        <v/>
      </c>
      <c r="AS1363" s="47">
        <f>SUMIFS(AS$301:AS$1335,$A$301:$A$1335,"ener",$B$301:$B$1335,$B1363)</f>
        <v/>
      </c>
      <c r="AT1363" s="47">
        <f>SUMIFS(AT$301:AT$1335,$A$301:$A$1335,"ener",$B$301:$B$1335,$B1363)</f>
        <v/>
      </c>
      <c r="AU1363" s="47">
        <f>SUMIFS(AU$301:AU$1335,$A$301:$A$1335,"ener",$B$301:$B$1335,$B1363)</f>
        <v/>
      </c>
      <c r="AV1363" s="47">
        <f>SUMIFS(AV$301:AV$1335,$A$301:$A$1335,"ener",$B$301:$B$1335,$B1363)</f>
        <v/>
      </c>
      <c r="AW1363" s="47">
        <f>SUMIFS(AW$301:AW$1335,$A$301:$A$1335,"ener",$B$301:$B$1335,$B1363)</f>
        <v/>
      </c>
      <c r="AX1363" s="47">
        <f>SUMIFS(AX$301:AX$1335,$A$301:$A$1335,"ener",$B$301:$B$1335,$B1363)</f>
        <v/>
      </c>
    </row>
    <row r="1364" outlineLevel="1">
      <c r="A1364" s="5" t="inlineStr">
        <is>
          <t>ener</t>
        </is>
      </c>
      <c r="B1364" s="5" t="inlineStr">
        <is>
          <t>bio</t>
        </is>
      </c>
      <c r="C1364" s="5" t="inlineStr">
        <is>
          <t>all</t>
        </is>
      </c>
      <c r="H1364" s="5">
        <f>INDEX(Variables!$B$5:$B$105,MATCH($A1364,Variables!$A$5:$A$105,0))&amp;IF($C1364="",""," | "&amp;INDEX(Mapping!$B$5:$B$26,MATCH($C1364,Mapping!$A$5:$A$26,0))&amp;" | "&amp;INDEX(Mapping!$B$30:$B$41,MATCH($B1364,Mapping!$A$30:$A$41,0)))</f>
        <v/>
      </c>
      <c r="I1364" s="5">
        <f>INDEX(Variables!$C$5:$C$105,MATCH($A1364,Variables!$A$5:$A$105,0))</f>
        <v/>
      </c>
      <c r="J1364" s="5">
        <f>INDEX(Variables!$E$5:$E$105,MATCH($A1364,Variables!$A$5:$A$105,0))</f>
        <v/>
      </c>
      <c r="K1364" s="25">
        <f>LOWER(Settings!$C$4)&amp;".mit."&amp;$A1364&amp;IF($C1364="","","."&amp;$C1364&amp;"."&amp;$B1364)&amp;IF(INDEX(Variables!$D$5:$D$105,MATCH($A1364,Variables!$A$5:$A$105,0))="","","."&amp;INDEX(Variables!$D$5:$D$105,MATCH($A1364,Variables!$A$5:$A$105,0)))&amp;"."&amp;K$5</f>
        <v/>
      </c>
      <c r="L1364" s="46">
        <f>SUMIFS(L$301:L$1335,$A$301:$A$1335,"ener",$B$301:$B$1335,$B1364)</f>
        <v/>
      </c>
      <c r="M1364" s="47">
        <f>SUMIFS(M$301:M$1335,$A$301:$A$1335,"ener",$B$301:$B$1335,$B1364)</f>
        <v/>
      </c>
      <c r="N1364" s="47">
        <f>SUMIFS(N$301:N$1335,$A$301:$A$1335,"ener",$B$301:$B$1335,$B1364)</f>
        <v/>
      </c>
      <c r="O1364" s="47">
        <f>SUMIFS(O$301:O$1335,$A$301:$A$1335,"ener",$B$301:$B$1335,$B1364)</f>
        <v/>
      </c>
      <c r="P1364" s="47">
        <f>SUMIFS(P$301:P$1335,$A$301:$A$1335,"ener",$B$301:$B$1335,$B1364)</f>
        <v/>
      </c>
      <c r="Q1364" s="47">
        <f>SUMIFS(Q$301:Q$1335,$A$301:$A$1335,"ener",$B$301:$B$1335,$B1364)</f>
        <v/>
      </c>
      <c r="R1364" s="47">
        <f>SUMIFS(R$301:R$1335,$A$301:$A$1335,"ener",$B$301:$B$1335,$B1364)</f>
        <v/>
      </c>
      <c r="S1364" s="47">
        <f>SUMIFS(S$301:S$1335,$A$301:$A$1335,"ener",$B$301:$B$1335,$B1364)</f>
        <v/>
      </c>
      <c r="T1364" s="47">
        <f>SUMIFS(T$301:T$1335,$A$301:$A$1335,"ener",$B$301:$B$1335,$B1364)</f>
        <v/>
      </c>
      <c r="U1364" s="47">
        <f>SUMIFS(U$301:U$1335,$A$301:$A$1335,"ener",$B$301:$B$1335,$B1364)</f>
        <v/>
      </c>
      <c r="V1364" s="47">
        <f>SUMIFS(V$301:V$1335,$A$301:$A$1335,"ener",$B$301:$B$1335,$B1364)</f>
        <v/>
      </c>
      <c r="W1364" s="47">
        <f>SUMIFS(W$301:W$1335,$A$301:$A$1335,"ener",$B$301:$B$1335,$B1364)</f>
        <v/>
      </c>
      <c r="X1364" s="47">
        <f>SUMIFS(X$301:X$1335,$A$301:$A$1335,"ener",$B$301:$B$1335,$B1364)</f>
        <v/>
      </c>
      <c r="Y1364" s="47">
        <f>SUMIFS(Y$301:Y$1335,$A$301:$A$1335,"ener",$B$301:$B$1335,$B1364)</f>
        <v/>
      </c>
      <c r="Z1364" s="47">
        <f>SUMIFS(Z$301:Z$1335,$A$301:$A$1335,"ener",$B$301:$B$1335,$B1364)</f>
        <v/>
      </c>
      <c r="AA1364" s="47">
        <f>SUMIFS(AA$301:AA$1335,$A$301:$A$1335,"ener",$B$301:$B$1335,$B1364)</f>
        <v/>
      </c>
      <c r="AB1364" s="47">
        <f>SUMIFS(AB$301:AB$1335,$A$301:$A$1335,"ener",$B$301:$B$1335,$B1364)</f>
        <v/>
      </c>
      <c r="AC1364" s="47">
        <f>SUMIFS(AC$301:AC$1335,$A$301:$A$1335,"ener",$B$301:$B$1335,$B1364)</f>
        <v/>
      </c>
      <c r="AD1364" s="47">
        <f>SUMIFS(AD$301:AD$1335,$A$301:$A$1335,"ener",$B$301:$B$1335,$B1364)</f>
        <v/>
      </c>
      <c r="AE1364" s="25">
        <f>LOWER(Settings!$C$4)&amp;".mit."&amp;$A1364&amp;IF($C1364="","","."&amp;$C1364&amp;"."&amp;$B1364)&amp;IF(INDEX(Variables!$D$5:$D$105,MATCH($A1364,Variables!$A$5:$A$105,0))="","","."&amp;INDEX(Variables!$D$5:$D$105,MATCH($A1364,Variables!$A$5:$A$105,0)))&amp;"."&amp;AE$5</f>
        <v/>
      </c>
      <c r="AF1364" s="46">
        <f>SUMIFS(AF$301:AF$1335,$A$301:$A$1335,"ener",$B$301:$B$1335,$B1364)</f>
        <v/>
      </c>
      <c r="AG1364" s="47">
        <f>SUMIFS(AG$301:AG$1335,$A$301:$A$1335,"ener",$B$301:$B$1335,$B1364)</f>
        <v/>
      </c>
      <c r="AH1364" s="47">
        <f>SUMIFS(AH$301:AH$1335,$A$301:$A$1335,"ener",$B$301:$B$1335,$B1364)</f>
        <v/>
      </c>
      <c r="AI1364" s="47">
        <f>SUMIFS(AI$301:AI$1335,$A$301:$A$1335,"ener",$B$301:$B$1335,$B1364)</f>
        <v/>
      </c>
      <c r="AJ1364" s="47">
        <f>SUMIFS(AJ$301:AJ$1335,$A$301:$A$1335,"ener",$B$301:$B$1335,$B1364)</f>
        <v/>
      </c>
      <c r="AK1364" s="47">
        <f>SUMIFS(AK$301:AK$1335,$A$301:$A$1335,"ener",$B$301:$B$1335,$B1364)</f>
        <v/>
      </c>
      <c r="AL1364" s="47">
        <f>SUMIFS(AL$301:AL$1335,$A$301:$A$1335,"ener",$B$301:$B$1335,$B1364)</f>
        <v/>
      </c>
      <c r="AM1364" s="47">
        <f>SUMIFS(AM$301:AM$1335,$A$301:$A$1335,"ener",$B$301:$B$1335,$B1364)</f>
        <v/>
      </c>
      <c r="AN1364" s="47">
        <f>SUMIFS(AN$301:AN$1335,$A$301:$A$1335,"ener",$B$301:$B$1335,$B1364)</f>
        <v/>
      </c>
      <c r="AO1364" s="47">
        <f>SUMIFS(AO$301:AO$1335,$A$301:$A$1335,"ener",$B$301:$B$1335,$B1364)</f>
        <v/>
      </c>
      <c r="AP1364" s="47">
        <f>SUMIFS(AP$301:AP$1335,$A$301:$A$1335,"ener",$B$301:$B$1335,$B1364)</f>
        <v/>
      </c>
      <c r="AQ1364" s="47">
        <f>SUMIFS(AQ$301:AQ$1335,$A$301:$A$1335,"ener",$B$301:$B$1335,$B1364)</f>
        <v/>
      </c>
      <c r="AR1364" s="47">
        <f>SUMIFS(AR$301:AR$1335,$A$301:$A$1335,"ener",$B$301:$B$1335,$B1364)</f>
        <v/>
      </c>
      <c r="AS1364" s="47">
        <f>SUMIFS(AS$301:AS$1335,$A$301:$A$1335,"ener",$B$301:$B$1335,$B1364)</f>
        <v/>
      </c>
      <c r="AT1364" s="47">
        <f>SUMIFS(AT$301:AT$1335,$A$301:$A$1335,"ener",$B$301:$B$1335,$B1364)</f>
        <v/>
      </c>
      <c r="AU1364" s="47">
        <f>SUMIFS(AU$301:AU$1335,$A$301:$A$1335,"ener",$B$301:$B$1335,$B1364)</f>
        <v/>
      </c>
      <c r="AV1364" s="47">
        <f>SUMIFS(AV$301:AV$1335,$A$301:$A$1335,"ener",$B$301:$B$1335,$B1364)</f>
        <v/>
      </c>
      <c r="AW1364" s="47">
        <f>SUMIFS(AW$301:AW$1335,$A$301:$A$1335,"ener",$B$301:$B$1335,$B1364)</f>
        <v/>
      </c>
      <c r="AX1364" s="47">
        <f>SUMIFS(AX$301:AX$1335,$A$301:$A$1335,"ener",$B$301:$B$1335,$B1364)</f>
        <v/>
      </c>
    </row>
    <row r="1365" outlineLevel="1"/>
    <row r="1366" outlineLevel="1">
      <c r="A1366" s="9" t="inlineStr">
        <is>
          <t>ener.chk</t>
        </is>
      </c>
      <c r="B1366" s="9" t="inlineStr"/>
      <c r="C1366" s="9" t="inlineStr"/>
      <c r="H1366" s="9">
        <f>INDEX(Variables!$B$5:$B$105,MATCH($A1366,Variables!$A$5:$A$105,0))&amp;IF($C1366="",""," | "&amp;INDEX(Mapping!$B$5:$B$26,MATCH($C1366,Mapping!$A$5:$A$26,0))&amp;" | "&amp;INDEX(Mapping!$B$30:$B$41,MATCH($B1366,Mapping!$A$30:$A$41,0)))</f>
        <v/>
      </c>
      <c r="I1366" s="9">
        <f>INDEX(Variables!$C$5:$C$105,MATCH($A1366,Variables!$A$5:$A$105,0))</f>
        <v/>
      </c>
      <c r="J1366" s="9">
        <f>INDEX(Variables!$E$5:$E$105,MATCH($A1366,Variables!$A$5:$A$105,0))</f>
        <v/>
      </c>
      <c r="K1366" s="25">
        <f>LOWER(Settings!$C$4)&amp;".mit."&amp;$A1366&amp;IF($C1366="","","."&amp;$C1366&amp;"."&amp;$B1366)&amp;IF(INDEX(Variables!$D$5:$D$105,MATCH($A1366,Variables!$A$5:$A$105,0))="","","."&amp;INDEX(Variables!$D$5:$D$105,MATCH($A1366,Variables!$A$5:$A$105,0)))&amp;"."&amp;K$5</f>
        <v/>
      </c>
      <c r="L1366" s="49">
        <f>ABS(SUM(L1340:L1355)-L1338)+ABS(SUM(L1357:L1364)-L1338)</f>
        <v/>
      </c>
      <c r="M1366" s="49">
        <f>ABS(SUM(M1340:M1355)-M1338)+ABS(SUM(M1357:M1364)-M1338)</f>
        <v/>
      </c>
      <c r="N1366" s="49">
        <f>ABS(SUM(N1340:N1355)-N1338)+ABS(SUM(N1357:N1364)-N1338)</f>
        <v/>
      </c>
      <c r="O1366" s="49">
        <f>ABS(SUM(O1340:O1355)-O1338)+ABS(SUM(O1357:O1364)-O1338)</f>
        <v/>
      </c>
      <c r="P1366" s="49">
        <f>ABS(SUM(P1340:P1355)-P1338)+ABS(SUM(P1357:P1364)-P1338)</f>
        <v/>
      </c>
      <c r="Q1366" s="49">
        <f>ABS(SUM(Q1340:Q1355)-Q1338)+ABS(SUM(Q1357:Q1364)-Q1338)</f>
        <v/>
      </c>
      <c r="R1366" s="49">
        <f>ABS(SUM(R1340:R1355)-R1338)+ABS(SUM(R1357:R1364)-R1338)</f>
        <v/>
      </c>
      <c r="S1366" s="49">
        <f>ABS(SUM(S1340:S1355)-S1338)+ABS(SUM(S1357:S1364)-S1338)</f>
        <v/>
      </c>
      <c r="T1366" s="49">
        <f>ABS(SUM(T1340:T1355)-T1338)+ABS(SUM(T1357:T1364)-T1338)</f>
        <v/>
      </c>
      <c r="U1366" s="49">
        <f>ABS(SUM(U1340:U1355)-U1338)+ABS(SUM(U1357:U1364)-U1338)</f>
        <v/>
      </c>
      <c r="V1366" s="49">
        <f>ABS(SUM(V1340:V1355)-V1338)+ABS(SUM(V1357:V1364)-V1338)</f>
        <v/>
      </c>
      <c r="W1366" s="49">
        <f>ABS(SUM(W1340:W1355)-W1338)+ABS(SUM(W1357:W1364)-W1338)</f>
        <v/>
      </c>
      <c r="X1366" s="49">
        <f>ABS(SUM(X1340:X1355)-X1338)+ABS(SUM(X1357:X1364)-X1338)</f>
        <v/>
      </c>
      <c r="Y1366" s="49">
        <f>ABS(SUM(Y1340:Y1355)-Y1338)+ABS(SUM(Y1357:Y1364)-Y1338)</f>
        <v/>
      </c>
      <c r="Z1366" s="49">
        <f>ABS(SUM(Z1340:Z1355)-Z1338)+ABS(SUM(Z1357:Z1364)-Z1338)</f>
        <v/>
      </c>
      <c r="AA1366" s="49">
        <f>ABS(SUM(AA1340:AA1355)-AA1338)+ABS(SUM(AA1357:AA1364)-AA1338)</f>
        <v/>
      </c>
      <c r="AB1366" s="49">
        <f>ABS(SUM(AB1340:AB1355)-AB1338)+ABS(SUM(AB1357:AB1364)-AB1338)</f>
        <v/>
      </c>
      <c r="AC1366" s="49">
        <f>ABS(SUM(AC1340:AC1355)-AC1338)+ABS(SUM(AC1357:AC1364)-AC1338)</f>
        <v/>
      </c>
      <c r="AD1366" s="49">
        <f>ABS(SUM(AD1340:AD1355)-AD1338)+ABS(SUM(AD1357:AD1364)-AD1338)</f>
        <v/>
      </c>
      <c r="AE1366" s="25">
        <f>LOWER(Settings!$C$4)&amp;".mit."&amp;$A1366&amp;IF($C1366="","","."&amp;$C1366&amp;"."&amp;$B1366)&amp;IF(INDEX(Variables!$D$5:$D$105,MATCH($A1366,Variables!$A$5:$A$105,0))="","","."&amp;INDEX(Variables!$D$5:$D$105,MATCH($A1366,Variables!$A$5:$A$105,0)))&amp;"."&amp;AE$5</f>
        <v/>
      </c>
      <c r="AF1366" s="49">
        <f>ABS(SUM(AF1340:AF1355)-AF1338)+ABS(SUM(AF1357:AF1364)-AF1338)</f>
        <v/>
      </c>
      <c r="AG1366" s="49">
        <f>ABS(SUM(AG1340:AG1355)-AG1338)+ABS(SUM(AG1357:AG1364)-AG1338)</f>
        <v/>
      </c>
      <c r="AH1366" s="49">
        <f>ABS(SUM(AH1340:AH1355)-AH1338)+ABS(SUM(AH1357:AH1364)-AH1338)</f>
        <v/>
      </c>
      <c r="AI1366" s="49">
        <f>ABS(SUM(AI1340:AI1355)-AI1338)+ABS(SUM(AI1357:AI1364)-AI1338)</f>
        <v/>
      </c>
      <c r="AJ1366" s="49">
        <f>ABS(SUM(AJ1340:AJ1355)-AJ1338)+ABS(SUM(AJ1357:AJ1364)-AJ1338)</f>
        <v/>
      </c>
      <c r="AK1366" s="49">
        <f>ABS(SUM(AK1340:AK1355)-AK1338)+ABS(SUM(AK1357:AK1364)-AK1338)</f>
        <v/>
      </c>
      <c r="AL1366" s="49">
        <f>ABS(SUM(AL1340:AL1355)-AL1338)+ABS(SUM(AL1357:AL1364)-AL1338)</f>
        <v/>
      </c>
      <c r="AM1366" s="49">
        <f>ABS(SUM(AM1340:AM1355)-AM1338)+ABS(SUM(AM1357:AM1364)-AM1338)</f>
        <v/>
      </c>
      <c r="AN1366" s="49">
        <f>ABS(SUM(AN1340:AN1355)-AN1338)+ABS(SUM(AN1357:AN1364)-AN1338)</f>
        <v/>
      </c>
      <c r="AO1366" s="49">
        <f>ABS(SUM(AO1340:AO1355)-AO1338)+ABS(SUM(AO1357:AO1364)-AO1338)</f>
        <v/>
      </c>
      <c r="AP1366" s="49">
        <f>ABS(SUM(AP1340:AP1355)-AP1338)+ABS(SUM(AP1357:AP1364)-AP1338)</f>
        <v/>
      </c>
      <c r="AQ1366" s="49">
        <f>ABS(SUM(AQ1340:AQ1355)-AQ1338)+ABS(SUM(AQ1357:AQ1364)-AQ1338)</f>
        <v/>
      </c>
      <c r="AR1366" s="49">
        <f>ABS(SUM(AR1340:AR1355)-AR1338)+ABS(SUM(AR1357:AR1364)-AR1338)</f>
        <v/>
      </c>
      <c r="AS1366" s="49">
        <f>ABS(SUM(AS1340:AS1355)-AS1338)+ABS(SUM(AS1357:AS1364)-AS1338)</f>
        <v/>
      </c>
      <c r="AT1366" s="49">
        <f>ABS(SUM(AT1340:AT1355)-AT1338)+ABS(SUM(AT1357:AT1364)-AT1338)</f>
        <v/>
      </c>
      <c r="AU1366" s="49">
        <f>ABS(SUM(AU1340:AU1355)-AU1338)+ABS(SUM(AU1357:AU1364)-AU1338)</f>
        <v/>
      </c>
      <c r="AV1366" s="49">
        <f>ABS(SUM(AV1340:AV1355)-AV1338)+ABS(SUM(AV1357:AV1364)-AV1338)</f>
        <v/>
      </c>
      <c r="AW1366" s="49">
        <f>ABS(SUM(AW1340:AW1355)-AW1338)+ABS(SUM(AW1357:AW1364)-AW1338)</f>
        <v/>
      </c>
      <c r="AX1366" s="49">
        <f>ABS(SUM(AX1340:AX1355)-AX1338)+ABS(SUM(AX1357:AX1364)-AX1338)</f>
        <v/>
      </c>
    </row>
    <row r="1367" outlineLevel="1"/>
    <row r="1368" outlineLevel="1">
      <c r="A1368" s="9" t="inlineStr">
        <is>
          <t>ener.ref</t>
        </is>
      </c>
      <c r="B1368" s="9" t="inlineStr">
        <is>
          <t>all</t>
        </is>
      </c>
      <c r="C1368" s="9" t="inlineStr">
        <is>
          <t>all</t>
        </is>
      </c>
      <c r="H1368" s="9">
        <f>INDEX(Variables!$B$5:$B$105,MATCH($A1368,Variables!$A$5:$A$105,0))&amp;IF($C1368="",""," | "&amp;INDEX(Mapping!$B$5:$B$26,MATCH($C1368,Mapping!$A$5:$A$26,0))&amp;" | "&amp;INDEX(Mapping!$B$30:$B$41,MATCH($B1368,Mapping!$A$30:$A$41,0)))</f>
        <v/>
      </c>
      <c r="I1368" s="9">
        <f>INDEX(Variables!$C$5:$C$105,MATCH($A1368,Variables!$A$5:$A$105,0))</f>
        <v/>
      </c>
      <c r="J1368" s="9">
        <f>INDEX(Variables!$E$5:$E$105,MATCH($A1368,Variables!$A$5:$A$105,0))</f>
        <v/>
      </c>
      <c r="K1368" s="25">
        <f>LOWER(Settings!$C$4)&amp;".mit."&amp;$A1368&amp;IF($C1368="","","."&amp;$C1368&amp;"."&amp;$B1368)&amp;IF(INDEX(Variables!$D$5:$D$105,MATCH($A1368,Variables!$A$5:$A$105,0))="","","."&amp;INDEX(Variables!$D$5:$D$105,MATCH($A1368,Variables!$A$5:$A$105,0)))&amp;"."&amp;K$5</f>
        <v/>
      </c>
      <c r="L1368" s="46">
        <f>INDEX($K1338:$IP1338,MATCH(L$4,$K$4:$IP$4,0))</f>
        <v/>
      </c>
      <c r="M1368" s="47">
        <f>INDEX($K1338:$IP1338,MATCH(M$4,$K$4:$IP$4,0))</f>
        <v/>
      </c>
      <c r="N1368" s="47">
        <f>INDEX($K1338:$IP1338,MATCH(N$4,$K$4:$IP$4,0))</f>
        <v/>
      </c>
      <c r="O1368" s="47">
        <f>INDEX($K1338:$IP1338,MATCH(O$4,$K$4:$IP$4,0))</f>
        <v/>
      </c>
      <c r="P1368" s="47">
        <f>INDEX($K1338:$IP1338,MATCH(P$4,$K$4:$IP$4,0))</f>
        <v/>
      </c>
      <c r="Q1368" s="47">
        <f>INDEX($K1338:$IP1338,MATCH(Q$4,$K$4:$IP$4,0))</f>
        <v/>
      </c>
      <c r="R1368" s="47">
        <f>INDEX($K1338:$IP1338,MATCH(R$4,$K$4:$IP$4,0))</f>
        <v/>
      </c>
      <c r="S1368" s="47">
        <f>INDEX($K1338:$IP1338,MATCH(S$4,$K$4:$IP$4,0))</f>
        <v/>
      </c>
      <c r="T1368" s="47">
        <f>INDEX($K1338:$IP1338,MATCH(T$4,$K$4:$IP$4,0))</f>
        <v/>
      </c>
      <c r="U1368" s="47">
        <f>INDEX($K1338:$IP1338,MATCH(U$4,$K$4:$IP$4,0))</f>
        <v/>
      </c>
      <c r="V1368" s="47">
        <f>INDEX($K1338:$IP1338,MATCH(V$4,$K$4:$IP$4,0))</f>
        <v/>
      </c>
      <c r="W1368" s="47">
        <f>INDEX($K1338:$IP1338,MATCH(W$4,$K$4:$IP$4,0))</f>
        <v/>
      </c>
      <c r="X1368" s="47">
        <f>INDEX($K1338:$IP1338,MATCH(X$4,$K$4:$IP$4,0))</f>
        <v/>
      </c>
      <c r="Y1368" s="47">
        <f>INDEX($K1338:$IP1338,MATCH(Y$4,$K$4:$IP$4,0))</f>
        <v/>
      </c>
      <c r="Z1368" s="47">
        <f>INDEX($K1338:$IP1338,MATCH(Z$4,$K$4:$IP$4,0))</f>
        <v/>
      </c>
      <c r="AA1368" s="47">
        <f>INDEX($K1338:$IP1338,MATCH(AA$4,$K$4:$IP$4,0))</f>
        <v/>
      </c>
      <c r="AB1368" s="47">
        <f>INDEX($K1338:$IP1338,MATCH(AB$4,$K$4:$IP$4,0))</f>
        <v/>
      </c>
      <c r="AC1368" s="47">
        <f>INDEX($K1338:$IP1338,MATCH(AC$4,$K$4:$IP$4,0))</f>
        <v/>
      </c>
      <c r="AD1368" s="47">
        <f>INDEX($K1338:$IP1338,MATCH(AD$4,$K$4:$IP$4,0))</f>
        <v/>
      </c>
      <c r="AE1368" s="25">
        <f>LOWER(Settings!$C$4)&amp;".mit."&amp;$A1368&amp;IF($C1368="","","."&amp;$C1368&amp;"."&amp;$B1368)&amp;IF(INDEX(Variables!$D$5:$D$105,MATCH($A1368,Variables!$A$5:$A$105,0))="","","."&amp;INDEX(Variables!$D$5:$D$105,MATCH($A1368,Variables!$A$5:$A$105,0)))&amp;"."&amp;AE$5</f>
        <v/>
      </c>
      <c r="AF1368" s="46">
        <f>INDEX($K1338:$IP1338,MATCH(AF$4,$K$4:$IP$4,0))</f>
        <v/>
      </c>
      <c r="AG1368" s="47">
        <f>INDEX($K1338:$IP1338,MATCH(AG$4,$K$4:$IP$4,0))</f>
        <v/>
      </c>
      <c r="AH1368" s="47">
        <f>INDEX($K1338:$IP1338,MATCH(AH$4,$K$4:$IP$4,0))</f>
        <v/>
      </c>
      <c r="AI1368" s="47">
        <f>INDEX($K1338:$IP1338,MATCH(AI$4,$K$4:$IP$4,0))</f>
        <v/>
      </c>
      <c r="AJ1368" s="47">
        <f>INDEX($K1338:$IP1338,MATCH(AJ$4,$K$4:$IP$4,0))</f>
        <v/>
      </c>
      <c r="AK1368" s="47">
        <f>INDEX($K1338:$IP1338,MATCH(AK$4,$K$4:$IP$4,0))</f>
        <v/>
      </c>
      <c r="AL1368" s="47">
        <f>INDEX($K1338:$IP1338,MATCH(AL$4,$K$4:$IP$4,0))</f>
        <v/>
      </c>
      <c r="AM1368" s="47">
        <f>INDEX($K1338:$IP1338,MATCH(AM$4,$K$4:$IP$4,0))</f>
        <v/>
      </c>
      <c r="AN1368" s="47">
        <f>INDEX($K1338:$IP1338,MATCH(AN$4,$K$4:$IP$4,0))</f>
        <v/>
      </c>
      <c r="AO1368" s="47">
        <f>INDEX($K1338:$IP1338,MATCH(AO$4,$K$4:$IP$4,0))</f>
        <v/>
      </c>
      <c r="AP1368" s="47">
        <f>INDEX($K1338:$IP1338,MATCH(AP$4,$K$4:$IP$4,0))</f>
        <v/>
      </c>
      <c r="AQ1368" s="47">
        <f>INDEX($K1338:$IP1338,MATCH(AQ$4,$K$4:$IP$4,0))</f>
        <v/>
      </c>
      <c r="AR1368" s="47">
        <f>INDEX($K1338:$IP1338,MATCH(AR$4,$K$4:$IP$4,0))</f>
        <v/>
      </c>
      <c r="AS1368" s="47">
        <f>INDEX($K1338:$IP1338,MATCH(AS$4,$K$4:$IP$4,0))</f>
        <v/>
      </c>
      <c r="AT1368" s="47">
        <f>INDEX($K1338:$IP1338,MATCH(AT$4,$K$4:$IP$4,0))</f>
        <v/>
      </c>
      <c r="AU1368" s="47">
        <f>INDEX($K1338:$IP1338,MATCH(AU$4,$K$4:$IP$4,0))</f>
        <v/>
      </c>
      <c r="AV1368" s="47">
        <f>INDEX($K1338:$IP1338,MATCH(AV$4,$K$4:$IP$4,0))</f>
        <v/>
      </c>
      <c r="AW1368" s="47">
        <f>INDEX($K1338:$IP1338,MATCH(AW$4,$K$4:$IP$4,0))</f>
        <v/>
      </c>
      <c r="AX1368" s="47">
        <f>INDEX($K1338:$IP1338,MATCH(AX$4,$K$4:$IP$4,0))</f>
        <v/>
      </c>
    </row>
    <row r="1369" outlineLevel="1">
      <c r="A1369" s="9" t="inlineStr">
        <is>
          <t>ener.pct</t>
        </is>
      </c>
      <c r="B1369" s="9" t="inlineStr">
        <is>
          <t>all</t>
        </is>
      </c>
      <c r="C1369" s="9" t="inlineStr">
        <is>
          <t>all</t>
        </is>
      </c>
      <c r="H1369" s="9">
        <f>INDEX(Variables!$B$5:$B$105,MATCH($A1369,Variables!$A$5:$A$105,0))&amp;IF($C1369="",""," | "&amp;INDEX(Mapping!$B$5:$B$26,MATCH($C1369,Mapping!$A$5:$A$26,0))&amp;" | "&amp;INDEX(Mapping!$B$30:$B$41,MATCH($B1369,Mapping!$A$30:$A$41,0)))</f>
        <v/>
      </c>
      <c r="I1369" s="9">
        <f>INDEX(Variables!$C$5:$C$105,MATCH($A1369,Variables!$A$5:$A$105,0))</f>
        <v/>
      </c>
      <c r="J1369" s="9">
        <f>INDEX(Variables!$E$5:$E$105,MATCH($A1369,Variables!$A$5:$A$105,0))</f>
        <v/>
      </c>
      <c r="K1369" s="25">
        <f>LOWER(Settings!$C$4)&amp;".mit."&amp;$A1369&amp;IF($C1369="","","."&amp;$C1369&amp;"."&amp;$B1369)&amp;IF(INDEX(Variables!$D$5:$D$105,MATCH($A1369,Variables!$A$5:$A$105,0))="","","."&amp;INDEX(Variables!$D$5:$D$105,MATCH($A1369,Variables!$A$5:$A$105,0)))&amp;"."&amp;K$5</f>
        <v/>
      </c>
      <c r="L1369" s="50">
        <f>L1338/L1368-1</f>
        <v/>
      </c>
      <c r="M1369" s="51">
        <f>M1338/M1368-1</f>
        <v/>
      </c>
      <c r="N1369" s="51">
        <f>N1338/N1368-1</f>
        <v/>
      </c>
      <c r="O1369" s="51">
        <f>O1338/O1368-1</f>
        <v/>
      </c>
      <c r="P1369" s="51">
        <f>P1338/P1368-1</f>
        <v/>
      </c>
      <c r="Q1369" s="51">
        <f>Q1338/Q1368-1</f>
        <v/>
      </c>
      <c r="R1369" s="51">
        <f>R1338/R1368-1</f>
        <v/>
      </c>
      <c r="S1369" s="51">
        <f>S1338/S1368-1</f>
        <v/>
      </c>
      <c r="T1369" s="51">
        <f>T1338/T1368-1</f>
        <v/>
      </c>
      <c r="U1369" s="51">
        <f>U1338/U1368-1</f>
        <v/>
      </c>
      <c r="V1369" s="51">
        <f>V1338/V1368-1</f>
        <v/>
      </c>
      <c r="W1369" s="51">
        <f>W1338/W1368-1</f>
        <v/>
      </c>
      <c r="X1369" s="51">
        <f>X1338/X1368-1</f>
        <v/>
      </c>
      <c r="Y1369" s="51">
        <f>Y1338/Y1368-1</f>
        <v/>
      </c>
      <c r="Z1369" s="51">
        <f>Z1338/Z1368-1</f>
        <v/>
      </c>
      <c r="AA1369" s="51">
        <f>AA1338/AA1368-1</f>
        <v/>
      </c>
      <c r="AB1369" s="51">
        <f>AB1338/AB1368-1</f>
        <v/>
      </c>
      <c r="AC1369" s="51">
        <f>AC1338/AC1368-1</f>
        <v/>
      </c>
      <c r="AD1369" s="51">
        <f>AD1338/AD1368-1</f>
        <v/>
      </c>
      <c r="AE1369" s="25">
        <f>LOWER(Settings!$C$4)&amp;".mit."&amp;$A1369&amp;IF($C1369="","","."&amp;$C1369&amp;"."&amp;$B1369)&amp;IF(INDEX(Variables!$D$5:$D$105,MATCH($A1369,Variables!$A$5:$A$105,0))="","","."&amp;INDEX(Variables!$D$5:$D$105,MATCH($A1369,Variables!$A$5:$A$105,0)))&amp;"."&amp;AE$5</f>
        <v/>
      </c>
      <c r="AF1369" s="50">
        <f>AF1338/AF1368-1</f>
        <v/>
      </c>
      <c r="AG1369" s="51">
        <f>AG1338/AG1368-1</f>
        <v/>
      </c>
      <c r="AH1369" s="51">
        <f>AH1338/AH1368-1</f>
        <v/>
      </c>
      <c r="AI1369" s="51">
        <f>AI1338/AI1368-1</f>
        <v/>
      </c>
      <c r="AJ1369" s="51">
        <f>AJ1338/AJ1368-1</f>
        <v/>
      </c>
      <c r="AK1369" s="51">
        <f>AK1338/AK1368-1</f>
        <v/>
      </c>
      <c r="AL1369" s="51">
        <f>AL1338/AL1368-1</f>
        <v/>
      </c>
      <c r="AM1369" s="51">
        <f>AM1338/AM1368-1</f>
        <v/>
      </c>
      <c r="AN1369" s="51">
        <f>AN1338/AN1368-1</f>
        <v/>
      </c>
      <c r="AO1369" s="51">
        <f>AO1338/AO1368-1</f>
        <v/>
      </c>
      <c r="AP1369" s="51">
        <f>AP1338/AP1368-1</f>
        <v/>
      </c>
      <c r="AQ1369" s="51">
        <f>AQ1338/AQ1368-1</f>
        <v/>
      </c>
      <c r="AR1369" s="51">
        <f>AR1338/AR1368-1</f>
        <v/>
      </c>
      <c r="AS1369" s="51">
        <f>AS1338/AS1368-1</f>
        <v/>
      </c>
      <c r="AT1369" s="51">
        <f>AT1338/AT1368-1</f>
        <v/>
      </c>
      <c r="AU1369" s="51">
        <f>AU1338/AU1368-1</f>
        <v/>
      </c>
      <c r="AV1369" s="51">
        <f>AV1338/AV1368-1</f>
        <v/>
      </c>
      <c r="AW1369" s="51">
        <f>AW1338/AW1368-1</f>
        <v/>
      </c>
      <c r="AX1369" s="51">
        <f>AX1338/AX1368-1</f>
        <v/>
      </c>
    </row>
    <row r="1371">
      <c r="A1371" s="20" t="inlineStr">
        <is>
          <t>12. Revenues (next step: prepared, not yet calculated)</t>
        </is>
      </c>
      <c r="B1371" s="21" t="n"/>
      <c r="C1371" s="21" t="n"/>
      <c r="D1371" s="21" t="n"/>
      <c r="E1371" s="21" t="n"/>
      <c r="F1371" s="21" t="n"/>
      <c r="G1371" s="21" t="n"/>
      <c r="H1371" s="21" t="n"/>
      <c r="I1371" s="21" t="n"/>
      <c r="J1371" s="21" t="n"/>
      <c r="K1371" s="21" t="n"/>
      <c r="L1371" s="21" t="n"/>
      <c r="M1371" s="21" t="n"/>
      <c r="N1371" s="21" t="n"/>
      <c r="O1371" s="21" t="n"/>
      <c r="P1371" s="21" t="n"/>
      <c r="Q1371" s="21" t="n"/>
      <c r="R1371" s="21" t="n"/>
      <c r="S1371" s="21" t="n"/>
      <c r="T1371" s="21" t="n"/>
      <c r="U1371" s="21" t="n"/>
      <c r="V1371" s="21" t="n"/>
      <c r="W1371" s="21" t="n"/>
      <c r="X1371" s="21" t="n"/>
      <c r="Y1371" s="21" t="n"/>
      <c r="Z1371" s="21" t="n"/>
      <c r="AA1371" s="21" t="n"/>
      <c r="AB1371" s="21" t="n"/>
      <c r="AC1371" s="21" t="n"/>
      <c r="AD1371" s="21" t="n"/>
      <c r="AE1371" s="21" t="n"/>
      <c r="AF1371" s="21" t="n"/>
      <c r="AG1371" s="21" t="n"/>
      <c r="AH1371" s="21" t="n"/>
      <c r="AI1371" s="21" t="n"/>
      <c r="AJ1371" s="21" t="n"/>
      <c r="AK1371" s="21" t="n"/>
      <c r="AL1371" s="21" t="n"/>
      <c r="AM1371" s="21" t="n"/>
      <c r="AN1371" s="21" t="n"/>
      <c r="AO1371" s="21" t="n"/>
      <c r="AP1371" s="21" t="n"/>
      <c r="AQ1371" s="21" t="n"/>
      <c r="AR1371" s="21" t="n"/>
      <c r="AS1371" s="21" t="n"/>
      <c r="AT1371" s="21" t="n"/>
      <c r="AU1371" s="21" t="n"/>
      <c r="AV1371" s="21" t="n"/>
      <c r="AW1371" s="21" t="n"/>
      <c r="AX1371" s="21" t="n"/>
    </row>
    <row r="1372">
      <c r="H1372" s="43" t="inlineStr">
        <is>
          <t>Revenue by subsector and fuel = fuel use (ener, ktoe x 0.041868 PJ/ktoe) x tax wedge ($/GJ), from the rows already in place:</t>
        </is>
      </c>
    </row>
    <row r="1373">
      <c r="H1373" s="43" t="inlineStr">
        <is>
          <t xml:space="preserve">  existing taxes: etx + vat (section 2, rows 258-269 and 245-256); existing consumer subsidies: - esub (rows 271-282);</t>
        </is>
      </c>
    </row>
    <row r="1374">
      <c r="H1374" s="43" t="inlineStr">
        <is>
          <t xml:space="preserve">  new policies: ctxnew + ntx + ets x auctioned share (section 1 ets.a) + VAT on new policies nce x VAT rate (subsector rows); feebates are revenue-neutral (no revenue).</t>
        </is>
      </c>
    </row>
    <row r="1375">
      <c r="H1375" s="43" t="inlineStr">
        <is>
          <t xml:space="preserve">  Picked by the price position (Inputs column ppos) as atp does. Revenue in real USD of ResultsYear.</t>
        </is>
      </c>
    </row>
    <row r="1376">
      <c r="H1376" s="43" t="inlineStr">
        <is>
          <t>Per-fuel policy input (later): esubpu (existing subsidy per MTInputs price unit) can feed a subsidy-reform path in the fuel price reform rows (MTInputs 142-169 use the same units).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1" t="inlineStr">
        <is>
          <t>Inputs by fuel | subsector: every lookup used by Mitigation (data step, no calculations)</t>
        </is>
      </c>
      <c r="B2" s="2" t="n"/>
      <c r="C2" s="2" t="n"/>
      <c r="D2" s="2" t="n"/>
      <c r="E2" s="2" t="n"/>
      <c r="F2" s="2" t="n"/>
      <c r="G2" s="2" t="n"/>
      <c r="H2" s="2" t="n"/>
      <c r="I2" s="2" t="n"/>
      <c r="J2" s="2" t="n"/>
      <c r="K2" s="2" t="n"/>
      <c r="L2" s="2" t="n"/>
      <c r="M2" s="2" t="n"/>
      <c r="N2" s="2" t="n"/>
      <c r="O2" s="2" t="n"/>
      <c r="P2" s="2" t="n"/>
      <c r="Q2" s="2" t="n"/>
      <c r="R2" s="2" t="n"/>
      <c r="S2" s="2" t="n"/>
      <c r="T2" s="2" t="n"/>
      <c r="U2" s="2" t="n"/>
    </row>
    <row r="3">
      <c r="A3" s="5" t="inlineStr">
        <is>
          <t>One row per fuel | subsector (same taxonomy as Mitigation columns B:C). Mitigation reads these columns with INDEX/MATCH on the key. Green = input.</t>
        </is>
      </c>
    </row>
    <row r="4" ht="48" customHeight="1">
      <c r="A4" s="6" t="inlineStr">
        <is>
          <t>Key (fuel|subsector)</t>
        </is>
      </c>
      <c r="B4" s="6" t="inlineStr">
        <is>
          <t>Fuel</t>
        </is>
      </c>
      <c r="C4" s="6" t="inlineStr">
        <is>
          <t>Subsector</t>
        </is>
      </c>
      <c r="D4" s="6" t="inlineStr">
        <is>
          <t>Elasticity sector</t>
        </is>
      </c>
      <c r="E4" s="6" t="inlineStr">
        <is>
          <t>Elasticity fuel</t>
        </is>
      </c>
      <c r="F4" s="6" t="inlineStr">
        <is>
          <t>AEEI fuel</t>
        </is>
      </c>
      <c r="G4" s="6" t="inlineStr">
        <is>
          <t>Price code</t>
        </is>
      </c>
      <c r="H4" s="6" t="inlineStr">
        <is>
          <t>EF sector</t>
        </is>
      </c>
      <c r="I4" s="6" t="inlineStr">
        <is>
          <t>GJ per price unit</t>
        </is>
      </c>
      <c r="J4" s="6" t="inlineStr">
        <is>
          <t>Fuel position (coverage)</t>
        </is>
      </c>
      <c r="K4" s="6" t="inlineStr">
        <is>
          <t>Sector position (coverage)</t>
        </is>
      </c>
      <c r="L4" s="6" t="inlineStr">
        <is>
          <t>Price-fuel position (fuel price reform)</t>
        </is>
      </c>
      <c r="M4" s="6" t="inlineStr">
        <is>
          <t>Feebate sector position</t>
        </is>
      </c>
      <c r="N4" s="6" t="inlineStr">
        <is>
          <t>eps_Y GDP</t>
        </is>
      </c>
      <c r="O4" s="6" t="inlineStr">
        <is>
          <t>eps_U usage</t>
        </is>
      </c>
      <c r="P4" s="6" t="inlineStr">
        <is>
          <t>eps_F efficiency</t>
        </is>
      </c>
      <c r="Q4" s="6" t="inlineStr">
        <is>
          <t>alpha AEEI</t>
        </is>
      </c>
      <c r="R4" s="6" t="inlineStr">
        <is>
          <t>Price position (section 2)</t>
        </is>
      </c>
      <c r="S4" s="6" t="inlineStr">
        <is>
          <t>VAT rate</t>
        </is>
      </c>
      <c r="T4" s="6" t="inlineStr">
        <is>
          <t>EF (tCO2/GJ)</t>
        </is>
      </c>
      <c r="U4" s="6" t="inlineStr">
        <is>
          <t>Base-year fuel use (ktoe)</t>
        </is>
      </c>
    </row>
    <row r="5">
      <c r="A5" s="5">
        <f>$B5&amp;"|"&amp;$C5</f>
        <v/>
      </c>
      <c r="B5" s="8" t="inlineStr">
        <is>
          <t>coa</t>
        </is>
      </c>
      <c r="C5" s="8" t="inlineStr">
        <is>
          <t>rod</t>
        </is>
      </c>
      <c r="D5" s="5">
        <f>INDEX(Mapping!$D$5:$D$20,MATCH($C5,Mapping!$A$5:$A$20,0))</f>
        <v/>
      </c>
      <c r="E5" s="5">
        <f>INDEX(Mapping!$C$30:$C$37,MATCH($B5,Mapping!$A$30:$A$37,0))</f>
        <v/>
      </c>
      <c r="F5" s="5">
        <f>INDEX(Mapping!$D$30:$D$37,MATCH($B5,Mapping!$A$30:$A$37,0))</f>
        <v/>
      </c>
      <c r="G5" s="5">
        <f>$B5&amp;"."&amp;IF(INDEX(Mapping!$E$30:$E$37,MATCH($B5,Mapping!$A$30:$A$37,0))="sub",INDEX(Mapping!$F$5:$F$20,MATCH($C5,Mapping!$A$5:$A$20,0)),"all")</f>
        <v/>
      </c>
      <c r="H5" s="5">
        <f>INDEX(Mapping!$E$5:$E$20,MATCH($C5,Mapping!$A$5:$A$20,0))</f>
        <v/>
      </c>
      <c r="I5" s="5">
        <f>INDEX(Mapping!$G$30:$G$37,MATCH($B5,Mapping!$A$30:$A$37,0))</f>
        <v/>
      </c>
      <c r="J5" s="5">
        <f>INDEX(Mapping!$H$30:$H$37,MATCH($B5,Mapping!$A$30:$A$37,0))</f>
        <v/>
      </c>
      <c r="K5" s="5">
        <f>INDEX(Mapping!$H$5:$H$20,MATCH($C5,Mapping!$A$5:$A$20,0))</f>
        <v/>
      </c>
      <c r="L5" s="5">
        <f>INDEX(Mapping!$E$45:$E$58,MATCH($G5,Mapping!$A$45:$A$58,0))</f>
        <v/>
      </c>
      <c r="M5" s="5">
        <f>INDEX(Mapping!$D$62:$D$65,MATCH(INDEX(Mapping!$G$5:$G$20,MATCH($C5,Mapping!$A$5:$A$20,0)),Mapping!$A$62:$A$65,0))</f>
        <v/>
      </c>
      <c r="N5" s="36">
        <f>INDEX(Elasticities!$F$4:$I$200,MATCH("inc|"&amp;$E5&amp;"|"&amp;$D5,Elasticities!$A$4:$A$200,0),MATCH(Settings!$C$6,Elasticities!$F$3:$I$3,0))</f>
        <v/>
      </c>
      <c r="O5" s="36">
        <f>INDEX(Elasticities!$F$4:$I$200,MATCH("usg|"&amp;$E5&amp;"|"&amp;$D5,Elasticities!$A$4:$A$200,0),MATCH(Settings!$C$6,Elasticities!$F$3:$I$3,0))</f>
        <v/>
      </c>
      <c r="P5" s="36">
        <f>INDEX(Elasticities!$F$4:$I$200,MATCH("eff|"&amp;$E5&amp;"|"&amp;$D5,Elasticities!$A$4:$A$200,0),MATCH(Settings!$C$6,Elasticities!$F$3:$I$3,0))</f>
        <v/>
      </c>
      <c r="Q5" s="27">
        <f>INDEX(Elasticities!$F$4:$I$200,MATCH("aei|"&amp;$F5&amp;"|"&amp;$D5,Elasticities!$A$4:$A$200,0),MATCH(Settings!$C$6,Elasticities!$F$3:$I$3,0))</f>
        <v/>
      </c>
      <c r="R5" s="5">
        <f>INDEX(Inputs_prices!$E$5:$E$16,MATCH($G5,Inputs_prices!$A$5:$A$16,0))</f>
        <v/>
      </c>
      <c r="S5" s="27">
        <f>INDEX(Inputs_prices!$Q$5:$Q$16,MATCH($G5,Inputs_prices!$A$5:$A$16,0))</f>
        <v/>
      </c>
      <c r="T5" s="29">
        <f>INDEX(EF_GHG!$E$4:$E$1000,MATCH(Settings!$C$4&amp;"|"&amp;$B5&amp;"|"&amp;$H5,EF_GHG!$A$4:$A$1000,0))</f>
        <v/>
      </c>
      <c r="U5" s="47">
        <f>INDEX(EnergyCons!$F$4:$F$5000,MATCH(Settings!$C$4&amp;"|"&amp;Settings!$C$7&amp;"|"&amp;$C5&amp;"|"&amp;$B5,EnergyCons!$A$4:$A$5000,0))</f>
        <v/>
      </c>
    </row>
    <row r="6">
      <c r="A6" s="5">
        <f>$B6&amp;"|"&amp;$C6</f>
        <v/>
      </c>
      <c r="B6" s="8" t="inlineStr">
        <is>
          <t>nga</t>
        </is>
      </c>
      <c r="C6" s="8" t="inlineStr">
        <is>
          <t>rod</t>
        </is>
      </c>
      <c r="D6" s="5">
        <f>INDEX(Mapping!$D$5:$D$20,MATCH($C6,Mapping!$A$5:$A$20,0))</f>
        <v/>
      </c>
      <c r="E6" s="5">
        <f>INDEX(Mapping!$C$30:$C$37,MATCH($B6,Mapping!$A$30:$A$37,0))</f>
        <v/>
      </c>
      <c r="F6" s="5">
        <f>INDEX(Mapping!$D$30:$D$37,MATCH($B6,Mapping!$A$30:$A$37,0))</f>
        <v/>
      </c>
      <c r="G6" s="5">
        <f>$B6&amp;"."&amp;IF(INDEX(Mapping!$E$30:$E$37,MATCH($B6,Mapping!$A$30:$A$37,0))="sub",INDEX(Mapping!$F$5:$F$20,MATCH($C6,Mapping!$A$5:$A$20,0)),"all")</f>
        <v/>
      </c>
      <c r="H6" s="5">
        <f>INDEX(Mapping!$E$5:$E$20,MATCH($C6,Mapping!$A$5:$A$20,0))</f>
        <v/>
      </c>
      <c r="I6" s="5">
        <f>INDEX(Mapping!$G$30:$G$37,MATCH($B6,Mapping!$A$30:$A$37,0))</f>
        <v/>
      </c>
      <c r="J6" s="5">
        <f>INDEX(Mapping!$H$30:$H$37,MATCH($B6,Mapping!$A$30:$A$37,0))</f>
        <v/>
      </c>
      <c r="K6" s="5">
        <f>INDEX(Mapping!$H$5:$H$20,MATCH($C6,Mapping!$A$5:$A$20,0))</f>
        <v/>
      </c>
      <c r="L6" s="5">
        <f>INDEX(Mapping!$E$45:$E$58,MATCH($G6,Mapping!$A$45:$A$58,0))</f>
        <v/>
      </c>
      <c r="M6" s="5">
        <f>INDEX(Mapping!$D$62:$D$65,MATCH(INDEX(Mapping!$G$5:$G$20,MATCH($C6,Mapping!$A$5:$A$20,0)),Mapping!$A$62:$A$65,0))</f>
        <v/>
      </c>
      <c r="N6" s="36">
        <f>INDEX(Elasticities!$F$4:$I$200,MATCH("inc|"&amp;$E6&amp;"|"&amp;$D6,Elasticities!$A$4:$A$200,0),MATCH(Settings!$C$6,Elasticities!$F$3:$I$3,0))</f>
        <v/>
      </c>
      <c r="O6" s="36">
        <f>INDEX(Elasticities!$F$4:$I$200,MATCH("usg|"&amp;$E6&amp;"|"&amp;$D6,Elasticities!$A$4:$A$200,0),MATCH(Settings!$C$6,Elasticities!$F$3:$I$3,0))</f>
        <v/>
      </c>
      <c r="P6" s="36">
        <f>INDEX(Elasticities!$F$4:$I$200,MATCH("eff|"&amp;$E6&amp;"|"&amp;$D6,Elasticities!$A$4:$A$200,0),MATCH(Settings!$C$6,Elasticities!$F$3:$I$3,0))</f>
        <v/>
      </c>
      <c r="Q6" s="27">
        <f>INDEX(Elasticities!$F$4:$I$200,MATCH("aei|"&amp;$F6&amp;"|"&amp;$D6,Elasticities!$A$4:$A$200,0),MATCH(Settings!$C$6,Elasticities!$F$3:$I$3,0))</f>
        <v/>
      </c>
      <c r="R6" s="5">
        <f>INDEX(Inputs_prices!$E$5:$E$16,MATCH($G6,Inputs_prices!$A$5:$A$16,0))</f>
        <v/>
      </c>
      <c r="S6" s="27">
        <f>INDEX(Inputs_prices!$Q$5:$Q$16,MATCH($G6,Inputs_prices!$A$5:$A$16,0))</f>
        <v/>
      </c>
      <c r="T6" s="29">
        <f>INDEX(EF_GHG!$E$4:$E$1000,MATCH(Settings!$C$4&amp;"|"&amp;$B6&amp;"|"&amp;$H6,EF_GHG!$A$4:$A$1000,0))</f>
        <v/>
      </c>
      <c r="U6" s="47">
        <f>INDEX(EnergyCons!$F$4:$F$5000,MATCH(Settings!$C$4&amp;"|"&amp;Settings!$C$7&amp;"|"&amp;$C6&amp;"|"&amp;$B6,EnergyCons!$A$4:$A$5000,0))</f>
        <v/>
      </c>
    </row>
    <row r="7">
      <c r="A7" s="5">
        <f>$B7&amp;"|"&amp;$C7</f>
        <v/>
      </c>
      <c r="B7" s="8" t="inlineStr">
        <is>
          <t>gso</t>
        </is>
      </c>
      <c r="C7" s="8" t="inlineStr">
        <is>
          <t>rod</t>
        </is>
      </c>
      <c r="D7" s="5">
        <f>INDEX(Mapping!$D$5:$D$20,MATCH($C7,Mapping!$A$5:$A$20,0))</f>
        <v/>
      </c>
      <c r="E7" s="5">
        <f>INDEX(Mapping!$C$30:$C$37,MATCH($B7,Mapping!$A$30:$A$37,0))</f>
        <v/>
      </c>
      <c r="F7" s="5">
        <f>INDEX(Mapping!$D$30:$D$37,MATCH($B7,Mapping!$A$30:$A$37,0))</f>
        <v/>
      </c>
      <c r="G7" s="5">
        <f>$B7&amp;"."&amp;IF(INDEX(Mapping!$E$30:$E$37,MATCH($B7,Mapping!$A$30:$A$37,0))="sub",INDEX(Mapping!$F$5:$F$20,MATCH($C7,Mapping!$A$5:$A$20,0)),"all")</f>
        <v/>
      </c>
      <c r="H7" s="5">
        <f>INDEX(Mapping!$E$5:$E$20,MATCH($C7,Mapping!$A$5:$A$20,0))</f>
        <v/>
      </c>
      <c r="I7" s="5">
        <f>INDEX(Mapping!$G$30:$G$37,MATCH($B7,Mapping!$A$30:$A$37,0))</f>
        <v/>
      </c>
      <c r="J7" s="5">
        <f>INDEX(Mapping!$H$30:$H$37,MATCH($B7,Mapping!$A$30:$A$37,0))</f>
        <v/>
      </c>
      <c r="K7" s="5">
        <f>INDEX(Mapping!$H$5:$H$20,MATCH($C7,Mapping!$A$5:$A$20,0))</f>
        <v/>
      </c>
      <c r="L7" s="5">
        <f>INDEX(Mapping!$E$45:$E$58,MATCH($G7,Mapping!$A$45:$A$58,0))</f>
        <v/>
      </c>
      <c r="M7" s="5">
        <f>INDEX(Mapping!$D$62:$D$65,MATCH(INDEX(Mapping!$G$5:$G$20,MATCH($C7,Mapping!$A$5:$A$20,0)),Mapping!$A$62:$A$65,0))</f>
        <v/>
      </c>
      <c r="N7" s="36">
        <f>INDEX(Elasticities!$F$4:$I$200,MATCH("inc|"&amp;$E7&amp;"|"&amp;$D7,Elasticities!$A$4:$A$200,0),MATCH(Settings!$C$6,Elasticities!$F$3:$I$3,0))</f>
        <v/>
      </c>
      <c r="O7" s="36">
        <f>INDEX(Elasticities!$F$4:$I$200,MATCH("usg|"&amp;$E7&amp;"|"&amp;$D7,Elasticities!$A$4:$A$200,0),MATCH(Settings!$C$6,Elasticities!$F$3:$I$3,0))</f>
        <v/>
      </c>
      <c r="P7" s="36">
        <f>INDEX(Elasticities!$F$4:$I$200,MATCH("eff|"&amp;$E7&amp;"|"&amp;$D7,Elasticities!$A$4:$A$200,0),MATCH(Settings!$C$6,Elasticities!$F$3:$I$3,0))</f>
        <v/>
      </c>
      <c r="Q7" s="27">
        <f>INDEX(Elasticities!$F$4:$I$200,MATCH("aei|"&amp;$F7&amp;"|"&amp;$D7,Elasticities!$A$4:$A$200,0),MATCH(Settings!$C$6,Elasticities!$F$3:$I$3,0))</f>
        <v/>
      </c>
      <c r="R7" s="5">
        <f>INDEX(Inputs_prices!$E$5:$E$16,MATCH($G7,Inputs_prices!$A$5:$A$16,0))</f>
        <v/>
      </c>
      <c r="S7" s="27">
        <f>INDEX(Inputs_prices!$Q$5:$Q$16,MATCH($G7,Inputs_prices!$A$5:$A$16,0))</f>
        <v/>
      </c>
      <c r="T7" s="29">
        <f>INDEX(EF_GHG!$E$4:$E$1000,MATCH(Settings!$C$4&amp;"|"&amp;$B7&amp;"|"&amp;$H7,EF_GHG!$A$4:$A$1000,0))</f>
        <v/>
      </c>
      <c r="U7" s="47">
        <f>INDEX(EnergyCons!$F$4:$F$5000,MATCH(Settings!$C$4&amp;"|"&amp;Settings!$C$7&amp;"|"&amp;$C7&amp;"|"&amp;$B7,EnergyCons!$A$4:$A$5000,0))</f>
        <v/>
      </c>
    </row>
    <row r="8">
      <c r="A8" s="5">
        <f>$B8&amp;"|"&amp;$C8</f>
        <v/>
      </c>
      <c r="B8" s="8" t="inlineStr">
        <is>
          <t>die</t>
        </is>
      </c>
      <c r="C8" s="8" t="inlineStr">
        <is>
          <t>rod</t>
        </is>
      </c>
      <c r="D8" s="5">
        <f>INDEX(Mapping!$D$5:$D$20,MATCH($C8,Mapping!$A$5:$A$20,0))</f>
        <v/>
      </c>
      <c r="E8" s="5">
        <f>INDEX(Mapping!$C$30:$C$37,MATCH($B8,Mapping!$A$30:$A$37,0))</f>
        <v/>
      </c>
      <c r="F8" s="5">
        <f>INDEX(Mapping!$D$30:$D$37,MATCH($B8,Mapping!$A$30:$A$37,0))</f>
        <v/>
      </c>
      <c r="G8" s="5">
        <f>$B8&amp;"."&amp;IF(INDEX(Mapping!$E$30:$E$37,MATCH($B8,Mapping!$A$30:$A$37,0))="sub",INDEX(Mapping!$F$5:$F$20,MATCH($C8,Mapping!$A$5:$A$20,0)),"all")</f>
        <v/>
      </c>
      <c r="H8" s="5">
        <f>INDEX(Mapping!$E$5:$E$20,MATCH($C8,Mapping!$A$5:$A$20,0))</f>
        <v/>
      </c>
      <c r="I8" s="5">
        <f>INDEX(Mapping!$G$30:$G$37,MATCH($B8,Mapping!$A$30:$A$37,0))</f>
        <v/>
      </c>
      <c r="J8" s="5">
        <f>INDEX(Mapping!$H$30:$H$37,MATCH($B8,Mapping!$A$30:$A$37,0))</f>
        <v/>
      </c>
      <c r="K8" s="5">
        <f>INDEX(Mapping!$H$5:$H$20,MATCH($C8,Mapping!$A$5:$A$20,0))</f>
        <v/>
      </c>
      <c r="L8" s="5">
        <f>INDEX(Mapping!$E$45:$E$58,MATCH($G8,Mapping!$A$45:$A$58,0))</f>
        <v/>
      </c>
      <c r="M8" s="5">
        <f>INDEX(Mapping!$D$62:$D$65,MATCH(INDEX(Mapping!$G$5:$G$20,MATCH($C8,Mapping!$A$5:$A$20,0)),Mapping!$A$62:$A$65,0))</f>
        <v/>
      </c>
      <c r="N8" s="36">
        <f>INDEX(Elasticities!$F$4:$I$200,MATCH("inc|"&amp;$E8&amp;"|"&amp;$D8,Elasticities!$A$4:$A$200,0),MATCH(Settings!$C$6,Elasticities!$F$3:$I$3,0))</f>
        <v/>
      </c>
      <c r="O8" s="36">
        <f>INDEX(Elasticities!$F$4:$I$200,MATCH("usg|"&amp;$E8&amp;"|"&amp;$D8,Elasticities!$A$4:$A$200,0),MATCH(Settings!$C$6,Elasticities!$F$3:$I$3,0))</f>
        <v/>
      </c>
      <c r="P8" s="36">
        <f>INDEX(Elasticities!$F$4:$I$200,MATCH("eff|"&amp;$E8&amp;"|"&amp;$D8,Elasticities!$A$4:$A$200,0),MATCH(Settings!$C$6,Elasticities!$F$3:$I$3,0))</f>
        <v/>
      </c>
      <c r="Q8" s="27">
        <f>INDEX(Elasticities!$F$4:$I$200,MATCH("aei|"&amp;$F8&amp;"|"&amp;$D8,Elasticities!$A$4:$A$200,0),MATCH(Settings!$C$6,Elasticities!$F$3:$I$3,0))</f>
        <v/>
      </c>
      <c r="R8" s="5">
        <f>INDEX(Inputs_prices!$E$5:$E$16,MATCH($G8,Inputs_prices!$A$5:$A$16,0))</f>
        <v/>
      </c>
      <c r="S8" s="27">
        <f>INDEX(Inputs_prices!$Q$5:$Q$16,MATCH($G8,Inputs_prices!$A$5:$A$16,0))</f>
        <v/>
      </c>
      <c r="T8" s="29">
        <f>INDEX(EF_GHG!$E$4:$E$1000,MATCH(Settings!$C$4&amp;"|"&amp;$B8&amp;"|"&amp;$H8,EF_GHG!$A$4:$A$1000,0))</f>
        <v/>
      </c>
      <c r="U8" s="47">
        <f>INDEX(EnergyCons!$F$4:$F$5000,MATCH(Settings!$C$4&amp;"|"&amp;Settings!$C$7&amp;"|"&amp;$C8&amp;"|"&amp;$B8,EnergyCons!$A$4:$A$5000,0))</f>
        <v/>
      </c>
    </row>
    <row r="9">
      <c r="A9" s="5">
        <f>$B9&amp;"|"&amp;$C9</f>
        <v/>
      </c>
      <c r="B9" s="8" t="inlineStr">
        <is>
          <t>lpg</t>
        </is>
      </c>
      <c r="C9" s="8" t="inlineStr">
        <is>
          <t>rod</t>
        </is>
      </c>
      <c r="D9" s="5">
        <f>INDEX(Mapping!$D$5:$D$20,MATCH($C9,Mapping!$A$5:$A$20,0))</f>
        <v/>
      </c>
      <c r="E9" s="5">
        <f>INDEX(Mapping!$C$30:$C$37,MATCH($B9,Mapping!$A$30:$A$37,0))</f>
        <v/>
      </c>
      <c r="F9" s="5">
        <f>INDEX(Mapping!$D$30:$D$37,MATCH($B9,Mapping!$A$30:$A$37,0))</f>
        <v/>
      </c>
      <c r="G9" s="5">
        <f>$B9&amp;"."&amp;IF(INDEX(Mapping!$E$30:$E$37,MATCH($B9,Mapping!$A$30:$A$37,0))="sub",INDEX(Mapping!$F$5:$F$20,MATCH($C9,Mapping!$A$5:$A$20,0)),"all")</f>
        <v/>
      </c>
      <c r="H9" s="5">
        <f>INDEX(Mapping!$E$5:$E$20,MATCH($C9,Mapping!$A$5:$A$20,0))</f>
        <v/>
      </c>
      <c r="I9" s="5">
        <f>INDEX(Mapping!$G$30:$G$37,MATCH($B9,Mapping!$A$30:$A$37,0))</f>
        <v/>
      </c>
      <c r="J9" s="5">
        <f>INDEX(Mapping!$H$30:$H$37,MATCH($B9,Mapping!$A$30:$A$37,0))</f>
        <v/>
      </c>
      <c r="K9" s="5">
        <f>INDEX(Mapping!$H$5:$H$20,MATCH($C9,Mapping!$A$5:$A$20,0))</f>
        <v/>
      </c>
      <c r="L9" s="5">
        <f>INDEX(Mapping!$E$45:$E$58,MATCH($G9,Mapping!$A$45:$A$58,0))</f>
        <v/>
      </c>
      <c r="M9" s="5">
        <f>INDEX(Mapping!$D$62:$D$65,MATCH(INDEX(Mapping!$G$5:$G$20,MATCH($C9,Mapping!$A$5:$A$20,0)),Mapping!$A$62:$A$65,0))</f>
        <v/>
      </c>
      <c r="N9" s="36">
        <f>INDEX(Elasticities!$F$4:$I$200,MATCH("inc|"&amp;$E9&amp;"|"&amp;$D9,Elasticities!$A$4:$A$200,0),MATCH(Settings!$C$6,Elasticities!$F$3:$I$3,0))</f>
        <v/>
      </c>
      <c r="O9" s="36">
        <f>INDEX(Elasticities!$F$4:$I$200,MATCH("usg|"&amp;$E9&amp;"|"&amp;$D9,Elasticities!$A$4:$A$200,0),MATCH(Settings!$C$6,Elasticities!$F$3:$I$3,0))</f>
        <v/>
      </c>
      <c r="P9" s="36">
        <f>INDEX(Elasticities!$F$4:$I$200,MATCH("eff|"&amp;$E9&amp;"|"&amp;$D9,Elasticities!$A$4:$A$200,0),MATCH(Settings!$C$6,Elasticities!$F$3:$I$3,0))</f>
        <v/>
      </c>
      <c r="Q9" s="27">
        <f>INDEX(Elasticities!$F$4:$I$200,MATCH("aei|"&amp;$F9&amp;"|"&amp;$D9,Elasticities!$A$4:$A$200,0),MATCH(Settings!$C$6,Elasticities!$F$3:$I$3,0))</f>
        <v/>
      </c>
      <c r="R9" s="5">
        <f>INDEX(Inputs_prices!$E$5:$E$16,MATCH($G9,Inputs_prices!$A$5:$A$16,0))</f>
        <v/>
      </c>
      <c r="S9" s="27">
        <f>INDEX(Inputs_prices!$Q$5:$Q$16,MATCH($G9,Inputs_prices!$A$5:$A$16,0))</f>
        <v/>
      </c>
      <c r="T9" s="29">
        <f>INDEX(EF_GHG!$E$4:$E$1000,MATCH(Settings!$C$4&amp;"|"&amp;$B9&amp;"|"&amp;$H9,EF_GHG!$A$4:$A$1000,0))</f>
        <v/>
      </c>
      <c r="U9" s="47">
        <f>INDEX(EnergyCons!$F$4:$F$5000,MATCH(Settings!$C$4&amp;"|"&amp;Settings!$C$7&amp;"|"&amp;$C9&amp;"|"&amp;$B9,EnergyCons!$A$4:$A$5000,0))</f>
        <v/>
      </c>
    </row>
    <row r="10">
      <c r="A10" s="5">
        <f>$B10&amp;"|"&amp;$C10</f>
        <v/>
      </c>
      <c r="B10" s="8" t="inlineStr">
        <is>
          <t>ker</t>
        </is>
      </c>
      <c r="C10" s="8" t="inlineStr">
        <is>
          <t>rod</t>
        </is>
      </c>
      <c r="D10" s="5">
        <f>INDEX(Mapping!$D$5:$D$20,MATCH($C10,Mapping!$A$5:$A$20,0))</f>
        <v/>
      </c>
      <c r="E10" s="5">
        <f>INDEX(Mapping!$C$30:$C$37,MATCH($B10,Mapping!$A$30:$A$37,0))</f>
        <v/>
      </c>
      <c r="F10" s="5">
        <f>INDEX(Mapping!$D$30:$D$37,MATCH($B10,Mapping!$A$30:$A$37,0))</f>
        <v/>
      </c>
      <c r="G10" s="5">
        <f>$B10&amp;"."&amp;IF(INDEX(Mapping!$E$30:$E$37,MATCH($B10,Mapping!$A$30:$A$37,0))="sub",INDEX(Mapping!$F$5:$F$20,MATCH($C10,Mapping!$A$5:$A$20,0)),"all")</f>
        <v/>
      </c>
      <c r="H10" s="5">
        <f>INDEX(Mapping!$E$5:$E$20,MATCH($C10,Mapping!$A$5:$A$20,0))</f>
        <v/>
      </c>
      <c r="I10" s="5">
        <f>INDEX(Mapping!$G$30:$G$37,MATCH($B10,Mapping!$A$30:$A$37,0))</f>
        <v/>
      </c>
      <c r="J10" s="5">
        <f>INDEX(Mapping!$H$30:$H$37,MATCH($B10,Mapping!$A$30:$A$37,0))</f>
        <v/>
      </c>
      <c r="K10" s="5">
        <f>INDEX(Mapping!$H$5:$H$20,MATCH($C10,Mapping!$A$5:$A$20,0))</f>
        <v/>
      </c>
      <c r="L10" s="5">
        <f>INDEX(Mapping!$E$45:$E$58,MATCH($G10,Mapping!$A$45:$A$58,0))</f>
        <v/>
      </c>
      <c r="M10" s="5">
        <f>INDEX(Mapping!$D$62:$D$65,MATCH(INDEX(Mapping!$G$5:$G$20,MATCH($C10,Mapping!$A$5:$A$20,0)),Mapping!$A$62:$A$65,0))</f>
        <v/>
      </c>
      <c r="N10" s="36">
        <f>INDEX(Elasticities!$F$4:$I$200,MATCH("inc|"&amp;$E10&amp;"|"&amp;$D10,Elasticities!$A$4:$A$200,0),MATCH(Settings!$C$6,Elasticities!$F$3:$I$3,0))</f>
        <v/>
      </c>
      <c r="O10" s="36">
        <f>INDEX(Elasticities!$F$4:$I$200,MATCH("usg|"&amp;$E10&amp;"|"&amp;$D10,Elasticities!$A$4:$A$200,0),MATCH(Settings!$C$6,Elasticities!$F$3:$I$3,0))</f>
        <v/>
      </c>
      <c r="P10" s="36">
        <f>INDEX(Elasticities!$F$4:$I$200,MATCH("eff|"&amp;$E10&amp;"|"&amp;$D10,Elasticities!$A$4:$A$200,0),MATCH(Settings!$C$6,Elasticities!$F$3:$I$3,0))</f>
        <v/>
      </c>
      <c r="Q10" s="27">
        <f>INDEX(Elasticities!$F$4:$I$200,MATCH("aei|"&amp;$F10&amp;"|"&amp;$D10,Elasticities!$A$4:$A$200,0),MATCH(Settings!$C$6,Elasticities!$F$3:$I$3,0))</f>
        <v/>
      </c>
      <c r="R10" s="5">
        <f>INDEX(Inputs_prices!$E$5:$E$16,MATCH($G10,Inputs_prices!$A$5:$A$16,0))</f>
        <v/>
      </c>
      <c r="S10" s="27">
        <f>INDEX(Inputs_prices!$Q$5:$Q$16,MATCH($G10,Inputs_prices!$A$5:$A$16,0))</f>
        <v/>
      </c>
      <c r="T10" s="29">
        <f>INDEX(EF_GHG!$E$4:$E$1000,MATCH(Settings!$C$4&amp;"|"&amp;$B10&amp;"|"&amp;$H10,EF_GHG!$A$4:$A$1000,0))</f>
        <v/>
      </c>
      <c r="U10" s="47">
        <f>INDEX(EnergyCons!$F$4:$F$5000,MATCH(Settings!$C$4&amp;"|"&amp;Settings!$C$7&amp;"|"&amp;$C10&amp;"|"&amp;$B10,EnergyCons!$A$4:$A$5000,0))</f>
        <v/>
      </c>
    </row>
    <row r="11">
      <c r="A11" s="5">
        <f>$B11&amp;"|"&amp;$C11</f>
        <v/>
      </c>
      <c r="B11" s="8" t="inlineStr">
        <is>
          <t>oop</t>
        </is>
      </c>
      <c r="C11" s="8" t="inlineStr">
        <is>
          <t>rod</t>
        </is>
      </c>
      <c r="D11" s="5">
        <f>INDEX(Mapping!$D$5:$D$20,MATCH($C11,Mapping!$A$5:$A$20,0))</f>
        <v/>
      </c>
      <c r="E11" s="5">
        <f>INDEX(Mapping!$C$30:$C$37,MATCH($B11,Mapping!$A$30:$A$37,0))</f>
        <v/>
      </c>
      <c r="F11" s="5">
        <f>INDEX(Mapping!$D$30:$D$37,MATCH($B11,Mapping!$A$30:$A$37,0))</f>
        <v/>
      </c>
      <c r="G11" s="5">
        <f>$B11&amp;"."&amp;IF(INDEX(Mapping!$E$30:$E$37,MATCH($B11,Mapping!$A$30:$A$37,0))="sub",INDEX(Mapping!$F$5:$F$20,MATCH($C11,Mapping!$A$5:$A$20,0)),"all")</f>
        <v/>
      </c>
      <c r="H11" s="5">
        <f>INDEX(Mapping!$E$5:$E$20,MATCH($C11,Mapping!$A$5:$A$20,0))</f>
        <v/>
      </c>
      <c r="I11" s="5">
        <f>INDEX(Mapping!$G$30:$G$37,MATCH($B11,Mapping!$A$30:$A$37,0))</f>
        <v/>
      </c>
      <c r="J11" s="5">
        <f>INDEX(Mapping!$H$30:$H$37,MATCH($B11,Mapping!$A$30:$A$37,0))</f>
        <v/>
      </c>
      <c r="K11" s="5">
        <f>INDEX(Mapping!$H$5:$H$20,MATCH($C11,Mapping!$A$5:$A$20,0))</f>
        <v/>
      </c>
      <c r="L11" s="5">
        <f>INDEX(Mapping!$E$45:$E$58,MATCH($G11,Mapping!$A$45:$A$58,0))</f>
        <v/>
      </c>
      <c r="M11" s="5">
        <f>INDEX(Mapping!$D$62:$D$65,MATCH(INDEX(Mapping!$G$5:$G$20,MATCH($C11,Mapping!$A$5:$A$20,0)),Mapping!$A$62:$A$65,0))</f>
        <v/>
      </c>
      <c r="N11" s="36">
        <f>INDEX(Elasticities!$F$4:$I$200,MATCH("inc|"&amp;$E11&amp;"|"&amp;$D11,Elasticities!$A$4:$A$200,0),MATCH(Settings!$C$6,Elasticities!$F$3:$I$3,0))</f>
        <v/>
      </c>
      <c r="O11" s="36">
        <f>INDEX(Elasticities!$F$4:$I$200,MATCH("usg|"&amp;$E11&amp;"|"&amp;$D11,Elasticities!$A$4:$A$200,0),MATCH(Settings!$C$6,Elasticities!$F$3:$I$3,0))</f>
        <v/>
      </c>
      <c r="P11" s="36">
        <f>INDEX(Elasticities!$F$4:$I$200,MATCH("eff|"&amp;$E11&amp;"|"&amp;$D11,Elasticities!$A$4:$A$200,0),MATCH(Settings!$C$6,Elasticities!$F$3:$I$3,0))</f>
        <v/>
      </c>
      <c r="Q11" s="27">
        <f>INDEX(Elasticities!$F$4:$I$200,MATCH("aei|"&amp;$F11&amp;"|"&amp;$D11,Elasticities!$A$4:$A$200,0),MATCH(Settings!$C$6,Elasticities!$F$3:$I$3,0))</f>
        <v/>
      </c>
      <c r="R11" s="5">
        <f>INDEX(Inputs_prices!$E$5:$E$16,MATCH($G11,Inputs_prices!$A$5:$A$16,0))</f>
        <v/>
      </c>
      <c r="S11" s="27">
        <f>INDEX(Inputs_prices!$Q$5:$Q$16,MATCH($G11,Inputs_prices!$A$5:$A$16,0))</f>
        <v/>
      </c>
      <c r="T11" s="29">
        <f>INDEX(EF_GHG!$E$4:$E$1000,MATCH(Settings!$C$4&amp;"|"&amp;$B11&amp;"|"&amp;$H11,EF_GHG!$A$4:$A$1000,0))</f>
        <v/>
      </c>
      <c r="U11" s="47">
        <f>INDEX(EnergyCons!$F$4:$F$5000,MATCH(Settings!$C$4&amp;"|"&amp;Settings!$C$7&amp;"|"&amp;$C11&amp;"|"&amp;$B11,EnergyCons!$A$4:$A$5000,0))</f>
        <v/>
      </c>
    </row>
    <row r="12">
      <c r="A12" s="5">
        <f>$B12&amp;"|"&amp;$C12</f>
        <v/>
      </c>
      <c r="B12" s="8" t="inlineStr">
        <is>
          <t>bio</t>
        </is>
      </c>
      <c r="C12" s="8" t="inlineStr">
        <is>
          <t>rod</t>
        </is>
      </c>
      <c r="D12" s="5">
        <f>INDEX(Mapping!$D$5:$D$20,MATCH($C12,Mapping!$A$5:$A$20,0))</f>
        <v/>
      </c>
      <c r="E12" s="5">
        <f>INDEX(Mapping!$C$30:$C$37,MATCH($B12,Mapping!$A$30:$A$37,0))</f>
        <v/>
      </c>
      <c r="F12" s="5">
        <f>INDEX(Mapping!$D$30:$D$37,MATCH($B12,Mapping!$A$30:$A$37,0))</f>
        <v/>
      </c>
      <c r="G12" s="5">
        <f>$B12&amp;"."&amp;IF(INDEX(Mapping!$E$30:$E$37,MATCH($B12,Mapping!$A$30:$A$37,0))="sub",INDEX(Mapping!$F$5:$F$20,MATCH($C12,Mapping!$A$5:$A$20,0)),"all")</f>
        <v/>
      </c>
      <c r="H12" s="5">
        <f>INDEX(Mapping!$E$5:$E$20,MATCH($C12,Mapping!$A$5:$A$20,0))</f>
        <v/>
      </c>
      <c r="I12" s="5">
        <f>INDEX(Mapping!$G$30:$G$37,MATCH($B12,Mapping!$A$30:$A$37,0))</f>
        <v/>
      </c>
      <c r="J12" s="5">
        <f>INDEX(Mapping!$H$30:$H$37,MATCH($B12,Mapping!$A$30:$A$37,0))</f>
        <v/>
      </c>
      <c r="K12" s="5">
        <f>INDEX(Mapping!$H$5:$H$20,MATCH($C12,Mapping!$A$5:$A$20,0))</f>
        <v/>
      </c>
      <c r="L12" s="5">
        <f>INDEX(Mapping!$E$45:$E$58,MATCH($G12,Mapping!$A$45:$A$58,0))</f>
        <v/>
      </c>
      <c r="M12" s="5">
        <f>INDEX(Mapping!$D$62:$D$65,MATCH(INDEX(Mapping!$G$5:$G$20,MATCH($C12,Mapping!$A$5:$A$20,0)),Mapping!$A$62:$A$65,0))</f>
        <v/>
      </c>
      <c r="N12" s="36">
        <f>INDEX(Elasticities!$F$4:$I$200,MATCH("inc|"&amp;$E12&amp;"|"&amp;$D12,Elasticities!$A$4:$A$200,0),MATCH(Settings!$C$6,Elasticities!$F$3:$I$3,0))</f>
        <v/>
      </c>
      <c r="O12" s="36">
        <f>INDEX(Elasticities!$F$4:$I$200,MATCH("usg|"&amp;$E12&amp;"|"&amp;$D12,Elasticities!$A$4:$A$200,0),MATCH(Settings!$C$6,Elasticities!$F$3:$I$3,0))</f>
        <v/>
      </c>
      <c r="P12" s="36">
        <f>INDEX(Elasticities!$F$4:$I$200,MATCH("eff|"&amp;$E12&amp;"|"&amp;$D12,Elasticities!$A$4:$A$200,0),MATCH(Settings!$C$6,Elasticities!$F$3:$I$3,0))</f>
        <v/>
      </c>
      <c r="Q12" s="27">
        <f>INDEX(Elasticities!$F$4:$I$200,MATCH("aei|"&amp;$F12&amp;"|"&amp;$D12,Elasticities!$A$4:$A$200,0),MATCH(Settings!$C$6,Elasticities!$F$3:$I$3,0))</f>
        <v/>
      </c>
      <c r="R12" s="5">
        <f>INDEX(Inputs_prices!$E$5:$E$16,MATCH($G12,Inputs_prices!$A$5:$A$16,0))</f>
        <v/>
      </c>
      <c r="S12" s="27">
        <f>INDEX(Inputs_prices!$Q$5:$Q$16,MATCH($G12,Inputs_prices!$A$5:$A$16,0))</f>
        <v/>
      </c>
      <c r="T12" s="29">
        <f>INDEX(EF_GHG!$E$4:$E$1000,MATCH(Settings!$C$4&amp;"|"&amp;$B12&amp;"|"&amp;$H12,EF_GHG!$A$4:$A$1000,0))</f>
        <v/>
      </c>
      <c r="U12" s="47">
        <f>INDEX(EnergyCons!$F$4:$F$5000,MATCH(Settings!$C$4&amp;"|"&amp;Settings!$C$7&amp;"|"&amp;$C12&amp;"|"&amp;$B12,EnergyCons!$A$4:$A$5000,0))</f>
        <v/>
      </c>
    </row>
    <row r="13">
      <c r="A13" s="5">
        <f>$B13&amp;"|"&amp;$C13</f>
        <v/>
      </c>
      <c r="B13" s="8" t="inlineStr">
        <is>
          <t>coa</t>
        </is>
      </c>
      <c r="C13" s="8" t="inlineStr">
        <is>
          <t>ral</t>
        </is>
      </c>
      <c r="D13" s="5">
        <f>INDEX(Mapping!$D$5:$D$20,MATCH($C13,Mapping!$A$5:$A$20,0))</f>
        <v/>
      </c>
      <c r="E13" s="5">
        <f>INDEX(Mapping!$C$30:$C$37,MATCH($B13,Mapping!$A$30:$A$37,0))</f>
        <v/>
      </c>
      <c r="F13" s="5">
        <f>INDEX(Mapping!$D$30:$D$37,MATCH($B13,Mapping!$A$30:$A$37,0))</f>
        <v/>
      </c>
      <c r="G13" s="5">
        <f>$B13&amp;"."&amp;IF(INDEX(Mapping!$E$30:$E$37,MATCH($B13,Mapping!$A$30:$A$37,0))="sub",INDEX(Mapping!$F$5:$F$20,MATCH($C13,Mapping!$A$5:$A$20,0)),"all")</f>
        <v/>
      </c>
      <c r="H13" s="5">
        <f>INDEX(Mapping!$E$5:$E$20,MATCH($C13,Mapping!$A$5:$A$20,0))</f>
        <v/>
      </c>
      <c r="I13" s="5">
        <f>INDEX(Mapping!$G$30:$G$37,MATCH($B13,Mapping!$A$30:$A$37,0))</f>
        <v/>
      </c>
      <c r="J13" s="5">
        <f>INDEX(Mapping!$H$30:$H$37,MATCH($B13,Mapping!$A$30:$A$37,0))</f>
        <v/>
      </c>
      <c r="K13" s="5">
        <f>INDEX(Mapping!$H$5:$H$20,MATCH($C13,Mapping!$A$5:$A$20,0))</f>
        <v/>
      </c>
      <c r="L13" s="5">
        <f>INDEX(Mapping!$E$45:$E$58,MATCH($G13,Mapping!$A$45:$A$58,0))</f>
        <v/>
      </c>
      <c r="M13" s="5">
        <f>INDEX(Mapping!$D$62:$D$65,MATCH(INDEX(Mapping!$G$5:$G$20,MATCH($C13,Mapping!$A$5:$A$20,0)),Mapping!$A$62:$A$65,0))</f>
        <v/>
      </c>
      <c r="N13" s="36">
        <f>INDEX(Elasticities!$F$4:$I$200,MATCH("inc|"&amp;$E13&amp;"|"&amp;$D13,Elasticities!$A$4:$A$200,0),MATCH(Settings!$C$6,Elasticities!$F$3:$I$3,0))</f>
        <v/>
      </c>
      <c r="O13" s="36">
        <f>INDEX(Elasticities!$F$4:$I$200,MATCH("usg|"&amp;$E13&amp;"|"&amp;$D13,Elasticities!$A$4:$A$200,0),MATCH(Settings!$C$6,Elasticities!$F$3:$I$3,0))</f>
        <v/>
      </c>
      <c r="P13" s="36">
        <f>INDEX(Elasticities!$F$4:$I$200,MATCH("eff|"&amp;$E13&amp;"|"&amp;$D13,Elasticities!$A$4:$A$200,0),MATCH(Settings!$C$6,Elasticities!$F$3:$I$3,0))</f>
        <v/>
      </c>
      <c r="Q13" s="27">
        <f>INDEX(Elasticities!$F$4:$I$200,MATCH("aei|"&amp;$F13&amp;"|"&amp;$D13,Elasticities!$A$4:$A$200,0),MATCH(Settings!$C$6,Elasticities!$F$3:$I$3,0))</f>
        <v/>
      </c>
      <c r="R13" s="5">
        <f>INDEX(Inputs_prices!$E$5:$E$16,MATCH($G13,Inputs_prices!$A$5:$A$16,0))</f>
        <v/>
      </c>
      <c r="S13" s="27">
        <f>INDEX(Inputs_prices!$Q$5:$Q$16,MATCH($G13,Inputs_prices!$A$5:$A$16,0))</f>
        <v/>
      </c>
      <c r="T13" s="29">
        <f>INDEX(EF_GHG!$E$4:$E$1000,MATCH(Settings!$C$4&amp;"|"&amp;$B13&amp;"|"&amp;$H13,EF_GHG!$A$4:$A$1000,0))</f>
        <v/>
      </c>
      <c r="U13" s="47">
        <f>INDEX(EnergyCons!$F$4:$F$5000,MATCH(Settings!$C$4&amp;"|"&amp;Settings!$C$7&amp;"|"&amp;$C13&amp;"|"&amp;$B13,EnergyCons!$A$4:$A$5000,0))</f>
        <v/>
      </c>
    </row>
    <row r="14">
      <c r="A14" s="5">
        <f>$B14&amp;"|"&amp;$C14</f>
        <v/>
      </c>
      <c r="B14" s="8" t="inlineStr">
        <is>
          <t>nga</t>
        </is>
      </c>
      <c r="C14" s="8" t="inlineStr">
        <is>
          <t>ral</t>
        </is>
      </c>
      <c r="D14" s="5">
        <f>INDEX(Mapping!$D$5:$D$20,MATCH($C14,Mapping!$A$5:$A$20,0))</f>
        <v/>
      </c>
      <c r="E14" s="5">
        <f>INDEX(Mapping!$C$30:$C$37,MATCH($B14,Mapping!$A$30:$A$37,0))</f>
        <v/>
      </c>
      <c r="F14" s="5">
        <f>INDEX(Mapping!$D$30:$D$37,MATCH($B14,Mapping!$A$30:$A$37,0))</f>
        <v/>
      </c>
      <c r="G14" s="5">
        <f>$B14&amp;"."&amp;IF(INDEX(Mapping!$E$30:$E$37,MATCH($B14,Mapping!$A$30:$A$37,0))="sub",INDEX(Mapping!$F$5:$F$20,MATCH($C14,Mapping!$A$5:$A$20,0)),"all")</f>
        <v/>
      </c>
      <c r="H14" s="5">
        <f>INDEX(Mapping!$E$5:$E$20,MATCH($C14,Mapping!$A$5:$A$20,0))</f>
        <v/>
      </c>
      <c r="I14" s="5">
        <f>INDEX(Mapping!$G$30:$G$37,MATCH($B14,Mapping!$A$30:$A$37,0))</f>
        <v/>
      </c>
      <c r="J14" s="5">
        <f>INDEX(Mapping!$H$30:$H$37,MATCH($B14,Mapping!$A$30:$A$37,0))</f>
        <v/>
      </c>
      <c r="K14" s="5">
        <f>INDEX(Mapping!$H$5:$H$20,MATCH($C14,Mapping!$A$5:$A$20,0))</f>
        <v/>
      </c>
      <c r="L14" s="5">
        <f>INDEX(Mapping!$E$45:$E$58,MATCH($G14,Mapping!$A$45:$A$58,0))</f>
        <v/>
      </c>
      <c r="M14" s="5">
        <f>INDEX(Mapping!$D$62:$D$65,MATCH(INDEX(Mapping!$G$5:$G$20,MATCH($C14,Mapping!$A$5:$A$20,0)),Mapping!$A$62:$A$65,0))</f>
        <v/>
      </c>
      <c r="N14" s="36">
        <f>INDEX(Elasticities!$F$4:$I$200,MATCH("inc|"&amp;$E14&amp;"|"&amp;$D14,Elasticities!$A$4:$A$200,0),MATCH(Settings!$C$6,Elasticities!$F$3:$I$3,0))</f>
        <v/>
      </c>
      <c r="O14" s="36">
        <f>INDEX(Elasticities!$F$4:$I$200,MATCH("usg|"&amp;$E14&amp;"|"&amp;$D14,Elasticities!$A$4:$A$200,0),MATCH(Settings!$C$6,Elasticities!$F$3:$I$3,0))</f>
        <v/>
      </c>
      <c r="P14" s="36">
        <f>INDEX(Elasticities!$F$4:$I$200,MATCH("eff|"&amp;$E14&amp;"|"&amp;$D14,Elasticities!$A$4:$A$200,0),MATCH(Settings!$C$6,Elasticities!$F$3:$I$3,0))</f>
        <v/>
      </c>
      <c r="Q14" s="27">
        <f>INDEX(Elasticities!$F$4:$I$200,MATCH("aei|"&amp;$F14&amp;"|"&amp;$D14,Elasticities!$A$4:$A$200,0),MATCH(Settings!$C$6,Elasticities!$F$3:$I$3,0))</f>
        <v/>
      </c>
      <c r="R14" s="5">
        <f>INDEX(Inputs_prices!$E$5:$E$16,MATCH($G14,Inputs_prices!$A$5:$A$16,0))</f>
        <v/>
      </c>
      <c r="S14" s="27">
        <f>INDEX(Inputs_prices!$Q$5:$Q$16,MATCH($G14,Inputs_prices!$A$5:$A$16,0))</f>
        <v/>
      </c>
      <c r="T14" s="29">
        <f>INDEX(EF_GHG!$E$4:$E$1000,MATCH(Settings!$C$4&amp;"|"&amp;$B14&amp;"|"&amp;$H14,EF_GHG!$A$4:$A$1000,0))</f>
        <v/>
      </c>
      <c r="U14" s="47">
        <f>INDEX(EnergyCons!$F$4:$F$5000,MATCH(Settings!$C$4&amp;"|"&amp;Settings!$C$7&amp;"|"&amp;$C14&amp;"|"&amp;$B14,EnergyCons!$A$4:$A$5000,0))</f>
        <v/>
      </c>
    </row>
    <row r="15">
      <c r="A15" s="5">
        <f>$B15&amp;"|"&amp;$C15</f>
        <v/>
      </c>
      <c r="B15" s="8" t="inlineStr">
        <is>
          <t>gso</t>
        </is>
      </c>
      <c r="C15" s="8" t="inlineStr">
        <is>
          <t>ral</t>
        </is>
      </c>
      <c r="D15" s="5">
        <f>INDEX(Mapping!$D$5:$D$20,MATCH($C15,Mapping!$A$5:$A$20,0))</f>
        <v/>
      </c>
      <c r="E15" s="5">
        <f>INDEX(Mapping!$C$30:$C$37,MATCH($B15,Mapping!$A$30:$A$37,0))</f>
        <v/>
      </c>
      <c r="F15" s="5">
        <f>INDEX(Mapping!$D$30:$D$37,MATCH($B15,Mapping!$A$30:$A$37,0))</f>
        <v/>
      </c>
      <c r="G15" s="5">
        <f>$B15&amp;"."&amp;IF(INDEX(Mapping!$E$30:$E$37,MATCH($B15,Mapping!$A$30:$A$37,0))="sub",INDEX(Mapping!$F$5:$F$20,MATCH($C15,Mapping!$A$5:$A$20,0)),"all")</f>
        <v/>
      </c>
      <c r="H15" s="5">
        <f>INDEX(Mapping!$E$5:$E$20,MATCH($C15,Mapping!$A$5:$A$20,0))</f>
        <v/>
      </c>
      <c r="I15" s="5">
        <f>INDEX(Mapping!$G$30:$G$37,MATCH($B15,Mapping!$A$30:$A$37,0))</f>
        <v/>
      </c>
      <c r="J15" s="5">
        <f>INDEX(Mapping!$H$30:$H$37,MATCH($B15,Mapping!$A$30:$A$37,0))</f>
        <v/>
      </c>
      <c r="K15" s="5">
        <f>INDEX(Mapping!$H$5:$H$20,MATCH($C15,Mapping!$A$5:$A$20,0))</f>
        <v/>
      </c>
      <c r="L15" s="5">
        <f>INDEX(Mapping!$E$45:$E$58,MATCH($G15,Mapping!$A$45:$A$58,0))</f>
        <v/>
      </c>
      <c r="M15" s="5">
        <f>INDEX(Mapping!$D$62:$D$65,MATCH(INDEX(Mapping!$G$5:$G$20,MATCH($C15,Mapping!$A$5:$A$20,0)),Mapping!$A$62:$A$65,0))</f>
        <v/>
      </c>
      <c r="N15" s="36">
        <f>INDEX(Elasticities!$F$4:$I$200,MATCH("inc|"&amp;$E15&amp;"|"&amp;$D15,Elasticities!$A$4:$A$200,0),MATCH(Settings!$C$6,Elasticities!$F$3:$I$3,0))</f>
        <v/>
      </c>
      <c r="O15" s="36">
        <f>INDEX(Elasticities!$F$4:$I$200,MATCH("usg|"&amp;$E15&amp;"|"&amp;$D15,Elasticities!$A$4:$A$200,0),MATCH(Settings!$C$6,Elasticities!$F$3:$I$3,0))</f>
        <v/>
      </c>
      <c r="P15" s="36">
        <f>INDEX(Elasticities!$F$4:$I$200,MATCH("eff|"&amp;$E15&amp;"|"&amp;$D15,Elasticities!$A$4:$A$200,0),MATCH(Settings!$C$6,Elasticities!$F$3:$I$3,0))</f>
        <v/>
      </c>
      <c r="Q15" s="27">
        <f>INDEX(Elasticities!$F$4:$I$200,MATCH("aei|"&amp;$F15&amp;"|"&amp;$D15,Elasticities!$A$4:$A$200,0),MATCH(Settings!$C$6,Elasticities!$F$3:$I$3,0))</f>
        <v/>
      </c>
      <c r="R15" s="5">
        <f>INDEX(Inputs_prices!$E$5:$E$16,MATCH($G15,Inputs_prices!$A$5:$A$16,0))</f>
        <v/>
      </c>
      <c r="S15" s="27">
        <f>INDEX(Inputs_prices!$Q$5:$Q$16,MATCH($G15,Inputs_prices!$A$5:$A$16,0))</f>
        <v/>
      </c>
      <c r="T15" s="29">
        <f>INDEX(EF_GHG!$E$4:$E$1000,MATCH(Settings!$C$4&amp;"|"&amp;$B15&amp;"|"&amp;$H15,EF_GHG!$A$4:$A$1000,0))</f>
        <v/>
      </c>
      <c r="U15" s="47">
        <f>INDEX(EnergyCons!$F$4:$F$5000,MATCH(Settings!$C$4&amp;"|"&amp;Settings!$C$7&amp;"|"&amp;$C15&amp;"|"&amp;$B15,EnergyCons!$A$4:$A$5000,0))</f>
        <v/>
      </c>
    </row>
    <row r="16">
      <c r="A16" s="5">
        <f>$B16&amp;"|"&amp;$C16</f>
        <v/>
      </c>
      <c r="B16" s="8" t="inlineStr">
        <is>
          <t>die</t>
        </is>
      </c>
      <c r="C16" s="8" t="inlineStr">
        <is>
          <t>ral</t>
        </is>
      </c>
      <c r="D16" s="5">
        <f>INDEX(Mapping!$D$5:$D$20,MATCH($C16,Mapping!$A$5:$A$20,0))</f>
        <v/>
      </c>
      <c r="E16" s="5">
        <f>INDEX(Mapping!$C$30:$C$37,MATCH($B16,Mapping!$A$30:$A$37,0))</f>
        <v/>
      </c>
      <c r="F16" s="5">
        <f>INDEX(Mapping!$D$30:$D$37,MATCH($B16,Mapping!$A$30:$A$37,0))</f>
        <v/>
      </c>
      <c r="G16" s="5">
        <f>$B16&amp;"."&amp;IF(INDEX(Mapping!$E$30:$E$37,MATCH($B16,Mapping!$A$30:$A$37,0))="sub",INDEX(Mapping!$F$5:$F$20,MATCH($C16,Mapping!$A$5:$A$20,0)),"all")</f>
        <v/>
      </c>
      <c r="H16" s="5">
        <f>INDEX(Mapping!$E$5:$E$20,MATCH($C16,Mapping!$A$5:$A$20,0))</f>
        <v/>
      </c>
      <c r="I16" s="5">
        <f>INDEX(Mapping!$G$30:$G$37,MATCH($B16,Mapping!$A$30:$A$37,0))</f>
        <v/>
      </c>
      <c r="J16" s="5">
        <f>INDEX(Mapping!$H$30:$H$37,MATCH($B16,Mapping!$A$30:$A$37,0))</f>
        <v/>
      </c>
      <c r="K16" s="5">
        <f>INDEX(Mapping!$H$5:$H$20,MATCH($C16,Mapping!$A$5:$A$20,0))</f>
        <v/>
      </c>
      <c r="L16" s="5">
        <f>INDEX(Mapping!$E$45:$E$58,MATCH($G16,Mapping!$A$45:$A$58,0))</f>
        <v/>
      </c>
      <c r="M16" s="5">
        <f>INDEX(Mapping!$D$62:$D$65,MATCH(INDEX(Mapping!$G$5:$G$20,MATCH($C16,Mapping!$A$5:$A$20,0)),Mapping!$A$62:$A$65,0))</f>
        <v/>
      </c>
      <c r="N16" s="36">
        <f>INDEX(Elasticities!$F$4:$I$200,MATCH("inc|"&amp;$E16&amp;"|"&amp;$D16,Elasticities!$A$4:$A$200,0),MATCH(Settings!$C$6,Elasticities!$F$3:$I$3,0))</f>
        <v/>
      </c>
      <c r="O16" s="36">
        <f>INDEX(Elasticities!$F$4:$I$200,MATCH("usg|"&amp;$E16&amp;"|"&amp;$D16,Elasticities!$A$4:$A$200,0),MATCH(Settings!$C$6,Elasticities!$F$3:$I$3,0))</f>
        <v/>
      </c>
      <c r="P16" s="36">
        <f>INDEX(Elasticities!$F$4:$I$200,MATCH("eff|"&amp;$E16&amp;"|"&amp;$D16,Elasticities!$A$4:$A$200,0),MATCH(Settings!$C$6,Elasticities!$F$3:$I$3,0))</f>
        <v/>
      </c>
      <c r="Q16" s="27">
        <f>INDEX(Elasticities!$F$4:$I$200,MATCH("aei|"&amp;$F16&amp;"|"&amp;$D16,Elasticities!$A$4:$A$200,0),MATCH(Settings!$C$6,Elasticities!$F$3:$I$3,0))</f>
        <v/>
      </c>
      <c r="R16" s="5">
        <f>INDEX(Inputs_prices!$E$5:$E$16,MATCH($G16,Inputs_prices!$A$5:$A$16,0))</f>
        <v/>
      </c>
      <c r="S16" s="27">
        <f>INDEX(Inputs_prices!$Q$5:$Q$16,MATCH($G16,Inputs_prices!$A$5:$A$16,0))</f>
        <v/>
      </c>
      <c r="T16" s="29">
        <f>INDEX(EF_GHG!$E$4:$E$1000,MATCH(Settings!$C$4&amp;"|"&amp;$B16&amp;"|"&amp;$H16,EF_GHG!$A$4:$A$1000,0))</f>
        <v/>
      </c>
      <c r="U16" s="47">
        <f>INDEX(EnergyCons!$F$4:$F$5000,MATCH(Settings!$C$4&amp;"|"&amp;Settings!$C$7&amp;"|"&amp;$C16&amp;"|"&amp;$B16,EnergyCons!$A$4:$A$5000,0))</f>
        <v/>
      </c>
    </row>
    <row r="17">
      <c r="A17" s="5">
        <f>$B17&amp;"|"&amp;$C17</f>
        <v/>
      </c>
      <c r="B17" s="8" t="inlineStr">
        <is>
          <t>lpg</t>
        </is>
      </c>
      <c r="C17" s="8" t="inlineStr">
        <is>
          <t>ral</t>
        </is>
      </c>
      <c r="D17" s="5">
        <f>INDEX(Mapping!$D$5:$D$20,MATCH($C17,Mapping!$A$5:$A$20,0))</f>
        <v/>
      </c>
      <c r="E17" s="5">
        <f>INDEX(Mapping!$C$30:$C$37,MATCH($B17,Mapping!$A$30:$A$37,0))</f>
        <v/>
      </c>
      <c r="F17" s="5">
        <f>INDEX(Mapping!$D$30:$D$37,MATCH($B17,Mapping!$A$30:$A$37,0))</f>
        <v/>
      </c>
      <c r="G17" s="5">
        <f>$B17&amp;"."&amp;IF(INDEX(Mapping!$E$30:$E$37,MATCH($B17,Mapping!$A$30:$A$37,0))="sub",INDEX(Mapping!$F$5:$F$20,MATCH($C17,Mapping!$A$5:$A$20,0)),"all")</f>
        <v/>
      </c>
      <c r="H17" s="5">
        <f>INDEX(Mapping!$E$5:$E$20,MATCH($C17,Mapping!$A$5:$A$20,0))</f>
        <v/>
      </c>
      <c r="I17" s="5">
        <f>INDEX(Mapping!$G$30:$G$37,MATCH($B17,Mapping!$A$30:$A$37,0))</f>
        <v/>
      </c>
      <c r="J17" s="5">
        <f>INDEX(Mapping!$H$30:$H$37,MATCH($B17,Mapping!$A$30:$A$37,0))</f>
        <v/>
      </c>
      <c r="K17" s="5">
        <f>INDEX(Mapping!$H$5:$H$20,MATCH($C17,Mapping!$A$5:$A$20,0))</f>
        <v/>
      </c>
      <c r="L17" s="5">
        <f>INDEX(Mapping!$E$45:$E$58,MATCH($G17,Mapping!$A$45:$A$58,0))</f>
        <v/>
      </c>
      <c r="M17" s="5">
        <f>INDEX(Mapping!$D$62:$D$65,MATCH(INDEX(Mapping!$G$5:$G$20,MATCH($C17,Mapping!$A$5:$A$20,0)),Mapping!$A$62:$A$65,0))</f>
        <v/>
      </c>
      <c r="N17" s="36">
        <f>INDEX(Elasticities!$F$4:$I$200,MATCH("inc|"&amp;$E17&amp;"|"&amp;$D17,Elasticities!$A$4:$A$200,0),MATCH(Settings!$C$6,Elasticities!$F$3:$I$3,0))</f>
        <v/>
      </c>
      <c r="O17" s="36">
        <f>INDEX(Elasticities!$F$4:$I$200,MATCH("usg|"&amp;$E17&amp;"|"&amp;$D17,Elasticities!$A$4:$A$200,0),MATCH(Settings!$C$6,Elasticities!$F$3:$I$3,0))</f>
        <v/>
      </c>
      <c r="P17" s="36">
        <f>INDEX(Elasticities!$F$4:$I$200,MATCH("eff|"&amp;$E17&amp;"|"&amp;$D17,Elasticities!$A$4:$A$200,0),MATCH(Settings!$C$6,Elasticities!$F$3:$I$3,0))</f>
        <v/>
      </c>
      <c r="Q17" s="27">
        <f>INDEX(Elasticities!$F$4:$I$200,MATCH("aei|"&amp;$F17&amp;"|"&amp;$D17,Elasticities!$A$4:$A$200,0),MATCH(Settings!$C$6,Elasticities!$F$3:$I$3,0))</f>
        <v/>
      </c>
      <c r="R17" s="5">
        <f>INDEX(Inputs_prices!$E$5:$E$16,MATCH($G17,Inputs_prices!$A$5:$A$16,0))</f>
        <v/>
      </c>
      <c r="S17" s="27">
        <f>INDEX(Inputs_prices!$Q$5:$Q$16,MATCH($G17,Inputs_prices!$A$5:$A$16,0))</f>
        <v/>
      </c>
      <c r="T17" s="29">
        <f>INDEX(EF_GHG!$E$4:$E$1000,MATCH(Settings!$C$4&amp;"|"&amp;$B17&amp;"|"&amp;$H17,EF_GHG!$A$4:$A$1000,0))</f>
        <v/>
      </c>
      <c r="U17" s="47">
        <f>INDEX(EnergyCons!$F$4:$F$5000,MATCH(Settings!$C$4&amp;"|"&amp;Settings!$C$7&amp;"|"&amp;$C17&amp;"|"&amp;$B17,EnergyCons!$A$4:$A$5000,0))</f>
        <v/>
      </c>
    </row>
    <row r="18">
      <c r="A18" s="5">
        <f>$B18&amp;"|"&amp;$C18</f>
        <v/>
      </c>
      <c r="B18" s="8" t="inlineStr">
        <is>
          <t>ker</t>
        </is>
      </c>
      <c r="C18" s="8" t="inlineStr">
        <is>
          <t>ral</t>
        </is>
      </c>
      <c r="D18" s="5">
        <f>INDEX(Mapping!$D$5:$D$20,MATCH($C18,Mapping!$A$5:$A$20,0))</f>
        <v/>
      </c>
      <c r="E18" s="5">
        <f>INDEX(Mapping!$C$30:$C$37,MATCH($B18,Mapping!$A$30:$A$37,0))</f>
        <v/>
      </c>
      <c r="F18" s="5">
        <f>INDEX(Mapping!$D$30:$D$37,MATCH($B18,Mapping!$A$30:$A$37,0))</f>
        <v/>
      </c>
      <c r="G18" s="5">
        <f>$B18&amp;"."&amp;IF(INDEX(Mapping!$E$30:$E$37,MATCH($B18,Mapping!$A$30:$A$37,0))="sub",INDEX(Mapping!$F$5:$F$20,MATCH($C18,Mapping!$A$5:$A$20,0)),"all")</f>
        <v/>
      </c>
      <c r="H18" s="5">
        <f>INDEX(Mapping!$E$5:$E$20,MATCH($C18,Mapping!$A$5:$A$20,0))</f>
        <v/>
      </c>
      <c r="I18" s="5">
        <f>INDEX(Mapping!$G$30:$G$37,MATCH($B18,Mapping!$A$30:$A$37,0))</f>
        <v/>
      </c>
      <c r="J18" s="5">
        <f>INDEX(Mapping!$H$30:$H$37,MATCH($B18,Mapping!$A$30:$A$37,0))</f>
        <v/>
      </c>
      <c r="K18" s="5">
        <f>INDEX(Mapping!$H$5:$H$20,MATCH($C18,Mapping!$A$5:$A$20,0))</f>
        <v/>
      </c>
      <c r="L18" s="5">
        <f>INDEX(Mapping!$E$45:$E$58,MATCH($G18,Mapping!$A$45:$A$58,0))</f>
        <v/>
      </c>
      <c r="M18" s="5">
        <f>INDEX(Mapping!$D$62:$D$65,MATCH(INDEX(Mapping!$G$5:$G$20,MATCH($C18,Mapping!$A$5:$A$20,0)),Mapping!$A$62:$A$65,0))</f>
        <v/>
      </c>
      <c r="N18" s="36">
        <f>INDEX(Elasticities!$F$4:$I$200,MATCH("inc|"&amp;$E18&amp;"|"&amp;$D18,Elasticities!$A$4:$A$200,0),MATCH(Settings!$C$6,Elasticities!$F$3:$I$3,0))</f>
        <v/>
      </c>
      <c r="O18" s="36">
        <f>INDEX(Elasticities!$F$4:$I$200,MATCH("usg|"&amp;$E18&amp;"|"&amp;$D18,Elasticities!$A$4:$A$200,0),MATCH(Settings!$C$6,Elasticities!$F$3:$I$3,0))</f>
        <v/>
      </c>
      <c r="P18" s="36">
        <f>INDEX(Elasticities!$F$4:$I$200,MATCH("eff|"&amp;$E18&amp;"|"&amp;$D18,Elasticities!$A$4:$A$200,0),MATCH(Settings!$C$6,Elasticities!$F$3:$I$3,0))</f>
        <v/>
      </c>
      <c r="Q18" s="27">
        <f>INDEX(Elasticities!$F$4:$I$200,MATCH("aei|"&amp;$F18&amp;"|"&amp;$D18,Elasticities!$A$4:$A$200,0),MATCH(Settings!$C$6,Elasticities!$F$3:$I$3,0))</f>
        <v/>
      </c>
      <c r="R18" s="5">
        <f>INDEX(Inputs_prices!$E$5:$E$16,MATCH($G18,Inputs_prices!$A$5:$A$16,0))</f>
        <v/>
      </c>
      <c r="S18" s="27">
        <f>INDEX(Inputs_prices!$Q$5:$Q$16,MATCH($G18,Inputs_prices!$A$5:$A$16,0))</f>
        <v/>
      </c>
      <c r="T18" s="29">
        <f>INDEX(EF_GHG!$E$4:$E$1000,MATCH(Settings!$C$4&amp;"|"&amp;$B18&amp;"|"&amp;$H18,EF_GHG!$A$4:$A$1000,0))</f>
        <v/>
      </c>
      <c r="U18" s="47">
        <f>INDEX(EnergyCons!$F$4:$F$5000,MATCH(Settings!$C$4&amp;"|"&amp;Settings!$C$7&amp;"|"&amp;$C18&amp;"|"&amp;$B18,EnergyCons!$A$4:$A$5000,0))</f>
        <v/>
      </c>
    </row>
    <row r="19">
      <c r="A19" s="5">
        <f>$B19&amp;"|"&amp;$C19</f>
        <v/>
      </c>
      <c r="B19" s="8" t="inlineStr">
        <is>
          <t>oop</t>
        </is>
      </c>
      <c r="C19" s="8" t="inlineStr">
        <is>
          <t>ral</t>
        </is>
      </c>
      <c r="D19" s="5">
        <f>INDEX(Mapping!$D$5:$D$20,MATCH($C19,Mapping!$A$5:$A$20,0))</f>
        <v/>
      </c>
      <c r="E19" s="5">
        <f>INDEX(Mapping!$C$30:$C$37,MATCH($B19,Mapping!$A$30:$A$37,0))</f>
        <v/>
      </c>
      <c r="F19" s="5">
        <f>INDEX(Mapping!$D$30:$D$37,MATCH($B19,Mapping!$A$30:$A$37,0))</f>
        <v/>
      </c>
      <c r="G19" s="5">
        <f>$B19&amp;"."&amp;IF(INDEX(Mapping!$E$30:$E$37,MATCH($B19,Mapping!$A$30:$A$37,0))="sub",INDEX(Mapping!$F$5:$F$20,MATCH($C19,Mapping!$A$5:$A$20,0)),"all")</f>
        <v/>
      </c>
      <c r="H19" s="5">
        <f>INDEX(Mapping!$E$5:$E$20,MATCH($C19,Mapping!$A$5:$A$20,0))</f>
        <v/>
      </c>
      <c r="I19" s="5">
        <f>INDEX(Mapping!$G$30:$G$37,MATCH($B19,Mapping!$A$30:$A$37,0))</f>
        <v/>
      </c>
      <c r="J19" s="5">
        <f>INDEX(Mapping!$H$30:$H$37,MATCH($B19,Mapping!$A$30:$A$37,0))</f>
        <v/>
      </c>
      <c r="K19" s="5">
        <f>INDEX(Mapping!$H$5:$H$20,MATCH($C19,Mapping!$A$5:$A$20,0))</f>
        <v/>
      </c>
      <c r="L19" s="5">
        <f>INDEX(Mapping!$E$45:$E$58,MATCH($G19,Mapping!$A$45:$A$58,0))</f>
        <v/>
      </c>
      <c r="M19" s="5">
        <f>INDEX(Mapping!$D$62:$D$65,MATCH(INDEX(Mapping!$G$5:$G$20,MATCH($C19,Mapping!$A$5:$A$20,0)),Mapping!$A$62:$A$65,0))</f>
        <v/>
      </c>
      <c r="N19" s="36">
        <f>INDEX(Elasticities!$F$4:$I$200,MATCH("inc|"&amp;$E19&amp;"|"&amp;$D19,Elasticities!$A$4:$A$200,0),MATCH(Settings!$C$6,Elasticities!$F$3:$I$3,0))</f>
        <v/>
      </c>
      <c r="O19" s="36">
        <f>INDEX(Elasticities!$F$4:$I$200,MATCH("usg|"&amp;$E19&amp;"|"&amp;$D19,Elasticities!$A$4:$A$200,0),MATCH(Settings!$C$6,Elasticities!$F$3:$I$3,0))</f>
        <v/>
      </c>
      <c r="P19" s="36">
        <f>INDEX(Elasticities!$F$4:$I$200,MATCH("eff|"&amp;$E19&amp;"|"&amp;$D19,Elasticities!$A$4:$A$200,0),MATCH(Settings!$C$6,Elasticities!$F$3:$I$3,0))</f>
        <v/>
      </c>
      <c r="Q19" s="27">
        <f>INDEX(Elasticities!$F$4:$I$200,MATCH("aei|"&amp;$F19&amp;"|"&amp;$D19,Elasticities!$A$4:$A$200,0),MATCH(Settings!$C$6,Elasticities!$F$3:$I$3,0))</f>
        <v/>
      </c>
      <c r="R19" s="5">
        <f>INDEX(Inputs_prices!$E$5:$E$16,MATCH($G19,Inputs_prices!$A$5:$A$16,0))</f>
        <v/>
      </c>
      <c r="S19" s="27">
        <f>INDEX(Inputs_prices!$Q$5:$Q$16,MATCH($G19,Inputs_prices!$A$5:$A$16,0))</f>
        <v/>
      </c>
      <c r="T19" s="29">
        <f>INDEX(EF_GHG!$E$4:$E$1000,MATCH(Settings!$C$4&amp;"|"&amp;$B19&amp;"|"&amp;$H19,EF_GHG!$A$4:$A$1000,0))</f>
        <v/>
      </c>
      <c r="U19" s="47">
        <f>INDEX(EnergyCons!$F$4:$F$5000,MATCH(Settings!$C$4&amp;"|"&amp;Settings!$C$7&amp;"|"&amp;$C19&amp;"|"&amp;$B19,EnergyCons!$A$4:$A$5000,0))</f>
        <v/>
      </c>
    </row>
    <row r="20">
      <c r="A20" s="5">
        <f>$B20&amp;"|"&amp;$C20</f>
        <v/>
      </c>
      <c r="B20" s="8" t="inlineStr">
        <is>
          <t>bio</t>
        </is>
      </c>
      <c r="C20" s="8" t="inlineStr">
        <is>
          <t>ral</t>
        </is>
      </c>
      <c r="D20" s="5">
        <f>INDEX(Mapping!$D$5:$D$20,MATCH($C20,Mapping!$A$5:$A$20,0))</f>
        <v/>
      </c>
      <c r="E20" s="5">
        <f>INDEX(Mapping!$C$30:$C$37,MATCH($B20,Mapping!$A$30:$A$37,0))</f>
        <v/>
      </c>
      <c r="F20" s="5">
        <f>INDEX(Mapping!$D$30:$D$37,MATCH($B20,Mapping!$A$30:$A$37,0))</f>
        <v/>
      </c>
      <c r="G20" s="5">
        <f>$B20&amp;"."&amp;IF(INDEX(Mapping!$E$30:$E$37,MATCH($B20,Mapping!$A$30:$A$37,0))="sub",INDEX(Mapping!$F$5:$F$20,MATCH($C20,Mapping!$A$5:$A$20,0)),"all")</f>
        <v/>
      </c>
      <c r="H20" s="5">
        <f>INDEX(Mapping!$E$5:$E$20,MATCH($C20,Mapping!$A$5:$A$20,0))</f>
        <v/>
      </c>
      <c r="I20" s="5">
        <f>INDEX(Mapping!$G$30:$G$37,MATCH($B20,Mapping!$A$30:$A$37,0))</f>
        <v/>
      </c>
      <c r="J20" s="5">
        <f>INDEX(Mapping!$H$30:$H$37,MATCH($B20,Mapping!$A$30:$A$37,0))</f>
        <v/>
      </c>
      <c r="K20" s="5">
        <f>INDEX(Mapping!$H$5:$H$20,MATCH($C20,Mapping!$A$5:$A$20,0))</f>
        <v/>
      </c>
      <c r="L20" s="5">
        <f>INDEX(Mapping!$E$45:$E$58,MATCH($G20,Mapping!$A$45:$A$58,0))</f>
        <v/>
      </c>
      <c r="M20" s="5">
        <f>INDEX(Mapping!$D$62:$D$65,MATCH(INDEX(Mapping!$G$5:$G$20,MATCH($C20,Mapping!$A$5:$A$20,0)),Mapping!$A$62:$A$65,0))</f>
        <v/>
      </c>
      <c r="N20" s="36">
        <f>INDEX(Elasticities!$F$4:$I$200,MATCH("inc|"&amp;$E20&amp;"|"&amp;$D20,Elasticities!$A$4:$A$200,0),MATCH(Settings!$C$6,Elasticities!$F$3:$I$3,0))</f>
        <v/>
      </c>
      <c r="O20" s="36">
        <f>INDEX(Elasticities!$F$4:$I$200,MATCH("usg|"&amp;$E20&amp;"|"&amp;$D20,Elasticities!$A$4:$A$200,0),MATCH(Settings!$C$6,Elasticities!$F$3:$I$3,0))</f>
        <v/>
      </c>
      <c r="P20" s="36">
        <f>INDEX(Elasticities!$F$4:$I$200,MATCH("eff|"&amp;$E20&amp;"|"&amp;$D20,Elasticities!$A$4:$A$200,0),MATCH(Settings!$C$6,Elasticities!$F$3:$I$3,0))</f>
        <v/>
      </c>
      <c r="Q20" s="27">
        <f>INDEX(Elasticities!$F$4:$I$200,MATCH("aei|"&amp;$F20&amp;"|"&amp;$D20,Elasticities!$A$4:$A$200,0),MATCH(Settings!$C$6,Elasticities!$F$3:$I$3,0))</f>
        <v/>
      </c>
      <c r="R20" s="5">
        <f>INDEX(Inputs_prices!$E$5:$E$16,MATCH($G20,Inputs_prices!$A$5:$A$16,0))</f>
        <v/>
      </c>
      <c r="S20" s="27">
        <f>INDEX(Inputs_prices!$Q$5:$Q$16,MATCH($G20,Inputs_prices!$A$5:$A$16,0))</f>
        <v/>
      </c>
      <c r="T20" s="29">
        <f>INDEX(EF_GHG!$E$4:$E$1000,MATCH(Settings!$C$4&amp;"|"&amp;$B20&amp;"|"&amp;$H20,EF_GHG!$A$4:$A$1000,0))</f>
        <v/>
      </c>
      <c r="U20" s="47">
        <f>INDEX(EnergyCons!$F$4:$F$5000,MATCH(Settings!$C$4&amp;"|"&amp;Settings!$C$7&amp;"|"&amp;$C20&amp;"|"&amp;$B20,EnergyCons!$A$4:$A$5000,0))</f>
        <v/>
      </c>
    </row>
    <row r="21">
      <c r="A21" s="5">
        <f>$B21&amp;"|"&amp;$C21</f>
        <v/>
      </c>
      <c r="B21" s="8" t="inlineStr">
        <is>
          <t>coa</t>
        </is>
      </c>
      <c r="C21" s="8" t="inlineStr">
        <is>
          <t>avi</t>
        </is>
      </c>
      <c r="D21" s="5">
        <f>INDEX(Mapping!$D$5:$D$20,MATCH($C21,Mapping!$A$5:$A$20,0))</f>
        <v/>
      </c>
      <c r="E21" s="5">
        <f>INDEX(Mapping!$C$30:$C$37,MATCH($B21,Mapping!$A$30:$A$37,0))</f>
        <v/>
      </c>
      <c r="F21" s="5">
        <f>INDEX(Mapping!$D$30:$D$37,MATCH($B21,Mapping!$A$30:$A$37,0))</f>
        <v/>
      </c>
      <c r="G21" s="5">
        <f>$B21&amp;"."&amp;IF(INDEX(Mapping!$E$30:$E$37,MATCH($B21,Mapping!$A$30:$A$37,0))="sub",INDEX(Mapping!$F$5:$F$20,MATCH($C21,Mapping!$A$5:$A$20,0)),"all")</f>
        <v/>
      </c>
      <c r="H21" s="5">
        <f>INDEX(Mapping!$E$5:$E$20,MATCH($C21,Mapping!$A$5:$A$20,0))</f>
        <v/>
      </c>
      <c r="I21" s="5">
        <f>INDEX(Mapping!$G$30:$G$37,MATCH($B21,Mapping!$A$30:$A$37,0))</f>
        <v/>
      </c>
      <c r="J21" s="5">
        <f>INDEX(Mapping!$H$30:$H$37,MATCH($B21,Mapping!$A$30:$A$37,0))</f>
        <v/>
      </c>
      <c r="K21" s="5">
        <f>INDEX(Mapping!$H$5:$H$20,MATCH($C21,Mapping!$A$5:$A$20,0))</f>
        <v/>
      </c>
      <c r="L21" s="5">
        <f>INDEX(Mapping!$E$45:$E$58,MATCH($G21,Mapping!$A$45:$A$58,0))</f>
        <v/>
      </c>
      <c r="M21" s="5">
        <f>INDEX(Mapping!$D$62:$D$65,MATCH(INDEX(Mapping!$G$5:$G$20,MATCH($C21,Mapping!$A$5:$A$20,0)),Mapping!$A$62:$A$65,0))</f>
        <v/>
      </c>
      <c r="N21" s="36">
        <f>INDEX(Elasticities!$F$4:$I$200,MATCH("inc|"&amp;$E21&amp;"|"&amp;$D21,Elasticities!$A$4:$A$200,0),MATCH(Settings!$C$6,Elasticities!$F$3:$I$3,0))</f>
        <v/>
      </c>
      <c r="O21" s="36">
        <f>INDEX(Elasticities!$F$4:$I$200,MATCH("usg|"&amp;$E21&amp;"|"&amp;$D21,Elasticities!$A$4:$A$200,0),MATCH(Settings!$C$6,Elasticities!$F$3:$I$3,0))</f>
        <v/>
      </c>
      <c r="P21" s="36">
        <f>INDEX(Elasticities!$F$4:$I$200,MATCH("eff|"&amp;$E21&amp;"|"&amp;$D21,Elasticities!$A$4:$A$200,0),MATCH(Settings!$C$6,Elasticities!$F$3:$I$3,0))</f>
        <v/>
      </c>
      <c r="Q21" s="27">
        <f>INDEX(Elasticities!$F$4:$I$200,MATCH("aei|"&amp;$F21&amp;"|"&amp;$D21,Elasticities!$A$4:$A$200,0),MATCH(Settings!$C$6,Elasticities!$F$3:$I$3,0))</f>
        <v/>
      </c>
      <c r="R21" s="5">
        <f>INDEX(Inputs_prices!$E$5:$E$16,MATCH($G21,Inputs_prices!$A$5:$A$16,0))</f>
        <v/>
      </c>
      <c r="S21" s="27">
        <f>INDEX(Inputs_prices!$Q$5:$Q$16,MATCH($G21,Inputs_prices!$A$5:$A$16,0))</f>
        <v/>
      </c>
      <c r="T21" s="29">
        <f>INDEX(EF_GHG!$E$4:$E$1000,MATCH(Settings!$C$4&amp;"|"&amp;$B21&amp;"|"&amp;$H21,EF_GHG!$A$4:$A$1000,0))</f>
        <v/>
      </c>
      <c r="U21" s="47">
        <f>INDEX(EnergyCons!$F$4:$F$5000,MATCH(Settings!$C$4&amp;"|"&amp;Settings!$C$7&amp;"|"&amp;$C21&amp;"|"&amp;$B21,EnergyCons!$A$4:$A$5000,0))</f>
        <v/>
      </c>
    </row>
    <row r="22">
      <c r="A22" s="5">
        <f>$B22&amp;"|"&amp;$C22</f>
        <v/>
      </c>
      <c r="B22" s="8" t="inlineStr">
        <is>
          <t>nga</t>
        </is>
      </c>
      <c r="C22" s="8" t="inlineStr">
        <is>
          <t>avi</t>
        </is>
      </c>
      <c r="D22" s="5">
        <f>INDEX(Mapping!$D$5:$D$20,MATCH($C22,Mapping!$A$5:$A$20,0))</f>
        <v/>
      </c>
      <c r="E22" s="5">
        <f>INDEX(Mapping!$C$30:$C$37,MATCH($B22,Mapping!$A$30:$A$37,0))</f>
        <v/>
      </c>
      <c r="F22" s="5">
        <f>INDEX(Mapping!$D$30:$D$37,MATCH($B22,Mapping!$A$30:$A$37,0))</f>
        <v/>
      </c>
      <c r="G22" s="5">
        <f>$B22&amp;"."&amp;IF(INDEX(Mapping!$E$30:$E$37,MATCH($B22,Mapping!$A$30:$A$37,0))="sub",INDEX(Mapping!$F$5:$F$20,MATCH($C22,Mapping!$A$5:$A$20,0)),"all")</f>
        <v/>
      </c>
      <c r="H22" s="5">
        <f>INDEX(Mapping!$E$5:$E$20,MATCH($C22,Mapping!$A$5:$A$20,0))</f>
        <v/>
      </c>
      <c r="I22" s="5">
        <f>INDEX(Mapping!$G$30:$G$37,MATCH($B22,Mapping!$A$30:$A$37,0))</f>
        <v/>
      </c>
      <c r="J22" s="5">
        <f>INDEX(Mapping!$H$30:$H$37,MATCH($B22,Mapping!$A$30:$A$37,0))</f>
        <v/>
      </c>
      <c r="K22" s="5">
        <f>INDEX(Mapping!$H$5:$H$20,MATCH($C22,Mapping!$A$5:$A$20,0))</f>
        <v/>
      </c>
      <c r="L22" s="5">
        <f>INDEX(Mapping!$E$45:$E$58,MATCH($G22,Mapping!$A$45:$A$58,0))</f>
        <v/>
      </c>
      <c r="M22" s="5">
        <f>INDEX(Mapping!$D$62:$D$65,MATCH(INDEX(Mapping!$G$5:$G$20,MATCH($C22,Mapping!$A$5:$A$20,0)),Mapping!$A$62:$A$65,0))</f>
        <v/>
      </c>
      <c r="N22" s="36">
        <f>INDEX(Elasticities!$F$4:$I$200,MATCH("inc|"&amp;$E22&amp;"|"&amp;$D22,Elasticities!$A$4:$A$200,0),MATCH(Settings!$C$6,Elasticities!$F$3:$I$3,0))</f>
        <v/>
      </c>
      <c r="O22" s="36">
        <f>INDEX(Elasticities!$F$4:$I$200,MATCH("usg|"&amp;$E22&amp;"|"&amp;$D22,Elasticities!$A$4:$A$200,0),MATCH(Settings!$C$6,Elasticities!$F$3:$I$3,0))</f>
        <v/>
      </c>
      <c r="P22" s="36">
        <f>INDEX(Elasticities!$F$4:$I$200,MATCH("eff|"&amp;$E22&amp;"|"&amp;$D22,Elasticities!$A$4:$A$200,0),MATCH(Settings!$C$6,Elasticities!$F$3:$I$3,0))</f>
        <v/>
      </c>
      <c r="Q22" s="27">
        <f>INDEX(Elasticities!$F$4:$I$200,MATCH("aei|"&amp;$F22&amp;"|"&amp;$D22,Elasticities!$A$4:$A$200,0),MATCH(Settings!$C$6,Elasticities!$F$3:$I$3,0))</f>
        <v/>
      </c>
      <c r="R22" s="5">
        <f>INDEX(Inputs_prices!$E$5:$E$16,MATCH($G22,Inputs_prices!$A$5:$A$16,0))</f>
        <v/>
      </c>
      <c r="S22" s="27">
        <f>INDEX(Inputs_prices!$Q$5:$Q$16,MATCH($G22,Inputs_prices!$A$5:$A$16,0))</f>
        <v/>
      </c>
      <c r="T22" s="29">
        <f>INDEX(EF_GHG!$E$4:$E$1000,MATCH(Settings!$C$4&amp;"|"&amp;$B22&amp;"|"&amp;$H22,EF_GHG!$A$4:$A$1000,0))</f>
        <v/>
      </c>
      <c r="U22" s="47">
        <f>INDEX(EnergyCons!$F$4:$F$5000,MATCH(Settings!$C$4&amp;"|"&amp;Settings!$C$7&amp;"|"&amp;$C22&amp;"|"&amp;$B22,EnergyCons!$A$4:$A$5000,0))</f>
        <v/>
      </c>
    </row>
    <row r="23">
      <c r="A23" s="5">
        <f>$B23&amp;"|"&amp;$C23</f>
        <v/>
      </c>
      <c r="B23" s="8" t="inlineStr">
        <is>
          <t>gso</t>
        </is>
      </c>
      <c r="C23" s="8" t="inlineStr">
        <is>
          <t>avi</t>
        </is>
      </c>
      <c r="D23" s="5">
        <f>INDEX(Mapping!$D$5:$D$20,MATCH($C23,Mapping!$A$5:$A$20,0))</f>
        <v/>
      </c>
      <c r="E23" s="5">
        <f>INDEX(Mapping!$C$30:$C$37,MATCH($B23,Mapping!$A$30:$A$37,0))</f>
        <v/>
      </c>
      <c r="F23" s="5">
        <f>INDEX(Mapping!$D$30:$D$37,MATCH($B23,Mapping!$A$30:$A$37,0))</f>
        <v/>
      </c>
      <c r="G23" s="5">
        <f>$B23&amp;"."&amp;IF(INDEX(Mapping!$E$30:$E$37,MATCH($B23,Mapping!$A$30:$A$37,0))="sub",INDEX(Mapping!$F$5:$F$20,MATCH($C23,Mapping!$A$5:$A$20,0)),"all")</f>
        <v/>
      </c>
      <c r="H23" s="5">
        <f>INDEX(Mapping!$E$5:$E$20,MATCH($C23,Mapping!$A$5:$A$20,0))</f>
        <v/>
      </c>
      <c r="I23" s="5">
        <f>INDEX(Mapping!$G$30:$G$37,MATCH($B23,Mapping!$A$30:$A$37,0))</f>
        <v/>
      </c>
      <c r="J23" s="5">
        <f>INDEX(Mapping!$H$30:$H$37,MATCH($B23,Mapping!$A$30:$A$37,0))</f>
        <v/>
      </c>
      <c r="K23" s="5">
        <f>INDEX(Mapping!$H$5:$H$20,MATCH($C23,Mapping!$A$5:$A$20,0))</f>
        <v/>
      </c>
      <c r="L23" s="5">
        <f>INDEX(Mapping!$E$45:$E$58,MATCH($G23,Mapping!$A$45:$A$58,0))</f>
        <v/>
      </c>
      <c r="M23" s="5">
        <f>INDEX(Mapping!$D$62:$D$65,MATCH(INDEX(Mapping!$G$5:$G$20,MATCH($C23,Mapping!$A$5:$A$20,0)),Mapping!$A$62:$A$65,0))</f>
        <v/>
      </c>
      <c r="N23" s="36">
        <f>INDEX(Elasticities!$F$4:$I$200,MATCH("inc|"&amp;$E23&amp;"|"&amp;$D23,Elasticities!$A$4:$A$200,0),MATCH(Settings!$C$6,Elasticities!$F$3:$I$3,0))</f>
        <v/>
      </c>
      <c r="O23" s="36">
        <f>INDEX(Elasticities!$F$4:$I$200,MATCH("usg|"&amp;$E23&amp;"|"&amp;$D23,Elasticities!$A$4:$A$200,0),MATCH(Settings!$C$6,Elasticities!$F$3:$I$3,0))</f>
        <v/>
      </c>
      <c r="P23" s="36">
        <f>INDEX(Elasticities!$F$4:$I$200,MATCH("eff|"&amp;$E23&amp;"|"&amp;$D23,Elasticities!$A$4:$A$200,0),MATCH(Settings!$C$6,Elasticities!$F$3:$I$3,0))</f>
        <v/>
      </c>
      <c r="Q23" s="27">
        <f>INDEX(Elasticities!$F$4:$I$200,MATCH("aei|"&amp;$F23&amp;"|"&amp;$D23,Elasticities!$A$4:$A$200,0),MATCH(Settings!$C$6,Elasticities!$F$3:$I$3,0))</f>
        <v/>
      </c>
      <c r="R23" s="5">
        <f>INDEX(Inputs_prices!$E$5:$E$16,MATCH($G23,Inputs_prices!$A$5:$A$16,0))</f>
        <v/>
      </c>
      <c r="S23" s="27">
        <f>INDEX(Inputs_prices!$Q$5:$Q$16,MATCH($G23,Inputs_prices!$A$5:$A$16,0))</f>
        <v/>
      </c>
      <c r="T23" s="29">
        <f>INDEX(EF_GHG!$E$4:$E$1000,MATCH(Settings!$C$4&amp;"|"&amp;$B23&amp;"|"&amp;$H23,EF_GHG!$A$4:$A$1000,0))</f>
        <v/>
      </c>
      <c r="U23" s="47">
        <f>INDEX(EnergyCons!$F$4:$F$5000,MATCH(Settings!$C$4&amp;"|"&amp;Settings!$C$7&amp;"|"&amp;$C23&amp;"|"&amp;$B23,EnergyCons!$A$4:$A$5000,0))</f>
        <v/>
      </c>
    </row>
    <row r="24">
      <c r="A24" s="5">
        <f>$B24&amp;"|"&amp;$C24</f>
        <v/>
      </c>
      <c r="B24" s="8" t="inlineStr">
        <is>
          <t>die</t>
        </is>
      </c>
      <c r="C24" s="8" t="inlineStr">
        <is>
          <t>avi</t>
        </is>
      </c>
      <c r="D24" s="5">
        <f>INDEX(Mapping!$D$5:$D$20,MATCH($C24,Mapping!$A$5:$A$20,0))</f>
        <v/>
      </c>
      <c r="E24" s="5">
        <f>INDEX(Mapping!$C$30:$C$37,MATCH($B24,Mapping!$A$30:$A$37,0))</f>
        <v/>
      </c>
      <c r="F24" s="5">
        <f>INDEX(Mapping!$D$30:$D$37,MATCH($B24,Mapping!$A$30:$A$37,0))</f>
        <v/>
      </c>
      <c r="G24" s="5">
        <f>$B24&amp;"."&amp;IF(INDEX(Mapping!$E$30:$E$37,MATCH($B24,Mapping!$A$30:$A$37,0))="sub",INDEX(Mapping!$F$5:$F$20,MATCH($C24,Mapping!$A$5:$A$20,0)),"all")</f>
        <v/>
      </c>
      <c r="H24" s="5">
        <f>INDEX(Mapping!$E$5:$E$20,MATCH($C24,Mapping!$A$5:$A$20,0))</f>
        <v/>
      </c>
      <c r="I24" s="5">
        <f>INDEX(Mapping!$G$30:$G$37,MATCH($B24,Mapping!$A$30:$A$37,0))</f>
        <v/>
      </c>
      <c r="J24" s="5">
        <f>INDEX(Mapping!$H$30:$H$37,MATCH($B24,Mapping!$A$30:$A$37,0))</f>
        <v/>
      </c>
      <c r="K24" s="5">
        <f>INDEX(Mapping!$H$5:$H$20,MATCH($C24,Mapping!$A$5:$A$20,0))</f>
        <v/>
      </c>
      <c r="L24" s="5">
        <f>INDEX(Mapping!$E$45:$E$58,MATCH($G24,Mapping!$A$45:$A$58,0))</f>
        <v/>
      </c>
      <c r="M24" s="5">
        <f>INDEX(Mapping!$D$62:$D$65,MATCH(INDEX(Mapping!$G$5:$G$20,MATCH($C24,Mapping!$A$5:$A$20,0)),Mapping!$A$62:$A$65,0))</f>
        <v/>
      </c>
      <c r="N24" s="36">
        <f>INDEX(Elasticities!$F$4:$I$200,MATCH("inc|"&amp;$E24&amp;"|"&amp;$D24,Elasticities!$A$4:$A$200,0),MATCH(Settings!$C$6,Elasticities!$F$3:$I$3,0))</f>
        <v/>
      </c>
      <c r="O24" s="36">
        <f>INDEX(Elasticities!$F$4:$I$200,MATCH("usg|"&amp;$E24&amp;"|"&amp;$D24,Elasticities!$A$4:$A$200,0),MATCH(Settings!$C$6,Elasticities!$F$3:$I$3,0))</f>
        <v/>
      </c>
      <c r="P24" s="36">
        <f>INDEX(Elasticities!$F$4:$I$200,MATCH("eff|"&amp;$E24&amp;"|"&amp;$D24,Elasticities!$A$4:$A$200,0),MATCH(Settings!$C$6,Elasticities!$F$3:$I$3,0))</f>
        <v/>
      </c>
      <c r="Q24" s="27">
        <f>INDEX(Elasticities!$F$4:$I$200,MATCH("aei|"&amp;$F24&amp;"|"&amp;$D24,Elasticities!$A$4:$A$200,0),MATCH(Settings!$C$6,Elasticities!$F$3:$I$3,0))</f>
        <v/>
      </c>
      <c r="R24" s="5">
        <f>INDEX(Inputs_prices!$E$5:$E$16,MATCH($G24,Inputs_prices!$A$5:$A$16,0))</f>
        <v/>
      </c>
      <c r="S24" s="27">
        <f>INDEX(Inputs_prices!$Q$5:$Q$16,MATCH($G24,Inputs_prices!$A$5:$A$16,0))</f>
        <v/>
      </c>
      <c r="T24" s="29">
        <f>INDEX(EF_GHG!$E$4:$E$1000,MATCH(Settings!$C$4&amp;"|"&amp;$B24&amp;"|"&amp;$H24,EF_GHG!$A$4:$A$1000,0))</f>
        <v/>
      </c>
      <c r="U24" s="47">
        <f>INDEX(EnergyCons!$F$4:$F$5000,MATCH(Settings!$C$4&amp;"|"&amp;Settings!$C$7&amp;"|"&amp;$C24&amp;"|"&amp;$B24,EnergyCons!$A$4:$A$5000,0))</f>
        <v/>
      </c>
    </row>
    <row r="25">
      <c r="A25" s="5">
        <f>$B25&amp;"|"&amp;$C25</f>
        <v/>
      </c>
      <c r="B25" s="8" t="inlineStr">
        <is>
          <t>lpg</t>
        </is>
      </c>
      <c r="C25" s="8" t="inlineStr">
        <is>
          <t>avi</t>
        </is>
      </c>
      <c r="D25" s="5">
        <f>INDEX(Mapping!$D$5:$D$20,MATCH($C25,Mapping!$A$5:$A$20,0))</f>
        <v/>
      </c>
      <c r="E25" s="5">
        <f>INDEX(Mapping!$C$30:$C$37,MATCH($B25,Mapping!$A$30:$A$37,0))</f>
        <v/>
      </c>
      <c r="F25" s="5">
        <f>INDEX(Mapping!$D$30:$D$37,MATCH($B25,Mapping!$A$30:$A$37,0))</f>
        <v/>
      </c>
      <c r="G25" s="5">
        <f>$B25&amp;"."&amp;IF(INDEX(Mapping!$E$30:$E$37,MATCH($B25,Mapping!$A$30:$A$37,0))="sub",INDEX(Mapping!$F$5:$F$20,MATCH($C25,Mapping!$A$5:$A$20,0)),"all")</f>
        <v/>
      </c>
      <c r="H25" s="5">
        <f>INDEX(Mapping!$E$5:$E$20,MATCH($C25,Mapping!$A$5:$A$20,0))</f>
        <v/>
      </c>
      <c r="I25" s="5">
        <f>INDEX(Mapping!$G$30:$G$37,MATCH($B25,Mapping!$A$30:$A$37,0))</f>
        <v/>
      </c>
      <c r="J25" s="5">
        <f>INDEX(Mapping!$H$30:$H$37,MATCH($B25,Mapping!$A$30:$A$37,0))</f>
        <v/>
      </c>
      <c r="K25" s="5">
        <f>INDEX(Mapping!$H$5:$H$20,MATCH($C25,Mapping!$A$5:$A$20,0))</f>
        <v/>
      </c>
      <c r="L25" s="5">
        <f>INDEX(Mapping!$E$45:$E$58,MATCH($G25,Mapping!$A$45:$A$58,0))</f>
        <v/>
      </c>
      <c r="M25" s="5">
        <f>INDEX(Mapping!$D$62:$D$65,MATCH(INDEX(Mapping!$G$5:$G$20,MATCH($C25,Mapping!$A$5:$A$20,0)),Mapping!$A$62:$A$65,0))</f>
        <v/>
      </c>
      <c r="N25" s="36">
        <f>INDEX(Elasticities!$F$4:$I$200,MATCH("inc|"&amp;$E25&amp;"|"&amp;$D25,Elasticities!$A$4:$A$200,0),MATCH(Settings!$C$6,Elasticities!$F$3:$I$3,0))</f>
        <v/>
      </c>
      <c r="O25" s="36">
        <f>INDEX(Elasticities!$F$4:$I$200,MATCH("usg|"&amp;$E25&amp;"|"&amp;$D25,Elasticities!$A$4:$A$200,0),MATCH(Settings!$C$6,Elasticities!$F$3:$I$3,0))</f>
        <v/>
      </c>
      <c r="P25" s="36">
        <f>INDEX(Elasticities!$F$4:$I$200,MATCH("eff|"&amp;$E25&amp;"|"&amp;$D25,Elasticities!$A$4:$A$200,0),MATCH(Settings!$C$6,Elasticities!$F$3:$I$3,0))</f>
        <v/>
      </c>
      <c r="Q25" s="27">
        <f>INDEX(Elasticities!$F$4:$I$200,MATCH("aei|"&amp;$F25&amp;"|"&amp;$D25,Elasticities!$A$4:$A$200,0),MATCH(Settings!$C$6,Elasticities!$F$3:$I$3,0))</f>
        <v/>
      </c>
      <c r="R25" s="5">
        <f>INDEX(Inputs_prices!$E$5:$E$16,MATCH($G25,Inputs_prices!$A$5:$A$16,0))</f>
        <v/>
      </c>
      <c r="S25" s="27">
        <f>INDEX(Inputs_prices!$Q$5:$Q$16,MATCH($G25,Inputs_prices!$A$5:$A$16,0))</f>
        <v/>
      </c>
      <c r="T25" s="29">
        <f>INDEX(EF_GHG!$E$4:$E$1000,MATCH(Settings!$C$4&amp;"|"&amp;$B25&amp;"|"&amp;$H25,EF_GHG!$A$4:$A$1000,0))</f>
        <v/>
      </c>
      <c r="U25" s="47">
        <f>INDEX(EnergyCons!$F$4:$F$5000,MATCH(Settings!$C$4&amp;"|"&amp;Settings!$C$7&amp;"|"&amp;$C25&amp;"|"&amp;$B25,EnergyCons!$A$4:$A$5000,0))</f>
        <v/>
      </c>
    </row>
    <row r="26">
      <c r="A26" s="5">
        <f>$B26&amp;"|"&amp;$C26</f>
        <v/>
      </c>
      <c r="B26" s="8" t="inlineStr">
        <is>
          <t>ker</t>
        </is>
      </c>
      <c r="C26" s="8" t="inlineStr">
        <is>
          <t>avi</t>
        </is>
      </c>
      <c r="D26" s="5">
        <f>INDEX(Mapping!$D$5:$D$20,MATCH($C26,Mapping!$A$5:$A$20,0))</f>
        <v/>
      </c>
      <c r="E26" s="5">
        <f>INDEX(Mapping!$C$30:$C$37,MATCH($B26,Mapping!$A$30:$A$37,0))</f>
        <v/>
      </c>
      <c r="F26" s="5">
        <f>INDEX(Mapping!$D$30:$D$37,MATCH($B26,Mapping!$A$30:$A$37,0))</f>
        <v/>
      </c>
      <c r="G26" s="5">
        <f>$B26&amp;"."&amp;IF(INDEX(Mapping!$E$30:$E$37,MATCH($B26,Mapping!$A$30:$A$37,0))="sub",INDEX(Mapping!$F$5:$F$20,MATCH($C26,Mapping!$A$5:$A$20,0)),"all")</f>
        <v/>
      </c>
      <c r="H26" s="5">
        <f>INDEX(Mapping!$E$5:$E$20,MATCH($C26,Mapping!$A$5:$A$20,0))</f>
        <v/>
      </c>
      <c r="I26" s="5">
        <f>INDEX(Mapping!$G$30:$G$37,MATCH($B26,Mapping!$A$30:$A$37,0))</f>
        <v/>
      </c>
      <c r="J26" s="5">
        <f>INDEX(Mapping!$H$30:$H$37,MATCH($B26,Mapping!$A$30:$A$37,0))</f>
        <v/>
      </c>
      <c r="K26" s="5">
        <f>INDEX(Mapping!$H$5:$H$20,MATCH($C26,Mapping!$A$5:$A$20,0))</f>
        <v/>
      </c>
      <c r="L26" s="5">
        <f>INDEX(Mapping!$E$45:$E$58,MATCH($G26,Mapping!$A$45:$A$58,0))</f>
        <v/>
      </c>
      <c r="M26" s="5">
        <f>INDEX(Mapping!$D$62:$D$65,MATCH(INDEX(Mapping!$G$5:$G$20,MATCH($C26,Mapping!$A$5:$A$20,0)),Mapping!$A$62:$A$65,0))</f>
        <v/>
      </c>
      <c r="N26" s="36">
        <f>INDEX(Elasticities!$F$4:$I$200,MATCH("inc|"&amp;$E26&amp;"|"&amp;$D26,Elasticities!$A$4:$A$200,0),MATCH(Settings!$C$6,Elasticities!$F$3:$I$3,0))</f>
        <v/>
      </c>
      <c r="O26" s="36">
        <f>INDEX(Elasticities!$F$4:$I$200,MATCH("usg|"&amp;$E26&amp;"|"&amp;$D26,Elasticities!$A$4:$A$200,0),MATCH(Settings!$C$6,Elasticities!$F$3:$I$3,0))</f>
        <v/>
      </c>
      <c r="P26" s="36">
        <f>INDEX(Elasticities!$F$4:$I$200,MATCH("eff|"&amp;$E26&amp;"|"&amp;$D26,Elasticities!$A$4:$A$200,0),MATCH(Settings!$C$6,Elasticities!$F$3:$I$3,0))</f>
        <v/>
      </c>
      <c r="Q26" s="27">
        <f>INDEX(Elasticities!$F$4:$I$200,MATCH("aei|"&amp;$F26&amp;"|"&amp;$D26,Elasticities!$A$4:$A$200,0),MATCH(Settings!$C$6,Elasticities!$F$3:$I$3,0))</f>
        <v/>
      </c>
      <c r="R26" s="5">
        <f>INDEX(Inputs_prices!$E$5:$E$16,MATCH($G26,Inputs_prices!$A$5:$A$16,0))</f>
        <v/>
      </c>
      <c r="S26" s="27">
        <f>INDEX(Inputs_prices!$Q$5:$Q$16,MATCH($G26,Inputs_prices!$A$5:$A$16,0))</f>
        <v/>
      </c>
      <c r="T26" s="29">
        <f>INDEX(EF_GHG!$E$4:$E$1000,MATCH(Settings!$C$4&amp;"|"&amp;$B26&amp;"|"&amp;$H26,EF_GHG!$A$4:$A$1000,0))</f>
        <v/>
      </c>
      <c r="U26" s="47">
        <f>INDEX(EnergyCons!$F$4:$F$5000,MATCH(Settings!$C$4&amp;"|"&amp;Settings!$C$7&amp;"|"&amp;$C26&amp;"|"&amp;$B26,EnergyCons!$A$4:$A$5000,0))</f>
        <v/>
      </c>
    </row>
    <row r="27">
      <c r="A27" s="5">
        <f>$B27&amp;"|"&amp;$C27</f>
        <v/>
      </c>
      <c r="B27" s="8" t="inlineStr">
        <is>
          <t>oop</t>
        </is>
      </c>
      <c r="C27" s="8" t="inlineStr">
        <is>
          <t>avi</t>
        </is>
      </c>
      <c r="D27" s="5">
        <f>INDEX(Mapping!$D$5:$D$20,MATCH($C27,Mapping!$A$5:$A$20,0))</f>
        <v/>
      </c>
      <c r="E27" s="5">
        <f>INDEX(Mapping!$C$30:$C$37,MATCH($B27,Mapping!$A$30:$A$37,0))</f>
        <v/>
      </c>
      <c r="F27" s="5">
        <f>INDEX(Mapping!$D$30:$D$37,MATCH($B27,Mapping!$A$30:$A$37,0))</f>
        <v/>
      </c>
      <c r="G27" s="5">
        <f>$B27&amp;"."&amp;IF(INDEX(Mapping!$E$30:$E$37,MATCH($B27,Mapping!$A$30:$A$37,0))="sub",INDEX(Mapping!$F$5:$F$20,MATCH($C27,Mapping!$A$5:$A$20,0)),"all")</f>
        <v/>
      </c>
      <c r="H27" s="5">
        <f>INDEX(Mapping!$E$5:$E$20,MATCH($C27,Mapping!$A$5:$A$20,0))</f>
        <v/>
      </c>
      <c r="I27" s="5">
        <f>INDEX(Mapping!$G$30:$G$37,MATCH($B27,Mapping!$A$30:$A$37,0))</f>
        <v/>
      </c>
      <c r="J27" s="5">
        <f>INDEX(Mapping!$H$30:$H$37,MATCH($B27,Mapping!$A$30:$A$37,0))</f>
        <v/>
      </c>
      <c r="K27" s="5">
        <f>INDEX(Mapping!$H$5:$H$20,MATCH($C27,Mapping!$A$5:$A$20,0))</f>
        <v/>
      </c>
      <c r="L27" s="5">
        <f>INDEX(Mapping!$E$45:$E$58,MATCH($G27,Mapping!$A$45:$A$58,0))</f>
        <v/>
      </c>
      <c r="M27" s="5">
        <f>INDEX(Mapping!$D$62:$D$65,MATCH(INDEX(Mapping!$G$5:$G$20,MATCH($C27,Mapping!$A$5:$A$20,0)),Mapping!$A$62:$A$65,0))</f>
        <v/>
      </c>
      <c r="N27" s="36">
        <f>INDEX(Elasticities!$F$4:$I$200,MATCH("inc|"&amp;$E27&amp;"|"&amp;$D27,Elasticities!$A$4:$A$200,0),MATCH(Settings!$C$6,Elasticities!$F$3:$I$3,0))</f>
        <v/>
      </c>
      <c r="O27" s="36">
        <f>INDEX(Elasticities!$F$4:$I$200,MATCH("usg|"&amp;$E27&amp;"|"&amp;$D27,Elasticities!$A$4:$A$200,0),MATCH(Settings!$C$6,Elasticities!$F$3:$I$3,0))</f>
        <v/>
      </c>
      <c r="P27" s="36">
        <f>INDEX(Elasticities!$F$4:$I$200,MATCH("eff|"&amp;$E27&amp;"|"&amp;$D27,Elasticities!$A$4:$A$200,0),MATCH(Settings!$C$6,Elasticities!$F$3:$I$3,0))</f>
        <v/>
      </c>
      <c r="Q27" s="27">
        <f>INDEX(Elasticities!$F$4:$I$200,MATCH("aei|"&amp;$F27&amp;"|"&amp;$D27,Elasticities!$A$4:$A$200,0),MATCH(Settings!$C$6,Elasticities!$F$3:$I$3,0))</f>
        <v/>
      </c>
      <c r="R27" s="5">
        <f>INDEX(Inputs_prices!$E$5:$E$16,MATCH($G27,Inputs_prices!$A$5:$A$16,0))</f>
        <v/>
      </c>
      <c r="S27" s="27">
        <f>INDEX(Inputs_prices!$Q$5:$Q$16,MATCH($G27,Inputs_prices!$A$5:$A$16,0))</f>
        <v/>
      </c>
      <c r="T27" s="29">
        <f>INDEX(EF_GHG!$E$4:$E$1000,MATCH(Settings!$C$4&amp;"|"&amp;$B27&amp;"|"&amp;$H27,EF_GHG!$A$4:$A$1000,0))</f>
        <v/>
      </c>
      <c r="U27" s="47">
        <f>INDEX(EnergyCons!$F$4:$F$5000,MATCH(Settings!$C$4&amp;"|"&amp;Settings!$C$7&amp;"|"&amp;$C27&amp;"|"&amp;$B27,EnergyCons!$A$4:$A$5000,0))</f>
        <v/>
      </c>
    </row>
    <row r="28">
      <c r="A28" s="5">
        <f>$B28&amp;"|"&amp;$C28</f>
        <v/>
      </c>
      <c r="B28" s="8" t="inlineStr">
        <is>
          <t>bio</t>
        </is>
      </c>
      <c r="C28" s="8" t="inlineStr">
        <is>
          <t>avi</t>
        </is>
      </c>
      <c r="D28" s="5">
        <f>INDEX(Mapping!$D$5:$D$20,MATCH($C28,Mapping!$A$5:$A$20,0))</f>
        <v/>
      </c>
      <c r="E28" s="5">
        <f>INDEX(Mapping!$C$30:$C$37,MATCH($B28,Mapping!$A$30:$A$37,0))</f>
        <v/>
      </c>
      <c r="F28" s="5">
        <f>INDEX(Mapping!$D$30:$D$37,MATCH($B28,Mapping!$A$30:$A$37,0))</f>
        <v/>
      </c>
      <c r="G28" s="5">
        <f>$B28&amp;"."&amp;IF(INDEX(Mapping!$E$30:$E$37,MATCH($B28,Mapping!$A$30:$A$37,0))="sub",INDEX(Mapping!$F$5:$F$20,MATCH($C28,Mapping!$A$5:$A$20,0)),"all")</f>
        <v/>
      </c>
      <c r="H28" s="5">
        <f>INDEX(Mapping!$E$5:$E$20,MATCH($C28,Mapping!$A$5:$A$20,0))</f>
        <v/>
      </c>
      <c r="I28" s="5">
        <f>INDEX(Mapping!$G$30:$G$37,MATCH($B28,Mapping!$A$30:$A$37,0))</f>
        <v/>
      </c>
      <c r="J28" s="5">
        <f>INDEX(Mapping!$H$30:$H$37,MATCH($B28,Mapping!$A$30:$A$37,0))</f>
        <v/>
      </c>
      <c r="K28" s="5">
        <f>INDEX(Mapping!$H$5:$H$20,MATCH($C28,Mapping!$A$5:$A$20,0))</f>
        <v/>
      </c>
      <c r="L28" s="5">
        <f>INDEX(Mapping!$E$45:$E$58,MATCH($G28,Mapping!$A$45:$A$58,0))</f>
        <v/>
      </c>
      <c r="M28" s="5">
        <f>INDEX(Mapping!$D$62:$D$65,MATCH(INDEX(Mapping!$G$5:$G$20,MATCH($C28,Mapping!$A$5:$A$20,0)),Mapping!$A$62:$A$65,0))</f>
        <v/>
      </c>
      <c r="N28" s="36">
        <f>INDEX(Elasticities!$F$4:$I$200,MATCH("inc|"&amp;$E28&amp;"|"&amp;$D28,Elasticities!$A$4:$A$200,0),MATCH(Settings!$C$6,Elasticities!$F$3:$I$3,0))</f>
        <v/>
      </c>
      <c r="O28" s="36">
        <f>INDEX(Elasticities!$F$4:$I$200,MATCH("usg|"&amp;$E28&amp;"|"&amp;$D28,Elasticities!$A$4:$A$200,0),MATCH(Settings!$C$6,Elasticities!$F$3:$I$3,0))</f>
        <v/>
      </c>
      <c r="P28" s="36">
        <f>INDEX(Elasticities!$F$4:$I$200,MATCH("eff|"&amp;$E28&amp;"|"&amp;$D28,Elasticities!$A$4:$A$200,0),MATCH(Settings!$C$6,Elasticities!$F$3:$I$3,0))</f>
        <v/>
      </c>
      <c r="Q28" s="27">
        <f>INDEX(Elasticities!$F$4:$I$200,MATCH("aei|"&amp;$F28&amp;"|"&amp;$D28,Elasticities!$A$4:$A$200,0),MATCH(Settings!$C$6,Elasticities!$F$3:$I$3,0))</f>
        <v/>
      </c>
      <c r="R28" s="5">
        <f>INDEX(Inputs_prices!$E$5:$E$16,MATCH($G28,Inputs_prices!$A$5:$A$16,0))</f>
        <v/>
      </c>
      <c r="S28" s="27">
        <f>INDEX(Inputs_prices!$Q$5:$Q$16,MATCH($G28,Inputs_prices!$A$5:$A$16,0))</f>
        <v/>
      </c>
      <c r="T28" s="29">
        <f>INDEX(EF_GHG!$E$4:$E$1000,MATCH(Settings!$C$4&amp;"|"&amp;$B28&amp;"|"&amp;$H28,EF_GHG!$A$4:$A$1000,0))</f>
        <v/>
      </c>
      <c r="U28" s="47">
        <f>INDEX(EnergyCons!$F$4:$F$5000,MATCH(Settings!$C$4&amp;"|"&amp;Settings!$C$7&amp;"|"&amp;$C28&amp;"|"&amp;$B28,EnergyCons!$A$4:$A$5000,0))</f>
        <v/>
      </c>
    </row>
    <row r="29">
      <c r="A29" s="5">
        <f>$B29&amp;"|"&amp;$C29</f>
        <v/>
      </c>
      <c r="B29" s="8" t="inlineStr">
        <is>
          <t>coa</t>
        </is>
      </c>
      <c r="C29" s="8" t="inlineStr">
        <is>
          <t>nav</t>
        </is>
      </c>
      <c r="D29" s="5">
        <f>INDEX(Mapping!$D$5:$D$20,MATCH($C29,Mapping!$A$5:$A$20,0))</f>
        <v/>
      </c>
      <c r="E29" s="5">
        <f>INDEX(Mapping!$C$30:$C$37,MATCH($B29,Mapping!$A$30:$A$37,0))</f>
        <v/>
      </c>
      <c r="F29" s="5">
        <f>INDEX(Mapping!$D$30:$D$37,MATCH($B29,Mapping!$A$30:$A$37,0))</f>
        <v/>
      </c>
      <c r="G29" s="5">
        <f>$B29&amp;"."&amp;IF(INDEX(Mapping!$E$30:$E$37,MATCH($B29,Mapping!$A$30:$A$37,0))="sub",INDEX(Mapping!$F$5:$F$20,MATCH($C29,Mapping!$A$5:$A$20,0)),"all")</f>
        <v/>
      </c>
      <c r="H29" s="5">
        <f>INDEX(Mapping!$E$5:$E$20,MATCH($C29,Mapping!$A$5:$A$20,0))</f>
        <v/>
      </c>
      <c r="I29" s="5">
        <f>INDEX(Mapping!$G$30:$G$37,MATCH($B29,Mapping!$A$30:$A$37,0))</f>
        <v/>
      </c>
      <c r="J29" s="5">
        <f>INDEX(Mapping!$H$30:$H$37,MATCH($B29,Mapping!$A$30:$A$37,0))</f>
        <v/>
      </c>
      <c r="K29" s="5">
        <f>INDEX(Mapping!$H$5:$H$20,MATCH($C29,Mapping!$A$5:$A$20,0))</f>
        <v/>
      </c>
      <c r="L29" s="5">
        <f>INDEX(Mapping!$E$45:$E$58,MATCH($G29,Mapping!$A$45:$A$58,0))</f>
        <v/>
      </c>
      <c r="M29" s="5">
        <f>INDEX(Mapping!$D$62:$D$65,MATCH(INDEX(Mapping!$G$5:$G$20,MATCH($C29,Mapping!$A$5:$A$20,0)),Mapping!$A$62:$A$65,0))</f>
        <v/>
      </c>
      <c r="N29" s="36">
        <f>INDEX(Elasticities!$F$4:$I$200,MATCH("inc|"&amp;$E29&amp;"|"&amp;$D29,Elasticities!$A$4:$A$200,0),MATCH(Settings!$C$6,Elasticities!$F$3:$I$3,0))</f>
        <v/>
      </c>
      <c r="O29" s="36">
        <f>INDEX(Elasticities!$F$4:$I$200,MATCH("usg|"&amp;$E29&amp;"|"&amp;$D29,Elasticities!$A$4:$A$200,0),MATCH(Settings!$C$6,Elasticities!$F$3:$I$3,0))</f>
        <v/>
      </c>
      <c r="P29" s="36">
        <f>INDEX(Elasticities!$F$4:$I$200,MATCH("eff|"&amp;$E29&amp;"|"&amp;$D29,Elasticities!$A$4:$A$200,0),MATCH(Settings!$C$6,Elasticities!$F$3:$I$3,0))</f>
        <v/>
      </c>
      <c r="Q29" s="27">
        <f>INDEX(Elasticities!$F$4:$I$200,MATCH("aei|"&amp;$F29&amp;"|"&amp;$D29,Elasticities!$A$4:$A$200,0),MATCH(Settings!$C$6,Elasticities!$F$3:$I$3,0))</f>
        <v/>
      </c>
      <c r="R29" s="5">
        <f>INDEX(Inputs_prices!$E$5:$E$16,MATCH($G29,Inputs_prices!$A$5:$A$16,0))</f>
        <v/>
      </c>
      <c r="S29" s="27">
        <f>INDEX(Inputs_prices!$Q$5:$Q$16,MATCH($G29,Inputs_prices!$A$5:$A$16,0))</f>
        <v/>
      </c>
      <c r="T29" s="29">
        <f>INDEX(EF_GHG!$E$4:$E$1000,MATCH(Settings!$C$4&amp;"|"&amp;$B29&amp;"|"&amp;$H29,EF_GHG!$A$4:$A$1000,0))</f>
        <v/>
      </c>
      <c r="U29" s="47">
        <f>INDEX(EnergyCons!$F$4:$F$5000,MATCH(Settings!$C$4&amp;"|"&amp;Settings!$C$7&amp;"|"&amp;$C29&amp;"|"&amp;$B29,EnergyCons!$A$4:$A$5000,0))</f>
        <v/>
      </c>
    </row>
    <row r="30">
      <c r="A30" s="5">
        <f>$B30&amp;"|"&amp;$C30</f>
        <v/>
      </c>
      <c r="B30" s="8" t="inlineStr">
        <is>
          <t>nga</t>
        </is>
      </c>
      <c r="C30" s="8" t="inlineStr">
        <is>
          <t>nav</t>
        </is>
      </c>
      <c r="D30" s="5">
        <f>INDEX(Mapping!$D$5:$D$20,MATCH($C30,Mapping!$A$5:$A$20,0))</f>
        <v/>
      </c>
      <c r="E30" s="5">
        <f>INDEX(Mapping!$C$30:$C$37,MATCH($B30,Mapping!$A$30:$A$37,0))</f>
        <v/>
      </c>
      <c r="F30" s="5">
        <f>INDEX(Mapping!$D$30:$D$37,MATCH($B30,Mapping!$A$30:$A$37,0))</f>
        <v/>
      </c>
      <c r="G30" s="5">
        <f>$B30&amp;"."&amp;IF(INDEX(Mapping!$E$30:$E$37,MATCH($B30,Mapping!$A$30:$A$37,0))="sub",INDEX(Mapping!$F$5:$F$20,MATCH($C30,Mapping!$A$5:$A$20,0)),"all")</f>
        <v/>
      </c>
      <c r="H30" s="5">
        <f>INDEX(Mapping!$E$5:$E$20,MATCH($C30,Mapping!$A$5:$A$20,0))</f>
        <v/>
      </c>
      <c r="I30" s="5">
        <f>INDEX(Mapping!$G$30:$G$37,MATCH($B30,Mapping!$A$30:$A$37,0))</f>
        <v/>
      </c>
      <c r="J30" s="5">
        <f>INDEX(Mapping!$H$30:$H$37,MATCH($B30,Mapping!$A$30:$A$37,0))</f>
        <v/>
      </c>
      <c r="K30" s="5">
        <f>INDEX(Mapping!$H$5:$H$20,MATCH($C30,Mapping!$A$5:$A$20,0))</f>
        <v/>
      </c>
      <c r="L30" s="5">
        <f>INDEX(Mapping!$E$45:$E$58,MATCH($G30,Mapping!$A$45:$A$58,0))</f>
        <v/>
      </c>
      <c r="M30" s="5">
        <f>INDEX(Mapping!$D$62:$D$65,MATCH(INDEX(Mapping!$G$5:$G$20,MATCH($C30,Mapping!$A$5:$A$20,0)),Mapping!$A$62:$A$65,0))</f>
        <v/>
      </c>
      <c r="N30" s="36">
        <f>INDEX(Elasticities!$F$4:$I$200,MATCH("inc|"&amp;$E30&amp;"|"&amp;$D30,Elasticities!$A$4:$A$200,0),MATCH(Settings!$C$6,Elasticities!$F$3:$I$3,0))</f>
        <v/>
      </c>
      <c r="O30" s="36">
        <f>INDEX(Elasticities!$F$4:$I$200,MATCH("usg|"&amp;$E30&amp;"|"&amp;$D30,Elasticities!$A$4:$A$200,0),MATCH(Settings!$C$6,Elasticities!$F$3:$I$3,0))</f>
        <v/>
      </c>
      <c r="P30" s="36">
        <f>INDEX(Elasticities!$F$4:$I$200,MATCH("eff|"&amp;$E30&amp;"|"&amp;$D30,Elasticities!$A$4:$A$200,0),MATCH(Settings!$C$6,Elasticities!$F$3:$I$3,0))</f>
        <v/>
      </c>
      <c r="Q30" s="27">
        <f>INDEX(Elasticities!$F$4:$I$200,MATCH("aei|"&amp;$F30&amp;"|"&amp;$D30,Elasticities!$A$4:$A$200,0),MATCH(Settings!$C$6,Elasticities!$F$3:$I$3,0))</f>
        <v/>
      </c>
      <c r="R30" s="5">
        <f>INDEX(Inputs_prices!$E$5:$E$16,MATCH($G30,Inputs_prices!$A$5:$A$16,0))</f>
        <v/>
      </c>
      <c r="S30" s="27">
        <f>INDEX(Inputs_prices!$Q$5:$Q$16,MATCH($G30,Inputs_prices!$A$5:$A$16,0))</f>
        <v/>
      </c>
      <c r="T30" s="29">
        <f>INDEX(EF_GHG!$E$4:$E$1000,MATCH(Settings!$C$4&amp;"|"&amp;$B30&amp;"|"&amp;$H30,EF_GHG!$A$4:$A$1000,0))</f>
        <v/>
      </c>
      <c r="U30" s="47">
        <f>INDEX(EnergyCons!$F$4:$F$5000,MATCH(Settings!$C$4&amp;"|"&amp;Settings!$C$7&amp;"|"&amp;$C30&amp;"|"&amp;$B30,EnergyCons!$A$4:$A$5000,0))</f>
        <v/>
      </c>
    </row>
    <row r="31">
      <c r="A31" s="5">
        <f>$B31&amp;"|"&amp;$C31</f>
        <v/>
      </c>
      <c r="B31" s="8" t="inlineStr">
        <is>
          <t>gso</t>
        </is>
      </c>
      <c r="C31" s="8" t="inlineStr">
        <is>
          <t>nav</t>
        </is>
      </c>
      <c r="D31" s="5">
        <f>INDEX(Mapping!$D$5:$D$20,MATCH($C31,Mapping!$A$5:$A$20,0))</f>
        <v/>
      </c>
      <c r="E31" s="5">
        <f>INDEX(Mapping!$C$30:$C$37,MATCH($B31,Mapping!$A$30:$A$37,0))</f>
        <v/>
      </c>
      <c r="F31" s="5">
        <f>INDEX(Mapping!$D$30:$D$37,MATCH($B31,Mapping!$A$30:$A$37,0))</f>
        <v/>
      </c>
      <c r="G31" s="5">
        <f>$B31&amp;"."&amp;IF(INDEX(Mapping!$E$30:$E$37,MATCH($B31,Mapping!$A$30:$A$37,0))="sub",INDEX(Mapping!$F$5:$F$20,MATCH($C31,Mapping!$A$5:$A$20,0)),"all")</f>
        <v/>
      </c>
      <c r="H31" s="5">
        <f>INDEX(Mapping!$E$5:$E$20,MATCH($C31,Mapping!$A$5:$A$20,0))</f>
        <v/>
      </c>
      <c r="I31" s="5">
        <f>INDEX(Mapping!$G$30:$G$37,MATCH($B31,Mapping!$A$30:$A$37,0))</f>
        <v/>
      </c>
      <c r="J31" s="5">
        <f>INDEX(Mapping!$H$30:$H$37,MATCH($B31,Mapping!$A$30:$A$37,0))</f>
        <v/>
      </c>
      <c r="K31" s="5">
        <f>INDEX(Mapping!$H$5:$H$20,MATCH($C31,Mapping!$A$5:$A$20,0))</f>
        <v/>
      </c>
      <c r="L31" s="5">
        <f>INDEX(Mapping!$E$45:$E$58,MATCH($G31,Mapping!$A$45:$A$58,0))</f>
        <v/>
      </c>
      <c r="M31" s="5">
        <f>INDEX(Mapping!$D$62:$D$65,MATCH(INDEX(Mapping!$G$5:$G$20,MATCH($C31,Mapping!$A$5:$A$20,0)),Mapping!$A$62:$A$65,0))</f>
        <v/>
      </c>
      <c r="N31" s="36">
        <f>INDEX(Elasticities!$F$4:$I$200,MATCH("inc|"&amp;$E31&amp;"|"&amp;$D31,Elasticities!$A$4:$A$200,0),MATCH(Settings!$C$6,Elasticities!$F$3:$I$3,0))</f>
        <v/>
      </c>
      <c r="O31" s="36">
        <f>INDEX(Elasticities!$F$4:$I$200,MATCH("usg|"&amp;$E31&amp;"|"&amp;$D31,Elasticities!$A$4:$A$200,0),MATCH(Settings!$C$6,Elasticities!$F$3:$I$3,0))</f>
        <v/>
      </c>
      <c r="P31" s="36">
        <f>INDEX(Elasticities!$F$4:$I$200,MATCH("eff|"&amp;$E31&amp;"|"&amp;$D31,Elasticities!$A$4:$A$200,0),MATCH(Settings!$C$6,Elasticities!$F$3:$I$3,0))</f>
        <v/>
      </c>
      <c r="Q31" s="27">
        <f>INDEX(Elasticities!$F$4:$I$200,MATCH("aei|"&amp;$F31&amp;"|"&amp;$D31,Elasticities!$A$4:$A$200,0),MATCH(Settings!$C$6,Elasticities!$F$3:$I$3,0))</f>
        <v/>
      </c>
      <c r="R31" s="5">
        <f>INDEX(Inputs_prices!$E$5:$E$16,MATCH($G31,Inputs_prices!$A$5:$A$16,0))</f>
        <v/>
      </c>
      <c r="S31" s="27">
        <f>INDEX(Inputs_prices!$Q$5:$Q$16,MATCH($G31,Inputs_prices!$A$5:$A$16,0))</f>
        <v/>
      </c>
      <c r="T31" s="29">
        <f>INDEX(EF_GHG!$E$4:$E$1000,MATCH(Settings!$C$4&amp;"|"&amp;$B31&amp;"|"&amp;$H31,EF_GHG!$A$4:$A$1000,0))</f>
        <v/>
      </c>
      <c r="U31" s="47">
        <f>INDEX(EnergyCons!$F$4:$F$5000,MATCH(Settings!$C$4&amp;"|"&amp;Settings!$C$7&amp;"|"&amp;$C31&amp;"|"&amp;$B31,EnergyCons!$A$4:$A$5000,0))</f>
        <v/>
      </c>
    </row>
    <row r="32">
      <c r="A32" s="5">
        <f>$B32&amp;"|"&amp;$C32</f>
        <v/>
      </c>
      <c r="B32" s="8" t="inlineStr">
        <is>
          <t>die</t>
        </is>
      </c>
      <c r="C32" s="8" t="inlineStr">
        <is>
          <t>nav</t>
        </is>
      </c>
      <c r="D32" s="5">
        <f>INDEX(Mapping!$D$5:$D$20,MATCH($C32,Mapping!$A$5:$A$20,0))</f>
        <v/>
      </c>
      <c r="E32" s="5">
        <f>INDEX(Mapping!$C$30:$C$37,MATCH($B32,Mapping!$A$30:$A$37,0))</f>
        <v/>
      </c>
      <c r="F32" s="5">
        <f>INDEX(Mapping!$D$30:$D$37,MATCH($B32,Mapping!$A$30:$A$37,0))</f>
        <v/>
      </c>
      <c r="G32" s="5">
        <f>$B32&amp;"."&amp;IF(INDEX(Mapping!$E$30:$E$37,MATCH($B32,Mapping!$A$30:$A$37,0))="sub",INDEX(Mapping!$F$5:$F$20,MATCH($C32,Mapping!$A$5:$A$20,0)),"all")</f>
        <v/>
      </c>
      <c r="H32" s="5">
        <f>INDEX(Mapping!$E$5:$E$20,MATCH($C32,Mapping!$A$5:$A$20,0))</f>
        <v/>
      </c>
      <c r="I32" s="5">
        <f>INDEX(Mapping!$G$30:$G$37,MATCH($B32,Mapping!$A$30:$A$37,0))</f>
        <v/>
      </c>
      <c r="J32" s="5">
        <f>INDEX(Mapping!$H$30:$H$37,MATCH($B32,Mapping!$A$30:$A$37,0))</f>
        <v/>
      </c>
      <c r="K32" s="5">
        <f>INDEX(Mapping!$H$5:$H$20,MATCH($C32,Mapping!$A$5:$A$20,0))</f>
        <v/>
      </c>
      <c r="L32" s="5">
        <f>INDEX(Mapping!$E$45:$E$58,MATCH($G32,Mapping!$A$45:$A$58,0))</f>
        <v/>
      </c>
      <c r="M32" s="5">
        <f>INDEX(Mapping!$D$62:$D$65,MATCH(INDEX(Mapping!$G$5:$G$20,MATCH($C32,Mapping!$A$5:$A$20,0)),Mapping!$A$62:$A$65,0))</f>
        <v/>
      </c>
      <c r="N32" s="36">
        <f>INDEX(Elasticities!$F$4:$I$200,MATCH("inc|"&amp;$E32&amp;"|"&amp;$D32,Elasticities!$A$4:$A$200,0),MATCH(Settings!$C$6,Elasticities!$F$3:$I$3,0))</f>
        <v/>
      </c>
      <c r="O32" s="36">
        <f>INDEX(Elasticities!$F$4:$I$200,MATCH("usg|"&amp;$E32&amp;"|"&amp;$D32,Elasticities!$A$4:$A$200,0),MATCH(Settings!$C$6,Elasticities!$F$3:$I$3,0))</f>
        <v/>
      </c>
      <c r="P32" s="36">
        <f>INDEX(Elasticities!$F$4:$I$200,MATCH("eff|"&amp;$E32&amp;"|"&amp;$D32,Elasticities!$A$4:$A$200,0),MATCH(Settings!$C$6,Elasticities!$F$3:$I$3,0))</f>
        <v/>
      </c>
      <c r="Q32" s="27">
        <f>INDEX(Elasticities!$F$4:$I$200,MATCH("aei|"&amp;$F32&amp;"|"&amp;$D32,Elasticities!$A$4:$A$200,0),MATCH(Settings!$C$6,Elasticities!$F$3:$I$3,0))</f>
        <v/>
      </c>
      <c r="R32" s="5">
        <f>INDEX(Inputs_prices!$E$5:$E$16,MATCH($G32,Inputs_prices!$A$5:$A$16,0))</f>
        <v/>
      </c>
      <c r="S32" s="27">
        <f>INDEX(Inputs_prices!$Q$5:$Q$16,MATCH($G32,Inputs_prices!$A$5:$A$16,0))</f>
        <v/>
      </c>
      <c r="T32" s="29">
        <f>INDEX(EF_GHG!$E$4:$E$1000,MATCH(Settings!$C$4&amp;"|"&amp;$B32&amp;"|"&amp;$H32,EF_GHG!$A$4:$A$1000,0))</f>
        <v/>
      </c>
      <c r="U32" s="47">
        <f>INDEX(EnergyCons!$F$4:$F$5000,MATCH(Settings!$C$4&amp;"|"&amp;Settings!$C$7&amp;"|"&amp;$C32&amp;"|"&amp;$B32,EnergyCons!$A$4:$A$5000,0))</f>
        <v/>
      </c>
    </row>
    <row r="33">
      <c r="A33" s="5">
        <f>$B33&amp;"|"&amp;$C33</f>
        <v/>
      </c>
      <c r="B33" s="8" t="inlineStr">
        <is>
          <t>lpg</t>
        </is>
      </c>
      <c r="C33" s="8" t="inlineStr">
        <is>
          <t>nav</t>
        </is>
      </c>
      <c r="D33" s="5">
        <f>INDEX(Mapping!$D$5:$D$20,MATCH($C33,Mapping!$A$5:$A$20,0))</f>
        <v/>
      </c>
      <c r="E33" s="5">
        <f>INDEX(Mapping!$C$30:$C$37,MATCH($B33,Mapping!$A$30:$A$37,0))</f>
        <v/>
      </c>
      <c r="F33" s="5">
        <f>INDEX(Mapping!$D$30:$D$37,MATCH($B33,Mapping!$A$30:$A$37,0))</f>
        <v/>
      </c>
      <c r="G33" s="5">
        <f>$B33&amp;"."&amp;IF(INDEX(Mapping!$E$30:$E$37,MATCH($B33,Mapping!$A$30:$A$37,0))="sub",INDEX(Mapping!$F$5:$F$20,MATCH($C33,Mapping!$A$5:$A$20,0)),"all")</f>
        <v/>
      </c>
      <c r="H33" s="5">
        <f>INDEX(Mapping!$E$5:$E$20,MATCH($C33,Mapping!$A$5:$A$20,0))</f>
        <v/>
      </c>
      <c r="I33" s="5">
        <f>INDEX(Mapping!$G$30:$G$37,MATCH($B33,Mapping!$A$30:$A$37,0))</f>
        <v/>
      </c>
      <c r="J33" s="5">
        <f>INDEX(Mapping!$H$30:$H$37,MATCH($B33,Mapping!$A$30:$A$37,0))</f>
        <v/>
      </c>
      <c r="K33" s="5">
        <f>INDEX(Mapping!$H$5:$H$20,MATCH($C33,Mapping!$A$5:$A$20,0))</f>
        <v/>
      </c>
      <c r="L33" s="5">
        <f>INDEX(Mapping!$E$45:$E$58,MATCH($G33,Mapping!$A$45:$A$58,0))</f>
        <v/>
      </c>
      <c r="M33" s="5">
        <f>INDEX(Mapping!$D$62:$D$65,MATCH(INDEX(Mapping!$G$5:$G$20,MATCH($C33,Mapping!$A$5:$A$20,0)),Mapping!$A$62:$A$65,0))</f>
        <v/>
      </c>
      <c r="N33" s="36">
        <f>INDEX(Elasticities!$F$4:$I$200,MATCH("inc|"&amp;$E33&amp;"|"&amp;$D33,Elasticities!$A$4:$A$200,0),MATCH(Settings!$C$6,Elasticities!$F$3:$I$3,0))</f>
        <v/>
      </c>
      <c r="O33" s="36">
        <f>INDEX(Elasticities!$F$4:$I$200,MATCH("usg|"&amp;$E33&amp;"|"&amp;$D33,Elasticities!$A$4:$A$200,0),MATCH(Settings!$C$6,Elasticities!$F$3:$I$3,0))</f>
        <v/>
      </c>
      <c r="P33" s="36">
        <f>INDEX(Elasticities!$F$4:$I$200,MATCH("eff|"&amp;$E33&amp;"|"&amp;$D33,Elasticities!$A$4:$A$200,0),MATCH(Settings!$C$6,Elasticities!$F$3:$I$3,0))</f>
        <v/>
      </c>
      <c r="Q33" s="27">
        <f>INDEX(Elasticities!$F$4:$I$200,MATCH("aei|"&amp;$F33&amp;"|"&amp;$D33,Elasticities!$A$4:$A$200,0),MATCH(Settings!$C$6,Elasticities!$F$3:$I$3,0))</f>
        <v/>
      </c>
      <c r="R33" s="5">
        <f>INDEX(Inputs_prices!$E$5:$E$16,MATCH($G33,Inputs_prices!$A$5:$A$16,0))</f>
        <v/>
      </c>
      <c r="S33" s="27">
        <f>INDEX(Inputs_prices!$Q$5:$Q$16,MATCH($G33,Inputs_prices!$A$5:$A$16,0))</f>
        <v/>
      </c>
      <c r="T33" s="29">
        <f>INDEX(EF_GHG!$E$4:$E$1000,MATCH(Settings!$C$4&amp;"|"&amp;$B33&amp;"|"&amp;$H33,EF_GHG!$A$4:$A$1000,0))</f>
        <v/>
      </c>
      <c r="U33" s="47">
        <f>INDEX(EnergyCons!$F$4:$F$5000,MATCH(Settings!$C$4&amp;"|"&amp;Settings!$C$7&amp;"|"&amp;$C33&amp;"|"&amp;$B33,EnergyCons!$A$4:$A$5000,0))</f>
        <v/>
      </c>
    </row>
    <row r="34">
      <c r="A34" s="5">
        <f>$B34&amp;"|"&amp;$C34</f>
        <v/>
      </c>
      <c r="B34" s="8" t="inlineStr">
        <is>
          <t>ker</t>
        </is>
      </c>
      <c r="C34" s="8" t="inlineStr">
        <is>
          <t>nav</t>
        </is>
      </c>
      <c r="D34" s="5">
        <f>INDEX(Mapping!$D$5:$D$20,MATCH($C34,Mapping!$A$5:$A$20,0))</f>
        <v/>
      </c>
      <c r="E34" s="5">
        <f>INDEX(Mapping!$C$30:$C$37,MATCH($B34,Mapping!$A$30:$A$37,0))</f>
        <v/>
      </c>
      <c r="F34" s="5">
        <f>INDEX(Mapping!$D$30:$D$37,MATCH($B34,Mapping!$A$30:$A$37,0))</f>
        <v/>
      </c>
      <c r="G34" s="5">
        <f>$B34&amp;"."&amp;IF(INDEX(Mapping!$E$30:$E$37,MATCH($B34,Mapping!$A$30:$A$37,0))="sub",INDEX(Mapping!$F$5:$F$20,MATCH($C34,Mapping!$A$5:$A$20,0)),"all")</f>
        <v/>
      </c>
      <c r="H34" s="5">
        <f>INDEX(Mapping!$E$5:$E$20,MATCH($C34,Mapping!$A$5:$A$20,0))</f>
        <v/>
      </c>
      <c r="I34" s="5">
        <f>INDEX(Mapping!$G$30:$G$37,MATCH($B34,Mapping!$A$30:$A$37,0))</f>
        <v/>
      </c>
      <c r="J34" s="5">
        <f>INDEX(Mapping!$H$30:$H$37,MATCH($B34,Mapping!$A$30:$A$37,0))</f>
        <v/>
      </c>
      <c r="K34" s="5">
        <f>INDEX(Mapping!$H$5:$H$20,MATCH($C34,Mapping!$A$5:$A$20,0))</f>
        <v/>
      </c>
      <c r="L34" s="5">
        <f>INDEX(Mapping!$E$45:$E$58,MATCH($G34,Mapping!$A$45:$A$58,0))</f>
        <v/>
      </c>
      <c r="M34" s="5">
        <f>INDEX(Mapping!$D$62:$D$65,MATCH(INDEX(Mapping!$G$5:$G$20,MATCH($C34,Mapping!$A$5:$A$20,0)),Mapping!$A$62:$A$65,0))</f>
        <v/>
      </c>
      <c r="N34" s="36">
        <f>INDEX(Elasticities!$F$4:$I$200,MATCH("inc|"&amp;$E34&amp;"|"&amp;$D34,Elasticities!$A$4:$A$200,0),MATCH(Settings!$C$6,Elasticities!$F$3:$I$3,0))</f>
        <v/>
      </c>
      <c r="O34" s="36">
        <f>INDEX(Elasticities!$F$4:$I$200,MATCH("usg|"&amp;$E34&amp;"|"&amp;$D34,Elasticities!$A$4:$A$200,0),MATCH(Settings!$C$6,Elasticities!$F$3:$I$3,0))</f>
        <v/>
      </c>
      <c r="P34" s="36">
        <f>INDEX(Elasticities!$F$4:$I$200,MATCH("eff|"&amp;$E34&amp;"|"&amp;$D34,Elasticities!$A$4:$A$200,0),MATCH(Settings!$C$6,Elasticities!$F$3:$I$3,0))</f>
        <v/>
      </c>
      <c r="Q34" s="27">
        <f>INDEX(Elasticities!$F$4:$I$200,MATCH("aei|"&amp;$F34&amp;"|"&amp;$D34,Elasticities!$A$4:$A$200,0),MATCH(Settings!$C$6,Elasticities!$F$3:$I$3,0))</f>
        <v/>
      </c>
      <c r="R34" s="5">
        <f>INDEX(Inputs_prices!$E$5:$E$16,MATCH($G34,Inputs_prices!$A$5:$A$16,0))</f>
        <v/>
      </c>
      <c r="S34" s="27">
        <f>INDEX(Inputs_prices!$Q$5:$Q$16,MATCH($G34,Inputs_prices!$A$5:$A$16,0))</f>
        <v/>
      </c>
      <c r="T34" s="29">
        <f>INDEX(EF_GHG!$E$4:$E$1000,MATCH(Settings!$C$4&amp;"|"&amp;$B34&amp;"|"&amp;$H34,EF_GHG!$A$4:$A$1000,0))</f>
        <v/>
      </c>
      <c r="U34" s="47">
        <f>INDEX(EnergyCons!$F$4:$F$5000,MATCH(Settings!$C$4&amp;"|"&amp;Settings!$C$7&amp;"|"&amp;$C34&amp;"|"&amp;$B34,EnergyCons!$A$4:$A$5000,0))</f>
        <v/>
      </c>
    </row>
    <row r="35">
      <c r="A35" s="5">
        <f>$B35&amp;"|"&amp;$C35</f>
        <v/>
      </c>
      <c r="B35" s="8" t="inlineStr">
        <is>
          <t>oop</t>
        </is>
      </c>
      <c r="C35" s="8" t="inlineStr">
        <is>
          <t>nav</t>
        </is>
      </c>
      <c r="D35" s="5">
        <f>INDEX(Mapping!$D$5:$D$20,MATCH($C35,Mapping!$A$5:$A$20,0))</f>
        <v/>
      </c>
      <c r="E35" s="5">
        <f>INDEX(Mapping!$C$30:$C$37,MATCH($B35,Mapping!$A$30:$A$37,0))</f>
        <v/>
      </c>
      <c r="F35" s="5">
        <f>INDEX(Mapping!$D$30:$D$37,MATCH($B35,Mapping!$A$30:$A$37,0))</f>
        <v/>
      </c>
      <c r="G35" s="5">
        <f>$B35&amp;"."&amp;IF(INDEX(Mapping!$E$30:$E$37,MATCH($B35,Mapping!$A$30:$A$37,0))="sub",INDEX(Mapping!$F$5:$F$20,MATCH($C35,Mapping!$A$5:$A$20,0)),"all")</f>
        <v/>
      </c>
      <c r="H35" s="5">
        <f>INDEX(Mapping!$E$5:$E$20,MATCH($C35,Mapping!$A$5:$A$20,0))</f>
        <v/>
      </c>
      <c r="I35" s="5">
        <f>INDEX(Mapping!$G$30:$G$37,MATCH($B35,Mapping!$A$30:$A$37,0))</f>
        <v/>
      </c>
      <c r="J35" s="5">
        <f>INDEX(Mapping!$H$30:$H$37,MATCH($B35,Mapping!$A$30:$A$37,0))</f>
        <v/>
      </c>
      <c r="K35" s="5">
        <f>INDEX(Mapping!$H$5:$H$20,MATCH($C35,Mapping!$A$5:$A$20,0))</f>
        <v/>
      </c>
      <c r="L35" s="5">
        <f>INDEX(Mapping!$E$45:$E$58,MATCH($G35,Mapping!$A$45:$A$58,0))</f>
        <v/>
      </c>
      <c r="M35" s="5">
        <f>INDEX(Mapping!$D$62:$D$65,MATCH(INDEX(Mapping!$G$5:$G$20,MATCH($C35,Mapping!$A$5:$A$20,0)),Mapping!$A$62:$A$65,0))</f>
        <v/>
      </c>
      <c r="N35" s="36">
        <f>INDEX(Elasticities!$F$4:$I$200,MATCH("inc|"&amp;$E35&amp;"|"&amp;$D35,Elasticities!$A$4:$A$200,0),MATCH(Settings!$C$6,Elasticities!$F$3:$I$3,0))</f>
        <v/>
      </c>
      <c r="O35" s="36">
        <f>INDEX(Elasticities!$F$4:$I$200,MATCH("usg|"&amp;$E35&amp;"|"&amp;$D35,Elasticities!$A$4:$A$200,0),MATCH(Settings!$C$6,Elasticities!$F$3:$I$3,0))</f>
        <v/>
      </c>
      <c r="P35" s="36">
        <f>INDEX(Elasticities!$F$4:$I$200,MATCH("eff|"&amp;$E35&amp;"|"&amp;$D35,Elasticities!$A$4:$A$200,0),MATCH(Settings!$C$6,Elasticities!$F$3:$I$3,0))</f>
        <v/>
      </c>
      <c r="Q35" s="27">
        <f>INDEX(Elasticities!$F$4:$I$200,MATCH("aei|"&amp;$F35&amp;"|"&amp;$D35,Elasticities!$A$4:$A$200,0),MATCH(Settings!$C$6,Elasticities!$F$3:$I$3,0))</f>
        <v/>
      </c>
      <c r="R35" s="5">
        <f>INDEX(Inputs_prices!$E$5:$E$16,MATCH($G35,Inputs_prices!$A$5:$A$16,0))</f>
        <v/>
      </c>
      <c r="S35" s="27">
        <f>INDEX(Inputs_prices!$Q$5:$Q$16,MATCH($G35,Inputs_prices!$A$5:$A$16,0))</f>
        <v/>
      </c>
      <c r="T35" s="29">
        <f>INDEX(EF_GHG!$E$4:$E$1000,MATCH(Settings!$C$4&amp;"|"&amp;$B35&amp;"|"&amp;$H35,EF_GHG!$A$4:$A$1000,0))</f>
        <v/>
      </c>
      <c r="U35" s="47">
        <f>INDEX(EnergyCons!$F$4:$F$5000,MATCH(Settings!$C$4&amp;"|"&amp;Settings!$C$7&amp;"|"&amp;$C35&amp;"|"&amp;$B35,EnergyCons!$A$4:$A$5000,0))</f>
        <v/>
      </c>
    </row>
    <row r="36">
      <c r="A36" s="5">
        <f>$B36&amp;"|"&amp;$C36</f>
        <v/>
      </c>
      <c r="B36" s="8" t="inlineStr">
        <is>
          <t>bio</t>
        </is>
      </c>
      <c r="C36" s="8" t="inlineStr">
        <is>
          <t>nav</t>
        </is>
      </c>
      <c r="D36" s="5">
        <f>INDEX(Mapping!$D$5:$D$20,MATCH($C36,Mapping!$A$5:$A$20,0))</f>
        <v/>
      </c>
      <c r="E36" s="5">
        <f>INDEX(Mapping!$C$30:$C$37,MATCH($B36,Mapping!$A$30:$A$37,0))</f>
        <v/>
      </c>
      <c r="F36" s="5">
        <f>INDEX(Mapping!$D$30:$D$37,MATCH($B36,Mapping!$A$30:$A$37,0))</f>
        <v/>
      </c>
      <c r="G36" s="5">
        <f>$B36&amp;"."&amp;IF(INDEX(Mapping!$E$30:$E$37,MATCH($B36,Mapping!$A$30:$A$37,0))="sub",INDEX(Mapping!$F$5:$F$20,MATCH($C36,Mapping!$A$5:$A$20,0)),"all")</f>
        <v/>
      </c>
      <c r="H36" s="5">
        <f>INDEX(Mapping!$E$5:$E$20,MATCH($C36,Mapping!$A$5:$A$20,0))</f>
        <v/>
      </c>
      <c r="I36" s="5">
        <f>INDEX(Mapping!$G$30:$G$37,MATCH($B36,Mapping!$A$30:$A$37,0))</f>
        <v/>
      </c>
      <c r="J36" s="5">
        <f>INDEX(Mapping!$H$30:$H$37,MATCH($B36,Mapping!$A$30:$A$37,0))</f>
        <v/>
      </c>
      <c r="K36" s="5">
        <f>INDEX(Mapping!$H$5:$H$20,MATCH($C36,Mapping!$A$5:$A$20,0))</f>
        <v/>
      </c>
      <c r="L36" s="5">
        <f>INDEX(Mapping!$E$45:$E$58,MATCH($G36,Mapping!$A$45:$A$58,0))</f>
        <v/>
      </c>
      <c r="M36" s="5">
        <f>INDEX(Mapping!$D$62:$D$65,MATCH(INDEX(Mapping!$G$5:$G$20,MATCH($C36,Mapping!$A$5:$A$20,0)),Mapping!$A$62:$A$65,0))</f>
        <v/>
      </c>
      <c r="N36" s="36">
        <f>INDEX(Elasticities!$F$4:$I$200,MATCH("inc|"&amp;$E36&amp;"|"&amp;$D36,Elasticities!$A$4:$A$200,0),MATCH(Settings!$C$6,Elasticities!$F$3:$I$3,0))</f>
        <v/>
      </c>
      <c r="O36" s="36">
        <f>INDEX(Elasticities!$F$4:$I$200,MATCH("usg|"&amp;$E36&amp;"|"&amp;$D36,Elasticities!$A$4:$A$200,0),MATCH(Settings!$C$6,Elasticities!$F$3:$I$3,0))</f>
        <v/>
      </c>
      <c r="P36" s="36">
        <f>INDEX(Elasticities!$F$4:$I$200,MATCH("eff|"&amp;$E36&amp;"|"&amp;$D36,Elasticities!$A$4:$A$200,0),MATCH(Settings!$C$6,Elasticities!$F$3:$I$3,0))</f>
        <v/>
      </c>
      <c r="Q36" s="27">
        <f>INDEX(Elasticities!$F$4:$I$200,MATCH("aei|"&amp;$F36&amp;"|"&amp;$D36,Elasticities!$A$4:$A$200,0),MATCH(Settings!$C$6,Elasticities!$F$3:$I$3,0))</f>
        <v/>
      </c>
      <c r="R36" s="5">
        <f>INDEX(Inputs_prices!$E$5:$E$16,MATCH($G36,Inputs_prices!$A$5:$A$16,0))</f>
        <v/>
      </c>
      <c r="S36" s="27">
        <f>INDEX(Inputs_prices!$Q$5:$Q$16,MATCH($G36,Inputs_prices!$A$5:$A$16,0))</f>
        <v/>
      </c>
      <c r="T36" s="29">
        <f>INDEX(EF_GHG!$E$4:$E$1000,MATCH(Settings!$C$4&amp;"|"&amp;$B36&amp;"|"&amp;$H36,EF_GHG!$A$4:$A$1000,0))</f>
        <v/>
      </c>
      <c r="U36" s="47">
        <f>INDEX(EnergyCons!$F$4:$F$5000,MATCH(Settings!$C$4&amp;"|"&amp;Settings!$C$7&amp;"|"&amp;$C36&amp;"|"&amp;$B36,EnergyCons!$A$4:$A$5000,0))</f>
        <v/>
      </c>
    </row>
    <row r="37">
      <c r="A37" s="5">
        <f>$B37&amp;"|"&amp;$C37</f>
        <v/>
      </c>
      <c r="B37" s="8" t="inlineStr">
        <is>
          <t>coa</t>
        </is>
      </c>
      <c r="C37" s="8" t="inlineStr">
        <is>
          <t>res</t>
        </is>
      </c>
      <c r="D37" s="5">
        <f>INDEX(Mapping!$D$5:$D$20,MATCH($C37,Mapping!$A$5:$A$20,0))</f>
        <v/>
      </c>
      <c r="E37" s="5">
        <f>INDEX(Mapping!$C$30:$C$37,MATCH($B37,Mapping!$A$30:$A$37,0))</f>
        <v/>
      </c>
      <c r="F37" s="5">
        <f>INDEX(Mapping!$D$30:$D$37,MATCH($B37,Mapping!$A$30:$A$37,0))</f>
        <v/>
      </c>
      <c r="G37" s="5">
        <f>$B37&amp;"."&amp;IF(INDEX(Mapping!$E$30:$E$37,MATCH($B37,Mapping!$A$30:$A$37,0))="sub",INDEX(Mapping!$F$5:$F$20,MATCH($C37,Mapping!$A$5:$A$20,0)),"all")</f>
        <v/>
      </c>
      <c r="H37" s="5">
        <f>INDEX(Mapping!$E$5:$E$20,MATCH($C37,Mapping!$A$5:$A$20,0))</f>
        <v/>
      </c>
      <c r="I37" s="5">
        <f>INDEX(Mapping!$G$30:$G$37,MATCH($B37,Mapping!$A$30:$A$37,0))</f>
        <v/>
      </c>
      <c r="J37" s="5">
        <f>INDEX(Mapping!$H$30:$H$37,MATCH($B37,Mapping!$A$30:$A$37,0))</f>
        <v/>
      </c>
      <c r="K37" s="5">
        <f>INDEX(Mapping!$H$5:$H$20,MATCH($C37,Mapping!$A$5:$A$20,0))</f>
        <v/>
      </c>
      <c r="L37" s="5">
        <f>INDEX(Mapping!$E$45:$E$58,MATCH($G37,Mapping!$A$45:$A$58,0))</f>
        <v/>
      </c>
      <c r="M37" s="5">
        <f>INDEX(Mapping!$D$62:$D$65,MATCH(INDEX(Mapping!$G$5:$G$20,MATCH($C37,Mapping!$A$5:$A$20,0)),Mapping!$A$62:$A$65,0))</f>
        <v/>
      </c>
      <c r="N37" s="36">
        <f>INDEX(Elasticities!$F$4:$I$200,MATCH("inc|"&amp;$E37&amp;"|"&amp;$D37,Elasticities!$A$4:$A$200,0),MATCH(Settings!$C$6,Elasticities!$F$3:$I$3,0))</f>
        <v/>
      </c>
      <c r="O37" s="36">
        <f>INDEX(Elasticities!$F$4:$I$200,MATCH("usg|"&amp;$E37&amp;"|"&amp;$D37,Elasticities!$A$4:$A$200,0),MATCH(Settings!$C$6,Elasticities!$F$3:$I$3,0))</f>
        <v/>
      </c>
      <c r="P37" s="36">
        <f>INDEX(Elasticities!$F$4:$I$200,MATCH("eff|"&amp;$E37&amp;"|"&amp;$D37,Elasticities!$A$4:$A$200,0),MATCH(Settings!$C$6,Elasticities!$F$3:$I$3,0))</f>
        <v/>
      </c>
      <c r="Q37" s="27">
        <f>INDEX(Elasticities!$F$4:$I$200,MATCH("aei|"&amp;$F37&amp;"|"&amp;$D37,Elasticities!$A$4:$A$200,0),MATCH(Settings!$C$6,Elasticities!$F$3:$I$3,0))</f>
        <v/>
      </c>
      <c r="R37" s="5">
        <f>INDEX(Inputs_prices!$E$5:$E$16,MATCH($G37,Inputs_prices!$A$5:$A$16,0))</f>
        <v/>
      </c>
      <c r="S37" s="27">
        <f>INDEX(Inputs_prices!$Q$5:$Q$16,MATCH($G37,Inputs_prices!$A$5:$A$16,0))</f>
        <v/>
      </c>
      <c r="T37" s="29">
        <f>INDEX(EF_GHG!$E$4:$E$1000,MATCH(Settings!$C$4&amp;"|"&amp;$B37&amp;"|"&amp;$H37,EF_GHG!$A$4:$A$1000,0))</f>
        <v/>
      </c>
      <c r="U37" s="47">
        <f>INDEX(EnergyCons!$F$4:$F$5000,MATCH(Settings!$C$4&amp;"|"&amp;Settings!$C$7&amp;"|"&amp;$C37&amp;"|"&amp;$B37,EnergyCons!$A$4:$A$5000,0))</f>
        <v/>
      </c>
    </row>
    <row r="38">
      <c r="A38" s="5">
        <f>$B38&amp;"|"&amp;$C38</f>
        <v/>
      </c>
      <c r="B38" s="8" t="inlineStr">
        <is>
          <t>nga</t>
        </is>
      </c>
      <c r="C38" s="8" t="inlineStr">
        <is>
          <t>res</t>
        </is>
      </c>
      <c r="D38" s="5">
        <f>INDEX(Mapping!$D$5:$D$20,MATCH($C38,Mapping!$A$5:$A$20,0))</f>
        <v/>
      </c>
      <c r="E38" s="5">
        <f>INDEX(Mapping!$C$30:$C$37,MATCH($B38,Mapping!$A$30:$A$37,0))</f>
        <v/>
      </c>
      <c r="F38" s="5">
        <f>INDEX(Mapping!$D$30:$D$37,MATCH($B38,Mapping!$A$30:$A$37,0))</f>
        <v/>
      </c>
      <c r="G38" s="5">
        <f>$B38&amp;"."&amp;IF(INDEX(Mapping!$E$30:$E$37,MATCH($B38,Mapping!$A$30:$A$37,0))="sub",INDEX(Mapping!$F$5:$F$20,MATCH($C38,Mapping!$A$5:$A$20,0)),"all")</f>
        <v/>
      </c>
      <c r="H38" s="5">
        <f>INDEX(Mapping!$E$5:$E$20,MATCH($C38,Mapping!$A$5:$A$20,0))</f>
        <v/>
      </c>
      <c r="I38" s="5">
        <f>INDEX(Mapping!$G$30:$G$37,MATCH($B38,Mapping!$A$30:$A$37,0))</f>
        <v/>
      </c>
      <c r="J38" s="5">
        <f>INDEX(Mapping!$H$30:$H$37,MATCH($B38,Mapping!$A$30:$A$37,0))</f>
        <v/>
      </c>
      <c r="K38" s="5">
        <f>INDEX(Mapping!$H$5:$H$20,MATCH($C38,Mapping!$A$5:$A$20,0))</f>
        <v/>
      </c>
      <c r="L38" s="5">
        <f>INDEX(Mapping!$E$45:$E$58,MATCH($G38,Mapping!$A$45:$A$58,0))</f>
        <v/>
      </c>
      <c r="M38" s="5">
        <f>INDEX(Mapping!$D$62:$D$65,MATCH(INDEX(Mapping!$G$5:$G$20,MATCH($C38,Mapping!$A$5:$A$20,0)),Mapping!$A$62:$A$65,0))</f>
        <v/>
      </c>
      <c r="N38" s="36">
        <f>INDEX(Elasticities!$F$4:$I$200,MATCH("inc|"&amp;$E38&amp;"|"&amp;$D38,Elasticities!$A$4:$A$200,0),MATCH(Settings!$C$6,Elasticities!$F$3:$I$3,0))</f>
        <v/>
      </c>
      <c r="O38" s="36">
        <f>INDEX(Elasticities!$F$4:$I$200,MATCH("usg|"&amp;$E38&amp;"|"&amp;$D38,Elasticities!$A$4:$A$200,0),MATCH(Settings!$C$6,Elasticities!$F$3:$I$3,0))</f>
        <v/>
      </c>
      <c r="P38" s="36">
        <f>INDEX(Elasticities!$F$4:$I$200,MATCH("eff|"&amp;$E38&amp;"|"&amp;$D38,Elasticities!$A$4:$A$200,0),MATCH(Settings!$C$6,Elasticities!$F$3:$I$3,0))</f>
        <v/>
      </c>
      <c r="Q38" s="27">
        <f>INDEX(Elasticities!$F$4:$I$200,MATCH("aei|"&amp;$F38&amp;"|"&amp;$D38,Elasticities!$A$4:$A$200,0),MATCH(Settings!$C$6,Elasticities!$F$3:$I$3,0))</f>
        <v/>
      </c>
      <c r="R38" s="5">
        <f>INDEX(Inputs_prices!$E$5:$E$16,MATCH($G38,Inputs_prices!$A$5:$A$16,0))</f>
        <v/>
      </c>
      <c r="S38" s="27">
        <f>INDEX(Inputs_prices!$Q$5:$Q$16,MATCH($G38,Inputs_prices!$A$5:$A$16,0))</f>
        <v/>
      </c>
      <c r="T38" s="29">
        <f>INDEX(EF_GHG!$E$4:$E$1000,MATCH(Settings!$C$4&amp;"|"&amp;$B38&amp;"|"&amp;$H38,EF_GHG!$A$4:$A$1000,0))</f>
        <v/>
      </c>
      <c r="U38" s="47">
        <f>INDEX(EnergyCons!$F$4:$F$5000,MATCH(Settings!$C$4&amp;"|"&amp;Settings!$C$7&amp;"|"&amp;$C38&amp;"|"&amp;$B38,EnergyCons!$A$4:$A$5000,0))</f>
        <v/>
      </c>
    </row>
    <row r="39">
      <c r="A39" s="5">
        <f>$B39&amp;"|"&amp;$C39</f>
        <v/>
      </c>
      <c r="B39" s="8" t="inlineStr">
        <is>
          <t>gso</t>
        </is>
      </c>
      <c r="C39" s="8" t="inlineStr">
        <is>
          <t>res</t>
        </is>
      </c>
      <c r="D39" s="5">
        <f>INDEX(Mapping!$D$5:$D$20,MATCH($C39,Mapping!$A$5:$A$20,0))</f>
        <v/>
      </c>
      <c r="E39" s="5">
        <f>INDEX(Mapping!$C$30:$C$37,MATCH($B39,Mapping!$A$30:$A$37,0))</f>
        <v/>
      </c>
      <c r="F39" s="5">
        <f>INDEX(Mapping!$D$30:$D$37,MATCH($B39,Mapping!$A$30:$A$37,0))</f>
        <v/>
      </c>
      <c r="G39" s="5">
        <f>$B39&amp;"."&amp;IF(INDEX(Mapping!$E$30:$E$37,MATCH($B39,Mapping!$A$30:$A$37,0))="sub",INDEX(Mapping!$F$5:$F$20,MATCH($C39,Mapping!$A$5:$A$20,0)),"all")</f>
        <v/>
      </c>
      <c r="H39" s="5">
        <f>INDEX(Mapping!$E$5:$E$20,MATCH($C39,Mapping!$A$5:$A$20,0))</f>
        <v/>
      </c>
      <c r="I39" s="5">
        <f>INDEX(Mapping!$G$30:$G$37,MATCH($B39,Mapping!$A$30:$A$37,0))</f>
        <v/>
      </c>
      <c r="J39" s="5">
        <f>INDEX(Mapping!$H$30:$H$37,MATCH($B39,Mapping!$A$30:$A$37,0))</f>
        <v/>
      </c>
      <c r="K39" s="5">
        <f>INDEX(Mapping!$H$5:$H$20,MATCH($C39,Mapping!$A$5:$A$20,0))</f>
        <v/>
      </c>
      <c r="L39" s="5">
        <f>INDEX(Mapping!$E$45:$E$58,MATCH($G39,Mapping!$A$45:$A$58,0))</f>
        <v/>
      </c>
      <c r="M39" s="5">
        <f>INDEX(Mapping!$D$62:$D$65,MATCH(INDEX(Mapping!$G$5:$G$20,MATCH($C39,Mapping!$A$5:$A$20,0)),Mapping!$A$62:$A$65,0))</f>
        <v/>
      </c>
      <c r="N39" s="36">
        <f>INDEX(Elasticities!$F$4:$I$200,MATCH("inc|"&amp;$E39&amp;"|"&amp;$D39,Elasticities!$A$4:$A$200,0),MATCH(Settings!$C$6,Elasticities!$F$3:$I$3,0))</f>
        <v/>
      </c>
      <c r="O39" s="36">
        <f>INDEX(Elasticities!$F$4:$I$200,MATCH("usg|"&amp;$E39&amp;"|"&amp;$D39,Elasticities!$A$4:$A$200,0),MATCH(Settings!$C$6,Elasticities!$F$3:$I$3,0))</f>
        <v/>
      </c>
      <c r="P39" s="36">
        <f>INDEX(Elasticities!$F$4:$I$200,MATCH("eff|"&amp;$E39&amp;"|"&amp;$D39,Elasticities!$A$4:$A$200,0),MATCH(Settings!$C$6,Elasticities!$F$3:$I$3,0))</f>
        <v/>
      </c>
      <c r="Q39" s="27">
        <f>INDEX(Elasticities!$F$4:$I$200,MATCH("aei|"&amp;$F39&amp;"|"&amp;$D39,Elasticities!$A$4:$A$200,0),MATCH(Settings!$C$6,Elasticities!$F$3:$I$3,0))</f>
        <v/>
      </c>
      <c r="R39" s="5">
        <f>INDEX(Inputs_prices!$E$5:$E$16,MATCH($G39,Inputs_prices!$A$5:$A$16,0))</f>
        <v/>
      </c>
      <c r="S39" s="27">
        <f>INDEX(Inputs_prices!$Q$5:$Q$16,MATCH($G39,Inputs_prices!$A$5:$A$16,0))</f>
        <v/>
      </c>
      <c r="T39" s="29">
        <f>INDEX(EF_GHG!$E$4:$E$1000,MATCH(Settings!$C$4&amp;"|"&amp;$B39&amp;"|"&amp;$H39,EF_GHG!$A$4:$A$1000,0))</f>
        <v/>
      </c>
      <c r="U39" s="47">
        <f>INDEX(EnergyCons!$F$4:$F$5000,MATCH(Settings!$C$4&amp;"|"&amp;Settings!$C$7&amp;"|"&amp;$C39&amp;"|"&amp;$B39,EnergyCons!$A$4:$A$5000,0))</f>
        <v/>
      </c>
    </row>
    <row r="40">
      <c r="A40" s="5">
        <f>$B40&amp;"|"&amp;$C40</f>
        <v/>
      </c>
      <c r="B40" s="8" t="inlineStr">
        <is>
          <t>die</t>
        </is>
      </c>
      <c r="C40" s="8" t="inlineStr">
        <is>
          <t>res</t>
        </is>
      </c>
      <c r="D40" s="5">
        <f>INDEX(Mapping!$D$5:$D$20,MATCH($C40,Mapping!$A$5:$A$20,0))</f>
        <v/>
      </c>
      <c r="E40" s="5">
        <f>INDEX(Mapping!$C$30:$C$37,MATCH($B40,Mapping!$A$30:$A$37,0))</f>
        <v/>
      </c>
      <c r="F40" s="5">
        <f>INDEX(Mapping!$D$30:$D$37,MATCH($B40,Mapping!$A$30:$A$37,0))</f>
        <v/>
      </c>
      <c r="G40" s="5">
        <f>$B40&amp;"."&amp;IF(INDEX(Mapping!$E$30:$E$37,MATCH($B40,Mapping!$A$30:$A$37,0))="sub",INDEX(Mapping!$F$5:$F$20,MATCH($C40,Mapping!$A$5:$A$20,0)),"all")</f>
        <v/>
      </c>
      <c r="H40" s="5">
        <f>INDEX(Mapping!$E$5:$E$20,MATCH($C40,Mapping!$A$5:$A$20,0))</f>
        <v/>
      </c>
      <c r="I40" s="5">
        <f>INDEX(Mapping!$G$30:$G$37,MATCH($B40,Mapping!$A$30:$A$37,0))</f>
        <v/>
      </c>
      <c r="J40" s="5">
        <f>INDEX(Mapping!$H$30:$H$37,MATCH($B40,Mapping!$A$30:$A$37,0))</f>
        <v/>
      </c>
      <c r="K40" s="5">
        <f>INDEX(Mapping!$H$5:$H$20,MATCH($C40,Mapping!$A$5:$A$20,0))</f>
        <v/>
      </c>
      <c r="L40" s="5">
        <f>INDEX(Mapping!$E$45:$E$58,MATCH($G40,Mapping!$A$45:$A$58,0))</f>
        <v/>
      </c>
      <c r="M40" s="5">
        <f>INDEX(Mapping!$D$62:$D$65,MATCH(INDEX(Mapping!$G$5:$G$20,MATCH($C40,Mapping!$A$5:$A$20,0)),Mapping!$A$62:$A$65,0))</f>
        <v/>
      </c>
      <c r="N40" s="36">
        <f>INDEX(Elasticities!$F$4:$I$200,MATCH("inc|"&amp;$E40&amp;"|"&amp;$D40,Elasticities!$A$4:$A$200,0),MATCH(Settings!$C$6,Elasticities!$F$3:$I$3,0))</f>
        <v/>
      </c>
      <c r="O40" s="36">
        <f>INDEX(Elasticities!$F$4:$I$200,MATCH("usg|"&amp;$E40&amp;"|"&amp;$D40,Elasticities!$A$4:$A$200,0),MATCH(Settings!$C$6,Elasticities!$F$3:$I$3,0))</f>
        <v/>
      </c>
      <c r="P40" s="36">
        <f>INDEX(Elasticities!$F$4:$I$200,MATCH("eff|"&amp;$E40&amp;"|"&amp;$D40,Elasticities!$A$4:$A$200,0),MATCH(Settings!$C$6,Elasticities!$F$3:$I$3,0))</f>
        <v/>
      </c>
      <c r="Q40" s="27">
        <f>INDEX(Elasticities!$F$4:$I$200,MATCH("aei|"&amp;$F40&amp;"|"&amp;$D40,Elasticities!$A$4:$A$200,0),MATCH(Settings!$C$6,Elasticities!$F$3:$I$3,0))</f>
        <v/>
      </c>
      <c r="R40" s="5">
        <f>INDEX(Inputs_prices!$E$5:$E$16,MATCH($G40,Inputs_prices!$A$5:$A$16,0))</f>
        <v/>
      </c>
      <c r="S40" s="27">
        <f>INDEX(Inputs_prices!$Q$5:$Q$16,MATCH($G40,Inputs_prices!$A$5:$A$16,0))</f>
        <v/>
      </c>
      <c r="T40" s="29">
        <f>INDEX(EF_GHG!$E$4:$E$1000,MATCH(Settings!$C$4&amp;"|"&amp;$B40&amp;"|"&amp;$H40,EF_GHG!$A$4:$A$1000,0))</f>
        <v/>
      </c>
      <c r="U40" s="47">
        <f>INDEX(EnergyCons!$F$4:$F$5000,MATCH(Settings!$C$4&amp;"|"&amp;Settings!$C$7&amp;"|"&amp;$C40&amp;"|"&amp;$B40,EnergyCons!$A$4:$A$5000,0))</f>
        <v/>
      </c>
    </row>
    <row r="41">
      <c r="A41" s="5">
        <f>$B41&amp;"|"&amp;$C41</f>
        <v/>
      </c>
      <c r="B41" s="8" t="inlineStr">
        <is>
          <t>lpg</t>
        </is>
      </c>
      <c r="C41" s="8" t="inlineStr">
        <is>
          <t>res</t>
        </is>
      </c>
      <c r="D41" s="5">
        <f>INDEX(Mapping!$D$5:$D$20,MATCH($C41,Mapping!$A$5:$A$20,0))</f>
        <v/>
      </c>
      <c r="E41" s="5">
        <f>INDEX(Mapping!$C$30:$C$37,MATCH($B41,Mapping!$A$30:$A$37,0))</f>
        <v/>
      </c>
      <c r="F41" s="5">
        <f>INDEX(Mapping!$D$30:$D$37,MATCH($B41,Mapping!$A$30:$A$37,0))</f>
        <v/>
      </c>
      <c r="G41" s="5">
        <f>$B41&amp;"."&amp;IF(INDEX(Mapping!$E$30:$E$37,MATCH($B41,Mapping!$A$30:$A$37,0))="sub",INDEX(Mapping!$F$5:$F$20,MATCH($C41,Mapping!$A$5:$A$20,0)),"all")</f>
        <v/>
      </c>
      <c r="H41" s="5">
        <f>INDEX(Mapping!$E$5:$E$20,MATCH($C41,Mapping!$A$5:$A$20,0))</f>
        <v/>
      </c>
      <c r="I41" s="5">
        <f>INDEX(Mapping!$G$30:$G$37,MATCH($B41,Mapping!$A$30:$A$37,0))</f>
        <v/>
      </c>
      <c r="J41" s="5">
        <f>INDEX(Mapping!$H$30:$H$37,MATCH($B41,Mapping!$A$30:$A$37,0))</f>
        <v/>
      </c>
      <c r="K41" s="5">
        <f>INDEX(Mapping!$H$5:$H$20,MATCH($C41,Mapping!$A$5:$A$20,0))</f>
        <v/>
      </c>
      <c r="L41" s="5">
        <f>INDEX(Mapping!$E$45:$E$58,MATCH($G41,Mapping!$A$45:$A$58,0))</f>
        <v/>
      </c>
      <c r="M41" s="5">
        <f>INDEX(Mapping!$D$62:$D$65,MATCH(INDEX(Mapping!$G$5:$G$20,MATCH($C41,Mapping!$A$5:$A$20,0)),Mapping!$A$62:$A$65,0))</f>
        <v/>
      </c>
      <c r="N41" s="36">
        <f>INDEX(Elasticities!$F$4:$I$200,MATCH("inc|"&amp;$E41&amp;"|"&amp;$D41,Elasticities!$A$4:$A$200,0),MATCH(Settings!$C$6,Elasticities!$F$3:$I$3,0))</f>
        <v/>
      </c>
      <c r="O41" s="36">
        <f>INDEX(Elasticities!$F$4:$I$200,MATCH("usg|"&amp;$E41&amp;"|"&amp;$D41,Elasticities!$A$4:$A$200,0),MATCH(Settings!$C$6,Elasticities!$F$3:$I$3,0))</f>
        <v/>
      </c>
      <c r="P41" s="36">
        <f>INDEX(Elasticities!$F$4:$I$200,MATCH("eff|"&amp;$E41&amp;"|"&amp;$D41,Elasticities!$A$4:$A$200,0),MATCH(Settings!$C$6,Elasticities!$F$3:$I$3,0))</f>
        <v/>
      </c>
      <c r="Q41" s="27">
        <f>INDEX(Elasticities!$F$4:$I$200,MATCH("aei|"&amp;$F41&amp;"|"&amp;$D41,Elasticities!$A$4:$A$200,0),MATCH(Settings!$C$6,Elasticities!$F$3:$I$3,0))</f>
        <v/>
      </c>
      <c r="R41" s="5">
        <f>INDEX(Inputs_prices!$E$5:$E$16,MATCH($G41,Inputs_prices!$A$5:$A$16,0))</f>
        <v/>
      </c>
      <c r="S41" s="27">
        <f>INDEX(Inputs_prices!$Q$5:$Q$16,MATCH($G41,Inputs_prices!$A$5:$A$16,0))</f>
        <v/>
      </c>
      <c r="T41" s="29">
        <f>INDEX(EF_GHG!$E$4:$E$1000,MATCH(Settings!$C$4&amp;"|"&amp;$B41&amp;"|"&amp;$H41,EF_GHG!$A$4:$A$1000,0))</f>
        <v/>
      </c>
      <c r="U41" s="47">
        <f>INDEX(EnergyCons!$F$4:$F$5000,MATCH(Settings!$C$4&amp;"|"&amp;Settings!$C$7&amp;"|"&amp;$C41&amp;"|"&amp;$B41,EnergyCons!$A$4:$A$5000,0))</f>
        <v/>
      </c>
    </row>
    <row r="42">
      <c r="A42" s="5">
        <f>$B42&amp;"|"&amp;$C42</f>
        <v/>
      </c>
      <c r="B42" s="8" t="inlineStr">
        <is>
          <t>ker</t>
        </is>
      </c>
      <c r="C42" s="8" t="inlineStr">
        <is>
          <t>res</t>
        </is>
      </c>
      <c r="D42" s="5">
        <f>INDEX(Mapping!$D$5:$D$20,MATCH($C42,Mapping!$A$5:$A$20,0))</f>
        <v/>
      </c>
      <c r="E42" s="5">
        <f>INDEX(Mapping!$C$30:$C$37,MATCH($B42,Mapping!$A$30:$A$37,0))</f>
        <v/>
      </c>
      <c r="F42" s="5">
        <f>INDEX(Mapping!$D$30:$D$37,MATCH($B42,Mapping!$A$30:$A$37,0))</f>
        <v/>
      </c>
      <c r="G42" s="5">
        <f>$B42&amp;"."&amp;IF(INDEX(Mapping!$E$30:$E$37,MATCH($B42,Mapping!$A$30:$A$37,0))="sub",INDEX(Mapping!$F$5:$F$20,MATCH($C42,Mapping!$A$5:$A$20,0)),"all")</f>
        <v/>
      </c>
      <c r="H42" s="5">
        <f>INDEX(Mapping!$E$5:$E$20,MATCH($C42,Mapping!$A$5:$A$20,0))</f>
        <v/>
      </c>
      <c r="I42" s="5">
        <f>INDEX(Mapping!$G$30:$G$37,MATCH($B42,Mapping!$A$30:$A$37,0))</f>
        <v/>
      </c>
      <c r="J42" s="5">
        <f>INDEX(Mapping!$H$30:$H$37,MATCH($B42,Mapping!$A$30:$A$37,0))</f>
        <v/>
      </c>
      <c r="K42" s="5">
        <f>INDEX(Mapping!$H$5:$H$20,MATCH($C42,Mapping!$A$5:$A$20,0))</f>
        <v/>
      </c>
      <c r="L42" s="5">
        <f>INDEX(Mapping!$E$45:$E$58,MATCH($G42,Mapping!$A$45:$A$58,0))</f>
        <v/>
      </c>
      <c r="M42" s="5">
        <f>INDEX(Mapping!$D$62:$D$65,MATCH(INDEX(Mapping!$G$5:$G$20,MATCH($C42,Mapping!$A$5:$A$20,0)),Mapping!$A$62:$A$65,0))</f>
        <v/>
      </c>
      <c r="N42" s="36">
        <f>INDEX(Elasticities!$F$4:$I$200,MATCH("inc|"&amp;$E42&amp;"|"&amp;$D42,Elasticities!$A$4:$A$200,0),MATCH(Settings!$C$6,Elasticities!$F$3:$I$3,0))</f>
        <v/>
      </c>
      <c r="O42" s="36">
        <f>INDEX(Elasticities!$F$4:$I$200,MATCH("usg|"&amp;$E42&amp;"|"&amp;$D42,Elasticities!$A$4:$A$200,0),MATCH(Settings!$C$6,Elasticities!$F$3:$I$3,0))</f>
        <v/>
      </c>
      <c r="P42" s="36">
        <f>INDEX(Elasticities!$F$4:$I$200,MATCH("eff|"&amp;$E42&amp;"|"&amp;$D42,Elasticities!$A$4:$A$200,0),MATCH(Settings!$C$6,Elasticities!$F$3:$I$3,0))</f>
        <v/>
      </c>
      <c r="Q42" s="27">
        <f>INDEX(Elasticities!$F$4:$I$200,MATCH("aei|"&amp;$F42&amp;"|"&amp;$D42,Elasticities!$A$4:$A$200,0),MATCH(Settings!$C$6,Elasticities!$F$3:$I$3,0))</f>
        <v/>
      </c>
      <c r="R42" s="5">
        <f>INDEX(Inputs_prices!$E$5:$E$16,MATCH($G42,Inputs_prices!$A$5:$A$16,0))</f>
        <v/>
      </c>
      <c r="S42" s="27">
        <f>INDEX(Inputs_prices!$Q$5:$Q$16,MATCH($G42,Inputs_prices!$A$5:$A$16,0))</f>
        <v/>
      </c>
      <c r="T42" s="29">
        <f>INDEX(EF_GHG!$E$4:$E$1000,MATCH(Settings!$C$4&amp;"|"&amp;$B42&amp;"|"&amp;$H42,EF_GHG!$A$4:$A$1000,0))</f>
        <v/>
      </c>
      <c r="U42" s="47">
        <f>INDEX(EnergyCons!$F$4:$F$5000,MATCH(Settings!$C$4&amp;"|"&amp;Settings!$C$7&amp;"|"&amp;$C42&amp;"|"&amp;$B42,EnergyCons!$A$4:$A$5000,0))</f>
        <v/>
      </c>
    </row>
    <row r="43">
      <c r="A43" s="5">
        <f>$B43&amp;"|"&amp;$C43</f>
        <v/>
      </c>
      <c r="B43" s="8" t="inlineStr">
        <is>
          <t>oop</t>
        </is>
      </c>
      <c r="C43" s="8" t="inlineStr">
        <is>
          <t>res</t>
        </is>
      </c>
      <c r="D43" s="5">
        <f>INDEX(Mapping!$D$5:$D$20,MATCH($C43,Mapping!$A$5:$A$20,0))</f>
        <v/>
      </c>
      <c r="E43" s="5">
        <f>INDEX(Mapping!$C$30:$C$37,MATCH($B43,Mapping!$A$30:$A$37,0))</f>
        <v/>
      </c>
      <c r="F43" s="5">
        <f>INDEX(Mapping!$D$30:$D$37,MATCH($B43,Mapping!$A$30:$A$37,0))</f>
        <v/>
      </c>
      <c r="G43" s="5">
        <f>$B43&amp;"."&amp;IF(INDEX(Mapping!$E$30:$E$37,MATCH($B43,Mapping!$A$30:$A$37,0))="sub",INDEX(Mapping!$F$5:$F$20,MATCH($C43,Mapping!$A$5:$A$20,0)),"all")</f>
        <v/>
      </c>
      <c r="H43" s="5">
        <f>INDEX(Mapping!$E$5:$E$20,MATCH($C43,Mapping!$A$5:$A$20,0))</f>
        <v/>
      </c>
      <c r="I43" s="5">
        <f>INDEX(Mapping!$G$30:$G$37,MATCH($B43,Mapping!$A$30:$A$37,0))</f>
        <v/>
      </c>
      <c r="J43" s="5">
        <f>INDEX(Mapping!$H$30:$H$37,MATCH($B43,Mapping!$A$30:$A$37,0))</f>
        <v/>
      </c>
      <c r="K43" s="5">
        <f>INDEX(Mapping!$H$5:$H$20,MATCH($C43,Mapping!$A$5:$A$20,0))</f>
        <v/>
      </c>
      <c r="L43" s="5">
        <f>INDEX(Mapping!$E$45:$E$58,MATCH($G43,Mapping!$A$45:$A$58,0))</f>
        <v/>
      </c>
      <c r="M43" s="5">
        <f>INDEX(Mapping!$D$62:$D$65,MATCH(INDEX(Mapping!$G$5:$G$20,MATCH($C43,Mapping!$A$5:$A$20,0)),Mapping!$A$62:$A$65,0))</f>
        <v/>
      </c>
      <c r="N43" s="36">
        <f>INDEX(Elasticities!$F$4:$I$200,MATCH("inc|"&amp;$E43&amp;"|"&amp;$D43,Elasticities!$A$4:$A$200,0),MATCH(Settings!$C$6,Elasticities!$F$3:$I$3,0))</f>
        <v/>
      </c>
      <c r="O43" s="36">
        <f>INDEX(Elasticities!$F$4:$I$200,MATCH("usg|"&amp;$E43&amp;"|"&amp;$D43,Elasticities!$A$4:$A$200,0),MATCH(Settings!$C$6,Elasticities!$F$3:$I$3,0))</f>
        <v/>
      </c>
      <c r="P43" s="36">
        <f>INDEX(Elasticities!$F$4:$I$200,MATCH("eff|"&amp;$E43&amp;"|"&amp;$D43,Elasticities!$A$4:$A$200,0),MATCH(Settings!$C$6,Elasticities!$F$3:$I$3,0))</f>
        <v/>
      </c>
      <c r="Q43" s="27">
        <f>INDEX(Elasticities!$F$4:$I$200,MATCH("aei|"&amp;$F43&amp;"|"&amp;$D43,Elasticities!$A$4:$A$200,0),MATCH(Settings!$C$6,Elasticities!$F$3:$I$3,0))</f>
        <v/>
      </c>
      <c r="R43" s="5">
        <f>INDEX(Inputs_prices!$E$5:$E$16,MATCH($G43,Inputs_prices!$A$5:$A$16,0))</f>
        <v/>
      </c>
      <c r="S43" s="27">
        <f>INDEX(Inputs_prices!$Q$5:$Q$16,MATCH($G43,Inputs_prices!$A$5:$A$16,0))</f>
        <v/>
      </c>
      <c r="T43" s="29">
        <f>INDEX(EF_GHG!$E$4:$E$1000,MATCH(Settings!$C$4&amp;"|"&amp;$B43&amp;"|"&amp;$H43,EF_GHG!$A$4:$A$1000,0))</f>
        <v/>
      </c>
      <c r="U43" s="47">
        <f>INDEX(EnergyCons!$F$4:$F$5000,MATCH(Settings!$C$4&amp;"|"&amp;Settings!$C$7&amp;"|"&amp;$C43&amp;"|"&amp;$B43,EnergyCons!$A$4:$A$5000,0))</f>
        <v/>
      </c>
    </row>
    <row r="44">
      <c r="A44" s="5">
        <f>$B44&amp;"|"&amp;$C44</f>
        <v/>
      </c>
      <c r="B44" s="8" t="inlineStr">
        <is>
          <t>bio</t>
        </is>
      </c>
      <c r="C44" s="8" t="inlineStr">
        <is>
          <t>res</t>
        </is>
      </c>
      <c r="D44" s="5">
        <f>INDEX(Mapping!$D$5:$D$20,MATCH($C44,Mapping!$A$5:$A$20,0))</f>
        <v/>
      </c>
      <c r="E44" s="5">
        <f>INDEX(Mapping!$C$30:$C$37,MATCH($B44,Mapping!$A$30:$A$37,0))</f>
        <v/>
      </c>
      <c r="F44" s="5">
        <f>INDEX(Mapping!$D$30:$D$37,MATCH($B44,Mapping!$A$30:$A$37,0))</f>
        <v/>
      </c>
      <c r="G44" s="5">
        <f>$B44&amp;"."&amp;IF(INDEX(Mapping!$E$30:$E$37,MATCH($B44,Mapping!$A$30:$A$37,0))="sub",INDEX(Mapping!$F$5:$F$20,MATCH($C44,Mapping!$A$5:$A$20,0)),"all")</f>
        <v/>
      </c>
      <c r="H44" s="5">
        <f>INDEX(Mapping!$E$5:$E$20,MATCH($C44,Mapping!$A$5:$A$20,0))</f>
        <v/>
      </c>
      <c r="I44" s="5">
        <f>INDEX(Mapping!$G$30:$G$37,MATCH($B44,Mapping!$A$30:$A$37,0))</f>
        <v/>
      </c>
      <c r="J44" s="5">
        <f>INDEX(Mapping!$H$30:$H$37,MATCH($B44,Mapping!$A$30:$A$37,0))</f>
        <v/>
      </c>
      <c r="K44" s="5">
        <f>INDEX(Mapping!$H$5:$H$20,MATCH($C44,Mapping!$A$5:$A$20,0))</f>
        <v/>
      </c>
      <c r="L44" s="5">
        <f>INDEX(Mapping!$E$45:$E$58,MATCH($G44,Mapping!$A$45:$A$58,0))</f>
        <v/>
      </c>
      <c r="M44" s="5">
        <f>INDEX(Mapping!$D$62:$D$65,MATCH(INDEX(Mapping!$G$5:$G$20,MATCH($C44,Mapping!$A$5:$A$20,0)),Mapping!$A$62:$A$65,0))</f>
        <v/>
      </c>
      <c r="N44" s="36">
        <f>INDEX(Elasticities!$F$4:$I$200,MATCH("inc|"&amp;$E44&amp;"|"&amp;$D44,Elasticities!$A$4:$A$200,0),MATCH(Settings!$C$6,Elasticities!$F$3:$I$3,0))</f>
        <v/>
      </c>
      <c r="O44" s="36">
        <f>INDEX(Elasticities!$F$4:$I$200,MATCH("usg|"&amp;$E44&amp;"|"&amp;$D44,Elasticities!$A$4:$A$200,0),MATCH(Settings!$C$6,Elasticities!$F$3:$I$3,0))</f>
        <v/>
      </c>
      <c r="P44" s="36">
        <f>INDEX(Elasticities!$F$4:$I$200,MATCH("eff|"&amp;$E44&amp;"|"&amp;$D44,Elasticities!$A$4:$A$200,0),MATCH(Settings!$C$6,Elasticities!$F$3:$I$3,0))</f>
        <v/>
      </c>
      <c r="Q44" s="27">
        <f>INDEX(Elasticities!$F$4:$I$200,MATCH("aei|"&amp;$F44&amp;"|"&amp;$D44,Elasticities!$A$4:$A$200,0),MATCH(Settings!$C$6,Elasticities!$F$3:$I$3,0))</f>
        <v/>
      </c>
      <c r="R44" s="5">
        <f>INDEX(Inputs_prices!$E$5:$E$16,MATCH($G44,Inputs_prices!$A$5:$A$16,0))</f>
        <v/>
      </c>
      <c r="S44" s="27">
        <f>INDEX(Inputs_prices!$Q$5:$Q$16,MATCH($G44,Inputs_prices!$A$5:$A$16,0))</f>
        <v/>
      </c>
      <c r="T44" s="29">
        <f>INDEX(EF_GHG!$E$4:$E$1000,MATCH(Settings!$C$4&amp;"|"&amp;$B44&amp;"|"&amp;$H44,EF_GHG!$A$4:$A$1000,0))</f>
        <v/>
      </c>
      <c r="U44" s="47">
        <f>INDEX(EnergyCons!$F$4:$F$5000,MATCH(Settings!$C$4&amp;"|"&amp;Settings!$C$7&amp;"|"&amp;$C44&amp;"|"&amp;$B44,EnergyCons!$A$4:$A$5000,0))</f>
        <v/>
      </c>
    </row>
    <row r="45">
      <c r="A45" s="5">
        <f>$B45&amp;"|"&amp;$C45</f>
        <v/>
      </c>
      <c r="B45" s="8" t="inlineStr">
        <is>
          <t>coa</t>
        </is>
      </c>
      <c r="C45" s="8" t="inlineStr">
        <is>
          <t>foo</t>
        </is>
      </c>
      <c r="D45" s="5">
        <f>INDEX(Mapping!$D$5:$D$20,MATCH($C45,Mapping!$A$5:$A$20,0))</f>
        <v/>
      </c>
      <c r="E45" s="5">
        <f>INDEX(Mapping!$C$30:$C$37,MATCH($B45,Mapping!$A$30:$A$37,0))</f>
        <v/>
      </c>
      <c r="F45" s="5">
        <f>INDEX(Mapping!$D$30:$D$37,MATCH($B45,Mapping!$A$30:$A$37,0))</f>
        <v/>
      </c>
      <c r="G45" s="5">
        <f>$B45&amp;"."&amp;IF(INDEX(Mapping!$E$30:$E$37,MATCH($B45,Mapping!$A$30:$A$37,0))="sub",INDEX(Mapping!$F$5:$F$20,MATCH($C45,Mapping!$A$5:$A$20,0)),"all")</f>
        <v/>
      </c>
      <c r="H45" s="5">
        <f>INDEX(Mapping!$E$5:$E$20,MATCH($C45,Mapping!$A$5:$A$20,0))</f>
        <v/>
      </c>
      <c r="I45" s="5">
        <f>INDEX(Mapping!$G$30:$G$37,MATCH($B45,Mapping!$A$30:$A$37,0))</f>
        <v/>
      </c>
      <c r="J45" s="5">
        <f>INDEX(Mapping!$H$30:$H$37,MATCH($B45,Mapping!$A$30:$A$37,0))</f>
        <v/>
      </c>
      <c r="K45" s="5">
        <f>INDEX(Mapping!$H$5:$H$20,MATCH($C45,Mapping!$A$5:$A$20,0))</f>
        <v/>
      </c>
      <c r="L45" s="5">
        <f>INDEX(Mapping!$E$45:$E$58,MATCH($G45,Mapping!$A$45:$A$58,0))</f>
        <v/>
      </c>
      <c r="M45" s="5">
        <f>INDEX(Mapping!$D$62:$D$65,MATCH(INDEX(Mapping!$G$5:$G$20,MATCH($C45,Mapping!$A$5:$A$20,0)),Mapping!$A$62:$A$65,0))</f>
        <v/>
      </c>
      <c r="N45" s="36">
        <f>INDEX(Elasticities!$F$4:$I$200,MATCH("inc|"&amp;$E45&amp;"|"&amp;$D45,Elasticities!$A$4:$A$200,0),MATCH(Settings!$C$6,Elasticities!$F$3:$I$3,0))</f>
        <v/>
      </c>
      <c r="O45" s="36">
        <f>INDEX(Elasticities!$F$4:$I$200,MATCH("usg|"&amp;$E45&amp;"|"&amp;$D45,Elasticities!$A$4:$A$200,0),MATCH(Settings!$C$6,Elasticities!$F$3:$I$3,0))</f>
        <v/>
      </c>
      <c r="P45" s="36">
        <f>INDEX(Elasticities!$F$4:$I$200,MATCH("eff|"&amp;$E45&amp;"|"&amp;$D45,Elasticities!$A$4:$A$200,0),MATCH(Settings!$C$6,Elasticities!$F$3:$I$3,0))</f>
        <v/>
      </c>
      <c r="Q45" s="27">
        <f>INDEX(Elasticities!$F$4:$I$200,MATCH("aei|"&amp;$F45&amp;"|"&amp;$D45,Elasticities!$A$4:$A$200,0),MATCH(Settings!$C$6,Elasticities!$F$3:$I$3,0))</f>
        <v/>
      </c>
      <c r="R45" s="5">
        <f>INDEX(Inputs_prices!$E$5:$E$16,MATCH($G45,Inputs_prices!$A$5:$A$16,0))</f>
        <v/>
      </c>
      <c r="S45" s="27">
        <f>INDEX(Inputs_prices!$Q$5:$Q$16,MATCH($G45,Inputs_prices!$A$5:$A$16,0))</f>
        <v/>
      </c>
      <c r="T45" s="29">
        <f>INDEX(EF_GHG!$E$4:$E$1000,MATCH(Settings!$C$4&amp;"|"&amp;$B45&amp;"|"&amp;$H45,EF_GHG!$A$4:$A$1000,0))</f>
        <v/>
      </c>
      <c r="U45" s="47">
        <f>INDEX(EnergyCons!$F$4:$F$5000,MATCH(Settings!$C$4&amp;"|"&amp;Settings!$C$7&amp;"|"&amp;$C45&amp;"|"&amp;$B45,EnergyCons!$A$4:$A$5000,0))</f>
        <v/>
      </c>
    </row>
    <row r="46">
      <c r="A46" s="5">
        <f>$B46&amp;"|"&amp;$C46</f>
        <v/>
      </c>
      <c r="B46" s="8" t="inlineStr">
        <is>
          <t>nga</t>
        </is>
      </c>
      <c r="C46" s="8" t="inlineStr">
        <is>
          <t>foo</t>
        </is>
      </c>
      <c r="D46" s="5">
        <f>INDEX(Mapping!$D$5:$D$20,MATCH($C46,Mapping!$A$5:$A$20,0))</f>
        <v/>
      </c>
      <c r="E46" s="5">
        <f>INDEX(Mapping!$C$30:$C$37,MATCH($B46,Mapping!$A$30:$A$37,0))</f>
        <v/>
      </c>
      <c r="F46" s="5">
        <f>INDEX(Mapping!$D$30:$D$37,MATCH($B46,Mapping!$A$30:$A$37,0))</f>
        <v/>
      </c>
      <c r="G46" s="5">
        <f>$B46&amp;"."&amp;IF(INDEX(Mapping!$E$30:$E$37,MATCH($B46,Mapping!$A$30:$A$37,0))="sub",INDEX(Mapping!$F$5:$F$20,MATCH($C46,Mapping!$A$5:$A$20,0)),"all")</f>
        <v/>
      </c>
      <c r="H46" s="5">
        <f>INDEX(Mapping!$E$5:$E$20,MATCH($C46,Mapping!$A$5:$A$20,0))</f>
        <v/>
      </c>
      <c r="I46" s="5">
        <f>INDEX(Mapping!$G$30:$G$37,MATCH($B46,Mapping!$A$30:$A$37,0))</f>
        <v/>
      </c>
      <c r="J46" s="5">
        <f>INDEX(Mapping!$H$30:$H$37,MATCH($B46,Mapping!$A$30:$A$37,0))</f>
        <v/>
      </c>
      <c r="K46" s="5">
        <f>INDEX(Mapping!$H$5:$H$20,MATCH($C46,Mapping!$A$5:$A$20,0))</f>
        <v/>
      </c>
      <c r="L46" s="5">
        <f>INDEX(Mapping!$E$45:$E$58,MATCH($G46,Mapping!$A$45:$A$58,0))</f>
        <v/>
      </c>
      <c r="M46" s="5">
        <f>INDEX(Mapping!$D$62:$D$65,MATCH(INDEX(Mapping!$G$5:$G$20,MATCH($C46,Mapping!$A$5:$A$20,0)),Mapping!$A$62:$A$65,0))</f>
        <v/>
      </c>
      <c r="N46" s="36">
        <f>INDEX(Elasticities!$F$4:$I$200,MATCH("inc|"&amp;$E46&amp;"|"&amp;$D46,Elasticities!$A$4:$A$200,0),MATCH(Settings!$C$6,Elasticities!$F$3:$I$3,0))</f>
        <v/>
      </c>
      <c r="O46" s="36">
        <f>INDEX(Elasticities!$F$4:$I$200,MATCH("usg|"&amp;$E46&amp;"|"&amp;$D46,Elasticities!$A$4:$A$200,0),MATCH(Settings!$C$6,Elasticities!$F$3:$I$3,0))</f>
        <v/>
      </c>
      <c r="P46" s="36">
        <f>INDEX(Elasticities!$F$4:$I$200,MATCH("eff|"&amp;$E46&amp;"|"&amp;$D46,Elasticities!$A$4:$A$200,0),MATCH(Settings!$C$6,Elasticities!$F$3:$I$3,0))</f>
        <v/>
      </c>
      <c r="Q46" s="27">
        <f>INDEX(Elasticities!$F$4:$I$200,MATCH("aei|"&amp;$F46&amp;"|"&amp;$D46,Elasticities!$A$4:$A$200,0),MATCH(Settings!$C$6,Elasticities!$F$3:$I$3,0))</f>
        <v/>
      </c>
      <c r="R46" s="5">
        <f>INDEX(Inputs_prices!$E$5:$E$16,MATCH($G46,Inputs_prices!$A$5:$A$16,0))</f>
        <v/>
      </c>
      <c r="S46" s="27">
        <f>INDEX(Inputs_prices!$Q$5:$Q$16,MATCH($G46,Inputs_prices!$A$5:$A$16,0))</f>
        <v/>
      </c>
      <c r="T46" s="29">
        <f>INDEX(EF_GHG!$E$4:$E$1000,MATCH(Settings!$C$4&amp;"|"&amp;$B46&amp;"|"&amp;$H46,EF_GHG!$A$4:$A$1000,0))</f>
        <v/>
      </c>
      <c r="U46" s="47">
        <f>INDEX(EnergyCons!$F$4:$F$5000,MATCH(Settings!$C$4&amp;"|"&amp;Settings!$C$7&amp;"|"&amp;$C46&amp;"|"&amp;$B46,EnergyCons!$A$4:$A$5000,0))</f>
        <v/>
      </c>
    </row>
    <row r="47">
      <c r="A47" s="5">
        <f>$B47&amp;"|"&amp;$C47</f>
        <v/>
      </c>
      <c r="B47" s="8" t="inlineStr">
        <is>
          <t>gso</t>
        </is>
      </c>
      <c r="C47" s="8" t="inlineStr">
        <is>
          <t>foo</t>
        </is>
      </c>
      <c r="D47" s="5">
        <f>INDEX(Mapping!$D$5:$D$20,MATCH($C47,Mapping!$A$5:$A$20,0))</f>
        <v/>
      </c>
      <c r="E47" s="5">
        <f>INDEX(Mapping!$C$30:$C$37,MATCH($B47,Mapping!$A$30:$A$37,0))</f>
        <v/>
      </c>
      <c r="F47" s="5">
        <f>INDEX(Mapping!$D$30:$D$37,MATCH($B47,Mapping!$A$30:$A$37,0))</f>
        <v/>
      </c>
      <c r="G47" s="5">
        <f>$B47&amp;"."&amp;IF(INDEX(Mapping!$E$30:$E$37,MATCH($B47,Mapping!$A$30:$A$37,0))="sub",INDEX(Mapping!$F$5:$F$20,MATCH($C47,Mapping!$A$5:$A$20,0)),"all")</f>
        <v/>
      </c>
      <c r="H47" s="5">
        <f>INDEX(Mapping!$E$5:$E$20,MATCH($C47,Mapping!$A$5:$A$20,0))</f>
        <v/>
      </c>
      <c r="I47" s="5">
        <f>INDEX(Mapping!$G$30:$G$37,MATCH($B47,Mapping!$A$30:$A$37,0))</f>
        <v/>
      </c>
      <c r="J47" s="5">
        <f>INDEX(Mapping!$H$30:$H$37,MATCH($B47,Mapping!$A$30:$A$37,0))</f>
        <v/>
      </c>
      <c r="K47" s="5">
        <f>INDEX(Mapping!$H$5:$H$20,MATCH($C47,Mapping!$A$5:$A$20,0))</f>
        <v/>
      </c>
      <c r="L47" s="5">
        <f>INDEX(Mapping!$E$45:$E$58,MATCH($G47,Mapping!$A$45:$A$58,0))</f>
        <v/>
      </c>
      <c r="M47" s="5">
        <f>INDEX(Mapping!$D$62:$D$65,MATCH(INDEX(Mapping!$G$5:$G$20,MATCH($C47,Mapping!$A$5:$A$20,0)),Mapping!$A$62:$A$65,0))</f>
        <v/>
      </c>
      <c r="N47" s="36">
        <f>INDEX(Elasticities!$F$4:$I$200,MATCH("inc|"&amp;$E47&amp;"|"&amp;$D47,Elasticities!$A$4:$A$200,0),MATCH(Settings!$C$6,Elasticities!$F$3:$I$3,0))</f>
        <v/>
      </c>
      <c r="O47" s="36">
        <f>INDEX(Elasticities!$F$4:$I$200,MATCH("usg|"&amp;$E47&amp;"|"&amp;$D47,Elasticities!$A$4:$A$200,0),MATCH(Settings!$C$6,Elasticities!$F$3:$I$3,0))</f>
        <v/>
      </c>
      <c r="P47" s="36">
        <f>INDEX(Elasticities!$F$4:$I$200,MATCH("eff|"&amp;$E47&amp;"|"&amp;$D47,Elasticities!$A$4:$A$200,0),MATCH(Settings!$C$6,Elasticities!$F$3:$I$3,0))</f>
        <v/>
      </c>
      <c r="Q47" s="27">
        <f>INDEX(Elasticities!$F$4:$I$200,MATCH("aei|"&amp;$F47&amp;"|"&amp;$D47,Elasticities!$A$4:$A$200,0),MATCH(Settings!$C$6,Elasticities!$F$3:$I$3,0))</f>
        <v/>
      </c>
      <c r="R47" s="5">
        <f>INDEX(Inputs_prices!$E$5:$E$16,MATCH($G47,Inputs_prices!$A$5:$A$16,0))</f>
        <v/>
      </c>
      <c r="S47" s="27">
        <f>INDEX(Inputs_prices!$Q$5:$Q$16,MATCH($G47,Inputs_prices!$A$5:$A$16,0))</f>
        <v/>
      </c>
      <c r="T47" s="29">
        <f>INDEX(EF_GHG!$E$4:$E$1000,MATCH(Settings!$C$4&amp;"|"&amp;$B47&amp;"|"&amp;$H47,EF_GHG!$A$4:$A$1000,0))</f>
        <v/>
      </c>
      <c r="U47" s="47">
        <f>INDEX(EnergyCons!$F$4:$F$5000,MATCH(Settings!$C$4&amp;"|"&amp;Settings!$C$7&amp;"|"&amp;$C47&amp;"|"&amp;$B47,EnergyCons!$A$4:$A$5000,0))</f>
        <v/>
      </c>
    </row>
    <row r="48">
      <c r="A48" s="5">
        <f>$B48&amp;"|"&amp;$C48</f>
        <v/>
      </c>
      <c r="B48" s="8" t="inlineStr">
        <is>
          <t>die</t>
        </is>
      </c>
      <c r="C48" s="8" t="inlineStr">
        <is>
          <t>foo</t>
        </is>
      </c>
      <c r="D48" s="5">
        <f>INDEX(Mapping!$D$5:$D$20,MATCH($C48,Mapping!$A$5:$A$20,0))</f>
        <v/>
      </c>
      <c r="E48" s="5">
        <f>INDEX(Mapping!$C$30:$C$37,MATCH($B48,Mapping!$A$30:$A$37,0))</f>
        <v/>
      </c>
      <c r="F48" s="5">
        <f>INDEX(Mapping!$D$30:$D$37,MATCH($B48,Mapping!$A$30:$A$37,0))</f>
        <v/>
      </c>
      <c r="G48" s="5">
        <f>$B48&amp;"."&amp;IF(INDEX(Mapping!$E$30:$E$37,MATCH($B48,Mapping!$A$30:$A$37,0))="sub",INDEX(Mapping!$F$5:$F$20,MATCH($C48,Mapping!$A$5:$A$20,0)),"all")</f>
        <v/>
      </c>
      <c r="H48" s="5">
        <f>INDEX(Mapping!$E$5:$E$20,MATCH($C48,Mapping!$A$5:$A$20,0))</f>
        <v/>
      </c>
      <c r="I48" s="5">
        <f>INDEX(Mapping!$G$30:$G$37,MATCH($B48,Mapping!$A$30:$A$37,0))</f>
        <v/>
      </c>
      <c r="J48" s="5">
        <f>INDEX(Mapping!$H$30:$H$37,MATCH($B48,Mapping!$A$30:$A$37,0))</f>
        <v/>
      </c>
      <c r="K48" s="5">
        <f>INDEX(Mapping!$H$5:$H$20,MATCH($C48,Mapping!$A$5:$A$20,0))</f>
        <v/>
      </c>
      <c r="L48" s="5">
        <f>INDEX(Mapping!$E$45:$E$58,MATCH($G48,Mapping!$A$45:$A$58,0))</f>
        <v/>
      </c>
      <c r="M48" s="5">
        <f>INDEX(Mapping!$D$62:$D$65,MATCH(INDEX(Mapping!$G$5:$G$20,MATCH($C48,Mapping!$A$5:$A$20,0)),Mapping!$A$62:$A$65,0))</f>
        <v/>
      </c>
      <c r="N48" s="36">
        <f>INDEX(Elasticities!$F$4:$I$200,MATCH("inc|"&amp;$E48&amp;"|"&amp;$D48,Elasticities!$A$4:$A$200,0),MATCH(Settings!$C$6,Elasticities!$F$3:$I$3,0))</f>
        <v/>
      </c>
      <c r="O48" s="36">
        <f>INDEX(Elasticities!$F$4:$I$200,MATCH("usg|"&amp;$E48&amp;"|"&amp;$D48,Elasticities!$A$4:$A$200,0),MATCH(Settings!$C$6,Elasticities!$F$3:$I$3,0))</f>
        <v/>
      </c>
      <c r="P48" s="36">
        <f>INDEX(Elasticities!$F$4:$I$200,MATCH("eff|"&amp;$E48&amp;"|"&amp;$D48,Elasticities!$A$4:$A$200,0),MATCH(Settings!$C$6,Elasticities!$F$3:$I$3,0))</f>
        <v/>
      </c>
      <c r="Q48" s="27">
        <f>INDEX(Elasticities!$F$4:$I$200,MATCH("aei|"&amp;$F48&amp;"|"&amp;$D48,Elasticities!$A$4:$A$200,0),MATCH(Settings!$C$6,Elasticities!$F$3:$I$3,0))</f>
        <v/>
      </c>
      <c r="R48" s="5">
        <f>INDEX(Inputs_prices!$E$5:$E$16,MATCH($G48,Inputs_prices!$A$5:$A$16,0))</f>
        <v/>
      </c>
      <c r="S48" s="27">
        <f>INDEX(Inputs_prices!$Q$5:$Q$16,MATCH($G48,Inputs_prices!$A$5:$A$16,0))</f>
        <v/>
      </c>
      <c r="T48" s="29">
        <f>INDEX(EF_GHG!$E$4:$E$1000,MATCH(Settings!$C$4&amp;"|"&amp;$B48&amp;"|"&amp;$H48,EF_GHG!$A$4:$A$1000,0))</f>
        <v/>
      </c>
      <c r="U48" s="47">
        <f>INDEX(EnergyCons!$F$4:$F$5000,MATCH(Settings!$C$4&amp;"|"&amp;Settings!$C$7&amp;"|"&amp;$C48&amp;"|"&amp;$B48,EnergyCons!$A$4:$A$5000,0))</f>
        <v/>
      </c>
    </row>
    <row r="49">
      <c r="A49" s="5">
        <f>$B49&amp;"|"&amp;$C49</f>
        <v/>
      </c>
      <c r="B49" s="8" t="inlineStr">
        <is>
          <t>lpg</t>
        </is>
      </c>
      <c r="C49" s="8" t="inlineStr">
        <is>
          <t>foo</t>
        </is>
      </c>
      <c r="D49" s="5">
        <f>INDEX(Mapping!$D$5:$D$20,MATCH($C49,Mapping!$A$5:$A$20,0))</f>
        <v/>
      </c>
      <c r="E49" s="5">
        <f>INDEX(Mapping!$C$30:$C$37,MATCH($B49,Mapping!$A$30:$A$37,0))</f>
        <v/>
      </c>
      <c r="F49" s="5">
        <f>INDEX(Mapping!$D$30:$D$37,MATCH($B49,Mapping!$A$30:$A$37,0))</f>
        <v/>
      </c>
      <c r="G49" s="5">
        <f>$B49&amp;"."&amp;IF(INDEX(Mapping!$E$30:$E$37,MATCH($B49,Mapping!$A$30:$A$37,0))="sub",INDEX(Mapping!$F$5:$F$20,MATCH($C49,Mapping!$A$5:$A$20,0)),"all")</f>
        <v/>
      </c>
      <c r="H49" s="5">
        <f>INDEX(Mapping!$E$5:$E$20,MATCH($C49,Mapping!$A$5:$A$20,0))</f>
        <v/>
      </c>
      <c r="I49" s="5">
        <f>INDEX(Mapping!$G$30:$G$37,MATCH($B49,Mapping!$A$30:$A$37,0))</f>
        <v/>
      </c>
      <c r="J49" s="5">
        <f>INDEX(Mapping!$H$30:$H$37,MATCH($B49,Mapping!$A$30:$A$37,0))</f>
        <v/>
      </c>
      <c r="K49" s="5">
        <f>INDEX(Mapping!$H$5:$H$20,MATCH($C49,Mapping!$A$5:$A$20,0))</f>
        <v/>
      </c>
      <c r="L49" s="5">
        <f>INDEX(Mapping!$E$45:$E$58,MATCH($G49,Mapping!$A$45:$A$58,0))</f>
        <v/>
      </c>
      <c r="M49" s="5">
        <f>INDEX(Mapping!$D$62:$D$65,MATCH(INDEX(Mapping!$G$5:$G$20,MATCH($C49,Mapping!$A$5:$A$20,0)),Mapping!$A$62:$A$65,0))</f>
        <v/>
      </c>
      <c r="N49" s="36">
        <f>INDEX(Elasticities!$F$4:$I$200,MATCH("inc|"&amp;$E49&amp;"|"&amp;$D49,Elasticities!$A$4:$A$200,0),MATCH(Settings!$C$6,Elasticities!$F$3:$I$3,0))</f>
        <v/>
      </c>
      <c r="O49" s="36">
        <f>INDEX(Elasticities!$F$4:$I$200,MATCH("usg|"&amp;$E49&amp;"|"&amp;$D49,Elasticities!$A$4:$A$200,0),MATCH(Settings!$C$6,Elasticities!$F$3:$I$3,0))</f>
        <v/>
      </c>
      <c r="P49" s="36">
        <f>INDEX(Elasticities!$F$4:$I$200,MATCH("eff|"&amp;$E49&amp;"|"&amp;$D49,Elasticities!$A$4:$A$200,0),MATCH(Settings!$C$6,Elasticities!$F$3:$I$3,0))</f>
        <v/>
      </c>
      <c r="Q49" s="27">
        <f>INDEX(Elasticities!$F$4:$I$200,MATCH("aei|"&amp;$F49&amp;"|"&amp;$D49,Elasticities!$A$4:$A$200,0),MATCH(Settings!$C$6,Elasticities!$F$3:$I$3,0))</f>
        <v/>
      </c>
      <c r="R49" s="5">
        <f>INDEX(Inputs_prices!$E$5:$E$16,MATCH($G49,Inputs_prices!$A$5:$A$16,0))</f>
        <v/>
      </c>
      <c r="S49" s="27">
        <f>INDEX(Inputs_prices!$Q$5:$Q$16,MATCH($G49,Inputs_prices!$A$5:$A$16,0))</f>
        <v/>
      </c>
      <c r="T49" s="29">
        <f>INDEX(EF_GHG!$E$4:$E$1000,MATCH(Settings!$C$4&amp;"|"&amp;$B49&amp;"|"&amp;$H49,EF_GHG!$A$4:$A$1000,0))</f>
        <v/>
      </c>
      <c r="U49" s="47">
        <f>INDEX(EnergyCons!$F$4:$F$5000,MATCH(Settings!$C$4&amp;"|"&amp;Settings!$C$7&amp;"|"&amp;$C49&amp;"|"&amp;$B49,EnergyCons!$A$4:$A$5000,0))</f>
        <v/>
      </c>
    </row>
    <row r="50">
      <c r="A50" s="5">
        <f>$B50&amp;"|"&amp;$C50</f>
        <v/>
      </c>
      <c r="B50" s="8" t="inlineStr">
        <is>
          <t>ker</t>
        </is>
      </c>
      <c r="C50" s="8" t="inlineStr">
        <is>
          <t>foo</t>
        </is>
      </c>
      <c r="D50" s="5">
        <f>INDEX(Mapping!$D$5:$D$20,MATCH($C50,Mapping!$A$5:$A$20,0))</f>
        <v/>
      </c>
      <c r="E50" s="5">
        <f>INDEX(Mapping!$C$30:$C$37,MATCH($B50,Mapping!$A$30:$A$37,0))</f>
        <v/>
      </c>
      <c r="F50" s="5">
        <f>INDEX(Mapping!$D$30:$D$37,MATCH($B50,Mapping!$A$30:$A$37,0))</f>
        <v/>
      </c>
      <c r="G50" s="5">
        <f>$B50&amp;"."&amp;IF(INDEX(Mapping!$E$30:$E$37,MATCH($B50,Mapping!$A$30:$A$37,0))="sub",INDEX(Mapping!$F$5:$F$20,MATCH($C50,Mapping!$A$5:$A$20,0)),"all")</f>
        <v/>
      </c>
      <c r="H50" s="5">
        <f>INDEX(Mapping!$E$5:$E$20,MATCH($C50,Mapping!$A$5:$A$20,0))</f>
        <v/>
      </c>
      <c r="I50" s="5">
        <f>INDEX(Mapping!$G$30:$G$37,MATCH($B50,Mapping!$A$30:$A$37,0))</f>
        <v/>
      </c>
      <c r="J50" s="5">
        <f>INDEX(Mapping!$H$30:$H$37,MATCH($B50,Mapping!$A$30:$A$37,0))</f>
        <v/>
      </c>
      <c r="K50" s="5">
        <f>INDEX(Mapping!$H$5:$H$20,MATCH($C50,Mapping!$A$5:$A$20,0))</f>
        <v/>
      </c>
      <c r="L50" s="5">
        <f>INDEX(Mapping!$E$45:$E$58,MATCH($G50,Mapping!$A$45:$A$58,0))</f>
        <v/>
      </c>
      <c r="M50" s="5">
        <f>INDEX(Mapping!$D$62:$D$65,MATCH(INDEX(Mapping!$G$5:$G$20,MATCH($C50,Mapping!$A$5:$A$20,0)),Mapping!$A$62:$A$65,0))</f>
        <v/>
      </c>
      <c r="N50" s="36">
        <f>INDEX(Elasticities!$F$4:$I$200,MATCH("inc|"&amp;$E50&amp;"|"&amp;$D50,Elasticities!$A$4:$A$200,0),MATCH(Settings!$C$6,Elasticities!$F$3:$I$3,0))</f>
        <v/>
      </c>
      <c r="O50" s="36">
        <f>INDEX(Elasticities!$F$4:$I$200,MATCH("usg|"&amp;$E50&amp;"|"&amp;$D50,Elasticities!$A$4:$A$200,0),MATCH(Settings!$C$6,Elasticities!$F$3:$I$3,0))</f>
        <v/>
      </c>
      <c r="P50" s="36">
        <f>INDEX(Elasticities!$F$4:$I$200,MATCH("eff|"&amp;$E50&amp;"|"&amp;$D50,Elasticities!$A$4:$A$200,0),MATCH(Settings!$C$6,Elasticities!$F$3:$I$3,0))</f>
        <v/>
      </c>
      <c r="Q50" s="27">
        <f>INDEX(Elasticities!$F$4:$I$200,MATCH("aei|"&amp;$F50&amp;"|"&amp;$D50,Elasticities!$A$4:$A$200,0),MATCH(Settings!$C$6,Elasticities!$F$3:$I$3,0))</f>
        <v/>
      </c>
      <c r="R50" s="5">
        <f>INDEX(Inputs_prices!$E$5:$E$16,MATCH($G50,Inputs_prices!$A$5:$A$16,0))</f>
        <v/>
      </c>
      <c r="S50" s="27">
        <f>INDEX(Inputs_prices!$Q$5:$Q$16,MATCH($G50,Inputs_prices!$A$5:$A$16,0))</f>
        <v/>
      </c>
      <c r="T50" s="29">
        <f>INDEX(EF_GHG!$E$4:$E$1000,MATCH(Settings!$C$4&amp;"|"&amp;$B50&amp;"|"&amp;$H50,EF_GHG!$A$4:$A$1000,0))</f>
        <v/>
      </c>
      <c r="U50" s="47">
        <f>INDEX(EnergyCons!$F$4:$F$5000,MATCH(Settings!$C$4&amp;"|"&amp;Settings!$C$7&amp;"|"&amp;$C50&amp;"|"&amp;$B50,EnergyCons!$A$4:$A$5000,0))</f>
        <v/>
      </c>
    </row>
    <row r="51">
      <c r="A51" s="5">
        <f>$B51&amp;"|"&amp;$C51</f>
        <v/>
      </c>
      <c r="B51" s="8" t="inlineStr">
        <is>
          <t>oop</t>
        </is>
      </c>
      <c r="C51" s="8" t="inlineStr">
        <is>
          <t>foo</t>
        </is>
      </c>
      <c r="D51" s="5">
        <f>INDEX(Mapping!$D$5:$D$20,MATCH($C51,Mapping!$A$5:$A$20,0))</f>
        <v/>
      </c>
      <c r="E51" s="5">
        <f>INDEX(Mapping!$C$30:$C$37,MATCH($B51,Mapping!$A$30:$A$37,0))</f>
        <v/>
      </c>
      <c r="F51" s="5">
        <f>INDEX(Mapping!$D$30:$D$37,MATCH($B51,Mapping!$A$30:$A$37,0))</f>
        <v/>
      </c>
      <c r="G51" s="5">
        <f>$B51&amp;"."&amp;IF(INDEX(Mapping!$E$30:$E$37,MATCH($B51,Mapping!$A$30:$A$37,0))="sub",INDEX(Mapping!$F$5:$F$20,MATCH($C51,Mapping!$A$5:$A$20,0)),"all")</f>
        <v/>
      </c>
      <c r="H51" s="5">
        <f>INDEX(Mapping!$E$5:$E$20,MATCH($C51,Mapping!$A$5:$A$20,0))</f>
        <v/>
      </c>
      <c r="I51" s="5">
        <f>INDEX(Mapping!$G$30:$G$37,MATCH($B51,Mapping!$A$30:$A$37,0))</f>
        <v/>
      </c>
      <c r="J51" s="5">
        <f>INDEX(Mapping!$H$30:$H$37,MATCH($B51,Mapping!$A$30:$A$37,0))</f>
        <v/>
      </c>
      <c r="K51" s="5">
        <f>INDEX(Mapping!$H$5:$H$20,MATCH($C51,Mapping!$A$5:$A$20,0))</f>
        <v/>
      </c>
      <c r="L51" s="5">
        <f>INDEX(Mapping!$E$45:$E$58,MATCH($G51,Mapping!$A$45:$A$58,0))</f>
        <v/>
      </c>
      <c r="M51" s="5">
        <f>INDEX(Mapping!$D$62:$D$65,MATCH(INDEX(Mapping!$G$5:$G$20,MATCH($C51,Mapping!$A$5:$A$20,0)),Mapping!$A$62:$A$65,0))</f>
        <v/>
      </c>
      <c r="N51" s="36">
        <f>INDEX(Elasticities!$F$4:$I$200,MATCH("inc|"&amp;$E51&amp;"|"&amp;$D51,Elasticities!$A$4:$A$200,0),MATCH(Settings!$C$6,Elasticities!$F$3:$I$3,0))</f>
        <v/>
      </c>
      <c r="O51" s="36">
        <f>INDEX(Elasticities!$F$4:$I$200,MATCH("usg|"&amp;$E51&amp;"|"&amp;$D51,Elasticities!$A$4:$A$200,0),MATCH(Settings!$C$6,Elasticities!$F$3:$I$3,0))</f>
        <v/>
      </c>
      <c r="P51" s="36">
        <f>INDEX(Elasticities!$F$4:$I$200,MATCH("eff|"&amp;$E51&amp;"|"&amp;$D51,Elasticities!$A$4:$A$200,0),MATCH(Settings!$C$6,Elasticities!$F$3:$I$3,0))</f>
        <v/>
      </c>
      <c r="Q51" s="27">
        <f>INDEX(Elasticities!$F$4:$I$200,MATCH("aei|"&amp;$F51&amp;"|"&amp;$D51,Elasticities!$A$4:$A$200,0),MATCH(Settings!$C$6,Elasticities!$F$3:$I$3,0))</f>
        <v/>
      </c>
      <c r="R51" s="5">
        <f>INDEX(Inputs_prices!$E$5:$E$16,MATCH($G51,Inputs_prices!$A$5:$A$16,0))</f>
        <v/>
      </c>
      <c r="S51" s="27">
        <f>INDEX(Inputs_prices!$Q$5:$Q$16,MATCH($G51,Inputs_prices!$A$5:$A$16,0))</f>
        <v/>
      </c>
      <c r="T51" s="29">
        <f>INDEX(EF_GHG!$E$4:$E$1000,MATCH(Settings!$C$4&amp;"|"&amp;$B51&amp;"|"&amp;$H51,EF_GHG!$A$4:$A$1000,0))</f>
        <v/>
      </c>
      <c r="U51" s="47">
        <f>INDEX(EnergyCons!$F$4:$F$5000,MATCH(Settings!$C$4&amp;"|"&amp;Settings!$C$7&amp;"|"&amp;$C51&amp;"|"&amp;$B51,EnergyCons!$A$4:$A$5000,0))</f>
        <v/>
      </c>
    </row>
    <row r="52">
      <c r="A52" s="5">
        <f>$B52&amp;"|"&amp;$C52</f>
        <v/>
      </c>
      <c r="B52" s="8" t="inlineStr">
        <is>
          <t>bio</t>
        </is>
      </c>
      <c r="C52" s="8" t="inlineStr">
        <is>
          <t>foo</t>
        </is>
      </c>
      <c r="D52" s="5">
        <f>INDEX(Mapping!$D$5:$D$20,MATCH($C52,Mapping!$A$5:$A$20,0))</f>
        <v/>
      </c>
      <c r="E52" s="5">
        <f>INDEX(Mapping!$C$30:$C$37,MATCH($B52,Mapping!$A$30:$A$37,0))</f>
        <v/>
      </c>
      <c r="F52" s="5">
        <f>INDEX(Mapping!$D$30:$D$37,MATCH($B52,Mapping!$A$30:$A$37,0))</f>
        <v/>
      </c>
      <c r="G52" s="5">
        <f>$B52&amp;"."&amp;IF(INDEX(Mapping!$E$30:$E$37,MATCH($B52,Mapping!$A$30:$A$37,0))="sub",INDEX(Mapping!$F$5:$F$20,MATCH($C52,Mapping!$A$5:$A$20,0)),"all")</f>
        <v/>
      </c>
      <c r="H52" s="5">
        <f>INDEX(Mapping!$E$5:$E$20,MATCH($C52,Mapping!$A$5:$A$20,0))</f>
        <v/>
      </c>
      <c r="I52" s="5">
        <f>INDEX(Mapping!$G$30:$G$37,MATCH($B52,Mapping!$A$30:$A$37,0))</f>
        <v/>
      </c>
      <c r="J52" s="5">
        <f>INDEX(Mapping!$H$30:$H$37,MATCH($B52,Mapping!$A$30:$A$37,0))</f>
        <v/>
      </c>
      <c r="K52" s="5">
        <f>INDEX(Mapping!$H$5:$H$20,MATCH($C52,Mapping!$A$5:$A$20,0))</f>
        <v/>
      </c>
      <c r="L52" s="5">
        <f>INDEX(Mapping!$E$45:$E$58,MATCH($G52,Mapping!$A$45:$A$58,0))</f>
        <v/>
      </c>
      <c r="M52" s="5">
        <f>INDEX(Mapping!$D$62:$D$65,MATCH(INDEX(Mapping!$G$5:$G$20,MATCH($C52,Mapping!$A$5:$A$20,0)),Mapping!$A$62:$A$65,0))</f>
        <v/>
      </c>
      <c r="N52" s="36">
        <f>INDEX(Elasticities!$F$4:$I$200,MATCH("inc|"&amp;$E52&amp;"|"&amp;$D52,Elasticities!$A$4:$A$200,0),MATCH(Settings!$C$6,Elasticities!$F$3:$I$3,0))</f>
        <v/>
      </c>
      <c r="O52" s="36">
        <f>INDEX(Elasticities!$F$4:$I$200,MATCH("usg|"&amp;$E52&amp;"|"&amp;$D52,Elasticities!$A$4:$A$200,0),MATCH(Settings!$C$6,Elasticities!$F$3:$I$3,0))</f>
        <v/>
      </c>
      <c r="P52" s="36">
        <f>INDEX(Elasticities!$F$4:$I$200,MATCH("eff|"&amp;$E52&amp;"|"&amp;$D52,Elasticities!$A$4:$A$200,0),MATCH(Settings!$C$6,Elasticities!$F$3:$I$3,0))</f>
        <v/>
      </c>
      <c r="Q52" s="27">
        <f>INDEX(Elasticities!$F$4:$I$200,MATCH("aei|"&amp;$F52&amp;"|"&amp;$D52,Elasticities!$A$4:$A$200,0),MATCH(Settings!$C$6,Elasticities!$F$3:$I$3,0))</f>
        <v/>
      </c>
      <c r="R52" s="5">
        <f>INDEX(Inputs_prices!$E$5:$E$16,MATCH($G52,Inputs_prices!$A$5:$A$16,0))</f>
        <v/>
      </c>
      <c r="S52" s="27">
        <f>INDEX(Inputs_prices!$Q$5:$Q$16,MATCH($G52,Inputs_prices!$A$5:$A$16,0))</f>
        <v/>
      </c>
      <c r="T52" s="29">
        <f>INDEX(EF_GHG!$E$4:$E$1000,MATCH(Settings!$C$4&amp;"|"&amp;$B52&amp;"|"&amp;$H52,EF_GHG!$A$4:$A$1000,0))</f>
        <v/>
      </c>
      <c r="U52" s="47">
        <f>INDEX(EnergyCons!$F$4:$F$5000,MATCH(Settings!$C$4&amp;"|"&amp;Settings!$C$7&amp;"|"&amp;$C52&amp;"|"&amp;$B52,EnergyCons!$A$4:$A$5000,0))</f>
        <v/>
      </c>
    </row>
    <row r="53">
      <c r="A53" s="5">
        <f>$B53&amp;"|"&amp;$C53</f>
        <v/>
      </c>
      <c r="B53" s="8" t="inlineStr">
        <is>
          <t>coa</t>
        </is>
      </c>
      <c r="C53" s="8" t="inlineStr">
        <is>
          <t>srv</t>
        </is>
      </c>
      <c r="D53" s="5">
        <f>INDEX(Mapping!$D$5:$D$20,MATCH($C53,Mapping!$A$5:$A$20,0))</f>
        <v/>
      </c>
      <c r="E53" s="5">
        <f>INDEX(Mapping!$C$30:$C$37,MATCH($B53,Mapping!$A$30:$A$37,0))</f>
        <v/>
      </c>
      <c r="F53" s="5">
        <f>INDEX(Mapping!$D$30:$D$37,MATCH($B53,Mapping!$A$30:$A$37,0))</f>
        <v/>
      </c>
      <c r="G53" s="5">
        <f>$B53&amp;"."&amp;IF(INDEX(Mapping!$E$30:$E$37,MATCH($B53,Mapping!$A$30:$A$37,0))="sub",INDEX(Mapping!$F$5:$F$20,MATCH($C53,Mapping!$A$5:$A$20,0)),"all")</f>
        <v/>
      </c>
      <c r="H53" s="5">
        <f>INDEX(Mapping!$E$5:$E$20,MATCH($C53,Mapping!$A$5:$A$20,0))</f>
        <v/>
      </c>
      <c r="I53" s="5">
        <f>INDEX(Mapping!$G$30:$G$37,MATCH($B53,Mapping!$A$30:$A$37,0))</f>
        <v/>
      </c>
      <c r="J53" s="5">
        <f>INDEX(Mapping!$H$30:$H$37,MATCH($B53,Mapping!$A$30:$A$37,0))</f>
        <v/>
      </c>
      <c r="K53" s="5">
        <f>INDEX(Mapping!$H$5:$H$20,MATCH($C53,Mapping!$A$5:$A$20,0))</f>
        <v/>
      </c>
      <c r="L53" s="5">
        <f>INDEX(Mapping!$E$45:$E$58,MATCH($G53,Mapping!$A$45:$A$58,0))</f>
        <v/>
      </c>
      <c r="M53" s="5">
        <f>INDEX(Mapping!$D$62:$D$65,MATCH(INDEX(Mapping!$G$5:$G$20,MATCH($C53,Mapping!$A$5:$A$20,0)),Mapping!$A$62:$A$65,0))</f>
        <v/>
      </c>
      <c r="N53" s="36">
        <f>INDEX(Elasticities!$F$4:$I$200,MATCH("inc|"&amp;$E53&amp;"|"&amp;$D53,Elasticities!$A$4:$A$200,0),MATCH(Settings!$C$6,Elasticities!$F$3:$I$3,0))</f>
        <v/>
      </c>
      <c r="O53" s="36">
        <f>INDEX(Elasticities!$F$4:$I$200,MATCH("usg|"&amp;$E53&amp;"|"&amp;$D53,Elasticities!$A$4:$A$200,0),MATCH(Settings!$C$6,Elasticities!$F$3:$I$3,0))</f>
        <v/>
      </c>
      <c r="P53" s="36">
        <f>INDEX(Elasticities!$F$4:$I$200,MATCH("eff|"&amp;$E53&amp;"|"&amp;$D53,Elasticities!$A$4:$A$200,0),MATCH(Settings!$C$6,Elasticities!$F$3:$I$3,0))</f>
        <v/>
      </c>
      <c r="Q53" s="27">
        <f>INDEX(Elasticities!$F$4:$I$200,MATCH("aei|"&amp;$F53&amp;"|"&amp;$D53,Elasticities!$A$4:$A$200,0),MATCH(Settings!$C$6,Elasticities!$F$3:$I$3,0))</f>
        <v/>
      </c>
      <c r="R53" s="5">
        <f>INDEX(Inputs_prices!$E$5:$E$16,MATCH($G53,Inputs_prices!$A$5:$A$16,0))</f>
        <v/>
      </c>
      <c r="S53" s="27">
        <f>INDEX(Inputs_prices!$Q$5:$Q$16,MATCH($G53,Inputs_prices!$A$5:$A$16,0))</f>
        <v/>
      </c>
      <c r="T53" s="29">
        <f>INDEX(EF_GHG!$E$4:$E$1000,MATCH(Settings!$C$4&amp;"|"&amp;$B53&amp;"|"&amp;$H53,EF_GHG!$A$4:$A$1000,0))</f>
        <v/>
      </c>
      <c r="U53" s="47">
        <f>INDEX(EnergyCons!$F$4:$F$5000,MATCH(Settings!$C$4&amp;"|"&amp;Settings!$C$7&amp;"|"&amp;$C53&amp;"|"&amp;$B53,EnergyCons!$A$4:$A$5000,0))</f>
        <v/>
      </c>
    </row>
    <row r="54">
      <c r="A54" s="5">
        <f>$B54&amp;"|"&amp;$C54</f>
        <v/>
      </c>
      <c r="B54" s="8" t="inlineStr">
        <is>
          <t>nga</t>
        </is>
      </c>
      <c r="C54" s="8" t="inlineStr">
        <is>
          <t>srv</t>
        </is>
      </c>
      <c r="D54" s="5">
        <f>INDEX(Mapping!$D$5:$D$20,MATCH($C54,Mapping!$A$5:$A$20,0))</f>
        <v/>
      </c>
      <c r="E54" s="5">
        <f>INDEX(Mapping!$C$30:$C$37,MATCH($B54,Mapping!$A$30:$A$37,0))</f>
        <v/>
      </c>
      <c r="F54" s="5">
        <f>INDEX(Mapping!$D$30:$D$37,MATCH($B54,Mapping!$A$30:$A$37,0))</f>
        <v/>
      </c>
      <c r="G54" s="5">
        <f>$B54&amp;"."&amp;IF(INDEX(Mapping!$E$30:$E$37,MATCH($B54,Mapping!$A$30:$A$37,0))="sub",INDEX(Mapping!$F$5:$F$20,MATCH($C54,Mapping!$A$5:$A$20,0)),"all")</f>
        <v/>
      </c>
      <c r="H54" s="5">
        <f>INDEX(Mapping!$E$5:$E$20,MATCH($C54,Mapping!$A$5:$A$20,0))</f>
        <v/>
      </c>
      <c r="I54" s="5">
        <f>INDEX(Mapping!$G$30:$G$37,MATCH($B54,Mapping!$A$30:$A$37,0))</f>
        <v/>
      </c>
      <c r="J54" s="5">
        <f>INDEX(Mapping!$H$30:$H$37,MATCH($B54,Mapping!$A$30:$A$37,0))</f>
        <v/>
      </c>
      <c r="K54" s="5">
        <f>INDEX(Mapping!$H$5:$H$20,MATCH($C54,Mapping!$A$5:$A$20,0))</f>
        <v/>
      </c>
      <c r="L54" s="5">
        <f>INDEX(Mapping!$E$45:$E$58,MATCH($G54,Mapping!$A$45:$A$58,0))</f>
        <v/>
      </c>
      <c r="M54" s="5">
        <f>INDEX(Mapping!$D$62:$D$65,MATCH(INDEX(Mapping!$G$5:$G$20,MATCH($C54,Mapping!$A$5:$A$20,0)),Mapping!$A$62:$A$65,0))</f>
        <v/>
      </c>
      <c r="N54" s="36">
        <f>INDEX(Elasticities!$F$4:$I$200,MATCH("inc|"&amp;$E54&amp;"|"&amp;$D54,Elasticities!$A$4:$A$200,0),MATCH(Settings!$C$6,Elasticities!$F$3:$I$3,0))</f>
        <v/>
      </c>
      <c r="O54" s="36">
        <f>INDEX(Elasticities!$F$4:$I$200,MATCH("usg|"&amp;$E54&amp;"|"&amp;$D54,Elasticities!$A$4:$A$200,0),MATCH(Settings!$C$6,Elasticities!$F$3:$I$3,0))</f>
        <v/>
      </c>
      <c r="P54" s="36">
        <f>INDEX(Elasticities!$F$4:$I$200,MATCH("eff|"&amp;$E54&amp;"|"&amp;$D54,Elasticities!$A$4:$A$200,0),MATCH(Settings!$C$6,Elasticities!$F$3:$I$3,0))</f>
        <v/>
      </c>
      <c r="Q54" s="27">
        <f>INDEX(Elasticities!$F$4:$I$200,MATCH("aei|"&amp;$F54&amp;"|"&amp;$D54,Elasticities!$A$4:$A$200,0),MATCH(Settings!$C$6,Elasticities!$F$3:$I$3,0))</f>
        <v/>
      </c>
      <c r="R54" s="5">
        <f>INDEX(Inputs_prices!$E$5:$E$16,MATCH($G54,Inputs_prices!$A$5:$A$16,0))</f>
        <v/>
      </c>
      <c r="S54" s="27">
        <f>INDEX(Inputs_prices!$Q$5:$Q$16,MATCH($G54,Inputs_prices!$A$5:$A$16,0))</f>
        <v/>
      </c>
      <c r="T54" s="29">
        <f>INDEX(EF_GHG!$E$4:$E$1000,MATCH(Settings!$C$4&amp;"|"&amp;$B54&amp;"|"&amp;$H54,EF_GHG!$A$4:$A$1000,0))</f>
        <v/>
      </c>
      <c r="U54" s="47">
        <f>INDEX(EnergyCons!$F$4:$F$5000,MATCH(Settings!$C$4&amp;"|"&amp;Settings!$C$7&amp;"|"&amp;$C54&amp;"|"&amp;$B54,EnergyCons!$A$4:$A$5000,0))</f>
        <v/>
      </c>
    </row>
    <row r="55">
      <c r="A55" s="5">
        <f>$B55&amp;"|"&amp;$C55</f>
        <v/>
      </c>
      <c r="B55" s="8" t="inlineStr">
        <is>
          <t>gso</t>
        </is>
      </c>
      <c r="C55" s="8" t="inlineStr">
        <is>
          <t>srv</t>
        </is>
      </c>
      <c r="D55" s="5">
        <f>INDEX(Mapping!$D$5:$D$20,MATCH($C55,Mapping!$A$5:$A$20,0))</f>
        <v/>
      </c>
      <c r="E55" s="5">
        <f>INDEX(Mapping!$C$30:$C$37,MATCH($B55,Mapping!$A$30:$A$37,0))</f>
        <v/>
      </c>
      <c r="F55" s="5">
        <f>INDEX(Mapping!$D$30:$D$37,MATCH($B55,Mapping!$A$30:$A$37,0))</f>
        <v/>
      </c>
      <c r="G55" s="5">
        <f>$B55&amp;"."&amp;IF(INDEX(Mapping!$E$30:$E$37,MATCH($B55,Mapping!$A$30:$A$37,0))="sub",INDEX(Mapping!$F$5:$F$20,MATCH($C55,Mapping!$A$5:$A$20,0)),"all")</f>
        <v/>
      </c>
      <c r="H55" s="5">
        <f>INDEX(Mapping!$E$5:$E$20,MATCH($C55,Mapping!$A$5:$A$20,0))</f>
        <v/>
      </c>
      <c r="I55" s="5">
        <f>INDEX(Mapping!$G$30:$G$37,MATCH($B55,Mapping!$A$30:$A$37,0))</f>
        <v/>
      </c>
      <c r="J55" s="5">
        <f>INDEX(Mapping!$H$30:$H$37,MATCH($B55,Mapping!$A$30:$A$37,0))</f>
        <v/>
      </c>
      <c r="K55" s="5">
        <f>INDEX(Mapping!$H$5:$H$20,MATCH($C55,Mapping!$A$5:$A$20,0))</f>
        <v/>
      </c>
      <c r="L55" s="5">
        <f>INDEX(Mapping!$E$45:$E$58,MATCH($G55,Mapping!$A$45:$A$58,0))</f>
        <v/>
      </c>
      <c r="M55" s="5">
        <f>INDEX(Mapping!$D$62:$D$65,MATCH(INDEX(Mapping!$G$5:$G$20,MATCH($C55,Mapping!$A$5:$A$20,0)),Mapping!$A$62:$A$65,0))</f>
        <v/>
      </c>
      <c r="N55" s="36">
        <f>INDEX(Elasticities!$F$4:$I$200,MATCH("inc|"&amp;$E55&amp;"|"&amp;$D55,Elasticities!$A$4:$A$200,0),MATCH(Settings!$C$6,Elasticities!$F$3:$I$3,0))</f>
        <v/>
      </c>
      <c r="O55" s="36">
        <f>INDEX(Elasticities!$F$4:$I$200,MATCH("usg|"&amp;$E55&amp;"|"&amp;$D55,Elasticities!$A$4:$A$200,0),MATCH(Settings!$C$6,Elasticities!$F$3:$I$3,0))</f>
        <v/>
      </c>
      <c r="P55" s="36">
        <f>INDEX(Elasticities!$F$4:$I$200,MATCH("eff|"&amp;$E55&amp;"|"&amp;$D55,Elasticities!$A$4:$A$200,0),MATCH(Settings!$C$6,Elasticities!$F$3:$I$3,0))</f>
        <v/>
      </c>
      <c r="Q55" s="27">
        <f>INDEX(Elasticities!$F$4:$I$200,MATCH("aei|"&amp;$F55&amp;"|"&amp;$D55,Elasticities!$A$4:$A$200,0),MATCH(Settings!$C$6,Elasticities!$F$3:$I$3,0))</f>
        <v/>
      </c>
      <c r="R55" s="5">
        <f>INDEX(Inputs_prices!$E$5:$E$16,MATCH($G55,Inputs_prices!$A$5:$A$16,0))</f>
        <v/>
      </c>
      <c r="S55" s="27">
        <f>INDEX(Inputs_prices!$Q$5:$Q$16,MATCH($G55,Inputs_prices!$A$5:$A$16,0))</f>
        <v/>
      </c>
      <c r="T55" s="29">
        <f>INDEX(EF_GHG!$E$4:$E$1000,MATCH(Settings!$C$4&amp;"|"&amp;$B55&amp;"|"&amp;$H55,EF_GHG!$A$4:$A$1000,0))</f>
        <v/>
      </c>
      <c r="U55" s="47">
        <f>INDEX(EnergyCons!$F$4:$F$5000,MATCH(Settings!$C$4&amp;"|"&amp;Settings!$C$7&amp;"|"&amp;$C55&amp;"|"&amp;$B55,EnergyCons!$A$4:$A$5000,0))</f>
        <v/>
      </c>
    </row>
    <row r="56">
      <c r="A56" s="5">
        <f>$B56&amp;"|"&amp;$C56</f>
        <v/>
      </c>
      <c r="B56" s="8" t="inlineStr">
        <is>
          <t>die</t>
        </is>
      </c>
      <c r="C56" s="8" t="inlineStr">
        <is>
          <t>srv</t>
        </is>
      </c>
      <c r="D56" s="5">
        <f>INDEX(Mapping!$D$5:$D$20,MATCH($C56,Mapping!$A$5:$A$20,0))</f>
        <v/>
      </c>
      <c r="E56" s="5">
        <f>INDEX(Mapping!$C$30:$C$37,MATCH($B56,Mapping!$A$30:$A$37,0))</f>
        <v/>
      </c>
      <c r="F56" s="5">
        <f>INDEX(Mapping!$D$30:$D$37,MATCH($B56,Mapping!$A$30:$A$37,0))</f>
        <v/>
      </c>
      <c r="G56" s="5">
        <f>$B56&amp;"."&amp;IF(INDEX(Mapping!$E$30:$E$37,MATCH($B56,Mapping!$A$30:$A$37,0))="sub",INDEX(Mapping!$F$5:$F$20,MATCH($C56,Mapping!$A$5:$A$20,0)),"all")</f>
        <v/>
      </c>
      <c r="H56" s="5">
        <f>INDEX(Mapping!$E$5:$E$20,MATCH($C56,Mapping!$A$5:$A$20,0))</f>
        <v/>
      </c>
      <c r="I56" s="5">
        <f>INDEX(Mapping!$G$30:$G$37,MATCH($B56,Mapping!$A$30:$A$37,0))</f>
        <v/>
      </c>
      <c r="J56" s="5">
        <f>INDEX(Mapping!$H$30:$H$37,MATCH($B56,Mapping!$A$30:$A$37,0))</f>
        <v/>
      </c>
      <c r="K56" s="5">
        <f>INDEX(Mapping!$H$5:$H$20,MATCH($C56,Mapping!$A$5:$A$20,0))</f>
        <v/>
      </c>
      <c r="L56" s="5">
        <f>INDEX(Mapping!$E$45:$E$58,MATCH($G56,Mapping!$A$45:$A$58,0))</f>
        <v/>
      </c>
      <c r="M56" s="5">
        <f>INDEX(Mapping!$D$62:$D$65,MATCH(INDEX(Mapping!$G$5:$G$20,MATCH($C56,Mapping!$A$5:$A$20,0)),Mapping!$A$62:$A$65,0))</f>
        <v/>
      </c>
      <c r="N56" s="36">
        <f>INDEX(Elasticities!$F$4:$I$200,MATCH("inc|"&amp;$E56&amp;"|"&amp;$D56,Elasticities!$A$4:$A$200,0),MATCH(Settings!$C$6,Elasticities!$F$3:$I$3,0))</f>
        <v/>
      </c>
      <c r="O56" s="36">
        <f>INDEX(Elasticities!$F$4:$I$200,MATCH("usg|"&amp;$E56&amp;"|"&amp;$D56,Elasticities!$A$4:$A$200,0),MATCH(Settings!$C$6,Elasticities!$F$3:$I$3,0))</f>
        <v/>
      </c>
      <c r="P56" s="36">
        <f>INDEX(Elasticities!$F$4:$I$200,MATCH("eff|"&amp;$E56&amp;"|"&amp;$D56,Elasticities!$A$4:$A$200,0),MATCH(Settings!$C$6,Elasticities!$F$3:$I$3,0))</f>
        <v/>
      </c>
      <c r="Q56" s="27">
        <f>INDEX(Elasticities!$F$4:$I$200,MATCH("aei|"&amp;$F56&amp;"|"&amp;$D56,Elasticities!$A$4:$A$200,0),MATCH(Settings!$C$6,Elasticities!$F$3:$I$3,0))</f>
        <v/>
      </c>
      <c r="R56" s="5">
        <f>INDEX(Inputs_prices!$E$5:$E$16,MATCH($G56,Inputs_prices!$A$5:$A$16,0))</f>
        <v/>
      </c>
      <c r="S56" s="27">
        <f>INDEX(Inputs_prices!$Q$5:$Q$16,MATCH($G56,Inputs_prices!$A$5:$A$16,0))</f>
        <v/>
      </c>
      <c r="T56" s="29">
        <f>INDEX(EF_GHG!$E$4:$E$1000,MATCH(Settings!$C$4&amp;"|"&amp;$B56&amp;"|"&amp;$H56,EF_GHG!$A$4:$A$1000,0))</f>
        <v/>
      </c>
      <c r="U56" s="47">
        <f>INDEX(EnergyCons!$F$4:$F$5000,MATCH(Settings!$C$4&amp;"|"&amp;Settings!$C$7&amp;"|"&amp;$C56&amp;"|"&amp;$B56,EnergyCons!$A$4:$A$5000,0))</f>
        <v/>
      </c>
    </row>
    <row r="57">
      <c r="A57" s="5">
        <f>$B57&amp;"|"&amp;$C57</f>
        <v/>
      </c>
      <c r="B57" s="8" t="inlineStr">
        <is>
          <t>lpg</t>
        </is>
      </c>
      <c r="C57" s="8" t="inlineStr">
        <is>
          <t>srv</t>
        </is>
      </c>
      <c r="D57" s="5">
        <f>INDEX(Mapping!$D$5:$D$20,MATCH($C57,Mapping!$A$5:$A$20,0))</f>
        <v/>
      </c>
      <c r="E57" s="5">
        <f>INDEX(Mapping!$C$30:$C$37,MATCH($B57,Mapping!$A$30:$A$37,0))</f>
        <v/>
      </c>
      <c r="F57" s="5">
        <f>INDEX(Mapping!$D$30:$D$37,MATCH($B57,Mapping!$A$30:$A$37,0))</f>
        <v/>
      </c>
      <c r="G57" s="5">
        <f>$B57&amp;"."&amp;IF(INDEX(Mapping!$E$30:$E$37,MATCH($B57,Mapping!$A$30:$A$37,0))="sub",INDEX(Mapping!$F$5:$F$20,MATCH($C57,Mapping!$A$5:$A$20,0)),"all")</f>
        <v/>
      </c>
      <c r="H57" s="5">
        <f>INDEX(Mapping!$E$5:$E$20,MATCH($C57,Mapping!$A$5:$A$20,0))</f>
        <v/>
      </c>
      <c r="I57" s="5">
        <f>INDEX(Mapping!$G$30:$G$37,MATCH($B57,Mapping!$A$30:$A$37,0))</f>
        <v/>
      </c>
      <c r="J57" s="5">
        <f>INDEX(Mapping!$H$30:$H$37,MATCH($B57,Mapping!$A$30:$A$37,0))</f>
        <v/>
      </c>
      <c r="K57" s="5">
        <f>INDEX(Mapping!$H$5:$H$20,MATCH($C57,Mapping!$A$5:$A$20,0))</f>
        <v/>
      </c>
      <c r="L57" s="5">
        <f>INDEX(Mapping!$E$45:$E$58,MATCH($G57,Mapping!$A$45:$A$58,0))</f>
        <v/>
      </c>
      <c r="M57" s="5">
        <f>INDEX(Mapping!$D$62:$D$65,MATCH(INDEX(Mapping!$G$5:$G$20,MATCH($C57,Mapping!$A$5:$A$20,0)),Mapping!$A$62:$A$65,0))</f>
        <v/>
      </c>
      <c r="N57" s="36">
        <f>INDEX(Elasticities!$F$4:$I$200,MATCH("inc|"&amp;$E57&amp;"|"&amp;$D57,Elasticities!$A$4:$A$200,0),MATCH(Settings!$C$6,Elasticities!$F$3:$I$3,0))</f>
        <v/>
      </c>
      <c r="O57" s="36">
        <f>INDEX(Elasticities!$F$4:$I$200,MATCH("usg|"&amp;$E57&amp;"|"&amp;$D57,Elasticities!$A$4:$A$200,0),MATCH(Settings!$C$6,Elasticities!$F$3:$I$3,0))</f>
        <v/>
      </c>
      <c r="P57" s="36">
        <f>INDEX(Elasticities!$F$4:$I$200,MATCH("eff|"&amp;$E57&amp;"|"&amp;$D57,Elasticities!$A$4:$A$200,0),MATCH(Settings!$C$6,Elasticities!$F$3:$I$3,0))</f>
        <v/>
      </c>
      <c r="Q57" s="27">
        <f>INDEX(Elasticities!$F$4:$I$200,MATCH("aei|"&amp;$F57&amp;"|"&amp;$D57,Elasticities!$A$4:$A$200,0),MATCH(Settings!$C$6,Elasticities!$F$3:$I$3,0))</f>
        <v/>
      </c>
      <c r="R57" s="5">
        <f>INDEX(Inputs_prices!$E$5:$E$16,MATCH($G57,Inputs_prices!$A$5:$A$16,0))</f>
        <v/>
      </c>
      <c r="S57" s="27">
        <f>INDEX(Inputs_prices!$Q$5:$Q$16,MATCH($G57,Inputs_prices!$A$5:$A$16,0))</f>
        <v/>
      </c>
      <c r="T57" s="29">
        <f>INDEX(EF_GHG!$E$4:$E$1000,MATCH(Settings!$C$4&amp;"|"&amp;$B57&amp;"|"&amp;$H57,EF_GHG!$A$4:$A$1000,0))</f>
        <v/>
      </c>
      <c r="U57" s="47">
        <f>INDEX(EnergyCons!$F$4:$F$5000,MATCH(Settings!$C$4&amp;"|"&amp;Settings!$C$7&amp;"|"&amp;$C57&amp;"|"&amp;$B57,EnergyCons!$A$4:$A$5000,0))</f>
        <v/>
      </c>
    </row>
    <row r="58">
      <c r="A58" s="5">
        <f>$B58&amp;"|"&amp;$C58</f>
        <v/>
      </c>
      <c r="B58" s="8" t="inlineStr">
        <is>
          <t>ker</t>
        </is>
      </c>
      <c r="C58" s="8" t="inlineStr">
        <is>
          <t>srv</t>
        </is>
      </c>
      <c r="D58" s="5">
        <f>INDEX(Mapping!$D$5:$D$20,MATCH($C58,Mapping!$A$5:$A$20,0))</f>
        <v/>
      </c>
      <c r="E58" s="5">
        <f>INDEX(Mapping!$C$30:$C$37,MATCH($B58,Mapping!$A$30:$A$37,0))</f>
        <v/>
      </c>
      <c r="F58" s="5">
        <f>INDEX(Mapping!$D$30:$D$37,MATCH($B58,Mapping!$A$30:$A$37,0))</f>
        <v/>
      </c>
      <c r="G58" s="5">
        <f>$B58&amp;"."&amp;IF(INDEX(Mapping!$E$30:$E$37,MATCH($B58,Mapping!$A$30:$A$37,0))="sub",INDEX(Mapping!$F$5:$F$20,MATCH($C58,Mapping!$A$5:$A$20,0)),"all")</f>
        <v/>
      </c>
      <c r="H58" s="5">
        <f>INDEX(Mapping!$E$5:$E$20,MATCH($C58,Mapping!$A$5:$A$20,0))</f>
        <v/>
      </c>
      <c r="I58" s="5">
        <f>INDEX(Mapping!$G$30:$G$37,MATCH($B58,Mapping!$A$30:$A$37,0))</f>
        <v/>
      </c>
      <c r="J58" s="5">
        <f>INDEX(Mapping!$H$30:$H$37,MATCH($B58,Mapping!$A$30:$A$37,0))</f>
        <v/>
      </c>
      <c r="K58" s="5">
        <f>INDEX(Mapping!$H$5:$H$20,MATCH($C58,Mapping!$A$5:$A$20,0))</f>
        <v/>
      </c>
      <c r="L58" s="5">
        <f>INDEX(Mapping!$E$45:$E$58,MATCH($G58,Mapping!$A$45:$A$58,0))</f>
        <v/>
      </c>
      <c r="M58" s="5">
        <f>INDEX(Mapping!$D$62:$D$65,MATCH(INDEX(Mapping!$G$5:$G$20,MATCH($C58,Mapping!$A$5:$A$20,0)),Mapping!$A$62:$A$65,0))</f>
        <v/>
      </c>
      <c r="N58" s="36">
        <f>INDEX(Elasticities!$F$4:$I$200,MATCH("inc|"&amp;$E58&amp;"|"&amp;$D58,Elasticities!$A$4:$A$200,0),MATCH(Settings!$C$6,Elasticities!$F$3:$I$3,0))</f>
        <v/>
      </c>
      <c r="O58" s="36">
        <f>INDEX(Elasticities!$F$4:$I$200,MATCH("usg|"&amp;$E58&amp;"|"&amp;$D58,Elasticities!$A$4:$A$200,0),MATCH(Settings!$C$6,Elasticities!$F$3:$I$3,0))</f>
        <v/>
      </c>
      <c r="P58" s="36">
        <f>INDEX(Elasticities!$F$4:$I$200,MATCH("eff|"&amp;$E58&amp;"|"&amp;$D58,Elasticities!$A$4:$A$200,0),MATCH(Settings!$C$6,Elasticities!$F$3:$I$3,0))</f>
        <v/>
      </c>
      <c r="Q58" s="27">
        <f>INDEX(Elasticities!$F$4:$I$200,MATCH("aei|"&amp;$F58&amp;"|"&amp;$D58,Elasticities!$A$4:$A$200,0),MATCH(Settings!$C$6,Elasticities!$F$3:$I$3,0))</f>
        <v/>
      </c>
      <c r="R58" s="5">
        <f>INDEX(Inputs_prices!$E$5:$E$16,MATCH($G58,Inputs_prices!$A$5:$A$16,0))</f>
        <v/>
      </c>
      <c r="S58" s="27">
        <f>INDEX(Inputs_prices!$Q$5:$Q$16,MATCH($G58,Inputs_prices!$A$5:$A$16,0))</f>
        <v/>
      </c>
      <c r="T58" s="29">
        <f>INDEX(EF_GHG!$E$4:$E$1000,MATCH(Settings!$C$4&amp;"|"&amp;$B58&amp;"|"&amp;$H58,EF_GHG!$A$4:$A$1000,0))</f>
        <v/>
      </c>
      <c r="U58" s="47">
        <f>INDEX(EnergyCons!$F$4:$F$5000,MATCH(Settings!$C$4&amp;"|"&amp;Settings!$C$7&amp;"|"&amp;$C58&amp;"|"&amp;$B58,EnergyCons!$A$4:$A$5000,0))</f>
        <v/>
      </c>
    </row>
    <row r="59">
      <c r="A59" s="5">
        <f>$B59&amp;"|"&amp;$C59</f>
        <v/>
      </c>
      <c r="B59" s="8" t="inlineStr">
        <is>
          <t>oop</t>
        </is>
      </c>
      <c r="C59" s="8" t="inlineStr">
        <is>
          <t>srv</t>
        </is>
      </c>
      <c r="D59" s="5">
        <f>INDEX(Mapping!$D$5:$D$20,MATCH($C59,Mapping!$A$5:$A$20,0))</f>
        <v/>
      </c>
      <c r="E59" s="5">
        <f>INDEX(Mapping!$C$30:$C$37,MATCH($B59,Mapping!$A$30:$A$37,0))</f>
        <v/>
      </c>
      <c r="F59" s="5">
        <f>INDEX(Mapping!$D$30:$D$37,MATCH($B59,Mapping!$A$30:$A$37,0))</f>
        <v/>
      </c>
      <c r="G59" s="5">
        <f>$B59&amp;"."&amp;IF(INDEX(Mapping!$E$30:$E$37,MATCH($B59,Mapping!$A$30:$A$37,0))="sub",INDEX(Mapping!$F$5:$F$20,MATCH($C59,Mapping!$A$5:$A$20,0)),"all")</f>
        <v/>
      </c>
      <c r="H59" s="5">
        <f>INDEX(Mapping!$E$5:$E$20,MATCH($C59,Mapping!$A$5:$A$20,0))</f>
        <v/>
      </c>
      <c r="I59" s="5">
        <f>INDEX(Mapping!$G$30:$G$37,MATCH($B59,Mapping!$A$30:$A$37,0))</f>
        <v/>
      </c>
      <c r="J59" s="5">
        <f>INDEX(Mapping!$H$30:$H$37,MATCH($B59,Mapping!$A$30:$A$37,0))</f>
        <v/>
      </c>
      <c r="K59" s="5">
        <f>INDEX(Mapping!$H$5:$H$20,MATCH($C59,Mapping!$A$5:$A$20,0))</f>
        <v/>
      </c>
      <c r="L59" s="5">
        <f>INDEX(Mapping!$E$45:$E$58,MATCH($G59,Mapping!$A$45:$A$58,0))</f>
        <v/>
      </c>
      <c r="M59" s="5">
        <f>INDEX(Mapping!$D$62:$D$65,MATCH(INDEX(Mapping!$G$5:$G$20,MATCH($C59,Mapping!$A$5:$A$20,0)),Mapping!$A$62:$A$65,0))</f>
        <v/>
      </c>
      <c r="N59" s="36">
        <f>INDEX(Elasticities!$F$4:$I$200,MATCH("inc|"&amp;$E59&amp;"|"&amp;$D59,Elasticities!$A$4:$A$200,0),MATCH(Settings!$C$6,Elasticities!$F$3:$I$3,0))</f>
        <v/>
      </c>
      <c r="O59" s="36">
        <f>INDEX(Elasticities!$F$4:$I$200,MATCH("usg|"&amp;$E59&amp;"|"&amp;$D59,Elasticities!$A$4:$A$200,0),MATCH(Settings!$C$6,Elasticities!$F$3:$I$3,0))</f>
        <v/>
      </c>
      <c r="P59" s="36">
        <f>INDEX(Elasticities!$F$4:$I$200,MATCH("eff|"&amp;$E59&amp;"|"&amp;$D59,Elasticities!$A$4:$A$200,0),MATCH(Settings!$C$6,Elasticities!$F$3:$I$3,0))</f>
        <v/>
      </c>
      <c r="Q59" s="27">
        <f>INDEX(Elasticities!$F$4:$I$200,MATCH("aei|"&amp;$F59&amp;"|"&amp;$D59,Elasticities!$A$4:$A$200,0),MATCH(Settings!$C$6,Elasticities!$F$3:$I$3,0))</f>
        <v/>
      </c>
      <c r="R59" s="5">
        <f>INDEX(Inputs_prices!$E$5:$E$16,MATCH($G59,Inputs_prices!$A$5:$A$16,0))</f>
        <v/>
      </c>
      <c r="S59" s="27">
        <f>INDEX(Inputs_prices!$Q$5:$Q$16,MATCH($G59,Inputs_prices!$A$5:$A$16,0))</f>
        <v/>
      </c>
      <c r="T59" s="29">
        <f>INDEX(EF_GHG!$E$4:$E$1000,MATCH(Settings!$C$4&amp;"|"&amp;$B59&amp;"|"&amp;$H59,EF_GHG!$A$4:$A$1000,0))</f>
        <v/>
      </c>
      <c r="U59" s="47">
        <f>INDEX(EnergyCons!$F$4:$F$5000,MATCH(Settings!$C$4&amp;"|"&amp;Settings!$C$7&amp;"|"&amp;$C59&amp;"|"&amp;$B59,EnergyCons!$A$4:$A$5000,0))</f>
        <v/>
      </c>
    </row>
    <row r="60">
      <c r="A60" s="5">
        <f>$B60&amp;"|"&amp;$C60</f>
        <v/>
      </c>
      <c r="B60" s="8" t="inlineStr">
        <is>
          <t>bio</t>
        </is>
      </c>
      <c r="C60" s="8" t="inlineStr">
        <is>
          <t>srv</t>
        </is>
      </c>
      <c r="D60" s="5">
        <f>INDEX(Mapping!$D$5:$D$20,MATCH($C60,Mapping!$A$5:$A$20,0))</f>
        <v/>
      </c>
      <c r="E60" s="5">
        <f>INDEX(Mapping!$C$30:$C$37,MATCH($B60,Mapping!$A$30:$A$37,0))</f>
        <v/>
      </c>
      <c r="F60" s="5">
        <f>INDEX(Mapping!$D$30:$D$37,MATCH($B60,Mapping!$A$30:$A$37,0))</f>
        <v/>
      </c>
      <c r="G60" s="5">
        <f>$B60&amp;"."&amp;IF(INDEX(Mapping!$E$30:$E$37,MATCH($B60,Mapping!$A$30:$A$37,0))="sub",INDEX(Mapping!$F$5:$F$20,MATCH($C60,Mapping!$A$5:$A$20,0)),"all")</f>
        <v/>
      </c>
      <c r="H60" s="5">
        <f>INDEX(Mapping!$E$5:$E$20,MATCH($C60,Mapping!$A$5:$A$20,0))</f>
        <v/>
      </c>
      <c r="I60" s="5">
        <f>INDEX(Mapping!$G$30:$G$37,MATCH($B60,Mapping!$A$30:$A$37,0))</f>
        <v/>
      </c>
      <c r="J60" s="5">
        <f>INDEX(Mapping!$H$30:$H$37,MATCH($B60,Mapping!$A$30:$A$37,0))</f>
        <v/>
      </c>
      <c r="K60" s="5">
        <f>INDEX(Mapping!$H$5:$H$20,MATCH($C60,Mapping!$A$5:$A$20,0))</f>
        <v/>
      </c>
      <c r="L60" s="5">
        <f>INDEX(Mapping!$E$45:$E$58,MATCH($G60,Mapping!$A$45:$A$58,0))</f>
        <v/>
      </c>
      <c r="M60" s="5">
        <f>INDEX(Mapping!$D$62:$D$65,MATCH(INDEX(Mapping!$G$5:$G$20,MATCH($C60,Mapping!$A$5:$A$20,0)),Mapping!$A$62:$A$65,0))</f>
        <v/>
      </c>
      <c r="N60" s="36">
        <f>INDEX(Elasticities!$F$4:$I$200,MATCH("inc|"&amp;$E60&amp;"|"&amp;$D60,Elasticities!$A$4:$A$200,0),MATCH(Settings!$C$6,Elasticities!$F$3:$I$3,0))</f>
        <v/>
      </c>
      <c r="O60" s="36">
        <f>INDEX(Elasticities!$F$4:$I$200,MATCH("usg|"&amp;$E60&amp;"|"&amp;$D60,Elasticities!$A$4:$A$200,0),MATCH(Settings!$C$6,Elasticities!$F$3:$I$3,0))</f>
        <v/>
      </c>
      <c r="P60" s="36">
        <f>INDEX(Elasticities!$F$4:$I$200,MATCH("eff|"&amp;$E60&amp;"|"&amp;$D60,Elasticities!$A$4:$A$200,0),MATCH(Settings!$C$6,Elasticities!$F$3:$I$3,0))</f>
        <v/>
      </c>
      <c r="Q60" s="27">
        <f>INDEX(Elasticities!$F$4:$I$200,MATCH("aei|"&amp;$F60&amp;"|"&amp;$D60,Elasticities!$A$4:$A$200,0),MATCH(Settings!$C$6,Elasticities!$F$3:$I$3,0))</f>
        <v/>
      </c>
      <c r="R60" s="5">
        <f>INDEX(Inputs_prices!$E$5:$E$16,MATCH($G60,Inputs_prices!$A$5:$A$16,0))</f>
        <v/>
      </c>
      <c r="S60" s="27">
        <f>INDEX(Inputs_prices!$Q$5:$Q$16,MATCH($G60,Inputs_prices!$A$5:$A$16,0))</f>
        <v/>
      </c>
      <c r="T60" s="29">
        <f>INDEX(EF_GHG!$E$4:$E$1000,MATCH(Settings!$C$4&amp;"|"&amp;$B60&amp;"|"&amp;$H60,EF_GHG!$A$4:$A$1000,0))</f>
        <v/>
      </c>
      <c r="U60" s="47">
        <f>INDEX(EnergyCons!$F$4:$F$5000,MATCH(Settings!$C$4&amp;"|"&amp;Settings!$C$7&amp;"|"&amp;$C60&amp;"|"&amp;$B60,EnergyCons!$A$4:$A$5000,0))</f>
        <v/>
      </c>
    </row>
    <row r="61">
      <c r="A61" s="5">
        <f>$B61&amp;"|"&amp;$C61</f>
        <v/>
      </c>
      <c r="B61" s="8" t="inlineStr">
        <is>
          <t>coa</t>
        </is>
      </c>
      <c r="C61" s="8" t="inlineStr">
        <is>
          <t>mch</t>
        </is>
      </c>
      <c r="D61" s="5">
        <f>INDEX(Mapping!$D$5:$D$20,MATCH($C61,Mapping!$A$5:$A$20,0))</f>
        <v/>
      </c>
      <c r="E61" s="5">
        <f>INDEX(Mapping!$C$30:$C$37,MATCH($B61,Mapping!$A$30:$A$37,0))</f>
        <v/>
      </c>
      <c r="F61" s="5">
        <f>INDEX(Mapping!$D$30:$D$37,MATCH($B61,Mapping!$A$30:$A$37,0))</f>
        <v/>
      </c>
      <c r="G61" s="5">
        <f>$B61&amp;"."&amp;IF(INDEX(Mapping!$E$30:$E$37,MATCH($B61,Mapping!$A$30:$A$37,0))="sub",INDEX(Mapping!$F$5:$F$20,MATCH($C61,Mapping!$A$5:$A$20,0)),"all")</f>
        <v/>
      </c>
      <c r="H61" s="5">
        <f>INDEX(Mapping!$E$5:$E$20,MATCH($C61,Mapping!$A$5:$A$20,0))</f>
        <v/>
      </c>
      <c r="I61" s="5">
        <f>INDEX(Mapping!$G$30:$G$37,MATCH($B61,Mapping!$A$30:$A$37,0))</f>
        <v/>
      </c>
      <c r="J61" s="5">
        <f>INDEX(Mapping!$H$30:$H$37,MATCH($B61,Mapping!$A$30:$A$37,0))</f>
        <v/>
      </c>
      <c r="K61" s="5">
        <f>INDEX(Mapping!$H$5:$H$20,MATCH($C61,Mapping!$A$5:$A$20,0))</f>
        <v/>
      </c>
      <c r="L61" s="5">
        <f>INDEX(Mapping!$E$45:$E$58,MATCH($G61,Mapping!$A$45:$A$58,0))</f>
        <v/>
      </c>
      <c r="M61" s="5">
        <f>INDEX(Mapping!$D$62:$D$65,MATCH(INDEX(Mapping!$G$5:$G$20,MATCH($C61,Mapping!$A$5:$A$20,0)),Mapping!$A$62:$A$65,0))</f>
        <v/>
      </c>
      <c r="N61" s="36">
        <f>INDEX(Elasticities!$F$4:$I$200,MATCH("inc|"&amp;$E61&amp;"|"&amp;$D61,Elasticities!$A$4:$A$200,0),MATCH(Settings!$C$6,Elasticities!$F$3:$I$3,0))</f>
        <v/>
      </c>
      <c r="O61" s="36">
        <f>INDEX(Elasticities!$F$4:$I$200,MATCH("usg|"&amp;$E61&amp;"|"&amp;$D61,Elasticities!$A$4:$A$200,0),MATCH(Settings!$C$6,Elasticities!$F$3:$I$3,0))</f>
        <v/>
      </c>
      <c r="P61" s="36">
        <f>INDEX(Elasticities!$F$4:$I$200,MATCH("eff|"&amp;$E61&amp;"|"&amp;$D61,Elasticities!$A$4:$A$200,0),MATCH(Settings!$C$6,Elasticities!$F$3:$I$3,0))</f>
        <v/>
      </c>
      <c r="Q61" s="27">
        <f>INDEX(Elasticities!$F$4:$I$200,MATCH("aei|"&amp;$F61&amp;"|"&amp;$D61,Elasticities!$A$4:$A$200,0),MATCH(Settings!$C$6,Elasticities!$F$3:$I$3,0))</f>
        <v/>
      </c>
      <c r="R61" s="5">
        <f>INDEX(Inputs_prices!$E$5:$E$16,MATCH($G61,Inputs_prices!$A$5:$A$16,0))</f>
        <v/>
      </c>
      <c r="S61" s="27">
        <f>INDEX(Inputs_prices!$Q$5:$Q$16,MATCH($G61,Inputs_prices!$A$5:$A$16,0))</f>
        <v/>
      </c>
      <c r="T61" s="29">
        <f>INDEX(EF_GHG!$E$4:$E$1000,MATCH(Settings!$C$4&amp;"|"&amp;$B61&amp;"|"&amp;$H61,EF_GHG!$A$4:$A$1000,0))</f>
        <v/>
      </c>
      <c r="U61" s="47">
        <f>INDEX(EnergyCons!$F$4:$F$5000,MATCH(Settings!$C$4&amp;"|"&amp;Settings!$C$7&amp;"|"&amp;$C61&amp;"|"&amp;$B61,EnergyCons!$A$4:$A$5000,0))</f>
        <v/>
      </c>
    </row>
    <row r="62">
      <c r="A62" s="5">
        <f>$B62&amp;"|"&amp;$C62</f>
        <v/>
      </c>
      <c r="B62" s="8" t="inlineStr">
        <is>
          <t>nga</t>
        </is>
      </c>
      <c r="C62" s="8" t="inlineStr">
        <is>
          <t>mch</t>
        </is>
      </c>
      <c r="D62" s="5">
        <f>INDEX(Mapping!$D$5:$D$20,MATCH($C62,Mapping!$A$5:$A$20,0))</f>
        <v/>
      </c>
      <c r="E62" s="5">
        <f>INDEX(Mapping!$C$30:$C$37,MATCH($B62,Mapping!$A$30:$A$37,0))</f>
        <v/>
      </c>
      <c r="F62" s="5">
        <f>INDEX(Mapping!$D$30:$D$37,MATCH($B62,Mapping!$A$30:$A$37,0))</f>
        <v/>
      </c>
      <c r="G62" s="5">
        <f>$B62&amp;"."&amp;IF(INDEX(Mapping!$E$30:$E$37,MATCH($B62,Mapping!$A$30:$A$37,0))="sub",INDEX(Mapping!$F$5:$F$20,MATCH($C62,Mapping!$A$5:$A$20,0)),"all")</f>
        <v/>
      </c>
      <c r="H62" s="5">
        <f>INDEX(Mapping!$E$5:$E$20,MATCH($C62,Mapping!$A$5:$A$20,0))</f>
        <v/>
      </c>
      <c r="I62" s="5">
        <f>INDEX(Mapping!$G$30:$G$37,MATCH($B62,Mapping!$A$30:$A$37,0))</f>
        <v/>
      </c>
      <c r="J62" s="5">
        <f>INDEX(Mapping!$H$30:$H$37,MATCH($B62,Mapping!$A$30:$A$37,0))</f>
        <v/>
      </c>
      <c r="K62" s="5">
        <f>INDEX(Mapping!$H$5:$H$20,MATCH($C62,Mapping!$A$5:$A$20,0))</f>
        <v/>
      </c>
      <c r="L62" s="5">
        <f>INDEX(Mapping!$E$45:$E$58,MATCH($G62,Mapping!$A$45:$A$58,0))</f>
        <v/>
      </c>
      <c r="M62" s="5">
        <f>INDEX(Mapping!$D$62:$D$65,MATCH(INDEX(Mapping!$G$5:$G$20,MATCH($C62,Mapping!$A$5:$A$20,0)),Mapping!$A$62:$A$65,0))</f>
        <v/>
      </c>
      <c r="N62" s="36">
        <f>INDEX(Elasticities!$F$4:$I$200,MATCH("inc|"&amp;$E62&amp;"|"&amp;$D62,Elasticities!$A$4:$A$200,0),MATCH(Settings!$C$6,Elasticities!$F$3:$I$3,0))</f>
        <v/>
      </c>
      <c r="O62" s="36">
        <f>INDEX(Elasticities!$F$4:$I$200,MATCH("usg|"&amp;$E62&amp;"|"&amp;$D62,Elasticities!$A$4:$A$200,0),MATCH(Settings!$C$6,Elasticities!$F$3:$I$3,0))</f>
        <v/>
      </c>
      <c r="P62" s="36">
        <f>INDEX(Elasticities!$F$4:$I$200,MATCH("eff|"&amp;$E62&amp;"|"&amp;$D62,Elasticities!$A$4:$A$200,0),MATCH(Settings!$C$6,Elasticities!$F$3:$I$3,0))</f>
        <v/>
      </c>
      <c r="Q62" s="27">
        <f>INDEX(Elasticities!$F$4:$I$200,MATCH("aei|"&amp;$F62&amp;"|"&amp;$D62,Elasticities!$A$4:$A$200,0),MATCH(Settings!$C$6,Elasticities!$F$3:$I$3,0))</f>
        <v/>
      </c>
      <c r="R62" s="5">
        <f>INDEX(Inputs_prices!$E$5:$E$16,MATCH($G62,Inputs_prices!$A$5:$A$16,0))</f>
        <v/>
      </c>
      <c r="S62" s="27">
        <f>INDEX(Inputs_prices!$Q$5:$Q$16,MATCH($G62,Inputs_prices!$A$5:$A$16,0))</f>
        <v/>
      </c>
      <c r="T62" s="29">
        <f>INDEX(EF_GHG!$E$4:$E$1000,MATCH(Settings!$C$4&amp;"|"&amp;$B62&amp;"|"&amp;$H62,EF_GHG!$A$4:$A$1000,0))</f>
        <v/>
      </c>
      <c r="U62" s="47">
        <f>INDEX(EnergyCons!$F$4:$F$5000,MATCH(Settings!$C$4&amp;"|"&amp;Settings!$C$7&amp;"|"&amp;$C62&amp;"|"&amp;$B62,EnergyCons!$A$4:$A$5000,0))</f>
        <v/>
      </c>
    </row>
    <row r="63">
      <c r="A63" s="5">
        <f>$B63&amp;"|"&amp;$C63</f>
        <v/>
      </c>
      <c r="B63" s="8" t="inlineStr">
        <is>
          <t>gso</t>
        </is>
      </c>
      <c r="C63" s="8" t="inlineStr">
        <is>
          <t>mch</t>
        </is>
      </c>
      <c r="D63" s="5">
        <f>INDEX(Mapping!$D$5:$D$20,MATCH($C63,Mapping!$A$5:$A$20,0))</f>
        <v/>
      </c>
      <c r="E63" s="5">
        <f>INDEX(Mapping!$C$30:$C$37,MATCH($B63,Mapping!$A$30:$A$37,0))</f>
        <v/>
      </c>
      <c r="F63" s="5">
        <f>INDEX(Mapping!$D$30:$D$37,MATCH($B63,Mapping!$A$30:$A$37,0))</f>
        <v/>
      </c>
      <c r="G63" s="5">
        <f>$B63&amp;"."&amp;IF(INDEX(Mapping!$E$30:$E$37,MATCH($B63,Mapping!$A$30:$A$37,0))="sub",INDEX(Mapping!$F$5:$F$20,MATCH($C63,Mapping!$A$5:$A$20,0)),"all")</f>
        <v/>
      </c>
      <c r="H63" s="5">
        <f>INDEX(Mapping!$E$5:$E$20,MATCH($C63,Mapping!$A$5:$A$20,0))</f>
        <v/>
      </c>
      <c r="I63" s="5">
        <f>INDEX(Mapping!$G$30:$G$37,MATCH($B63,Mapping!$A$30:$A$37,0))</f>
        <v/>
      </c>
      <c r="J63" s="5">
        <f>INDEX(Mapping!$H$30:$H$37,MATCH($B63,Mapping!$A$30:$A$37,0))</f>
        <v/>
      </c>
      <c r="K63" s="5">
        <f>INDEX(Mapping!$H$5:$H$20,MATCH($C63,Mapping!$A$5:$A$20,0))</f>
        <v/>
      </c>
      <c r="L63" s="5">
        <f>INDEX(Mapping!$E$45:$E$58,MATCH($G63,Mapping!$A$45:$A$58,0))</f>
        <v/>
      </c>
      <c r="M63" s="5">
        <f>INDEX(Mapping!$D$62:$D$65,MATCH(INDEX(Mapping!$G$5:$G$20,MATCH($C63,Mapping!$A$5:$A$20,0)),Mapping!$A$62:$A$65,0))</f>
        <v/>
      </c>
      <c r="N63" s="36">
        <f>INDEX(Elasticities!$F$4:$I$200,MATCH("inc|"&amp;$E63&amp;"|"&amp;$D63,Elasticities!$A$4:$A$200,0),MATCH(Settings!$C$6,Elasticities!$F$3:$I$3,0))</f>
        <v/>
      </c>
      <c r="O63" s="36">
        <f>INDEX(Elasticities!$F$4:$I$200,MATCH("usg|"&amp;$E63&amp;"|"&amp;$D63,Elasticities!$A$4:$A$200,0),MATCH(Settings!$C$6,Elasticities!$F$3:$I$3,0))</f>
        <v/>
      </c>
      <c r="P63" s="36">
        <f>INDEX(Elasticities!$F$4:$I$200,MATCH("eff|"&amp;$E63&amp;"|"&amp;$D63,Elasticities!$A$4:$A$200,0),MATCH(Settings!$C$6,Elasticities!$F$3:$I$3,0))</f>
        <v/>
      </c>
      <c r="Q63" s="27">
        <f>INDEX(Elasticities!$F$4:$I$200,MATCH("aei|"&amp;$F63&amp;"|"&amp;$D63,Elasticities!$A$4:$A$200,0),MATCH(Settings!$C$6,Elasticities!$F$3:$I$3,0))</f>
        <v/>
      </c>
      <c r="R63" s="5">
        <f>INDEX(Inputs_prices!$E$5:$E$16,MATCH($G63,Inputs_prices!$A$5:$A$16,0))</f>
        <v/>
      </c>
      <c r="S63" s="27">
        <f>INDEX(Inputs_prices!$Q$5:$Q$16,MATCH($G63,Inputs_prices!$A$5:$A$16,0))</f>
        <v/>
      </c>
      <c r="T63" s="29">
        <f>INDEX(EF_GHG!$E$4:$E$1000,MATCH(Settings!$C$4&amp;"|"&amp;$B63&amp;"|"&amp;$H63,EF_GHG!$A$4:$A$1000,0))</f>
        <v/>
      </c>
      <c r="U63" s="47">
        <f>INDEX(EnergyCons!$F$4:$F$5000,MATCH(Settings!$C$4&amp;"|"&amp;Settings!$C$7&amp;"|"&amp;$C63&amp;"|"&amp;$B63,EnergyCons!$A$4:$A$5000,0))</f>
        <v/>
      </c>
    </row>
    <row r="64">
      <c r="A64" s="5">
        <f>$B64&amp;"|"&amp;$C64</f>
        <v/>
      </c>
      <c r="B64" s="8" t="inlineStr">
        <is>
          <t>die</t>
        </is>
      </c>
      <c r="C64" s="8" t="inlineStr">
        <is>
          <t>mch</t>
        </is>
      </c>
      <c r="D64" s="5">
        <f>INDEX(Mapping!$D$5:$D$20,MATCH($C64,Mapping!$A$5:$A$20,0))</f>
        <v/>
      </c>
      <c r="E64" s="5">
        <f>INDEX(Mapping!$C$30:$C$37,MATCH($B64,Mapping!$A$30:$A$37,0))</f>
        <v/>
      </c>
      <c r="F64" s="5">
        <f>INDEX(Mapping!$D$30:$D$37,MATCH($B64,Mapping!$A$30:$A$37,0))</f>
        <v/>
      </c>
      <c r="G64" s="5">
        <f>$B64&amp;"."&amp;IF(INDEX(Mapping!$E$30:$E$37,MATCH($B64,Mapping!$A$30:$A$37,0))="sub",INDEX(Mapping!$F$5:$F$20,MATCH($C64,Mapping!$A$5:$A$20,0)),"all")</f>
        <v/>
      </c>
      <c r="H64" s="5">
        <f>INDEX(Mapping!$E$5:$E$20,MATCH($C64,Mapping!$A$5:$A$20,0))</f>
        <v/>
      </c>
      <c r="I64" s="5">
        <f>INDEX(Mapping!$G$30:$G$37,MATCH($B64,Mapping!$A$30:$A$37,0))</f>
        <v/>
      </c>
      <c r="J64" s="5">
        <f>INDEX(Mapping!$H$30:$H$37,MATCH($B64,Mapping!$A$30:$A$37,0))</f>
        <v/>
      </c>
      <c r="K64" s="5">
        <f>INDEX(Mapping!$H$5:$H$20,MATCH($C64,Mapping!$A$5:$A$20,0))</f>
        <v/>
      </c>
      <c r="L64" s="5">
        <f>INDEX(Mapping!$E$45:$E$58,MATCH($G64,Mapping!$A$45:$A$58,0))</f>
        <v/>
      </c>
      <c r="M64" s="5">
        <f>INDEX(Mapping!$D$62:$D$65,MATCH(INDEX(Mapping!$G$5:$G$20,MATCH($C64,Mapping!$A$5:$A$20,0)),Mapping!$A$62:$A$65,0))</f>
        <v/>
      </c>
      <c r="N64" s="36">
        <f>INDEX(Elasticities!$F$4:$I$200,MATCH("inc|"&amp;$E64&amp;"|"&amp;$D64,Elasticities!$A$4:$A$200,0),MATCH(Settings!$C$6,Elasticities!$F$3:$I$3,0))</f>
        <v/>
      </c>
      <c r="O64" s="36">
        <f>INDEX(Elasticities!$F$4:$I$200,MATCH("usg|"&amp;$E64&amp;"|"&amp;$D64,Elasticities!$A$4:$A$200,0),MATCH(Settings!$C$6,Elasticities!$F$3:$I$3,0))</f>
        <v/>
      </c>
      <c r="P64" s="36">
        <f>INDEX(Elasticities!$F$4:$I$200,MATCH("eff|"&amp;$E64&amp;"|"&amp;$D64,Elasticities!$A$4:$A$200,0),MATCH(Settings!$C$6,Elasticities!$F$3:$I$3,0))</f>
        <v/>
      </c>
      <c r="Q64" s="27">
        <f>INDEX(Elasticities!$F$4:$I$200,MATCH("aei|"&amp;$F64&amp;"|"&amp;$D64,Elasticities!$A$4:$A$200,0),MATCH(Settings!$C$6,Elasticities!$F$3:$I$3,0))</f>
        <v/>
      </c>
      <c r="R64" s="5">
        <f>INDEX(Inputs_prices!$E$5:$E$16,MATCH($G64,Inputs_prices!$A$5:$A$16,0))</f>
        <v/>
      </c>
      <c r="S64" s="27">
        <f>INDEX(Inputs_prices!$Q$5:$Q$16,MATCH($G64,Inputs_prices!$A$5:$A$16,0))</f>
        <v/>
      </c>
      <c r="T64" s="29">
        <f>INDEX(EF_GHG!$E$4:$E$1000,MATCH(Settings!$C$4&amp;"|"&amp;$B64&amp;"|"&amp;$H64,EF_GHG!$A$4:$A$1000,0))</f>
        <v/>
      </c>
      <c r="U64" s="47">
        <f>INDEX(EnergyCons!$F$4:$F$5000,MATCH(Settings!$C$4&amp;"|"&amp;Settings!$C$7&amp;"|"&amp;$C64&amp;"|"&amp;$B64,EnergyCons!$A$4:$A$5000,0))</f>
        <v/>
      </c>
    </row>
    <row r="65">
      <c r="A65" s="5">
        <f>$B65&amp;"|"&amp;$C65</f>
        <v/>
      </c>
      <c r="B65" s="8" t="inlineStr">
        <is>
          <t>lpg</t>
        </is>
      </c>
      <c r="C65" s="8" t="inlineStr">
        <is>
          <t>mch</t>
        </is>
      </c>
      <c r="D65" s="5">
        <f>INDEX(Mapping!$D$5:$D$20,MATCH($C65,Mapping!$A$5:$A$20,0))</f>
        <v/>
      </c>
      <c r="E65" s="5">
        <f>INDEX(Mapping!$C$30:$C$37,MATCH($B65,Mapping!$A$30:$A$37,0))</f>
        <v/>
      </c>
      <c r="F65" s="5">
        <f>INDEX(Mapping!$D$30:$D$37,MATCH($B65,Mapping!$A$30:$A$37,0))</f>
        <v/>
      </c>
      <c r="G65" s="5">
        <f>$B65&amp;"."&amp;IF(INDEX(Mapping!$E$30:$E$37,MATCH($B65,Mapping!$A$30:$A$37,0))="sub",INDEX(Mapping!$F$5:$F$20,MATCH($C65,Mapping!$A$5:$A$20,0)),"all")</f>
        <v/>
      </c>
      <c r="H65" s="5">
        <f>INDEX(Mapping!$E$5:$E$20,MATCH($C65,Mapping!$A$5:$A$20,0))</f>
        <v/>
      </c>
      <c r="I65" s="5">
        <f>INDEX(Mapping!$G$30:$G$37,MATCH($B65,Mapping!$A$30:$A$37,0))</f>
        <v/>
      </c>
      <c r="J65" s="5">
        <f>INDEX(Mapping!$H$30:$H$37,MATCH($B65,Mapping!$A$30:$A$37,0))</f>
        <v/>
      </c>
      <c r="K65" s="5">
        <f>INDEX(Mapping!$H$5:$H$20,MATCH($C65,Mapping!$A$5:$A$20,0))</f>
        <v/>
      </c>
      <c r="L65" s="5">
        <f>INDEX(Mapping!$E$45:$E$58,MATCH($G65,Mapping!$A$45:$A$58,0))</f>
        <v/>
      </c>
      <c r="M65" s="5">
        <f>INDEX(Mapping!$D$62:$D$65,MATCH(INDEX(Mapping!$G$5:$G$20,MATCH($C65,Mapping!$A$5:$A$20,0)),Mapping!$A$62:$A$65,0))</f>
        <v/>
      </c>
      <c r="N65" s="36">
        <f>INDEX(Elasticities!$F$4:$I$200,MATCH("inc|"&amp;$E65&amp;"|"&amp;$D65,Elasticities!$A$4:$A$200,0),MATCH(Settings!$C$6,Elasticities!$F$3:$I$3,0))</f>
        <v/>
      </c>
      <c r="O65" s="36">
        <f>INDEX(Elasticities!$F$4:$I$200,MATCH("usg|"&amp;$E65&amp;"|"&amp;$D65,Elasticities!$A$4:$A$200,0),MATCH(Settings!$C$6,Elasticities!$F$3:$I$3,0))</f>
        <v/>
      </c>
      <c r="P65" s="36">
        <f>INDEX(Elasticities!$F$4:$I$200,MATCH("eff|"&amp;$E65&amp;"|"&amp;$D65,Elasticities!$A$4:$A$200,0),MATCH(Settings!$C$6,Elasticities!$F$3:$I$3,0))</f>
        <v/>
      </c>
      <c r="Q65" s="27">
        <f>INDEX(Elasticities!$F$4:$I$200,MATCH("aei|"&amp;$F65&amp;"|"&amp;$D65,Elasticities!$A$4:$A$200,0),MATCH(Settings!$C$6,Elasticities!$F$3:$I$3,0))</f>
        <v/>
      </c>
      <c r="R65" s="5">
        <f>INDEX(Inputs_prices!$E$5:$E$16,MATCH($G65,Inputs_prices!$A$5:$A$16,0))</f>
        <v/>
      </c>
      <c r="S65" s="27">
        <f>INDEX(Inputs_prices!$Q$5:$Q$16,MATCH($G65,Inputs_prices!$A$5:$A$16,0))</f>
        <v/>
      </c>
      <c r="T65" s="29">
        <f>INDEX(EF_GHG!$E$4:$E$1000,MATCH(Settings!$C$4&amp;"|"&amp;$B65&amp;"|"&amp;$H65,EF_GHG!$A$4:$A$1000,0))</f>
        <v/>
      </c>
      <c r="U65" s="47">
        <f>INDEX(EnergyCons!$F$4:$F$5000,MATCH(Settings!$C$4&amp;"|"&amp;Settings!$C$7&amp;"|"&amp;$C65&amp;"|"&amp;$B65,EnergyCons!$A$4:$A$5000,0))</f>
        <v/>
      </c>
    </row>
    <row r="66">
      <c r="A66" s="5">
        <f>$B66&amp;"|"&amp;$C66</f>
        <v/>
      </c>
      <c r="B66" s="8" t="inlineStr">
        <is>
          <t>ker</t>
        </is>
      </c>
      <c r="C66" s="8" t="inlineStr">
        <is>
          <t>mch</t>
        </is>
      </c>
      <c r="D66" s="5">
        <f>INDEX(Mapping!$D$5:$D$20,MATCH($C66,Mapping!$A$5:$A$20,0))</f>
        <v/>
      </c>
      <c r="E66" s="5">
        <f>INDEX(Mapping!$C$30:$C$37,MATCH($B66,Mapping!$A$30:$A$37,0))</f>
        <v/>
      </c>
      <c r="F66" s="5">
        <f>INDEX(Mapping!$D$30:$D$37,MATCH($B66,Mapping!$A$30:$A$37,0))</f>
        <v/>
      </c>
      <c r="G66" s="5">
        <f>$B66&amp;"."&amp;IF(INDEX(Mapping!$E$30:$E$37,MATCH($B66,Mapping!$A$30:$A$37,0))="sub",INDEX(Mapping!$F$5:$F$20,MATCH($C66,Mapping!$A$5:$A$20,0)),"all")</f>
        <v/>
      </c>
      <c r="H66" s="5">
        <f>INDEX(Mapping!$E$5:$E$20,MATCH($C66,Mapping!$A$5:$A$20,0))</f>
        <v/>
      </c>
      <c r="I66" s="5">
        <f>INDEX(Mapping!$G$30:$G$37,MATCH($B66,Mapping!$A$30:$A$37,0))</f>
        <v/>
      </c>
      <c r="J66" s="5">
        <f>INDEX(Mapping!$H$30:$H$37,MATCH($B66,Mapping!$A$30:$A$37,0))</f>
        <v/>
      </c>
      <c r="K66" s="5">
        <f>INDEX(Mapping!$H$5:$H$20,MATCH($C66,Mapping!$A$5:$A$20,0))</f>
        <v/>
      </c>
      <c r="L66" s="5">
        <f>INDEX(Mapping!$E$45:$E$58,MATCH($G66,Mapping!$A$45:$A$58,0))</f>
        <v/>
      </c>
      <c r="M66" s="5">
        <f>INDEX(Mapping!$D$62:$D$65,MATCH(INDEX(Mapping!$G$5:$G$20,MATCH($C66,Mapping!$A$5:$A$20,0)),Mapping!$A$62:$A$65,0))</f>
        <v/>
      </c>
      <c r="N66" s="36">
        <f>INDEX(Elasticities!$F$4:$I$200,MATCH("inc|"&amp;$E66&amp;"|"&amp;$D66,Elasticities!$A$4:$A$200,0),MATCH(Settings!$C$6,Elasticities!$F$3:$I$3,0))</f>
        <v/>
      </c>
      <c r="O66" s="36">
        <f>INDEX(Elasticities!$F$4:$I$200,MATCH("usg|"&amp;$E66&amp;"|"&amp;$D66,Elasticities!$A$4:$A$200,0),MATCH(Settings!$C$6,Elasticities!$F$3:$I$3,0))</f>
        <v/>
      </c>
      <c r="P66" s="36">
        <f>INDEX(Elasticities!$F$4:$I$200,MATCH("eff|"&amp;$E66&amp;"|"&amp;$D66,Elasticities!$A$4:$A$200,0),MATCH(Settings!$C$6,Elasticities!$F$3:$I$3,0))</f>
        <v/>
      </c>
      <c r="Q66" s="27">
        <f>INDEX(Elasticities!$F$4:$I$200,MATCH("aei|"&amp;$F66&amp;"|"&amp;$D66,Elasticities!$A$4:$A$200,0),MATCH(Settings!$C$6,Elasticities!$F$3:$I$3,0))</f>
        <v/>
      </c>
      <c r="R66" s="5">
        <f>INDEX(Inputs_prices!$E$5:$E$16,MATCH($G66,Inputs_prices!$A$5:$A$16,0))</f>
        <v/>
      </c>
      <c r="S66" s="27">
        <f>INDEX(Inputs_prices!$Q$5:$Q$16,MATCH($G66,Inputs_prices!$A$5:$A$16,0))</f>
        <v/>
      </c>
      <c r="T66" s="29">
        <f>INDEX(EF_GHG!$E$4:$E$1000,MATCH(Settings!$C$4&amp;"|"&amp;$B66&amp;"|"&amp;$H66,EF_GHG!$A$4:$A$1000,0))</f>
        <v/>
      </c>
      <c r="U66" s="47">
        <f>INDEX(EnergyCons!$F$4:$F$5000,MATCH(Settings!$C$4&amp;"|"&amp;Settings!$C$7&amp;"|"&amp;$C66&amp;"|"&amp;$B66,EnergyCons!$A$4:$A$5000,0))</f>
        <v/>
      </c>
    </row>
    <row r="67">
      <c r="A67" s="5">
        <f>$B67&amp;"|"&amp;$C67</f>
        <v/>
      </c>
      <c r="B67" s="8" t="inlineStr">
        <is>
          <t>oop</t>
        </is>
      </c>
      <c r="C67" s="8" t="inlineStr">
        <is>
          <t>mch</t>
        </is>
      </c>
      <c r="D67" s="5">
        <f>INDEX(Mapping!$D$5:$D$20,MATCH($C67,Mapping!$A$5:$A$20,0))</f>
        <v/>
      </c>
      <c r="E67" s="5">
        <f>INDEX(Mapping!$C$30:$C$37,MATCH($B67,Mapping!$A$30:$A$37,0))</f>
        <v/>
      </c>
      <c r="F67" s="5">
        <f>INDEX(Mapping!$D$30:$D$37,MATCH($B67,Mapping!$A$30:$A$37,0))</f>
        <v/>
      </c>
      <c r="G67" s="5">
        <f>$B67&amp;"."&amp;IF(INDEX(Mapping!$E$30:$E$37,MATCH($B67,Mapping!$A$30:$A$37,0))="sub",INDEX(Mapping!$F$5:$F$20,MATCH($C67,Mapping!$A$5:$A$20,0)),"all")</f>
        <v/>
      </c>
      <c r="H67" s="5">
        <f>INDEX(Mapping!$E$5:$E$20,MATCH($C67,Mapping!$A$5:$A$20,0))</f>
        <v/>
      </c>
      <c r="I67" s="5">
        <f>INDEX(Mapping!$G$30:$G$37,MATCH($B67,Mapping!$A$30:$A$37,0))</f>
        <v/>
      </c>
      <c r="J67" s="5">
        <f>INDEX(Mapping!$H$30:$H$37,MATCH($B67,Mapping!$A$30:$A$37,0))</f>
        <v/>
      </c>
      <c r="K67" s="5">
        <f>INDEX(Mapping!$H$5:$H$20,MATCH($C67,Mapping!$A$5:$A$20,0))</f>
        <v/>
      </c>
      <c r="L67" s="5">
        <f>INDEX(Mapping!$E$45:$E$58,MATCH($G67,Mapping!$A$45:$A$58,0))</f>
        <v/>
      </c>
      <c r="M67" s="5">
        <f>INDEX(Mapping!$D$62:$D$65,MATCH(INDEX(Mapping!$G$5:$G$20,MATCH($C67,Mapping!$A$5:$A$20,0)),Mapping!$A$62:$A$65,0))</f>
        <v/>
      </c>
      <c r="N67" s="36">
        <f>INDEX(Elasticities!$F$4:$I$200,MATCH("inc|"&amp;$E67&amp;"|"&amp;$D67,Elasticities!$A$4:$A$200,0),MATCH(Settings!$C$6,Elasticities!$F$3:$I$3,0))</f>
        <v/>
      </c>
      <c r="O67" s="36">
        <f>INDEX(Elasticities!$F$4:$I$200,MATCH("usg|"&amp;$E67&amp;"|"&amp;$D67,Elasticities!$A$4:$A$200,0),MATCH(Settings!$C$6,Elasticities!$F$3:$I$3,0))</f>
        <v/>
      </c>
      <c r="P67" s="36">
        <f>INDEX(Elasticities!$F$4:$I$200,MATCH("eff|"&amp;$E67&amp;"|"&amp;$D67,Elasticities!$A$4:$A$200,0),MATCH(Settings!$C$6,Elasticities!$F$3:$I$3,0))</f>
        <v/>
      </c>
      <c r="Q67" s="27">
        <f>INDEX(Elasticities!$F$4:$I$200,MATCH("aei|"&amp;$F67&amp;"|"&amp;$D67,Elasticities!$A$4:$A$200,0),MATCH(Settings!$C$6,Elasticities!$F$3:$I$3,0))</f>
        <v/>
      </c>
      <c r="R67" s="5">
        <f>INDEX(Inputs_prices!$E$5:$E$16,MATCH($G67,Inputs_prices!$A$5:$A$16,0))</f>
        <v/>
      </c>
      <c r="S67" s="27">
        <f>INDEX(Inputs_prices!$Q$5:$Q$16,MATCH($G67,Inputs_prices!$A$5:$A$16,0))</f>
        <v/>
      </c>
      <c r="T67" s="29">
        <f>INDEX(EF_GHG!$E$4:$E$1000,MATCH(Settings!$C$4&amp;"|"&amp;$B67&amp;"|"&amp;$H67,EF_GHG!$A$4:$A$1000,0))</f>
        <v/>
      </c>
      <c r="U67" s="47">
        <f>INDEX(EnergyCons!$F$4:$F$5000,MATCH(Settings!$C$4&amp;"|"&amp;Settings!$C$7&amp;"|"&amp;$C67&amp;"|"&amp;$B67,EnergyCons!$A$4:$A$5000,0))</f>
        <v/>
      </c>
    </row>
    <row r="68">
      <c r="A68" s="5">
        <f>$B68&amp;"|"&amp;$C68</f>
        <v/>
      </c>
      <c r="B68" s="8" t="inlineStr">
        <is>
          <t>bio</t>
        </is>
      </c>
      <c r="C68" s="8" t="inlineStr">
        <is>
          <t>mch</t>
        </is>
      </c>
      <c r="D68" s="5">
        <f>INDEX(Mapping!$D$5:$D$20,MATCH($C68,Mapping!$A$5:$A$20,0))</f>
        <v/>
      </c>
      <c r="E68" s="5">
        <f>INDEX(Mapping!$C$30:$C$37,MATCH($B68,Mapping!$A$30:$A$37,0))</f>
        <v/>
      </c>
      <c r="F68" s="5">
        <f>INDEX(Mapping!$D$30:$D$37,MATCH($B68,Mapping!$A$30:$A$37,0))</f>
        <v/>
      </c>
      <c r="G68" s="5">
        <f>$B68&amp;"."&amp;IF(INDEX(Mapping!$E$30:$E$37,MATCH($B68,Mapping!$A$30:$A$37,0))="sub",INDEX(Mapping!$F$5:$F$20,MATCH($C68,Mapping!$A$5:$A$20,0)),"all")</f>
        <v/>
      </c>
      <c r="H68" s="5">
        <f>INDEX(Mapping!$E$5:$E$20,MATCH($C68,Mapping!$A$5:$A$20,0))</f>
        <v/>
      </c>
      <c r="I68" s="5">
        <f>INDEX(Mapping!$G$30:$G$37,MATCH($B68,Mapping!$A$30:$A$37,0))</f>
        <v/>
      </c>
      <c r="J68" s="5">
        <f>INDEX(Mapping!$H$30:$H$37,MATCH($B68,Mapping!$A$30:$A$37,0))</f>
        <v/>
      </c>
      <c r="K68" s="5">
        <f>INDEX(Mapping!$H$5:$H$20,MATCH($C68,Mapping!$A$5:$A$20,0))</f>
        <v/>
      </c>
      <c r="L68" s="5">
        <f>INDEX(Mapping!$E$45:$E$58,MATCH($G68,Mapping!$A$45:$A$58,0))</f>
        <v/>
      </c>
      <c r="M68" s="5">
        <f>INDEX(Mapping!$D$62:$D$65,MATCH(INDEX(Mapping!$G$5:$G$20,MATCH($C68,Mapping!$A$5:$A$20,0)),Mapping!$A$62:$A$65,0))</f>
        <v/>
      </c>
      <c r="N68" s="36">
        <f>INDEX(Elasticities!$F$4:$I$200,MATCH("inc|"&amp;$E68&amp;"|"&amp;$D68,Elasticities!$A$4:$A$200,0),MATCH(Settings!$C$6,Elasticities!$F$3:$I$3,0))</f>
        <v/>
      </c>
      <c r="O68" s="36">
        <f>INDEX(Elasticities!$F$4:$I$200,MATCH("usg|"&amp;$E68&amp;"|"&amp;$D68,Elasticities!$A$4:$A$200,0),MATCH(Settings!$C$6,Elasticities!$F$3:$I$3,0))</f>
        <v/>
      </c>
      <c r="P68" s="36">
        <f>INDEX(Elasticities!$F$4:$I$200,MATCH("eff|"&amp;$E68&amp;"|"&amp;$D68,Elasticities!$A$4:$A$200,0),MATCH(Settings!$C$6,Elasticities!$F$3:$I$3,0))</f>
        <v/>
      </c>
      <c r="Q68" s="27">
        <f>INDEX(Elasticities!$F$4:$I$200,MATCH("aei|"&amp;$F68&amp;"|"&amp;$D68,Elasticities!$A$4:$A$200,0),MATCH(Settings!$C$6,Elasticities!$F$3:$I$3,0))</f>
        <v/>
      </c>
      <c r="R68" s="5">
        <f>INDEX(Inputs_prices!$E$5:$E$16,MATCH($G68,Inputs_prices!$A$5:$A$16,0))</f>
        <v/>
      </c>
      <c r="S68" s="27">
        <f>INDEX(Inputs_prices!$Q$5:$Q$16,MATCH($G68,Inputs_prices!$A$5:$A$16,0))</f>
        <v/>
      </c>
      <c r="T68" s="29">
        <f>INDEX(EF_GHG!$E$4:$E$1000,MATCH(Settings!$C$4&amp;"|"&amp;$B68&amp;"|"&amp;$H68,EF_GHG!$A$4:$A$1000,0))</f>
        <v/>
      </c>
      <c r="U68" s="47">
        <f>INDEX(EnergyCons!$F$4:$F$5000,MATCH(Settings!$C$4&amp;"|"&amp;Settings!$C$7&amp;"|"&amp;$C68&amp;"|"&amp;$B68,EnergyCons!$A$4:$A$5000,0))</f>
        <v/>
      </c>
    </row>
    <row r="69">
      <c r="A69" s="5">
        <f>$B69&amp;"|"&amp;$C69</f>
        <v/>
      </c>
      <c r="B69" s="8" t="inlineStr">
        <is>
          <t>coa</t>
        </is>
      </c>
      <c r="C69" s="8" t="inlineStr">
        <is>
          <t>irn</t>
        </is>
      </c>
      <c r="D69" s="5">
        <f>INDEX(Mapping!$D$5:$D$20,MATCH($C69,Mapping!$A$5:$A$20,0))</f>
        <v/>
      </c>
      <c r="E69" s="5">
        <f>INDEX(Mapping!$C$30:$C$37,MATCH($B69,Mapping!$A$30:$A$37,0))</f>
        <v/>
      </c>
      <c r="F69" s="5">
        <f>INDEX(Mapping!$D$30:$D$37,MATCH($B69,Mapping!$A$30:$A$37,0))</f>
        <v/>
      </c>
      <c r="G69" s="5">
        <f>$B69&amp;"."&amp;IF(INDEX(Mapping!$E$30:$E$37,MATCH($B69,Mapping!$A$30:$A$37,0))="sub",INDEX(Mapping!$F$5:$F$20,MATCH($C69,Mapping!$A$5:$A$20,0)),"all")</f>
        <v/>
      </c>
      <c r="H69" s="5">
        <f>INDEX(Mapping!$E$5:$E$20,MATCH($C69,Mapping!$A$5:$A$20,0))</f>
        <v/>
      </c>
      <c r="I69" s="5">
        <f>INDEX(Mapping!$G$30:$G$37,MATCH($B69,Mapping!$A$30:$A$37,0))</f>
        <v/>
      </c>
      <c r="J69" s="5">
        <f>INDEX(Mapping!$H$30:$H$37,MATCH($B69,Mapping!$A$30:$A$37,0))</f>
        <v/>
      </c>
      <c r="K69" s="5">
        <f>INDEX(Mapping!$H$5:$H$20,MATCH($C69,Mapping!$A$5:$A$20,0))</f>
        <v/>
      </c>
      <c r="L69" s="5">
        <f>INDEX(Mapping!$E$45:$E$58,MATCH($G69,Mapping!$A$45:$A$58,0))</f>
        <v/>
      </c>
      <c r="M69" s="5">
        <f>INDEX(Mapping!$D$62:$D$65,MATCH(INDEX(Mapping!$G$5:$G$20,MATCH($C69,Mapping!$A$5:$A$20,0)),Mapping!$A$62:$A$65,0))</f>
        <v/>
      </c>
      <c r="N69" s="36">
        <f>INDEX(Elasticities!$F$4:$I$200,MATCH("inc|"&amp;$E69&amp;"|"&amp;$D69,Elasticities!$A$4:$A$200,0),MATCH(Settings!$C$6,Elasticities!$F$3:$I$3,0))</f>
        <v/>
      </c>
      <c r="O69" s="36">
        <f>INDEX(Elasticities!$F$4:$I$200,MATCH("usg|"&amp;$E69&amp;"|"&amp;$D69,Elasticities!$A$4:$A$200,0),MATCH(Settings!$C$6,Elasticities!$F$3:$I$3,0))</f>
        <v/>
      </c>
      <c r="P69" s="36">
        <f>INDEX(Elasticities!$F$4:$I$200,MATCH("eff|"&amp;$E69&amp;"|"&amp;$D69,Elasticities!$A$4:$A$200,0),MATCH(Settings!$C$6,Elasticities!$F$3:$I$3,0))</f>
        <v/>
      </c>
      <c r="Q69" s="27">
        <f>INDEX(Elasticities!$F$4:$I$200,MATCH("aei|"&amp;$F69&amp;"|"&amp;$D69,Elasticities!$A$4:$A$200,0),MATCH(Settings!$C$6,Elasticities!$F$3:$I$3,0))</f>
        <v/>
      </c>
      <c r="R69" s="5">
        <f>INDEX(Inputs_prices!$E$5:$E$16,MATCH($G69,Inputs_prices!$A$5:$A$16,0))</f>
        <v/>
      </c>
      <c r="S69" s="27">
        <f>INDEX(Inputs_prices!$Q$5:$Q$16,MATCH($G69,Inputs_prices!$A$5:$A$16,0))</f>
        <v/>
      </c>
      <c r="T69" s="29">
        <f>INDEX(EF_GHG!$E$4:$E$1000,MATCH(Settings!$C$4&amp;"|"&amp;$B69&amp;"|"&amp;$H69,EF_GHG!$A$4:$A$1000,0))</f>
        <v/>
      </c>
      <c r="U69" s="47">
        <f>INDEX(EnergyCons!$F$4:$F$5000,MATCH(Settings!$C$4&amp;"|"&amp;Settings!$C$7&amp;"|"&amp;$C69&amp;"|"&amp;$B69,EnergyCons!$A$4:$A$5000,0))</f>
        <v/>
      </c>
    </row>
    <row r="70">
      <c r="A70" s="5">
        <f>$B70&amp;"|"&amp;$C70</f>
        <v/>
      </c>
      <c r="B70" s="8" t="inlineStr">
        <is>
          <t>nga</t>
        </is>
      </c>
      <c r="C70" s="8" t="inlineStr">
        <is>
          <t>irn</t>
        </is>
      </c>
      <c r="D70" s="5">
        <f>INDEX(Mapping!$D$5:$D$20,MATCH($C70,Mapping!$A$5:$A$20,0))</f>
        <v/>
      </c>
      <c r="E70" s="5">
        <f>INDEX(Mapping!$C$30:$C$37,MATCH($B70,Mapping!$A$30:$A$37,0))</f>
        <v/>
      </c>
      <c r="F70" s="5">
        <f>INDEX(Mapping!$D$30:$D$37,MATCH($B70,Mapping!$A$30:$A$37,0))</f>
        <v/>
      </c>
      <c r="G70" s="5">
        <f>$B70&amp;"."&amp;IF(INDEX(Mapping!$E$30:$E$37,MATCH($B70,Mapping!$A$30:$A$37,0))="sub",INDEX(Mapping!$F$5:$F$20,MATCH($C70,Mapping!$A$5:$A$20,0)),"all")</f>
        <v/>
      </c>
      <c r="H70" s="5">
        <f>INDEX(Mapping!$E$5:$E$20,MATCH($C70,Mapping!$A$5:$A$20,0))</f>
        <v/>
      </c>
      <c r="I70" s="5">
        <f>INDEX(Mapping!$G$30:$G$37,MATCH($B70,Mapping!$A$30:$A$37,0))</f>
        <v/>
      </c>
      <c r="J70" s="5">
        <f>INDEX(Mapping!$H$30:$H$37,MATCH($B70,Mapping!$A$30:$A$37,0))</f>
        <v/>
      </c>
      <c r="K70" s="5">
        <f>INDEX(Mapping!$H$5:$H$20,MATCH($C70,Mapping!$A$5:$A$20,0))</f>
        <v/>
      </c>
      <c r="L70" s="5">
        <f>INDEX(Mapping!$E$45:$E$58,MATCH($G70,Mapping!$A$45:$A$58,0))</f>
        <v/>
      </c>
      <c r="M70" s="5">
        <f>INDEX(Mapping!$D$62:$D$65,MATCH(INDEX(Mapping!$G$5:$G$20,MATCH($C70,Mapping!$A$5:$A$20,0)),Mapping!$A$62:$A$65,0))</f>
        <v/>
      </c>
      <c r="N70" s="36">
        <f>INDEX(Elasticities!$F$4:$I$200,MATCH("inc|"&amp;$E70&amp;"|"&amp;$D70,Elasticities!$A$4:$A$200,0),MATCH(Settings!$C$6,Elasticities!$F$3:$I$3,0))</f>
        <v/>
      </c>
      <c r="O70" s="36">
        <f>INDEX(Elasticities!$F$4:$I$200,MATCH("usg|"&amp;$E70&amp;"|"&amp;$D70,Elasticities!$A$4:$A$200,0),MATCH(Settings!$C$6,Elasticities!$F$3:$I$3,0))</f>
        <v/>
      </c>
      <c r="P70" s="36">
        <f>INDEX(Elasticities!$F$4:$I$200,MATCH("eff|"&amp;$E70&amp;"|"&amp;$D70,Elasticities!$A$4:$A$200,0),MATCH(Settings!$C$6,Elasticities!$F$3:$I$3,0))</f>
        <v/>
      </c>
      <c r="Q70" s="27">
        <f>INDEX(Elasticities!$F$4:$I$200,MATCH("aei|"&amp;$F70&amp;"|"&amp;$D70,Elasticities!$A$4:$A$200,0),MATCH(Settings!$C$6,Elasticities!$F$3:$I$3,0))</f>
        <v/>
      </c>
      <c r="R70" s="5">
        <f>INDEX(Inputs_prices!$E$5:$E$16,MATCH($G70,Inputs_prices!$A$5:$A$16,0))</f>
        <v/>
      </c>
      <c r="S70" s="27">
        <f>INDEX(Inputs_prices!$Q$5:$Q$16,MATCH($G70,Inputs_prices!$A$5:$A$16,0))</f>
        <v/>
      </c>
      <c r="T70" s="29">
        <f>INDEX(EF_GHG!$E$4:$E$1000,MATCH(Settings!$C$4&amp;"|"&amp;$B70&amp;"|"&amp;$H70,EF_GHG!$A$4:$A$1000,0))</f>
        <v/>
      </c>
      <c r="U70" s="47">
        <f>INDEX(EnergyCons!$F$4:$F$5000,MATCH(Settings!$C$4&amp;"|"&amp;Settings!$C$7&amp;"|"&amp;$C70&amp;"|"&amp;$B70,EnergyCons!$A$4:$A$5000,0))</f>
        <v/>
      </c>
    </row>
    <row r="71">
      <c r="A71" s="5">
        <f>$B71&amp;"|"&amp;$C71</f>
        <v/>
      </c>
      <c r="B71" s="8" t="inlineStr">
        <is>
          <t>gso</t>
        </is>
      </c>
      <c r="C71" s="8" t="inlineStr">
        <is>
          <t>irn</t>
        </is>
      </c>
      <c r="D71" s="5">
        <f>INDEX(Mapping!$D$5:$D$20,MATCH($C71,Mapping!$A$5:$A$20,0))</f>
        <v/>
      </c>
      <c r="E71" s="5">
        <f>INDEX(Mapping!$C$30:$C$37,MATCH($B71,Mapping!$A$30:$A$37,0))</f>
        <v/>
      </c>
      <c r="F71" s="5">
        <f>INDEX(Mapping!$D$30:$D$37,MATCH($B71,Mapping!$A$30:$A$37,0))</f>
        <v/>
      </c>
      <c r="G71" s="5">
        <f>$B71&amp;"."&amp;IF(INDEX(Mapping!$E$30:$E$37,MATCH($B71,Mapping!$A$30:$A$37,0))="sub",INDEX(Mapping!$F$5:$F$20,MATCH($C71,Mapping!$A$5:$A$20,0)),"all")</f>
        <v/>
      </c>
      <c r="H71" s="5">
        <f>INDEX(Mapping!$E$5:$E$20,MATCH($C71,Mapping!$A$5:$A$20,0))</f>
        <v/>
      </c>
      <c r="I71" s="5">
        <f>INDEX(Mapping!$G$30:$G$37,MATCH($B71,Mapping!$A$30:$A$37,0))</f>
        <v/>
      </c>
      <c r="J71" s="5">
        <f>INDEX(Mapping!$H$30:$H$37,MATCH($B71,Mapping!$A$30:$A$37,0))</f>
        <v/>
      </c>
      <c r="K71" s="5">
        <f>INDEX(Mapping!$H$5:$H$20,MATCH($C71,Mapping!$A$5:$A$20,0))</f>
        <v/>
      </c>
      <c r="L71" s="5">
        <f>INDEX(Mapping!$E$45:$E$58,MATCH($G71,Mapping!$A$45:$A$58,0))</f>
        <v/>
      </c>
      <c r="M71" s="5">
        <f>INDEX(Mapping!$D$62:$D$65,MATCH(INDEX(Mapping!$G$5:$G$20,MATCH($C71,Mapping!$A$5:$A$20,0)),Mapping!$A$62:$A$65,0))</f>
        <v/>
      </c>
      <c r="N71" s="36">
        <f>INDEX(Elasticities!$F$4:$I$200,MATCH("inc|"&amp;$E71&amp;"|"&amp;$D71,Elasticities!$A$4:$A$200,0),MATCH(Settings!$C$6,Elasticities!$F$3:$I$3,0))</f>
        <v/>
      </c>
      <c r="O71" s="36">
        <f>INDEX(Elasticities!$F$4:$I$200,MATCH("usg|"&amp;$E71&amp;"|"&amp;$D71,Elasticities!$A$4:$A$200,0),MATCH(Settings!$C$6,Elasticities!$F$3:$I$3,0))</f>
        <v/>
      </c>
      <c r="P71" s="36">
        <f>INDEX(Elasticities!$F$4:$I$200,MATCH("eff|"&amp;$E71&amp;"|"&amp;$D71,Elasticities!$A$4:$A$200,0),MATCH(Settings!$C$6,Elasticities!$F$3:$I$3,0))</f>
        <v/>
      </c>
      <c r="Q71" s="27">
        <f>INDEX(Elasticities!$F$4:$I$200,MATCH("aei|"&amp;$F71&amp;"|"&amp;$D71,Elasticities!$A$4:$A$200,0),MATCH(Settings!$C$6,Elasticities!$F$3:$I$3,0))</f>
        <v/>
      </c>
      <c r="R71" s="5">
        <f>INDEX(Inputs_prices!$E$5:$E$16,MATCH($G71,Inputs_prices!$A$5:$A$16,0))</f>
        <v/>
      </c>
      <c r="S71" s="27">
        <f>INDEX(Inputs_prices!$Q$5:$Q$16,MATCH($G71,Inputs_prices!$A$5:$A$16,0))</f>
        <v/>
      </c>
      <c r="T71" s="29">
        <f>INDEX(EF_GHG!$E$4:$E$1000,MATCH(Settings!$C$4&amp;"|"&amp;$B71&amp;"|"&amp;$H71,EF_GHG!$A$4:$A$1000,0))</f>
        <v/>
      </c>
      <c r="U71" s="47">
        <f>INDEX(EnergyCons!$F$4:$F$5000,MATCH(Settings!$C$4&amp;"|"&amp;Settings!$C$7&amp;"|"&amp;$C71&amp;"|"&amp;$B71,EnergyCons!$A$4:$A$5000,0))</f>
        <v/>
      </c>
    </row>
    <row r="72">
      <c r="A72" s="5">
        <f>$B72&amp;"|"&amp;$C72</f>
        <v/>
      </c>
      <c r="B72" s="8" t="inlineStr">
        <is>
          <t>die</t>
        </is>
      </c>
      <c r="C72" s="8" t="inlineStr">
        <is>
          <t>irn</t>
        </is>
      </c>
      <c r="D72" s="5">
        <f>INDEX(Mapping!$D$5:$D$20,MATCH($C72,Mapping!$A$5:$A$20,0))</f>
        <v/>
      </c>
      <c r="E72" s="5">
        <f>INDEX(Mapping!$C$30:$C$37,MATCH($B72,Mapping!$A$30:$A$37,0))</f>
        <v/>
      </c>
      <c r="F72" s="5">
        <f>INDEX(Mapping!$D$30:$D$37,MATCH($B72,Mapping!$A$30:$A$37,0))</f>
        <v/>
      </c>
      <c r="G72" s="5">
        <f>$B72&amp;"."&amp;IF(INDEX(Mapping!$E$30:$E$37,MATCH($B72,Mapping!$A$30:$A$37,0))="sub",INDEX(Mapping!$F$5:$F$20,MATCH($C72,Mapping!$A$5:$A$20,0)),"all")</f>
        <v/>
      </c>
      <c r="H72" s="5">
        <f>INDEX(Mapping!$E$5:$E$20,MATCH($C72,Mapping!$A$5:$A$20,0))</f>
        <v/>
      </c>
      <c r="I72" s="5">
        <f>INDEX(Mapping!$G$30:$G$37,MATCH($B72,Mapping!$A$30:$A$37,0))</f>
        <v/>
      </c>
      <c r="J72" s="5">
        <f>INDEX(Mapping!$H$30:$H$37,MATCH($B72,Mapping!$A$30:$A$37,0))</f>
        <v/>
      </c>
      <c r="K72" s="5">
        <f>INDEX(Mapping!$H$5:$H$20,MATCH($C72,Mapping!$A$5:$A$20,0))</f>
        <v/>
      </c>
      <c r="L72" s="5">
        <f>INDEX(Mapping!$E$45:$E$58,MATCH($G72,Mapping!$A$45:$A$58,0))</f>
        <v/>
      </c>
      <c r="M72" s="5">
        <f>INDEX(Mapping!$D$62:$D$65,MATCH(INDEX(Mapping!$G$5:$G$20,MATCH($C72,Mapping!$A$5:$A$20,0)),Mapping!$A$62:$A$65,0))</f>
        <v/>
      </c>
      <c r="N72" s="36">
        <f>INDEX(Elasticities!$F$4:$I$200,MATCH("inc|"&amp;$E72&amp;"|"&amp;$D72,Elasticities!$A$4:$A$200,0),MATCH(Settings!$C$6,Elasticities!$F$3:$I$3,0))</f>
        <v/>
      </c>
      <c r="O72" s="36">
        <f>INDEX(Elasticities!$F$4:$I$200,MATCH("usg|"&amp;$E72&amp;"|"&amp;$D72,Elasticities!$A$4:$A$200,0),MATCH(Settings!$C$6,Elasticities!$F$3:$I$3,0))</f>
        <v/>
      </c>
      <c r="P72" s="36">
        <f>INDEX(Elasticities!$F$4:$I$200,MATCH("eff|"&amp;$E72&amp;"|"&amp;$D72,Elasticities!$A$4:$A$200,0),MATCH(Settings!$C$6,Elasticities!$F$3:$I$3,0))</f>
        <v/>
      </c>
      <c r="Q72" s="27">
        <f>INDEX(Elasticities!$F$4:$I$200,MATCH("aei|"&amp;$F72&amp;"|"&amp;$D72,Elasticities!$A$4:$A$200,0),MATCH(Settings!$C$6,Elasticities!$F$3:$I$3,0))</f>
        <v/>
      </c>
      <c r="R72" s="5">
        <f>INDEX(Inputs_prices!$E$5:$E$16,MATCH($G72,Inputs_prices!$A$5:$A$16,0))</f>
        <v/>
      </c>
      <c r="S72" s="27">
        <f>INDEX(Inputs_prices!$Q$5:$Q$16,MATCH($G72,Inputs_prices!$A$5:$A$16,0))</f>
        <v/>
      </c>
      <c r="T72" s="29">
        <f>INDEX(EF_GHG!$E$4:$E$1000,MATCH(Settings!$C$4&amp;"|"&amp;$B72&amp;"|"&amp;$H72,EF_GHG!$A$4:$A$1000,0))</f>
        <v/>
      </c>
      <c r="U72" s="47">
        <f>INDEX(EnergyCons!$F$4:$F$5000,MATCH(Settings!$C$4&amp;"|"&amp;Settings!$C$7&amp;"|"&amp;$C72&amp;"|"&amp;$B72,EnergyCons!$A$4:$A$5000,0))</f>
        <v/>
      </c>
    </row>
    <row r="73">
      <c r="A73" s="5">
        <f>$B73&amp;"|"&amp;$C73</f>
        <v/>
      </c>
      <c r="B73" s="8" t="inlineStr">
        <is>
          <t>lpg</t>
        </is>
      </c>
      <c r="C73" s="8" t="inlineStr">
        <is>
          <t>irn</t>
        </is>
      </c>
      <c r="D73" s="5">
        <f>INDEX(Mapping!$D$5:$D$20,MATCH($C73,Mapping!$A$5:$A$20,0))</f>
        <v/>
      </c>
      <c r="E73" s="5">
        <f>INDEX(Mapping!$C$30:$C$37,MATCH($B73,Mapping!$A$30:$A$37,0))</f>
        <v/>
      </c>
      <c r="F73" s="5">
        <f>INDEX(Mapping!$D$30:$D$37,MATCH($B73,Mapping!$A$30:$A$37,0))</f>
        <v/>
      </c>
      <c r="G73" s="5">
        <f>$B73&amp;"."&amp;IF(INDEX(Mapping!$E$30:$E$37,MATCH($B73,Mapping!$A$30:$A$37,0))="sub",INDEX(Mapping!$F$5:$F$20,MATCH($C73,Mapping!$A$5:$A$20,0)),"all")</f>
        <v/>
      </c>
      <c r="H73" s="5">
        <f>INDEX(Mapping!$E$5:$E$20,MATCH($C73,Mapping!$A$5:$A$20,0))</f>
        <v/>
      </c>
      <c r="I73" s="5">
        <f>INDEX(Mapping!$G$30:$G$37,MATCH($B73,Mapping!$A$30:$A$37,0))</f>
        <v/>
      </c>
      <c r="J73" s="5">
        <f>INDEX(Mapping!$H$30:$H$37,MATCH($B73,Mapping!$A$30:$A$37,0))</f>
        <v/>
      </c>
      <c r="K73" s="5">
        <f>INDEX(Mapping!$H$5:$H$20,MATCH($C73,Mapping!$A$5:$A$20,0))</f>
        <v/>
      </c>
      <c r="L73" s="5">
        <f>INDEX(Mapping!$E$45:$E$58,MATCH($G73,Mapping!$A$45:$A$58,0))</f>
        <v/>
      </c>
      <c r="M73" s="5">
        <f>INDEX(Mapping!$D$62:$D$65,MATCH(INDEX(Mapping!$G$5:$G$20,MATCH($C73,Mapping!$A$5:$A$20,0)),Mapping!$A$62:$A$65,0))</f>
        <v/>
      </c>
      <c r="N73" s="36">
        <f>INDEX(Elasticities!$F$4:$I$200,MATCH("inc|"&amp;$E73&amp;"|"&amp;$D73,Elasticities!$A$4:$A$200,0),MATCH(Settings!$C$6,Elasticities!$F$3:$I$3,0))</f>
        <v/>
      </c>
      <c r="O73" s="36">
        <f>INDEX(Elasticities!$F$4:$I$200,MATCH("usg|"&amp;$E73&amp;"|"&amp;$D73,Elasticities!$A$4:$A$200,0),MATCH(Settings!$C$6,Elasticities!$F$3:$I$3,0))</f>
        <v/>
      </c>
      <c r="P73" s="36">
        <f>INDEX(Elasticities!$F$4:$I$200,MATCH("eff|"&amp;$E73&amp;"|"&amp;$D73,Elasticities!$A$4:$A$200,0),MATCH(Settings!$C$6,Elasticities!$F$3:$I$3,0))</f>
        <v/>
      </c>
      <c r="Q73" s="27">
        <f>INDEX(Elasticities!$F$4:$I$200,MATCH("aei|"&amp;$F73&amp;"|"&amp;$D73,Elasticities!$A$4:$A$200,0),MATCH(Settings!$C$6,Elasticities!$F$3:$I$3,0))</f>
        <v/>
      </c>
      <c r="R73" s="5">
        <f>INDEX(Inputs_prices!$E$5:$E$16,MATCH($G73,Inputs_prices!$A$5:$A$16,0))</f>
        <v/>
      </c>
      <c r="S73" s="27">
        <f>INDEX(Inputs_prices!$Q$5:$Q$16,MATCH($G73,Inputs_prices!$A$5:$A$16,0))</f>
        <v/>
      </c>
      <c r="T73" s="29">
        <f>INDEX(EF_GHG!$E$4:$E$1000,MATCH(Settings!$C$4&amp;"|"&amp;$B73&amp;"|"&amp;$H73,EF_GHG!$A$4:$A$1000,0))</f>
        <v/>
      </c>
      <c r="U73" s="47">
        <f>INDEX(EnergyCons!$F$4:$F$5000,MATCH(Settings!$C$4&amp;"|"&amp;Settings!$C$7&amp;"|"&amp;$C73&amp;"|"&amp;$B73,EnergyCons!$A$4:$A$5000,0))</f>
        <v/>
      </c>
    </row>
    <row r="74">
      <c r="A74" s="5">
        <f>$B74&amp;"|"&amp;$C74</f>
        <v/>
      </c>
      <c r="B74" s="8" t="inlineStr">
        <is>
          <t>ker</t>
        </is>
      </c>
      <c r="C74" s="8" t="inlineStr">
        <is>
          <t>irn</t>
        </is>
      </c>
      <c r="D74" s="5">
        <f>INDEX(Mapping!$D$5:$D$20,MATCH($C74,Mapping!$A$5:$A$20,0))</f>
        <v/>
      </c>
      <c r="E74" s="5">
        <f>INDEX(Mapping!$C$30:$C$37,MATCH($B74,Mapping!$A$30:$A$37,0))</f>
        <v/>
      </c>
      <c r="F74" s="5">
        <f>INDEX(Mapping!$D$30:$D$37,MATCH($B74,Mapping!$A$30:$A$37,0))</f>
        <v/>
      </c>
      <c r="G74" s="5">
        <f>$B74&amp;"."&amp;IF(INDEX(Mapping!$E$30:$E$37,MATCH($B74,Mapping!$A$30:$A$37,0))="sub",INDEX(Mapping!$F$5:$F$20,MATCH($C74,Mapping!$A$5:$A$20,0)),"all")</f>
        <v/>
      </c>
      <c r="H74" s="5">
        <f>INDEX(Mapping!$E$5:$E$20,MATCH($C74,Mapping!$A$5:$A$20,0))</f>
        <v/>
      </c>
      <c r="I74" s="5">
        <f>INDEX(Mapping!$G$30:$G$37,MATCH($B74,Mapping!$A$30:$A$37,0))</f>
        <v/>
      </c>
      <c r="J74" s="5">
        <f>INDEX(Mapping!$H$30:$H$37,MATCH($B74,Mapping!$A$30:$A$37,0))</f>
        <v/>
      </c>
      <c r="K74" s="5">
        <f>INDEX(Mapping!$H$5:$H$20,MATCH($C74,Mapping!$A$5:$A$20,0))</f>
        <v/>
      </c>
      <c r="L74" s="5">
        <f>INDEX(Mapping!$E$45:$E$58,MATCH($G74,Mapping!$A$45:$A$58,0))</f>
        <v/>
      </c>
      <c r="M74" s="5">
        <f>INDEX(Mapping!$D$62:$D$65,MATCH(INDEX(Mapping!$G$5:$G$20,MATCH($C74,Mapping!$A$5:$A$20,0)),Mapping!$A$62:$A$65,0))</f>
        <v/>
      </c>
      <c r="N74" s="36">
        <f>INDEX(Elasticities!$F$4:$I$200,MATCH("inc|"&amp;$E74&amp;"|"&amp;$D74,Elasticities!$A$4:$A$200,0),MATCH(Settings!$C$6,Elasticities!$F$3:$I$3,0))</f>
        <v/>
      </c>
      <c r="O74" s="36">
        <f>INDEX(Elasticities!$F$4:$I$200,MATCH("usg|"&amp;$E74&amp;"|"&amp;$D74,Elasticities!$A$4:$A$200,0),MATCH(Settings!$C$6,Elasticities!$F$3:$I$3,0))</f>
        <v/>
      </c>
      <c r="P74" s="36">
        <f>INDEX(Elasticities!$F$4:$I$200,MATCH("eff|"&amp;$E74&amp;"|"&amp;$D74,Elasticities!$A$4:$A$200,0),MATCH(Settings!$C$6,Elasticities!$F$3:$I$3,0))</f>
        <v/>
      </c>
      <c r="Q74" s="27">
        <f>INDEX(Elasticities!$F$4:$I$200,MATCH("aei|"&amp;$F74&amp;"|"&amp;$D74,Elasticities!$A$4:$A$200,0),MATCH(Settings!$C$6,Elasticities!$F$3:$I$3,0))</f>
        <v/>
      </c>
      <c r="R74" s="5">
        <f>INDEX(Inputs_prices!$E$5:$E$16,MATCH($G74,Inputs_prices!$A$5:$A$16,0))</f>
        <v/>
      </c>
      <c r="S74" s="27">
        <f>INDEX(Inputs_prices!$Q$5:$Q$16,MATCH($G74,Inputs_prices!$A$5:$A$16,0))</f>
        <v/>
      </c>
      <c r="T74" s="29">
        <f>INDEX(EF_GHG!$E$4:$E$1000,MATCH(Settings!$C$4&amp;"|"&amp;$B74&amp;"|"&amp;$H74,EF_GHG!$A$4:$A$1000,0))</f>
        <v/>
      </c>
      <c r="U74" s="47">
        <f>INDEX(EnergyCons!$F$4:$F$5000,MATCH(Settings!$C$4&amp;"|"&amp;Settings!$C$7&amp;"|"&amp;$C74&amp;"|"&amp;$B74,EnergyCons!$A$4:$A$5000,0))</f>
        <v/>
      </c>
    </row>
    <row r="75">
      <c r="A75" s="5">
        <f>$B75&amp;"|"&amp;$C75</f>
        <v/>
      </c>
      <c r="B75" s="8" t="inlineStr">
        <is>
          <t>oop</t>
        </is>
      </c>
      <c r="C75" s="8" t="inlineStr">
        <is>
          <t>irn</t>
        </is>
      </c>
      <c r="D75" s="5">
        <f>INDEX(Mapping!$D$5:$D$20,MATCH($C75,Mapping!$A$5:$A$20,0))</f>
        <v/>
      </c>
      <c r="E75" s="5">
        <f>INDEX(Mapping!$C$30:$C$37,MATCH($B75,Mapping!$A$30:$A$37,0))</f>
        <v/>
      </c>
      <c r="F75" s="5">
        <f>INDEX(Mapping!$D$30:$D$37,MATCH($B75,Mapping!$A$30:$A$37,0))</f>
        <v/>
      </c>
      <c r="G75" s="5">
        <f>$B75&amp;"."&amp;IF(INDEX(Mapping!$E$30:$E$37,MATCH($B75,Mapping!$A$30:$A$37,0))="sub",INDEX(Mapping!$F$5:$F$20,MATCH($C75,Mapping!$A$5:$A$20,0)),"all")</f>
        <v/>
      </c>
      <c r="H75" s="5">
        <f>INDEX(Mapping!$E$5:$E$20,MATCH($C75,Mapping!$A$5:$A$20,0))</f>
        <v/>
      </c>
      <c r="I75" s="5">
        <f>INDEX(Mapping!$G$30:$G$37,MATCH($B75,Mapping!$A$30:$A$37,0))</f>
        <v/>
      </c>
      <c r="J75" s="5">
        <f>INDEX(Mapping!$H$30:$H$37,MATCH($B75,Mapping!$A$30:$A$37,0))</f>
        <v/>
      </c>
      <c r="K75" s="5">
        <f>INDEX(Mapping!$H$5:$H$20,MATCH($C75,Mapping!$A$5:$A$20,0))</f>
        <v/>
      </c>
      <c r="L75" s="5">
        <f>INDEX(Mapping!$E$45:$E$58,MATCH($G75,Mapping!$A$45:$A$58,0))</f>
        <v/>
      </c>
      <c r="M75" s="5">
        <f>INDEX(Mapping!$D$62:$D$65,MATCH(INDEX(Mapping!$G$5:$G$20,MATCH($C75,Mapping!$A$5:$A$20,0)),Mapping!$A$62:$A$65,0))</f>
        <v/>
      </c>
      <c r="N75" s="36">
        <f>INDEX(Elasticities!$F$4:$I$200,MATCH("inc|"&amp;$E75&amp;"|"&amp;$D75,Elasticities!$A$4:$A$200,0),MATCH(Settings!$C$6,Elasticities!$F$3:$I$3,0))</f>
        <v/>
      </c>
      <c r="O75" s="36">
        <f>INDEX(Elasticities!$F$4:$I$200,MATCH("usg|"&amp;$E75&amp;"|"&amp;$D75,Elasticities!$A$4:$A$200,0),MATCH(Settings!$C$6,Elasticities!$F$3:$I$3,0))</f>
        <v/>
      </c>
      <c r="P75" s="36">
        <f>INDEX(Elasticities!$F$4:$I$200,MATCH("eff|"&amp;$E75&amp;"|"&amp;$D75,Elasticities!$A$4:$A$200,0),MATCH(Settings!$C$6,Elasticities!$F$3:$I$3,0))</f>
        <v/>
      </c>
      <c r="Q75" s="27">
        <f>INDEX(Elasticities!$F$4:$I$200,MATCH("aei|"&amp;$F75&amp;"|"&amp;$D75,Elasticities!$A$4:$A$200,0),MATCH(Settings!$C$6,Elasticities!$F$3:$I$3,0))</f>
        <v/>
      </c>
      <c r="R75" s="5">
        <f>INDEX(Inputs_prices!$E$5:$E$16,MATCH($G75,Inputs_prices!$A$5:$A$16,0))</f>
        <v/>
      </c>
      <c r="S75" s="27">
        <f>INDEX(Inputs_prices!$Q$5:$Q$16,MATCH($G75,Inputs_prices!$A$5:$A$16,0))</f>
        <v/>
      </c>
      <c r="T75" s="29">
        <f>INDEX(EF_GHG!$E$4:$E$1000,MATCH(Settings!$C$4&amp;"|"&amp;$B75&amp;"|"&amp;$H75,EF_GHG!$A$4:$A$1000,0))</f>
        <v/>
      </c>
      <c r="U75" s="47">
        <f>INDEX(EnergyCons!$F$4:$F$5000,MATCH(Settings!$C$4&amp;"|"&amp;Settings!$C$7&amp;"|"&amp;$C75&amp;"|"&amp;$B75,EnergyCons!$A$4:$A$5000,0))</f>
        <v/>
      </c>
    </row>
    <row r="76">
      <c r="A76" s="5">
        <f>$B76&amp;"|"&amp;$C76</f>
        <v/>
      </c>
      <c r="B76" s="8" t="inlineStr">
        <is>
          <t>bio</t>
        </is>
      </c>
      <c r="C76" s="8" t="inlineStr">
        <is>
          <t>irn</t>
        </is>
      </c>
      <c r="D76" s="5">
        <f>INDEX(Mapping!$D$5:$D$20,MATCH($C76,Mapping!$A$5:$A$20,0))</f>
        <v/>
      </c>
      <c r="E76" s="5">
        <f>INDEX(Mapping!$C$30:$C$37,MATCH($B76,Mapping!$A$30:$A$37,0))</f>
        <v/>
      </c>
      <c r="F76" s="5">
        <f>INDEX(Mapping!$D$30:$D$37,MATCH($B76,Mapping!$A$30:$A$37,0))</f>
        <v/>
      </c>
      <c r="G76" s="5">
        <f>$B76&amp;"."&amp;IF(INDEX(Mapping!$E$30:$E$37,MATCH($B76,Mapping!$A$30:$A$37,0))="sub",INDEX(Mapping!$F$5:$F$20,MATCH($C76,Mapping!$A$5:$A$20,0)),"all")</f>
        <v/>
      </c>
      <c r="H76" s="5">
        <f>INDEX(Mapping!$E$5:$E$20,MATCH($C76,Mapping!$A$5:$A$20,0))</f>
        <v/>
      </c>
      <c r="I76" s="5">
        <f>INDEX(Mapping!$G$30:$G$37,MATCH($B76,Mapping!$A$30:$A$37,0))</f>
        <v/>
      </c>
      <c r="J76" s="5">
        <f>INDEX(Mapping!$H$30:$H$37,MATCH($B76,Mapping!$A$30:$A$37,0))</f>
        <v/>
      </c>
      <c r="K76" s="5">
        <f>INDEX(Mapping!$H$5:$H$20,MATCH($C76,Mapping!$A$5:$A$20,0))</f>
        <v/>
      </c>
      <c r="L76" s="5">
        <f>INDEX(Mapping!$E$45:$E$58,MATCH($G76,Mapping!$A$45:$A$58,0))</f>
        <v/>
      </c>
      <c r="M76" s="5">
        <f>INDEX(Mapping!$D$62:$D$65,MATCH(INDEX(Mapping!$G$5:$G$20,MATCH($C76,Mapping!$A$5:$A$20,0)),Mapping!$A$62:$A$65,0))</f>
        <v/>
      </c>
      <c r="N76" s="36">
        <f>INDEX(Elasticities!$F$4:$I$200,MATCH("inc|"&amp;$E76&amp;"|"&amp;$D76,Elasticities!$A$4:$A$200,0),MATCH(Settings!$C$6,Elasticities!$F$3:$I$3,0))</f>
        <v/>
      </c>
      <c r="O76" s="36">
        <f>INDEX(Elasticities!$F$4:$I$200,MATCH("usg|"&amp;$E76&amp;"|"&amp;$D76,Elasticities!$A$4:$A$200,0),MATCH(Settings!$C$6,Elasticities!$F$3:$I$3,0))</f>
        <v/>
      </c>
      <c r="P76" s="36">
        <f>INDEX(Elasticities!$F$4:$I$200,MATCH("eff|"&amp;$E76&amp;"|"&amp;$D76,Elasticities!$A$4:$A$200,0),MATCH(Settings!$C$6,Elasticities!$F$3:$I$3,0))</f>
        <v/>
      </c>
      <c r="Q76" s="27">
        <f>INDEX(Elasticities!$F$4:$I$200,MATCH("aei|"&amp;$F76&amp;"|"&amp;$D76,Elasticities!$A$4:$A$200,0),MATCH(Settings!$C$6,Elasticities!$F$3:$I$3,0))</f>
        <v/>
      </c>
      <c r="R76" s="5">
        <f>INDEX(Inputs_prices!$E$5:$E$16,MATCH($G76,Inputs_prices!$A$5:$A$16,0))</f>
        <v/>
      </c>
      <c r="S76" s="27">
        <f>INDEX(Inputs_prices!$Q$5:$Q$16,MATCH($G76,Inputs_prices!$A$5:$A$16,0))</f>
        <v/>
      </c>
      <c r="T76" s="29">
        <f>INDEX(EF_GHG!$E$4:$E$1000,MATCH(Settings!$C$4&amp;"|"&amp;$B76&amp;"|"&amp;$H76,EF_GHG!$A$4:$A$1000,0))</f>
        <v/>
      </c>
      <c r="U76" s="47">
        <f>INDEX(EnergyCons!$F$4:$F$5000,MATCH(Settings!$C$4&amp;"|"&amp;Settings!$C$7&amp;"|"&amp;$C76&amp;"|"&amp;$B76,EnergyCons!$A$4:$A$5000,0))</f>
        <v/>
      </c>
    </row>
    <row r="77">
      <c r="A77" s="5">
        <f>$B77&amp;"|"&amp;$C77</f>
        <v/>
      </c>
      <c r="B77" s="8" t="inlineStr">
        <is>
          <t>coa</t>
        </is>
      </c>
      <c r="C77" s="8" t="inlineStr">
        <is>
          <t>nfm</t>
        </is>
      </c>
      <c r="D77" s="5">
        <f>INDEX(Mapping!$D$5:$D$20,MATCH($C77,Mapping!$A$5:$A$20,0))</f>
        <v/>
      </c>
      <c r="E77" s="5">
        <f>INDEX(Mapping!$C$30:$C$37,MATCH($B77,Mapping!$A$30:$A$37,0))</f>
        <v/>
      </c>
      <c r="F77" s="5">
        <f>INDEX(Mapping!$D$30:$D$37,MATCH($B77,Mapping!$A$30:$A$37,0))</f>
        <v/>
      </c>
      <c r="G77" s="5">
        <f>$B77&amp;"."&amp;IF(INDEX(Mapping!$E$30:$E$37,MATCH($B77,Mapping!$A$30:$A$37,0))="sub",INDEX(Mapping!$F$5:$F$20,MATCH($C77,Mapping!$A$5:$A$20,0)),"all")</f>
        <v/>
      </c>
      <c r="H77" s="5">
        <f>INDEX(Mapping!$E$5:$E$20,MATCH($C77,Mapping!$A$5:$A$20,0))</f>
        <v/>
      </c>
      <c r="I77" s="5">
        <f>INDEX(Mapping!$G$30:$G$37,MATCH($B77,Mapping!$A$30:$A$37,0))</f>
        <v/>
      </c>
      <c r="J77" s="5">
        <f>INDEX(Mapping!$H$30:$H$37,MATCH($B77,Mapping!$A$30:$A$37,0))</f>
        <v/>
      </c>
      <c r="K77" s="5">
        <f>INDEX(Mapping!$H$5:$H$20,MATCH($C77,Mapping!$A$5:$A$20,0))</f>
        <v/>
      </c>
      <c r="L77" s="5">
        <f>INDEX(Mapping!$E$45:$E$58,MATCH($G77,Mapping!$A$45:$A$58,0))</f>
        <v/>
      </c>
      <c r="M77" s="5">
        <f>INDEX(Mapping!$D$62:$D$65,MATCH(INDEX(Mapping!$G$5:$G$20,MATCH($C77,Mapping!$A$5:$A$20,0)),Mapping!$A$62:$A$65,0))</f>
        <v/>
      </c>
      <c r="N77" s="36">
        <f>INDEX(Elasticities!$F$4:$I$200,MATCH("inc|"&amp;$E77&amp;"|"&amp;$D77,Elasticities!$A$4:$A$200,0),MATCH(Settings!$C$6,Elasticities!$F$3:$I$3,0))</f>
        <v/>
      </c>
      <c r="O77" s="36">
        <f>INDEX(Elasticities!$F$4:$I$200,MATCH("usg|"&amp;$E77&amp;"|"&amp;$D77,Elasticities!$A$4:$A$200,0),MATCH(Settings!$C$6,Elasticities!$F$3:$I$3,0))</f>
        <v/>
      </c>
      <c r="P77" s="36">
        <f>INDEX(Elasticities!$F$4:$I$200,MATCH("eff|"&amp;$E77&amp;"|"&amp;$D77,Elasticities!$A$4:$A$200,0),MATCH(Settings!$C$6,Elasticities!$F$3:$I$3,0))</f>
        <v/>
      </c>
      <c r="Q77" s="27">
        <f>INDEX(Elasticities!$F$4:$I$200,MATCH("aei|"&amp;$F77&amp;"|"&amp;$D77,Elasticities!$A$4:$A$200,0),MATCH(Settings!$C$6,Elasticities!$F$3:$I$3,0))</f>
        <v/>
      </c>
      <c r="R77" s="5">
        <f>INDEX(Inputs_prices!$E$5:$E$16,MATCH($G77,Inputs_prices!$A$5:$A$16,0))</f>
        <v/>
      </c>
      <c r="S77" s="27">
        <f>INDEX(Inputs_prices!$Q$5:$Q$16,MATCH($G77,Inputs_prices!$A$5:$A$16,0))</f>
        <v/>
      </c>
      <c r="T77" s="29">
        <f>INDEX(EF_GHG!$E$4:$E$1000,MATCH(Settings!$C$4&amp;"|"&amp;$B77&amp;"|"&amp;$H77,EF_GHG!$A$4:$A$1000,0))</f>
        <v/>
      </c>
      <c r="U77" s="47">
        <f>INDEX(EnergyCons!$F$4:$F$5000,MATCH(Settings!$C$4&amp;"|"&amp;Settings!$C$7&amp;"|"&amp;$C77&amp;"|"&amp;$B77,EnergyCons!$A$4:$A$5000,0))</f>
        <v/>
      </c>
    </row>
    <row r="78">
      <c r="A78" s="5">
        <f>$B78&amp;"|"&amp;$C78</f>
        <v/>
      </c>
      <c r="B78" s="8" t="inlineStr">
        <is>
          <t>nga</t>
        </is>
      </c>
      <c r="C78" s="8" t="inlineStr">
        <is>
          <t>nfm</t>
        </is>
      </c>
      <c r="D78" s="5">
        <f>INDEX(Mapping!$D$5:$D$20,MATCH($C78,Mapping!$A$5:$A$20,0))</f>
        <v/>
      </c>
      <c r="E78" s="5">
        <f>INDEX(Mapping!$C$30:$C$37,MATCH($B78,Mapping!$A$30:$A$37,0))</f>
        <v/>
      </c>
      <c r="F78" s="5">
        <f>INDEX(Mapping!$D$30:$D$37,MATCH($B78,Mapping!$A$30:$A$37,0))</f>
        <v/>
      </c>
      <c r="G78" s="5">
        <f>$B78&amp;"."&amp;IF(INDEX(Mapping!$E$30:$E$37,MATCH($B78,Mapping!$A$30:$A$37,0))="sub",INDEX(Mapping!$F$5:$F$20,MATCH($C78,Mapping!$A$5:$A$20,0)),"all")</f>
        <v/>
      </c>
      <c r="H78" s="5">
        <f>INDEX(Mapping!$E$5:$E$20,MATCH($C78,Mapping!$A$5:$A$20,0))</f>
        <v/>
      </c>
      <c r="I78" s="5">
        <f>INDEX(Mapping!$G$30:$G$37,MATCH($B78,Mapping!$A$30:$A$37,0))</f>
        <v/>
      </c>
      <c r="J78" s="5">
        <f>INDEX(Mapping!$H$30:$H$37,MATCH($B78,Mapping!$A$30:$A$37,0))</f>
        <v/>
      </c>
      <c r="K78" s="5">
        <f>INDEX(Mapping!$H$5:$H$20,MATCH($C78,Mapping!$A$5:$A$20,0))</f>
        <v/>
      </c>
      <c r="L78" s="5">
        <f>INDEX(Mapping!$E$45:$E$58,MATCH($G78,Mapping!$A$45:$A$58,0))</f>
        <v/>
      </c>
      <c r="M78" s="5">
        <f>INDEX(Mapping!$D$62:$D$65,MATCH(INDEX(Mapping!$G$5:$G$20,MATCH($C78,Mapping!$A$5:$A$20,0)),Mapping!$A$62:$A$65,0))</f>
        <v/>
      </c>
      <c r="N78" s="36">
        <f>INDEX(Elasticities!$F$4:$I$200,MATCH("inc|"&amp;$E78&amp;"|"&amp;$D78,Elasticities!$A$4:$A$200,0),MATCH(Settings!$C$6,Elasticities!$F$3:$I$3,0))</f>
        <v/>
      </c>
      <c r="O78" s="36">
        <f>INDEX(Elasticities!$F$4:$I$200,MATCH("usg|"&amp;$E78&amp;"|"&amp;$D78,Elasticities!$A$4:$A$200,0),MATCH(Settings!$C$6,Elasticities!$F$3:$I$3,0))</f>
        <v/>
      </c>
      <c r="P78" s="36">
        <f>INDEX(Elasticities!$F$4:$I$200,MATCH("eff|"&amp;$E78&amp;"|"&amp;$D78,Elasticities!$A$4:$A$200,0),MATCH(Settings!$C$6,Elasticities!$F$3:$I$3,0))</f>
        <v/>
      </c>
      <c r="Q78" s="27">
        <f>INDEX(Elasticities!$F$4:$I$200,MATCH("aei|"&amp;$F78&amp;"|"&amp;$D78,Elasticities!$A$4:$A$200,0),MATCH(Settings!$C$6,Elasticities!$F$3:$I$3,0))</f>
        <v/>
      </c>
      <c r="R78" s="5">
        <f>INDEX(Inputs_prices!$E$5:$E$16,MATCH($G78,Inputs_prices!$A$5:$A$16,0))</f>
        <v/>
      </c>
      <c r="S78" s="27">
        <f>INDEX(Inputs_prices!$Q$5:$Q$16,MATCH($G78,Inputs_prices!$A$5:$A$16,0))</f>
        <v/>
      </c>
      <c r="T78" s="29">
        <f>INDEX(EF_GHG!$E$4:$E$1000,MATCH(Settings!$C$4&amp;"|"&amp;$B78&amp;"|"&amp;$H78,EF_GHG!$A$4:$A$1000,0))</f>
        <v/>
      </c>
      <c r="U78" s="47">
        <f>INDEX(EnergyCons!$F$4:$F$5000,MATCH(Settings!$C$4&amp;"|"&amp;Settings!$C$7&amp;"|"&amp;$C78&amp;"|"&amp;$B78,EnergyCons!$A$4:$A$5000,0))</f>
        <v/>
      </c>
    </row>
    <row r="79">
      <c r="A79" s="5">
        <f>$B79&amp;"|"&amp;$C79</f>
        <v/>
      </c>
      <c r="B79" s="8" t="inlineStr">
        <is>
          <t>gso</t>
        </is>
      </c>
      <c r="C79" s="8" t="inlineStr">
        <is>
          <t>nfm</t>
        </is>
      </c>
      <c r="D79" s="5">
        <f>INDEX(Mapping!$D$5:$D$20,MATCH($C79,Mapping!$A$5:$A$20,0))</f>
        <v/>
      </c>
      <c r="E79" s="5">
        <f>INDEX(Mapping!$C$30:$C$37,MATCH($B79,Mapping!$A$30:$A$37,0))</f>
        <v/>
      </c>
      <c r="F79" s="5">
        <f>INDEX(Mapping!$D$30:$D$37,MATCH($B79,Mapping!$A$30:$A$37,0))</f>
        <v/>
      </c>
      <c r="G79" s="5">
        <f>$B79&amp;"."&amp;IF(INDEX(Mapping!$E$30:$E$37,MATCH($B79,Mapping!$A$30:$A$37,0))="sub",INDEX(Mapping!$F$5:$F$20,MATCH($C79,Mapping!$A$5:$A$20,0)),"all")</f>
        <v/>
      </c>
      <c r="H79" s="5">
        <f>INDEX(Mapping!$E$5:$E$20,MATCH($C79,Mapping!$A$5:$A$20,0))</f>
        <v/>
      </c>
      <c r="I79" s="5">
        <f>INDEX(Mapping!$G$30:$G$37,MATCH($B79,Mapping!$A$30:$A$37,0))</f>
        <v/>
      </c>
      <c r="J79" s="5">
        <f>INDEX(Mapping!$H$30:$H$37,MATCH($B79,Mapping!$A$30:$A$37,0))</f>
        <v/>
      </c>
      <c r="K79" s="5">
        <f>INDEX(Mapping!$H$5:$H$20,MATCH($C79,Mapping!$A$5:$A$20,0))</f>
        <v/>
      </c>
      <c r="L79" s="5">
        <f>INDEX(Mapping!$E$45:$E$58,MATCH($G79,Mapping!$A$45:$A$58,0))</f>
        <v/>
      </c>
      <c r="M79" s="5">
        <f>INDEX(Mapping!$D$62:$D$65,MATCH(INDEX(Mapping!$G$5:$G$20,MATCH($C79,Mapping!$A$5:$A$20,0)),Mapping!$A$62:$A$65,0))</f>
        <v/>
      </c>
      <c r="N79" s="36">
        <f>INDEX(Elasticities!$F$4:$I$200,MATCH("inc|"&amp;$E79&amp;"|"&amp;$D79,Elasticities!$A$4:$A$200,0),MATCH(Settings!$C$6,Elasticities!$F$3:$I$3,0))</f>
        <v/>
      </c>
      <c r="O79" s="36">
        <f>INDEX(Elasticities!$F$4:$I$200,MATCH("usg|"&amp;$E79&amp;"|"&amp;$D79,Elasticities!$A$4:$A$200,0),MATCH(Settings!$C$6,Elasticities!$F$3:$I$3,0))</f>
        <v/>
      </c>
      <c r="P79" s="36">
        <f>INDEX(Elasticities!$F$4:$I$200,MATCH("eff|"&amp;$E79&amp;"|"&amp;$D79,Elasticities!$A$4:$A$200,0),MATCH(Settings!$C$6,Elasticities!$F$3:$I$3,0))</f>
        <v/>
      </c>
      <c r="Q79" s="27">
        <f>INDEX(Elasticities!$F$4:$I$200,MATCH("aei|"&amp;$F79&amp;"|"&amp;$D79,Elasticities!$A$4:$A$200,0),MATCH(Settings!$C$6,Elasticities!$F$3:$I$3,0))</f>
        <v/>
      </c>
      <c r="R79" s="5">
        <f>INDEX(Inputs_prices!$E$5:$E$16,MATCH($G79,Inputs_prices!$A$5:$A$16,0))</f>
        <v/>
      </c>
      <c r="S79" s="27">
        <f>INDEX(Inputs_prices!$Q$5:$Q$16,MATCH($G79,Inputs_prices!$A$5:$A$16,0))</f>
        <v/>
      </c>
      <c r="T79" s="29">
        <f>INDEX(EF_GHG!$E$4:$E$1000,MATCH(Settings!$C$4&amp;"|"&amp;$B79&amp;"|"&amp;$H79,EF_GHG!$A$4:$A$1000,0))</f>
        <v/>
      </c>
      <c r="U79" s="47">
        <f>INDEX(EnergyCons!$F$4:$F$5000,MATCH(Settings!$C$4&amp;"|"&amp;Settings!$C$7&amp;"|"&amp;$C79&amp;"|"&amp;$B79,EnergyCons!$A$4:$A$5000,0))</f>
        <v/>
      </c>
    </row>
    <row r="80">
      <c r="A80" s="5">
        <f>$B80&amp;"|"&amp;$C80</f>
        <v/>
      </c>
      <c r="B80" s="8" t="inlineStr">
        <is>
          <t>die</t>
        </is>
      </c>
      <c r="C80" s="8" t="inlineStr">
        <is>
          <t>nfm</t>
        </is>
      </c>
      <c r="D80" s="5">
        <f>INDEX(Mapping!$D$5:$D$20,MATCH($C80,Mapping!$A$5:$A$20,0))</f>
        <v/>
      </c>
      <c r="E80" s="5">
        <f>INDEX(Mapping!$C$30:$C$37,MATCH($B80,Mapping!$A$30:$A$37,0))</f>
        <v/>
      </c>
      <c r="F80" s="5">
        <f>INDEX(Mapping!$D$30:$D$37,MATCH($B80,Mapping!$A$30:$A$37,0))</f>
        <v/>
      </c>
      <c r="G80" s="5">
        <f>$B80&amp;"."&amp;IF(INDEX(Mapping!$E$30:$E$37,MATCH($B80,Mapping!$A$30:$A$37,0))="sub",INDEX(Mapping!$F$5:$F$20,MATCH($C80,Mapping!$A$5:$A$20,0)),"all")</f>
        <v/>
      </c>
      <c r="H80" s="5">
        <f>INDEX(Mapping!$E$5:$E$20,MATCH($C80,Mapping!$A$5:$A$20,0))</f>
        <v/>
      </c>
      <c r="I80" s="5">
        <f>INDEX(Mapping!$G$30:$G$37,MATCH($B80,Mapping!$A$30:$A$37,0))</f>
        <v/>
      </c>
      <c r="J80" s="5">
        <f>INDEX(Mapping!$H$30:$H$37,MATCH($B80,Mapping!$A$30:$A$37,0))</f>
        <v/>
      </c>
      <c r="K80" s="5">
        <f>INDEX(Mapping!$H$5:$H$20,MATCH($C80,Mapping!$A$5:$A$20,0))</f>
        <v/>
      </c>
      <c r="L80" s="5">
        <f>INDEX(Mapping!$E$45:$E$58,MATCH($G80,Mapping!$A$45:$A$58,0))</f>
        <v/>
      </c>
      <c r="M80" s="5">
        <f>INDEX(Mapping!$D$62:$D$65,MATCH(INDEX(Mapping!$G$5:$G$20,MATCH($C80,Mapping!$A$5:$A$20,0)),Mapping!$A$62:$A$65,0))</f>
        <v/>
      </c>
      <c r="N80" s="36">
        <f>INDEX(Elasticities!$F$4:$I$200,MATCH("inc|"&amp;$E80&amp;"|"&amp;$D80,Elasticities!$A$4:$A$200,0),MATCH(Settings!$C$6,Elasticities!$F$3:$I$3,0))</f>
        <v/>
      </c>
      <c r="O80" s="36">
        <f>INDEX(Elasticities!$F$4:$I$200,MATCH("usg|"&amp;$E80&amp;"|"&amp;$D80,Elasticities!$A$4:$A$200,0),MATCH(Settings!$C$6,Elasticities!$F$3:$I$3,0))</f>
        <v/>
      </c>
      <c r="P80" s="36">
        <f>INDEX(Elasticities!$F$4:$I$200,MATCH("eff|"&amp;$E80&amp;"|"&amp;$D80,Elasticities!$A$4:$A$200,0),MATCH(Settings!$C$6,Elasticities!$F$3:$I$3,0))</f>
        <v/>
      </c>
      <c r="Q80" s="27">
        <f>INDEX(Elasticities!$F$4:$I$200,MATCH("aei|"&amp;$F80&amp;"|"&amp;$D80,Elasticities!$A$4:$A$200,0),MATCH(Settings!$C$6,Elasticities!$F$3:$I$3,0))</f>
        <v/>
      </c>
      <c r="R80" s="5">
        <f>INDEX(Inputs_prices!$E$5:$E$16,MATCH($G80,Inputs_prices!$A$5:$A$16,0))</f>
        <v/>
      </c>
      <c r="S80" s="27">
        <f>INDEX(Inputs_prices!$Q$5:$Q$16,MATCH($G80,Inputs_prices!$A$5:$A$16,0))</f>
        <v/>
      </c>
      <c r="T80" s="29">
        <f>INDEX(EF_GHG!$E$4:$E$1000,MATCH(Settings!$C$4&amp;"|"&amp;$B80&amp;"|"&amp;$H80,EF_GHG!$A$4:$A$1000,0))</f>
        <v/>
      </c>
      <c r="U80" s="47">
        <f>INDEX(EnergyCons!$F$4:$F$5000,MATCH(Settings!$C$4&amp;"|"&amp;Settings!$C$7&amp;"|"&amp;$C80&amp;"|"&amp;$B80,EnergyCons!$A$4:$A$5000,0))</f>
        <v/>
      </c>
    </row>
    <row r="81">
      <c r="A81" s="5">
        <f>$B81&amp;"|"&amp;$C81</f>
        <v/>
      </c>
      <c r="B81" s="8" t="inlineStr">
        <is>
          <t>lpg</t>
        </is>
      </c>
      <c r="C81" s="8" t="inlineStr">
        <is>
          <t>nfm</t>
        </is>
      </c>
      <c r="D81" s="5">
        <f>INDEX(Mapping!$D$5:$D$20,MATCH($C81,Mapping!$A$5:$A$20,0))</f>
        <v/>
      </c>
      <c r="E81" s="5">
        <f>INDEX(Mapping!$C$30:$C$37,MATCH($B81,Mapping!$A$30:$A$37,0))</f>
        <v/>
      </c>
      <c r="F81" s="5">
        <f>INDEX(Mapping!$D$30:$D$37,MATCH($B81,Mapping!$A$30:$A$37,0))</f>
        <v/>
      </c>
      <c r="G81" s="5">
        <f>$B81&amp;"."&amp;IF(INDEX(Mapping!$E$30:$E$37,MATCH($B81,Mapping!$A$30:$A$37,0))="sub",INDEX(Mapping!$F$5:$F$20,MATCH($C81,Mapping!$A$5:$A$20,0)),"all")</f>
        <v/>
      </c>
      <c r="H81" s="5">
        <f>INDEX(Mapping!$E$5:$E$20,MATCH($C81,Mapping!$A$5:$A$20,0))</f>
        <v/>
      </c>
      <c r="I81" s="5">
        <f>INDEX(Mapping!$G$30:$G$37,MATCH($B81,Mapping!$A$30:$A$37,0))</f>
        <v/>
      </c>
      <c r="J81" s="5">
        <f>INDEX(Mapping!$H$30:$H$37,MATCH($B81,Mapping!$A$30:$A$37,0))</f>
        <v/>
      </c>
      <c r="K81" s="5">
        <f>INDEX(Mapping!$H$5:$H$20,MATCH($C81,Mapping!$A$5:$A$20,0))</f>
        <v/>
      </c>
      <c r="L81" s="5">
        <f>INDEX(Mapping!$E$45:$E$58,MATCH($G81,Mapping!$A$45:$A$58,0))</f>
        <v/>
      </c>
      <c r="M81" s="5">
        <f>INDEX(Mapping!$D$62:$D$65,MATCH(INDEX(Mapping!$G$5:$G$20,MATCH($C81,Mapping!$A$5:$A$20,0)),Mapping!$A$62:$A$65,0))</f>
        <v/>
      </c>
      <c r="N81" s="36">
        <f>INDEX(Elasticities!$F$4:$I$200,MATCH("inc|"&amp;$E81&amp;"|"&amp;$D81,Elasticities!$A$4:$A$200,0),MATCH(Settings!$C$6,Elasticities!$F$3:$I$3,0))</f>
        <v/>
      </c>
      <c r="O81" s="36">
        <f>INDEX(Elasticities!$F$4:$I$200,MATCH("usg|"&amp;$E81&amp;"|"&amp;$D81,Elasticities!$A$4:$A$200,0),MATCH(Settings!$C$6,Elasticities!$F$3:$I$3,0))</f>
        <v/>
      </c>
      <c r="P81" s="36">
        <f>INDEX(Elasticities!$F$4:$I$200,MATCH("eff|"&amp;$E81&amp;"|"&amp;$D81,Elasticities!$A$4:$A$200,0),MATCH(Settings!$C$6,Elasticities!$F$3:$I$3,0))</f>
        <v/>
      </c>
      <c r="Q81" s="27">
        <f>INDEX(Elasticities!$F$4:$I$200,MATCH("aei|"&amp;$F81&amp;"|"&amp;$D81,Elasticities!$A$4:$A$200,0),MATCH(Settings!$C$6,Elasticities!$F$3:$I$3,0))</f>
        <v/>
      </c>
      <c r="R81" s="5">
        <f>INDEX(Inputs_prices!$E$5:$E$16,MATCH($G81,Inputs_prices!$A$5:$A$16,0))</f>
        <v/>
      </c>
      <c r="S81" s="27">
        <f>INDEX(Inputs_prices!$Q$5:$Q$16,MATCH($G81,Inputs_prices!$A$5:$A$16,0))</f>
        <v/>
      </c>
      <c r="T81" s="29">
        <f>INDEX(EF_GHG!$E$4:$E$1000,MATCH(Settings!$C$4&amp;"|"&amp;$B81&amp;"|"&amp;$H81,EF_GHG!$A$4:$A$1000,0))</f>
        <v/>
      </c>
      <c r="U81" s="47">
        <f>INDEX(EnergyCons!$F$4:$F$5000,MATCH(Settings!$C$4&amp;"|"&amp;Settings!$C$7&amp;"|"&amp;$C81&amp;"|"&amp;$B81,EnergyCons!$A$4:$A$5000,0))</f>
        <v/>
      </c>
    </row>
    <row r="82">
      <c r="A82" s="5">
        <f>$B82&amp;"|"&amp;$C82</f>
        <v/>
      </c>
      <c r="B82" s="8" t="inlineStr">
        <is>
          <t>ker</t>
        </is>
      </c>
      <c r="C82" s="8" t="inlineStr">
        <is>
          <t>nfm</t>
        </is>
      </c>
      <c r="D82" s="5">
        <f>INDEX(Mapping!$D$5:$D$20,MATCH($C82,Mapping!$A$5:$A$20,0))</f>
        <v/>
      </c>
      <c r="E82" s="5">
        <f>INDEX(Mapping!$C$30:$C$37,MATCH($B82,Mapping!$A$30:$A$37,0))</f>
        <v/>
      </c>
      <c r="F82" s="5">
        <f>INDEX(Mapping!$D$30:$D$37,MATCH($B82,Mapping!$A$30:$A$37,0))</f>
        <v/>
      </c>
      <c r="G82" s="5">
        <f>$B82&amp;"."&amp;IF(INDEX(Mapping!$E$30:$E$37,MATCH($B82,Mapping!$A$30:$A$37,0))="sub",INDEX(Mapping!$F$5:$F$20,MATCH($C82,Mapping!$A$5:$A$20,0)),"all")</f>
        <v/>
      </c>
      <c r="H82" s="5">
        <f>INDEX(Mapping!$E$5:$E$20,MATCH($C82,Mapping!$A$5:$A$20,0))</f>
        <v/>
      </c>
      <c r="I82" s="5">
        <f>INDEX(Mapping!$G$30:$G$37,MATCH($B82,Mapping!$A$30:$A$37,0))</f>
        <v/>
      </c>
      <c r="J82" s="5">
        <f>INDEX(Mapping!$H$30:$H$37,MATCH($B82,Mapping!$A$30:$A$37,0))</f>
        <v/>
      </c>
      <c r="K82" s="5">
        <f>INDEX(Mapping!$H$5:$H$20,MATCH($C82,Mapping!$A$5:$A$20,0))</f>
        <v/>
      </c>
      <c r="L82" s="5">
        <f>INDEX(Mapping!$E$45:$E$58,MATCH($G82,Mapping!$A$45:$A$58,0))</f>
        <v/>
      </c>
      <c r="M82" s="5">
        <f>INDEX(Mapping!$D$62:$D$65,MATCH(INDEX(Mapping!$G$5:$G$20,MATCH($C82,Mapping!$A$5:$A$20,0)),Mapping!$A$62:$A$65,0))</f>
        <v/>
      </c>
      <c r="N82" s="36">
        <f>INDEX(Elasticities!$F$4:$I$200,MATCH("inc|"&amp;$E82&amp;"|"&amp;$D82,Elasticities!$A$4:$A$200,0),MATCH(Settings!$C$6,Elasticities!$F$3:$I$3,0))</f>
        <v/>
      </c>
      <c r="O82" s="36">
        <f>INDEX(Elasticities!$F$4:$I$200,MATCH("usg|"&amp;$E82&amp;"|"&amp;$D82,Elasticities!$A$4:$A$200,0),MATCH(Settings!$C$6,Elasticities!$F$3:$I$3,0))</f>
        <v/>
      </c>
      <c r="P82" s="36">
        <f>INDEX(Elasticities!$F$4:$I$200,MATCH("eff|"&amp;$E82&amp;"|"&amp;$D82,Elasticities!$A$4:$A$200,0),MATCH(Settings!$C$6,Elasticities!$F$3:$I$3,0))</f>
        <v/>
      </c>
      <c r="Q82" s="27">
        <f>INDEX(Elasticities!$F$4:$I$200,MATCH("aei|"&amp;$F82&amp;"|"&amp;$D82,Elasticities!$A$4:$A$200,0),MATCH(Settings!$C$6,Elasticities!$F$3:$I$3,0))</f>
        <v/>
      </c>
      <c r="R82" s="5">
        <f>INDEX(Inputs_prices!$E$5:$E$16,MATCH($G82,Inputs_prices!$A$5:$A$16,0))</f>
        <v/>
      </c>
      <c r="S82" s="27">
        <f>INDEX(Inputs_prices!$Q$5:$Q$16,MATCH($G82,Inputs_prices!$A$5:$A$16,0))</f>
        <v/>
      </c>
      <c r="T82" s="29">
        <f>INDEX(EF_GHG!$E$4:$E$1000,MATCH(Settings!$C$4&amp;"|"&amp;$B82&amp;"|"&amp;$H82,EF_GHG!$A$4:$A$1000,0))</f>
        <v/>
      </c>
      <c r="U82" s="47">
        <f>INDEX(EnergyCons!$F$4:$F$5000,MATCH(Settings!$C$4&amp;"|"&amp;Settings!$C$7&amp;"|"&amp;$C82&amp;"|"&amp;$B82,EnergyCons!$A$4:$A$5000,0))</f>
        <v/>
      </c>
    </row>
    <row r="83">
      <c r="A83" s="5">
        <f>$B83&amp;"|"&amp;$C83</f>
        <v/>
      </c>
      <c r="B83" s="8" t="inlineStr">
        <is>
          <t>oop</t>
        </is>
      </c>
      <c r="C83" s="8" t="inlineStr">
        <is>
          <t>nfm</t>
        </is>
      </c>
      <c r="D83" s="5">
        <f>INDEX(Mapping!$D$5:$D$20,MATCH($C83,Mapping!$A$5:$A$20,0))</f>
        <v/>
      </c>
      <c r="E83" s="5">
        <f>INDEX(Mapping!$C$30:$C$37,MATCH($B83,Mapping!$A$30:$A$37,0))</f>
        <v/>
      </c>
      <c r="F83" s="5">
        <f>INDEX(Mapping!$D$30:$D$37,MATCH($B83,Mapping!$A$30:$A$37,0))</f>
        <v/>
      </c>
      <c r="G83" s="5">
        <f>$B83&amp;"."&amp;IF(INDEX(Mapping!$E$30:$E$37,MATCH($B83,Mapping!$A$30:$A$37,0))="sub",INDEX(Mapping!$F$5:$F$20,MATCH($C83,Mapping!$A$5:$A$20,0)),"all")</f>
        <v/>
      </c>
      <c r="H83" s="5">
        <f>INDEX(Mapping!$E$5:$E$20,MATCH($C83,Mapping!$A$5:$A$20,0))</f>
        <v/>
      </c>
      <c r="I83" s="5">
        <f>INDEX(Mapping!$G$30:$G$37,MATCH($B83,Mapping!$A$30:$A$37,0))</f>
        <v/>
      </c>
      <c r="J83" s="5">
        <f>INDEX(Mapping!$H$30:$H$37,MATCH($B83,Mapping!$A$30:$A$37,0))</f>
        <v/>
      </c>
      <c r="K83" s="5">
        <f>INDEX(Mapping!$H$5:$H$20,MATCH($C83,Mapping!$A$5:$A$20,0))</f>
        <v/>
      </c>
      <c r="L83" s="5">
        <f>INDEX(Mapping!$E$45:$E$58,MATCH($G83,Mapping!$A$45:$A$58,0))</f>
        <v/>
      </c>
      <c r="M83" s="5">
        <f>INDEX(Mapping!$D$62:$D$65,MATCH(INDEX(Mapping!$G$5:$G$20,MATCH($C83,Mapping!$A$5:$A$20,0)),Mapping!$A$62:$A$65,0))</f>
        <v/>
      </c>
      <c r="N83" s="36">
        <f>INDEX(Elasticities!$F$4:$I$200,MATCH("inc|"&amp;$E83&amp;"|"&amp;$D83,Elasticities!$A$4:$A$200,0),MATCH(Settings!$C$6,Elasticities!$F$3:$I$3,0))</f>
        <v/>
      </c>
      <c r="O83" s="36">
        <f>INDEX(Elasticities!$F$4:$I$200,MATCH("usg|"&amp;$E83&amp;"|"&amp;$D83,Elasticities!$A$4:$A$200,0),MATCH(Settings!$C$6,Elasticities!$F$3:$I$3,0))</f>
        <v/>
      </c>
      <c r="P83" s="36">
        <f>INDEX(Elasticities!$F$4:$I$200,MATCH("eff|"&amp;$E83&amp;"|"&amp;$D83,Elasticities!$A$4:$A$200,0),MATCH(Settings!$C$6,Elasticities!$F$3:$I$3,0))</f>
        <v/>
      </c>
      <c r="Q83" s="27">
        <f>INDEX(Elasticities!$F$4:$I$200,MATCH("aei|"&amp;$F83&amp;"|"&amp;$D83,Elasticities!$A$4:$A$200,0),MATCH(Settings!$C$6,Elasticities!$F$3:$I$3,0))</f>
        <v/>
      </c>
      <c r="R83" s="5">
        <f>INDEX(Inputs_prices!$E$5:$E$16,MATCH($G83,Inputs_prices!$A$5:$A$16,0))</f>
        <v/>
      </c>
      <c r="S83" s="27">
        <f>INDEX(Inputs_prices!$Q$5:$Q$16,MATCH($G83,Inputs_prices!$A$5:$A$16,0))</f>
        <v/>
      </c>
      <c r="T83" s="29">
        <f>INDEX(EF_GHG!$E$4:$E$1000,MATCH(Settings!$C$4&amp;"|"&amp;$B83&amp;"|"&amp;$H83,EF_GHG!$A$4:$A$1000,0))</f>
        <v/>
      </c>
      <c r="U83" s="47">
        <f>INDEX(EnergyCons!$F$4:$F$5000,MATCH(Settings!$C$4&amp;"|"&amp;Settings!$C$7&amp;"|"&amp;$C83&amp;"|"&amp;$B83,EnergyCons!$A$4:$A$5000,0))</f>
        <v/>
      </c>
    </row>
    <row r="84">
      <c r="A84" s="5">
        <f>$B84&amp;"|"&amp;$C84</f>
        <v/>
      </c>
      <c r="B84" s="8" t="inlineStr">
        <is>
          <t>bio</t>
        </is>
      </c>
      <c r="C84" s="8" t="inlineStr">
        <is>
          <t>nfm</t>
        </is>
      </c>
      <c r="D84" s="5">
        <f>INDEX(Mapping!$D$5:$D$20,MATCH($C84,Mapping!$A$5:$A$20,0))</f>
        <v/>
      </c>
      <c r="E84" s="5">
        <f>INDEX(Mapping!$C$30:$C$37,MATCH($B84,Mapping!$A$30:$A$37,0))</f>
        <v/>
      </c>
      <c r="F84" s="5">
        <f>INDEX(Mapping!$D$30:$D$37,MATCH($B84,Mapping!$A$30:$A$37,0))</f>
        <v/>
      </c>
      <c r="G84" s="5">
        <f>$B84&amp;"."&amp;IF(INDEX(Mapping!$E$30:$E$37,MATCH($B84,Mapping!$A$30:$A$37,0))="sub",INDEX(Mapping!$F$5:$F$20,MATCH($C84,Mapping!$A$5:$A$20,0)),"all")</f>
        <v/>
      </c>
      <c r="H84" s="5">
        <f>INDEX(Mapping!$E$5:$E$20,MATCH($C84,Mapping!$A$5:$A$20,0))</f>
        <v/>
      </c>
      <c r="I84" s="5">
        <f>INDEX(Mapping!$G$30:$G$37,MATCH($B84,Mapping!$A$30:$A$37,0))</f>
        <v/>
      </c>
      <c r="J84" s="5">
        <f>INDEX(Mapping!$H$30:$H$37,MATCH($B84,Mapping!$A$30:$A$37,0))</f>
        <v/>
      </c>
      <c r="K84" s="5">
        <f>INDEX(Mapping!$H$5:$H$20,MATCH($C84,Mapping!$A$5:$A$20,0))</f>
        <v/>
      </c>
      <c r="L84" s="5">
        <f>INDEX(Mapping!$E$45:$E$58,MATCH($G84,Mapping!$A$45:$A$58,0))</f>
        <v/>
      </c>
      <c r="M84" s="5">
        <f>INDEX(Mapping!$D$62:$D$65,MATCH(INDEX(Mapping!$G$5:$G$20,MATCH($C84,Mapping!$A$5:$A$20,0)),Mapping!$A$62:$A$65,0))</f>
        <v/>
      </c>
      <c r="N84" s="36">
        <f>INDEX(Elasticities!$F$4:$I$200,MATCH("inc|"&amp;$E84&amp;"|"&amp;$D84,Elasticities!$A$4:$A$200,0),MATCH(Settings!$C$6,Elasticities!$F$3:$I$3,0))</f>
        <v/>
      </c>
      <c r="O84" s="36">
        <f>INDEX(Elasticities!$F$4:$I$200,MATCH("usg|"&amp;$E84&amp;"|"&amp;$D84,Elasticities!$A$4:$A$200,0),MATCH(Settings!$C$6,Elasticities!$F$3:$I$3,0))</f>
        <v/>
      </c>
      <c r="P84" s="36">
        <f>INDEX(Elasticities!$F$4:$I$200,MATCH("eff|"&amp;$E84&amp;"|"&amp;$D84,Elasticities!$A$4:$A$200,0),MATCH(Settings!$C$6,Elasticities!$F$3:$I$3,0))</f>
        <v/>
      </c>
      <c r="Q84" s="27">
        <f>INDEX(Elasticities!$F$4:$I$200,MATCH("aei|"&amp;$F84&amp;"|"&amp;$D84,Elasticities!$A$4:$A$200,0),MATCH(Settings!$C$6,Elasticities!$F$3:$I$3,0))</f>
        <v/>
      </c>
      <c r="R84" s="5">
        <f>INDEX(Inputs_prices!$E$5:$E$16,MATCH($G84,Inputs_prices!$A$5:$A$16,0))</f>
        <v/>
      </c>
      <c r="S84" s="27">
        <f>INDEX(Inputs_prices!$Q$5:$Q$16,MATCH($G84,Inputs_prices!$A$5:$A$16,0))</f>
        <v/>
      </c>
      <c r="T84" s="29">
        <f>INDEX(EF_GHG!$E$4:$E$1000,MATCH(Settings!$C$4&amp;"|"&amp;$B84&amp;"|"&amp;$H84,EF_GHG!$A$4:$A$1000,0))</f>
        <v/>
      </c>
      <c r="U84" s="47">
        <f>INDEX(EnergyCons!$F$4:$F$5000,MATCH(Settings!$C$4&amp;"|"&amp;Settings!$C$7&amp;"|"&amp;$C84&amp;"|"&amp;$B84,EnergyCons!$A$4:$A$5000,0))</f>
        <v/>
      </c>
    </row>
    <row r="85">
      <c r="A85" s="5">
        <f>$B85&amp;"|"&amp;$C85</f>
        <v/>
      </c>
      <c r="B85" s="8" t="inlineStr">
        <is>
          <t>coa</t>
        </is>
      </c>
      <c r="C85" s="8" t="inlineStr">
        <is>
          <t>mac</t>
        </is>
      </c>
      <c r="D85" s="5">
        <f>INDEX(Mapping!$D$5:$D$20,MATCH($C85,Mapping!$A$5:$A$20,0))</f>
        <v/>
      </c>
      <c r="E85" s="5">
        <f>INDEX(Mapping!$C$30:$C$37,MATCH($B85,Mapping!$A$30:$A$37,0))</f>
        <v/>
      </c>
      <c r="F85" s="5">
        <f>INDEX(Mapping!$D$30:$D$37,MATCH($B85,Mapping!$A$30:$A$37,0))</f>
        <v/>
      </c>
      <c r="G85" s="5">
        <f>$B85&amp;"."&amp;IF(INDEX(Mapping!$E$30:$E$37,MATCH($B85,Mapping!$A$30:$A$37,0))="sub",INDEX(Mapping!$F$5:$F$20,MATCH($C85,Mapping!$A$5:$A$20,0)),"all")</f>
        <v/>
      </c>
      <c r="H85" s="5">
        <f>INDEX(Mapping!$E$5:$E$20,MATCH($C85,Mapping!$A$5:$A$20,0))</f>
        <v/>
      </c>
      <c r="I85" s="5">
        <f>INDEX(Mapping!$G$30:$G$37,MATCH($B85,Mapping!$A$30:$A$37,0))</f>
        <v/>
      </c>
      <c r="J85" s="5">
        <f>INDEX(Mapping!$H$30:$H$37,MATCH($B85,Mapping!$A$30:$A$37,0))</f>
        <v/>
      </c>
      <c r="K85" s="5">
        <f>INDEX(Mapping!$H$5:$H$20,MATCH($C85,Mapping!$A$5:$A$20,0))</f>
        <v/>
      </c>
      <c r="L85" s="5">
        <f>INDEX(Mapping!$E$45:$E$58,MATCH($G85,Mapping!$A$45:$A$58,0))</f>
        <v/>
      </c>
      <c r="M85" s="5">
        <f>INDEX(Mapping!$D$62:$D$65,MATCH(INDEX(Mapping!$G$5:$G$20,MATCH($C85,Mapping!$A$5:$A$20,0)),Mapping!$A$62:$A$65,0))</f>
        <v/>
      </c>
      <c r="N85" s="36">
        <f>INDEX(Elasticities!$F$4:$I$200,MATCH("inc|"&amp;$E85&amp;"|"&amp;$D85,Elasticities!$A$4:$A$200,0),MATCH(Settings!$C$6,Elasticities!$F$3:$I$3,0))</f>
        <v/>
      </c>
      <c r="O85" s="36">
        <f>INDEX(Elasticities!$F$4:$I$200,MATCH("usg|"&amp;$E85&amp;"|"&amp;$D85,Elasticities!$A$4:$A$200,0),MATCH(Settings!$C$6,Elasticities!$F$3:$I$3,0))</f>
        <v/>
      </c>
      <c r="P85" s="36">
        <f>INDEX(Elasticities!$F$4:$I$200,MATCH("eff|"&amp;$E85&amp;"|"&amp;$D85,Elasticities!$A$4:$A$200,0),MATCH(Settings!$C$6,Elasticities!$F$3:$I$3,0))</f>
        <v/>
      </c>
      <c r="Q85" s="27">
        <f>INDEX(Elasticities!$F$4:$I$200,MATCH("aei|"&amp;$F85&amp;"|"&amp;$D85,Elasticities!$A$4:$A$200,0),MATCH(Settings!$C$6,Elasticities!$F$3:$I$3,0))</f>
        <v/>
      </c>
      <c r="R85" s="5">
        <f>INDEX(Inputs_prices!$E$5:$E$16,MATCH($G85,Inputs_prices!$A$5:$A$16,0))</f>
        <v/>
      </c>
      <c r="S85" s="27">
        <f>INDEX(Inputs_prices!$Q$5:$Q$16,MATCH($G85,Inputs_prices!$A$5:$A$16,0))</f>
        <v/>
      </c>
      <c r="T85" s="29">
        <f>INDEX(EF_GHG!$E$4:$E$1000,MATCH(Settings!$C$4&amp;"|"&amp;$B85&amp;"|"&amp;$H85,EF_GHG!$A$4:$A$1000,0))</f>
        <v/>
      </c>
      <c r="U85" s="47">
        <f>INDEX(EnergyCons!$F$4:$F$5000,MATCH(Settings!$C$4&amp;"|"&amp;Settings!$C$7&amp;"|"&amp;$C85&amp;"|"&amp;$B85,EnergyCons!$A$4:$A$5000,0))</f>
        <v/>
      </c>
    </row>
    <row r="86">
      <c r="A86" s="5">
        <f>$B86&amp;"|"&amp;$C86</f>
        <v/>
      </c>
      <c r="B86" s="8" t="inlineStr">
        <is>
          <t>nga</t>
        </is>
      </c>
      <c r="C86" s="8" t="inlineStr">
        <is>
          <t>mac</t>
        </is>
      </c>
      <c r="D86" s="5">
        <f>INDEX(Mapping!$D$5:$D$20,MATCH($C86,Mapping!$A$5:$A$20,0))</f>
        <v/>
      </c>
      <c r="E86" s="5">
        <f>INDEX(Mapping!$C$30:$C$37,MATCH($B86,Mapping!$A$30:$A$37,0))</f>
        <v/>
      </c>
      <c r="F86" s="5">
        <f>INDEX(Mapping!$D$30:$D$37,MATCH($B86,Mapping!$A$30:$A$37,0))</f>
        <v/>
      </c>
      <c r="G86" s="5">
        <f>$B86&amp;"."&amp;IF(INDEX(Mapping!$E$30:$E$37,MATCH($B86,Mapping!$A$30:$A$37,0))="sub",INDEX(Mapping!$F$5:$F$20,MATCH($C86,Mapping!$A$5:$A$20,0)),"all")</f>
        <v/>
      </c>
      <c r="H86" s="5">
        <f>INDEX(Mapping!$E$5:$E$20,MATCH($C86,Mapping!$A$5:$A$20,0))</f>
        <v/>
      </c>
      <c r="I86" s="5">
        <f>INDEX(Mapping!$G$30:$G$37,MATCH($B86,Mapping!$A$30:$A$37,0))</f>
        <v/>
      </c>
      <c r="J86" s="5">
        <f>INDEX(Mapping!$H$30:$H$37,MATCH($B86,Mapping!$A$30:$A$37,0))</f>
        <v/>
      </c>
      <c r="K86" s="5">
        <f>INDEX(Mapping!$H$5:$H$20,MATCH($C86,Mapping!$A$5:$A$20,0))</f>
        <v/>
      </c>
      <c r="L86" s="5">
        <f>INDEX(Mapping!$E$45:$E$58,MATCH($G86,Mapping!$A$45:$A$58,0))</f>
        <v/>
      </c>
      <c r="M86" s="5">
        <f>INDEX(Mapping!$D$62:$D$65,MATCH(INDEX(Mapping!$G$5:$G$20,MATCH($C86,Mapping!$A$5:$A$20,0)),Mapping!$A$62:$A$65,0))</f>
        <v/>
      </c>
      <c r="N86" s="36">
        <f>INDEX(Elasticities!$F$4:$I$200,MATCH("inc|"&amp;$E86&amp;"|"&amp;$D86,Elasticities!$A$4:$A$200,0),MATCH(Settings!$C$6,Elasticities!$F$3:$I$3,0))</f>
        <v/>
      </c>
      <c r="O86" s="36">
        <f>INDEX(Elasticities!$F$4:$I$200,MATCH("usg|"&amp;$E86&amp;"|"&amp;$D86,Elasticities!$A$4:$A$200,0),MATCH(Settings!$C$6,Elasticities!$F$3:$I$3,0))</f>
        <v/>
      </c>
      <c r="P86" s="36">
        <f>INDEX(Elasticities!$F$4:$I$200,MATCH("eff|"&amp;$E86&amp;"|"&amp;$D86,Elasticities!$A$4:$A$200,0),MATCH(Settings!$C$6,Elasticities!$F$3:$I$3,0))</f>
        <v/>
      </c>
      <c r="Q86" s="27">
        <f>INDEX(Elasticities!$F$4:$I$200,MATCH("aei|"&amp;$F86&amp;"|"&amp;$D86,Elasticities!$A$4:$A$200,0),MATCH(Settings!$C$6,Elasticities!$F$3:$I$3,0))</f>
        <v/>
      </c>
      <c r="R86" s="5">
        <f>INDEX(Inputs_prices!$E$5:$E$16,MATCH($G86,Inputs_prices!$A$5:$A$16,0))</f>
        <v/>
      </c>
      <c r="S86" s="27">
        <f>INDEX(Inputs_prices!$Q$5:$Q$16,MATCH($G86,Inputs_prices!$A$5:$A$16,0))</f>
        <v/>
      </c>
      <c r="T86" s="29">
        <f>INDEX(EF_GHG!$E$4:$E$1000,MATCH(Settings!$C$4&amp;"|"&amp;$B86&amp;"|"&amp;$H86,EF_GHG!$A$4:$A$1000,0))</f>
        <v/>
      </c>
      <c r="U86" s="47">
        <f>INDEX(EnergyCons!$F$4:$F$5000,MATCH(Settings!$C$4&amp;"|"&amp;Settings!$C$7&amp;"|"&amp;$C86&amp;"|"&amp;$B86,EnergyCons!$A$4:$A$5000,0))</f>
        <v/>
      </c>
    </row>
    <row r="87">
      <c r="A87" s="5">
        <f>$B87&amp;"|"&amp;$C87</f>
        <v/>
      </c>
      <c r="B87" s="8" t="inlineStr">
        <is>
          <t>gso</t>
        </is>
      </c>
      <c r="C87" s="8" t="inlineStr">
        <is>
          <t>mac</t>
        </is>
      </c>
      <c r="D87" s="5">
        <f>INDEX(Mapping!$D$5:$D$20,MATCH($C87,Mapping!$A$5:$A$20,0))</f>
        <v/>
      </c>
      <c r="E87" s="5">
        <f>INDEX(Mapping!$C$30:$C$37,MATCH($B87,Mapping!$A$30:$A$37,0))</f>
        <v/>
      </c>
      <c r="F87" s="5">
        <f>INDEX(Mapping!$D$30:$D$37,MATCH($B87,Mapping!$A$30:$A$37,0))</f>
        <v/>
      </c>
      <c r="G87" s="5">
        <f>$B87&amp;"."&amp;IF(INDEX(Mapping!$E$30:$E$37,MATCH($B87,Mapping!$A$30:$A$37,0))="sub",INDEX(Mapping!$F$5:$F$20,MATCH($C87,Mapping!$A$5:$A$20,0)),"all")</f>
        <v/>
      </c>
      <c r="H87" s="5">
        <f>INDEX(Mapping!$E$5:$E$20,MATCH($C87,Mapping!$A$5:$A$20,0))</f>
        <v/>
      </c>
      <c r="I87" s="5">
        <f>INDEX(Mapping!$G$30:$G$37,MATCH($B87,Mapping!$A$30:$A$37,0))</f>
        <v/>
      </c>
      <c r="J87" s="5">
        <f>INDEX(Mapping!$H$30:$H$37,MATCH($B87,Mapping!$A$30:$A$37,0))</f>
        <v/>
      </c>
      <c r="K87" s="5">
        <f>INDEX(Mapping!$H$5:$H$20,MATCH($C87,Mapping!$A$5:$A$20,0))</f>
        <v/>
      </c>
      <c r="L87" s="5">
        <f>INDEX(Mapping!$E$45:$E$58,MATCH($G87,Mapping!$A$45:$A$58,0))</f>
        <v/>
      </c>
      <c r="M87" s="5">
        <f>INDEX(Mapping!$D$62:$D$65,MATCH(INDEX(Mapping!$G$5:$G$20,MATCH($C87,Mapping!$A$5:$A$20,0)),Mapping!$A$62:$A$65,0))</f>
        <v/>
      </c>
      <c r="N87" s="36">
        <f>INDEX(Elasticities!$F$4:$I$200,MATCH("inc|"&amp;$E87&amp;"|"&amp;$D87,Elasticities!$A$4:$A$200,0),MATCH(Settings!$C$6,Elasticities!$F$3:$I$3,0))</f>
        <v/>
      </c>
      <c r="O87" s="36">
        <f>INDEX(Elasticities!$F$4:$I$200,MATCH("usg|"&amp;$E87&amp;"|"&amp;$D87,Elasticities!$A$4:$A$200,0),MATCH(Settings!$C$6,Elasticities!$F$3:$I$3,0))</f>
        <v/>
      </c>
      <c r="P87" s="36">
        <f>INDEX(Elasticities!$F$4:$I$200,MATCH("eff|"&amp;$E87&amp;"|"&amp;$D87,Elasticities!$A$4:$A$200,0),MATCH(Settings!$C$6,Elasticities!$F$3:$I$3,0))</f>
        <v/>
      </c>
      <c r="Q87" s="27">
        <f>INDEX(Elasticities!$F$4:$I$200,MATCH("aei|"&amp;$F87&amp;"|"&amp;$D87,Elasticities!$A$4:$A$200,0),MATCH(Settings!$C$6,Elasticities!$F$3:$I$3,0))</f>
        <v/>
      </c>
      <c r="R87" s="5">
        <f>INDEX(Inputs_prices!$E$5:$E$16,MATCH($G87,Inputs_prices!$A$5:$A$16,0))</f>
        <v/>
      </c>
      <c r="S87" s="27">
        <f>INDEX(Inputs_prices!$Q$5:$Q$16,MATCH($G87,Inputs_prices!$A$5:$A$16,0))</f>
        <v/>
      </c>
      <c r="T87" s="29">
        <f>INDEX(EF_GHG!$E$4:$E$1000,MATCH(Settings!$C$4&amp;"|"&amp;$B87&amp;"|"&amp;$H87,EF_GHG!$A$4:$A$1000,0))</f>
        <v/>
      </c>
      <c r="U87" s="47">
        <f>INDEX(EnergyCons!$F$4:$F$5000,MATCH(Settings!$C$4&amp;"|"&amp;Settings!$C$7&amp;"|"&amp;$C87&amp;"|"&amp;$B87,EnergyCons!$A$4:$A$5000,0))</f>
        <v/>
      </c>
    </row>
    <row r="88">
      <c r="A88" s="5">
        <f>$B88&amp;"|"&amp;$C88</f>
        <v/>
      </c>
      <c r="B88" s="8" t="inlineStr">
        <is>
          <t>die</t>
        </is>
      </c>
      <c r="C88" s="8" t="inlineStr">
        <is>
          <t>mac</t>
        </is>
      </c>
      <c r="D88" s="5">
        <f>INDEX(Mapping!$D$5:$D$20,MATCH($C88,Mapping!$A$5:$A$20,0))</f>
        <v/>
      </c>
      <c r="E88" s="5">
        <f>INDEX(Mapping!$C$30:$C$37,MATCH($B88,Mapping!$A$30:$A$37,0))</f>
        <v/>
      </c>
      <c r="F88" s="5">
        <f>INDEX(Mapping!$D$30:$D$37,MATCH($B88,Mapping!$A$30:$A$37,0))</f>
        <v/>
      </c>
      <c r="G88" s="5">
        <f>$B88&amp;"."&amp;IF(INDEX(Mapping!$E$30:$E$37,MATCH($B88,Mapping!$A$30:$A$37,0))="sub",INDEX(Mapping!$F$5:$F$20,MATCH($C88,Mapping!$A$5:$A$20,0)),"all")</f>
        <v/>
      </c>
      <c r="H88" s="5">
        <f>INDEX(Mapping!$E$5:$E$20,MATCH($C88,Mapping!$A$5:$A$20,0))</f>
        <v/>
      </c>
      <c r="I88" s="5">
        <f>INDEX(Mapping!$G$30:$G$37,MATCH($B88,Mapping!$A$30:$A$37,0))</f>
        <v/>
      </c>
      <c r="J88" s="5">
        <f>INDEX(Mapping!$H$30:$H$37,MATCH($B88,Mapping!$A$30:$A$37,0))</f>
        <v/>
      </c>
      <c r="K88" s="5">
        <f>INDEX(Mapping!$H$5:$H$20,MATCH($C88,Mapping!$A$5:$A$20,0))</f>
        <v/>
      </c>
      <c r="L88" s="5">
        <f>INDEX(Mapping!$E$45:$E$58,MATCH($G88,Mapping!$A$45:$A$58,0))</f>
        <v/>
      </c>
      <c r="M88" s="5">
        <f>INDEX(Mapping!$D$62:$D$65,MATCH(INDEX(Mapping!$G$5:$G$20,MATCH($C88,Mapping!$A$5:$A$20,0)),Mapping!$A$62:$A$65,0))</f>
        <v/>
      </c>
      <c r="N88" s="36">
        <f>INDEX(Elasticities!$F$4:$I$200,MATCH("inc|"&amp;$E88&amp;"|"&amp;$D88,Elasticities!$A$4:$A$200,0),MATCH(Settings!$C$6,Elasticities!$F$3:$I$3,0))</f>
        <v/>
      </c>
      <c r="O88" s="36">
        <f>INDEX(Elasticities!$F$4:$I$200,MATCH("usg|"&amp;$E88&amp;"|"&amp;$D88,Elasticities!$A$4:$A$200,0),MATCH(Settings!$C$6,Elasticities!$F$3:$I$3,0))</f>
        <v/>
      </c>
      <c r="P88" s="36">
        <f>INDEX(Elasticities!$F$4:$I$200,MATCH("eff|"&amp;$E88&amp;"|"&amp;$D88,Elasticities!$A$4:$A$200,0),MATCH(Settings!$C$6,Elasticities!$F$3:$I$3,0))</f>
        <v/>
      </c>
      <c r="Q88" s="27">
        <f>INDEX(Elasticities!$F$4:$I$200,MATCH("aei|"&amp;$F88&amp;"|"&amp;$D88,Elasticities!$A$4:$A$200,0),MATCH(Settings!$C$6,Elasticities!$F$3:$I$3,0))</f>
        <v/>
      </c>
      <c r="R88" s="5">
        <f>INDEX(Inputs_prices!$E$5:$E$16,MATCH($G88,Inputs_prices!$A$5:$A$16,0))</f>
        <v/>
      </c>
      <c r="S88" s="27">
        <f>INDEX(Inputs_prices!$Q$5:$Q$16,MATCH($G88,Inputs_prices!$A$5:$A$16,0))</f>
        <v/>
      </c>
      <c r="T88" s="29">
        <f>INDEX(EF_GHG!$E$4:$E$1000,MATCH(Settings!$C$4&amp;"|"&amp;$B88&amp;"|"&amp;$H88,EF_GHG!$A$4:$A$1000,0))</f>
        <v/>
      </c>
      <c r="U88" s="47">
        <f>INDEX(EnergyCons!$F$4:$F$5000,MATCH(Settings!$C$4&amp;"|"&amp;Settings!$C$7&amp;"|"&amp;$C88&amp;"|"&amp;$B88,EnergyCons!$A$4:$A$5000,0))</f>
        <v/>
      </c>
    </row>
    <row r="89">
      <c r="A89" s="5">
        <f>$B89&amp;"|"&amp;$C89</f>
        <v/>
      </c>
      <c r="B89" s="8" t="inlineStr">
        <is>
          <t>lpg</t>
        </is>
      </c>
      <c r="C89" s="8" t="inlineStr">
        <is>
          <t>mac</t>
        </is>
      </c>
      <c r="D89" s="5">
        <f>INDEX(Mapping!$D$5:$D$20,MATCH($C89,Mapping!$A$5:$A$20,0))</f>
        <v/>
      </c>
      <c r="E89" s="5">
        <f>INDEX(Mapping!$C$30:$C$37,MATCH($B89,Mapping!$A$30:$A$37,0))</f>
        <v/>
      </c>
      <c r="F89" s="5">
        <f>INDEX(Mapping!$D$30:$D$37,MATCH($B89,Mapping!$A$30:$A$37,0))</f>
        <v/>
      </c>
      <c r="G89" s="5">
        <f>$B89&amp;"."&amp;IF(INDEX(Mapping!$E$30:$E$37,MATCH($B89,Mapping!$A$30:$A$37,0))="sub",INDEX(Mapping!$F$5:$F$20,MATCH($C89,Mapping!$A$5:$A$20,0)),"all")</f>
        <v/>
      </c>
      <c r="H89" s="5">
        <f>INDEX(Mapping!$E$5:$E$20,MATCH($C89,Mapping!$A$5:$A$20,0))</f>
        <v/>
      </c>
      <c r="I89" s="5">
        <f>INDEX(Mapping!$G$30:$G$37,MATCH($B89,Mapping!$A$30:$A$37,0))</f>
        <v/>
      </c>
      <c r="J89" s="5">
        <f>INDEX(Mapping!$H$30:$H$37,MATCH($B89,Mapping!$A$30:$A$37,0))</f>
        <v/>
      </c>
      <c r="K89" s="5">
        <f>INDEX(Mapping!$H$5:$H$20,MATCH($C89,Mapping!$A$5:$A$20,0))</f>
        <v/>
      </c>
      <c r="L89" s="5">
        <f>INDEX(Mapping!$E$45:$E$58,MATCH($G89,Mapping!$A$45:$A$58,0))</f>
        <v/>
      </c>
      <c r="M89" s="5">
        <f>INDEX(Mapping!$D$62:$D$65,MATCH(INDEX(Mapping!$G$5:$G$20,MATCH($C89,Mapping!$A$5:$A$20,0)),Mapping!$A$62:$A$65,0))</f>
        <v/>
      </c>
      <c r="N89" s="36">
        <f>INDEX(Elasticities!$F$4:$I$200,MATCH("inc|"&amp;$E89&amp;"|"&amp;$D89,Elasticities!$A$4:$A$200,0),MATCH(Settings!$C$6,Elasticities!$F$3:$I$3,0))</f>
        <v/>
      </c>
      <c r="O89" s="36">
        <f>INDEX(Elasticities!$F$4:$I$200,MATCH("usg|"&amp;$E89&amp;"|"&amp;$D89,Elasticities!$A$4:$A$200,0),MATCH(Settings!$C$6,Elasticities!$F$3:$I$3,0))</f>
        <v/>
      </c>
      <c r="P89" s="36">
        <f>INDEX(Elasticities!$F$4:$I$200,MATCH("eff|"&amp;$E89&amp;"|"&amp;$D89,Elasticities!$A$4:$A$200,0),MATCH(Settings!$C$6,Elasticities!$F$3:$I$3,0))</f>
        <v/>
      </c>
      <c r="Q89" s="27">
        <f>INDEX(Elasticities!$F$4:$I$200,MATCH("aei|"&amp;$F89&amp;"|"&amp;$D89,Elasticities!$A$4:$A$200,0),MATCH(Settings!$C$6,Elasticities!$F$3:$I$3,0))</f>
        <v/>
      </c>
      <c r="R89" s="5">
        <f>INDEX(Inputs_prices!$E$5:$E$16,MATCH($G89,Inputs_prices!$A$5:$A$16,0))</f>
        <v/>
      </c>
      <c r="S89" s="27">
        <f>INDEX(Inputs_prices!$Q$5:$Q$16,MATCH($G89,Inputs_prices!$A$5:$A$16,0))</f>
        <v/>
      </c>
      <c r="T89" s="29">
        <f>INDEX(EF_GHG!$E$4:$E$1000,MATCH(Settings!$C$4&amp;"|"&amp;$B89&amp;"|"&amp;$H89,EF_GHG!$A$4:$A$1000,0))</f>
        <v/>
      </c>
      <c r="U89" s="47">
        <f>INDEX(EnergyCons!$F$4:$F$5000,MATCH(Settings!$C$4&amp;"|"&amp;Settings!$C$7&amp;"|"&amp;$C89&amp;"|"&amp;$B89,EnergyCons!$A$4:$A$5000,0))</f>
        <v/>
      </c>
    </row>
    <row r="90">
      <c r="A90" s="5">
        <f>$B90&amp;"|"&amp;$C90</f>
        <v/>
      </c>
      <c r="B90" s="8" t="inlineStr">
        <is>
          <t>ker</t>
        </is>
      </c>
      <c r="C90" s="8" t="inlineStr">
        <is>
          <t>mac</t>
        </is>
      </c>
      <c r="D90" s="5">
        <f>INDEX(Mapping!$D$5:$D$20,MATCH($C90,Mapping!$A$5:$A$20,0))</f>
        <v/>
      </c>
      <c r="E90" s="5">
        <f>INDEX(Mapping!$C$30:$C$37,MATCH($B90,Mapping!$A$30:$A$37,0))</f>
        <v/>
      </c>
      <c r="F90" s="5">
        <f>INDEX(Mapping!$D$30:$D$37,MATCH($B90,Mapping!$A$30:$A$37,0))</f>
        <v/>
      </c>
      <c r="G90" s="5">
        <f>$B90&amp;"."&amp;IF(INDEX(Mapping!$E$30:$E$37,MATCH($B90,Mapping!$A$30:$A$37,0))="sub",INDEX(Mapping!$F$5:$F$20,MATCH($C90,Mapping!$A$5:$A$20,0)),"all")</f>
        <v/>
      </c>
      <c r="H90" s="5">
        <f>INDEX(Mapping!$E$5:$E$20,MATCH($C90,Mapping!$A$5:$A$20,0))</f>
        <v/>
      </c>
      <c r="I90" s="5">
        <f>INDEX(Mapping!$G$30:$G$37,MATCH($B90,Mapping!$A$30:$A$37,0))</f>
        <v/>
      </c>
      <c r="J90" s="5">
        <f>INDEX(Mapping!$H$30:$H$37,MATCH($B90,Mapping!$A$30:$A$37,0))</f>
        <v/>
      </c>
      <c r="K90" s="5">
        <f>INDEX(Mapping!$H$5:$H$20,MATCH($C90,Mapping!$A$5:$A$20,0))</f>
        <v/>
      </c>
      <c r="L90" s="5">
        <f>INDEX(Mapping!$E$45:$E$58,MATCH($G90,Mapping!$A$45:$A$58,0))</f>
        <v/>
      </c>
      <c r="M90" s="5">
        <f>INDEX(Mapping!$D$62:$D$65,MATCH(INDEX(Mapping!$G$5:$G$20,MATCH($C90,Mapping!$A$5:$A$20,0)),Mapping!$A$62:$A$65,0))</f>
        <v/>
      </c>
      <c r="N90" s="36">
        <f>INDEX(Elasticities!$F$4:$I$200,MATCH("inc|"&amp;$E90&amp;"|"&amp;$D90,Elasticities!$A$4:$A$200,0),MATCH(Settings!$C$6,Elasticities!$F$3:$I$3,0))</f>
        <v/>
      </c>
      <c r="O90" s="36">
        <f>INDEX(Elasticities!$F$4:$I$200,MATCH("usg|"&amp;$E90&amp;"|"&amp;$D90,Elasticities!$A$4:$A$200,0),MATCH(Settings!$C$6,Elasticities!$F$3:$I$3,0))</f>
        <v/>
      </c>
      <c r="P90" s="36">
        <f>INDEX(Elasticities!$F$4:$I$200,MATCH("eff|"&amp;$E90&amp;"|"&amp;$D90,Elasticities!$A$4:$A$200,0),MATCH(Settings!$C$6,Elasticities!$F$3:$I$3,0))</f>
        <v/>
      </c>
      <c r="Q90" s="27">
        <f>INDEX(Elasticities!$F$4:$I$200,MATCH("aei|"&amp;$F90&amp;"|"&amp;$D90,Elasticities!$A$4:$A$200,0),MATCH(Settings!$C$6,Elasticities!$F$3:$I$3,0))</f>
        <v/>
      </c>
      <c r="R90" s="5">
        <f>INDEX(Inputs_prices!$E$5:$E$16,MATCH($G90,Inputs_prices!$A$5:$A$16,0))</f>
        <v/>
      </c>
      <c r="S90" s="27">
        <f>INDEX(Inputs_prices!$Q$5:$Q$16,MATCH($G90,Inputs_prices!$A$5:$A$16,0))</f>
        <v/>
      </c>
      <c r="T90" s="29">
        <f>INDEX(EF_GHG!$E$4:$E$1000,MATCH(Settings!$C$4&amp;"|"&amp;$B90&amp;"|"&amp;$H90,EF_GHG!$A$4:$A$1000,0))</f>
        <v/>
      </c>
      <c r="U90" s="47">
        <f>INDEX(EnergyCons!$F$4:$F$5000,MATCH(Settings!$C$4&amp;"|"&amp;Settings!$C$7&amp;"|"&amp;$C90&amp;"|"&amp;$B90,EnergyCons!$A$4:$A$5000,0))</f>
        <v/>
      </c>
    </row>
    <row r="91">
      <c r="A91" s="5">
        <f>$B91&amp;"|"&amp;$C91</f>
        <v/>
      </c>
      <c r="B91" s="8" t="inlineStr">
        <is>
          <t>oop</t>
        </is>
      </c>
      <c r="C91" s="8" t="inlineStr">
        <is>
          <t>mac</t>
        </is>
      </c>
      <c r="D91" s="5">
        <f>INDEX(Mapping!$D$5:$D$20,MATCH($C91,Mapping!$A$5:$A$20,0))</f>
        <v/>
      </c>
      <c r="E91" s="5">
        <f>INDEX(Mapping!$C$30:$C$37,MATCH($B91,Mapping!$A$30:$A$37,0))</f>
        <v/>
      </c>
      <c r="F91" s="5">
        <f>INDEX(Mapping!$D$30:$D$37,MATCH($B91,Mapping!$A$30:$A$37,0))</f>
        <v/>
      </c>
      <c r="G91" s="5">
        <f>$B91&amp;"."&amp;IF(INDEX(Mapping!$E$30:$E$37,MATCH($B91,Mapping!$A$30:$A$37,0))="sub",INDEX(Mapping!$F$5:$F$20,MATCH($C91,Mapping!$A$5:$A$20,0)),"all")</f>
        <v/>
      </c>
      <c r="H91" s="5">
        <f>INDEX(Mapping!$E$5:$E$20,MATCH($C91,Mapping!$A$5:$A$20,0))</f>
        <v/>
      </c>
      <c r="I91" s="5">
        <f>INDEX(Mapping!$G$30:$G$37,MATCH($B91,Mapping!$A$30:$A$37,0))</f>
        <v/>
      </c>
      <c r="J91" s="5">
        <f>INDEX(Mapping!$H$30:$H$37,MATCH($B91,Mapping!$A$30:$A$37,0))</f>
        <v/>
      </c>
      <c r="K91" s="5">
        <f>INDEX(Mapping!$H$5:$H$20,MATCH($C91,Mapping!$A$5:$A$20,0))</f>
        <v/>
      </c>
      <c r="L91" s="5">
        <f>INDEX(Mapping!$E$45:$E$58,MATCH($G91,Mapping!$A$45:$A$58,0))</f>
        <v/>
      </c>
      <c r="M91" s="5">
        <f>INDEX(Mapping!$D$62:$D$65,MATCH(INDEX(Mapping!$G$5:$G$20,MATCH($C91,Mapping!$A$5:$A$20,0)),Mapping!$A$62:$A$65,0))</f>
        <v/>
      </c>
      <c r="N91" s="36">
        <f>INDEX(Elasticities!$F$4:$I$200,MATCH("inc|"&amp;$E91&amp;"|"&amp;$D91,Elasticities!$A$4:$A$200,0),MATCH(Settings!$C$6,Elasticities!$F$3:$I$3,0))</f>
        <v/>
      </c>
      <c r="O91" s="36">
        <f>INDEX(Elasticities!$F$4:$I$200,MATCH("usg|"&amp;$E91&amp;"|"&amp;$D91,Elasticities!$A$4:$A$200,0),MATCH(Settings!$C$6,Elasticities!$F$3:$I$3,0))</f>
        <v/>
      </c>
      <c r="P91" s="36">
        <f>INDEX(Elasticities!$F$4:$I$200,MATCH("eff|"&amp;$E91&amp;"|"&amp;$D91,Elasticities!$A$4:$A$200,0),MATCH(Settings!$C$6,Elasticities!$F$3:$I$3,0))</f>
        <v/>
      </c>
      <c r="Q91" s="27">
        <f>INDEX(Elasticities!$F$4:$I$200,MATCH("aei|"&amp;$F91&amp;"|"&amp;$D91,Elasticities!$A$4:$A$200,0),MATCH(Settings!$C$6,Elasticities!$F$3:$I$3,0))</f>
        <v/>
      </c>
      <c r="R91" s="5">
        <f>INDEX(Inputs_prices!$E$5:$E$16,MATCH($G91,Inputs_prices!$A$5:$A$16,0))</f>
        <v/>
      </c>
      <c r="S91" s="27">
        <f>INDEX(Inputs_prices!$Q$5:$Q$16,MATCH($G91,Inputs_prices!$A$5:$A$16,0))</f>
        <v/>
      </c>
      <c r="T91" s="29">
        <f>INDEX(EF_GHG!$E$4:$E$1000,MATCH(Settings!$C$4&amp;"|"&amp;$B91&amp;"|"&amp;$H91,EF_GHG!$A$4:$A$1000,0))</f>
        <v/>
      </c>
      <c r="U91" s="47">
        <f>INDEX(EnergyCons!$F$4:$F$5000,MATCH(Settings!$C$4&amp;"|"&amp;Settings!$C$7&amp;"|"&amp;$C91&amp;"|"&amp;$B91,EnergyCons!$A$4:$A$5000,0))</f>
        <v/>
      </c>
    </row>
    <row r="92">
      <c r="A92" s="5">
        <f>$B92&amp;"|"&amp;$C92</f>
        <v/>
      </c>
      <c r="B92" s="8" t="inlineStr">
        <is>
          <t>bio</t>
        </is>
      </c>
      <c r="C92" s="8" t="inlineStr">
        <is>
          <t>mac</t>
        </is>
      </c>
      <c r="D92" s="5">
        <f>INDEX(Mapping!$D$5:$D$20,MATCH($C92,Mapping!$A$5:$A$20,0))</f>
        <v/>
      </c>
      <c r="E92" s="5">
        <f>INDEX(Mapping!$C$30:$C$37,MATCH($B92,Mapping!$A$30:$A$37,0))</f>
        <v/>
      </c>
      <c r="F92" s="5">
        <f>INDEX(Mapping!$D$30:$D$37,MATCH($B92,Mapping!$A$30:$A$37,0))</f>
        <v/>
      </c>
      <c r="G92" s="5">
        <f>$B92&amp;"."&amp;IF(INDEX(Mapping!$E$30:$E$37,MATCH($B92,Mapping!$A$30:$A$37,0))="sub",INDEX(Mapping!$F$5:$F$20,MATCH($C92,Mapping!$A$5:$A$20,0)),"all")</f>
        <v/>
      </c>
      <c r="H92" s="5">
        <f>INDEX(Mapping!$E$5:$E$20,MATCH($C92,Mapping!$A$5:$A$20,0))</f>
        <v/>
      </c>
      <c r="I92" s="5">
        <f>INDEX(Mapping!$G$30:$G$37,MATCH($B92,Mapping!$A$30:$A$37,0))</f>
        <v/>
      </c>
      <c r="J92" s="5">
        <f>INDEX(Mapping!$H$30:$H$37,MATCH($B92,Mapping!$A$30:$A$37,0))</f>
        <v/>
      </c>
      <c r="K92" s="5">
        <f>INDEX(Mapping!$H$5:$H$20,MATCH($C92,Mapping!$A$5:$A$20,0))</f>
        <v/>
      </c>
      <c r="L92" s="5">
        <f>INDEX(Mapping!$E$45:$E$58,MATCH($G92,Mapping!$A$45:$A$58,0))</f>
        <v/>
      </c>
      <c r="M92" s="5">
        <f>INDEX(Mapping!$D$62:$D$65,MATCH(INDEX(Mapping!$G$5:$G$20,MATCH($C92,Mapping!$A$5:$A$20,0)),Mapping!$A$62:$A$65,0))</f>
        <v/>
      </c>
      <c r="N92" s="36">
        <f>INDEX(Elasticities!$F$4:$I$200,MATCH("inc|"&amp;$E92&amp;"|"&amp;$D92,Elasticities!$A$4:$A$200,0),MATCH(Settings!$C$6,Elasticities!$F$3:$I$3,0))</f>
        <v/>
      </c>
      <c r="O92" s="36">
        <f>INDEX(Elasticities!$F$4:$I$200,MATCH("usg|"&amp;$E92&amp;"|"&amp;$D92,Elasticities!$A$4:$A$200,0),MATCH(Settings!$C$6,Elasticities!$F$3:$I$3,0))</f>
        <v/>
      </c>
      <c r="P92" s="36">
        <f>INDEX(Elasticities!$F$4:$I$200,MATCH("eff|"&amp;$E92&amp;"|"&amp;$D92,Elasticities!$A$4:$A$200,0),MATCH(Settings!$C$6,Elasticities!$F$3:$I$3,0))</f>
        <v/>
      </c>
      <c r="Q92" s="27">
        <f>INDEX(Elasticities!$F$4:$I$200,MATCH("aei|"&amp;$F92&amp;"|"&amp;$D92,Elasticities!$A$4:$A$200,0),MATCH(Settings!$C$6,Elasticities!$F$3:$I$3,0))</f>
        <v/>
      </c>
      <c r="R92" s="5">
        <f>INDEX(Inputs_prices!$E$5:$E$16,MATCH($G92,Inputs_prices!$A$5:$A$16,0))</f>
        <v/>
      </c>
      <c r="S92" s="27">
        <f>INDEX(Inputs_prices!$Q$5:$Q$16,MATCH($G92,Inputs_prices!$A$5:$A$16,0))</f>
        <v/>
      </c>
      <c r="T92" s="29">
        <f>INDEX(EF_GHG!$E$4:$E$1000,MATCH(Settings!$C$4&amp;"|"&amp;$B92&amp;"|"&amp;$H92,EF_GHG!$A$4:$A$1000,0))</f>
        <v/>
      </c>
      <c r="U92" s="47">
        <f>INDEX(EnergyCons!$F$4:$F$5000,MATCH(Settings!$C$4&amp;"|"&amp;Settings!$C$7&amp;"|"&amp;$C92&amp;"|"&amp;$B92,EnergyCons!$A$4:$A$5000,0))</f>
        <v/>
      </c>
    </row>
    <row r="93">
      <c r="A93" s="5">
        <f>$B93&amp;"|"&amp;$C93</f>
        <v/>
      </c>
      <c r="B93" s="8" t="inlineStr">
        <is>
          <t>coa</t>
        </is>
      </c>
      <c r="C93" s="8" t="inlineStr">
        <is>
          <t>cem</t>
        </is>
      </c>
      <c r="D93" s="5">
        <f>INDEX(Mapping!$D$5:$D$20,MATCH($C93,Mapping!$A$5:$A$20,0))</f>
        <v/>
      </c>
      <c r="E93" s="5">
        <f>INDEX(Mapping!$C$30:$C$37,MATCH($B93,Mapping!$A$30:$A$37,0))</f>
        <v/>
      </c>
      <c r="F93" s="5">
        <f>INDEX(Mapping!$D$30:$D$37,MATCH($B93,Mapping!$A$30:$A$37,0))</f>
        <v/>
      </c>
      <c r="G93" s="5">
        <f>$B93&amp;"."&amp;IF(INDEX(Mapping!$E$30:$E$37,MATCH($B93,Mapping!$A$30:$A$37,0))="sub",INDEX(Mapping!$F$5:$F$20,MATCH($C93,Mapping!$A$5:$A$20,0)),"all")</f>
        <v/>
      </c>
      <c r="H93" s="5">
        <f>INDEX(Mapping!$E$5:$E$20,MATCH($C93,Mapping!$A$5:$A$20,0))</f>
        <v/>
      </c>
      <c r="I93" s="5">
        <f>INDEX(Mapping!$G$30:$G$37,MATCH($B93,Mapping!$A$30:$A$37,0))</f>
        <v/>
      </c>
      <c r="J93" s="5">
        <f>INDEX(Mapping!$H$30:$H$37,MATCH($B93,Mapping!$A$30:$A$37,0))</f>
        <v/>
      </c>
      <c r="K93" s="5">
        <f>INDEX(Mapping!$H$5:$H$20,MATCH($C93,Mapping!$A$5:$A$20,0))</f>
        <v/>
      </c>
      <c r="L93" s="5">
        <f>INDEX(Mapping!$E$45:$E$58,MATCH($G93,Mapping!$A$45:$A$58,0))</f>
        <v/>
      </c>
      <c r="M93" s="5">
        <f>INDEX(Mapping!$D$62:$D$65,MATCH(INDEX(Mapping!$G$5:$G$20,MATCH($C93,Mapping!$A$5:$A$20,0)),Mapping!$A$62:$A$65,0))</f>
        <v/>
      </c>
      <c r="N93" s="36">
        <f>INDEX(Elasticities!$F$4:$I$200,MATCH("inc|"&amp;$E93&amp;"|"&amp;$D93,Elasticities!$A$4:$A$200,0),MATCH(Settings!$C$6,Elasticities!$F$3:$I$3,0))</f>
        <v/>
      </c>
      <c r="O93" s="36">
        <f>INDEX(Elasticities!$F$4:$I$200,MATCH("usg|"&amp;$E93&amp;"|"&amp;$D93,Elasticities!$A$4:$A$200,0),MATCH(Settings!$C$6,Elasticities!$F$3:$I$3,0))</f>
        <v/>
      </c>
      <c r="P93" s="36">
        <f>INDEX(Elasticities!$F$4:$I$200,MATCH("eff|"&amp;$E93&amp;"|"&amp;$D93,Elasticities!$A$4:$A$200,0),MATCH(Settings!$C$6,Elasticities!$F$3:$I$3,0))</f>
        <v/>
      </c>
      <c r="Q93" s="27">
        <f>INDEX(Elasticities!$F$4:$I$200,MATCH("aei|"&amp;$F93&amp;"|"&amp;$D93,Elasticities!$A$4:$A$200,0),MATCH(Settings!$C$6,Elasticities!$F$3:$I$3,0))</f>
        <v/>
      </c>
      <c r="R93" s="5">
        <f>INDEX(Inputs_prices!$E$5:$E$16,MATCH($G93,Inputs_prices!$A$5:$A$16,0))</f>
        <v/>
      </c>
      <c r="S93" s="27">
        <f>INDEX(Inputs_prices!$Q$5:$Q$16,MATCH($G93,Inputs_prices!$A$5:$A$16,0))</f>
        <v/>
      </c>
      <c r="T93" s="29">
        <f>INDEX(EF_GHG!$E$4:$E$1000,MATCH(Settings!$C$4&amp;"|"&amp;$B93&amp;"|"&amp;$H93,EF_GHG!$A$4:$A$1000,0))</f>
        <v/>
      </c>
      <c r="U93" s="47">
        <f>INDEX(EnergyCons!$F$4:$F$5000,MATCH(Settings!$C$4&amp;"|"&amp;Settings!$C$7&amp;"|"&amp;$C93&amp;"|"&amp;$B93,EnergyCons!$A$4:$A$5000,0))</f>
        <v/>
      </c>
    </row>
    <row r="94">
      <c r="A94" s="5">
        <f>$B94&amp;"|"&amp;$C94</f>
        <v/>
      </c>
      <c r="B94" s="8" t="inlineStr">
        <is>
          <t>nga</t>
        </is>
      </c>
      <c r="C94" s="8" t="inlineStr">
        <is>
          <t>cem</t>
        </is>
      </c>
      <c r="D94" s="5">
        <f>INDEX(Mapping!$D$5:$D$20,MATCH($C94,Mapping!$A$5:$A$20,0))</f>
        <v/>
      </c>
      <c r="E94" s="5">
        <f>INDEX(Mapping!$C$30:$C$37,MATCH($B94,Mapping!$A$30:$A$37,0))</f>
        <v/>
      </c>
      <c r="F94" s="5">
        <f>INDEX(Mapping!$D$30:$D$37,MATCH($B94,Mapping!$A$30:$A$37,0))</f>
        <v/>
      </c>
      <c r="G94" s="5">
        <f>$B94&amp;"."&amp;IF(INDEX(Mapping!$E$30:$E$37,MATCH($B94,Mapping!$A$30:$A$37,0))="sub",INDEX(Mapping!$F$5:$F$20,MATCH($C94,Mapping!$A$5:$A$20,0)),"all")</f>
        <v/>
      </c>
      <c r="H94" s="5">
        <f>INDEX(Mapping!$E$5:$E$20,MATCH($C94,Mapping!$A$5:$A$20,0))</f>
        <v/>
      </c>
      <c r="I94" s="5">
        <f>INDEX(Mapping!$G$30:$G$37,MATCH($B94,Mapping!$A$30:$A$37,0))</f>
        <v/>
      </c>
      <c r="J94" s="5">
        <f>INDEX(Mapping!$H$30:$H$37,MATCH($B94,Mapping!$A$30:$A$37,0))</f>
        <v/>
      </c>
      <c r="K94" s="5">
        <f>INDEX(Mapping!$H$5:$H$20,MATCH($C94,Mapping!$A$5:$A$20,0))</f>
        <v/>
      </c>
      <c r="L94" s="5">
        <f>INDEX(Mapping!$E$45:$E$58,MATCH($G94,Mapping!$A$45:$A$58,0))</f>
        <v/>
      </c>
      <c r="M94" s="5">
        <f>INDEX(Mapping!$D$62:$D$65,MATCH(INDEX(Mapping!$G$5:$G$20,MATCH($C94,Mapping!$A$5:$A$20,0)),Mapping!$A$62:$A$65,0))</f>
        <v/>
      </c>
      <c r="N94" s="36">
        <f>INDEX(Elasticities!$F$4:$I$200,MATCH("inc|"&amp;$E94&amp;"|"&amp;$D94,Elasticities!$A$4:$A$200,0),MATCH(Settings!$C$6,Elasticities!$F$3:$I$3,0))</f>
        <v/>
      </c>
      <c r="O94" s="36">
        <f>INDEX(Elasticities!$F$4:$I$200,MATCH("usg|"&amp;$E94&amp;"|"&amp;$D94,Elasticities!$A$4:$A$200,0),MATCH(Settings!$C$6,Elasticities!$F$3:$I$3,0))</f>
        <v/>
      </c>
      <c r="P94" s="36">
        <f>INDEX(Elasticities!$F$4:$I$200,MATCH("eff|"&amp;$E94&amp;"|"&amp;$D94,Elasticities!$A$4:$A$200,0),MATCH(Settings!$C$6,Elasticities!$F$3:$I$3,0))</f>
        <v/>
      </c>
      <c r="Q94" s="27">
        <f>INDEX(Elasticities!$F$4:$I$200,MATCH("aei|"&amp;$F94&amp;"|"&amp;$D94,Elasticities!$A$4:$A$200,0),MATCH(Settings!$C$6,Elasticities!$F$3:$I$3,0))</f>
        <v/>
      </c>
      <c r="R94" s="5">
        <f>INDEX(Inputs_prices!$E$5:$E$16,MATCH($G94,Inputs_prices!$A$5:$A$16,0))</f>
        <v/>
      </c>
      <c r="S94" s="27">
        <f>INDEX(Inputs_prices!$Q$5:$Q$16,MATCH($G94,Inputs_prices!$A$5:$A$16,0))</f>
        <v/>
      </c>
      <c r="T94" s="29">
        <f>INDEX(EF_GHG!$E$4:$E$1000,MATCH(Settings!$C$4&amp;"|"&amp;$B94&amp;"|"&amp;$H94,EF_GHG!$A$4:$A$1000,0))</f>
        <v/>
      </c>
      <c r="U94" s="47">
        <f>INDEX(EnergyCons!$F$4:$F$5000,MATCH(Settings!$C$4&amp;"|"&amp;Settings!$C$7&amp;"|"&amp;$C94&amp;"|"&amp;$B94,EnergyCons!$A$4:$A$5000,0))</f>
        <v/>
      </c>
    </row>
    <row r="95">
      <c r="A95" s="5">
        <f>$B95&amp;"|"&amp;$C95</f>
        <v/>
      </c>
      <c r="B95" s="8" t="inlineStr">
        <is>
          <t>gso</t>
        </is>
      </c>
      <c r="C95" s="8" t="inlineStr">
        <is>
          <t>cem</t>
        </is>
      </c>
      <c r="D95" s="5">
        <f>INDEX(Mapping!$D$5:$D$20,MATCH($C95,Mapping!$A$5:$A$20,0))</f>
        <v/>
      </c>
      <c r="E95" s="5">
        <f>INDEX(Mapping!$C$30:$C$37,MATCH($B95,Mapping!$A$30:$A$37,0))</f>
        <v/>
      </c>
      <c r="F95" s="5">
        <f>INDEX(Mapping!$D$30:$D$37,MATCH($B95,Mapping!$A$30:$A$37,0))</f>
        <v/>
      </c>
      <c r="G95" s="5">
        <f>$B95&amp;"."&amp;IF(INDEX(Mapping!$E$30:$E$37,MATCH($B95,Mapping!$A$30:$A$37,0))="sub",INDEX(Mapping!$F$5:$F$20,MATCH($C95,Mapping!$A$5:$A$20,0)),"all")</f>
        <v/>
      </c>
      <c r="H95" s="5">
        <f>INDEX(Mapping!$E$5:$E$20,MATCH($C95,Mapping!$A$5:$A$20,0))</f>
        <v/>
      </c>
      <c r="I95" s="5">
        <f>INDEX(Mapping!$G$30:$G$37,MATCH($B95,Mapping!$A$30:$A$37,0))</f>
        <v/>
      </c>
      <c r="J95" s="5">
        <f>INDEX(Mapping!$H$30:$H$37,MATCH($B95,Mapping!$A$30:$A$37,0))</f>
        <v/>
      </c>
      <c r="K95" s="5">
        <f>INDEX(Mapping!$H$5:$H$20,MATCH($C95,Mapping!$A$5:$A$20,0))</f>
        <v/>
      </c>
      <c r="L95" s="5">
        <f>INDEX(Mapping!$E$45:$E$58,MATCH($G95,Mapping!$A$45:$A$58,0))</f>
        <v/>
      </c>
      <c r="M95" s="5">
        <f>INDEX(Mapping!$D$62:$D$65,MATCH(INDEX(Mapping!$G$5:$G$20,MATCH($C95,Mapping!$A$5:$A$20,0)),Mapping!$A$62:$A$65,0))</f>
        <v/>
      </c>
      <c r="N95" s="36">
        <f>INDEX(Elasticities!$F$4:$I$200,MATCH("inc|"&amp;$E95&amp;"|"&amp;$D95,Elasticities!$A$4:$A$200,0),MATCH(Settings!$C$6,Elasticities!$F$3:$I$3,0))</f>
        <v/>
      </c>
      <c r="O95" s="36">
        <f>INDEX(Elasticities!$F$4:$I$200,MATCH("usg|"&amp;$E95&amp;"|"&amp;$D95,Elasticities!$A$4:$A$200,0),MATCH(Settings!$C$6,Elasticities!$F$3:$I$3,0))</f>
        <v/>
      </c>
      <c r="P95" s="36">
        <f>INDEX(Elasticities!$F$4:$I$200,MATCH("eff|"&amp;$E95&amp;"|"&amp;$D95,Elasticities!$A$4:$A$200,0),MATCH(Settings!$C$6,Elasticities!$F$3:$I$3,0))</f>
        <v/>
      </c>
      <c r="Q95" s="27">
        <f>INDEX(Elasticities!$F$4:$I$200,MATCH("aei|"&amp;$F95&amp;"|"&amp;$D95,Elasticities!$A$4:$A$200,0),MATCH(Settings!$C$6,Elasticities!$F$3:$I$3,0))</f>
        <v/>
      </c>
      <c r="R95" s="5">
        <f>INDEX(Inputs_prices!$E$5:$E$16,MATCH($G95,Inputs_prices!$A$5:$A$16,0))</f>
        <v/>
      </c>
      <c r="S95" s="27">
        <f>INDEX(Inputs_prices!$Q$5:$Q$16,MATCH($G95,Inputs_prices!$A$5:$A$16,0))</f>
        <v/>
      </c>
      <c r="T95" s="29">
        <f>INDEX(EF_GHG!$E$4:$E$1000,MATCH(Settings!$C$4&amp;"|"&amp;$B95&amp;"|"&amp;$H95,EF_GHG!$A$4:$A$1000,0))</f>
        <v/>
      </c>
      <c r="U95" s="47">
        <f>INDEX(EnergyCons!$F$4:$F$5000,MATCH(Settings!$C$4&amp;"|"&amp;Settings!$C$7&amp;"|"&amp;$C95&amp;"|"&amp;$B95,EnergyCons!$A$4:$A$5000,0))</f>
        <v/>
      </c>
    </row>
    <row r="96">
      <c r="A96" s="5">
        <f>$B96&amp;"|"&amp;$C96</f>
        <v/>
      </c>
      <c r="B96" s="8" t="inlineStr">
        <is>
          <t>die</t>
        </is>
      </c>
      <c r="C96" s="8" t="inlineStr">
        <is>
          <t>cem</t>
        </is>
      </c>
      <c r="D96" s="5">
        <f>INDEX(Mapping!$D$5:$D$20,MATCH($C96,Mapping!$A$5:$A$20,0))</f>
        <v/>
      </c>
      <c r="E96" s="5">
        <f>INDEX(Mapping!$C$30:$C$37,MATCH($B96,Mapping!$A$30:$A$37,0))</f>
        <v/>
      </c>
      <c r="F96" s="5">
        <f>INDEX(Mapping!$D$30:$D$37,MATCH($B96,Mapping!$A$30:$A$37,0))</f>
        <v/>
      </c>
      <c r="G96" s="5">
        <f>$B96&amp;"."&amp;IF(INDEX(Mapping!$E$30:$E$37,MATCH($B96,Mapping!$A$30:$A$37,0))="sub",INDEX(Mapping!$F$5:$F$20,MATCH($C96,Mapping!$A$5:$A$20,0)),"all")</f>
        <v/>
      </c>
      <c r="H96" s="5">
        <f>INDEX(Mapping!$E$5:$E$20,MATCH($C96,Mapping!$A$5:$A$20,0))</f>
        <v/>
      </c>
      <c r="I96" s="5">
        <f>INDEX(Mapping!$G$30:$G$37,MATCH($B96,Mapping!$A$30:$A$37,0))</f>
        <v/>
      </c>
      <c r="J96" s="5">
        <f>INDEX(Mapping!$H$30:$H$37,MATCH($B96,Mapping!$A$30:$A$37,0))</f>
        <v/>
      </c>
      <c r="K96" s="5">
        <f>INDEX(Mapping!$H$5:$H$20,MATCH($C96,Mapping!$A$5:$A$20,0))</f>
        <v/>
      </c>
      <c r="L96" s="5">
        <f>INDEX(Mapping!$E$45:$E$58,MATCH($G96,Mapping!$A$45:$A$58,0))</f>
        <v/>
      </c>
      <c r="M96" s="5">
        <f>INDEX(Mapping!$D$62:$D$65,MATCH(INDEX(Mapping!$G$5:$G$20,MATCH($C96,Mapping!$A$5:$A$20,0)),Mapping!$A$62:$A$65,0))</f>
        <v/>
      </c>
      <c r="N96" s="36">
        <f>INDEX(Elasticities!$F$4:$I$200,MATCH("inc|"&amp;$E96&amp;"|"&amp;$D96,Elasticities!$A$4:$A$200,0),MATCH(Settings!$C$6,Elasticities!$F$3:$I$3,0))</f>
        <v/>
      </c>
      <c r="O96" s="36">
        <f>INDEX(Elasticities!$F$4:$I$200,MATCH("usg|"&amp;$E96&amp;"|"&amp;$D96,Elasticities!$A$4:$A$200,0),MATCH(Settings!$C$6,Elasticities!$F$3:$I$3,0))</f>
        <v/>
      </c>
      <c r="P96" s="36">
        <f>INDEX(Elasticities!$F$4:$I$200,MATCH("eff|"&amp;$E96&amp;"|"&amp;$D96,Elasticities!$A$4:$A$200,0),MATCH(Settings!$C$6,Elasticities!$F$3:$I$3,0))</f>
        <v/>
      </c>
      <c r="Q96" s="27">
        <f>INDEX(Elasticities!$F$4:$I$200,MATCH("aei|"&amp;$F96&amp;"|"&amp;$D96,Elasticities!$A$4:$A$200,0),MATCH(Settings!$C$6,Elasticities!$F$3:$I$3,0))</f>
        <v/>
      </c>
      <c r="R96" s="5">
        <f>INDEX(Inputs_prices!$E$5:$E$16,MATCH($G96,Inputs_prices!$A$5:$A$16,0))</f>
        <v/>
      </c>
      <c r="S96" s="27">
        <f>INDEX(Inputs_prices!$Q$5:$Q$16,MATCH($G96,Inputs_prices!$A$5:$A$16,0))</f>
        <v/>
      </c>
      <c r="T96" s="29">
        <f>INDEX(EF_GHG!$E$4:$E$1000,MATCH(Settings!$C$4&amp;"|"&amp;$B96&amp;"|"&amp;$H96,EF_GHG!$A$4:$A$1000,0))</f>
        <v/>
      </c>
      <c r="U96" s="47">
        <f>INDEX(EnergyCons!$F$4:$F$5000,MATCH(Settings!$C$4&amp;"|"&amp;Settings!$C$7&amp;"|"&amp;$C96&amp;"|"&amp;$B96,EnergyCons!$A$4:$A$5000,0))</f>
        <v/>
      </c>
    </row>
    <row r="97">
      <c r="A97" s="5">
        <f>$B97&amp;"|"&amp;$C97</f>
        <v/>
      </c>
      <c r="B97" s="8" t="inlineStr">
        <is>
          <t>lpg</t>
        </is>
      </c>
      <c r="C97" s="8" t="inlineStr">
        <is>
          <t>cem</t>
        </is>
      </c>
      <c r="D97" s="5">
        <f>INDEX(Mapping!$D$5:$D$20,MATCH($C97,Mapping!$A$5:$A$20,0))</f>
        <v/>
      </c>
      <c r="E97" s="5">
        <f>INDEX(Mapping!$C$30:$C$37,MATCH($B97,Mapping!$A$30:$A$37,0))</f>
        <v/>
      </c>
      <c r="F97" s="5">
        <f>INDEX(Mapping!$D$30:$D$37,MATCH($B97,Mapping!$A$30:$A$37,0))</f>
        <v/>
      </c>
      <c r="G97" s="5">
        <f>$B97&amp;"."&amp;IF(INDEX(Mapping!$E$30:$E$37,MATCH($B97,Mapping!$A$30:$A$37,0))="sub",INDEX(Mapping!$F$5:$F$20,MATCH($C97,Mapping!$A$5:$A$20,0)),"all")</f>
        <v/>
      </c>
      <c r="H97" s="5">
        <f>INDEX(Mapping!$E$5:$E$20,MATCH($C97,Mapping!$A$5:$A$20,0))</f>
        <v/>
      </c>
      <c r="I97" s="5">
        <f>INDEX(Mapping!$G$30:$G$37,MATCH($B97,Mapping!$A$30:$A$37,0))</f>
        <v/>
      </c>
      <c r="J97" s="5">
        <f>INDEX(Mapping!$H$30:$H$37,MATCH($B97,Mapping!$A$30:$A$37,0))</f>
        <v/>
      </c>
      <c r="K97" s="5">
        <f>INDEX(Mapping!$H$5:$H$20,MATCH($C97,Mapping!$A$5:$A$20,0))</f>
        <v/>
      </c>
      <c r="L97" s="5">
        <f>INDEX(Mapping!$E$45:$E$58,MATCH($G97,Mapping!$A$45:$A$58,0))</f>
        <v/>
      </c>
      <c r="M97" s="5">
        <f>INDEX(Mapping!$D$62:$D$65,MATCH(INDEX(Mapping!$G$5:$G$20,MATCH($C97,Mapping!$A$5:$A$20,0)),Mapping!$A$62:$A$65,0))</f>
        <v/>
      </c>
      <c r="N97" s="36">
        <f>INDEX(Elasticities!$F$4:$I$200,MATCH("inc|"&amp;$E97&amp;"|"&amp;$D97,Elasticities!$A$4:$A$200,0),MATCH(Settings!$C$6,Elasticities!$F$3:$I$3,0))</f>
        <v/>
      </c>
      <c r="O97" s="36">
        <f>INDEX(Elasticities!$F$4:$I$200,MATCH("usg|"&amp;$E97&amp;"|"&amp;$D97,Elasticities!$A$4:$A$200,0),MATCH(Settings!$C$6,Elasticities!$F$3:$I$3,0))</f>
        <v/>
      </c>
      <c r="P97" s="36">
        <f>INDEX(Elasticities!$F$4:$I$200,MATCH("eff|"&amp;$E97&amp;"|"&amp;$D97,Elasticities!$A$4:$A$200,0),MATCH(Settings!$C$6,Elasticities!$F$3:$I$3,0))</f>
        <v/>
      </c>
      <c r="Q97" s="27">
        <f>INDEX(Elasticities!$F$4:$I$200,MATCH("aei|"&amp;$F97&amp;"|"&amp;$D97,Elasticities!$A$4:$A$200,0),MATCH(Settings!$C$6,Elasticities!$F$3:$I$3,0))</f>
        <v/>
      </c>
      <c r="R97" s="5">
        <f>INDEX(Inputs_prices!$E$5:$E$16,MATCH($G97,Inputs_prices!$A$5:$A$16,0))</f>
        <v/>
      </c>
      <c r="S97" s="27">
        <f>INDEX(Inputs_prices!$Q$5:$Q$16,MATCH($G97,Inputs_prices!$A$5:$A$16,0))</f>
        <v/>
      </c>
      <c r="T97" s="29">
        <f>INDEX(EF_GHG!$E$4:$E$1000,MATCH(Settings!$C$4&amp;"|"&amp;$B97&amp;"|"&amp;$H97,EF_GHG!$A$4:$A$1000,0))</f>
        <v/>
      </c>
      <c r="U97" s="47">
        <f>INDEX(EnergyCons!$F$4:$F$5000,MATCH(Settings!$C$4&amp;"|"&amp;Settings!$C$7&amp;"|"&amp;$C97&amp;"|"&amp;$B97,EnergyCons!$A$4:$A$5000,0))</f>
        <v/>
      </c>
    </row>
    <row r="98">
      <c r="A98" s="5">
        <f>$B98&amp;"|"&amp;$C98</f>
        <v/>
      </c>
      <c r="B98" s="8" t="inlineStr">
        <is>
          <t>ker</t>
        </is>
      </c>
      <c r="C98" s="8" t="inlineStr">
        <is>
          <t>cem</t>
        </is>
      </c>
      <c r="D98" s="5">
        <f>INDEX(Mapping!$D$5:$D$20,MATCH($C98,Mapping!$A$5:$A$20,0))</f>
        <v/>
      </c>
      <c r="E98" s="5">
        <f>INDEX(Mapping!$C$30:$C$37,MATCH($B98,Mapping!$A$30:$A$37,0))</f>
        <v/>
      </c>
      <c r="F98" s="5">
        <f>INDEX(Mapping!$D$30:$D$37,MATCH($B98,Mapping!$A$30:$A$37,0))</f>
        <v/>
      </c>
      <c r="G98" s="5">
        <f>$B98&amp;"."&amp;IF(INDEX(Mapping!$E$30:$E$37,MATCH($B98,Mapping!$A$30:$A$37,0))="sub",INDEX(Mapping!$F$5:$F$20,MATCH($C98,Mapping!$A$5:$A$20,0)),"all")</f>
        <v/>
      </c>
      <c r="H98" s="5">
        <f>INDEX(Mapping!$E$5:$E$20,MATCH($C98,Mapping!$A$5:$A$20,0))</f>
        <v/>
      </c>
      <c r="I98" s="5">
        <f>INDEX(Mapping!$G$30:$G$37,MATCH($B98,Mapping!$A$30:$A$37,0))</f>
        <v/>
      </c>
      <c r="J98" s="5">
        <f>INDEX(Mapping!$H$30:$H$37,MATCH($B98,Mapping!$A$30:$A$37,0))</f>
        <v/>
      </c>
      <c r="K98" s="5">
        <f>INDEX(Mapping!$H$5:$H$20,MATCH($C98,Mapping!$A$5:$A$20,0))</f>
        <v/>
      </c>
      <c r="L98" s="5">
        <f>INDEX(Mapping!$E$45:$E$58,MATCH($G98,Mapping!$A$45:$A$58,0))</f>
        <v/>
      </c>
      <c r="M98" s="5">
        <f>INDEX(Mapping!$D$62:$D$65,MATCH(INDEX(Mapping!$G$5:$G$20,MATCH($C98,Mapping!$A$5:$A$20,0)),Mapping!$A$62:$A$65,0))</f>
        <v/>
      </c>
      <c r="N98" s="36">
        <f>INDEX(Elasticities!$F$4:$I$200,MATCH("inc|"&amp;$E98&amp;"|"&amp;$D98,Elasticities!$A$4:$A$200,0),MATCH(Settings!$C$6,Elasticities!$F$3:$I$3,0))</f>
        <v/>
      </c>
      <c r="O98" s="36">
        <f>INDEX(Elasticities!$F$4:$I$200,MATCH("usg|"&amp;$E98&amp;"|"&amp;$D98,Elasticities!$A$4:$A$200,0),MATCH(Settings!$C$6,Elasticities!$F$3:$I$3,0))</f>
        <v/>
      </c>
      <c r="P98" s="36">
        <f>INDEX(Elasticities!$F$4:$I$200,MATCH("eff|"&amp;$E98&amp;"|"&amp;$D98,Elasticities!$A$4:$A$200,0),MATCH(Settings!$C$6,Elasticities!$F$3:$I$3,0))</f>
        <v/>
      </c>
      <c r="Q98" s="27">
        <f>INDEX(Elasticities!$F$4:$I$200,MATCH("aei|"&amp;$F98&amp;"|"&amp;$D98,Elasticities!$A$4:$A$200,0),MATCH(Settings!$C$6,Elasticities!$F$3:$I$3,0))</f>
        <v/>
      </c>
      <c r="R98" s="5">
        <f>INDEX(Inputs_prices!$E$5:$E$16,MATCH($G98,Inputs_prices!$A$5:$A$16,0))</f>
        <v/>
      </c>
      <c r="S98" s="27">
        <f>INDEX(Inputs_prices!$Q$5:$Q$16,MATCH($G98,Inputs_prices!$A$5:$A$16,0))</f>
        <v/>
      </c>
      <c r="T98" s="29">
        <f>INDEX(EF_GHG!$E$4:$E$1000,MATCH(Settings!$C$4&amp;"|"&amp;$B98&amp;"|"&amp;$H98,EF_GHG!$A$4:$A$1000,0))</f>
        <v/>
      </c>
      <c r="U98" s="47">
        <f>INDEX(EnergyCons!$F$4:$F$5000,MATCH(Settings!$C$4&amp;"|"&amp;Settings!$C$7&amp;"|"&amp;$C98&amp;"|"&amp;$B98,EnergyCons!$A$4:$A$5000,0))</f>
        <v/>
      </c>
    </row>
    <row r="99">
      <c r="A99" s="5">
        <f>$B99&amp;"|"&amp;$C99</f>
        <v/>
      </c>
      <c r="B99" s="8" t="inlineStr">
        <is>
          <t>oop</t>
        </is>
      </c>
      <c r="C99" s="8" t="inlineStr">
        <is>
          <t>cem</t>
        </is>
      </c>
      <c r="D99" s="5">
        <f>INDEX(Mapping!$D$5:$D$20,MATCH($C99,Mapping!$A$5:$A$20,0))</f>
        <v/>
      </c>
      <c r="E99" s="5">
        <f>INDEX(Mapping!$C$30:$C$37,MATCH($B99,Mapping!$A$30:$A$37,0))</f>
        <v/>
      </c>
      <c r="F99" s="5">
        <f>INDEX(Mapping!$D$30:$D$37,MATCH($B99,Mapping!$A$30:$A$37,0))</f>
        <v/>
      </c>
      <c r="G99" s="5">
        <f>$B99&amp;"."&amp;IF(INDEX(Mapping!$E$30:$E$37,MATCH($B99,Mapping!$A$30:$A$37,0))="sub",INDEX(Mapping!$F$5:$F$20,MATCH($C99,Mapping!$A$5:$A$20,0)),"all")</f>
        <v/>
      </c>
      <c r="H99" s="5">
        <f>INDEX(Mapping!$E$5:$E$20,MATCH($C99,Mapping!$A$5:$A$20,0))</f>
        <v/>
      </c>
      <c r="I99" s="5">
        <f>INDEX(Mapping!$G$30:$G$37,MATCH($B99,Mapping!$A$30:$A$37,0))</f>
        <v/>
      </c>
      <c r="J99" s="5">
        <f>INDEX(Mapping!$H$30:$H$37,MATCH($B99,Mapping!$A$30:$A$37,0))</f>
        <v/>
      </c>
      <c r="K99" s="5">
        <f>INDEX(Mapping!$H$5:$H$20,MATCH($C99,Mapping!$A$5:$A$20,0))</f>
        <v/>
      </c>
      <c r="L99" s="5">
        <f>INDEX(Mapping!$E$45:$E$58,MATCH($G99,Mapping!$A$45:$A$58,0))</f>
        <v/>
      </c>
      <c r="M99" s="5">
        <f>INDEX(Mapping!$D$62:$D$65,MATCH(INDEX(Mapping!$G$5:$G$20,MATCH($C99,Mapping!$A$5:$A$20,0)),Mapping!$A$62:$A$65,0))</f>
        <v/>
      </c>
      <c r="N99" s="36">
        <f>INDEX(Elasticities!$F$4:$I$200,MATCH("inc|"&amp;$E99&amp;"|"&amp;$D99,Elasticities!$A$4:$A$200,0),MATCH(Settings!$C$6,Elasticities!$F$3:$I$3,0))</f>
        <v/>
      </c>
      <c r="O99" s="36">
        <f>INDEX(Elasticities!$F$4:$I$200,MATCH("usg|"&amp;$E99&amp;"|"&amp;$D99,Elasticities!$A$4:$A$200,0),MATCH(Settings!$C$6,Elasticities!$F$3:$I$3,0))</f>
        <v/>
      </c>
      <c r="P99" s="36">
        <f>INDEX(Elasticities!$F$4:$I$200,MATCH("eff|"&amp;$E99&amp;"|"&amp;$D99,Elasticities!$A$4:$A$200,0),MATCH(Settings!$C$6,Elasticities!$F$3:$I$3,0))</f>
        <v/>
      </c>
      <c r="Q99" s="27">
        <f>INDEX(Elasticities!$F$4:$I$200,MATCH("aei|"&amp;$F99&amp;"|"&amp;$D99,Elasticities!$A$4:$A$200,0),MATCH(Settings!$C$6,Elasticities!$F$3:$I$3,0))</f>
        <v/>
      </c>
      <c r="R99" s="5">
        <f>INDEX(Inputs_prices!$E$5:$E$16,MATCH($G99,Inputs_prices!$A$5:$A$16,0))</f>
        <v/>
      </c>
      <c r="S99" s="27">
        <f>INDEX(Inputs_prices!$Q$5:$Q$16,MATCH($G99,Inputs_prices!$A$5:$A$16,0))</f>
        <v/>
      </c>
      <c r="T99" s="29">
        <f>INDEX(EF_GHG!$E$4:$E$1000,MATCH(Settings!$C$4&amp;"|"&amp;$B99&amp;"|"&amp;$H99,EF_GHG!$A$4:$A$1000,0))</f>
        <v/>
      </c>
      <c r="U99" s="47">
        <f>INDEX(EnergyCons!$F$4:$F$5000,MATCH(Settings!$C$4&amp;"|"&amp;Settings!$C$7&amp;"|"&amp;$C99&amp;"|"&amp;$B99,EnergyCons!$A$4:$A$5000,0))</f>
        <v/>
      </c>
    </row>
    <row r="100">
      <c r="A100" s="5">
        <f>$B100&amp;"|"&amp;$C100</f>
        <v/>
      </c>
      <c r="B100" s="8" t="inlineStr">
        <is>
          <t>bio</t>
        </is>
      </c>
      <c r="C100" s="8" t="inlineStr">
        <is>
          <t>cem</t>
        </is>
      </c>
      <c r="D100" s="5">
        <f>INDEX(Mapping!$D$5:$D$20,MATCH($C100,Mapping!$A$5:$A$20,0))</f>
        <v/>
      </c>
      <c r="E100" s="5">
        <f>INDEX(Mapping!$C$30:$C$37,MATCH($B100,Mapping!$A$30:$A$37,0))</f>
        <v/>
      </c>
      <c r="F100" s="5">
        <f>INDEX(Mapping!$D$30:$D$37,MATCH($B100,Mapping!$A$30:$A$37,0))</f>
        <v/>
      </c>
      <c r="G100" s="5">
        <f>$B100&amp;"."&amp;IF(INDEX(Mapping!$E$30:$E$37,MATCH($B100,Mapping!$A$30:$A$37,0))="sub",INDEX(Mapping!$F$5:$F$20,MATCH($C100,Mapping!$A$5:$A$20,0)),"all")</f>
        <v/>
      </c>
      <c r="H100" s="5">
        <f>INDEX(Mapping!$E$5:$E$20,MATCH($C100,Mapping!$A$5:$A$20,0))</f>
        <v/>
      </c>
      <c r="I100" s="5">
        <f>INDEX(Mapping!$G$30:$G$37,MATCH($B100,Mapping!$A$30:$A$37,0))</f>
        <v/>
      </c>
      <c r="J100" s="5">
        <f>INDEX(Mapping!$H$30:$H$37,MATCH($B100,Mapping!$A$30:$A$37,0))</f>
        <v/>
      </c>
      <c r="K100" s="5">
        <f>INDEX(Mapping!$H$5:$H$20,MATCH($C100,Mapping!$A$5:$A$20,0))</f>
        <v/>
      </c>
      <c r="L100" s="5">
        <f>INDEX(Mapping!$E$45:$E$58,MATCH($G100,Mapping!$A$45:$A$58,0))</f>
        <v/>
      </c>
      <c r="M100" s="5">
        <f>INDEX(Mapping!$D$62:$D$65,MATCH(INDEX(Mapping!$G$5:$G$20,MATCH($C100,Mapping!$A$5:$A$20,0)),Mapping!$A$62:$A$65,0))</f>
        <v/>
      </c>
      <c r="N100" s="36">
        <f>INDEX(Elasticities!$F$4:$I$200,MATCH("inc|"&amp;$E100&amp;"|"&amp;$D100,Elasticities!$A$4:$A$200,0),MATCH(Settings!$C$6,Elasticities!$F$3:$I$3,0))</f>
        <v/>
      </c>
      <c r="O100" s="36">
        <f>INDEX(Elasticities!$F$4:$I$200,MATCH("usg|"&amp;$E100&amp;"|"&amp;$D100,Elasticities!$A$4:$A$200,0),MATCH(Settings!$C$6,Elasticities!$F$3:$I$3,0))</f>
        <v/>
      </c>
      <c r="P100" s="36">
        <f>INDEX(Elasticities!$F$4:$I$200,MATCH("eff|"&amp;$E100&amp;"|"&amp;$D100,Elasticities!$A$4:$A$200,0),MATCH(Settings!$C$6,Elasticities!$F$3:$I$3,0))</f>
        <v/>
      </c>
      <c r="Q100" s="27">
        <f>INDEX(Elasticities!$F$4:$I$200,MATCH("aei|"&amp;$F100&amp;"|"&amp;$D100,Elasticities!$A$4:$A$200,0),MATCH(Settings!$C$6,Elasticities!$F$3:$I$3,0))</f>
        <v/>
      </c>
      <c r="R100" s="5">
        <f>INDEX(Inputs_prices!$E$5:$E$16,MATCH($G100,Inputs_prices!$A$5:$A$16,0))</f>
        <v/>
      </c>
      <c r="S100" s="27">
        <f>INDEX(Inputs_prices!$Q$5:$Q$16,MATCH($G100,Inputs_prices!$A$5:$A$16,0))</f>
        <v/>
      </c>
      <c r="T100" s="29">
        <f>INDEX(EF_GHG!$E$4:$E$1000,MATCH(Settings!$C$4&amp;"|"&amp;$B100&amp;"|"&amp;$H100,EF_GHG!$A$4:$A$1000,0))</f>
        <v/>
      </c>
      <c r="U100" s="47">
        <f>INDEX(EnergyCons!$F$4:$F$5000,MATCH(Settings!$C$4&amp;"|"&amp;Settings!$C$7&amp;"|"&amp;$C100&amp;"|"&amp;$B100,EnergyCons!$A$4:$A$5000,0))</f>
        <v/>
      </c>
    </row>
    <row r="101">
      <c r="A101" s="5">
        <f>$B101&amp;"|"&amp;$C101</f>
        <v/>
      </c>
      <c r="B101" s="8" t="inlineStr">
        <is>
          <t>coa</t>
        </is>
      </c>
      <c r="C101" s="8" t="inlineStr">
        <is>
          <t>omn</t>
        </is>
      </c>
      <c r="D101" s="5">
        <f>INDEX(Mapping!$D$5:$D$20,MATCH($C101,Mapping!$A$5:$A$20,0))</f>
        <v/>
      </c>
      <c r="E101" s="5">
        <f>INDEX(Mapping!$C$30:$C$37,MATCH($B101,Mapping!$A$30:$A$37,0))</f>
        <v/>
      </c>
      <c r="F101" s="5">
        <f>INDEX(Mapping!$D$30:$D$37,MATCH($B101,Mapping!$A$30:$A$37,0))</f>
        <v/>
      </c>
      <c r="G101" s="5">
        <f>$B101&amp;"."&amp;IF(INDEX(Mapping!$E$30:$E$37,MATCH($B101,Mapping!$A$30:$A$37,0))="sub",INDEX(Mapping!$F$5:$F$20,MATCH($C101,Mapping!$A$5:$A$20,0)),"all")</f>
        <v/>
      </c>
      <c r="H101" s="5">
        <f>INDEX(Mapping!$E$5:$E$20,MATCH($C101,Mapping!$A$5:$A$20,0))</f>
        <v/>
      </c>
      <c r="I101" s="5">
        <f>INDEX(Mapping!$G$30:$G$37,MATCH($B101,Mapping!$A$30:$A$37,0))</f>
        <v/>
      </c>
      <c r="J101" s="5">
        <f>INDEX(Mapping!$H$30:$H$37,MATCH($B101,Mapping!$A$30:$A$37,0))</f>
        <v/>
      </c>
      <c r="K101" s="5">
        <f>INDEX(Mapping!$H$5:$H$20,MATCH($C101,Mapping!$A$5:$A$20,0))</f>
        <v/>
      </c>
      <c r="L101" s="5">
        <f>INDEX(Mapping!$E$45:$E$58,MATCH($G101,Mapping!$A$45:$A$58,0))</f>
        <v/>
      </c>
      <c r="M101" s="5">
        <f>INDEX(Mapping!$D$62:$D$65,MATCH(INDEX(Mapping!$G$5:$G$20,MATCH($C101,Mapping!$A$5:$A$20,0)),Mapping!$A$62:$A$65,0))</f>
        <v/>
      </c>
      <c r="N101" s="36">
        <f>INDEX(Elasticities!$F$4:$I$200,MATCH("inc|"&amp;$E101&amp;"|"&amp;$D101,Elasticities!$A$4:$A$200,0),MATCH(Settings!$C$6,Elasticities!$F$3:$I$3,0))</f>
        <v/>
      </c>
      <c r="O101" s="36">
        <f>INDEX(Elasticities!$F$4:$I$200,MATCH("usg|"&amp;$E101&amp;"|"&amp;$D101,Elasticities!$A$4:$A$200,0),MATCH(Settings!$C$6,Elasticities!$F$3:$I$3,0))</f>
        <v/>
      </c>
      <c r="P101" s="36">
        <f>INDEX(Elasticities!$F$4:$I$200,MATCH("eff|"&amp;$E101&amp;"|"&amp;$D101,Elasticities!$A$4:$A$200,0),MATCH(Settings!$C$6,Elasticities!$F$3:$I$3,0))</f>
        <v/>
      </c>
      <c r="Q101" s="27">
        <f>INDEX(Elasticities!$F$4:$I$200,MATCH("aei|"&amp;$F101&amp;"|"&amp;$D101,Elasticities!$A$4:$A$200,0),MATCH(Settings!$C$6,Elasticities!$F$3:$I$3,0))</f>
        <v/>
      </c>
      <c r="R101" s="5">
        <f>INDEX(Inputs_prices!$E$5:$E$16,MATCH($G101,Inputs_prices!$A$5:$A$16,0))</f>
        <v/>
      </c>
      <c r="S101" s="27">
        <f>INDEX(Inputs_prices!$Q$5:$Q$16,MATCH($G101,Inputs_prices!$A$5:$A$16,0))</f>
        <v/>
      </c>
      <c r="T101" s="29">
        <f>INDEX(EF_GHG!$E$4:$E$1000,MATCH(Settings!$C$4&amp;"|"&amp;$B101&amp;"|"&amp;$H101,EF_GHG!$A$4:$A$1000,0))</f>
        <v/>
      </c>
      <c r="U101" s="47">
        <f>INDEX(EnergyCons!$F$4:$F$5000,MATCH(Settings!$C$4&amp;"|"&amp;Settings!$C$7&amp;"|"&amp;$C101&amp;"|"&amp;$B101,EnergyCons!$A$4:$A$5000,0))</f>
        <v/>
      </c>
    </row>
    <row r="102">
      <c r="A102" s="5">
        <f>$B102&amp;"|"&amp;$C102</f>
        <v/>
      </c>
      <c r="B102" s="8" t="inlineStr">
        <is>
          <t>nga</t>
        </is>
      </c>
      <c r="C102" s="8" t="inlineStr">
        <is>
          <t>omn</t>
        </is>
      </c>
      <c r="D102" s="5">
        <f>INDEX(Mapping!$D$5:$D$20,MATCH($C102,Mapping!$A$5:$A$20,0))</f>
        <v/>
      </c>
      <c r="E102" s="5">
        <f>INDEX(Mapping!$C$30:$C$37,MATCH($B102,Mapping!$A$30:$A$37,0))</f>
        <v/>
      </c>
      <c r="F102" s="5">
        <f>INDEX(Mapping!$D$30:$D$37,MATCH($B102,Mapping!$A$30:$A$37,0))</f>
        <v/>
      </c>
      <c r="G102" s="5">
        <f>$B102&amp;"."&amp;IF(INDEX(Mapping!$E$30:$E$37,MATCH($B102,Mapping!$A$30:$A$37,0))="sub",INDEX(Mapping!$F$5:$F$20,MATCH($C102,Mapping!$A$5:$A$20,0)),"all")</f>
        <v/>
      </c>
      <c r="H102" s="5">
        <f>INDEX(Mapping!$E$5:$E$20,MATCH($C102,Mapping!$A$5:$A$20,0))</f>
        <v/>
      </c>
      <c r="I102" s="5">
        <f>INDEX(Mapping!$G$30:$G$37,MATCH($B102,Mapping!$A$30:$A$37,0))</f>
        <v/>
      </c>
      <c r="J102" s="5">
        <f>INDEX(Mapping!$H$30:$H$37,MATCH($B102,Mapping!$A$30:$A$37,0))</f>
        <v/>
      </c>
      <c r="K102" s="5">
        <f>INDEX(Mapping!$H$5:$H$20,MATCH($C102,Mapping!$A$5:$A$20,0))</f>
        <v/>
      </c>
      <c r="L102" s="5">
        <f>INDEX(Mapping!$E$45:$E$58,MATCH($G102,Mapping!$A$45:$A$58,0))</f>
        <v/>
      </c>
      <c r="M102" s="5">
        <f>INDEX(Mapping!$D$62:$D$65,MATCH(INDEX(Mapping!$G$5:$G$20,MATCH($C102,Mapping!$A$5:$A$20,0)),Mapping!$A$62:$A$65,0))</f>
        <v/>
      </c>
      <c r="N102" s="36">
        <f>INDEX(Elasticities!$F$4:$I$200,MATCH("inc|"&amp;$E102&amp;"|"&amp;$D102,Elasticities!$A$4:$A$200,0),MATCH(Settings!$C$6,Elasticities!$F$3:$I$3,0))</f>
        <v/>
      </c>
      <c r="O102" s="36">
        <f>INDEX(Elasticities!$F$4:$I$200,MATCH("usg|"&amp;$E102&amp;"|"&amp;$D102,Elasticities!$A$4:$A$200,0),MATCH(Settings!$C$6,Elasticities!$F$3:$I$3,0))</f>
        <v/>
      </c>
      <c r="P102" s="36">
        <f>INDEX(Elasticities!$F$4:$I$200,MATCH("eff|"&amp;$E102&amp;"|"&amp;$D102,Elasticities!$A$4:$A$200,0),MATCH(Settings!$C$6,Elasticities!$F$3:$I$3,0))</f>
        <v/>
      </c>
      <c r="Q102" s="27">
        <f>INDEX(Elasticities!$F$4:$I$200,MATCH("aei|"&amp;$F102&amp;"|"&amp;$D102,Elasticities!$A$4:$A$200,0),MATCH(Settings!$C$6,Elasticities!$F$3:$I$3,0))</f>
        <v/>
      </c>
      <c r="R102" s="5">
        <f>INDEX(Inputs_prices!$E$5:$E$16,MATCH($G102,Inputs_prices!$A$5:$A$16,0))</f>
        <v/>
      </c>
      <c r="S102" s="27">
        <f>INDEX(Inputs_prices!$Q$5:$Q$16,MATCH($G102,Inputs_prices!$A$5:$A$16,0))</f>
        <v/>
      </c>
      <c r="T102" s="29">
        <f>INDEX(EF_GHG!$E$4:$E$1000,MATCH(Settings!$C$4&amp;"|"&amp;$B102&amp;"|"&amp;$H102,EF_GHG!$A$4:$A$1000,0))</f>
        <v/>
      </c>
      <c r="U102" s="47">
        <f>INDEX(EnergyCons!$F$4:$F$5000,MATCH(Settings!$C$4&amp;"|"&amp;Settings!$C$7&amp;"|"&amp;$C102&amp;"|"&amp;$B102,EnergyCons!$A$4:$A$5000,0))</f>
        <v/>
      </c>
    </row>
    <row r="103">
      <c r="A103" s="5">
        <f>$B103&amp;"|"&amp;$C103</f>
        <v/>
      </c>
      <c r="B103" s="8" t="inlineStr">
        <is>
          <t>gso</t>
        </is>
      </c>
      <c r="C103" s="8" t="inlineStr">
        <is>
          <t>omn</t>
        </is>
      </c>
      <c r="D103" s="5">
        <f>INDEX(Mapping!$D$5:$D$20,MATCH($C103,Mapping!$A$5:$A$20,0))</f>
        <v/>
      </c>
      <c r="E103" s="5">
        <f>INDEX(Mapping!$C$30:$C$37,MATCH($B103,Mapping!$A$30:$A$37,0))</f>
        <v/>
      </c>
      <c r="F103" s="5">
        <f>INDEX(Mapping!$D$30:$D$37,MATCH($B103,Mapping!$A$30:$A$37,0))</f>
        <v/>
      </c>
      <c r="G103" s="5">
        <f>$B103&amp;"."&amp;IF(INDEX(Mapping!$E$30:$E$37,MATCH($B103,Mapping!$A$30:$A$37,0))="sub",INDEX(Mapping!$F$5:$F$20,MATCH($C103,Mapping!$A$5:$A$20,0)),"all")</f>
        <v/>
      </c>
      <c r="H103" s="5">
        <f>INDEX(Mapping!$E$5:$E$20,MATCH($C103,Mapping!$A$5:$A$20,0))</f>
        <v/>
      </c>
      <c r="I103" s="5">
        <f>INDEX(Mapping!$G$30:$G$37,MATCH($B103,Mapping!$A$30:$A$37,0))</f>
        <v/>
      </c>
      <c r="J103" s="5">
        <f>INDEX(Mapping!$H$30:$H$37,MATCH($B103,Mapping!$A$30:$A$37,0))</f>
        <v/>
      </c>
      <c r="K103" s="5">
        <f>INDEX(Mapping!$H$5:$H$20,MATCH($C103,Mapping!$A$5:$A$20,0))</f>
        <v/>
      </c>
      <c r="L103" s="5">
        <f>INDEX(Mapping!$E$45:$E$58,MATCH($G103,Mapping!$A$45:$A$58,0))</f>
        <v/>
      </c>
      <c r="M103" s="5">
        <f>INDEX(Mapping!$D$62:$D$65,MATCH(INDEX(Mapping!$G$5:$G$20,MATCH($C103,Mapping!$A$5:$A$20,0)),Mapping!$A$62:$A$65,0))</f>
        <v/>
      </c>
      <c r="N103" s="36">
        <f>INDEX(Elasticities!$F$4:$I$200,MATCH("inc|"&amp;$E103&amp;"|"&amp;$D103,Elasticities!$A$4:$A$200,0),MATCH(Settings!$C$6,Elasticities!$F$3:$I$3,0))</f>
        <v/>
      </c>
      <c r="O103" s="36">
        <f>INDEX(Elasticities!$F$4:$I$200,MATCH("usg|"&amp;$E103&amp;"|"&amp;$D103,Elasticities!$A$4:$A$200,0),MATCH(Settings!$C$6,Elasticities!$F$3:$I$3,0))</f>
        <v/>
      </c>
      <c r="P103" s="36">
        <f>INDEX(Elasticities!$F$4:$I$200,MATCH("eff|"&amp;$E103&amp;"|"&amp;$D103,Elasticities!$A$4:$A$200,0),MATCH(Settings!$C$6,Elasticities!$F$3:$I$3,0))</f>
        <v/>
      </c>
      <c r="Q103" s="27">
        <f>INDEX(Elasticities!$F$4:$I$200,MATCH("aei|"&amp;$F103&amp;"|"&amp;$D103,Elasticities!$A$4:$A$200,0),MATCH(Settings!$C$6,Elasticities!$F$3:$I$3,0))</f>
        <v/>
      </c>
      <c r="R103" s="5">
        <f>INDEX(Inputs_prices!$E$5:$E$16,MATCH($G103,Inputs_prices!$A$5:$A$16,0))</f>
        <v/>
      </c>
      <c r="S103" s="27">
        <f>INDEX(Inputs_prices!$Q$5:$Q$16,MATCH($G103,Inputs_prices!$A$5:$A$16,0))</f>
        <v/>
      </c>
      <c r="T103" s="29">
        <f>INDEX(EF_GHG!$E$4:$E$1000,MATCH(Settings!$C$4&amp;"|"&amp;$B103&amp;"|"&amp;$H103,EF_GHG!$A$4:$A$1000,0))</f>
        <v/>
      </c>
      <c r="U103" s="47">
        <f>INDEX(EnergyCons!$F$4:$F$5000,MATCH(Settings!$C$4&amp;"|"&amp;Settings!$C$7&amp;"|"&amp;$C103&amp;"|"&amp;$B103,EnergyCons!$A$4:$A$5000,0))</f>
        <v/>
      </c>
    </row>
    <row r="104">
      <c r="A104" s="5">
        <f>$B104&amp;"|"&amp;$C104</f>
        <v/>
      </c>
      <c r="B104" s="8" t="inlineStr">
        <is>
          <t>die</t>
        </is>
      </c>
      <c r="C104" s="8" t="inlineStr">
        <is>
          <t>omn</t>
        </is>
      </c>
      <c r="D104" s="5">
        <f>INDEX(Mapping!$D$5:$D$20,MATCH($C104,Mapping!$A$5:$A$20,0))</f>
        <v/>
      </c>
      <c r="E104" s="5">
        <f>INDEX(Mapping!$C$30:$C$37,MATCH($B104,Mapping!$A$30:$A$37,0))</f>
        <v/>
      </c>
      <c r="F104" s="5">
        <f>INDEX(Mapping!$D$30:$D$37,MATCH($B104,Mapping!$A$30:$A$37,0))</f>
        <v/>
      </c>
      <c r="G104" s="5">
        <f>$B104&amp;"."&amp;IF(INDEX(Mapping!$E$30:$E$37,MATCH($B104,Mapping!$A$30:$A$37,0))="sub",INDEX(Mapping!$F$5:$F$20,MATCH($C104,Mapping!$A$5:$A$20,0)),"all")</f>
        <v/>
      </c>
      <c r="H104" s="5">
        <f>INDEX(Mapping!$E$5:$E$20,MATCH($C104,Mapping!$A$5:$A$20,0))</f>
        <v/>
      </c>
      <c r="I104" s="5">
        <f>INDEX(Mapping!$G$30:$G$37,MATCH($B104,Mapping!$A$30:$A$37,0))</f>
        <v/>
      </c>
      <c r="J104" s="5">
        <f>INDEX(Mapping!$H$30:$H$37,MATCH($B104,Mapping!$A$30:$A$37,0))</f>
        <v/>
      </c>
      <c r="K104" s="5">
        <f>INDEX(Mapping!$H$5:$H$20,MATCH($C104,Mapping!$A$5:$A$20,0))</f>
        <v/>
      </c>
      <c r="L104" s="5">
        <f>INDEX(Mapping!$E$45:$E$58,MATCH($G104,Mapping!$A$45:$A$58,0))</f>
        <v/>
      </c>
      <c r="M104" s="5">
        <f>INDEX(Mapping!$D$62:$D$65,MATCH(INDEX(Mapping!$G$5:$G$20,MATCH($C104,Mapping!$A$5:$A$20,0)),Mapping!$A$62:$A$65,0))</f>
        <v/>
      </c>
      <c r="N104" s="36">
        <f>INDEX(Elasticities!$F$4:$I$200,MATCH("inc|"&amp;$E104&amp;"|"&amp;$D104,Elasticities!$A$4:$A$200,0),MATCH(Settings!$C$6,Elasticities!$F$3:$I$3,0))</f>
        <v/>
      </c>
      <c r="O104" s="36">
        <f>INDEX(Elasticities!$F$4:$I$200,MATCH("usg|"&amp;$E104&amp;"|"&amp;$D104,Elasticities!$A$4:$A$200,0),MATCH(Settings!$C$6,Elasticities!$F$3:$I$3,0))</f>
        <v/>
      </c>
      <c r="P104" s="36">
        <f>INDEX(Elasticities!$F$4:$I$200,MATCH("eff|"&amp;$E104&amp;"|"&amp;$D104,Elasticities!$A$4:$A$200,0),MATCH(Settings!$C$6,Elasticities!$F$3:$I$3,0))</f>
        <v/>
      </c>
      <c r="Q104" s="27">
        <f>INDEX(Elasticities!$F$4:$I$200,MATCH("aei|"&amp;$F104&amp;"|"&amp;$D104,Elasticities!$A$4:$A$200,0),MATCH(Settings!$C$6,Elasticities!$F$3:$I$3,0))</f>
        <v/>
      </c>
      <c r="R104" s="5">
        <f>INDEX(Inputs_prices!$E$5:$E$16,MATCH($G104,Inputs_prices!$A$5:$A$16,0))</f>
        <v/>
      </c>
      <c r="S104" s="27">
        <f>INDEX(Inputs_prices!$Q$5:$Q$16,MATCH($G104,Inputs_prices!$A$5:$A$16,0))</f>
        <v/>
      </c>
      <c r="T104" s="29">
        <f>INDEX(EF_GHG!$E$4:$E$1000,MATCH(Settings!$C$4&amp;"|"&amp;$B104&amp;"|"&amp;$H104,EF_GHG!$A$4:$A$1000,0))</f>
        <v/>
      </c>
      <c r="U104" s="47">
        <f>INDEX(EnergyCons!$F$4:$F$5000,MATCH(Settings!$C$4&amp;"|"&amp;Settings!$C$7&amp;"|"&amp;$C104&amp;"|"&amp;$B104,EnergyCons!$A$4:$A$5000,0))</f>
        <v/>
      </c>
    </row>
    <row r="105">
      <c r="A105" s="5">
        <f>$B105&amp;"|"&amp;$C105</f>
        <v/>
      </c>
      <c r="B105" s="8" t="inlineStr">
        <is>
          <t>lpg</t>
        </is>
      </c>
      <c r="C105" s="8" t="inlineStr">
        <is>
          <t>omn</t>
        </is>
      </c>
      <c r="D105" s="5">
        <f>INDEX(Mapping!$D$5:$D$20,MATCH($C105,Mapping!$A$5:$A$20,0))</f>
        <v/>
      </c>
      <c r="E105" s="5">
        <f>INDEX(Mapping!$C$30:$C$37,MATCH($B105,Mapping!$A$30:$A$37,0))</f>
        <v/>
      </c>
      <c r="F105" s="5">
        <f>INDEX(Mapping!$D$30:$D$37,MATCH($B105,Mapping!$A$30:$A$37,0))</f>
        <v/>
      </c>
      <c r="G105" s="5">
        <f>$B105&amp;"."&amp;IF(INDEX(Mapping!$E$30:$E$37,MATCH($B105,Mapping!$A$30:$A$37,0))="sub",INDEX(Mapping!$F$5:$F$20,MATCH($C105,Mapping!$A$5:$A$20,0)),"all")</f>
        <v/>
      </c>
      <c r="H105" s="5">
        <f>INDEX(Mapping!$E$5:$E$20,MATCH($C105,Mapping!$A$5:$A$20,0))</f>
        <v/>
      </c>
      <c r="I105" s="5">
        <f>INDEX(Mapping!$G$30:$G$37,MATCH($B105,Mapping!$A$30:$A$37,0))</f>
        <v/>
      </c>
      <c r="J105" s="5">
        <f>INDEX(Mapping!$H$30:$H$37,MATCH($B105,Mapping!$A$30:$A$37,0))</f>
        <v/>
      </c>
      <c r="K105" s="5">
        <f>INDEX(Mapping!$H$5:$H$20,MATCH($C105,Mapping!$A$5:$A$20,0))</f>
        <v/>
      </c>
      <c r="L105" s="5">
        <f>INDEX(Mapping!$E$45:$E$58,MATCH($G105,Mapping!$A$45:$A$58,0))</f>
        <v/>
      </c>
      <c r="M105" s="5">
        <f>INDEX(Mapping!$D$62:$D$65,MATCH(INDEX(Mapping!$G$5:$G$20,MATCH($C105,Mapping!$A$5:$A$20,0)),Mapping!$A$62:$A$65,0))</f>
        <v/>
      </c>
      <c r="N105" s="36">
        <f>INDEX(Elasticities!$F$4:$I$200,MATCH("inc|"&amp;$E105&amp;"|"&amp;$D105,Elasticities!$A$4:$A$200,0),MATCH(Settings!$C$6,Elasticities!$F$3:$I$3,0))</f>
        <v/>
      </c>
      <c r="O105" s="36">
        <f>INDEX(Elasticities!$F$4:$I$200,MATCH("usg|"&amp;$E105&amp;"|"&amp;$D105,Elasticities!$A$4:$A$200,0),MATCH(Settings!$C$6,Elasticities!$F$3:$I$3,0))</f>
        <v/>
      </c>
      <c r="P105" s="36">
        <f>INDEX(Elasticities!$F$4:$I$200,MATCH("eff|"&amp;$E105&amp;"|"&amp;$D105,Elasticities!$A$4:$A$200,0),MATCH(Settings!$C$6,Elasticities!$F$3:$I$3,0))</f>
        <v/>
      </c>
      <c r="Q105" s="27">
        <f>INDEX(Elasticities!$F$4:$I$200,MATCH("aei|"&amp;$F105&amp;"|"&amp;$D105,Elasticities!$A$4:$A$200,0),MATCH(Settings!$C$6,Elasticities!$F$3:$I$3,0))</f>
        <v/>
      </c>
      <c r="R105" s="5">
        <f>INDEX(Inputs_prices!$E$5:$E$16,MATCH($G105,Inputs_prices!$A$5:$A$16,0))</f>
        <v/>
      </c>
      <c r="S105" s="27">
        <f>INDEX(Inputs_prices!$Q$5:$Q$16,MATCH($G105,Inputs_prices!$A$5:$A$16,0))</f>
        <v/>
      </c>
      <c r="T105" s="29">
        <f>INDEX(EF_GHG!$E$4:$E$1000,MATCH(Settings!$C$4&amp;"|"&amp;$B105&amp;"|"&amp;$H105,EF_GHG!$A$4:$A$1000,0))</f>
        <v/>
      </c>
      <c r="U105" s="47">
        <f>INDEX(EnergyCons!$F$4:$F$5000,MATCH(Settings!$C$4&amp;"|"&amp;Settings!$C$7&amp;"|"&amp;$C105&amp;"|"&amp;$B105,EnergyCons!$A$4:$A$5000,0))</f>
        <v/>
      </c>
    </row>
    <row r="106">
      <c r="A106" s="5">
        <f>$B106&amp;"|"&amp;$C106</f>
        <v/>
      </c>
      <c r="B106" s="8" t="inlineStr">
        <is>
          <t>ker</t>
        </is>
      </c>
      <c r="C106" s="8" t="inlineStr">
        <is>
          <t>omn</t>
        </is>
      </c>
      <c r="D106" s="5">
        <f>INDEX(Mapping!$D$5:$D$20,MATCH($C106,Mapping!$A$5:$A$20,0))</f>
        <v/>
      </c>
      <c r="E106" s="5">
        <f>INDEX(Mapping!$C$30:$C$37,MATCH($B106,Mapping!$A$30:$A$37,0))</f>
        <v/>
      </c>
      <c r="F106" s="5">
        <f>INDEX(Mapping!$D$30:$D$37,MATCH($B106,Mapping!$A$30:$A$37,0))</f>
        <v/>
      </c>
      <c r="G106" s="5">
        <f>$B106&amp;"."&amp;IF(INDEX(Mapping!$E$30:$E$37,MATCH($B106,Mapping!$A$30:$A$37,0))="sub",INDEX(Mapping!$F$5:$F$20,MATCH($C106,Mapping!$A$5:$A$20,0)),"all")</f>
        <v/>
      </c>
      <c r="H106" s="5">
        <f>INDEX(Mapping!$E$5:$E$20,MATCH($C106,Mapping!$A$5:$A$20,0))</f>
        <v/>
      </c>
      <c r="I106" s="5">
        <f>INDEX(Mapping!$G$30:$G$37,MATCH($B106,Mapping!$A$30:$A$37,0))</f>
        <v/>
      </c>
      <c r="J106" s="5">
        <f>INDEX(Mapping!$H$30:$H$37,MATCH($B106,Mapping!$A$30:$A$37,0))</f>
        <v/>
      </c>
      <c r="K106" s="5">
        <f>INDEX(Mapping!$H$5:$H$20,MATCH($C106,Mapping!$A$5:$A$20,0))</f>
        <v/>
      </c>
      <c r="L106" s="5">
        <f>INDEX(Mapping!$E$45:$E$58,MATCH($G106,Mapping!$A$45:$A$58,0))</f>
        <v/>
      </c>
      <c r="M106" s="5">
        <f>INDEX(Mapping!$D$62:$D$65,MATCH(INDEX(Mapping!$G$5:$G$20,MATCH($C106,Mapping!$A$5:$A$20,0)),Mapping!$A$62:$A$65,0))</f>
        <v/>
      </c>
      <c r="N106" s="36">
        <f>INDEX(Elasticities!$F$4:$I$200,MATCH("inc|"&amp;$E106&amp;"|"&amp;$D106,Elasticities!$A$4:$A$200,0),MATCH(Settings!$C$6,Elasticities!$F$3:$I$3,0))</f>
        <v/>
      </c>
      <c r="O106" s="36">
        <f>INDEX(Elasticities!$F$4:$I$200,MATCH("usg|"&amp;$E106&amp;"|"&amp;$D106,Elasticities!$A$4:$A$200,0),MATCH(Settings!$C$6,Elasticities!$F$3:$I$3,0))</f>
        <v/>
      </c>
      <c r="P106" s="36">
        <f>INDEX(Elasticities!$F$4:$I$200,MATCH("eff|"&amp;$E106&amp;"|"&amp;$D106,Elasticities!$A$4:$A$200,0),MATCH(Settings!$C$6,Elasticities!$F$3:$I$3,0))</f>
        <v/>
      </c>
      <c r="Q106" s="27">
        <f>INDEX(Elasticities!$F$4:$I$200,MATCH("aei|"&amp;$F106&amp;"|"&amp;$D106,Elasticities!$A$4:$A$200,0),MATCH(Settings!$C$6,Elasticities!$F$3:$I$3,0))</f>
        <v/>
      </c>
      <c r="R106" s="5">
        <f>INDEX(Inputs_prices!$E$5:$E$16,MATCH($G106,Inputs_prices!$A$5:$A$16,0))</f>
        <v/>
      </c>
      <c r="S106" s="27">
        <f>INDEX(Inputs_prices!$Q$5:$Q$16,MATCH($G106,Inputs_prices!$A$5:$A$16,0))</f>
        <v/>
      </c>
      <c r="T106" s="29">
        <f>INDEX(EF_GHG!$E$4:$E$1000,MATCH(Settings!$C$4&amp;"|"&amp;$B106&amp;"|"&amp;$H106,EF_GHG!$A$4:$A$1000,0))</f>
        <v/>
      </c>
      <c r="U106" s="47">
        <f>INDEX(EnergyCons!$F$4:$F$5000,MATCH(Settings!$C$4&amp;"|"&amp;Settings!$C$7&amp;"|"&amp;$C106&amp;"|"&amp;$B106,EnergyCons!$A$4:$A$5000,0))</f>
        <v/>
      </c>
    </row>
    <row r="107">
      <c r="A107" s="5">
        <f>$B107&amp;"|"&amp;$C107</f>
        <v/>
      </c>
      <c r="B107" s="8" t="inlineStr">
        <is>
          <t>oop</t>
        </is>
      </c>
      <c r="C107" s="8" t="inlineStr">
        <is>
          <t>omn</t>
        </is>
      </c>
      <c r="D107" s="5">
        <f>INDEX(Mapping!$D$5:$D$20,MATCH($C107,Mapping!$A$5:$A$20,0))</f>
        <v/>
      </c>
      <c r="E107" s="5">
        <f>INDEX(Mapping!$C$30:$C$37,MATCH($B107,Mapping!$A$30:$A$37,0))</f>
        <v/>
      </c>
      <c r="F107" s="5">
        <f>INDEX(Mapping!$D$30:$D$37,MATCH($B107,Mapping!$A$30:$A$37,0))</f>
        <v/>
      </c>
      <c r="G107" s="5">
        <f>$B107&amp;"."&amp;IF(INDEX(Mapping!$E$30:$E$37,MATCH($B107,Mapping!$A$30:$A$37,0))="sub",INDEX(Mapping!$F$5:$F$20,MATCH($C107,Mapping!$A$5:$A$20,0)),"all")</f>
        <v/>
      </c>
      <c r="H107" s="5">
        <f>INDEX(Mapping!$E$5:$E$20,MATCH($C107,Mapping!$A$5:$A$20,0))</f>
        <v/>
      </c>
      <c r="I107" s="5">
        <f>INDEX(Mapping!$G$30:$G$37,MATCH($B107,Mapping!$A$30:$A$37,0))</f>
        <v/>
      </c>
      <c r="J107" s="5">
        <f>INDEX(Mapping!$H$30:$H$37,MATCH($B107,Mapping!$A$30:$A$37,0))</f>
        <v/>
      </c>
      <c r="K107" s="5">
        <f>INDEX(Mapping!$H$5:$H$20,MATCH($C107,Mapping!$A$5:$A$20,0))</f>
        <v/>
      </c>
      <c r="L107" s="5">
        <f>INDEX(Mapping!$E$45:$E$58,MATCH($G107,Mapping!$A$45:$A$58,0))</f>
        <v/>
      </c>
      <c r="M107" s="5">
        <f>INDEX(Mapping!$D$62:$D$65,MATCH(INDEX(Mapping!$G$5:$G$20,MATCH($C107,Mapping!$A$5:$A$20,0)),Mapping!$A$62:$A$65,0))</f>
        <v/>
      </c>
      <c r="N107" s="36">
        <f>INDEX(Elasticities!$F$4:$I$200,MATCH("inc|"&amp;$E107&amp;"|"&amp;$D107,Elasticities!$A$4:$A$200,0),MATCH(Settings!$C$6,Elasticities!$F$3:$I$3,0))</f>
        <v/>
      </c>
      <c r="O107" s="36">
        <f>INDEX(Elasticities!$F$4:$I$200,MATCH("usg|"&amp;$E107&amp;"|"&amp;$D107,Elasticities!$A$4:$A$200,0),MATCH(Settings!$C$6,Elasticities!$F$3:$I$3,0))</f>
        <v/>
      </c>
      <c r="P107" s="36">
        <f>INDEX(Elasticities!$F$4:$I$200,MATCH("eff|"&amp;$E107&amp;"|"&amp;$D107,Elasticities!$A$4:$A$200,0),MATCH(Settings!$C$6,Elasticities!$F$3:$I$3,0))</f>
        <v/>
      </c>
      <c r="Q107" s="27">
        <f>INDEX(Elasticities!$F$4:$I$200,MATCH("aei|"&amp;$F107&amp;"|"&amp;$D107,Elasticities!$A$4:$A$200,0),MATCH(Settings!$C$6,Elasticities!$F$3:$I$3,0))</f>
        <v/>
      </c>
      <c r="R107" s="5">
        <f>INDEX(Inputs_prices!$E$5:$E$16,MATCH($G107,Inputs_prices!$A$5:$A$16,0))</f>
        <v/>
      </c>
      <c r="S107" s="27">
        <f>INDEX(Inputs_prices!$Q$5:$Q$16,MATCH($G107,Inputs_prices!$A$5:$A$16,0))</f>
        <v/>
      </c>
      <c r="T107" s="29">
        <f>INDEX(EF_GHG!$E$4:$E$1000,MATCH(Settings!$C$4&amp;"|"&amp;$B107&amp;"|"&amp;$H107,EF_GHG!$A$4:$A$1000,0))</f>
        <v/>
      </c>
      <c r="U107" s="47">
        <f>INDEX(EnergyCons!$F$4:$F$5000,MATCH(Settings!$C$4&amp;"|"&amp;Settings!$C$7&amp;"|"&amp;$C107&amp;"|"&amp;$B107,EnergyCons!$A$4:$A$5000,0))</f>
        <v/>
      </c>
    </row>
    <row r="108">
      <c r="A108" s="5">
        <f>$B108&amp;"|"&amp;$C108</f>
        <v/>
      </c>
      <c r="B108" s="8" t="inlineStr">
        <is>
          <t>bio</t>
        </is>
      </c>
      <c r="C108" s="8" t="inlineStr">
        <is>
          <t>omn</t>
        </is>
      </c>
      <c r="D108" s="5">
        <f>INDEX(Mapping!$D$5:$D$20,MATCH($C108,Mapping!$A$5:$A$20,0))</f>
        <v/>
      </c>
      <c r="E108" s="5">
        <f>INDEX(Mapping!$C$30:$C$37,MATCH($B108,Mapping!$A$30:$A$37,0))</f>
        <v/>
      </c>
      <c r="F108" s="5">
        <f>INDEX(Mapping!$D$30:$D$37,MATCH($B108,Mapping!$A$30:$A$37,0))</f>
        <v/>
      </c>
      <c r="G108" s="5">
        <f>$B108&amp;"."&amp;IF(INDEX(Mapping!$E$30:$E$37,MATCH($B108,Mapping!$A$30:$A$37,0))="sub",INDEX(Mapping!$F$5:$F$20,MATCH($C108,Mapping!$A$5:$A$20,0)),"all")</f>
        <v/>
      </c>
      <c r="H108" s="5">
        <f>INDEX(Mapping!$E$5:$E$20,MATCH($C108,Mapping!$A$5:$A$20,0))</f>
        <v/>
      </c>
      <c r="I108" s="5">
        <f>INDEX(Mapping!$G$30:$G$37,MATCH($B108,Mapping!$A$30:$A$37,0))</f>
        <v/>
      </c>
      <c r="J108" s="5">
        <f>INDEX(Mapping!$H$30:$H$37,MATCH($B108,Mapping!$A$30:$A$37,0))</f>
        <v/>
      </c>
      <c r="K108" s="5">
        <f>INDEX(Mapping!$H$5:$H$20,MATCH($C108,Mapping!$A$5:$A$20,0))</f>
        <v/>
      </c>
      <c r="L108" s="5">
        <f>INDEX(Mapping!$E$45:$E$58,MATCH($G108,Mapping!$A$45:$A$58,0))</f>
        <v/>
      </c>
      <c r="M108" s="5">
        <f>INDEX(Mapping!$D$62:$D$65,MATCH(INDEX(Mapping!$G$5:$G$20,MATCH($C108,Mapping!$A$5:$A$20,0)),Mapping!$A$62:$A$65,0))</f>
        <v/>
      </c>
      <c r="N108" s="36">
        <f>INDEX(Elasticities!$F$4:$I$200,MATCH("inc|"&amp;$E108&amp;"|"&amp;$D108,Elasticities!$A$4:$A$200,0),MATCH(Settings!$C$6,Elasticities!$F$3:$I$3,0))</f>
        <v/>
      </c>
      <c r="O108" s="36">
        <f>INDEX(Elasticities!$F$4:$I$200,MATCH("usg|"&amp;$E108&amp;"|"&amp;$D108,Elasticities!$A$4:$A$200,0),MATCH(Settings!$C$6,Elasticities!$F$3:$I$3,0))</f>
        <v/>
      </c>
      <c r="P108" s="36">
        <f>INDEX(Elasticities!$F$4:$I$200,MATCH("eff|"&amp;$E108&amp;"|"&amp;$D108,Elasticities!$A$4:$A$200,0),MATCH(Settings!$C$6,Elasticities!$F$3:$I$3,0))</f>
        <v/>
      </c>
      <c r="Q108" s="27">
        <f>INDEX(Elasticities!$F$4:$I$200,MATCH("aei|"&amp;$F108&amp;"|"&amp;$D108,Elasticities!$A$4:$A$200,0),MATCH(Settings!$C$6,Elasticities!$F$3:$I$3,0))</f>
        <v/>
      </c>
      <c r="R108" s="5">
        <f>INDEX(Inputs_prices!$E$5:$E$16,MATCH($G108,Inputs_prices!$A$5:$A$16,0))</f>
        <v/>
      </c>
      <c r="S108" s="27">
        <f>INDEX(Inputs_prices!$Q$5:$Q$16,MATCH($G108,Inputs_prices!$A$5:$A$16,0))</f>
        <v/>
      </c>
      <c r="T108" s="29">
        <f>INDEX(EF_GHG!$E$4:$E$1000,MATCH(Settings!$C$4&amp;"|"&amp;$B108&amp;"|"&amp;$H108,EF_GHG!$A$4:$A$1000,0))</f>
        <v/>
      </c>
      <c r="U108" s="47">
        <f>INDEX(EnergyCons!$F$4:$F$5000,MATCH(Settings!$C$4&amp;"|"&amp;Settings!$C$7&amp;"|"&amp;$C108&amp;"|"&amp;$B108,EnergyCons!$A$4:$A$5000,0))</f>
        <v/>
      </c>
    </row>
    <row r="109">
      <c r="A109" s="5">
        <f>$B109&amp;"|"&amp;$C109</f>
        <v/>
      </c>
      <c r="B109" s="8" t="inlineStr">
        <is>
          <t>coa</t>
        </is>
      </c>
      <c r="C109" s="8" t="inlineStr">
        <is>
          <t>cst</t>
        </is>
      </c>
      <c r="D109" s="5">
        <f>INDEX(Mapping!$D$5:$D$20,MATCH($C109,Mapping!$A$5:$A$20,0))</f>
        <v/>
      </c>
      <c r="E109" s="5">
        <f>INDEX(Mapping!$C$30:$C$37,MATCH($B109,Mapping!$A$30:$A$37,0))</f>
        <v/>
      </c>
      <c r="F109" s="5">
        <f>INDEX(Mapping!$D$30:$D$37,MATCH($B109,Mapping!$A$30:$A$37,0))</f>
        <v/>
      </c>
      <c r="G109" s="5">
        <f>$B109&amp;"."&amp;IF(INDEX(Mapping!$E$30:$E$37,MATCH($B109,Mapping!$A$30:$A$37,0))="sub",INDEX(Mapping!$F$5:$F$20,MATCH($C109,Mapping!$A$5:$A$20,0)),"all")</f>
        <v/>
      </c>
      <c r="H109" s="5">
        <f>INDEX(Mapping!$E$5:$E$20,MATCH($C109,Mapping!$A$5:$A$20,0))</f>
        <v/>
      </c>
      <c r="I109" s="5">
        <f>INDEX(Mapping!$G$30:$G$37,MATCH($B109,Mapping!$A$30:$A$37,0))</f>
        <v/>
      </c>
      <c r="J109" s="5">
        <f>INDEX(Mapping!$H$30:$H$37,MATCH($B109,Mapping!$A$30:$A$37,0))</f>
        <v/>
      </c>
      <c r="K109" s="5">
        <f>INDEX(Mapping!$H$5:$H$20,MATCH($C109,Mapping!$A$5:$A$20,0))</f>
        <v/>
      </c>
      <c r="L109" s="5">
        <f>INDEX(Mapping!$E$45:$E$58,MATCH($G109,Mapping!$A$45:$A$58,0))</f>
        <v/>
      </c>
      <c r="M109" s="5">
        <f>INDEX(Mapping!$D$62:$D$65,MATCH(INDEX(Mapping!$G$5:$G$20,MATCH($C109,Mapping!$A$5:$A$20,0)),Mapping!$A$62:$A$65,0))</f>
        <v/>
      </c>
      <c r="N109" s="36">
        <f>INDEX(Elasticities!$F$4:$I$200,MATCH("inc|"&amp;$E109&amp;"|"&amp;$D109,Elasticities!$A$4:$A$200,0),MATCH(Settings!$C$6,Elasticities!$F$3:$I$3,0))</f>
        <v/>
      </c>
      <c r="O109" s="36">
        <f>INDEX(Elasticities!$F$4:$I$200,MATCH("usg|"&amp;$E109&amp;"|"&amp;$D109,Elasticities!$A$4:$A$200,0),MATCH(Settings!$C$6,Elasticities!$F$3:$I$3,0))</f>
        <v/>
      </c>
      <c r="P109" s="36">
        <f>INDEX(Elasticities!$F$4:$I$200,MATCH("eff|"&amp;$E109&amp;"|"&amp;$D109,Elasticities!$A$4:$A$200,0),MATCH(Settings!$C$6,Elasticities!$F$3:$I$3,0))</f>
        <v/>
      </c>
      <c r="Q109" s="27">
        <f>INDEX(Elasticities!$F$4:$I$200,MATCH("aei|"&amp;$F109&amp;"|"&amp;$D109,Elasticities!$A$4:$A$200,0),MATCH(Settings!$C$6,Elasticities!$F$3:$I$3,0))</f>
        <v/>
      </c>
      <c r="R109" s="5">
        <f>INDEX(Inputs_prices!$E$5:$E$16,MATCH($G109,Inputs_prices!$A$5:$A$16,0))</f>
        <v/>
      </c>
      <c r="S109" s="27">
        <f>INDEX(Inputs_prices!$Q$5:$Q$16,MATCH($G109,Inputs_prices!$A$5:$A$16,0))</f>
        <v/>
      </c>
      <c r="T109" s="29">
        <f>INDEX(EF_GHG!$E$4:$E$1000,MATCH(Settings!$C$4&amp;"|"&amp;$B109&amp;"|"&amp;$H109,EF_GHG!$A$4:$A$1000,0))</f>
        <v/>
      </c>
      <c r="U109" s="47">
        <f>INDEX(EnergyCons!$F$4:$F$5000,MATCH(Settings!$C$4&amp;"|"&amp;Settings!$C$7&amp;"|"&amp;$C109&amp;"|"&amp;$B109,EnergyCons!$A$4:$A$5000,0))</f>
        <v/>
      </c>
    </row>
    <row r="110">
      <c r="A110" s="5">
        <f>$B110&amp;"|"&amp;$C110</f>
        <v/>
      </c>
      <c r="B110" s="8" t="inlineStr">
        <is>
          <t>nga</t>
        </is>
      </c>
      <c r="C110" s="8" t="inlineStr">
        <is>
          <t>cst</t>
        </is>
      </c>
      <c r="D110" s="5">
        <f>INDEX(Mapping!$D$5:$D$20,MATCH($C110,Mapping!$A$5:$A$20,0))</f>
        <v/>
      </c>
      <c r="E110" s="5">
        <f>INDEX(Mapping!$C$30:$C$37,MATCH($B110,Mapping!$A$30:$A$37,0))</f>
        <v/>
      </c>
      <c r="F110" s="5">
        <f>INDEX(Mapping!$D$30:$D$37,MATCH($B110,Mapping!$A$30:$A$37,0))</f>
        <v/>
      </c>
      <c r="G110" s="5">
        <f>$B110&amp;"."&amp;IF(INDEX(Mapping!$E$30:$E$37,MATCH($B110,Mapping!$A$30:$A$37,0))="sub",INDEX(Mapping!$F$5:$F$20,MATCH($C110,Mapping!$A$5:$A$20,0)),"all")</f>
        <v/>
      </c>
      <c r="H110" s="5">
        <f>INDEX(Mapping!$E$5:$E$20,MATCH($C110,Mapping!$A$5:$A$20,0))</f>
        <v/>
      </c>
      <c r="I110" s="5">
        <f>INDEX(Mapping!$G$30:$G$37,MATCH($B110,Mapping!$A$30:$A$37,0))</f>
        <v/>
      </c>
      <c r="J110" s="5">
        <f>INDEX(Mapping!$H$30:$H$37,MATCH($B110,Mapping!$A$30:$A$37,0))</f>
        <v/>
      </c>
      <c r="K110" s="5">
        <f>INDEX(Mapping!$H$5:$H$20,MATCH($C110,Mapping!$A$5:$A$20,0))</f>
        <v/>
      </c>
      <c r="L110" s="5">
        <f>INDEX(Mapping!$E$45:$E$58,MATCH($G110,Mapping!$A$45:$A$58,0))</f>
        <v/>
      </c>
      <c r="M110" s="5">
        <f>INDEX(Mapping!$D$62:$D$65,MATCH(INDEX(Mapping!$G$5:$G$20,MATCH($C110,Mapping!$A$5:$A$20,0)),Mapping!$A$62:$A$65,0))</f>
        <v/>
      </c>
      <c r="N110" s="36">
        <f>INDEX(Elasticities!$F$4:$I$200,MATCH("inc|"&amp;$E110&amp;"|"&amp;$D110,Elasticities!$A$4:$A$200,0),MATCH(Settings!$C$6,Elasticities!$F$3:$I$3,0))</f>
        <v/>
      </c>
      <c r="O110" s="36">
        <f>INDEX(Elasticities!$F$4:$I$200,MATCH("usg|"&amp;$E110&amp;"|"&amp;$D110,Elasticities!$A$4:$A$200,0),MATCH(Settings!$C$6,Elasticities!$F$3:$I$3,0))</f>
        <v/>
      </c>
      <c r="P110" s="36">
        <f>INDEX(Elasticities!$F$4:$I$200,MATCH("eff|"&amp;$E110&amp;"|"&amp;$D110,Elasticities!$A$4:$A$200,0),MATCH(Settings!$C$6,Elasticities!$F$3:$I$3,0))</f>
        <v/>
      </c>
      <c r="Q110" s="27">
        <f>INDEX(Elasticities!$F$4:$I$200,MATCH("aei|"&amp;$F110&amp;"|"&amp;$D110,Elasticities!$A$4:$A$200,0),MATCH(Settings!$C$6,Elasticities!$F$3:$I$3,0))</f>
        <v/>
      </c>
      <c r="R110" s="5">
        <f>INDEX(Inputs_prices!$E$5:$E$16,MATCH($G110,Inputs_prices!$A$5:$A$16,0))</f>
        <v/>
      </c>
      <c r="S110" s="27">
        <f>INDEX(Inputs_prices!$Q$5:$Q$16,MATCH($G110,Inputs_prices!$A$5:$A$16,0))</f>
        <v/>
      </c>
      <c r="T110" s="29">
        <f>INDEX(EF_GHG!$E$4:$E$1000,MATCH(Settings!$C$4&amp;"|"&amp;$B110&amp;"|"&amp;$H110,EF_GHG!$A$4:$A$1000,0))</f>
        <v/>
      </c>
      <c r="U110" s="47">
        <f>INDEX(EnergyCons!$F$4:$F$5000,MATCH(Settings!$C$4&amp;"|"&amp;Settings!$C$7&amp;"|"&amp;$C110&amp;"|"&amp;$B110,EnergyCons!$A$4:$A$5000,0))</f>
        <v/>
      </c>
    </row>
    <row r="111">
      <c r="A111" s="5">
        <f>$B111&amp;"|"&amp;$C111</f>
        <v/>
      </c>
      <c r="B111" s="8" t="inlineStr">
        <is>
          <t>gso</t>
        </is>
      </c>
      <c r="C111" s="8" t="inlineStr">
        <is>
          <t>cst</t>
        </is>
      </c>
      <c r="D111" s="5">
        <f>INDEX(Mapping!$D$5:$D$20,MATCH($C111,Mapping!$A$5:$A$20,0))</f>
        <v/>
      </c>
      <c r="E111" s="5">
        <f>INDEX(Mapping!$C$30:$C$37,MATCH($B111,Mapping!$A$30:$A$37,0))</f>
        <v/>
      </c>
      <c r="F111" s="5">
        <f>INDEX(Mapping!$D$30:$D$37,MATCH($B111,Mapping!$A$30:$A$37,0))</f>
        <v/>
      </c>
      <c r="G111" s="5">
        <f>$B111&amp;"."&amp;IF(INDEX(Mapping!$E$30:$E$37,MATCH($B111,Mapping!$A$30:$A$37,0))="sub",INDEX(Mapping!$F$5:$F$20,MATCH($C111,Mapping!$A$5:$A$20,0)),"all")</f>
        <v/>
      </c>
      <c r="H111" s="5">
        <f>INDEX(Mapping!$E$5:$E$20,MATCH($C111,Mapping!$A$5:$A$20,0))</f>
        <v/>
      </c>
      <c r="I111" s="5">
        <f>INDEX(Mapping!$G$30:$G$37,MATCH($B111,Mapping!$A$30:$A$37,0))</f>
        <v/>
      </c>
      <c r="J111" s="5">
        <f>INDEX(Mapping!$H$30:$H$37,MATCH($B111,Mapping!$A$30:$A$37,0))</f>
        <v/>
      </c>
      <c r="K111" s="5">
        <f>INDEX(Mapping!$H$5:$H$20,MATCH($C111,Mapping!$A$5:$A$20,0))</f>
        <v/>
      </c>
      <c r="L111" s="5">
        <f>INDEX(Mapping!$E$45:$E$58,MATCH($G111,Mapping!$A$45:$A$58,0))</f>
        <v/>
      </c>
      <c r="M111" s="5">
        <f>INDEX(Mapping!$D$62:$D$65,MATCH(INDEX(Mapping!$G$5:$G$20,MATCH($C111,Mapping!$A$5:$A$20,0)),Mapping!$A$62:$A$65,0))</f>
        <v/>
      </c>
      <c r="N111" s="36">
        <f>INDEX(Elasticities!$F$4:$I$200,MATCH("inc|"&amp;$E111&amp;"|"&amp;$D111,Elasticities!$A$4:$A$200,0),MATCH(Settings!$C$6,Elasticities!$F$3:$I$3,0))</f>
        <v/>
      </c>
      <c r="O111" s="36">
        <f>INDEX(Elasticities!$F$4:$I$200,MATCH("usg|"&amp;$E111&amp;"|"&amp;$D111,Elasticities!$A$4:$A$200,0),MATCH(Settings!$C$6,Elasticities!$F$3:$I$3,0))</f>
        <v/>
      </c>
      <c r="P111" s="36">
        <f>INDEX(Elasticities!$F$4:$I$200,MATCH("eff|"&amp;$E111&amp;"|"&amp;$D111,Elasticities!$A$4:$A$200,0),MATCH(Settings!$C$6,Elasticities!$F$3:$I$3,0))</f>
        <v/>
      </c>
      <c r="Q111" s="27">
        <f>INDEX(Elasticities!$F$4:$I$200,MATCH("aei|"&amp;$F111&amp;"|"&amp;$D111,Elasticities!$A$4:$A$200,0),MATCH(Settings!$C$6,Elasticities!$F$3:$I$3,0))</f>
        <v/>
      </c>
      <c r="R111" s="5">
        <f>INDEX(Inputs_prices!$E$5:$E$16,MATCH($G111,Inputs_prices!$A$5:$A$16,0))</f>
        <v/>
      </c>
      <c r="S111" s="27">
        <f>INDEX(Inputs_prices!$Q$5:$Q$16,MATCH($G111,Inputs_prices!$A$5:$A$16,0))</f>
        <v/>
      </c>
      <c r="T111" s="29">
        <f>INDEX(EF_GHG!$E$4:$E$1000,MATCH(Settings!$C$4&amp;"|"&amp;$B111&amp;"|"&amp;$H111,EF_GHG!$A$4:$A$1000,0))</f>
        <v/>
      </c>
      <c r="U111" s="47">
        <f>INDEX(EnergyCons!$F$4:$F$5000,MATCH(Settings!$C$4&amp;"|"&amp;Settings!$C$7&amp;"|"&amp;$C111&amp;"|"&amp;$B111,EnergyCons!$A$4:$A$5000,0))</f>
        <v/>
      </c>
    </row>
    <row r="112">
      <c r="A112" s="5">
        <f>$B112&amp;"|"&amp;$C112</f>
        <v/>
      </c>
      <c r="B112" s="8" t="inlineStr">
        <is>
          <t>die</t>
        </is>
      </c>
      <c r="C112" s="8" t="inlineStr">
        <is>
          <t>cst</t>
        </is>
      </c>
      <c r="D112" s="5">
        <f>INDEX(Mapping!$D$5:$D$20,MATCH($C112,Mapping!$A$5:$A$20,0))</f>
        <v/>
      </c>
      <c r="E112" s="5">
        <f>INDEX(Mapping!$C$30:$C$37,MATCH($B112,Mapping!$A$30:$A$37,0))</f>
        <v/>
      </c>
      <c r="F112" s="5">
        <f>INDEX(Mapping!$D$30:$D$37,MATCH($B112,Mapping!$A$30:$A$37,0))</f>
        <v/>
      </c>
      <c r="G112" s="5">
        <f>$B112&amp;"."&amp;IF(INDEX(Mapping!$E$30:$E$37,MATCH($B112,Mapping!$A$30:$A$37,0))="sub",INDEX(Mapping!$F$5:$F$20,MATCH($C112,Mapping!$A$5:$A$20,0)),"all")</f>
        <v/>
      </c>
      <c r="H112" s="5">
        <f>INDEX(Mapping!$E$5:$E$20,MATCH($C112,Mapping!$A$5:$A$20,0))</f>
        <v/>
      </c>
      <c r="I112" s="5">
        <f>INDEX(Mapping!$G$30:$G$37,MATCH($B112,Mapping!$A$30:$A$37,0))</f>
        <v/>
      </c>
      <c r="J112" s="5">
        <f>INDEX(Mapping!$H$30:$H$37,MATCH($B112,Mapping!$A$30:$A$37,0))</f>
        <v/>
      </c>
      <c r="K112" s="5">
        <f>INDEX(Mapping!$H$5:$H$20,MATCH($C112,Mapping!$A$5:$A$20,0))</f>
        <v/>
      </c>
      <c r="L112" s="5">
        <f>INDEX(Mapping!$E$45:$E$58,MATCH($G112,Mapping!$A$45:$A$58,0))</f>
        <v/>
      </c>
      <c r="M112" s="5">
        <f>INDEX(Mapping!$D$62:$D$65,MATCH(INDEX(Mapping!$G$5:$G$20,MATCH($C112,Mapping!$A$5:$A$20,0)),Mapping!$A$62:$A$65,0))</f>
        <v/>
      </c>
      <c r="N112" s="36">
        <f>INDEX(Elasticities!$F$4:$I$200,MATCH("inc|"&amp;$E112&amp;"|"&amp;$D112,Elasticities!$A$4:$A$200,0),MATCH(Settings!$C$6,Elasticities!$F$3:$I$3,0))</f>
        <v/>
      </c>
      <c r="O112" s="36">
        <f>INDEX(Elasticities!$F$4:$I$200,MATCH("usg|"&amp;$E112&amp;"|"&amp;$D112,Elasticities!$A$4:$A$200,0),MATCH(Settings!$C$6,Elasticities!$F$3:$I$3,0))</f>
        <v/>
      </c>
      <c r="P112" s="36">
        <f>INDEX(Elasticities!$F$4:$I$200,MATCH("eff|"&amp;$E112&amp;"|"&amp;$D112,Elasticities!$A$4:$A$200,0),MATCH(Settings!$C$6,Elasticities!$F$3:$I$3,0))</f>
        <v/>
      </c>
      <c r="Q112" s="27">
        <f>INDEX(Elasticities!$F$4:$I$200,MATCH("aei|"&amp;$F112&amp;"|"&amp;$D112,Elasticities!$A$4:$A$200,0),MATCH(Settings!$C$6,Elasticities!$F$3:$I$3,0))</f>
        <v/>
      </c>
      <c r="R112" s="5">
        <f>INDEX(Inputs_prices!$E$5:$E$16,MATCH($G112,Inputs_prices!$A$5:$A$16,0))</f>
        <v/>
      </c>
      <c r="S112" s="27">
        <f>INDEX(Inputs_prices!$Q$5:$Q$16,MATCH($G112,Inputs_prices!$A$5:$A$16,0))</f>
        <v/>
      </c>
      <c r="T112" s="29">
        <f>INDEX(EF_GHG!$E$4:$E$1000,MATCH(Settings!$C$4&amp;"|"&amp;$B112&amp;"|"&amp;$H112,EF_GHG!$A$4:$A$1000,0))</f>
        <v/>
      </c>
      <c r="U112" s="47">
        <f>INDEX(EnergyCons!$F$4:$F$5000,MATCH(Settings!$C$4&amp;"|"&amp;Settings!$C$7&amp;"|"&amp;$C112&amp;"|"&amp;$B112,EnergyCons!$A$4:$A$5000,0))</f>
        <v/>
      </c>
    </row>
    <row r="113">
      <c r="A113" s="5">
        <f>$B113&amp;"|"&amp;$C113</f>
        <v/>
      </c>
      <c r="B113" s="8" t="inlineStr">
        <is>
          <t>lpg</t>
        </is>
      </c>
      <c r="C113" s="8" t="inlineStr">
        <is>
          <t>cst</t>
        </is>
      </c>
      <c r="D113" s="5">
        <f>INDEX(Mapping!$D$5:$D$20,MATCH($C113,Mapping!$A$5:$A$20,0))</f>
        <v/>
      </c>
      <c r="E113" s="5">
        <f>INDEX(Mapping!$C$30:$C$37,MATCH($B113,Mapping!$A$30:$A$37,0))</f>
        <v/>
      </c>
      <c r="F113" s="5">
        <f>INDEX(Mapping!$D$30:$D$37,MATCH($B113,Mapping!$A$30:$A$37,0))</f>
        <v/>
      </c>
      <c r="G113" s="5">
        <f>$B113&amp;"."&amp;IF(INDEX(Mapping!$E$30:$E$37,MATCH($B113,Mapping!$A$30:$A$37,0))="sub",INDEX(Mapping!$F$5:$F$20,MATCH($C113,Mapping!$A$5:$A$20,0)),"all")</f>
        <v/>
      </c>
      <c r="H113" s="5">
        <f>INDEX(Mapping!$E$5:$E$20,MATCH($C113,Mapping!$A$5:$A$20,0))</f>
        <v/>
      </c>
      <c r="I113" s="5">
        <f>INDEX(Mapping!$G$30:$G$37,MATCH($B113,Mapping!$A$30:$A$37,0))</f>
        <v/>
      </c>
      <c r="J113" s="5">
        <f>INDEX(Mapping!$H$30:$H$37,MATCH($B113,Mapping!$A$30:$A$37,0))</f>
        <v/>
      </c>
      <c r="K113" s="5">
        <f>INDEX(Mapping!$H$5:$H$20,MATCH($C113,Mapping!$A$5:$A$20,0))</f>
        <v/>
      </c>
      <c r="L113" s="5">
        <f>INDEX(Mapping!$E$45:$E$58,MATCH($G113,Mapping!$A$45:$A$58,0))</f>
        <v/>
      </c>
      <c r="M113" s="5">
        <f>INDEX(Mapping!$D$62:$D$65,MATCH(INDEX(Mapping!$G$5:$G$20,MATCH($C113,Mapping!$A$5:$A$20,0)),Mapping!$A$62:$A$65,0))</f>
        <v/>
      </c>
      <c r="N113" s="36">
        <f>INDEX(Elasticities!$F$4:$I$200,MATCH("inc|"&amp;$E113&amp;"|"&amp;$D113,Elasticities!$A$4:$A$200,0),MATCH(Settings!$C$6,Elasticities!$F$3:$I$3,0))</f>
        <v/>
      </c>
      <c r="O113" s="36">
        <f>INDEX(Elasticities!$F$4:$I$200,MATCH("usg|"&amp;$E113&amp;"|"&amp;$D113,Elasticities!$A$4:$A$200,0),MATCH(Settings!$C$6,Elasticities!$F$3:$I$3,0))</f>
        <v/>
      </c>
      <c r="P113" s="36">
        <f>INDEX(Elasticities!$F$4:$I$200,MATCH("eff|"&amp;$E113&amp;"|"&amp;$D113,Elasticities!$A$4:$A$200,0),MATCH(Settings!$C$6,Elasticities!$F$3:$I$3,0))</f>
        <v/>
      </c>
      <c r="Q113" s="27">
        <f>INDEX(Elasticities!$F$4:$I$200,MATCH("aei|"&amp;$F113&amp;"|"&amp;$D113,Elasticities!$A$4:$A$200,0),MATCH(Settings!$C$6,Elasticities!$F$3:$I$3,0))</f>
        <v/>
      </c>
      <c r="R113" s="5">
        <f>INDEX(Inputs_prices!$E$5:$E$16,MATCH($G113,Inputs_prices!$A$5:$A$16,0))</f>
        <v/>
      </c>
      <c r="S113" s="27">
        <f>INDEX(Inputs_prices!$Q$5:$Q$16,MATCH($G113,Inputs_prices!$A$5:$A$16,0))</f>
        <v/>
      </c>
      <c r="T113" s="29">
        <f>INDEX(EF_GHG!$E$4:$E$1000,MATCH(Settings!$C$4&amp;"|"&amp;$B113&amp;"|"&amp;$H113,EF_GHG!$A$4:$A$1000,0))</f>
        <v/>
      </c>
      <c r="U113" s="47">
        <f>INDEX(EnergyCons!$F$4:$F$5000,MATCH(Settings!$C$4&amp;"|"&amp;Settings!$C$7&amp;"|"&amp;$C113&amp;"|"&amp;$B113,EnergyCons!$A$4:$A$5000,0))</f>
        <v/>
      </c>
    </row>
    <row r="114">
      <c r="A114" s="5">
        <f>$B114&amp;"|"&amp;$C114</f>
        <v/>
      </c>
      <c r="B114" s="8" t="inlineStr">
        <is>
          <t>ker</t>
        </is>
      </c>
      <c r="C114" s="8" t="inlineStr">
        <is>
          <t>cst</t>
        </is>
      </c>
      <c r="D114" s="5">
        <f>INDEX(Mapping!$D$5:$D$20,MATCH($C114,Mapping!$A$5:$A$20,0))</f>
        <v/>
      </c>
      <c r="E114" s="5">
        <f>INDEX(Mapping!$C$30:$C$37,MATCH($B114,Mapping!$A$30:$A$37,0))</f>
        <v/>
      </c>
      <c r="F114" s="5">
        <f>INDEX(Mapping!$D$30:$D$37,MATCH($B114,Mapping!$A$30:$A$37,0))</f>
        <v/>
      </c>
      <c r="G114" s="5">
        <f>$B114&amp;"."&amp;IF(INDEX(Mapping!$E$30:$E$37,MATCH($B114,Mapping!$A$30:$A$37,0))="sub",INDEX(Mapping!$F$5:$F$20,MATCH($C114,Mapping!$A$5:$A$20,0)),"all")</f>
        <v/>
      </c>
      <c r="H114" s="5">
        <f>INDEX(Mapping!$E$5:$E$20,MATCH($C114,Mapping!$A$5:$A$20,0))</f>
        <v/>
      </c>
      <c r="I114" s="5">
        <f>INDEX(Mapping!$G$30:$G$37,MATCH($B114,Mapping!$A$30:$A$37,0))</f>
        <v/>
      </c>
      <c r="J114" s="5">
        <f>INDEX(Mapping!$H$30:$H$37,MATCH($B114,Mapping!$A$30:$A$37,0))</f>
        <v/>
      </c>
      <c r="K114" s="5">
        <f>INDEX(Mapping!$H$5:$H$20,MATCH($C114,Mapping!$A$5:$A$20,0))</f>
        <v/>
      </c>
      <c r="L114" s="5">
        <f>INDEX(Mapping!$E$45:$E$58,MATCH($G114,Mapping!$A$45:$A$58,0))</f>
        <v/>
      </c>
      <c r="M114" s="5">
        <f>INDEX(Mapping!$D$62:$D$65,MATCH(INDEX(Mapping!$G$5:$G$20,MATCH($C114,Mapping!$A$5:$A$20,0)),Mapping!$A$62:$A$65,0))</f>
        <v/>
      </c>
      <c r="N114" s="36">
        <f>INDEX(Elasticities!$F$4:$I$200,MATCH("inc|"&amp;$E114&amp;"|"&amp;$D114,Elasticities!$A$4:$A$200,0),MATCH(Settings!$C$6,Elasticities!$F$3:$I$3,0))</f>
        <v/>
      </c>
      <c r="O114" s="36">
        <f>INDEX(Elasticities!$F$4:$I$200,MATCH("usg|"&amp;$E114&amp;"|"&amp;$D114,Elasticities!$A$4:$A$200,0),MATCH(Settings!$C$6,Elasticities!$F$3:$I$3,0))</f>
        <v/>
      </c>
      <c r="P114" s="36">
        <f>INDEX(Elasticities!$F$4:$I$200,MATCH("eff|"&amp;$E114&amp;"|"&amp;$D114,Elasticities!$A$4:$A$200,0),MATCH(Settings!$C$6,Elasticities!$F$3:$I$3,0))</f>
        <v/>
      </c>
      <c r="Q114" s="27">
        <f>INDEX(Elasticities!$F$4:$I$200,MATCH("aei|"&amp;$F114&amp;"|"&amp;$D114,Elasticities!$A$4:$A$200,0),MATCH(Settings!$C$6,Elasticities!$F$3:$I$3,0))</f>
        <v/>
      </c>
      <c r="R114" s="5">
        <f>INDEX(Inputs_prices!$E$5:$E$16,MATCH($G114,Inputs_prices!$A$5:$A$16,0))</f>
        <v/>
      </c>
      <c r="S114" s="27">
        <f>INDEX(Inputs_prices!$Q$5:$Q$16,MATCH($G114,Inputs_prices!$A$5:$A$16,0))</f>
        <v/>
      </c>
      <c r="T114" s="29">
        <f>INDEX(EF_GHG!$E$4:$E$1000,MATCH(Settings!$C$4&amp;"|"&amp;$B114&amp;"|"&amp;$H114,EF_GHG!$A$4:$A$1000,0))</f>
        <v/>
      </c>
      <c r="U114" s="47">
        <f>INDEX(EnergyCons!$F$4:$F$5000,MATCH(Settings!$C$4&amp;"|"&amp;Settings!$C$7&amp;"|"&amp;$C114&amp;"|"&amp;$B114,EnergyCons!$A$4:$A$5000,0))</f>
        <v/>
      </c>
    </row>
    <row r="115">
      <c r="A115" s="5">
        <f>$B115&amp;"|"&amp;$C115</f>
        <v/>
      </c>
      <c r="B115" s="8" t="inlineStr">
        <is>
          <t>oop</t>
        </is>
      </c>
      <c r="C115" s="8" t="inlineStr">
        <is>
          <t>cst</t>
        </is>
      </c>
      <c r="D115" s="5">
        <f>INDEX(Mapping!$D$5:$D$20,MATCH($C115,Mapping!$A$5:$A$20,0))</f>
        <v/>
      </c>
      <c r="E115" s="5">
        <f>INDEX(Mapping!$C$30:$C$37,MATCH($B115,Mapping!$A$30:$A$37,0))</f>
        <v/>
      </c>
      <c r="F115" s="5">
        <f>INDEX(Mapping!$D$30:$D$37,MATCH($B115,Mapping!$A$30:$A$37,0))</f>
        <v/>
      </c>
      <c r="G115" s="5">
        <f>$B115&amp;"."&amp;IF(INDEX(Mapping!$E$30:$E$37,MATCH($B115,Mapping!$A$30:$A$37,0))="sub",INDEX(Mapping!$F$5:$F$20,MATCH($C115,Mapping!$A$5:$A$20,0)),"all")</f>
        <v/>
      </c>
      <c r="H115" s="5">
        <f>INDEX(Mapping!$E$5:$E$20,MATCH($C115,Mapping!$A$5:$A$20,0))</f>
        <v/>
      </c>
      <c r="I115" s="5">
        <f>INDEX(Mapping!$G$30:$G$37,MATCH($B115,Mapping!$A$30:$A$37,0))</f>
        <v/>
      </c>
      <c r="J115" s="5">
        <f>INDEX(Mapping!$H$30:$H$37,MATCH($B115,Mapping!$A$30:$A$37,0))</f>
        <v/>
      </c>
      <c r="K115" s="5">
        <f>INDEX(Mapping!$H$5:$H$20,MATCH($C115,Mapping!$A$5:$A$20,0))</f>
        <v/>
      </c>
      <c r="L115" s="5">
        <f>INDEX(Mapping!$E$45:$E$58,MATCH($G115,Mapping!$A$45:$A$58,0))</f>
        <v/>
      </c>
      <c r="M115" s="5">
        <f>INDEX(Mapping!$D$62:$D$65,MATCH(INDEX(Mapping!$G$5:$G$20,MATCH($C115,Mapping!$A$5:$A$20,0)),Mapping!$A$62:$A$65,0))</f>
        <v/>
      </c>
      <c r="N115" s="36">
        <f>INDEX(Elasticities!$F$4:$I$200,MATCH("inc|"&amp;$E115&amp;"|"&amp;$D115,Elasticities!$A$4:$A$200,0),MATCH(Settings!$C$6,Elasticities!$F$3:$I$3,0))</f>
        <v/>
      </c>
      <c r="O115" s="36">
        <f>INDEX(Elasticities!$F$4:$I$200,MATCH("usg|"&amp;$E115&amp;"|"&amp;$D115,Elasticities!$A$4:$A$200,0),MATCH(Settings!$C$6,Elasticities!$F$3:$I$3,0))</f>
        <v/>
      </c>
      <c r="P115" s="36">
        <f>INDEX(Elasticities!$F$4:$I$200,MATCH("eff|"&amp;$E115&amp;"|"&amp;$D115,Elasticities!$A$4:$A$200,0),MATCH(Settings!$C$6,Elasticities!$F$3:$I$3,0))</f>
        <v/>
      </c>
      <c r="Q115" s="27">
        <f>INDEX(Elasticities!$F$4:$I$200,MATCH("aei|"&amp;$F115&amp;"|"&amp;$D115,Elasticities!$A$4:$A$200,0),MATCH(Settings!$C$6,Elasticities!$F$3:$I$3,0))</f>
        <v/>
      </c>
      <c r="R115" s="5">
        <f>INDEX(Inputs_prices!$E$5:$E$16,MATCH($G115,Inputs_prices!$A$5:$A$16,0))</f>
        <v/>
      </c>
      <c r="S115" s="27">
        <f>INDEX(Inputs_prices!$Q$5:$Q$16,MATCH($G115,Inputs_prices!$A$5:$A$16,0))</f>
        <v/>
      </c>
      <c r="T115" s="29">
        <f>INDEX(EF_GHG!$E$4:$E$1000,MATCH(Settings!$C$4&amp;"|"&amp;$B115&amp;"|"&amp;$H115,EF_GHG!$A$4:$A$1000,0))</f>
        <v/>
      </c>
      <c r="U115" s="47">
        <f>INDEX(EnergyCons!$F$4:$F$5000,MATCH(Settings!$C$4&amp;"|"&amp;Settings!$C$7&amp;"|"&amp;$C115&amp;"|"&amp;$B115,EnergyCons!$A$4:$A$5000,0))</f>
        <v/>
      </c>
    </row>
    <row r="116">
      <c r="A116" s="5">
        <f>$B116&amp;"|"&amp;$C116</f>
        <v/>
      </c>
      <c r="B116" s="8" t="inlineStr">
        <is>
          <t>bio</t>
        </is>
      </c>
      <c r="C116" s="8" t="inlineStr">
        <is>
          <t>cst</t>
        </is>
      </c>
      <c r="D116" s="5">
        <f>INDEX(Mapping!$D$5:$D$20,MATCH($C116,Mapping!$A$5:$A$20,0))</f>
        <v/>
      </c>
      <c r="E116" s="5">
        <f>INDEX(Mapping!$C$30:$C$37,MATCH($B116,Mapping!$A$30:$A$37,0))</f>
        <v/>
      </c>
      <c r="F116" s="5">
        <f>INDEX(Mapping!$D$30:$D$37,MATCH($B116,Mapping!$A$30:$A$37,0))</f>
        <v/>
      </c>
      <c r="G116" s="5">
        <f>$B116&amp;"."&amp;IF(INDEX(Mapping!$E$30:$E$37,MATCH($B116,Mapping!$A$30:$A$37,0))="sub",INDEX(Mapping!$F$5:$F$20,MATCH($C116,Mapping!$A$5:$A$20,0)),"all")</f>
        <v/>
      </c>
      <c r="H116" s="5">
        <f>INDEX(Mapping!$E$5:$E$20,MATCH($C116,Mapping!$A$5:$A$20,0))</f>
        <v/>
      </c>
      <c r="I116" s="5">
        <f>INDEX(Mapping!$G$30:$G$37,MATCH($B116,Mapping!$A$30:$A$37,0))</f>
        <v/>
      </c>
      <c r="J116" s="5">
        <f>INDEX(Mapping!$H$30:$H$37,MATCH($B116,Mapping!$A$30:$A$37,0))</f>
        <v/>
      </c>
      <c r="K116" s="5">
        <f>INDEX(Mapping!$H$5:$H$20,MATCH($C116,Mapping!$A$5:$A$20,0))</f>
        <v/>
      </c>
      <c r="L116" s="5">
        <f>INDEX(Mapping!$E$45:$E$58,MATCH($G116,Mapping!$A$45:$A$58,0))</f>
        <v/>
      </c>
      <c r="M116" s="5">
        <f>INDEX(Mapping!$D$62:$D$65,MATCH(INDEX(Mapping!$G$5:$G$20,MATCH($C116,Mapping!$A$5:$A$20,0)),Mapping!$A$62:$A$65,0))</f>
        <v/>
      </c>
      <c r="N116" s="36">
        <f>INDEX(Elasticities!$F$4:$I$200,MATCH("inc|"&amp;$E116&amp;"|"&amp;$D116,Elasticities!$A$4:$A$200,0),MATCH(Settings!$C$6,Elasticities!$F$3:$I$3,0))</f>
        <v/>
      </c>
      <c r="O116" s="36">
        <f>INDEX(Elasticities!$F$4:$I$200,MATCH("usg|"&amp;$E116&amp;"|"&amp;$D116,Elasticities!$A$4:$A$200,0),MATCH(Settings!$C$6,Elasticities!$F$3:$I$3,0))</f>
        <v/>
      </c>
      <c r="P116" s="36">
        <f>INDEX(Elasticities!$F$4:$I$200,MATCH("eff|"&amp;$E116&amp;"|"&amp;$D116,Elasticities!$A$4:$A$200,0),MATCH(Settings!$C$6,Elasticities!$F$3:$I$3,0))</f>
        <v/>
      </c>
      <c r="Q116" s="27">
        <f>INDEX(Elasticities!$F$4:$I$200,MATCH("aei|"&amp;$F116&amp;"|"&amp;$D116,Elasticities!$A$4:$A$200,0),MATCH(Settings!$C$6,Elasticities!$F$3:$I$3,0))</f>
        <v/>
      </c>
      <c r="R116" s="5">
        <f>INDEX(Inputs_prices!$E$5:$E$16,MATCH($G116,Inputs_prices!$A$5:$A$16,0))</f>
        <v/>
      </c>
      <c r="S116" s="27">
        <f>INDEX(Inputs_prices!$Q$5:$Q$16,MATCH($G116,Inputs_prices!$A$5:$A$16,0))</f>
        <v/>
      </c>
      <c r="T116" s="29">
        <f>INDEX(EF_GHG!$E$4:$E$1000,MATCH(Settings!$C$4&amp;"|"&amp;$B116&amp;"|"&amp;$H116,EF_GHG!$A$4:$A$1000,0))</f>
        <v/>
      </c>
      <c r="U116" s="47">
        <f>INDEX(EnergyCons!$F$4:$F$5000,MATCH(Settings!$C$4&amp;"|"&amp;Settings!$C$7&amp;"|"&amp;$C116&amp;"|"&amp;$B116,EnergyCons!$A$4:$A$5000,0))</f>
        <v/>
      </c>
    </row>
    <row r="117">
      <c r="A117" s="5">
        <f>$B117&amp;"|"&amp;$C117</f>
        <v/>
      </c>
      <c r="B117" s="8" t="inlineStr">
        <is>
          <t>coa</t>
        </is>
      </c>
      <c r="C117" s="8" t="inlineStr">
        <is>
          <t>ftr</t>
        </is>
      </c>
      <c r="D117" s="5">
        <f>INDEX(Mapping!$D$5:$D$20,MATCH($C117,Mapping!$A$5:$A$20,0))</f>
        <v/>
      </c>
      <c r="E117" s="5">
        <f>INDEX(Mapping!$C$30:$C$37,MATCH($B117,Mapping!$A$30:$A$37,0))</f>
        <v/>
      </c>
      <c r="F117" s="5">
        <f>INDEX(Mapping!$D$30:$D$37,MATCH($B117,Mapping!$A$30:$A$37,0))</f>
        <v/>
      </c>
      <c r="G117" s="5">
        <f>$B117&amp;"."&amp;IF(INDEX(Mapping!$E$30:$E$37,MATCH($B117,Mapping!$A$30:$A$37,0))="sub",INDEX(Mapping!$F$5:$F$20,MATCH($C117,Mapping!$A$5:$A$20,0)),"all")</f>
        <v/>
      </c>
      <c r="H117" s="5">
        <f>INDEX(Mapping!$E$5:$E$20,MATCH($C117,Mapping!$A$5:$A$20,0))</f>
        <v/>
      </c>
      <c r="I117" s="5">
        <f>INDEX(Mapping!$G$30:$G$37,MATCH($B117,Mapping!$A$30:$A$37,0))</f>
        <v/>
      </c>
      <c r="J117" s="5">
        <f>INDEX(Mapping!$H$30:$H$37,MATCH($B117,Mapping!$A$30:$A$37,0))</f>
        <v/>
      </c>
      <c r="K117" s="5">
        <f>INDEX(Mapping!$H$5:$H$20,MATCH($C117,Mapping!$A$5:$A$20,0))</f>
        <v/>
      </c>
      <c r="L117" s="5">
        <f>INDEX(Mapping!$E$45:$E$58,MATCH($G117,Mapping!$A$45:$A$58,0))</f>
        <v/>
      </c>
      <c r="M117" s="5">
        <f>INDEX(Mapping!$D$62:$D$65,MATCH(INDEX(Mapping!$G$5:$G$20,MATCH($C117,Mapping!$A$5:$A$20,0)),Mapping!$A$62:$A$65,0))</f>
        <v/>
      </c>
      <c r="N117" s="36">
        <f>INDEX(Elasticities!$F$4:$I$200,MATCH("inc|"&amp;$E117&amp;"|"&amp;$D117,Elasticities!$A$4:$A$200,0),MATCH(Settings!$C$6,Elasticities!$F$3:$I$3,0))</f>
        <v/>
      </c>
      <c r="O117" s="36">
        <f>INDEX(Elasticities!$F$4:$I$200,MATCH("usg|"&amp;$E117&amp;"|"&amp;$D117,Elasticities!$A$4:$A$200,0),MATCH(Settings!$C$6,Elasticities!$F$3:$I$3,0))</f>
        <v/>
      </c>
      <c r="P117" s="36">
        <f>INDEX(Elasticities!$F$4:$I$200,MATCH("eff|"&amp;$E117&amp;"|"&amp;$D117,Elasticities!$A$4:$A$200,0),MATCH(Settings!$C$6,Elasticities!$F$3:$I$3,0))</f>
        <v/>
      </c>
      <c r="Q117" s="27">
        <f>INDEX(Elasticities!$F$4:$I$200,MATCH("aei|"&amp;$F117&amp;"|"&amp;$D117,Elasticities!$A$4:$A$200,0),MATCH(Settings!$C$6,Elasticities!$F$3:$I$3,0))</f>
        <v/>
      </c>
      <c r="R117" s="5">
        <f>INDEX(Inputs_prices!$E$5:$E$16,MATCH($G117,Inputs_prices!$A$5:$A$16,0))</f>
        <v/>
      </c>
      <c r="S117" s="27">
        <f>INDEX(Inputs_prices!$Q$5:$Q$16,MATCH($G117,Inputs_prices!$A$5:$A$16,0))</f>
        <v/>
      </c>
      <c r="T117" s="29">
        <f>INDEX(EF_GHG!$E$4:$E$1000,MATCH(Settings!$C$4&amp;"|"&amp;$B117&amp;"|"&amp;$H117,EF_GHG!$A$4:$A$1000,0))</f>
        <v/>
      </c>
      <c r="U117" s="47">
        <f>INDEX(EnergyCons!$F$4:$F$5000,MATCH(Settings!$C$4&amp;"|"&amp;Settings!$C$7&amp;"|"&amp;$C117&amp;"|"&amp;$B117,EnergyCons!$A$4:$A$5000,0))</f>
        <v/>
      </c>
    </row>
    <row r="118">
      <c r="A118" s="5">
        <f>$B118&amp;"|"&amp;$C118</f>
        <v/>
      </c>
      <c r="B118" s="8" t="inlineStr">
        <is>
          <t>nga</t>
        </is>
      </c>
      <c r="C118" s="8" t="inlineStr">
        <is>
          <t>ftr</t>
        </is>
      </c>
      <c r="D118" s="5">
        <f>INDEX(Mapping!$D$5:$D$20,MATCH($C118,Mapping!$A$5:$A$20,0))</f>
        <v/>
      </c>
      <c r="E118" s="5">
        <f>INDEX(Mapping!$C$30:$C$37,MATCH($B118,Mapping!$A$30:$A$37,0))</f>
        <v/>
      </c>
      <c r="F118" s="5">
        <f>INDEX(Mapping!$D$30:$D$37,MATCH($B118,Mapping!$A$30:$A$37,0))</f>
        <v/>
      </c>
      <c r="G118" s="5">
        <f>$B118&amp;"."&amp;IF(INDEX(Mapping!$E$30:$E$37,MATCH($B118,Mapping!$A$30:$A$37,0))="sub",INDEX(Mapping!$F$5:$F$20,MATCH($C118,Mapping!$A$5:$A$20,0)),"all")</f>
        <v/>
      </c>
      <c r="H118" s="5">
        <f>INDEX(Mapping!$E$5:$E$20,MATCH($C118,Mapping!$A$5:$A$20,0))</f>
        <v/>
      </c>
      <c r="I118" s="5">
        <f>INDEX(Mapping!$G$30:$G$37,MATCH($B118,Mapping!$A$30:$A$37,0))</f>
        <v/>
      </c>
      <c r="J118" s="5">
        <f>INDEX(Mapping!$H$30:$H$37,MATCH($B118,Mapping!$A$30:$A$37,0))</f>
        <v/>
      </c>
      <c r="K118" s="5">
        <f>INDEX(Mapping!$H$5:$H$20,MATCH($C118,Mapping!$A$5:$A$20,0))</f>
        <v/>
      </c>
      <c r="L118" s="5">
        <f>INDEX(Mapping!$E$45:$E$58,MATCH($G118,Mapping!$A$45:$A$58,0))</f>
        <v/>
      </c>
      <c r="M118" s="5">
        <f>INDEX(Mapping!$D$62:$D$65,MATCH(INDEX(Mapping!$G$5:$G$20,MATCH($C118,Mapping!$A$5:$A$20,0)),Mapping!$A$62:$A$65,0))</f>
        <v/>
      </c>
      <c r="N118" s="36">
        <f>INDEX(Elasticities!$F$4:$I$200,MATCH("inc|"&amp;$E118&amp;"|"&amp;$D118,Elasticities!$A$4:$A$200,0),MATCH(Settings!$C$6,Elasticities!$F$3:$I$3,0))</f>
        <v/>
      </c>
      <c r="O118" s="36">
        <f>INDEX(Elasticities!$F$4:$I$200,MATCH("usg|"&amp;$E118&amp;"|"&amp;$D118,Elasticities!$A$4:$A$200,0),MATCH(Settings!$C$6,Elasticities!$F$3:$I$3,0))</f>
        <v/>
      </c>
      <c r="P118" s="36">
        <f>INDEX(Elasticities!$F$4:$I$200,MATCH("eff|"&amp;$E118&amp;"|"&amp;$D118,Elasticities!$A$4:$A$200,0),MATCH(Settings!$C$6,Elasticities!$F$3:$I$3,0))</f>
        <v/>
      </c>
      <c r="Q118" s="27">
        <f>INDEX(Elasticities!$F$4:$I$200,MATCH("aei|"&amp;$F118&amp;"|"&amp;$D118,Elasticities!$A$4:$A$200,0),MATCH(Settings!$C$6,Elasticities!$F$3:$I$3,0))</f>
        <v/>
      </c>
      <c r="R118" s="5">
        <f>INDEX(Inputs_prices!$E$5:$E$16,MATCH($G118,Inputs_prices!$A$5:$A$16,0))</f>
        <v/>
      </c>
      <c r="S118" s="27">
        <f>INDEX(Inputs_prices!$Q$5:$Q$16,MATCH($G118,Inputs_prices!$A$5:$A$16,0))</f>
        <v/>
      </c>
      <c r="T118" s="29">
        <f>INDEX(EF_GHG!$E$4:$E$1000,MATCH(Settings!$C$4&amp;"|"&amp;$B118&amp;"|"&amp;$H118,EF_GHG!$A$4:$A$1000,0))</f>
        <v/>
      </c>
      <c r="U118" s="47">
        <f>INDEX(EnergyCons!$F$4:$F$5000,MATCH(Settings!$C$4&amp;"|"&amp;Settings!$C$7&amp;"|"&amp;$C118&amp;"|"&amp;$B118,EnergyCons!$A$4:$A$5000,0))</f>
        <v/>
      </c>
    </row>
    <row r="119">
      <c r="A119" s="5">
        <f>$B119&amp;"|"&amp;$C119</f>
        <v/>
      </c>
      <c r="B119" s="8" t="inlineStr">
        <is>
          <t>gso</t>
        </is>
      </c>
      <c r="C119" s="8" t="inlineStr">
        <is>
          <t>ftr</t>
        </is>
      </c>
      <c r="D119" s="5">
        <f>INDEX(Mapping!$D$5:$D$20,MATCH($C119,Mapping!$A$5:$A$20,0))</f>
        <v/>
      </c>
      <c r="E119" s="5">
        <f>INDEX(Mapping!$C$30:$C$37,MATCH($B119,Mapping!$A$30:$A$37,0))</f>
        <v/>
      </c>
      <c r="F119" s="5">
        <f>INDEX(Mapping!$D$30:$D$37,MATCH($B119,Mapping!$A$30:$A$37,0))</f>
        <v/>
      </c>
      <c r="G119" s="5">
        <f>$B119&amp;"."&amp;IF(INDEX(Mapping!$E$30:$E$37,MATCH($B119,Mapping!$A$30:$A$37,0))="sub",INDEX(Mapping!$F$5:$F$20,MATCH($C119,Mapping!$A$5:$A$20,0)),"all")</f>
        <v/>
      </c>
      <c r="H119" s="5">
        <f>INDEX(Mapping!$E$5:$E$20,MATCH($C119,Mapping!$A$5:$A$20,0))</f>
        <v/>
      </c>
      <c r="I119" s="5">
        <f>INDEX(Mapping!$G$30:$G$37,MATCH($B119,Mapping!$A$30:$A$37,0))</f>
        <v/>
      </c>
      <c r="J119" s="5">
        <f>INDEX(Mapping!$H$30:$H$37,MATCH($B119,Mapping!$A$30:$A$37,0))</f>
        <v/>
      </c>
      <c r="K119" s="5">
        <f>INDEX(Mapping!$H$5:$H$20,MATCH($C119,Mapping!$A$5:$A$20,0))</f>
        <v/>
      </c>
      <c r="L119" s="5">
        <f>INDEX(Mapping!$E$45:$E$58,MATCH($G119,Mapping!$A$45:$A$58,0))</f>
        <v/>
      </c>
      <c r="M119" s="5">
        <f>INDEX(Mapping!$D$62:$D$65,MATCH(INDEX(Mapping!$G$5:$G$20,MATCH($C119,Mapping!$A$5:$A$20,0)),Mapping!$A$62:$A$65,0))</f>
        <v/>
      </c>
      <c r="N119" s="36">
        <f>INDEX(Elasticities!$F$4:$I$200,MATCH("inc|"&amp;$E119&amp;"|"&amp;$D119,Elasticities!$A$4:$A$200,0),MATCH(Settings!$C$6,Elasticities!$F$3:$I$3,0))</f>
        <v/>
      </c>
      <c r="O119" s="36">
        <f>INDEX(Elasticities!$F$4:$I$200,MATCH("usg|"&amp;$E119&amp;"|"&amp;$D119,Elasticities!$A$4:$A$200,0),MATCH(Settings!$C$6,Elasticities!$F$3:$I$3,0))</f>
        <v/>
      </c>
      <c r="P119" s="36">
        <f>INDEX(Elasticities!$F$4:$I$200,MATCH("eff|"&amp;$E119&amp;"|"&amp;$D119,Elasticities!$A$4:$A$200,0),MATCH(Settings!$C$6,Elasticities!$F$3:$I$3,0))</f>
        <v/>
      </c>
      <c r="Q119" s="27">
        <f>INDEX(Elasticities!$F$4:$I$200,MATCH("aei|"&amp;$F119&amp;"|"&amp;$D119,Elasticities!$A$4:$A$200,0),MATCH(Settings!$C$6,Elasticities!$F$3:$I$3,0))</f>
        <v/>
      </c>
      <c r="R119" s="5">
        <f>INDEX(Inputs_prices!$E$5:$E$16,MATCH($G119,Inputs_prices!$A$5:$A$16,0))</f>
        <v/>
      </c>
      <c r="S119" s="27">
        <f>INDEX(Inputs_prices!$Q$5:$Q$16,MATCH($G119,Inputs_prices!$A$5:$A$16,0))</f>
        <v/>
      </c>
      <c r="T119" s="29">
        <f>INDEX(EF_GHG!$E$4:$E$1000,MATCH(Settings!$C$4&amp;"|"&amp;$B119&amp;"|"&amp;$H119,EF_GHG!$A$4:$A$1000,0))</f>
        <v/>
      </c>
      <c r="U119" s="47">
        <f>INDEX(EnergyCons!$F$4:$F$5000,MATCH(Settings!$C$4&amp;"|"&amp;Settings!$C$7&amp;"|"&amp;$C119&amp;"|"&amp;$B119,EnergyCons!$A$4:$A$5000,0))</f>
        <v/>
      </c>
    </row>
    <row r="120">
      <c r="A120" s="5">
        <f>$B120&amp;"|"&amp;$C120</f>
        <v/>
      </c>
      <c r="B120" s="8" t="inlineStr">
        <is>
          <t>die</t>
        </is>
      </c>
      <c r="C120" s="8" t="inlineStr">
        <is>
          <t>ftr</t>
        </is>
      </c>
      <c r="D120" s="5">
        <f>INDEX(Mapping!$D$5:$D$20,MATCH($C120,Mapping!$A$5:$A$20,0))</f>
        <v/>
      </c>
      <c r="E120" s="5">
        <f>INDEX(Mapping!$C$30:$C$37,MATCH($B120,Mapping!$A$30:$A$37,0))</f>
        <v/>
      </c>
      <c r="F120" s="5">
        <f>INDEX(Mapping!$D$30:$D$37,MATCH($B120,Mapping!$A$30:$A$37,0))</f>
        <v/>
      </c>
      <c r="G120" s="5">
        <f>$B120&amp;"."&amp;IF(INDEX(Mapping!$E$30:$E$37,MATCH($B120,Mapping!$A$30:$A$37,0))="sub",INDEX(Mapping!$F$5:$F$20,MATCH($C120,Mapping!$A$5:$A$20,0)),"all")</f>
        <v/>
      </c>
      <c r="H120" s="5">
        <f>INDEX(Mapping!$E$5:$E$20,MATCH($C120,Mapping!$A$5:$A$20,0))</f>
        <v/>
      </c>
      <c r="I120" s="5">
        <f>INDEX(Mapping!$G$30:$G$37,MATCH($B120,Mapping!$A$30:$A$37,0))</f>
        <v/>
      </c>
      <c r="J120" s="5">
        <f>INDEX(Mapping!$H$30:$H$37,MATCH($B120,Mapping!$A$30:$A$37,0))</f>
        <v/>
      </c>
      <c r="K120" s="5">
        <f>INDEX(Mapping!$H$5:$H$20,MATCH($C120,Mapping!$A$5:$A$20,0))</f>
        <v/>
      </c>
      <c r="L120" s="5">
        <f>INDEX(Mapping!$E$45:$E$58,MATCH($G120,Mapping!$A$45:$A$58,0))</f>
        <v/>
      </c>
      <c r="M120" s="5">
        <f>INDEX(Mapping!$D$62:$D$65,MATCH(INDEX(Mapping!$G$5:$G$20,MATCH($C120,Mapping!$A$5:$A$20,0)),Mapping!$A$62:$A$65,0))</f>
        <v/>
      </c>
      <c r="N120" s="36">
        <f>INDEX(Elasticities!$F$4:$I$200,MATCH("inc|"&amp;$E120&amp;"|"&amp;$D120,Elasticities!$A$4:$A$200,0),MATCH(Settings!$C$6,Elasticities!$F$3:$I$3,0))</f>
        <v/>
      </c>
      <c r="O120" s="36">
        <f>INDEX(Elasticities!$F$4:$I$200,MATCH("usg|"&amp;$E120&amp;"|"&amp;$D120,Elasticities!$A$4:$A$200,0),MATCH(Settings!$C$6,Elasticities!$F$3:$I$3,0))</f>
        <v/>
      </c>
      <c r="P120" s="36">
        <f>INDEX(Elasticities!$F$4:$I$200,MATCH("eff|"&amp;$E120&amp;"|"&amp;$D120,Elasticities!$A$4:$A$200,0),MATCH(Settings!$C$6,Elasticities!$F$3:$I$3,0))</f>
        <v/>
      </c>
      <c r="Q120" s="27">
        <f>INDEX(Elasticities!$F$4:$I$200,MATCH("aei|"&amp;$F120&amp;"|"&amp;$D120,Elasticities!$A$4:$A$200,0),MATCH(Settings!$C$6,Elasticities!$F$3:$I$3,0))</f>
        <v/>
      </c>
      <c r="R120" s="5">
        <f>INDEX(Inputs_prices!$E$5:$E$16,MATCH($G120,Inputs_prices!$A$5:$A$16,0))</f>
        <v/>
      </c>
      <c r="S120" s="27">
        <f>INDEX(Inputs_prices!$Q$5:$Q$16,MATCH($G120,Inputs_prices!$A$5:$A$16,0))</f>
        <v/>
      </c>
      <c r="T120" s="29">
        <f>INDEX(EF_GHG!$E$4:$E$1000,MATCH(Settings!$C$4&amp;"|"&amp;$B120&amp;"|"&amp;$H120,EF_GHG!$A$4:$A$1000,0))</f>
        <v/>
      </c>
      <c r="U120" s="47">
        <f>INDEX(EnergyCons!$F$4:$F$5000,MATCH(Settings!$C$4&amp;"|"&amp;Settings!$C$7&amp;"|"&amp;$C120&amp;"|"&amp;$B120,EnergyCons!$A$4:$A$5000,0))</f>
        <v/>
      </c>
    </row>
    <row r="121">
      <c r="A121" s="5">
        <f>$B121&amp;"|"&amp;$C121</f>
        <v/>
      </c>
      <c r="B121" s="8" t="inlineStr">
        <is>
          <t>lpg</t>
        </is>
      </c>
      <c r="C121" s="8" t="inlineStr">
        <is>
          <t>ftr</t>
        </is>
      </c>
      <c r="D121" s="5">
        <f>INDEX(Mapping!$D$5:$D$20,MATCH($C121,Mapping!$A$5:$A$20,0))</f>
        <v/>
      </c>
      <c r="E121" s="5">
        <f>INDEX(Mapping!$C$30:$C$37,MATCH($B121,Mapping!$A$30:$A$37,0))</f>
        <v/>
      </c>
      <c r="F121" s="5">
        <f>INDEX(Mapping!$D$30:$D$37,MATCH($B121,Mapping!$A$30:$A$37,0))</f>
        <v/>
      </c>
      <c r="G121" s="5">
        <f>$B121&amp;"."&amp;IF(INDEX(Mapping!$E$30:$E$37,MATCH($B121,Mapping!$A$30:$A$37,0))="sub",INDEX(Mapping!$F$5:$F$20,MATCH($C121,Mapping!$A$5:$A$20,0)),"all")</f>
        <v/>
      </c>
      <c r="H121" s="5">
        <f>INDEX(Mapping!$E$5:$E$20,MATCH($C121,Mapping!$A$5:$A$20,0))</f>
        <v/>
      </c>
      <c r="I121" s="5">
        <f>INDEX(Mapping!$G$30:$G$37,MATCH($B121,Mapping!$A$30:$A$37,0))</f>
        <v/>
      </c>
      <c r="J121" s="5">
        <f>INDEX(Mapping!$H$30:$H$37,MATCH($B121,Mapping!$A$30:$A$37,0))</f>
        <v/>
      </c>
      <c r="K121" s="5">
        <f>INDEX(Mapping!$H$5:$H$20,MATCH($C121,Mapping!$A$5:$A$20,0))</f>
        <v/>
      </c>
      <c r="L121" s="5">
        <f>INDEX(Mapping!$E$45:$E$58,MATCH($G121,Mapping!$A$45:$A$58,0))</f>
        <v/>
      </c>
      <c r="M121" s="5">
        <f>INDEX(Mapping!$D$62:$D$65,MATCH(INDEX(Mapping!$G$5:$G$20,MATCH($C121,Mapping!$A$5:$A$20,0)),Mapping!$A$62:$A$65,0))</f>
        <v/>
      </c>
      <c r="N121" s="36">
        <f>INDEX(Elasticities!$F$4:$I$200,MATCH("inc|"&amp;$E121&amp;"|"&amp;$D121,Elasticities!$A$4:$A$200,0),MATCH(Settings!$C$6,Elasticities!$F$3:$I$3,0))</f>
        <v/>
      </c>
      <c r="O121" s="36">
        <f>INDEX(Elasticities!$F$4:$I$200,MATCH("usg|"&amp;$E121&amp;"|"&amp;$D121,Elasticities!$A$4:$A$200,0),MATCH(Settings!$C$6,Elasticities!$F$3:$I$3,0))</f>
        <v/>
      </c>
      <c r="P121" s="36">
        <f>INDEX(Elasticities!$F$4:$I$200,MATCH("eff|"&amp;$E121&amp;"|"&amp;$D121,Elasticities!$A$4:$A$200,0),MATCH(Settings!$C$6,Elasticities!$F$3:$I$3,0))</f>
        <v/>
      </c>
      <c r="Q121" s="27">
        <f>INDEX(Elasticities!$F$4:$I$200,MATCH("aei|"&amp;$F121&amp;"|"&amp;$D121,Elasticities!$A$4:$A$200,0),MATCH(Settings!$C$6,Elasticities!$F$3:$I$3,0))</f>
        <v/>
      </c>
      <c r="R121" s="5">
        <f>INDEX(Inputs_prices!$E$5:$E$16,MATCH($G121,Inputs_prices!$A$5:$A$16,0))</f>
        <v/>
      </c>
      <c r="S121" s="27">
        <f>INDEX(Inputs_prices!$Q$5:$Q$16,MATCH($G121,Inputs_prices!$A$5:$A$16,0))</f>
        <v/>
      </c>
      <c r="T121" s="29">
        <f>INDEX(EF_GHG!$E$4:$E$1000,MATCH(Settings!$C$4&amp;"|"&amp;$B121&amp;"|"&amp;$H121,EF_GHG!$A$4:$A$1000,0))</f>
        <v/>
      </c>
      <c r="U121" s="47">
        <f>INDEX(EnergyCons!$F$4:$F$5000,MATCH(Settings!$C$4&amp;"|"&amp;Settings!$C$7&amp;"|"&amp;$C121&amp;"|"&amp;$B121,EnergyCons!$A$4:$A$5000,0))</f>
        <v/>
      </c>
    </row>
    <row r="122">
      <c r="A122" s="5">
        <f>$B122&amp;"|"&amp;$C122</f>
        <v/>
      </c>
      <c r="B122" s="8" t="inlineStr">
        <is>
          <t>ker</t>
        </is>
      </c>
      <c r="C122" s="8" t="inlineStr">
        <is>
          <t>ftr</t>
        </is>
      </c>
      <c r="D122" s="5">
        <f>INDEX(Mapping!$D$5:$D$20,MATCH($C122,Mapping!$A$5:$A$20,0))</f>
        <v/>
      </c>
      <c r="E122" s="5">
        <f>INDEX(Mapping!$C$30:$C$37,MATCH($B122,Mapping!$A$30:$A$37,0))</f>
        <v/>
      </c>
      <c r="F122" s="5">
        <f>INDEX(Mapping!$D$30:$D$37,MATCH($B122,Mapping!$A$30:$A$37,0))</f>
        <v/>
      </c>
      <c r="G122" s="5">
        <f>$B122&amp;"."&amp;IF(INDEX(Mapping!$E$30:$E$37,MATCH($B122,Mapping!$A$30:$A$37,0))="sub",INDEX(Mapping!$F$5:$F$20,MATCH($C122,Mapping!$A$5:$A$20,0)),"all")</f>
        <v/>
      </c>
      <c r="H122" s="5">
        <f>INDEX(Mapping!$E$5:$E$20,MATCH($C122,Mapping!$A$5:$A$20,0))</f>
        <v/>
      </c>
      <c r="I122" s="5">
        <f>INDEX(Mapping!$G$30:$G$37,MATCH($B122,Mapping!$A$30:$A$37,0))</f>
        <v/>
      </c>
      <c r="J122" s="5">
        <f>INDEX(Mapping!$H$30:$H$37,MATCH($B122,Mapping!$A$30:$A$37,0))</f>
        <v/>
      </c>
      <c r="K122" s="5">
        <f>INDEX(Mapping!$H$5:$H$20,MATCH($C122,Mapping!$A$5:$A$20,0))</f>
        <v/>
      </c>
      <c r="L122" s="5">
        <f>INDEX(Mapping!$E$45:$E$58,MATCH($G122,Mapping!$A$45:$A$58,0))</f>
        <v/>
      </c>
      <c r="M122" s="5">
        <f>INDEX(Mapping!$D$62:$D$65,MATCH(INDEX(Mapping!$G$5:$G$20,MATCH($C122,Mapping!$A$5:$A$20,0)),Mapping!$A$62:$A$65,0))</f>
        <v/>
      </c>
      <c r="N122" s="36">
        <f>INDEX(Elasticities!$F$4:$I$200,MATCH("inc|"&amp;$E122&amp;"|"&amp;$D122,Elasticities!$A$4:$A$200,0),MATCH(Settings!$C$6,Elasticities!$F$3:$I$3,0))</f>
        <v/>
      </c>
      <c r="O122" s="36">
        <f>INDEX(Elasticities!$F$4:$I$200,MATCH("usg|"&amp;$E122&amp;"|"&amp;$D122,Elasticities!$A$4:$A$200,0),MATCH(Settings!$C$6,Elasticities!$F$3:$I$3,0))</f>
        <v/>
      </c>
      <c r="P122" s="36">
        <f>INDEX(Elasticities!$F$4:$I$200,MATCH("eff|"&amp;$E122&amp;"|"&amp;$D122,Elasticities!$A$4:$A$200,0),MATCH(Settings!$C$6,Elasticities!$F$3:$I$3,0))</f>
        <v/>
      </c>
      <c r="Q122" s="27">
        <f>INDEX(Elasticities!$F$4:$I$200,MATCH("aei|"&amp;$F122&amp;"|"&amp;$D122,Elasticities!$A$4:$A$200,0),MATCH(Settings!$C$6,Elasticities!$F$3:$I$3,0))</f>
        <v/>
      </c>
      <c r="R122" s="5">
        <f>INDEX(Inputs_prices!$E$5:$E$16,MATCH($G122,Inputs_prices!$A$5:$A$16,0))</f>
        <v/>
      </c>
      <c r="S122" s="27">
        <f>INDEX(Inputs_prices!$Q$5:$Q$16,MATCH($G122,Inputs_prices!$A$5:$A$16,0))</f>
        <v/>
      </c>
      <c r="T122" s="29">
        <f>INDEX(EF_GHG!$E$4:$E$1000,MATCH(Settings!$C$4&amp;"|"&amp;$B122&amp;"|"&amp;$H122,EF_GHG!$A$4:$A$1000,0))</f>
        <v/>
      </c>
      <c r="U122" s="47">
        <f>INDEX(EnergyCons!$F$4:$F$5000,MATCH(Settings!$C$4&amp;"|"&amp;Settings!$C$7&amp;"|"&amp;$C122&amp;"|"&amp;$B122,EnergyCons!$A$4:$A$5000,0))</f>
        <v/>
      </c>
    </row>
    <row r="123">
      <c r="A123" s="5">
        <f>$B123&amp;"|"&amp;$C123</f>
        <v/>
      </c>
      <c r="B123" s="8" t="inlineStr">
        <is>
          <t>oop</t>
        </is>
      </c>
      <c r="C123" s="8" t="inlineStr">
        <is>
          <t>ftr</t>
        </is>
      </c>
      <c r="D123" s="5">
        <f>INDEX(Mapping!$D$5:$D$20,MATCH($C123,Mapping!$A$5:$A$20,0))</f>
        <v/>
      </c>
      <c r="E123" s="5">
        <f>INDEX(Mapping!$C$30:$C$37,MATCH($B123,Mapping!$A$30:$A$37,0))</f>
        <v/>
      </c>
      <c r="F123" s="5">
        <f>INDEX(Mapping!$D$30:$D$37,MATCH($B123,Mapping!$A$30:$A$37,0))</f>
        <v/>
      </c>
      <c r="G123" s="5">
        <f>$B123&amp;"."&amp;IF(INDEX(Mapping!$E$30:$E$37,MATCH($B123,Mapping!$A$30:$A$37,0))="sub",INDEX(Mapping!$F$5:$F$20,MATCH($C123,Mapping!$A$5:$A$20,0)),"all")</f>
        <v/>
      </c>
      <c r="H123" s="5">
        <f>INDEX(Mapping!$E$5:$E$20,MATCH($C123,Mapping!$A$5:$A$20,0))</f>
        <v/>
      </c>
      <c r="I123" s="5">
        <f>INDEX(Mapping!$G$30:$G$37,MATCH($B123,Mapping!$A$30:$A$37,0))</f>
        <v/>
      </c>
      <c r="J123" s="5">
        <f>INDEX(Mapping!$H$30:$H$37,MATCH($B123,Mapping!$A$30:$A$37,0))</f>
        <v/>
      </c>
      <c r="K123" s="5">
        <f>INDEX(Mapping!$H$5:$H$20,MATCH($C123,Mapping!$A$5:$A$20,0))</f>
        <v/>
      </c>
      <c r="L123" s="5">
        <f>INDEX(Mapping!$E$45:$E$58,MATCH($G123,Mapping!$A$45:$A$58,0))</f>
        <v/>
      </c>
      <c r="M123" s="5">
        <f>INDEX(Mapping!$D$62:$D$65,MATCH(INDEX(Mapping!$G$5:$G$20,MATCH($C123,Mapping!$A$5:$A$20,0)),Mapping!$A$62:$A$65,0))</f>
        <v/>
      </c>
      <c r="N123" s="36">
        <f>INDEX(Elasticities!$F$4:$I$200,MATCH("inc|"&amp;$E123&amp;"|"&amp;$D123,Elasticities!$A$4:$A$200,0),MATCH(Settings!$C$6,Elasticities!$F$3:$I$3,0))</f>
        <v/>
      </c>
      <c r="O123" s="36">
        <f>INDEX(Elasticities!$F$4:$I$200,MATCH("usg|"&amp;$E123&amp;"|"&amp;$D123,Elasticities!$A$4:$A$200,0),MATCH(Settings!$C$6,Elasticities!$F$3:$I$3,0))</f>
        <v/>
      </c>
      <c r="P123" s="36">
        <f>INDEX(Elasticities!$F$4:$I$200,MATCH("eff|"&amp;$E123&amp;"|"&amp;$D123,Elasticities!$A$4:$A$200,0),MATCH(Settings!$C$6,Elasticities!$F$3:$I$3,0))</f>
        <v/>
      </c>
      <c r="Q123" s="27">
        <f>INDEX(Elasticities!$F$4:$I$200,MATCH("aei|"&amp;$F123&amp;"|"&amp;$D123,Elasticities!$A$4:$A$200,0),MATCH(Settings!$C$6,Elasticities!$F$3:$I$3,0))</f>
        <v/>
      </c>
      <c r="R123" s="5">
        <f>INDEX(Inputs_prices!$E$5:$E$16,MATCH($G123,Inputs_prices!$A$5:$A$16,0))</f>
        <v/>
      </c>
      <c r="S123" s="27">
        <f>INDEX(Inputs_prices!$Q$5:$Q$16,MATCH($G123,Inputs_prices!$A$5:$A$16,0))</f>
        <v/>
      </c>
      <c r="T123" s="29">
        <f>INDEX(EF_GHG!$E$4:$E$1000,MATCH(Settings!$C$4&amp;"|"&amp;$B123&amp;"|"&amp;$H123,EF_GHG!$A$4:$A$1000,0))</f>
        <v/>
      </c>
      <c r="U123" s="47">
        <f>INDEX(EnergyCons!$F$4:$F$5000,MATCH(Settings!$C$4&amp;"|"&amp;Settings!$C$7&amp;"|"&amp;$C123&amp;"|"&amp;$B123,EnergyCons!$A$4:$A$5000,0))</f>
        <v/>
      </c>
    </row>
    <row r="124">
      <c r="A124" s="5">
        <f>$B124&amp;"|"&amp;$C124</f>
        <v/>
      </c>
      <c r="B124" s="8" t="inlineStr">
        <is>
          <t>bio</t>
        </is>
      </c>
      <c r="C124" s="8" t="inlineStr">
        <is>
          <t>ftr</t>
        </is>
      </c>
      <c r="D124" s="5">
        <f>INDEX(Mapping!$D$5:$D$20,MATCH($C124,Mapping!$A$5:$A$20,0))</f>
        <v/>
      </c>
      <c r="E124" s="5">
        <f>INDEX(Mapping!$C$30:$C$37,MATCH($B124,Mapping!$A$30:$A$37,0))</f>
        <v/>
      </c>
      <c r="F124" s="5">
        <f>INDEX(Mapping!$D$30:$D$37,MATCH($B124,Mapping!$A$30:$A$37,0))</f>
        <v/>
      </c>
      <c r="G124" s="5">
        <f>$B124&amp;"."&amp;IF(INDEX(Mapping!$E$30:$E$37,MATCH($B124,Mapping!$A$30:$A$37,0))="sub",INDEX(Mapping!$F$5:$F$20,MATCH($C124,Mapping!$A$5:$A$20,0)),"all")</f>
        <v/>
      </c>
      <c r="H124" s="5">
        <f>INDEX(Mapping!$E$5:$E$20,MATCH($C124,Mapping!$A$5:$A$20,0))</f>
        <v/>
      </c>
      <c r="I124" s="5">
        <f>INDEX(Mapping!$G$30:$G$37,MATCH($B124,Mapping!$A$30:$A$37,0))</f>
        <v/>
      </c>
      <c r="J124" s="5">
        <f>INDEX(Mapping!$H$30:$H$37,MATCH($B124,Mapping!$A$30:$A$37,0))</f>
        <v/>
      </c>
      <c r="K124" s="5">
        <f>INDEX(Mapping!$H$5:$H$20,MATCH($C124,Mapping!$A$5:$A$20,0))</f>
        <v/>
      </c>
      <c r="L124" s="5">
        <f>INDEX(Mapping!$E$45:$E$58,MATCH($G124,Mapping!$A$45:$A$58,0))</f>
        <v/>
      </c>
      <c r="M124" s="5">
        <f>INDEX(Mapping!$D$62:$D$65,MATCH(INDEX(Mapping!$G$5:$G$20,MATCH($C124,Mapping!$A$5:$A$20,0)),Mapping!$A$62:$A$65,0))</f>
        <v/>
      </c>
      <c r="N124" s="36">
        <f>INDEX(Elasticities!$F$4:$I$200,MATCH("inc|"&amp;$E124&amp;"|"&amp;$D124,Elasticities!$A$4:$A$200,0),MATCH(Settings!$C$6,Elasticities!$F$3:$I$3,0))</f>
        <v/>
      </c>
      <c r="O124" s="36">
        <f>INDEX(Elasticities!$F$4:$I$200,MATCH("usg|"&amp;$E124&amp;"|"&amp;$D124,Elasticities!$A$4:$A$200,0),MATCH(Settings!$C$6,Elasticities!$F$3:$I$3,0))</f>
        <v/>
      </c>
      <c r="P124" s="36">
        <f>INDEX(Elasticities!$F$4:$I$200,MATCH("eff|"&amp;$E124&amp;"|"&amp;$D124,Elasticities!$A$4:$A$200,0),MATCH(Settings!$C$6,Elasticities!$F$3:$I$3,0))</f>
        <v/>
      </c>
      <c r="Q124" s="27">
        <f>INDEX(Elasticities!$F$4:$I$200,MATCH("aei|"&amp;$F124&amp;"|"&amp;$D124,Elasticities!$A$4:$A$200,0),MATCH(Settings!$C$6,Elasticities!$F$3:$I$3,0))</f>
        <v/>
      </c>
      <c r="R124" s="5">
        <f>INDEX(Inputs_prices!$E$5:$E$16,MATCH($G124,Inputs_prices!$A$5:$A$16,0))</f>
        <v/>
      </c>
      <c r="S124" s="27">
        <f>INDEX(Inputs_prices!$Q$5:$Q$16,MATCH($G124,Inputs_prices!$A$5:$A$16,0))</f>
        <v/>
      </c>
      <c r="T124" s="29">
        <f>INDEX(EF_GHG!$E$4:$E$1000,MATCH(Settings!$C$4&amp;"|"&amp;$B124&amp;"|"&amp;$H124,EF_GHG!$A$4:$A$1000,0))</f>
        <v/>
      </c>
      <c r="U124" s="47">
        <f>INDEX(EnergyCons!$F$4:$F$5000,MATCH(Settings!$C$4&amp;"|"&amp;Settings!$C$7&amp;"|"&amp;$C124&amp;"|"&amp;$B124,EnergyCons!$A$4:$A$5000,0))</f>
        <v/>
      </c>
    </row>
    <row r="125">
      <c r="A125" s="5">
        <f>$B125&amp;"|"&amp;$C125</f>
        <v/>
      </c>
      <c r="B125" s="8" t="inlineStr">
        <is>
          <t>coa</t>
        </is>
      </c>
      <c r="C125" s="8" t="inlineStr">
        <is>
          <t>oen</t>
        </is>
      </c>
      <c r="D125" s="5">
        <f>INDEX(Mapping!$D$5:$D$20,MATCH($C125,Mapping!$A$5:$A$20,0))</f>
        <v/>
      </c>
      <c r="E125" s="5">
        <f>INDEX(Mapping!$C$30:$C$37,MATCH($B125,Mapping!$A$30:$A$37,0))</f>
        <v/>
      </c>
      <c r="F125" s="5">
        <f>INDEX(Mapping!$D$30:$D$37,MATCH($B125,Mapping!$A$30:$A$37,0))</f>
        <v/>
      </c>
      <c r="G125" s="5">
        <f>$B125&amp;"."&amp;IF(INDEX(Mapping!$E$30:$E$37,MATCH($B125,Mapping!$A$30:$A$37,0))="sub",INDEX(Mapping!$F$5:$F$20,MATCH($C125,Mapping!$A$5:$A$20,0)),"all")</f>
        <v/>
      </c>
      <c r="H125" s="5">
        <f>INDEX(Mapping!$E$5:$E$20,MATCH($C125,Mapping!$A$5:$A$20,0))</f>
        <v/>
      </c>
      <c r="I125" s="5">
        <f>INDEX(Mapping!$G$30:$G$37,MATCH($B125,Mapping!$A$30:$A$37,0))</f>
        <v/>
      </c>
      <c r="J125" s="5">
        <f>INDEX(Mapping!$H$30:$H$37,MATCH($B125,Mapping!$A$30:$A$37,0))</f>
        <v/>
      </c>
      <c r="K125" s="5">
        <f>INDEX(Mapping!$H$5:$H$20,MATCH($C125,Mapping!$A$5:$A$20,0))</f>
        <v/>
      </c>
      <c r="L125" s="5">
        <f>INDEX(Mapping!$E$45:$E$58,MATCH($G125,Mapping!$A$45:$A$58,0))</f>
        <v/>
      </c>
      <c r="M125" s="5">
        <f>INDEX(Mapping!$D$62:$D$65,MATCH(INDEX(Mapping!$G$5:$G$20,MATCH($C125,Mapping!$A$5:$A$20,0)),Mapping!$A$62:$A$65,0))</f>
        <v/>
      </c>
      <c r="N125" s="36">
        <f>INDEX(Elasticities!$F$4:$I$200,MATCH("inc|"&amp;$E125&amp;"|"&amp;$D125,Elasticities!$A$4:$A$200,0),MATCH(Settings!$C$6,Elasticities!$F$3:$I$3,0))</f>
        <v/>
      </c>
      <c r="O125" s="36">
        <f>INDEX(Elasticities!$F$4:$I$200,MATCH("usg|"&amp;$E125&amp;"|"&amp;$D125,Elasticities!$A$4:$A$200,0),MATCH(Settings!$C$6,Elasticities!$F$3:$I$3,0))</f>
        <v/>
      </c>
      <c r="P125" s="36">
        <f>INDEX(Elasticities!$F$4:$I$200,MATCH("eff|"&amp;$E125&amp;"|"&amp;$D125,Elasticities!$A$4:$A$200,0),MATCH(Settings!$C$6,Elasticities!$F$3:$I$3,0))</f>
        <v/>
      </c>
      <c r="Q125" s="27">
        <f>INDEX(Elasticities!$F$4:$I$200,MATCH("aei|"&amp;$F125&amp;"|"&amp;$D125,Elasticities!$A$4:$A$200,0),MATCH(Settings!$C$6,Elasticities!$F$3:$I$3,0))</f>
        <v/>
      </c>
      <c r="R125" s="5">
        <f>INDEX(Inputs_prices!$E$5:$E$16,MATCH($G125,Inputs_prices!$A$5:$A$16,0))</f>
        <v/>
      </c>
      <c r="S125" s="27">
        <f>INDEX(Inputs_prices!$Q$5:$Q$16,MATCH($G125,Inputs_prices!$A$5:$A$16,0))</f>
        <v/>
      </c>
      <c r="T125" s="29">
        <f>INDEX(EF_GHG!$E$4:$E$1000,MATCH(Settings!$C$4&amp;"|"&amp;$B125&amp;"|"&amp;$H125,EF_GHG!$A$4:$A$1000,0))</f>
        <v/>
      </c>
      <c r="U125" s="47">
        <f>INDEX(EnergyCons!$F$4:$F$5000,MATCH(Settings!$C$4&amp;"|"&amp;Settings!$C$7&amp;"|"&amp;$C125&amp;"|"&amp;$B125,EnergyCons!$A$4:$A$5000,0))</f>
        <v/>
      </c>
    </row>
    <row r="126">
      <c r="A126" s="5">
        <f>$B126&amp;"|"&amp;$C126</f>
        <v/>
      </c>
      <c r="B126" s="8" t="inlineStr">
        <is>
          <t>nga</t>
        </is>
      </c>
      <c r="C126" s="8" t="inlineStr">
        <is>
          <t>oen</t>
        </is>
      </c>
      <c r="D126" s="5">
        <f>INDEX(Mapping!$D$5:$D$20,MATCH($C126,Mapping!$A$5:$A$20,0))</f>
        <v/>
      </c>
      <c r="E126" s="5">
        <f>INDEX(Mapping!$C$30:$C$37,MATCH($B126,Mapping!$A$30:$A$37,0))</f>
        <v/>
      </c>
      <c r="F126" s="5">
        <f>INDEX(Mapping!$D$30:$D$37,MATCH($B126,Mapping!$A$30:$A$37,0))</f>
        <v/>
      </c>
      <c r="G126" s="5">
        <f>$B126&amp;"."&amp;IF(INDEX(Mapping!$E$30:$E$37,MATCH($B126,Mapping!$A$30:$A$37,0))="sub",INDEX(Mapping!$F$5:$F$20,MATCH($C126,Mapping!$A$5:$A$20,0)),"all")</f>
        <v/>
      </c>
      <c r="H126" s="5">
        <f>INDEX(Mapping!$E$5:$E$20,MATCH($C126,Mapping!$A$5:$A$20,0))</f>
        <v/>
      </c>
      <c r="I126" s="5">
        <f>INDEX(Mapping!$G$30:$G$37,MATCH($B126,Mapping!$A$30:$A$37,0))</f>
        <v/>
      </c>
      <c r="J126" s="5">
        <f>INDEX(Mapping!$H$30:$H$37,MATCH($B126,Mapping!$A$30:$A$37,0))</f>
        <v/>
      </c>
      <c r="K126" s="5">
        <f>INDEX(Mapping!$H$5:$H$20,MATCH($C126,Mapping!$A$5:$A$20,0))</f>
        <v/>
      </c>
      <c r="L126" s="5">
        <f>INDEX(Mapping!$E$45:$E$58,MATCH($G126,Mapping!$A$45:$A$58,0))</f>
        <v/>
      </c>
      <c r="M126" s="5">
        <f>INDEX(Mapping!$D$62:$D$65,MATCH(INDEX(Mapping!$G$5:$G$20,MATCH($C126,Mapping!$A$5:$A$20,0)),Mapping!$A$62:$A$65,0))</f>
        <v/>
      </c>
      <c r="N126" s="36">
        <f>INDEX(Elasticities!$F$4:$I$200,MATCH("inc|"&amp;$E126&amp;"|"&amp;$D126,Elasticities!$A$4:$A$200,0),MATCH(Settings!$C$6,Elasticities!$F$3:$I$3,0))</f>
        <v/>
      </c>
      <c r="O126" s="36">
        <f>INDEX(Elasticities!$F$4:$I$200,MATCH("usg|"&amp;$E126&amp;"|"&amp;$D126,Elasticities!$A$4:$A$200,0),MATCH(Settings!$C$6,Elasticities!$F$3:$I$3,0))</f>
        <v/>
      </c>
      <c r="P126" s="36">
        <f>INDEX(Elasticities!$F$4:$I$200,MATCH("eff|"&amp;$E126&amp;"|"&amp;$D126,Elasticities!$A$4:$A$200,0),MATCH(Settings!$C$6,Elasticities!$F$3:$I$3,0))</f>
        <v/>
      </c>
      <c r="Q126" s="27">
        <f>INDEX(Elasticities!$F$4:$I$200,MATCH("aei|"&amp;$F126&amp;"|"&amp;$D126,Elasticities!$A$4:$A$200,0),MATCH(Settings!$C$6,Elasticities!$F$3:$I$3,0))</f>
        <v/>
      </c>
      <c r="R126" s="5">
        <f>INDEX(Inputs_prices!$E$5:$E$16,MATCH($G126,Inputs_prices!$A$5:$A$16,0))</f>
        <v/>
      </c>
      <c r="S126" s="27">
        <f>INDEX(Inputs_prices!$Q$5:$Q$16,MATCH($G126,Inputs_prices!$A$5:$A$16,0))</f>
        <v/>
      </c>
      <c r="T126" s="29">
        <f>INDEX(EF_GHG!$E$4:$E$1000,MATCH(Settings!$C$4&amp;"|"&amp;$B126&amp;"|"&amp;$H126,EF_GHG!$A$4:$A$1000,0))</f>
        <v/>
      </c>
      <c r="U126" s="47">
        <f>INDEX(EnergyCons!$F$4:$F$5000,MATCH(Settings!$C$4&amp;"|"&amp;Settings!$C$7&amp;"|"&amp;$C126&amp;"|"&amp;$B126,EnergyCons!$A$4:$A$5000,0))</f>
        <v/>
      </c>
    </row>
    <row r="127">
      <c r="A127" s="5">
        <f>$B127&amp;"|"&amp;$C127</f>
        <v/>
      </c>
      <c r="B127" s="8" t="inlineStr">
        <is>
          <t>gso</t>
        </is>
      </c>
      <c r="C127" s="8" t="inlineStr">
        <is>
          <t>oen</t>
        </is>
      </c>
      <c r="D127" s="5">
        <f>INDEX(Mapping!$D$5:$D$20,MATCH($C127,Mapping!$A$5:$A$20,0))</f>
        <v/>
      </c>
      <c r="E127" s="5">
        <f>INDEX(Mapping!$C$30:$C$37,MATCH($B127,Mapping!$A$30:$A$37,0))</f>
        <v/>
      </c>
      <c r="F127" s="5">
        <f>INDEX(Mapping!$D$30:$D$37,MATCH($B127,Mapping!$A$30:$A$37,0))</f>
        <v/>
      </c>
      <c r="G127" s="5">
        <f>$B127&amp;"."&amp;IF(INDEX(Mapping!$E$30:$E$37,MATCH($B127,Mapping!$A$30:$A$37,0))="sub",INDEX(Mapping!$F$5:$F$20,MATCH($C127,Mapping!$A$5:$A$20,0)),"all")</f>
        <v/>
      </c>
      <c r="H127" s="5">
        <f>INDEX(Mapping!$E$5:$E$20,MATCH($C127,Mapping!$A$5:$A$20,0))</f>
        <v/>
      </c>
      <c r="I127" s="5">
        <f>INDEX(Mapping!$G$30:$G$37,MATCH($B127,Mapping!$A$30:$A$37,0))</f>
        <v/>
      </c>
      <c r="J127" s="5">
        <f>INDEX(Mapping!$H$30:$H$37,MATCH($B127,Mapping!$A$30:$A$37,0))</f>
        <v/>
      </c>
      <c r="K127" s="5">
        <f>INDEX(Mapping!$H$5:$H$20,MATCH($C127,Mapping!$A$5:$A$20,0))</f>
        <v/>
      </c>
      <c r="L127" s="5">
        <f>INDEX(Mapping!$E$45:$E$58,MATCH($G127,Mapping!$A$45:$A$58,0))</f>
        <v/>
      </c>
      <c r="M127" s="5">
        <f>INDEX(Mapping!$D$62:$D$65,MATCH(INDEX(Mapping!$G$5:$G$20,MATCH($C127,Mapping!$A$5:$A$20,0)),Mapping!$A$62:$A$65,0))</f>
        <v/>
      </c>
      <c r="N127" s="36">
        <f>INDEX(Elasticities!$F$4:$I$200,MATCH("inc|"&amp;$E127&amp;"|"&amp;$D127,Elasticities!$A$4:$A$200,0),MATCH(Settings!$C$6,Elasticities!$F$3:$I$3,0))</f>
        <v/>
      </c>
      <c r="O127" s="36">
        <f>INDEX(Elasticities!$F$4:$I$200,MATCH("usg|"&amp;$E127&amp;"|"&amp;$D127,Elasticities!$A$4:$A$200,0),MATCH(Settings!$C$6,Elasticities!$F$3:$I$3,0))</f>
        <v/>
      </c>
      <c r="P127" s="36">
        <f>INDEX(Elasticities!$F$4:$I$200,MATCH("eff|"&amp;$E127&amp;"|"&amp;$D127,Elasticities!$A$4:$A$200,0),MATCH(Settings!$C$6,Elasticities!$F$3:$I$3,0))</f>
        <v/>
      </c>
      <c r="Q127" s="27">
        <f>INDEX(Elasticities!$F$4:$I$200,MATCH("aei|"&amp;$F127&amp;"|"&amp;$D127,Elasticities!$A$4:$A$200,0),MATCH(Settings!$C$6,Elasticities!$F$3:$I$3,0))</f>
        <v/>
      </c>
      <c r="R127" s="5">
        <f>INDEX(Inputs_prices!$E$5:$E$16,MATCH($G127,Inputs_prices!$A$5:$A$16,0))</f>
        <v/>
      </c>
      <c r="S127" s="27">
        <f>INDEX(Inputs_prices!$Q$5:$Q$16,MATCH($G127,Inputs_prices!$A$5:$A$16,0))</f>
        <v/>
      </c>
      <c r="T127" s="29">
        <f>INDEX(EF_GHG!$E$4:$E$1000,MATCH(Settings!$C$4&amp;"|"&amp;$B127&amp;"|"&amp;$H127,EF_GHG!$A$4:$A$1000,0))</f>
        <v/>
      </c>
      <c r="U127" s="47">
        <f>INDEX(EnergyCons!$F$4:$F$5000,MATCH(Settings!$C$4&amp;"|"&amp;Settings!$C$7&amp;"|"&amp;$C127&amp;"|"&amp;$B127,EnergyCons!$A$4:$A$5000,0))</f>
        <v/>
      </c>
    </row>
    <row r="128">
      <c r="A128" s="5">
        <f>$B128&amp;"|"&amp;$C128</f>
        <v/>
      </c>
      <c r="B128" s="8" t="inlineStr">
        <is>
          <t>die</t>
        </is>
      </c>
      <c r="C128" s="8" t="inlineStr">
        <is>
          <t>oen</t>
        </is>
      </c>
      <c r="D128" s="5">
        <f>INDEX(Mapping!$D$5:$D$20,MATCH($C128,Mapping!$A$5:$A$20,0))</f>
        <v/>
      </c>
      <c r="E128" s="5">
        <f>INDEX(Mapping!$C$30:$C$37,MATCH($B128,Mapping!$A$30:$A$37,0))</f>
        <v/>
      </c>
      <c r="F128" s="5">
        <f>INDEX(Mapping!$D$30:$D$37,MATCH($B128,Mapping!$A$30:$A$37,0))</f>
        <v/>
      </c>
      <c r="G128" s="5">
        <f>$B128&amp;"."&amp;IF(INDEX(Mapping!$E$30:$E$37,MATCH($B128,Mapping!$A$30:$A$37,0))="sub",INDEX(Mapping!$F$5:$F$20,MATCH($C128,Mapping!$A$5:$A$20,0)),"all")</f>
        <v/>
      </c>
      <c r="H128" s="5">
        <f>INDEX(Mapping!$E$5:$E$20,MATCH($C128,Mapping!$A$5:$A$20,0))</f>
        <v/>
      </c>
      <c r="I128" s="5">
        <f>INDEX(Mapping!$G$30:$G$37,MATCH($B128,Mapping!$A$30:$A$37,0))</f>
        <v/>
      </c>
      <c r="J128" s="5">
        <f>INDEX(Mapping!$H$30:$H$37,MATCH($B128,Mapping!$A$30:$A$37,0))</f>
        <v/>
      </c>
      <c r="K128" s="5">
        <f>INDEX(Mapping!$H$5:$H$20,MATCH($C128,Mapping!$A$5:$A$20,0))</f>
        <v/>
      </c>
      <c r="L128" s="5">
        <f>INDEX(Mapping!$E$45:$E$58,MATCH($G128,Mapping!$A$45:$A$58,0))</f>
        <v/>
      </c>
      <c r="M128" s="5">
        <f>INDEX(Mapping!$D$62:$D$65,MATCH(INDEX(Mapping!$G$5:$G$20,MATCH($C128,Mapping!$A$5:$A$20,0)),Mapping!$A$62:$A$65,0))</f>
        <v/>
      </c>
      <c r="N128" s="36">
        <f>INDEX(Elasticities!$F$4:$I$200,MATCH("inc|"&amp;$E128&amp;"|"&amp;$D128,Elasticities!$A$4:$A$200,0),MATCH(Settings!$C$6,Elasticities!$F$3:$I$3,0))</f>
        <v/>
      </c>
      <c r="O128" s="36">
        <f>INDEX(Elasticities!$F$4:$I$200,MATCH("usg|"&amp;$E128&amp;"|"&amp;$D128,Elasticities!$A$4:$A$200,0),MATCH(Settings!$C$6,Elasticities!$F$3:$I$3,0))</f>
        <v/>
      </c>
      <c r="P128" s="36">
        <f>INDEX(Elasticities!$F$4:$I$200,MATCH("eff|"&amp;$E128&amp;"|"&amp;$D128,Elasticities!$A$4:$A$200,0),MATCH(Settings!$C$6,Elasticities!$F$3:$I$3,0))</f>
        <v/>
      </c>
      <c r="Q128" s="27">
        <f>INDEX(Elasticities!$F$4:$I$200,MATCH("aei|"&amp;$F128&amp;"|"&amp;$D128,Elasticities!$A$4:$A$200,0),MATCH(Settings!$C$6,Elasticities!$F$3:$I$3,0))</f>
        <v/>
      </c>
      <c r="R128" s="5">
        <f>INDEX(Inputs_prices!$E$5:$E$16,MATCH($G128,Inputs_prices!$A$5:$A$16,0))</f>
        <v/>
      </c>
      <c r="S128" s="27">
        <f>INDEX(Inputs_prices!$Q$5:$Q$16,MATCH($G128,Inputs_prices!$A$5:$A$16,0))</f>
        <v/>
      </c>
      <c r="T128" s="29">
        <f>INDEX(EF_GHG!$E$4:$E$1000,MATCH(Settings!$C$4&amp;"|"&amp;$B128&amp;"|"&amp;$H128,EF_GHG!$A$4:$A$1000,0))</f>
        <v/>
      </c>
      <c r="U128" s="47">
        <f>INDEX(EnergyCons!$F$4:$F$5000,MATCH(Settings!$C$4&amp;"|"&amp;Settings!$C$7&amp;"|"&amp;$C128&amp;"|"&amp;$B128,EnergyCons!$A$4:$A$5000,0))</f>
        <v/>
      </c>
    </row>
    <row r="129">
      <c r="A129" s="5">
        <f>$B129&amp;"|"&amp;$C129</f>
        <v/>
      </c>
      <c r="B129" s="8" t="inlineStr">
        <is>
          <t>lpg</t>
        </is>
      </c>
      <c r="C129" s="8" t="inlineStr">
        <is>
          <t>oen</t>
        </is>
      </c>
      <c r="D129" s="5">
        <f>INDEX(Mapping!$D$5:$D$20,MATCH($C129,Mapping!$A$5:$A$20,0))</f>
        <v/>
      </c>
      <c r="E129" s="5">
        <f>INDEX(Mapping!$C$30:$C$37,MATCH($B129,Mapping!$A$30:$A$37,0))</f>
        <v/>
      </c>
      <c r="F129" s="5">
        <f>INDEX(Mapping!$D$30:$D$37,MATCH($B129,Mapping!$A$30:$A$37,0))</f>
        <v/>
      </c>
      <c r="G129" s="5">
        <f>$B129&amp;"."&amp;IF(INDEX(Mapping!$E$30:$E$37,MATCH($B129,Mapping!$A$30:$A$37,0))="sub",INDEX(Mapping!$F$5:$F$20,MATCH($C129,Mapping!$A$5:$A$20,0)),"all")</f>
        <v/>
      </c>
      <c r="H129" s="5">
        <f>INDEX(Mapping!$E$5:$E$20,MATCH($C129,Mapping!$A$5:$A$20,0))</f>
        <v/>
      </c>
      <c r="I129" s="5">
        <f>INDEX(Mapping!$G$30:$G$37,MATCH($B129,Mapping!$A$30:$A$37,0))</f>
        <v/>
      </c>
      <c r="J129" s="5">
        <f>INDEX(Mapping!$H$30:$H$37,MATCH($B129,Mapping!$A$30:$A$37,0))</f>
        <v/>
      </c>
      <c r="K129" s="5">
        <f>INDEX(Mapping!$H$5:$H$20,MATCH($C129,Mapping!$A$5:$A$20,0))</f>
        <v/>
      </c>
      <c r="L129" s="5">
        <f>INDEX(Mapping!$E$45:$E$58,MATCH($G129,Mapping!$A$45:$A$58,0))</f>
        <v/>
      </c>
      <c r="M129" s="5">
        <f>INDEX(Mapping!$D$62:$D$65,MATCH(INDEX(Mapping!$G$5:$G$20,MATCH($C129,Mapping!$A$5:$A$20,0)),Mapping!$A$62:$A$65,0))</f>
        <v/>
      </c>
      <c r="N129" s="36">
        <f>INDEX(Elasticities!$F$4:$I$200,MATCH("inc|"&amp;$E129&amp;"|"&amp;$D129,Elasticities!$A$4:$A$200,0),MATCH(Settings!$C$6,Elasticities!$F$3:$I$3,0))</f>
        <v/>
      </c>
      <c r="O129" s="36">
        <f>INDEX(Elasticities!$F$4:$I$200,MATCH("usg|"&amp;$E129&amp;"|"&amp;$D129,Elasticities!$A$4:$A$200,0),MATCH(Settings!$C$6,Elasticities!$F$3:$I$3,0))</f>
        <v/>
      </c>
      <c r="P129" s="36">
        <f>INDEX(Elasticities!$F$4:$I$200,MATCH("eff|"&amp;$E129&amp;"|"&amp;$D129,Elasticities!$A$4:$A$200,0),MATCH(Settings!$C$6,Elasticities!$F$3:$I$3,0))</f>
        <v/>
      </c>
      <c r="Q129" s="27">
        <f>INDEX(Elasticities!$F$4:$I$200,MATCH("aei|"&amp;$F129&amp;"|"&amp;$D129,Elasticities!$A$4:$A$200,0),MATCH(Settings!$C$6,Elasticities!$F$3:$I$3,0))</f>
        <v/>
      </c>
      <c r="R129" s="5">
        <f>INDEX(Inputs_prices!$E$5:$E$16,MATCH($G129,Inputs_prices!$A$5:$A$16,0))</f>
        <v/>
      </c>
      <c r="S129" s="27">
        <f>INDEX(Inputs_prices!$Q$5:$Q$16,MATCH($G129,Inputs_prices!$A$5:$A$16,0))</f>
        <v/>
      </c>
      <c r="T129" s="29">
        <f>INDEX(EF_GHG!$E$4:$E$1000,MATCH(Settings!$C$4&amp;"|"&amp;$B129&amp;"|"&amp;$H129,EF_GHG!$A$4:$A$1000,0))</f>
        <v/>
      </c>
      <c r="U129" s="47">
        <f>INDEX(EnergyCons!$F$4:$F$5000,MATCH(Settings!$C$4&amp;"|"&amp;Settings!$C$7&amp;"|"&amp;$C129&amp;"|"&amp;$B129,EnergyCons!$A$4:$A$5000,0))</f>
        <v/>
      </c>
    </row>
    <row r="130">
      <c r="A130" s="5">
        <f>$B130&amp;"|"&amp;$C130</f>
        <v/>
      </c>
      <c r="B130" s="8" t="inlineStr">
        <is>
          <t>ker</t>
        </is>
      </c>
      <c r="C130" s="8" t="inlineStr">
        <is>
          <t>oen</t>
        </is>
      </c>
      <c r="D130" s="5">
        <f>INDEX(Mapping!$D$5:$D$20,MATCH($C130,Mapping!$A$5:$A$20,0))</f>
        <v/>
      </c>
      <c r="E130" s="5">
        <f>INDEX(Mapping!$C$30:$C$37,MATCH($B130,Mapping!$A$30:$A$37,0))</f>
        <v/>
      </c>
      <c r="F130" s="5">
        <f>INDEX(Mapping!$D$30:$D$37,MATCH($B130,Mapping!$A$30:$A$37,0))</f>
        <v/>
      </c>
      <c r="G130" s="5">
        <f>$B130&amp;"."&amp;IF(INDEX(Mapping!$E$30:$E$37,MATCH($B130,Mapping!$A$30:$A$37,0))="sub",INDEX(Mapping!$F$5:$F$20,MATCH($C130,Mapping!$A$5:$A$20,0)),"all")</f>
        <v/>
      </c>
      <c r="H130" s="5">
        <f>INDEX(Mapping!$E$5:$E$20,MATCH($C130,Mapping!$A$5:$A$20,0))</f>
        <v/>
      </c>
      <c r="I130" s="5">
        <f>INDEX(Mapping!$G$30:$G$37,MATCH($B130,Mapping!$A$30:$A$37,0))</f>
        <v/>
      </c>
      <c r="J130" s="5">
        <f>INDEX(Mapping!$H$30:$H$37,MATCH($B130,Mapping!$A$30:$A$37,0))</f>
        <v/>
      </c>
      <c r="K130" s="5">
        <f>INDEX(Mapping!$H$5:$H$20,MATCH($C130,Mapping!$A$5:$A$20,0))</f>
        <v/>
      </c>
      <c r="L130" s="5">
        <f>INDEX(Mapping!$E$45:$E$58,MATCH($G130,Mapping!$A$45:$A$58,0))</f>
        <v/>
      </c>
      <c r="M130" s="5">
        <f>INDEX(Mapping!$D$62:$D$65,MATCH(INDEX(Mapping!$G$5:$G$20,MATCH($C130,Mapping!$A$5:$A$20,0)),Mapping!$A$62:$A$65,0))</f>
        <v/>
      </c>
      <c r="N130" s="36">
        <f>INDEX(Elasticities!$F$4:$I$200,MATCH("inc|"&amp;$E130&amp;"|"&amp;$D130,Elasticities!$A$4:$A$200,0),MATCH(Settings!$C$6,Elasticities!$F$3:$I$3,0))</f>
        <v/>
      </c>
      <c r="O130" s="36">
        <f>INDEX(Elasticities!$F$4:$I$200,MATCH("usg|"&amp;$E130&amp;"|"&amp;$D130,Elasticities!$A$4:$A$200,0),MATCH(Settings!$C$6,Elasticities!$F$3:$I$3,0))</f>
        <v/>
      </c>
      <c r="P130" s="36">
        <f>INDEX(Elasticities!$F$4:$I$200,MATCH("eff|"&amp;$E130&amp;"|"&amp;$D130,Elasticities!$A$4:$A$200,0),MATCH(Settings!$C$6,Elasticities!$F$3:$I$3,0))</f>
        <v/>
      </c>
      <c r="Q130" s="27">
        <f>INDEX(Elasticities!$F$4:$I$200,MATCH("aei|"&amp;$F130&amp;"|"&amp;$D130,Elasticities!$A$4:$A$200,0),MATCH(Settings!$C$6,Elasticities!$F$3:$I$3,0))</f>
        <v/>
      </c>
      <c r="R130" s="5">
        <f>INDEX(Inputs_prices!$E$5:$E$16,MATCH($G130,Inputs_prices!$A$5:$A$16,0))</f>
        <v/>
      </c>
      <c r="S130" s="27">
        <f>INDEX(Inputs_prices!$Q$5:$Q$16,MATCH($G130,Inputs_prices!$A$5:$A$16,0))</f>
        <v/>
      </c>
      <c r="T130" s="29">
        <f>INDEX(EF_GHG!$E$4:$E$1000,MATCH(Settings!$C$4&amp;"|"&amp;$B130&amp;"|"&amp;$H130,EF_GHG!$A$4:$A$1000,0))</f>
        <v/>
      </c>
      <c r="U130" s="47">
        <f>INDEX(EnergyCons!$F$4:$F$5000,MATCH(Settings!$C$4&amp;"|"&amp;Settings!$C$7&amp;"|"&amp;$C130&amp;"|"&amp;$B130,EnergyCons!$A$4:$A$5000,0))</f>
        <v/>
      </c>
    </row>
    <row r="131">
      <c r="A131" s="5">
        <f>$B131&amp;"|"&amp;$C131</f>
        <v/>
      </c>
      <c r="B131" s="8" t="inlineStr">
        <is>
          <t>oop</t>
        </is>
      </c>
      <c r="C131" s="8" t="inlineStr">
        <is>
          <t>oen</t>
        </is>
      </c>
      <c r="D131" s="5">
        <f>INDEX(Mapping!$D$5:$D$20,MATCH($C131,Mapping!$A$5:$A$20,0))</f>
        <v/>
      </c>
      <c r="E131" s="5">
        <f>INDEX(Mapping!$C$30:$C$37,MATCH($B131,Mapping!$A$30:$A$37,0))</f>
        <v/>
      </c>
      <c r="F131" s="5">
        <f>INDEX(Mapping!$D$30:$D$37,MATCH($B131,Mapping!$A$30:$A$37,0))</f>
        <v/>
      </c>
      <c r="G131" s="5">
        <f>$B131&amp;"."&amp;IF(INDEX(Mapping!$E$30:$E$37,MATCH($B131,Mapping!$A$30:$A$37,0))="sub",INDEX(Mapping!$F$5:$F$20,MATCH($C131,Mapping!$A$5:$A$20,0)),"all")</f>
        <v/>
      </c>
      <c r="H131" s="5">
        <f>INDEX(Mapping!$E$5:$E$20,MATCH($C131,Mapping!$A$5:$A$20,0))</f>
        <v/>
      </c>
      <c r="I131" s="5">
        <f>INDEX(Mapping!$G$30:$G$37,MATCH($B131,Mapping!$A$30:$A$37,0))</f>
        <v/>
      </c>
      <c r="J131" s="5">
        <f>INDEX(Mapping!$H$30:$H$37,MATCH($B131,Mapping!$A$30:$A$37,0))</f>
        <v/>
      </c>
      <c r="K131" s="5">
        <f>INDEX(Mapping!$H$5:$H$20,MATCH($C131,Mapping!$A$5:$A$20,0))</f>
        <v/>
      </c>
      <c r="L131" s="5">
        <f>INDEX(Mapping!$E$45:$E$58,MATCH($G131,Mapping!$A$45:$A$58,0))</f>
        <v/>
      </c>
      <c r="M131" s="5">
        <f>INDEX(Mapping!$D$62:$D$65,MATCH(INDEX(Mapping!$G$5:$G$20,MATCH($C131,Mapping!$A$5:$A$20,0)),Mapping!$A$62:$A$65,0))</f>
        <v/>
      </c>
      <c r="N131" s="36">
        <f>INDEX(Elasticities!$F$4:$I$200,MATCH("inc|"&amp;$E131&amp;"|"&amp;$D131,Elasticities!$A$4:$A$200,0),MATCH(Settings!$C$6,Elasticities!$F$3:$I$3,0))</f>
        <v/>
      </c>
      <c r="O131" s="36">
        <f>INDEX(Elasticities!$F$4:$I$200,MATCH("usg|"&amp;$E131&amp;"|"&amp;$D131,Elasticities!$A$4:$A$200,0),MATCH(Settings!$C$6,Elasticities!$F$3:$I$3,0))</f>
        <v/>
      </c>
      <c r="P131" s="36">
        <f>INDEX(Elasticities!$F$4:$I$200,MATCH("eff|"&amp;$E131&amp;"|"&amp;$D131,Elasticities!$A$4:$A$200,0),MATCH(Settings!$C$6,Elasticities!$F$3:$I$3,0))</f>
        <v/>
      </c>
      <c r="Q131" s="27">
        <f>INDEX(Elasticities!$F$4:$I$200,MATCH("aei|"&amp;$F131&amp;"|"&amp;$D131,Elasticities!$A$4:$A$200,0),MATCH(Settings!$C$6,Elasticities!$F$3:$I$3,0))</f>
        <v/>
      </c>
      <c r="R131" s="5">
        <f>INDEX(Inputs_prices!$E$5:$E$16,MATCH($G131,Inputs_prices!$A$5:$A$16,0))</f>
        <v/>
      </c>
      <c r="S131" s="27">
        <f>INDEX(Inputs_prices!$Q$5:$Q$16,MATCH($G131,Inputs_prices!$A$5:$A$16,0))</f>
        <v/>
      </c>
      <c r="T131" s="29">
        <f>INDEX(EF_GHG!$E$4:$E$1000,MATCH(Settings!$C$4&amp;"|"&amp;$B131&amp;"|"&amp;$H131,EF_GHG!$A$4:$A$1000,0))</f>
        <v/>
      </c>
      <c r="U131" s="47">
        <f>INDEX(EnergyCons!$F$4:$F$5000,MATCH(Settings!$C$4&amp;"|"&amp;Settings!$C$7&amp;"|"&amp;$C131&amp;"|"&amp;$B131,EnergyCons!$A$4:$A$5000,0))</f>
        <v/>
      </c>
    </row>
    <row r="132">
      <c r="A132" s="5">
        <f>$B132&amp;"|"&amp;$C132</f>
        <v/>
      </c>
      <c r="B132" s="8" t="inlineStr">
        <is>
          <t>bio</t>
        </is>
      </c>
      <c r="C132" s="8" t="inlineStr">
        <is>
          <t>oen</t>
        </is>
      </c>
      <c r="D132" s="5">
        <f>INDEX(Mapping!$D$5:$D$20,MATCH($C132,Mapping!$A$5:$A$20,0))</f>
        <v/>
      </c>
      <c r="E132" s="5">
        <f>INDEX(Mapping!$C$30:$C$37,MATCH($B132,Mapping!$A$30:$A$37,0))</f>
        <v/>
      </c>
      <c r="F132" s="5">
        <f>INDEX(Mapping!$D$30:$D$37,MATCH($B132,Mapping!$A$30:$A$37,0))</f>
        <v/>
      </c>
      <c r="G132" s="5">
        <f>$B132&amp;"."&amp;IF(INDEX(Mapping!$E$30:$E$37,MATCH($B132,Mapping!$A$30:$A$37,0))="sub",INDEX(Mapping!$F$5:$F$20,MATCH($C132,Mapping!$A$5:$A$20,0)),"all")</f>
        <v/>
      </c>
      <c r="H132" s="5">
        <f>INDEX(Mapping!$E$5:$E$20,MATCH($C132,Mapping!$A$5:$A$20,0))</f>
        <v/>
      </c>
      <c r="I132" s="5">
        <f>INDEX(Mapping!$G$30:$G$37,MATCH($B132,Mapping!$A$30:$A$37,0))</f>
        <v/>
      </c>
      <c r="J132" s="5">
        <f>INDEX(Mapping!$H$30:$H$37,MATCH($B132,Mapping!$A$30:$A$37,0))</f>
        <v/>
      </c>
      <c r="K132" s="5">
        <f>INDEX(Mapping!$H$5:$H$20,MATCH($C132,Mapping!$A$5:$A$20,0))</f>
        <v/>
      </c>
      <c r="L132" s="5">
        <f>INDEX(Mapping!$E$45:$E$58,MATCH($G132,Mapping!$A$45:$A$58,0))</f>
        <v/>
      </c>
      <c r="M132" s="5">
        <f>INDEX(Mapping!$D$62:$D$65,MATCH(INDEX(Mapping!$G$5:$G$20,MATCH($C132,Mapping!$A$5:$A$20,0)),Mapping!$A$62:$A$65,0))</f>
        <v/>
      </c>
      <c r="N132" s="36">
        <f>INDEX(Elasticities!$F$4:$I$200,MATCH("inc|"&amp;$E132&amp;"|"&amp;$D132,Elasticities!$A$4:$A$200,0),MATCH(Settings!$C$6,Elasticities!$F$3:$I$3,0))</f>
        <v/>
      </c>
      <c r="O132" s="36">
        <f>INDEX(Elasticities!$F$4:$I$200,MATCH("usg|"&amp;$E132&amp;"|"&amp;$D132,Elasticities!$A$4:$A$200,0),MATCH(Settings!$C$6,Elasticities!$F$3:$I$3,0))</f>
        <v/>
      </c>
      <c r="P132" s="36">
        <f>INDEX(Elasticities!$F$4:$I$200,MATCH("eff|"&amp;$E132&amp;"|"&amp;$D132,Elasticities!$A$4:$A$200,0),MATCH(Settings!$C$6,Elasticities!$F$3:$I$3,0))</f>
        <v/>
      </c>
      <c r="Q132" s="27">
        <f>INDEX(Elasticities!$F$4:$I$200,MATCH("aei|"&amp;$F132&amp;"|"&amp;$D132,Elasticities!$A$4:$A$200,0),MATCH(Settings!$C$6,Elasticities!$F$3:$I$3,0))</f>
        <v/>
      </c>
      <c r="R132" s="5">
        <f>INDEX(Inputs_prices!$E$5:$E$16,MATCH($G132,Inputs_prices!$A$5:$A$16,0))</f>
        <v/>
      </c>
      <c r="S132" s="27">
        <f>INDEX(Inputs_prices!$Q$5:$Q$16,MATCH($G132,Inputs_prices!$A$5:$A$16,0))</f>
        <v/>
      </c>
      <c r="T132" s="29">
        <f>INDEX(EF_GHG!$E$4:$E$1000,MATCH(Settings!$C$4&amp;"|"&amp;$B132&amp;"|"&amp;$H132,EF_GHG!$A$4:$A$1000,0))</f>
        <v/>
      </c>
      <c r="U132" s="47">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1" t="inlineStr">
        <is>
          <t>Inputs by price fuel: historical prices (real $/GJ) and forecasting coefficients (data step)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9" t="inlineStr">
        <is>
          <t>CPI index of the column year (ResultsYear = 1) -&gt;</t>
        </is>
      </c>
      <c r="T3" s="29">
        <f>INDEX(WEO!$F$4:$AZ$1000,MATCH("USA|pcpi",WEO!$A$4:$A$1000,0),MATCH(Settings!$C$8,WEO!$F$3:$AZ$3,0))/INDEX(WEO!$F$4:$AZ$1000,MATCH("USA|pcpi",WEO!$A$4:$A$1000,0),MATCH(T$4,WEO!$F$3:$AZ$3,0))</f>
        <v/>
      </c>
      <c r="U3" s="29">
        <f>INDEX(WEO!$F$4:$AZ$1000,MATCH("USA|pcpi",WEO!$A$4:$A$1000,0),MATCH(Settings!$C$8,WEO!$F$3:$AZ$3,0))/INDEX(WEO!$F$4:$AZ$1000,MATCH("USA|pcpi",WEO!$A$4:$A$1000,0),MATCH(U$4,WEO!$F$3:$AZ$3,0))</f>
        <v/>
      </c>
      <c r="V3" s="29">
        <f>INDEX(WEO!$F$4:$AZ$1000,MATCH("USA|pcpi",WEO!$A$4:$A$1000,0),MATCH(Settings!$C$8,WEO!$F$3:$AZ$3,0))/INDEX(WEO!$F$4:$AZ$1000,MATCH("USA|pcpi",WEO!$A$4:$A$1000,0),MATCH(V$4,WEO!$F$3:$AZ$3,0))</f>
        <v/>
      </c>
      <c r="W3" s="29">
        <f>INDEX(WEO!$F$4:$AZ$1000,MATCH("USA|pcpi",WEO!$A$4:$A$1000,0),MATCH(Settings!$C$8,WEO!$F$3:$AZ$3,0))/INDEX(WEO!$F$4:$AZ$1000,MATCH("USA|pcpi",WEO!$A$4:$A$1000,0),MATCH(W$4,WEO!$F$3:$AZ$3,0))</f>
        <v/>
      </c>
      <c r="X3" s="29">
        <f>INDEX(WEO!$F$4:$AZ$1000,MATCH("USA|pcpi",WEO!$A$4:$A$1000,0),MATCH(Settings!$C$8,WEO!$F$3:$AZ$3,0))/INDEX(WEO!$F$4:$AZ$1000,MATCH("USA|pcpi",WEO!$A$4:$A$1000,0),MATCH(X$4,WEO!$F$3:$AZ$3,0))</f>
        <v/>
      </c>
      <c r="Y3" s="29">
        <f>INDEX(WEO!$F$4:$AZ$1000,MATCH("USA|pcpi",WEO!$A$4:$A$1000,0),MATCH(Settings!$C$8,WEO!$F$3:$AZ$3,0))/INDEX(WEO!$F$4:$AZ$1000,MATCH("USA|pcpi",WEO!$A$4:$A$1000,0),MATCH(Y$4,WEO!$F$3:$AZ$3,0))</f>
        <v/>
      </c>
      <c r="Z3" s="29">
        <f>INDEX(WEO!$F$4:$AZ$1000,MATCH("USA|pcpi",WEO!$A$4:$A$1000,0),MATCH(Settings!$C$8,WEO!$F$3:$AZ$3,0))/INDEX(WEO!$F$4:$AZ$1000,MATCH("USA|pcpi",WEO!$A$4:$A$1000,0),MATCH(Z$4,WEO!$F$3:$AZ$3,0))</f>
        <v/>
      </c>
      <c r="AA3" s="29">
        <f>INDEX(WEO!$F$4:$AZ$1000,MATCH("USA|pcpi",WEO!$A$4:$A$1000,0),MATCH(Settings!$C$8,WEO!$F$3:$AZ$3,0))/INDEX(WEO!$F$4:$AZ$1000,MATCH("USA|pcpi",WEO!$A$4:$A$1000,0),MATCH(AA$4,WEO!$F$3:$AZ$3,0))</f>
        <v/>
      </c>
    </row>
    <row r="4" ht="72" customHeight="1">
      <c r="A4" s="6" t="inlineStr">
        <is>
          <t>Price code (fuel.sector)</t>
        </is>
      </c>
      <c r="B4" s="6" t="inlineStr">
        <is>
          <t>Label</t>
        </is>
      </c>
      <c r="C4" s="6" t="inlineStr">
        <is>
          <t>Fuel</t>
        </is>
      </c>
      <c r="D4" s="6" t="inlineStr">
        <is>
          <t>Sector</t>
        </is>
      </c>
      <c r="E4" s="6" t="inlineStr">
        <is>
          <t>Position (section 2 row)</t>
        </is>
      </c>
      <c r="F4" s="6" t="inlineStr">
        <is>
          <t>International price position (gp row)</t>
        </is>
      </c>
      <c r="G4" s="6" t="inlineStr">
        <is>
          <t>GJ per price unit</t>
        </is>
      </c>
      <c r="H4" s="6" t="inlineStr">
        <is>
          <t>Retail price from data? (1 = coal, gas, biomass)</t>
        </is>
      </c>
      <c r="I4" s="6" t="inlineStr">
        <is>
          <t>Raw pass-through coefficient (mit.ps, base year)</t>
        </is>
      </c>
      <c r="J4" s="6" t="inlineStr">
        <is>
          <t>Bucketed pass-through</t>
        </is>
      </c>
      <c r="K4" s="6" t="inlineStr">
        <is>
          <t>Chosen pass-through (Settings: price controls)</t>
        </is>
      </c>
      <c r="L4" s="6" t="inlineStr">
        <is>
          <t>Margin (mit.mar, base year, nominal price unit)</t>
        </is>
      </c>
      <c r="M4" s="6" t="inlineStr">
        <is>
          <t>Domestic production cost (base year, nominal $/GJ)</t>
        </is>
      </c>
      <c r="N4" s="6" t="inlineStr">
        <is>
          <t>Fixed supply cost fixsp (real $/GJ)</t>
        </is>
      </c>
      <c r="O4" s="6" t="inlineStr">
        <is>
          <t>VAT applies to final consumers? (assumption: residential and all-sector oil products)</t>
        </is>
      </c>
      <c r="P4" s="6" t="inlineStr">
        <is>
          <t>VAT rate assumption = general VAT rate (VAT_WEO) x consumer flag, used where the data are blank</t>
        </is>
      </c>
      <c r="Q4" s="6" t="inlineStr">
        <is>
          <t>VAT rate used (data, else assumption), last historical year</t>
        </is>
      </c>
      <c r="R4" s="6" t="inlineStr">
        <is>
          <t>Supply cost, last historical year (real $/GJ)</t>
        </is>
      </c>
      <c r="S4" s="6" t="inlineStr">
        <is>
          <t>Excise and other taxes, last historical year (real $/GJ)</t>
        </is>
      </c>
      <c r="T4" s="52" t="n">
        <v>2021</v>
      </c>
      <c r="U4" s="52" t="n">
        <v>2022</v>
      </c>
      <c r="V4" s="52" t="n">
        <v>2023</v>
      </c>
      <c r="W4" s="52" t="n">
        <v>2024</v>
      </c>
      <c r="X4" s="52" t="n">
        <v>2021</v>
      </c>
      <c r="Y4" s="52" t="n">
        <v>2022</v>
      </c>
      <c r="Z4" s="52" t="n">
        <v>2023</v>
      </c>
      <c r="AA4" s="52" t="n">
        <v>2024</v>
      </c>
    </row>
    <row r="5">
      <c r="A5" s="53" t="inlineStr">
        <is>
          <t>coa.pow</t>
        </is>
      </c>
      <c r="B5" s="53" t="inlineStr">
        <is>
          <t>Coal, Power</t>
        </is>
      </c>
      <c r="C5" s="53" t="inlineStr">
        <is>
          <t>coa</t>
        </is>
      </c>
      <c r="D5" s="53" t="inlineStr">
        <is>
          <t>pow</t>
        </is>
      </c>
      <c r="E5" s="54" t="n">
        <v>1</v>
      </c>
      <c r="F5" s="54" t="n">
        <v>2</v>
      </c>
      <c r="G5" s="40">
        <f>INDEX(Mapping!$G$30:$G$37,MATCH($C5,Mapping!$A$30:$A$37,0))</f>
        <v/>
      </c>
      <c r="H5" s="54" t="n">
        <v>1</v>
      </c>
      <c r="I5" s="36">
        <f>IFERROR(INDEX(Prices_dom!$A$6:$CU$2000,MATCH(Settings!$C$4&amp;Settings!$C$7,Prices_dom!$A$6:$A$2000,0),MATCH("mit.ps."&amp;$A5,Prices_dom!$A$5:$CU$5,0))+0,0)</f>
        <v/>
      </c>
      <c r="J5" s="36">
        <f>IF($I5&lt;=0.25,0,IF($I5&lt;=0.5,0.5,1))</f>
        <v/>
      </c>
      <c r="K5" s="36">
        <f>IF(LEFT(Settings!$C$9,6)="Manual",0.8,IF(LEFT(Settings!$C$9,4)="None",1,$J5))</f>
        <v/>
      </c>
      <c r="L5" s="40">
        <f>IFERROR(INDEX(Prices_dom!$A$6:$CU$2000,MATCH(Settings!$C$4&amp;Settings!$C$7,Prices_dom!$A$6:$A$2000,0),MATCH("mit.mar."&amp;$A5,Prices_dom!$A$5:$CU$5,0))+0,0)</f>
        <v/>
      </c>
      <c r="M5" s="40">
        <f>IFERROR(INDEX(Prices_dom!$A$6:$CU$2000,MATCH(Settings!$C$4&amp;Settings!$C$7,Prices_dom!$A$6:$A$2000,0),MATCH("mit.coa.prod.cost",Prices_dom!$A$5:$CU$5,0))+0,0)</f>
        <v/>
      </c>
      <c r="N5" s="40">
        <f>($L5+$J5*$M5)*INDEX($T$3:$W$3,MATCH(Settings!$C$7,$T$4:$W$4,0))/$G5</f>
        <v/>
      </c>
      <c r="O5" s="55" t="n">
        <v>0</v>
      </c>
      <c r="P5" s="56">
        <f>$O5*IFERROR(INDEX(Prices_dom!$A$6:$CU$2000,MATCH(Settings!$C$4&amp;Settings!$C$10,Prices_dom!$A$6:$A$2000,0),MATCH("VAT_WEO",Prices_dom!$A$5:$CU$5,0))+0,0)</f>
        <v/>
      </c>
      <c r="Q5" s="27">
        <f>IF(IFERROR(INDEX(Prices_dom!$A$6:$CU$2000,MATCH(Settings!$C$4&amp;Settings!$C$10,Prices_dom!$A$6:$A$2000,0),MATCH("mit.vatrate."&amp;$A5,Prices_dom!$A$5:$CU$5,0))+0,0)&gt;0,IFERROR(INDEX(Prices_dom!$A$6:$CU$2000,MATCH(Settings!$C$4&amp;Settings!$C$10,Prices_dom!$A$6:$A$2000,0),MATCH("mit.vatrate."&amp;$A5,Prices_dom!$A$5:$CU$5,0))+0,0),$P5)</f>
        <v/>
      </c>
      <c r="R5" s="40">
        <f>INDEX($T5:$W5,MATCH(Settings!$C$10,$T$4:$W$4,0))</f>
        <v/>
      </c>
      <c r="S5" s="40">
        <f>INDEX($X5:$AA5,MATCH(Settings!$C$10,$X$4:$AA$4,0))</f>
        <v/>
      </c>
      <c r="T5" s="40">
        <f>IFERROR(INDEX(Prices_dom!$A$6:$CU$2000,MATCH(Settings!$C$4&amp;T$4,Prices_dom!$A$6:$A$2000,0),MATCH("mit.sp."&amp;$A5,Prices_dom!$A$5:$CU$5,0))+0,0)*T$3/$G5</f>
        <v/>
      </c>
      <c r="U5" s="40">
        <f>IFERROR(INDEX(Prices_dom!$A$6:$CU$2000,MATCH(Settings!$C$4&amp;U$4,Prices_dom!$A$6:$A$2000,0),MATCH("mit.sp."&amp;$A5,Prices_dom!$A$5:$CU$5,0))+0,0)*U$3/$G5</f>
        <v/>
      </c>
      <c r="V5" s="40">
        <f>IFERROR(INDEX(Prices_dom!$A$6:$CU$2000,MATCH(Settings!$C$4&amp;V$4,Prices_dom!$A$6:$A$2000,0),MATCH("mit.sp."&amp;$A5,Prices_dom!$A$5:$CU$5,0))+0,0)*V$3/$G5</f>
        <v/>
      </c>
      <c r="W5" s="40">
        <f>IFERROR(INDEX(Prices_dom!$A$6:$CU$2000,MATCH(Settings!$C$4&amp;W$4,Prices_dom!$A$6:$A$2000,0),MATCH("mit.sp."&amp;$A5,Prices_dom!$A$5:$CU$5,0))+0,0)*W$3/$G5</f>
        <v/>
      </c>
      <c r="X5" s="40">
        <f>IF($H5=1,IFERROR(INDEX(Prices_dom!$A$6:$CU$2000,MATCH(Settings!$C$4&amp;X$4,Prices_dom!$A$6:$A$2000,0),MATCH("mit.rp."&amp;$A5,Prices_dom!$A$5:$CU$5,0))+0,0)/(1+IF(IFERROR(INDEX(Prices_dom!$A$6:$CU$2000,MATCH(Settings!$C$4&amp;X$4,Prices_dom!$A$6:$A$2000,0),MATCH("mit.vatrate."&amp;$A5,Prices_dom!$A$5:$CU$5,0))+0,0)&gt;0,IFERROR(INDEX(Prices_dom!$A$6:$CU$2000,MATCH(Settings!$C$4&amp;X$4,Prices_dom!$A$6:$A$2000,0),MATCH("mit.vatrate."&amp;$A5,Prices_dom!$A$5:$CU$5,0))+0,0),$O5*IFERROR(INDEX(Prices_dom!$A$6:$CU$2000,MATCH(Settings!$C$4&amp;X$4,Prices_dom!$A$6:$A$2000,0),MATCH("VAT_WEO",Prices_dom!$A$5:$CU$5,0))+0,0)))-IFERROR(INDEX(Prices_dom!$A$6:$CU$2000,MATCH(Settings!$C$4&amp;X$4,Prices_dom!$A$6:$A$2000,0),MATCH("mit.sp."&amp;$A5,Prices_dom!$A$5:$CU$5,0))+0,0),IFERROR(INDEX(Prices_dom!$A$6:$CU$2000,MATCH(Settings!$C$4&amp;X$4,Prices_dom!$A$6:$A$2000,0),MATCH("mit.txo."&amp;$A5,Prices_dom!$A$5:$CU$5,0))+0,0))*X$3/$G5</f>
        <v/>
      </c>
      <c r="Y5" s="40">
        <f>IF($H5=1,IFERROR(INDEX(Prices_dom!$A$6:$CU$2000,MATCH(Settings!$C$4&amp;Y$4,Prices_dom!$A$6:$A$2000,0),MATCH("mit.rp."&amp;$A5,Prices_dom!$A$5:$CU$5,0))+0,0)/(1+IF(IFERROR(INDEX(Prices_dom!$A$6:$CU$2000,MATCH(Settings!$C$4&amp;Y$4,Prices_dom!$A$6:$A$2000,0),MATCH("mit.vatrate."&amp;$A5,Prices_dom!$A$5:$CU$5,0))+0,0)&gt;0,IFERROR(INDEX(Prices_dom!$A$6:$CU$2000,MATCH(Settings!$C$4&amp;Y$4,Prices_dom!$A$6:$A$2000,0),MATCH("mit.vatrate."&amp;$A5,Prices_dom!$A$5:$CU$5,0))+0,0),$O5*IFERROR(INDEX(Prices_dom!$A$6:$CU$2000,MATCH(Settings!$C$4&amp;Y$4,Prices_dom!$A$6:$A$2000,0),MATCH("VAT_WEO",Prices_dom!$A$5:$CU$5,0))+0,0)))-IFERROR(INDEX(Prices_dom!$A$6:$CU$2000,MATCH(Settings!$C$4&amp;Y$4,Prices_dom!$A$6:$A$2000,0),MATCH("mit.sp."&amp;$A5,Prices_dom!$A$5:$CU$5,0))+0,0),IFERROR(INDEX(Prices_dom!$A$6:$CU$2000,MATCH(Settings!$C$4&amp;Y$4,Prices_dom!$A$6:$A$2000,0),MATCH("mit.txo."&amp;$A5,Prices_dom!$A$5:$CU$5,0))+0,0))*Y$3/$G5</f>
        <v/>
      </c>
      <c r="Z5" s="40">
        <f>IF($H5=1,IFERROR(INDEX(Prices_dom!$A$6:$CU$2000,MATCH(Settings!$C$4&amp;Z$4,Prices_dom!$A$6:$A$2000,0),MATCH("mit.rp."&amp;$A5,Prices_dom!$A$5:$CU$5,0))+0,0)/(1+IF(IFERROR(INDEX(Prices_dom!$A$6:$CU$2000,MATCH(Settings!$C$4&amp;Z$4,Prices_dom!$A$6:$A$2000,0),MATCH("mit.vatrate."&amp;$A5,Prices_dom!$A$5:$CU$5,0))+0,0)&gt;0,IFERROR(INDEX(Prices_dom!$A$6:$CU$2000,MATCH(Settings!$C$4&amp;Z$4,Prices_dom!$A$6:$A$2000,0),MATCH("mit.vatrate."&amp;$A5,Prices_dom!$A$5:$CU$5,0))+0,0),$O5*IFERROR(INDEX(Prices_dom!$A$6:$CU$2000,MATCH(Settings!$C$4&amp;Z$4,Prices_dom!$A$6:$A$2000,0),MATCH("VAT_WEO",Prices_dom!$A$5:$CU$5,0))+0,0)))-IFERROR(INDEX(Prices_dom!$A$6:$CU$2000,MATCH(Settings!$C$4&amp;Z$4,Prices_dom!$A$6:$A$2000,0),MATCH("mit.sp."&amp;$A5,Prices_dom!$A$5:$CU$5,0))+0,0),IFERROR(INDEX(Prices_dom!$A$6:$CU$2000,MATCH(Settings!$C$4&amp;Z$4,Prices_dom!$A$6:$A$2000,0),MATCH("mit.txo."&amp;$A5,Prices_dom!$A$5:$CU$5,0))+0,0))*Z$3/$G5</f>
        <v/>
      </c>
      <c r="AA5" s="40">
        <f>IF($H5=1,IFERROR(INDEX(Prices_dom!$A$6:$CU$2000,MATCH(Settings!$C$4&amp;AA$4,Prices_dom!$A$6:$A$2000,0),MATCH("mit.rp."&amp;$A5,Prices_dom!$A$5:$CU$5,0))+0,0)/(1+IF(IFERROR(INDEX(Prices_dom!$A$6:$CU$2000,MATCH(Settings!$C$4&amp;AA$4,Prices_dom!$A$6:$A$2000,0),MATCH("mit.vatrate."&amp;$A5,Prices_dom!$A$5:$CU$5,0))+0,0)&gt;0,IFERROR(INDEX(Prices_dom!$A$6:$CU$2000,MATCH(Settings!$C$4&amp;AA$4,Prices_dom!$A$6:$A$2000,0),MATCH("mit.vatrate."&amp;$A5,Prices_dom!$A$5:$CU$5,0))+0,0),$O5*IFERROR(INDEX(Prices_dom!$A$6:$CU$2000,MATCH(Settings!$C$4&amp;AA$4,Prices_dom!$A$6:$A$2000,0),MATCH("VAT_WEO",Prices_dom!$A$5:$CU$5,0))+0,0)))-IFERROR(INDEX(Prices_dom!$A$6:$CU$2000,MATCH(Settings!$C$4&amp;AA$4,Prices_dom!$A$6:$A$2000,0),MATCH("mit.sp."&amp;$A5,Prices_dom!$A$5:$CU$5,0))+0,0),IFERROR(INDEX(Prices_dom!$A$6:$CU$2000,MATCH(Settings!$C$4&amp;AA$4,Prices_dom!$A$6:$A$2000,0),MATCH("mit.txo."&amp;$A5,Prices_dom!$A$5:$CU$5,0))+0,0))*AA$3/$G5</f>
        <v/>
      </c>
    </row>
    <row r="6">
      <c r="A6" s="53" t="inlineStr">
        <is>
          <t>coa.res</t>
        </is>
      </c>
      <c r="B6" s="53" t="inlineStr">
        <is>
          <t>Coal, Residential</t>
        </is>
      </c>
      <c r="C6" s="53" t="inlineStr">
        <is>
          <t>coa</t>
        </is>
      </c>
      <c r="D6" s="53" t="inlineStr">
        <is>
          <t>res</t>
        </is>
      </c>
      <c r="E6" s="54" t="n">
        <v>2</v>
      </c>
      <c r="F6" s="54" t="n">
        <v>2</v>
      </c>
      <c r="G6" s="40">
        <f>INDEX(Mapping!$G$30:$G$37,MATCH($C6,Mapping!$A$30:$A$37,0))</f>
        <v/>
      </c>
      <c r="H6" s="54" t="n">
        <v>1</v>
      </c>
      <c r="I6" s="36">
        <f>IFERROR(INDEX(Prices_dom!$A$6:$CU$2000,MATCH(Settings!$C$4&amp;Settings!$C$7,Prices_dom!$A$6:$A$2000,0),MATCH("mit.ps."&amp;$A6,Prices_dom!$A$5:$CU$5,0))+0,0)</f>
        <v/>
      </c>
      <c r="J6" s="36">
        <f>IF($I6&lt;=0.25,0,IF($I6&lt;=0.5,0.5,1))</f>
        <v/>
      </c>
      <c r="K6" s="36">
        <f>IF(LEFT(Settings!$C$9,6)="Manual",0.8,IF(LEFT(Settings!$C$9,4)="None",1,$J6))</f>
        <v/>
      </c>
      <c r="L6" s="40">
        <f>IFERROR(INDEX(Prices_dom!$A$6:$CU$2000,MATCH(Settings!$C$4&amp;Settings!$C$7,Prices_dom!$A$6:$A$2000,0),MATCH("mit.mar."&amp;$A6,Prices_dom!$A$5:$CU$5,0))+0,0)</f>
        <v/>
      </c>
      <c r="M6" s="40">
        <f>IFERROR(INDEX(Prices_dom!$A$6:$CU$2000,MATCH(Settings!$C$4&amp;Settings!$C$7,Prices_dom!$A$6:$A$2000,0),MATCH("mit.coa.prod.cost",Prices_dom!$A$5:$CU$5,0))+0,0)</f>
        <v/>
      </c>
      <c r="N6" s="40">
        <f>($L6+$J6*$M6)*INDEX($T$3:$W$3,MATCH(Settings!$C$7,$T$4:$W$4,0))/$G6</f>
        <v/>
      </c>
      <c r="O6" s="55" t="n">
        <v>1</v>
      </c>
      <c r="P6" s="56">
        <f>$O6*IFERROR(INDEX(Prices_dom!$A$6:$CU$2000,MATCH(Settings!$C$4&amp;Settings!$C$10,Prices_dom!$A$6:$A$2000,0),MATCH("VAT_WEO",Prices_dom!$A$5:$CU$5,0))+0,0)</f>
        <v/>
      </c>
      <c r="Q6" s="27">
        <f>IF(IFERROR(INDEX(Prices_dom!$A$6:$CU$2000,MATCH(Settings!$C$4&amp;Settings!$C$10,Prices_dom!$A$6:$A$2000,0),MATCH("mit.vatrate."&amp;$A6,Prices_dom!$A$5:$CU$5,0))+0,0)&gt;0,IFERROR(INDEX(Prices_dom!$A$6:$CU$2000,MATCH(Settings!$C$4&amp;Settings!$C$10,Prices_dom!$A$6:$A$2000,0),MATCH("mit.vatrate."&amp;$A6,Prices_dom!$A$5:$CU$5,0))+0,0),$P6)</f>
        <v/>
      </c>
      <c r="R6" s="40">
        <f>INDEX($T6:$W6,MATCH(Settings!$C$10,$T$4:$W$4,0))</f>
        <v/>
      </c>
      <c r="S6" s="40">
        <f>INDEX($X6:$AA6,MATCH(Settings!$C$10,$X$4:$AA$4,0))</f>
        <v/>
      </c>
      <c r="T6" s="40">
        <f>IFERROR(INDEX(Prices_dom!$A$6:$CU$2000,MATCH(Settings!$C$4&amp;T$4,Prices_dom!$A$6:$A$2000,0),MATCH("mit.sp."&amp;$A6,Prices_dom!$A$5:$CU$5,0))+0,0)*T$3/$G6</f>
        <v/>
      </c>
      <c r="U6" s="40">
        <f>IFERROR(INDEX(Prices_dom!$A$6:$CU$2000,MATCH(Settings!$C$4&amp;U$4,Prices_dom!$A$6:$A$2000,0),MATCH("mit.sp."&amp;$A6,Prices_dom!$A$5:$CU$5,0))+0,0)*U$3/$G6</f>
        <v/>
      </c>
      <c r="V6" s="40">
        <f>IFERROR(INDEX(Prices_dom!$A$6:$CU$2000,MATCH(Settings!$C$4&amp;V$4,Prices_dom!$A$6:$A$2000,0),MATCH("mit.sp."&amp;$A6,Prices_dom!$A$5:$CU$5,0))+0,0)*V$3/$G6</f>
        <v/>
      </c>
      <c r="W6" s="40">
        <f>IFERROR(INDEX(Prices_dom!$A$6:$CU$2000,MATCH(Settings!$C$4&amp;W$4,Prices_dom!$A$6:$A$2000,0),MATCH("mit.sp."&amp;$A6,Prices_dom!$A$5:$CU$5,0))+0,0)*W$3/$G6</f>
        <v/>
      </c>
      <c r="X6" s="40">
        <f>IF($H6=1,IFERROR(INDEX(Prices_dom!$A$6:$CU$2000,MATCH(Settings!$C$4&amp;X$4,Prices_dom!$A$6:$A$2000,0),MATCH("mit.rp."&amp;$A6,Prices_dom!$A$5:$CU$5,0))+0,0)/(1+IF(IFERROR(INDEX(Prices_dom!$A$6:$CU$2000,MATCH(Settings!$C$4&amp;X$4,Prices_dom!$A$6:$A$2000,0),MATCH("mit.vatrate."&amp;$A6,Prices_dom!$A$5:$CU$5,0))+0,0)&gt;0,IFERROR(INDEX(Prices_dom!$A$6:$CU$2000,MATCH(Settings!$C$4&amp;X$4,Prices_dom!$A$6:$A$2000,0),MATCH("mit.vatrate."&amp;$A6,Prices_dom!$A$5:$CU$5,0))+0,0),$O6*IFERROR(INDEX(Prices_dom!$A$6:$CU$2000,MATCH(Settings!$C$4&amp;X$4,Prices_dom!$A$6:$A$2000,0),MATCH("VAT_WEO",Prices_dom!$A$5:$CU$5,0))+0,0)))-IFERROR(INDEX(Prices_dom!$A$6:$CU$2000,MATCH(Settings!$C$4&amp;X$4,Prices_dom!$A$6:$A$2000,0),MATCH("mit.sp."&amp;$A6,Prices_dom!$A$5:$CU$5,0))+0,0),IFERROR(INDEX(Prices_dom!$A$6:$CU$2000,MATCH(Settings!$C$4&amp;X$4,Prices_dom!$A$6:$A$2000,0),MATCH("mit.txo."&amp;$A6,Prices_dom!$A$5:$CU$5,0))+0,0))*X$3/$G6</f>
        <v/>
      </c>
      <c r="Y6" s="40">
        <f>IF($H6=1,IFERROR(INDEX(Prices_dom!$A$6:$CU$2000,MATCH(Settings!$C$4&amp;Y$4,Prices_dom!$A$6:$A$2000,0),MATCH("mit.rp."&amp;$A6,Prices_dom!$A$5:$CU$5,0))+0,0)/(1+IF(IFERROR(INDEX(Prices_dom!$A$6:$CU$2000,MATCH(Settings!$C$4&amp;Y$4,Prices_dom!$A$6:$A$2000,0),MATCH("mit.vatrate."&amp;$A6,Prices_dom!$A$5:$CU$5,0))+0,0)&gt;0,IFERROR(INDEX(Prices_dom!$A$6:$CU$2000,MATCH(Settings!$C$4&amp;Y$4,Prices_dom!$A$6:$A$2000,0),MATCH("mit.vatrate."&amp;$A6,Prices_dom!$A$5:$CU$5,0))+0,0),$O6*IFERROR(INDEX(Prices_dom!$A$6:$CU$2000,MATCH(Settings!$C$4&amp;Y$4,Prices_dom!$A$6:$A$2000,0),MATCH("VAT_WEO",Prices_dom!$A$5:$CU$5,0))+0,0)))-IFERROR(INDEX(Prices_dom!$A$6:$CU$2000,MATCH(Settings!$C$4&amp;Y$4,Prices_dom!$A$6:$A$2000,0),MATCH("mit.sp."&amp;$A6,Prices_dom!$A$5:$CU$5,0))+0,0),IFERROR(INDEX(Prices_dom!$A$6:$CU$2000,MATCH(Settings!$C$4&amp;Y$4,Prices_dom!$A$6:$A$2000,0),MATCH("mit.txo."&amp;$A6,Prices_dom!$A$5:$CU$5,0))+0,0))*Y$3/$G6</f>
        <v/>
      </c>
      <c r="Z6" s="40">
        <f>IF($H6=1,IFERROR(INDEX(Prices_dom!$A$6:$CU$2000,MATCH(Settings!$C$4&amp;Z$4,Prices_dom!$A$6:$A$2000,0),MATCH("mit.rp."&amp;$A6,Prices_dom!$A$5:$CU$5,0))+0,0)/(1+IF(IFERROR(INDEX(Prices_dom!$A$6:$CU$2000,MATCH(Settings!$C$4&amp;Z$4,Prices_dom!$A$6:$A$2000,0),MATCH("mit.vatrate."&amp;$A6,Prices_dom!$A$5:$CU$5,0))+0,0)&gt;0,IFERROR(INDEX(Prices_dom!$A$6:$CU$2000,MATCH(Settings!$C$4&amp;Z$4,Prices_dom!$A$6:$A$2000,0),MATCH("mit.vatrate."&amp;$A6,Prices_dom!$A$5:$CU$5,0))+0,0),$O6*IFERROR(INDEX(Prices_dom!$A$6:$CU$2000,MATCH(Settings!$C$4&amp;Z$4,Prices_dom!$A$6:$A$2000,0),MATCH("VAT_WEO",Prices_dom!$A$5:$CU$5,0))+0,0)))-IFERROR(INDEX(Prices_dom!$A$6:$CU$2000,MATCH(Settings!$C$4&amp;Z$4,Prices_dom!$A$6:$A$2000,0),MATCH("mit.sp."&amp;$A6,Prices_dom!$A$5:$CU$5,0))+0,0),IFERROR(INDEX(Prices_dom!$A$6:$CU$2000,MATCH(Settings!$C$4&amp;Z$4,Prices_dom!$A$6:$A$2000,0),MATCH("mit.txo."&amp;$A6,Prices_dom!$A$5:$CU$5,0))+0,0))*Z$3/$G6</f>
        <v/>
      </c>
      <c r="AA6" s="40">
        <f>IF($H6=1,IFERROR(INDEX(Prices_dom!$A$6:$CU$2000,MATCH(Settings!$C$4&amp;AA$4,Prices_dom!$A$6:$A$2000,0),MATCH("mit.rp."&amp;$A6,Prices_dom!$A$5:$CU$5,0))+0,0)/(1+IF(IFERROR(INDEX(Prices_dom!$A$6:$CU$2000,MATCH(Settings!$C$4&amp;AA$4,Prices_dom!$A$6:$A$2000,0),MATCH("mit.vatrate."&amp;$A6,Prices_dom!$A$5:$CU$5,0))+0,0)&gt;0,IFERROR(INDEX(Prices_dom!$A$6:$CU$2000,MATCH(Settings!$C$4&amp;AA$4,Prices_dom!$A$6:$A$2000,0),MATCH("mit.vatrate."&amp;$A6,Prices_dom!$A$5:$CU$5,0))+0,0),$O6*IFERROR(INDEX(Prices_dom!$A$6:$CU$2000,MATCH(Settings!$C$4&amp;AA$4,Prices_dom!$A$6:$A$2000,0),MATCH("VAT_WEO",Prices_dom!$A$5:$CU$5,0))+0,0)))-IFERROR(INDEX(Prices_dom!$A$6:$CU$2000,MATCH(Settings!$C$4&amp;AA$4,Prices_dom!$A$6:$A$2000,0),MATCH("mit.sp."&amp;$A6,Prices_dom!$A$5:$CU$5,0))+0,0),IFERROR(INDEX(Prices_dom!$A$6:$CU$2000,MATCH(Settings!$C$4&amp;AA$4,Prices_dom!$A$6:$A$2000,0),MATCH("mit.txo."&amp;$A6,Prices_dom!$A$5:$CU$5,0))+0,0))*AA$3/$G6</f>
        <v/>
      </c>
    </row>
    <row r="7">
      <c r="A7" s="53" t="inlineStr">
        <is>
          <t>coa.ind</t>
        </is>
      </c>
      <c r="B7" s="53" t="inlineStr">
        <is>
          <t>Coal, Industry</t>
        </is>
      </c>
      <c r="C7" s="53" t="inlineStr">
        <is>
          <t>coa</t>
        </is>
      </c>
      <c r="D7" s="53" t="inlineStr">
        <is>
          <t>ind</t>
        </is>
      </c>
      <c r="E7" s="54" t="n">
        <v>3</v>
      </c>
      <c r="F7" s="54" t="n">
        <v>2</v>
      </c>
      <c r="G7" s="40">
        <f>INDEX(Mapping!$G$30:$G$37,MATCH($C7,Mapping!$A$30:$A$37,0))</f>
        <v/>
      </c>
      <c r="H7" s="54" t="n">
        <v>1</v>
      </c>
      <c r="I7" s="36">
        <f>IFERROR(INDEX(Prices_dom!$A$6:$CU$2000,MATCH(Settings!$C$4&amp;Settings!$C$7,Prices_dom!$A$6:$A$2000,0),MATCH("mit.ps."&amp;$A7,Prices_dom!$A$5:$CU$5,0))+0,0)</f>
        <v/>
      </c>
      <c r="J7" s="36">
        <f>IF($I7&lt;=0.25,0,IF($I7&lt;=0.5,0.5,1))</f>
        <v/>
      </c>
      <c r="K7" s="36">
        <f>IF(LEFT(Settings!$C$9,6)="Manual",0.8,IF(LEFT(Settings!$C$9,4)="None",1,$J7))</f>
        <v/>
      </c>
      <c r="L7" s="40">
        <f>IFERROR(INDEX(Prices_dom!$A$6:$CU$2000,MATCH(Settings!$C$4&amp;Settings!$C$7,Prices_dom!$A$6:$A$2000,0),MATCH("mit.mar."&amp;$A7,Prices_dom!$A$5:$CU$5,0))+0,0)</f>
        <v/>
      </c>
      <c r="M7" s="40">
        <f>IFERROR(INDEX(Prices_dom!$A$6:$CU$2000,MATCH(Settings!$C$4&amp;Settings!$C$7,Prices_dom!$A$6:$A$2000,0),MATCH("mit.coa.prod.cost",Prices_dom!$A$5:$CU$5,0))+0,0)</f>
        <v/>
      </c>
      <c r="N7" s="40">
        <f>($L7+$J7*$M7)*INDEX($T$3:$W$3,MATCH(Settings!$C$7,$T$4:$W$4,0))/$G7</f>
        <v/>
      </c>
      <c r="O7" s="55" t="n">
        <v>0</v>
      </c>
      <c r="P7" s="56">
        <f>$O7*IFERROR(INDEX(Prices_dom!$A$6:$CU$2000,MATCH(Settings!$C$4&amp;Settings!$C$10,Prices_dom!$A$6:$A$2000,0),MATCH("VAT_WEO",Prices_dom!$A$5:$CU$5,0))+0,0)</f>
        <v/>
      </c>
      <c r="Q7" s="27">
        <f>IF(IFERROR(INDEX(Prices_dom!$A$6:$CU$2000,MATCH(Settings!$C$4&amp;Settings!$C$10,Prices_dom!$A$6:$A$2000,0),MATCH("mit.vatrate."&amp;$A7,Prices_dom!$A$5:$CU$5,0))+0,0)&gt;0,IFERROR(INDEX(Prices_dom!$A$6:$CU$2000,MATCH(Settings!$C$4&amp;Settings!$C$10,Prices_dom!$A$6:$A$2000,0),MATCH("mit.vatrate."&amp;$A7,Prices_dom!$A$5:$CU$5,0))+0,0),$P7)</f>
        <v/>
      </c>
      <c r="R7" s="40">
        <f>INDEX($T7:$W7,MATCH(Settings!$C$10,$T$4:$W$4,0))</f>
        <v/>
      </c>
      <c r="S7" s="40">
        <f>INDEX($X7:$AA7,MATCH(Settings!$C$10,$X$4:$AA$4,0))</f>
        <v/>
      </c>
      <c r="T7" s="40">
        <f>IFERROR(INDEX(Prices_dom!$A$6:$CU$2000,MATCH(Settings!$C$4&amp;T$4,Prices_dom!$A$6:$A$2000,0),MATCH("mit.sp."&amp;$A7,Prices_dom!$A$5:$CU$5,0))+0,0)*T$3/$G7</f>
        <v/>
      </c>
      <c r="U7" s="40">
        <f>IFERROR(INDEX(Prices_dom!$A$6:$CU$2000,MATCH(Settings!$C$4&amp;U$4,Prices_dom!$A$6:$A$2000,0),MATCH("mit.sp."&amp;$A7,Prices_dom!$A$5:$CU$5,0))+0,0)*U$3/$G7</f>
        <v/>
      </c>
      <c r="V7" s="40">
        <f>IFERROR(INDEX(Prices_dom!$A$6:$CU$2000,MATCH(Settings!$C$4&amp;V$4,Prices_dom!$A$6:$A$2000,0),MATCH("mit.sp."&amp;$A7,Prices_dom!$A$5:$CU$5,0))+0,0)*V$3/$G7</f>
        <v/>
      </c>
      <c r="W7" s="40">
        <f>IFERROR(INDEX(Prices_dom!$A$6:$CU$2000,MATCH(Settings!$C$4&amp;W$4,Prices_dom!$A$6:$A$2000,0),MATCH("mit.sp."&amp;$A7,Prices_dom!$A$5:$CU$5,0))+0,0)*W$3/$G7</f>
        <v/>
      </c>
      <c r="X7" s="40">
        <f>IF($H7=1,IFERROR(INDEX(Prices_dom!$A$6:$CU$2000,MATCH(Settings!$C$4&amp;X$4,Prices_dom!$A$6:$A$2000,0),MATCH("mit.rp."&amp;$A7,Prices_dom!$A$5:$CU$5,0))+0,0)/(1+IF(IFERROR(INDEX(Prices_dom!$A$6:$CU$2000,MATCH(Settings!$C$4&amp;X$4,Prices_dom!$A$6:$A$2000,0),MATCH("mit.vatrate."&amp;$A7,Prices_dom!$A$5:$CU$5,0))+0,0)&gt;0,IFERROR(INDEX(Prices_dom!$A$6:$CU$2000,MATCH(Settings!$C$4&amp;X$4,Prices_dom!$A$6:$A$2000,0),MATCH("mit.vatrate."&amp;$A7,Prices_dom!$A$5:$CU$5,0))+0,0),$O7*IFERROR(INDEX(Prices_dom!$A$6:$CU$2000,MATCH(Settings!$C$4&amp;X$4,Prices_dom!$A$6:$A$2000,0),MATCH("VAT_WEO",Prices_dom!$A$5:$CU$5,0))+0,0)))-IFERROR(INDEX(Prices_dom!$A$6:$CU$2000,MATCH(Settings!$C$4&amp;X$4,Prices_dom!$A$6:$A$2000,0),MATCH("mit.sp."&amp;$A7,Prices_dom!$A$5:$CU$5,0))+0,0),IFERROR(INDEX(Prices_dom!$A$6:$CU$2000,MATCH(Settings!$C$4&amp;X$4,Prices_dom!$A$6:$A$2000,0),MATCH("mit.txo."&amp;$A7,Prices_dom!$A$5:$CU$5,0))+0,0))*X$3/$G7</f>
        <v/>
      </c>
      <c r="Y7" s="40">
        <f>IF($H7=1,IFERROR(INDEX(Prices_dom!$A$6:$CU$2000,MATCH(Settings!$C$4&amp;Y$4,Prices_dom!$A$6:$A$2000,0),MATCH("mit.rp."&amp;$A7,Prices_dom!$A$5:$CU$5,0))+0,0)/(1+IF(IFERROR(INDEX(Prices_dom!$A$6:$CU$2000,MATCH(Settings!$C$4&amp;Y$4,Prices_dom!$A$6:$A$2000,0),MATCH("mit.vatrate."&amp;$A7,Prices_dom!$A$5:$CU$5,0))+0,0)&gt;0,IFERROR(INDEX(Prices_dom!$A$6:$CU$2000,MATCH(Settings!$C$4&amp;Y$4,Prices_dom!$A$6:$A$2000,0),MATCH("mit.vatrate."&amp;$A7,Prices_dom!$A$5:$CU$5,0))+0,0),$O7*IFERROR(INDEX(Prices_dom!$A$6:$CU$2000,MATCH(Settings!$C$4&amp;Y$4,Prices_dom!$A$6:$A$2000,0),MATCH("VAT_WEO",Prices_dom!$A$5:$CU$5,0))+0,0)))-IFERROR(INDEX(Prices_dom!$A$6:$CU$2000,MATCH(Settings!$C$4&amp;Y$4,Prices_dom!$A$6:$A$2000,0),MATCH("mit.sp."&amp;$A7,Prices_dom!$A$5:$CU$5,0))+0,0),IFERROR(INDEX(Prices_dom!$A$6:$CU$2000,MATCH(Settings!$C$4&amp;Y$4,Prices_dom!$A$6:$A$2000,0),MATCH("mit.txo."&amp;$A7,Prices_dom!$A$5:$CU$5,0))+0,0))*Y$3/$G7</f>
        <v/>
      </c>
      <c r="Z7" s="40">
        <f>IF($H7=1,IFERROR(INDEX(Prices_dom!$A$6:$CU$2000,MATCH(Settings!$C$4&amp;Z$4,Prices_dom!$A$6:$A$2000,0),MATCH("mit.rp."&amp;$A7,Prices_dom!$A$5:$CU$5,0))+0,0)/(1+IF(IFERROR(INDEX(Prices_dom!$A$6:$CU$2000,MATCH(Settings!$C$4&amp;Z$4,Prices_dom!$A$6:$A$2000,0),MATCH("mit.vatrate."&amp;$A7,Prices_dom!$A$5:$CU$5,0))+0,0)&gt;0,IFERROR(INDEX(Prices_dom!$A$6:$CU$2000,MATCH(Settings!$C$4&amp;Z$4,Prices_dom!$A$6:$A$2000,0),MATCH("mit.vatrate."&amp;$A7,Prices_dom!$A$5:$CU$5,0))+0,0),$O7*IFERROR(INDEX(Prices_dom!$A$6:$CU$2000,MATCH(Settings!$C$4&amp;Z$4,Prices_dom!$A$6:$A$2000,0),MATCH("VAT_WEO",Prices_dom!$A$5:$CU$5,0))+0,0)))-IFERROR(INDEX(Prices_dom!$A$6:$CU$2000,MATCH(Settings!$C$4&amp;Z$4,Prices_dom!$A$6:$A$2000,0),MATCH("mit.sp."&amp;$A7,Prices_dom!$A$5:$CU$5,0))+0,0),IFERROR(INDEX(Prices_dom!$A$6:$CU$2000,MATCH(Settings!$C$4&amp;Z$4,Prices_dom!$A$6:$A$2000,0),MATCH("mit.txo."&amp;$A7,Prices_dom!$A$5:$CU$5,0))+0,0))*Z$3/$G7</f>
        <v/>
      </c>
      <c r="AA7" s="40">
        <f>IF($H7=1,IFERROR(INDEX(Prices_dom!$A$6:$CU$2000,MATCH(Settings!$C$4&amp;AA$4,Prices_dom!$A$6:$A$2000,0),MATCH("mit.rp."&amp;$A7,Prices_dom!$A$5:$CU$5,0))+0,0)/(1+IF(IFERROR(INDEX(Prices_dom!$A$6:$CU$2000,MATCH(Settings!$C$4&amp;AA$4,Prices_dom!$A$6:$A$2000,0),MATCH("mit.vatrate."&amp;$A7,Prices_dom!$A$5:$CU$5,0))+0,0)&gt;0,IFERROR(INDEX(Prices_dom!$A$6:$CU$2000,MATCH(Settings!$C$4&amp;AA$4,Prices_dom!$A$6:$A$2000,0),MATCH("mit.vatrate."&amp;$A7,Prices_dom!$A$5:$CU$5,0))+0,0),$O7*IFERROR(INDEX(Prices_dom!$A$6:$CU$2000,MATCH(Settings!$C$4&amp;AA$4,Prices_dom!$A$6:$A$2000,0),MATCH("VAT_WEO",Prices_dom!$A$5:$CU$5,0))+0,0)))-IFERROR(INDEX(Prices_dom!$A$6:$CU$2000,MATCH(Settings!$C$4&amp;AA$4,Prices_dom!$A$6:$A$2000,0),MATCH("mit.sp."&amp;$A7,Prices_dom!$A$5:$CU$5,0))+0,0),IFERROR(INDEX(Prices_dom!$A$6:$CU$2000,MATCH(Settings!$C$4&amp;AA$4,Prices_dom!$A$6:$A$2000,0),MATCH("mit.txo."&amp;$A7,Prices_dom!$A$5:$CU$5,0))+0,0))*AA$3/$G7</f>
        <v/>
      </c>
    </row>
    <row r="8">
      <c r="A8" s="53" t="inlineStr">
        <is>
          <t>nga.pow</t>
        </is>
      </c>
      <c r="B8" s="53" t="inlineStr">
        <is>
          <t>Natural gas, Power</t>
        </is>
      </c>
      <c r="C8" s="53" t="inlineStr">
        <is>
          <t>nga</t>
        </is>
      </c>
      <c r="D8" s="53" t="inlineStr">
        <is>
          <t>pow</t>
        </is>
      </c>
      <c r="E8" s="54" t="n">
        <v>4</v>
      </c>
      <c r="F8" s="54" t="n">
        <v>3</v>
      </c>
      <c r="G8" s="40">
        <f>INDEX(Mapping!$G$30:$G$37,MATCH($C8,Mapping!$A$30:$A$37,0))</f>
        <v/>
      </c>
      <c r="H8" s="54" t="n">
        <v>1</v>
      </c>
      <c r="I8" s="36">
        <f>IFERROR(INDEX(Prices_dom!$A$6:$CU$2000,MATCH(Settings!$C$4&amp;Settings!$C$7,Prices_dom!$A$6:$A$2000,0),MATCH("mit.ps."&amp;$A8,Prices_dom!$A$5:$CU$5,0))+0,0)</f>
        <v/>
      </c>
      <c r="J8" s="36">
        <f>IF($I8&lt;=0.25,0,IF($I8&lt;=0.5,0.5,1))</f>
        <v/>
      </c>
      <c r="K8" s="36">
        <f>IF(LEFT(Settings!$C$9,6)="Manual",0.8,IF(LEFT(Settings!$C$9,4)="None",1,$J8))</f>
        <v/>
      </c>
      <c r="L8" s="40">
        <f>IFERROR(INDEX(Prices_dom!$A$6:$CU$2000,MATCH(Settings!$C$4&amp;Settings!$C$7,Prices_dom!$A$6:$A$2000,0),MATCH("mit.mar."&amp;$A8,Prices_dom!$A$5:$CU$5,0))+0,0)</f>
        <v/>
      </c>
      <c r="M8" s="40">
        <f>IFERROR(INDEX(Prices_dom!$A$6:$CU$2000,MATCH(Settings!$C$4&amp;Settings!$C$7,Prices_dom!$A$6:$A$2000,0),MATCH("mit.nga.prod.cost",Prices_dom!$A$5:$CU$5,0))+0,0)</f>
        <v/>
      </c>
      <c r="N8" s="40">
        <f>($L8+$J8*$M8)*INDEX($T$3:$W$3,MATCH(Settings!$C$7,$T$4:$W$4,0))/$G8</f>
        <v/>
      </c>
      <c r="O8" s="55" t="n">
        <v>0</v>
      </c>
      <c r="P8" s="56">
        <f>$O8*IFERROR(INDEX(Prices_dom!$A$6:$CU$2000,MATCH(Settings!$C$4&amp;Settings!$C$10,Prices_dom!$A$6:$A$2000,0),MATCH("VAT_WEO",Prices_dom!$A$5:$CU$5,0))+0,0)</f>
        <v/>
      </c>
      <c r="Q8" s="27">
        <f>IF(IFERROR(INDEX(Prices_dom!$A$6:$CU$2000,MATCH(Settings!$C$4&amp;Settings!$C$10,Prices_dom!$A$6:$A$2000,0),MATCH("mit.vatrate."&amp;$A8,Prices_dom!$A$5:$CU$5,0))+0,0)&gt;0,IFERROR(INDEX(Prices_dom!$A$6:$CU$2000,MATCH(Settings!$C$4&amp;Settings!$C$10,Prices_dom!$A$6:$A$2000,0),MATCH("mit.vatrate."&amp;$A8,Prices_dom!$A$5:$CU$5,0))+0,0),$P8)</f>
        <v/>
      </c>
      <c r="R8" s="40">
        <f>INDEX($T8:$W8,MATCH(Settings!$C$10,$T$4:$W$4,0))</f>
        <v/>
      </c>
      <c r="S8" s="40">
        <f>INDEX($X8:$AA8,MATCH(Settings!$C$10,$X$4:$AA$4,0))</f>
        <v/>
      </c>
      <c r="T8" s="40">
        <f>IFERROR(INDEX(Prices_dom!$A$6:$CU$2000,MATCH(Settings!$C$4&amp;T$4,Prices_dom!$A$6:$A$2000,0),MATCH("mit.sp."&amp;$A8,Prices_dom!$A$5:$CU$5,0))+0,0)*T$3/$G8</f>
        <v/>
      </c>
      <c r="U8" s="40">
        <f>IFERROR(INDEX(Prices_dom!$A$6:$CU$2000,MATCH(Settings!$C$4&amp;U$4,Prices_dom!$A$6:$A$2000,0),MATCH("mit.sp."&amp;$A8,Prices_dom!$A$5:$CU$5,0))+0,0)*U$3/$G8</f>
        <v/>
      </c>
      <c r="V8" s="40">
        <f>IFERROR(INDEX(Prices_dom!$A$6:$CU$2000,MATCH(Settings!$C$4&amp;V$4,Prices_dom!$A$6:$A$2000,0),MATCH("mit.sp."&amp;$A8,Prices_dom!$A$5:$CU$5,0))+0,0)*V$3/$G8</f>
        <v/>
      </c>
      <c r="W8" s="40">
        <f>IFERROR(INDEX(Prices_dom!$A$6:$CU$2000,MATCH(Settings!$C$4&amp;W$4,Prices_dom!$A$6:$A$2000,0),MATCH("mit.sp."&amp;$A8,Prices_dom!$A$5:$CU$5,0))+0,0)*W$3/$G8</f>
        <v/>
      </c>
      <c r="X8" s="40">
        <f>IF($H8=1,IFERROR(INDEX(Prices_dom!$A$6:$CU$2000,MATCH(Settings!$C$4&amp;X$4,Prices_dom!$A$6:$A$2000,0),MATCH("mit.rp."&amp;$A8,Prices_dom!$A$5:$CU$5,0))+0,0)/(1+IF(IFERROR(INDEX(Prices_dom!$A$6:$CU$2000,MATCH(Settings!$C$4&amp;X$4,Prices_dom!$A$6:$A$2000,0),MATCH("mit.vatrate."&amp;$A8,Prices_dom!$A$5:$CU$5,0))+0,0)&gt;0,IFERROR(INDEX(Prices_dom!$A$6:$CU$2000,MATCH(Settings!$C$4&amp;X$4,Prices_dom!$A$6:$A$2000,0),MATCH("mit.vatrate."&amp;$A8,Prices_dom!$A$5:$CU$5,0))+0,0),$O8*IFERROR(INDEX(Prices_dom!$A$6:$CU$2000,MATCH(Settings!$C$4&amp;X$4,Prices_dom!$A$6:$A$2000,0),MATCH("VAT_WEO",Prices_dom!$A$5:$CU$5,0))+0,0)))-IFERROR(INDEX(Prices_dom!$A$6:$CU$2000,MATCH(Settings!$C$4&amp;X$4,Prices_dom!$A$6:$A$2000,0),MATCH("mit.sp."&amp;$A8,Prices_dom!$A$5:$CU$5,0))+0,0),IFERROR(INDEX(Prices_dom!$A$6:$CU$2000,MATCH(Settings!$C$4&amp;X$4,Prices_dom!$A$6:$A$2000,0),MATCH("mit.txo."&amp;$A8,Prices_dom!$A$5:$CU$5,0))+0,0))*X$3/$G8</f>
        <v/>
      </c>
      <c r="Y8" s="40">
        <f>IF($H8=1,IFERROR(INDEX(Prices_dom!$A$6:$CU$2000,MATCH(Settings!$C$4&amp;Y$4,Prices_dom!$A$6:$A$2000,0),MATCH("mit.rp."&amp;$A8,Prices_dom!$A$5:$CU$5,0))+0,0)/(1+IF(IFERROR(INDEX(Prices_dom!$A$6:$CU$2000,MATCH(Settings!$C$4&amp;Y$4,Prices_dom!$A$6:$A$2000,0),MATCH("mit.vatrate."&amp;$A8,Prices_dom!$A$5:$CU$5,0))+0,0)&gt;0,IFERROR(INDEX(Prices_dom!$A$6:$CU$2000,MATCH(Settings!$C$4&amp;Y$4,Prices_dom!$A$6:$A$2000,0),MATCH("mit.vatrate."&amp;$A8,Prices_dom!$A$5:$CU$5,0))+0,0),$O8*IFERROR(INDEX(Prices_dom!$A$6:$CU$2000,MATCH(Settings!$C$4&amp;Y$4,Prices_dom!$A$6:$A$2000,0),MATCH("VAT_WEO",Prices_dom!$A$5:$CU$5,0))+0,0)))-IFERROR(INDEX(Prices_dom!$A$6:$CU$2000,MATCH(Settings!$C$4&amp;Y$4,Prices_dom!$A$6:$A$2000,0),MATCH("mit.sp."&amp;$A8,Prices_dom!$A$5:$CU$5,0))+0,0),IFERROR(INDEX(Prices_dom!$A$6:$CU$2000,MATCH(Settings!$C$4&amp;Y$4,Prices_dom!$A$6:$A$2000,0),MATCH("mit.txo."&amp;$A8,Prices_dom!$A$5:$CU$5,0))+0,0))*Y$3/$G8</f>
        <v/>
      </c>
      <c r="Z8" s="40">
        <f>IF($H8=1,IFERROR(INDEX(Prices_dom!$A$6:$CU$2000,MATCH(Settings!$C$4&amp;Z$4,Prices_dom!$A$6:$A$2000,0),MATCH("mit.rp."&amp;$A8,Prices_dom!$A$5:$CU$5,0))+0,0)/(1+IF(IFERROR(INDEX(Prices_dom!$A$6:$CU$2000,MATCH(Settings!$C$4&amp;Z$4,Prices_dom!$A$6:$A$2000,0),MATCH("mit.vatrate."&amp;$A8,Prices_dom!$A$5:$CU$5,0))+0,0)&gt;0,IFERROR(INDEX(Prices_dom!$A$6:$CU$2000,MATCH(Settings!$C$4&amp;Z$4,Prices_dom!$A$6:$A$2000,0),MATCH("mit.vatrate."&amp;$A8,Prices_dom!$A$5:$CU$5,0))+0,0),$O8*IFERROR(INDEX(Prices_dom!$A$6:$CU$2000,MATCH(Settings!$C$4&amp;Z$4,Prices_dom!$A$6:$A$2000,0),MATCH("VAT_WEO",Prices_dom!$A$5:$CU$5,0))+0,0)))-IFERROR(INDEX(Prices_dom!$A$6:$CU$2000,MATCH(Settings!$C$4&amp;Z$4,Prices_dom!$A$6:$A$2000,0),MATCH("mit.sp."&amp;$A8,Prices_dom!$A$5:$CU$5,0))+0,0),IFERROR(INDEX(Prices_dom!$A$6:$CU$2000,MATCH(Settings!$C$4&amp;Z$4,Prices_dom!$A$6:$A$2000,0),MATCH("mit.txo."&amp;$A8,Prices_dom!$A$5:$CU$5,0))+0,0))*Z$3/$G8</f>
        <v/>
      </c>
      <c r="AA8" s="40">
        <f>IF($H8=1,IFERROR(INDEX(Prices_dom!$A$6:$CU$2000,MATCH(Settings!$C$4&amp;AA$4,Prices_dom!$A$6:$A$2000,0),MATCH("mit.rp."&amp;$A8,Prices_dom!$A$5:$CU$5,0))+0,0)/(1+IF(IFERROR(INDEX(Prices_dom!$A$6:$CU$2000,MATCH(Settings!$C$4&amp;AA$4,Prices_dom!$A$6:$A$2000,0),MATCH("mit.vatrate."&amp;$A8,Prices_dom!$A$5:$CU$5,0))+0,0)&gt;0,IFERROR(INDEX(Prices_dom!$A$6:$CU$2000,MATCH(Settings!$C$4&amp;AA$4,Prices_dom!$A$6:$A$2000,0),MATCH("mit.vatrate."&amp;$A8,Prices_dom!$A$5:$CU$5,0))+0,0),$O8*IFERROR(INDEX(Prices_dom!$A$6:$CU$2000,MATCH(Settings!$C$4&amp;AA$4,Prices_dom!$A$6:$A$2000,0),MATCH("VAT_WEO",Prices_dom!$A$5:$CU$5,0))+0,0)))-IFERROR(INDEX(Prices_dom!$A$6:$CU$2000,MATCH(Settings!$C$4&amp;AA$4,Prices_dom!$A$6:$A$2000,0),MATCH("mit.sp."&amp;$A8,Prices_dom!$A$5:$CU$5,0))+0,0),IFERROR(INDEX(Prices_dom!$A$6:$CU$2000,MATCH(Settings!$C$4&amp;AA$4,Prices_dom!$A$6:$A$2000,0),MATCH("mit.txo."&amp;$A8,Prices_dom!$A$5:$CU$5,0))+0,0))*AA$3/$G8</f>
        <v/>
      </c>
    </row>
    <row r="9">
      <c r="A9" s="53" t="inlineStr">
        <is>
          <t>nga.res</t>
        </is>
      </c>
      <c r="B9" s="53" t="inlineStr">
        <is>
          <t>Natural gas, Residential</t>
        </is>
      </c>
      <c r="C9" s="53" t="inlineStr">
        <is>
          <t>nga</t>
        </is>
      </c>
      <c r="D9" s="53" t="inlineStr">
        <is>
          <t>res</t>
        </is>
      </c>
      <c r="E9" s="54" t="n">
        <v>5</v>
      </c>
      <c r="F9" s="54" t="n">
        <v>3</v>
      </c>
      <c r="G9" s="40">
        <f>INDEX(Mapping!$G$30:$G$37,MATCH($C9,Mapping!$A$30:$A$37,0))</f>
        <v/>
      </c>
      <c r="H9" s="54" t="n">
        <v>1</v>
      </c>
      <c r="I9" s="36">
        <f>IFERROR(INDEX(Prices_dom!$A$6:$CU$2000,MATCH(Settings!$C$4&amp;Settings!$C$7,Prices_dom!$A$6:$A$2000,0),MATCH("mit.ps."&amp;$A9,Prices_dom!$A$5:$CU$5,0))+0,0)</f>
        <v/>
      </c>
      <c r="J9" s="36">
        <f>IF($I9&lt;=0.25,0,IF($I9&lt;=0.5,0.5,1))</f>
        <v/>
      </c>
      <c r="K9" s="36">
        <f>IF(LEFT(Settings!$C$9,6)="Manual",0.8,IF(LEFT(Settings!$C$9,4)="None",1,$J9))</f>
        <v/>
      </c>
      <c r="L9" s="40">
        <f>IFERROR(INDEX(Prices_dom!$A$6:$CU$2000,MATCH(Settings!$C$4&amp;Settings!$C$7,Prices_dom!$A$6:$A$2000,0),MATCH("mit.mar."&amp;$A9,Prices_dom!$A$5:$CU$5,0))+0,0)</f>
        <v/>
      </c>
      <c r="M9" s="40">
        <f>IFERROR(INDEX(Prices_dom!$A$6:$CU$2000,MATCH(Settings!$C$4&amp;Settings!$C$7,Prices_dom!$A$6:$A$2000,0),MATCH("mit.nga.prod.cost",Prices_dom!$A$5:$CU$5,0))+0,0)</f>
        <v/>
      </c>
      <c r="N9" s="40">
        <f>($L9+$J9*$M9)*INDEX($T$3:$W$3,MATCH(Settings!$C$7,$T$4:$W$4,0))/$G9</f>
        <v/>
      </c>
      <c r="O9" s="55" t="n">
        <v>1</v>
      </c>
      <c r="P9" s="56">
        <f>$O9*IFERROR(INDEX(Prices_dom!$A$6:$CU$2000,MATCH(Settings!$C$4&amp;Settings!$C$10,Prices_dom!$A$6:$A$2000,0),MATCH("VAT_WEO",Prices_dom!$A$5:$CU$5,0))+0,0)</f>
        <v/>
      </c>
      <c r="Q9" s="27">
        <f>IF(IFERROR(INDEX(Prices_dom!$A$6:$CU$2000,MATCH(Settings!$C$4&amp;Settings!$C$10,Prices_dom!$A$6:$A$2000,0),MATCH("mit.vatrate."&amp;$A9,Prices_dom!$A$5:$CU$5,0))+0,0)&gt;0,IFERROR(INDEX(Prices_dom!$A$6:$CU$2000,MATCH(Settings!$C$4&amp;Settings!$C$10,Prices_dom!$A$6:$A$2000,0),MATCH("mit.vatrate."&amp;$A9,Prices_dom!$A$5:$CU$5,0))+0,0),$P9)</f>
        <v/>
      </c>
      <c r="R9" s="40">
        <f>INDEX($T9:$W9,MATCH(Settings!$C$10,$T$4:$W$4,0))</f>
        <v/>
      </c>
      <c r="S9" s="40">
        <f>INDEX($X9:$AA9,MATCH(Settings!$C$10,$X$4:$AA$4,0))</f>
        <v/>
      </c>
      <c r="T9" s="40">
        <f>IFERROR(INDEX(Prices_dom!$A$6:$CU$2000,MATCH(Settings!$C$4&amp;T$4,Prices_dom!$A$6:$A$2000,0),MATCH("mit.sp."&amp;$A9,Prices_dom!$A$5:$CU$5,0))+0,0)*T$3/$G9</f>
        <v/>
      </c>
      <c r="U9" s="40">
        <f>IFERROR(INDEX(Prices_dom!$A$6:$CU$2000,MATCH(Settings!$C$4&amp;U$4,Prices_dom!$A$6:$A$2000,0),MATCH("mit.sp."&amp;$A9,Prices_dom!$A$5:$CU$5,0))+0,0)*U$3/$G9</f>
        <v/>
      </c>
      <c r="V9" s="40">
        <f>IFERROR(INDEX(Prices_dom!$A$6:$CU$2000,MATCH(Settings!$C$4&amp;V$4,Prices_dom!$A$6:$A$2000,0),MATCH("mit.sp."&amp;$A9,Prices_dom!$A$5:$CU$5,0))+0,0)*V$3/$G9</f>
        <v/>
      </c>
      <c r="W9" s="40">
        <f>IFERROR(INDEX(Prices_dom!$A$6:$CU$2000,MATCH(Settings!$C$4&amp;W$4,Prices_dom!$A$6:$A$2000,0),MATCH("mit.sp."&amp;$A9,Prices_dom!$A$5:$CU$5,0))+0,0)*W$3/$G9</f>
        <v/>
      </c>
      <c r="X9" s="40">
        <f>IF($H9=1,IFERROR(INDEX(Prices_dom!$A$6:$CU$2000,MATCH(Settings!$C$4&amp;X$4,Prices_dom!$A$6:$A$2000,0),MATCH("mit.rp."&amp;$A9,Prices_dom!$A$5:$CU$5,0))+0,0)/(1+IF(IFERROR(INDEX(Prices_dom!$A$6:$CU$2000,MATCH(Settings!$C$4&amp;X$4,Prices_dom!$A$6:$A$2000,0),MATCH("mit.vatrate."&amp;$A9,Prices_dom!$A$5:$CU$5,0))+0,0)&gt;0,IFERROR(INDEX(Prices_dom!$A$6:$CU$2000,MATCH(Settings!$C$4&amp;X$4,Prices_dom!$A$6:$A$2000,0),MATCH("mit.vatrate."&amp;$A9,Prices_dom!$A$5:$CU$5,0))+0,0),$O9*IFERROR(INDEX(Prices_dom!$A$6:$CU$2000,MATCH(Settings!$C$4&amp;X$4,Prices_dom!$A$6:$A$2000,0),MATCH("VAT_WEO",Prices_dom!$A$5:$CU$5,0))+0,0)))-IFERROR(INDEX(Prices_dom!$A$6:$CU$2000,MATCH(Settings!$C$4&amp;X$4,Prices_dom!$A$6:$A$2000,0),MATCH("mit.sp."&amp;$A9,Prices_dom!$A$5:$CU$5,0))+0,0),IFERROR(INDEX(Prices_dom!$A$6:$CU$2000,MATCH(Settings!$C$4&amp;X$4,Prices_dom!$A$6:$A$2000,0),MATCH("mit.txo."&amp;$A9,Prices_dom!$A$5:$CU$5,0))+0,0))*X$3/$G9</f>
        <v/>
      </c>
      <c r="Y9" s="40">
        <f>IF($H9=1,IFERROR(INDEX(Prices_dom!$A$6:$CU$2000,MATCH(Settings!$C$4&amp;Y$4,Prices_dom!$A$6:$A$2000,0),MATCH("mit.rp."&amp;$A9,Prices_dom!$A$5:$CU$5,0))+0,0)/(1+IF(IFERROR(INDEX(Prices_dom!$A$6:$CU$2000,MATCH(Settings!$C$4&amp;Y$4,Prices_dom!$A$6:$A$2000,0),MATCH("mit.vatrate."&amp;$A9,Prices_dom!$A$5:$CU$5,0))+0,0)&gt;0,IFERROR(INDEX(Prices_dom!$A$6:$CU$2000,MATCH(Settings!$C$4&amp;Y$4,Prices_dom!$A$6:$A$2000,0),MATCH("mit.vatrate."&amp;$A9,Prices_dom!$A$5:$CU$5,0))+0,0),$O9*IFERROR(INDEX(Prices_dom!$A$6:$CU$2000,MATCH(Settings!$C$4&amp;Y$4,Prices_dom!$A$6:$A$2000,0),MATCH("VAT_WEO",Prices_dom!$A$5:$CU$5,0))+0,0)))-IFERROR(INDEX(Prices_dom!$A$6:$CU$2000,MATCH(Settings!$C$4&amp;Y$4,Prices_dom!$A$6:$A$2000,0),MATCH("mit.sp."&amp;$A9,Prices_dom!$A$5:$CU$5,0))+0,0),IFERROR(INDEX(Prices_dom!$A$6:$CU$2000,MATCH(Settings!$C$4&amp;Y$4,Prices_dom!$A$6:$A$2000,0),MATCH("mit.txo."&amp;$A9,Prices_dom!$A$5:$CU$5,0))+0,0))*Y$3/$G9</f>
        <v/>
      </c>
      <c r="Z9" s="40">
        <f>IF($H9=1,IFERROR(INDEX(Prices_dom!$A$6:$CU$2000,MATCH(Settings!$C$4&amp;Z$4,Prices_dom!$A$6:$A$2000,0),MATCH("mit.rp."&amp;$A9,Prices_dom!$A$5:$CU$5,0))+0,0)/(1+IF(IFERROR(INDEX(Prices_dom!$A$6:$CU$2000,MATCH(Settings!$C$4&amp;Z$4,Prices_dom!$A$6:$A$2000,0),MATCH("mit.vatrate."&amp;$A9,Prices_dom!$A$5:$CU$5,0))+0,0)&gt;0,IFERROR(INDEX(Prices_dom!$A$6:$CU$2000,MATCH(Settings!$C$4&amp;Z$4,Prices_dom!$A$6:$A$2000,0),MATCH("mit.vatrate."&amp;$A9,Prices_dom!$A$5:$CU$5,0))+0,0),$O9*IFERROR(INDEX(Prices_dom!$A$6:$CU$2000,MATCH(Settings!$C$4&amp;Z$4,Prices_dom!$A$6:$A$2000,0),MATCH("VAT_WEO",Prices_dom!$A$5:$CU$5,0))+0,0)))-IFERROR(INDEX(Prices_dom!$A$6:$CU$2000,MATCH(Settings!$C$4&amp;Z$4,Prices_dom!$A$6:$A$2000,0),MATCH("mit.sp."&amp;$A9,Prices_dom!$A$5:$CU$5,0))+0,0),IFERROR(INDEX(Prices_dom!$A$6:$CU$2000,MATCH(Settings!$C$4&amp;Z$4,Prices_dom!$A$6:$A$2000,0),MATCH("mit.txo."&amp;$A9,Prices_dom!$A$5:$CU$5,0))+0,0))*Z$3/$G9</f>
        <v/>
      </c>
      <c r="AA9" s="40">
        <f>IF($H9=1,IFERROR(INDEX(Prices_dom!$A$6:$CU$2000,MATCH(Settings!$C$4&amp;AA$4,Prices_dom!$A$6:$A$2000,0),MATCH("mit.rp."&amp;$A9,Prices_dom!$A$5:$CU$5,0))+0,0)/(1+IF(IFERROR(INDEX(Prices_dom!$A$6:$CU$2000,MATCH(Settings!$C$4&amp;AA$4,Prices_dom!$A$6:$A$2000,0),MATCH("mit.vatrate."&amp;$A9,Prices_dom!$A$5:$CU$5,0))+0,0)&gt;0,IFERROR(INDEX(Prices_dom!$A$6:$CU$2000,MATCH(Settings!$C$4&amp;AA$4,Prices_dom!$A$6:$A$2000,0),MATCH("mit.vatrate."&amp;$A9,Prices_dom!$A$5:$CU$5,0))+0,0),$O9*IFERROR(INDEX(Prices_dom!$A$6:$CU$2000,MATCH(Settings!$C$4&amp;AA$4,Prices_dom!$A$6:$A$2000,0),MATCH("VAT_WEO",Prices_dom!$A$5:$CU$5,0))+0,0)))-IFERROR(INDEX(Prices_dom!$A$6:$CU$2000,MATCH(Settings!$C$4&amp;AA$4,Prices_dom!$A$6:$A$2000,0),MATCH("mit.sp."&amp;$A9,Prices_dom!$A$5:$CU$5,0))+0,0),IFERROR(INDEX(Prices_dom!$A$6:$CU$2000,MATCH(Settings!$C$4&amp;AA$4,Prices_dom!$A$6:$A$2000,0),MATCH("mit.txo."&amp;$A9,Prices_dom!$A$5:$CU$5,0))+0,0))*AA$3/$G9</f>
        <v/>
      </c>
    </row>
    <row r="10">
      <c r="A10" s="53" t="inlineStr">
        <is>
          <t>nga.ind</t>
        </is>
      </c>
      <c r="B10" s="53" t="inlineStr">
        <is>
          <t>Natural gas, Industry</t>
        </is>
      </c>
      <c r="C10" s="53" t="inlineStr">
        <is>
          <t>nga</t>
        </is>
      </c>
      <c r="D10" s="53" t="inlineStr">
        <is>
          <t>ind</t>
        </is>
      </c>
      <c r="E10" s="54" t="n">
        <v>6</v>
      </c>
      <c r="F10" s="54" t="n">
        <v>3</v>
      </c>
      <c r="G10" s="40">
        <f>INDEX(Mapping!$G$30:$G$37,MATCH($C10,Mapping!$A$30:$A$37,0))</f>
        <v/>
      </c>
      <c r="H10" s="54" t="n">
        <v>1</v>
      </c>
      <c r="I10" s="36">
        <f>IFERROR(INDEX(Prices_dom!$A$6:$CU$2000,MATCH(Settings!$C$4&amp;Settings!$C$7,Prices_dom!$A$6:$A$2000,0),MATCH("mit.ps."&amp;$A10,Prices_dom!$A$5:$CU$5,0))+0,0)</f>
        <v/>
      </c>
      <c r="J10" s="36">
        <f>IF($I10&lt;=0.25,0,IF($I10&lt;=0.5,0.5,1))</f>
        <v/>
      </c>
      <c r="K10" s="36">
        <f>IF(LEFT(Settings!$C$9,6)="Manual",0.8,IF(LEFT(Settings!$C$9,4)="None",1,$J10))</f>
        <v/>
      </c>
      <c r="L10" s="40">
        <f>IFERROR(INDEX(Prices_dom!$A$6:$CU$2000,MATCH(Settings!$C$4&amp;Settings!$C$7,Prices_dom!$A$6:$A$2000,0),MATCH("mit.mar."&amp;$A10,Prices_dom!$A$5:$CU$5,0))+0,0)</f>
        <v/>
      </c>
      <c r="M10" s="40">
        <f>IFERROR(INDEX(Prices_dom!$A$6:$CU$2000,MATCH(Settings!$C$4&amp;Settings!$C$7,Prices_dom!$A$6:$A$2000,0),MATCH("mit.nga.prod.cost",Prices_dom!$A$5:$CU$5,0))+0,0)</f>
        <v/>
      </c>
      <c r="N10" s="40">
        <f>($L10+$J10*$M10)*INDEX($T$3:$W$3,MATCH(Settings!$C$7,$T$4:$W$4,0))/$G10</f>
        <v/>
      </c>
      <c r="O10" s="55" t="n">
        <v>0</v>
      </c>
      <c r="P10" s="56">
        <f>$O10*IFERROR(INDEX(Prices_dom!$A$6:$CU$2000,MATCH(Settings!$C$4&amp;Settings!$C$10,Prices_dom!$A$6:$A$2000,0),MATCH("VAT_WEO",Prices_dom!$A$5:$CU$5,0))+0,0)</f>
        <v/>
      </c>
      <c r="Q10" s="27">
        <f>IF(IFERROR(INDEX(Prices_dom!$A$6:$CU$2000,MATCH(Settings!$C$4&amp;Settings!$C$10,Prices_dom!$A$6:$A$2000,0),MATCH("mit.vatrate."&amp;$A10,Prices_dom!$A$5:$CU$5,0))+0,0)&gt;0,IFERROR(INDEX(Prices_dom!$A$6:$CU$2000,MATCH(Settings!$C$4&amp;Settings!$C$10,Prices_dom!$A$6:$A$2000,0),MATCH("mit.vatrate."&amp;$A10,Prices_dom!$A$5:$CU$5,0))+0,0),$P10)</f>
        <v/>
      </c>
      <c r="R10" s="40">
        <f>INDEX($T10:$W10,MATCH(Settings!$C$10,$T$4:$W$4,0))</f>
        <v/>
      </c>
      <c r="S10" s="40">
        <f>INDEX($X10:$AA10,MATCH(Settings!$C$10,$X$4:$AA$4,0))</f>
        <v/>
      </c>
      <c r="T10" s="40">
        <f>IFERROR(INDEX(Prices_dom!$A$6:$CU$2000,MATCH(Settings!$C$4&amp;T$4,Prices_dom!$A$6:$A$2000,0),MATCH("mit.sp."&amp;$A10,Prices_dom!$A$5:$CU$5,0))+0,0)*T$3/$G10</f>
        <v/>
      </c>
      <c r="U10" s="40">
        <f>IFERROR(INDEX(Prices_dom!$A$6:$CU$2000,MATCH(Settings!$C$4&amp;U$4,Prices_dom!$A$6:$A$2000,0),MATCH("mit.sp."&amp;$A10,Prices_dom!$A$5:$CU$5,0))+0,0)*U$3/$G10</f>
        <v/>
      </c>
      <c r="V10" s="40">
        <f>IFERROR(INDEX(Prices_dom!$A$6:$CU$2000,MATCH(Settings!$C$4&amp;V$4,Prices_dom!$A$6:$A$2000,0),MATCH("mit.sp."&amp;$A10,Prices_dom!$A$5:$CU$5,0))+0,0)*V$3/$G10</f>
        <v/>
      </c>
      <c r="W10" s="40">
        <f>IFERROR(INDEX(Prices_dom!$A$6:$CU$2000,MATCH(Settings!$C$4&amp;W$4,Prices_dom!$A$6:$A$2000,0),MATCH("mit.sp."&amp;$A10,Prices_dom!$A$5:$CU$5,0))+0,0)*W$3/$G10</f>
        <v/>
      </c>
      <c r="X10" s="40">
        <f>IF($H10=1,IFERROR(INDEX(Prices_dom!$A$6:$CU$2000,MATCH(Settings!$C$4&amp;X$4,Prices_dom!$A$6:$A$2000,0),MATCH("mit.rp."&amp;$A10,Prices_dom!$A$5:$CU$5,0))+0,0)/(1+IF(IFERROR(INDEX(Prices_dom!$A$6:$CU$2000,MATCH(Settings!$C$4&amp;X$4,Prices_dom!$A$6:$A$2000,0),MATCH("mit.vatrate."&amp;$A10,Prices_dom!$A$5:$CU$5,0))+0,0)&gt;0,IFERROR(INDEX(Prices_dom!$A$6:$CU$2000,MATCH(Settings!$C$4&amp;X$4,Prices_dom!$A$6:$A$2000,0),MATCH("mit.vatrate."&amp;$A10,Prices_dom!$A$5:$CU$5,0))+0,0),$O10*IFERROR(INDEX(Prices_dom!$A$6:$CU$2000,MATCH(Settings!$C$4&amp;X$4,Prices_dom!$A$6:$A$2000,0),MATCH("VAT_WEO",Prices_dom!$A$5:$CU$5,0))+0,0)))-IFERROR(INDEX(Prices_dom!$A$6:$CU$2000,MATCH(Settings!$C$4&amp;X$4,Prices_dom!$A$6:$A$2000,0),MATCH("mit.sp."&amp;$A10,Prices_dom!$A$5:$CU$5,0))+0,0),IFERROR(INDEX(Prices_dom!$A$6:$CU$2000,MATCH(Settings!$C$4&amp;X$4,Prices_dom!$A$6:$A$2000,0),MATCH("mit.txo."&amp;$A10,Prices_dom!$A$5:$CU$5,0))+0,0))*X$3/$G10</f>
        <v/>
      </c>
      <c r="Y10" s="40">
        <f>IF($H10=1,IFERROR(INDEX(Prices_dom!$A$6:$CU$2000,MATCH(Settings!$C$4&amp;Y$4,Prices_dom!$A$6:$A$2000,0),MATCH("mit.rp."&amp;$A10,Prices_dom!$A$5:$CU$5,0))+0,0)/(1+IF(IFERROR(INDEX(Prices_dom!$A$6:$CU$2000,MATCH(Settings!$C$4&amp;Y$4,Prices_dom!$A$6:$A$2000,0),MATCH("mit.vatrate."&amp;$A10,Prices_dom!$A$5:$CU$5,0))+0,0)&gt;0,IFERROR(INDEX(Prices_dom!$A$6:$CU$2000,MATCH(Settings!$C$4&amp;Y$4,Prices_dom!$A$6:$A$2000,0),MATCH("mit.vatrate."&amp;$A10,Prices_dom!$A$5:$CU$5,0))+0,0),$O10*IFERROR(INDEX(Prices_dom!$A$6:$CU$2000,MATCH(Settings!$C$4&amp;Y$4,Prices_dom!$A$6:$A$2000,0),MATCH("VAT_WEO",Prices_dom!$A$5:$CU$5,0))+0,0)))-IFERROR(INDEX(Prices_dom!$A$6:$CU$2000,MATCH(Settings!$C$4&amp;Y$4,Prices_dom!$A$6:$A$2000,0),MATCH("mit.sp."&amp;$A10,Prices_dom!$A$5:$CU$5,0))+0,0),IFERROR(INDEX(Prices_dom!$A$6:$CU$2000,MATCH(Settings!$C$4&amp;Y$4,Prices_dom!$A$6:$A$2000,0),MATCH("mit.txo."&amp;$A10,Prices_dom!$A$5:$CU$5,0))+0,0))*Y$3/$G10</f>
        <v/>
      </c>
      <c r="Z10" s="40">
        <f>IF($H10=1,IFERROR(INDEX(Prices_dom!$A$6:$CU$2000,MATCH(Settings!$C$4&amp;Z$4,Prices_dom!$A$6:$A$2000,0),MATCH("mit.rp."&amp;$A10,Prices_dom!$A$5:$CU$5,0))+0,0)/(1+IF(IFERROR(INDEX(Prices_dom!$A$6:$CU$2000,MATCH(Settings!$C$4&amp;Z$4,Prices_dom!$A$6:$A$2000,0),MATCH("mit.vatrate."&amp;$A10,Prices_dom!$A$5:$CU$5,0))+0,0)&gt;0,IFERROR(INDEX(Prices_dom!$A$6:$CU$2000,MATCH(Settings!$C$4&amp;Z$4,Prices_dom!$A$6:$A$2000,0),MATCH("mit.vatrate."&amp;$A10,Prices_dom!$A$5:$CU$5,0))+0,0),$O10*IFERROR(INDEX(Prices_dom!$A$6:$CU$2000,MATCH(Settings!$C$4&amp;Z$4,Prices_dom!$A$6:$A$2000,0),MATCH("VAT_WEO",Prices_dom!$A$5:$CU$5,0))+0,0)))-IFERROR(INDEX(Prices_dom!$A$6:$CU$2000,MATCH(Settings!$C$4&amp;Z$4,Prices_dom!$A$6:$A$2000,0),MATCH("mit.sp."&amp;$A10,Prices_dom!$A$5:$CU$5,0))+0,0),IFERROR(INDEX(Prices_dom!$A$6:$CU$2000,MATCH(Settings!$C$4&amp;Z$4,Prices_dom!$A$6:$A$2000,0),MATCH("mit.txo."&amp;$A10,Prices_dom!$A$5:$CU$5,0))+0,0))*Z$3/$G10</f>
        <v/>
      </c>
      <c r="AA10" s="40">
        <f>IF($H10=1,IFERROR(INDEX(Prices_dom!$A$6:$CU$2000,MATCH(Settings!$C$4&amp;AA$4,Prices_dom!$A$6:$A$2000,0),MATCH("mit.rp."&amp;$A10,Prices_dom!$A$5:$CU$5,0))+0,0)/(1+IF(IFERROR(INDEX(Prices_dom!$A$6:$CU$2000,MATCH(Settings!$C$4&amp;AA$4,Prices_dom!$A$6:$A$2000,0),MATCH("mit.vatrate."&amp;$A10,Prices_dom!$A$5:$CU$5,0))+0,0)&gt;0,IFERROR(INDEX(Prices_dom!$A$6:$CU$2000,MATCH(Settings!$C$4&amp;AA$4,Prices_dom!$A$6:$A$2000,0),MATCH("mit.vatrate."&amp;$A10,Prices_dom!$A$5:$CU$5,0))+0,0),$O10*IFERROR(INDEX(Prices_dom!$A$6:$CU$2000,MATCH(Settings!$C$4&amp;AA$4,Prices_dom!$A$6:$A$2000,0),MATCH("VAT_WEO",Prices_dom!$A$5:$CU$5,0))+0,0)))-IFERROR(INDEX(Prices_dom!$A$6:$CU$2000,MATCH(Settings!$C$4&amp;AA$4,Prices_dom!$A$6:$A$2000,0),MATCH("mit.sp."&amp;$A10,Prices_dom!$A$5:$CU$5,0))+0,0),IFERROR(INDEX(Prices_dom!$A$6:$CU$2000,MATCH(Settings!$C$4&amp;AA$4,Prices_dom!$A$6:$A$2000,0),MATCH("mit.txo."&amp;$A10,Prices_dom!$A$5:$CU$5,0))+0,0))*AA$3/$G10</f>
        <v/>
      </c>
    </row>
    <row r="11">
      <c r="A11" s="53" t="inlineStr">
        <is>
          <t>gso.all</t>
        </is>
      </c>
      <c r="B11" s="53" t="inlineStr">
        <is>
          <t>Gasoline, All</t>
        </is>
      </c>
      <c r="C11" s="53" t="inlineStr">
        <is>
          <t>gso</t>
        </is>
      </c>
      <c r="D11" s="53" t="inlineStr">
        <is>
          <t>all</t>
        </is>
      </c>
      <c r="E11" s="54" t="n">
        <v>7</v>
      </c>
      <c r="F11" s="54" t="n">
        <v>1</v>
      </c>
      <c r="G11" s="40">
        <f>INDEX(Mapping!$G$30:$G$37,MATCH($C11,Mapping!$A$30:$A$37,0))</f>
        <v/>
      </c>
      <c r="H11" s="54" t="n">
        <v>0</v>
      </c>
      <c r="I11" s="36">
        <f>IFERROR(INDEX(Prices_dom!$A$6:$CU$2000,MATCH(Settings!$C$4&amp;Settings!$C$7,Prices_dom!$A$6:$A$2000,0),MATCH("mit.ps."&amp;$A11,Prices_dom!$A$5:$CU$5,0))+0,0)</f>
        <v/>
      </c>
      <c r="J11" s="36">
        <f>IF($I11&lt;=0.25,0,IF($I11&lt;=0.5,0.5,1))</f>
        <v/>
      </c>
      <c r="K11" s="36">
        <f>IF(LEFT(Settings!$C$9,6)="Manual",0.8,IF(LEFT(Settings!$C$9,4)="None",1,$J11))</f>
        <v/>
      </c>
      <c r="L11" s="40">
        <f>IFERROR(INDEX(Prices_dom!$A$6:$CU$2000,MATCH(Settings!$C$4&amp;Settings!$C$7,Prices_dom!$A$6:$A$2000,0),MATCH("mit.mar."&amp;$A11,Prices_dom!$A$5:$CU$5,0))+0,0)</f>
        <v/>
      </c>
      <c r="M11" s="53" t="n">
        <v>0</v>
      </c>
      <c r="N11" s="40">
        <f>($L11+$J11*$M11)*INDEX($T$3:$W$3,MATCH(Settings!$C$7,$T$4:$W$4,0))/$G11</f>
        <v/>
      </c>
      <c r="O11" s="55" t="n">
        <v>1</v>
      </c>
      <c r="P11" s="56">
        <f>$O11*IFERROR(INDEX(Prices_dom!$A$6:$CU$2000,MATCH(Settings!$C$4&amp;Settings!$C$10,Prices_dom!$A$6:$A$2000,0),MATCH("VAT_WEO",Prices_dom!$A$5:$CU$5,0))+0,0)</f>
        <v/>
      </c>
      <c r="Q11" s="27">
        <f>IF(IFERROR(INDEX(Prices_dom!$A$6:$CU$2000,MATCH(Settings!$C$4&amp;Settings!$C$10,Prices_dom!$A$6:$A$2000,0),MATCH("mit.vatrate."&amp;$A11,Prices_dom!$A$5:$CU$5,0))+0,0)&gt;0,IFERROR(INDEX(Prices_dom!$A$6:$CU$2000,MATCH(Settings!$C$4&amp;Settings!$C$10,Prices_dom!$A$6:$A$2000,0),MATCH("mit.vatrate."&amp;$A11,Prices_dom!$A$5:$CU$5,0))+0,0),$P11)</f>
        <v/>
      </c>
      <c r="R11" s="40">
        <f>INDEX($T11:$W11,MATCH(Settings!$C$10,$T$4:$W$4,0))</f>
        <v/>
      </c>
      <c r="S11" s="40">
        <f>INDEX($X11:$AA11,MATCH(Settings!$C$10,$X$4:$AA$4,0))</f>
        <v/>
      </c>
      <c r="T11" s="40">
        <f>IFERROR(INDEX(Prices_dom!$A$6:$CU$2000,MATCH(Settings!$C$4&amp;T$4,Prices_dom!$A$6:$A$2000,0),MATCH("mit.sp."&amp;$A11,Prices_dom!$A$5:$CU$5,0))+0,0)*T$3/$G11</f>
        <v/>
      </c>
      <c r="U11" s="40">
        <f>IFERROR(INDEX(Prices_dom!$A$6:$CU$2000,MATCH(Settings!$C$4&amp;U$4,Prices_dom!$A$6:$A$2000,0),MATCH("mit.sp."&amp;$A11,Prices_dom!$A$5:$CU$5,0))+0,0)*U$3/$G11</f>
        <v/>
      </c>
      <c r="V11" s="40">
        <f>IFERROR(INDEX(Prices_dom!$A$6:$CU$2000,MATCH(Settings!$C$4&amp;V$4,Prices_dom!$A$6:$A$2000,0),MATCH("mit.sp."&amp;$A11,Prices_dom!$A$5:$CU$5,0))+0,0)*V$3/$G11</f>
        <v/>
      </c>
      <c r="W11" s="40">
        <f>IFERROR(INDEX(Prices_dom!$A$6:$CU$2000,MATCH(Settings!$C$4&amp;W$4,Prices_dom!$A$6:$A$2000,0),MATCH("mit.sp."&amp;$A11,Prices_dom!$A$5:$CU$5,0))+0,0)*W$3/$G11</f>
        <v/>
      </c>
      <c r="X11" s="40">
        <f>IF($H11=1,IFERROR(INDEX(Prices_dom!$A$6:$CU$2000,MATCH(Settings!$C$4&amp;X$4,Prices_dom!$A$6:$A$2000,0),MATCH("mit.rp."&amp;$A11,Prices_dom!$A$5:$CU$5,0))+0,0)/(1+IF(IFERROR(INDEX(Prices_dom!$A$6:$CU$2000,MATCH(Settings!$C$4&amp;X$4,Prices_dom!$A$6:$A$2000,0),MATCH("mit.vatrate."&amp;$A11,Prices_dom!$A$5:$CU$5,0))+0,0)&gt;0,IFERROR(INDEX(Prices_dom!$A$6:$CU$2000,MATCH(Settings!$C$4&amp;X$4,Prices_dom!$A$6:$A$2000,0),MATCH("mit.vatrate."&amp;$A11,Prices_dom!$A$5:$CU$5,0))+0,0),$O11*IFERROR(INDEX(Prices_dom!$A$6:$CU$2000,MATCH(Settings!$C$4&amp;X$4,Prices_dom!$A$6:$A$2000,0),MATCH("VAT_WEO",Prices_dom!$A$5:$CU$5,0))+0,0)))-IFERROR(INDEX(Prices_dom!$A$6:$CU$2000,MATCH(Settings!$C$4&amp;X$4,Prices_dom!$A$6:$A$2000,0),MATCH("mit.sp."&amp;$A11,Prices_dom!$A$5:$CU$5,0))+0,0),IFERROR(INDEX(Prices_dom!$A$6:$CU$2000,MATCH(Settings!$C$4&amp;X$4,Prices_dom!$A$6:$A$2000,0),MATCH("mit.txo."&amp;$A11,Prices_dom!$A$5:$CU$5,0))+0,0))*X$3/$G11</f>
        <v/>
      </c>
      <c r="Y11" s="40">
        <f>IF($H11=1,IFERROR(INDEX(Prices_dom!$A$6:$CU$2000,MATCH(Settings!$C$4&amp;Y$4,Prices_dom!$A$6:$A$2000,0),MATCH("mit.rp."&amp;$A11,Prices_dom!$A$5:$CU$5,0))+0,0)/(1+IF(IFERROR(INDEX(Prices_dom!$A$6:$CU$2000,MATCH(Settings!$C$4&amp;Y$4,Prices_dom!$A$6:$A$2000,0),MATCH("mit.vatrate."&amp;$A11,Prices_dom!$A$5:$CU$5,0))+0,0)&gt;0,IFERROR(INDEX(Prices_dom!$A$6:$CU$2000,MATCH(Settings!$C$4&amp;Y$4,Prices_dom!$A$6:$A$2000,0),MATCH("mit.vatrate."&amp;$A11,Prices_dom!$A$5:$CU$5,0))+0,0),$O11*IFERROR(INDEX(Prices_dom!$A$6:$CU$2000,MATCH(Settings!$C$4&amp;Y$4,Prices_dom!$A$6:$A$2000,0),MATCH("VAT_WEO",Prices_dom!$A$5:$CU$5,0))+0,0)))-IFERROR(INDEX(Prices_dom!$A$6:$CU$2000,MATCH(Settings!$C$4&amp;Y$4,Prices_dom!$A$6:$A$2000,0),MATCH("mit.sp."&amp;$A11,Prices_dom!$A$5:$CU$5,0))+0,0),IFERROR(INDEX(Prices_dom!$A$6:$CU$2000,MATCH(Settings!$C$4&amp;Y$4,Prices_dom!$A$6:$A$2000,0),MATCH("mit.txo."&amp;$A11,Prices_dom!$A$5:$CU$5,0))+0,0))*Y$3/$G11</f>
        <v/>
      </c>
      <c r="Z11" s="40">
        <f>IF($H11=1,IFERROR(INDEX(Prices_dom!$A$6:$CU$2000,MATCH(Settings!$C$4&amp;Z$4,Prices_dom!$A$6:$A$2000,0),MATCH("mit.rp."&amp;$A11,Prices_dom!$A$5:$CU$5,0))+0,0)/(1+IF(IFERROR(INDEX(Prices_dom!$A$6:$CU$2000,MATCH(Settings!$C$4&amp;Z$4,Prices_dom!$A$6:$A$2000,0),MATCH("mit.vatrate."&amp;$A11,Prices_dom!$A$5:$CU$5,0))+0,0)&gt;0,IFERROR(INDEX(Prices_dom!$A$6:$CU$2000,MATCH(Settings!$C$4&amp;Z$4,Prices_dom!$A$6:$A$2000,0),MATCH("mit.vatrate."&amp;$A11,Prices_dom!$A$5:$CU$5,0))+0,0),$O11*IFERROR(INDEX(Prices_dom!$A$6:$CU$2000,MATCH(Settings!$C$4&amp;Z$4,Prices_dom!$A$6:$A$2000,0),MATCH("VAT_WEO",Prices_dom!$A$5:$CU$5,0))+0,0)))-IFERROR(INDEX(Prices_dom!$A$6:$CU$2000,MATCH(Settings!$C$4&amp;Z$4,Prices_dom!$A$6:$A$2000,0),MATCH("mit.sp."&amp;$A11,Prices_dom!$A$5:$CU$5,0))+0,0),IFERROR(INDEX(Prices_dom!$A$6:$CU$2000,MATCH(Settings!$C$4&amp;Z$4,Prices_dom!$A$6:$A$2000,0),MATCH("mit.txo."&amp;$A11,Prices_dom!$A$5:$CU$5,0))+0,0))*Z$3/$G11</f>
        <v/>
      </c>
      <c r="AA11" s="40">
        <f>IF($H11=1,IFERROR(INDEX(Prices_dom!$A$6:$CU$2000,MATCH(Settings!$C$4&amp;AA$4,Prices_dom!$A$6:$A$2000,0),MATCH("mit.rp."&amp;$A11,Prices_dom!$A$5:$CU$5,0))+0,0)/(1+IF(IFERROR(INDEX(Prices_dom!$A$6:$CU$2000,MATCH(Settings!$C$4&amp;AA$4,Prices_dom!$A$6:$A$2000,0),MATCH("mit.vatrate."&amp;$A11,Prices_dom!$A$5:$CU$5,0))+0,0)&gt;0,IFERROR(INDEX(Prices_dom!$A$6:$CU$2000,MATCH(Settings!$C$4&amp;AA$4,Prices_dom!$A$6:$A$2000,0),MATCH("mit.vatrate."&amp;$A11,Prices_dom!$A$5:$CU$5,0))+0,0),$O11*IFERROR(INDEX(Prices_dom!$A$6:$CU$2000,MATCH(Settings!$C$4&amp;AA$4,Prices_dom!$A$6:$A$2000,0),MATCH("VAT_WEO",Prices_dom!$A$5:$CU$5,0))+0,0)))-IFERROR(INDEX(Prices_dom!$A$6:$CU$2000,MATCH(Settings!$C$4&amp;AA$4,Prices_dom!$A$6:$A$2000,0),MATCH("mit.sp."&amp;$A11,Prices_dom!$A$5:$CU$5,0))+0,0),IFERROR(INDEX(Prices_dom!$A$6:$CU$2000,MATCH(Settings!$C$4&amp;AA$4,Prices_dom!$A$6:$A$2000,0),MATCH("mit.txo."&amp;$A11,Prices_dom!$A$5:$CU$5,0))+0,0))*AA$3/$G11</f>
        <v/>
      </c>
    </row>
    <row r="12">
      <c r="A12" s="53" t="inlineStr">
        <is>
          <t>die.all</t>
        </is>
      </c>
      <c r="B12" s="53" t="inlineStr">
        <is>
          <t>Diesel, All</t>
        </is>
      </c>
      <c r="C12" s="53" t="inlineStr">
        <is>
          <t>die</t>
        </is>
      </c>
      <c r="D12" s="53" t="inlineStr">
        <is>
          <t>all</t>
        </is>
      </c>
      <c r="E12" s="54" t="n">
        <v>8</v>
      </c>
      <c r="F12" s="54" t="n">
        <v>1</v>
      </c>
      <c r="G12" s="40">
        <f>INDEX(Mapping!$G$30:$G$37,MATCH($C12,Mapping!$A$30:$A$37,0))</f>
        <v/>
      </c>
      <c r="H12" s="54" t="n">
        <v>0</v>
      </c>
      <c r="I12" s="36">
        <f>IFERROR(INDEX(Prices_dom!$A$6:$CU$2000,MATCH(Settings!$C$4&amp;Settings!$C$7,Prices_dom!$A$6:$A$2000,0),MATCH("mit.ps."&amp;$A12,Prices_dom!$A$5:$CU$5,0))+0,0)</f>
        <v/>
      </c>
      <c r="J12" s="36">
        <f>IF($I12&lt;=0.25,0,IF($I12&lt;=0.5,0.5,1))</f>
        <v/>
      </c>
      <c r="K12" s="36">
        <f>IF(LEFT(Settings!$C$9,6)="Manual",0.8,IF(LEFT(Settings!$C$9,4)="None",1,$J12))</f>
        <v/>
      </c>
      <c r="L12" s="40">
        <f>IFERROR(INDEX(Prices_dom!$A$6:$CU$2000,MATCH(Settings!$C$4&amp;Settings!$C$7,Prices_dom!$A$6:$A$2000,0),MATCH("mit.mar."&amp;$A12,Prices_dom!$A$5:$CU$5,0))+0,0)</f>
        <v/>
      </c>
      <c r="M12" s="53" t="n">
        <v>0</v>
      </c>
      <c r="N12" s="40">
        <f>($L12+$J12*$M12)*INDEX($T$3:$W$3,MATCH(Settings!$C$7,$T$4:$W$4,0))/$G12</f>
        <v/>
      </c>
      <c r="O12" s="55" t="n">
        <v>1</v>
      </c>
      <c r="P12" s="56">
        <f>$O12*IFERROR(INDEX(Prices_dom!$A$6:$CU$2000,MATCH(Settings!$C$4&amp;Settings!$C$10,Prices_dom!$A$6:$A$2000,0),MATCH("VAT_WEO",Prices_dom!$A$5:$CU$5,0))+0,0)</f>
        <v/>
      </c>
      <c r="Q12" s="27">
        <f>IF(IFERROR(INDEX(Prices_dom!$A$6:$CU$2000,MATCH(Settings!$C$4&amp;Settings!$C$10,Prices_dom!$A$6:$A$2000,0),MATCH("mit.vatrate."&amp;$A12,Prices_dom!$A$5:$CU$5,0))+0,0)&gt;0,IFERROR(INDEX(Prices_dom!$A$6:$CU$2000,MATCH(Settings!$C$4&amp;Settings!$C$10,Prices_dom!$A$6:$A$2000,0),MATCH("mit.vatrate."&amp;$A12,Prices_dom!$A$5:$CU$5,0))+0,0),$P12)</f>
        <v/>
      </c>
      <c r="R12" s="40">
        <f>INDEX($T12:$W12,MATCH(Settings!$C$10,$T$4:$W$4,0))</f>
        <v/>
      </c>
      <c r="S12" s="40">
        <f>INDEX($X12:$AA12,MATCH(Settings!$C$10,$X$4:$AA$4,0))</f>
        <v/>
      </c>
      <c r="T12" s="40">
        <f>IFERROR(INDEX(Prices_dom!$A$6:$CU$2000,MATCH(Settings!$C$4&amp;T$4,Prices_dom!$A$6:$A$2000,0),MATCH("mit.sp."&amp;$A12,Prices_dom!$A$5:$CU$5,0))+0,0)*T$3/$G12</f>
        <v/>
      </c>
      <c r="U12" s="40">
        <f>IFERROR(INDEX(Prices_dom!$A$6:$CU$2000,MATCH(Settings!$C$4&amp;U$4,Prices_dom!$A$6:$A$2000,0),MATCH("mit.sp."&amp;$A12,Prices_dom!$A$5:$CU$5,0))+0,0)*U$3/$G12</f>
        <v/>
      </c>
      <c r="V12" s="40">
        <f>IFERROR(INDEX(Prices_dom!$A$6:$CU$2000,MATCH(Settings!$C$4&amp;V$4,Prices_dom!$A$6:$A$2000,0),MATCH("mit.sp."&amp;$A12,Prices_dom!$A$5:$CU$5,0))+0,0)*V$3/$G12</f>
        <v/>
      </c>
      <c r="W12" s="40">
        <f>IFERROR(INDEX(Prices_dom!$A$6:$CU$2000,MATCH(Settings!$C$4&amp;W$4,Prices_dom!$A$6:$A$2000,0),MATCH("mit.sp."&amp;$A12,Prices_dom!$A$5:$CU$5,0))+0,0)*W$3/$G12</f>
        <v/>
      </c>
      <c r="X12" s="40">
        <f>IF($H12=1,IFERROR(INDEX(Prices_dom!$A$6:$CU$2000,MATCH(Settings!$C$4&amp;X$4,Prices_dom!$A$6:$A$2000,0),MATCH("mit.rp."&amp;$A12,Prices_dom!$A$5:$CU$5,0))+0,0)/(1+IF(IFERROR(INDEX(Prices_dom!$A$6:$CU$2000,MATCH(Settings!$C$4&amp;X$4,Prices_dom!$A$6:$A$2000,0),MATCH("mit.vatrate."&amp;$A12,Prices_dom!$A$5:$CU$5,0))+0,0)&gt;0,IFERROR(INDEX(Prices_dom!$A$6:$CU$2000,MATCH(Settings!$C$4&amp;X$4,Prices_dom!$A$6:$A$2000,0),MATCH("mit.vatrate."&amp;$A12,Prices_dom!$A$5:$CU$5,0))+0,0),$O12*IFERROR(INDEX(Prices_dom!$A$6:$CU$2000,MATCH(Settings!$C$4&amp;X$4,Prices_dom!$A$6:$A$2000,0),MATCH("VAT_WEO",Prices_dom!$A$5:$CU$5,0))+0,0)))-IFERROR(INDEX(Prices_dom!$A$6:$CU$2000,MATCH(Settings!$C$4&amp;X$4,Prices_dom!$A$6:$A$2000,0),MATCH("mit.sp."&amp;$A12,Prices_dom!$A$5:$CU$5,0))+0,0),IFERROR(INDEX(Prices_dom!$A$6:$CU$2000,MATCH(Settings!$C$4&amp;X$4,Prices_dom!$A$6:$A$2000,0),MATCH("mit.txo."&amp;$A12,Prices_dom!$A$5:$CU$5,0))+0,0))*X$3/$G12</f>
        <v/>
      </c>
      <c r="Y12" s="40">
        <f>IF($H12=1,IFERROR(INDEX(Prices_dom!$A$6:$CU$2000,MATCH(Settings!$C$4&amp;Y$4,Prices_dom!$A$6:$A$2000,0),MATCH("mit.rp."&amp;$A12,Prices_dom!$A$5:$CU$5,0))+0,0)/(1+IF(IFERROR(INDEX(Prices_dom!$A$6:$CU$2000,MATCH(Settings!$C$4&amp;Y$4,Prices_dom!$A$6:$A$2000,0),MATCH("mit.vatrate."&amp;$A12,Prices_dom!$A$5:$CU$5,0))+0,0)&gt;0,IFERROR(INDEX(Prices_dom!$A$6:$CU$2000,MATCH(Settings!$C$4&amp;Y$4,Prices_dom!$A$6:$A$2000,0),MATCH("mit.vatrate."&amp;$A12,Prices_dom!$A$5:$CU$5,0))+0,0),$O12*IFERROR(INDEX(Prices_dom!$A$6:$CU$2000,MATCH(Settings!$C$4&amp;Y$4,Prices_dom!$A$6:$A$2000,0),MATCH("VAT_WEO",Prices_dom!$A$5:$CU$5,0))+0,0)))-IFERROR(INDEX(Prices_dom!$A$6:$CU$2000,MATCH(Settings!$C$4&amp;Y$4,Prices_dom!$A$6:$A$2000,0),MATCH("mit.sp."&amp;$A12,Prices_dom!$A$5:$CU$5,0))+0,0),IFERROR(INDEX(Prices_dom!$A$6:$CU$2000,MATCH(Settings!$C$4&amp;Y$4,Prices_dom!$A$6:$A$2000,0),MATCH("mit.txo."&amp;$A12,Prices_dom!$A$5:$CU$5,0))+0,0))*Y$3/$G12</f>
        <v/>
      </c>
      <c r="Z12" s="40">
        <f>IF($H12=1,IFERROR(INDEX(Prices_dom!$A$6:$CU$2000,MATCH(Settings!$C$4&amp;Z$4,Prices_dom!$A$6:$A$2000,0),MATCH("mit.rp."&amp;$A12,Prices_dom!$A$5:$CU$5,0))+0,0)/(1+IF(IFERROR(INDEX(Prices_dom!$A$6:$CU$2000,MATCH(Settings!$C$4&amp;Z$4,Prices_dom!$A$6:$A$2000,0),MATCH("mit.vatrate."&amp;$A12,Prices_dom!$A$5:$CU$5,0))+0,0)&gt;0,IFERROR(INDEX(Prices_dom!$A$6:$CU$2000,MATCH(Settings!$C$4&amp;Z$4,Prices_dom!$A$6:$A$2000,0),MATCH("mit.vatrate."&amp;$A12,Prices_dom!$A$5:$CU$5,0))+0,0),$O12*IFERROR(INDEX(Prices_dom!$A$6:$CU$2000,MATCH(Settings!$C$4&amp;Z$4,Prices_dom!$A$6:$A$2000,0),MATCH("VAT_WEO",Prices_dom!$A$5:$CU$5,0))+0,0)))-IFERROR(INDEX(Prices_dom!$A$6:$CU$2000,MATCH(Settings!$C$4&amp;Z$4,Prices_dom!$A$6:$A$2000,0),MATCH("mit.sp."&amp;$A12,Prices_dom!$A$5:$CU$5,0))+0,0),IFERROR(INDEX(Prices_dom!$A$6:$CU$2000,MATCH(Settings!$C$4&amp;Z$4,Prices_dom!$A$6:$A$2000,0),MATCH("mit.txo."&amp;$A12,Prices_dom!$A$5:$CU$5,0))+0,0))*Z$3/$G12</f>
        <v/>
      </c>
      <c r="AA12" s="40">
        <f>IF($H12=1,IFERROR(INDEX(Prices_dom!$A$6:$CU$2000,MATCH(Settings!$C$4&amp;AA$4,Prices_dom!$A$6:$A$2000,0),MATCH("mit.rp."&amp;$A12,Prices_dom!$A$5:$CU$5,0))+0,0)/(1+IF(IFERROR(INDEX(Prices_dom!$A$6:$CU$2000,MATCH(Settings!$C$4&amp;AA$4,Prices_dom!$A$6:$A$2000,0),MATCH("mit.vatrate."&amp;$A12,Prices_dom!$A$5:$CU$5,0))+0,0)&gt;0,IFERROR(INDEX(Prices_dom!$A$6:$CU$2000,MATCH(Settings!$C$4&amp;AA$4,Prices_dom!$A$6:$A$2000,0),MATCH("mit.vatrate."&amp;$A12,Prices_dom!$A$5:$CU$5,0))+0,0),$O12*IFERROR(INDEX(Prices_dom!$A$6:$CU$2000,MATCH(Settings!$C$4&amp;AA$4,Prices_dom!$A$6:$A$2000,0),MATCH("VAT_WEO",Prices_dom!$A$5:$CU$5,0))+0,0)))-IFERROR(INDEX(Prices_dom!$A$6:$CU$2000,MATCH(Settings!$C$4&amp;AA$4,Prices_dom!$A$6:$A$2000,0),MATCH("mit.sp."&amp;$A12,Prices_dom!$A$5:$CU$5,0))+0,0),IFERROR(INDEX(Prices_dom!$A$6:$CU$2000,MATCH(Settings!$C$4&amp;AA$4,Prices_dom!$A$6:$A$2000,0),MATCH("mit.txo."&amp;$A12,Prices_dom!$A$5:$CU$5,0))+0,0))*AA$3/$G12</f>
        <v/>
      </c>
    </row>
    <row r="13">
      <c r="A13" s="53" t="inlineStr">
        <is>
          <t>lpg.all</t>
        </is>
      </c>
      <c r="B13" s="53" t="inlineStr">
        <is>
          <t>LPG, All</t>
        </is>
      </c>
      <c r="C13" s="53" t="inlineStr">
        <is>
          <t>lpg</t>
        </is>
      </c>
      <c r="D13" s="53" t="inlineStr">
        <is>
          <t>all</t>
        </is>
      </c>
      <c r="E13" s="54" t="n">
        <v>9</v>
      </c>
      <c r="F13" s="54" t="n">
        <v>1</v>
      </c>
      <c r="G13" s="40">
        <f>INDEX(Mapping!$G$30:$G$37,MATCH($C13,Mapping!$A$30:$A$37,0))</f>
        <v/>
      </c>
      <c r="H13" s="54" t="n">
        <v>0</v>
      </c>
      <c r="I13" s="36">
        <f>IFERROR(INDEX(Prices_dom!$A$6:$CU$2000,MATCH(Settings!$C$4&amp;Settings!$C$7,Prices_dom!$A$6:$A$2000,0),MATCH("mit.ps."&amp;$A13,Prices_dom!$A$5:$CU$5,0))+0,0)</f>
        <v/>
      </c>
      <c r="J13" s="36">
        <f>IF($I13&lt;=0.25,0,IF($I13&lt;=0.5,0.5,1))</f>
        <v/>
      </c>
      <c r="K13" s="36">
        <f>IF(LEFT(Settings!$C$9,6)="Manual",0.8,IF(LEFT(Settings!$C$9,4)="None",1,$J13))</f>
        <v/>
      </c>
      <c r="L13" s="40">
        <f>IFERROR(INDEX(Prices_dom!$A$6:$CU$2000,MATCH(Settings!$C$4&amp;Settings!$C$7,Prices_dom!$A$6:$A$2000,0),MATCH("mit.mar."&amp;$A13,Prices_dom!$A$5:$CU$5,0))+0,0)</f>
        <v/>
      </c>
      <c r="M13" s="53" t="n">
        <v>0</v>
      </c>
      <c r="N13" s="40">
        <f>($L13+$J13*$M13)*INDEX($T$3:$W$3,MATCH(Settings!$C$7,$T$4:$W$4,0))/$G13</f>
        <v/>
      </c>
      <c r="O13" s="55" t="n">
        <v>1</v>
      </c>
      <c r="P13" s="56">
        <f>$O13*IFERROR(INDEX(Prices_dom!$A$6:$CU$2000,MATCH(Settings!$C$4&amp;Settings!$C$10,Prices_dom!$A$6:$A$2000,0),MATCH("VAT_WEO",Prices_dom!$A$5:$CU$5,0))+0,0)</f>
        <v/>
      </c>
      <c r="Q13" s="27">
        <f>IF(IFERROR(INDEX(Prices_dom!$A$6:$CU$2000,MATCH(Settings!$C$4&amp;Settings!$C$10,Prices_dom!$A$6:$A$2000,0),MATCH("mit.vatrate."&amp;$A13,Prices_dom!$A$5:$CU$5,0))+0,0)&gt;0,IFERROR(INDEX(Prices_dom!$A$6:$CU$2000,MATCH(Settings!$C$4&amp;Settings!$C$10,Prices_dom!$A$6:$A$2000,0),MATCH("mit.vatrate."&amp;$A13,Prices_dom!$A$5:$CU$5,0))+0,0),$P13)</f>
        <v/>
      </c>
      <c r="R13" s="40">
        <f>INDEX($T13:$W13,MATCH(Settings!$C$10,$T$4:$W$4,0))</f>
        <v/>
      </c>
      <c r="S13" s="40">
        <f>INDEX($X13:$AA13,MATCH(Settings!$C$10,$X$4:$AA$4,0))</f>
        <v/>
      </c>
      <c r="T13" s="40">
        <f>IFERROR(INDEX(Prices_dom!$A$6:$CU$2000,MATCH(Settings!$C$4&amp;T$4,Prices_dom!$A$6:$A$2000,0),MATCH("mit.sp."&amp;$A13,Prices_dom!$A$5:$CU$5,0))+0,0)*T$3/$G13</f>
        <v/>
      </c>
      <c r="U13" s="40">
        <f>IFERROR(INDEX(Prices_dom!$A$6:$CU$2000,MATCH(Settings!$C$4&amp;U$4,Prices_dom!$A$6:$A$2000,0),MATCH("mit.sp."&amp;$A13,Prices_dom!$A$5:$CU$5,0))+0,0)*U$3/$G13</f>
        <v/>
      </c>
      <c r="V13" s="40">
        <f>IFERROR(INDEX(Prices_dom!$A$6:$CU$2000,MATCH(Settings!$C$4&amp;V$4,Prices_dom!$A$6:$A$2000,0),MATCH("mit.sp."&amp;$A13,Prices_dom!$A$5:$CU$5,0))+0,0)*V$3/$G13</f>
        <v/>
      </c>
      <c r="W13" s="40">
        <f>IFERROR(INDEX(Prices_dom!$A$6:$CU$2000,MATCH(Settings!$C$4&amp;W$4,Prices_dom!$A$6:$A$2000,0),MATCH("mit.sp."&amp;$A13,Prices_dom!$A$5:$CU$5,0))+0,0)*W$3/$G13</f>
        <v/>
      </c>
      <c r="X13" s="40">
        <f>IF($H13=1,IFERROR(INDEX(Prices_dom!$A$6:$CU$2000,MATCH(Settings!$C$4&amp;X$4,Prices_dom!$A$6:$A$2000,0),MATCH("mit.rp."&amp;$A13,Prices_dom!$A$5:$CU$5,0))+0,0)/(1+IF(IFERROR(INDEX(Prices_dom!$A$6:$CU$2000,MATCH(Settings!$C$4&amp;X$4,Prices_dom!$A$6:$A$2000,0),MATCH("mit.vatrate."&amp;$A13,Prices_dom!$A$5:$CU$5,0))+0,0)&gt;0,IFERROR(INDEX(Prices_dom!$A$6:$CU$2000,MATCH(Settings!$C$4&amp;X$4,Prices_dom!$A$6:$A$2000,0),MATCH("mit.vatrate."&amp;$A13,Prices_dom!$A$5:$CU$5,0))+0,0),$O13*IFERROR(INDEX(Prices_dom!$A$6:$CU$2000,MATCH(Settings!$C$4&amp;X$4,Prices_dom!$A$6:$A$2000,0),MATCH("VAT_WEO",Prices_dom!$A$5:$CU$5,0))+0,0)))-IFERROR(INDEX(Prices_dom!$A$6:$CU$2000,MATCH(Settings!$C$4&amp;X$4,Prices_dom!$A$6:$A$2000,0),MATCH("mit.sp."&amp;$A13,Prices_dom!$A$5:$CU$5,0))+0,0),IFERROR(INDEX(Prices_dom!$A$6:$CU$2000,MATCH(Settings!$C$4&amp;X$4,Prices_dom!$A$6:$A$2000,0),MATCH("mit.txo."&amp;$A13,Prices_dom!$A$5:$CU$5,0))+0,0))*X$3/$G13</f>
        <v/>
      </c>
      <c r="Y13" s="40">
        <f>IF($H13=1,IFERROR(INDEX(Prices_dom!$A$6:$CU$2000,MATCH(Settings!$C$4&amp;Y$4,Prices_dom!$A$6:$A$2000,0),MATCH("mit.rp."&amp;$A13,Prices_dom!$A$5:$CU$5,0))+0,0)/(1+IF(IFERROR(INDEX(Prices_dom!$A$6:$CU$2000,MATCH(Settings!$C$4&amp;Y$4,Prices_dom!$A$6:$A$2000,0),MATCH("mit.vatrate."&amp;$A13,Prices_dom!$A$5:$CU$5,0))+0,0)&gt;0,IFERROR(INDEX(Prices_dom!$A$6:$CU$2000,MATCH(Settings!$C$4&amp;Y$4,Prices_dom!$A$6:$A$2000,0),MATCH("mit.vatrate."&amp;$A13,Prices_dom!$A$5:$CU$5,0))+0,0),$O13*IFERROR(INDEX(Prices_dom!$A$6:$CU$2000,MATCH(Settings!$C$4&amp;Y$4,Prices_dom!$A$6:$A$2000,0),MATCH("VAT_WEO",Prices_dom!$A$5:$CU$5,0))+0,0)))-IFERROR(INDEX(Prices_dom!$A$6:$CU$2000,MATCH(Settings!$C$4&amp;Y$4,Prices_dom!$A$6:$A$2000,0),MATCH("mit.sp."&amp;$A13,Prices_dom!$A$5:$CU$5,0))+0,0),IFERROR(INDEX(Prices_dom!$A$6:$CU$2000,MATCH(Settings!$C$4&amp;Y$4,Prices_dom!$A$6:$A$2000,0),MATCH("mit.txo."&amp;$A13,Prices_dom!$A$5:$CU$5,0))+0,0))*Y$3/$G13</f>
        <v/>
      </c>
      <c r="Z13" s="40">
        <f>IF($H13=1,IFERROR(INDEX(Prices_dom!$A$6:$CU$2000,MATCH(Settings!$C$4&amp;Z$4,Prices_dom!$A$6:$A$2000,0),MATCH("mit.rp."&amp;$A13,Prices_dom!$A$5:$CU$5,0))+0,0)/(1+IF(IFERROR(INDEX(Prices_dom!$A$6:$CU$2000,MATCH(Settings!$C$4&amp;Z$4,Prices_dom!$A$6:$A$2000,0),MATCH("mit.vatrate."&amp;$A13,Prices_dom!$A$5:$CU$5,0))+0,0)&gt;0,IFERROR(INDEX(Prices_dom!$A$6:$CU$2000,MATCH(Settings!$C$4&amp;Z$4,Prices_dom!$A$6:$A$2000,0),MATCH("mit.vatrate."&amp;$A13,Prices_dom!$A$5:$CU$5,0))+0,0),$O13*IFERROR(INDEX(Prices_dom!$A$6:$CU$2000,MATCH(Settings!$C$4&amp;Z$4,Prices_dom!$A$6:$A$2000,0),MATCH("VAT_WEO",Prices_dom!$A$5:$CU$5,0))+0,0)))-IFERROR(INDEX(Prices_dom!$A$6:$CU$2000,MATCH(Settings!$C$4&amp;Z$4,Prices_dom!$A$6:$A$2000,0),MATCH("mit.sp."&amp;$A13,Prices_dom!$A$5:$CU$5,0))+0,0),IFERROR(INDEX(Prices_dom!$A$6:$CU$2000,MATCH(Settings!$C$4&amp;Z$4,Prices_dom!$A$6:$A$2000,0),MATCH("mit.txo."&amp;$A13,Prices_dom!$A$5:$CU$5,0))+0,0))*Z$3/$G13</f>
        <v/>
      </c>
      <c r="AA13" s="40">
        <f>IF($H13=1,IFERROR(INDEX(Prices_dom!$A$6:$CU$2000,MATCH(Settings!$C$4&amp;AA$4,Prices_dom!$A$6:$A$2000,0),MATCH("mit.rp."&amp;$A13,Prices_dom!$A$5:$CU$5,0))+0,0)/(1+IF(IFERROR(INDEX(Prices_dom!$A$6:$CU$2000,MATCH(Settings!$C$4&amp;AA$4,Prices_dom!$A$6:$A$2000,0),MATCH("mit.vatrate."&amp;$A13,Prices_dom!$A$5:$CU$5,0))+0,0)&gt;0,IFERROR(INDEX(Prices_dom!$A$6:$CU$2000,MATCH(Settings!$C$4&amp;AA$4,Prices_dom!$A$6:$A$2000,0),MATCH("mit.vatrate."&amp;$A13,Prices_dom!$A$5:$CU$5,0))+0,0),$O13*IFERROR(INDEX(Prices_dom!$A$6:$CU$2000,MATCH(Settings!$C$4&amp;AA$4,Prices_dom!$A$6:$A$2000,0),MATCH("VAT_WEO",Prices_dom!$A$5:$CU$5,0))+0,0)))-IFERROR(INDEX(Prices_dom!$A$6:$CU$2000,MATCH(Settings!$C$4&amp;AA$4,Prices_dom!$A$6:$A$2000,0),MATCH("mit.sp."&amp;$A13,Prices_dom!$A$5:$CU$5,0))+0,0),IFERROR(INDEX(Prices_dom!$A$6:$CU$2000,MATCH(Settings!$C$4&amp;AA$4,Prices_dom!$A$6:$A$2000,0),MATCH("mit.txo."&amp;$A13,Prices_dom!$A$5:$CU$5,0))+0,0))*AA$3/$G13</f>
        <v/>
      </c>
    </row>
    <row r="14">
      <c r="A14" s="53" t="inlineStr">
        <is>
          <t>ker.all</t>
        </is>
      </c>
      <c r="B14" s="53" t="inlineStr">
        <is>
          <t>Kerosene, All</t>
        </is>
      </c>
      <c r="C14" s="53" t="inlineStr">
        <is>
          <t>ker</t>
        </is>
      </c>
      <c r="D14" s="53" t="inlineStr">
        <is>
          <t>all</t>
        </is>
      </c>
      <c r="E14" s="54" t="n">
        <v>10</v>
      </c>
      <c r="F14" s="54" t="n">
        <v>1</v>
      </c>
      <c r="G14" s="40">
        <f>INDEX(Mapping!$G$30:$G$37,MATCH($C14,Mapping!$A$30:$A$37,0))</f>
        <v/>
      </c>
      <c r="H14" s="54" t="n">
        <v>0</v>
      </c>
      <c r="I14" s="36">
        <f>IFERROR(INDEX(Prices_dom!$A$6:$CU$2000,MATCH(Settings!$C$4&amp;Settings!$C$7,Prices_dom!$A$6:$A$2000,0),MATCH("mit.ps."&amp;$A14,Prices_dom!$A$5:$CU$5,0))+0,0)</f>
        <v/>
      </c>
      <c r="J14" s="36">
        <f>IF($I14&lt;=0.25,0,IF($I14&lt;=0.5,0.5,1))</f>
        <v/>
      </c>
      <c r="K14" s="36">
        <f>IF(LEFT(Settings!$C$9,6)="Manual",0.8,IF(LEFT(Settings!$C$9,4)="None",1,$J14))</f>
        <v/>
      </c>
      <c r="L14" s="40">
        <f>IFERROR(INDEX(Prices_dom!$A$6:$CU$2000,MATCH(Settings!$C$4&amp;Settings!$C$7,Prices_dom!$A$6:$A$2000,0),MATCH("mit.mar."&amp;$A14,Prices_dom!$A$5:$CU$5,0))+0,0)</f>
        <v/>
      </c>
      <c r="M14" s="53" t="n">
        <v>0</v>
      </c>
      <c r="N14" s="40">
        <f>($L14+$J14*$M14)*INDEX($T$3:$W$3,MATCH(Settings!$C$7,$T$4:$W$4,0))/$G14</f>
        <v/>
      </c>
      <c r="O14" s="55" t="n">
        <v>1</v>
      </c>
      <c r="P14" s="56">
        <f>$O14*IFERROR(INDEX(Prices_dom!$A$6:$CU$2000,MATCH(Settings!$C$4&amp;Settings!$C$10,Prices_dom!$A$6:$A$2000,0),MATCH("VAT_WEO",Prices_dom!$A$5:$CU$5,0))+0,0)</f>
        <v/>
      </c>
      <c r="Q14" s="27">
        <f>IF(IFERROR(INDEX(Prices_dom!$A$6:$CU$2000,MATCH(Settings!$C$4&amp;Settings!$C$10,Prices_dom!$A$6:$A$2000,0),MATCH("mit.vatrate."&amp;$A14,Prices_dom!$A$5:$CU$5,0))+0,0)&gt;0,IFERROR(INDEX(Prices_dom!$A$6:$CU$2000,MATCH(Settings!$C$4&amp;Settings!$C$10,Prices_dom!$A$6:$A$2000,0),MATCH("mit.vatrate."&amp;$A14,Prices_dom!$A$5:$CU$5,0))+0,0),$P14)</f>
        <v/>
      </c>
      <c r="R14" s="40">
        <f>INDEX($T14:$W14,MATCH(Settings!$C$10,$T$4:$W$4,0))</f>
        <v/>
      </c>
      <c r="S14" s="40">
        <f>INDEX($X14:$AA14,MATCH(Settings!$C$10,$X$4:$AA$4,0))</f>
        <v/>
      </c>
      <c r="T14" s="40">
        <f>IFERROR(INDEX(Prices_dom!$A$6:$CU$2000,MATCH(Settings!$C$4&amp;T$4,Prices_dom!$A$6:$A$2000,0),MATCH("mit.sp."&amp;$A14,Prices_dom!$A$5:$CU$5,0))+0,0)*T$3/$G14</f>
        <v/>
      </c>
      <c r="U14" s="40">
        <f>IFERROR(INDEX(Prices_dom!$A$6:$CU$2000,MATCH(Settings!$C$4&amp;U$4,Prices_dom!$A$6:$A$2000,0),MATCH("mit.sp."&amp;$A14,Prices_dom!$A$5:$CU$5,0))+0,0)*U$3/$G14</f>
        <v/>
      </c>
      <c r="V14" s="40">
        <f>IFERROR(INDEX(Prices_dom!$A$6:$CU$2000,MATCH(Settings!$C$4&amp;V$4,Prices_dom!$A$6:$A$2000,0),MATCH("mit.sp."&amp;$A14,Prices_dom!$A$5:$CU$5,0))+0,0)*V$3/$G14</f>
        <v/>
      </c>
      <c r="W14" s="40">
        <f>IFERROR(INDEX(Prices_dom!$A$6:$CU$2000,MATCH(Settings!$C$4&amp;W$4,Prices_dom!$A$6:$A$2000,0),MATCH("mit.sp."&amp;$A14,Prices_dom!$A$5:$CU$5,0))+0,0)*W$3/$G14</f>
        <v/>
      </c>
      <c r="X14" s="40">
        <f>IF($H14=1,IFERROR(INDEX(Prices_dom!$A$6:$CU$2000,MATCH(Settings!$C$4&amp;X$4,Prices_dom!$A$6:$A$2000,0),MATCH("mit.rp."&amp;$A14,Prices_dom!$A$5:$CU$5,0))+0,0)/(1+IF(IFERROR(INDEX(Prices_dom!$A$6:$CU$2000,MATCH(Settings!$C$4&amp;X$4,Prices_dom!$A$6:$A$2000,0),MATCH("mit.vatrate."&amp;$A14,Prices_dom!$A$5:$CU$5,0))+0,0)&gt;0,IFERROR(INDEX(Prices_dom!$A$6:$CU$2000,MATCH(Settings!$C$4&amp;X$4,Prices_dom!$A$6:$A$2000,0),MATCH("mit.vatrate."&amp;$A14,Prices_dom!$A$5:$CU$5,0))+0,0),$O14*IFERROR(INDEX(Prices_dom!$A$6:$CU$2000,MATCH(Settings!$C$4&amp;X$4,Prices_dom!$A$6:$A$2000,0),MATCH("VAT_WEO",Prices_dom!$A$5:$CU$5,0))+0,0)))-IFERROR(INDEX(Prices_dom!$A$6:$CU$2000,MATCH(Settings!$C$4&amp;X$4,Prices_dom!$A$6:$A$2000,0),MATCH("mit.sp."&amp;$A14,Prices_dom!$A$5:$CU$5,0))+0,0),IFERROR(INDEX(Prices_dom!$A$6:$CU$2000,MATCH(Settings!$C$4&amp;X$4,Prices_dom!$A$6:$A$2000,0),MATCH("mit.txo."&amp;$A14,Prices_dom!$A$5:$CU$5,0))+0,0))*X$3/$G14</f>
        <v/>
      </c>
      <c r="Y14" s="40">
        <f>IF($H14=1,IFERROR(INDEX(Prices_dom!$A$6:$CU$2000,MATCH(Settings!$C$4&amp;Y$4,Prices_dom!$A$6:$A$2000,0),MATCH("mit.rp."&amp;$A14,Prices_dom!$A$5:$CU$5,0))+0,0)/(1+IF(IFERROR(INDEX(Prices_dom!$A$6:$CU$2000,MATCH(Settings!$C$4&amp;Y$4,Prices_dom!$A$6:$A$2000,0),MATCH("mit.vatrate."&amp;$A14,Prices_dom!$A$5:$CU$5,0))+0,0)&gt;0,IFERROR(INDEX(Prices_dom!$A$6:$CU$2000,MATCH(Settings!$C$4&amp;Y$4,Prices_dom!$A$6:$A$2000,0),MATCH("mit.vatrate."&amp;$A14,Prices_dom!$A$5:$CU$5,0))+0,0),$O14*IFERROR(INDEX(Prices_dom!$A$6:$CU$2000,MATCH(Settings!$C$4&amp;Y$4,Prices_dom!$A$6:$A$2000,0),MATCH("VAT_WEO",Prices_dom!$A$5:$CU$5,0))+0,0)))-IFERROR(INDEX(Prices_dom!$A$6:$CU$2000,MATCH(Settings!$C$4&amp;Y$4,Prices_dom!$A$6:$A$2000,0),MATCH("mit.sp."&amp;$A14,Prices_dom!$A$5:$CU$5,0))+0,0),IFERROR(INDEX(Prices_dom!$A$6:$CU$2000,MATCH(Settings!$C$4&amp;Y$4,Prices_dom!$A$6:$A$2000,0),MATCH("mit.txo."&amp;$A14,Prices_dom!$A$5:$CU$5,0))+0,0))*Y$3/$G14</f>
        <v/>
      </c>
      <c r="Z14" s="40">
        <f>IF($H14=1,IFERROR(INDEX(Prices_dom!$A$6:$CU$2000,MATCH(Settings!$C$4&amp;Z$4,Prices_dom!$A$6:$A$2000,0),MATCH("mit.rp."&amp;$A14,Prices_dom!$A$5:$CU$5,0))+0,0)/(1+IF(IFERROR(INDEX(Prices_dom!$A$6:$CU$2000,MATCH(Settings!$C$4&amp;Z$4,Prices_dom!$A$6:$A$2000,0),MATCH("mit.vatrate."&amp;$A14,Prices_dom!$A$5:$CU$5,0))+0,0)&gt;0,IFERROR(INDEX(Prices_dom!$A$6:$CU$2000,MATCH(Settings!$C$4&amp;Z$4,Prices_dom!$A$6:$A$2000,0),MATCH("mit.vatrate."&amp;$A14,Prices_dom!$A$5:$CU$5,0))+0,0),$O14*IFERROR(INDEX(Prices_dom!$A$6:$CU$2000,MATCH(Settings!$C$4&amp;Z$4,Prices_dom!$A$6:$A$2000,0),MATCH("VAT_WEO",Prices_dom!$A$5:$CU$5,0))+0,0)))-IFERROR(INDEX(Prices_dom!$A$6:$CU$2000,MATCH(Settings!$C$4&amp;Z$4,Prices_dom!$A$6:$A$2000,0),MATCH("mit.sp."&amp;$A14,Prices_dom!$A$5:$CU$5,0))+0,0),IFERROR(INDEX(Prices_dom!$A$6:$CU$2000,MATCH(Settings!$C$4&amp;Z$4,Prices_dom!$A$6:$A$2000,0),MATCH("mit.txo."&amp;$A14,Prices_dom!$A$5:$CU$5,0))+0,0))*Z$3/$G14</f>
        <v/>
      </c>
      <c r="AA14" s="40">
        <f>IF($H14=1,IFERROR(INDEX(Prices_dom!$A$6:$CU$2000,MATCH(Settings!$C$4&amp;AA$4,Prices_dom!$A$6:$A$2000,0),MATCH("mit.rp."&amp;$A14,Prices_dom!$A$5:$CU$5,0))+0,0)/(1+IF(IFERROR(INDEX(Prices_dom!$A$6:$CU$2000,MATCH(Settings!$C$4&amp;AA$4,Prices_dom!$A$6:$A$2000,0),MATCH("mit.vatrate."&amp;$A14,Prices_dom!$A$5:$CU$5,0))+0,0)&gt;0,IFERROR(INDEX(Prices_dom!$A$6:$CU$2000,MATCH(Settings!$C$4&amp;AA$4,Prices_dom!$A$6:$A$2000,0),MATCH("mit.vatrate."&amp;$A14,Prices_dom!$A$5:$CU$5,0))+0,0),$O14*IFERROR(INDEX(Prices_dom!$A$6:$CU$2000,MATCH(Settings!$C$4&amp;AA$4,Prices_dom!$A$6:$A$2000,0),MATCH("VAT_WEO",Prices_dom!$A$5:$CU$5,0))+0,0)))-IFERROR(INDEX(Prices_dom!$A$6:$CU$2000,MATCH(Settings!$C$4&amp;AA$4,Prices_dom!$A$6:$A$2000,0),MATCH("mit.sp."&amp;$A14,Prices_dom!$A$5:$CU$5,0))+0,0),IFERROR(INDEX(Prices_dom!$A$6:$CU$2000,MATCH(Settings!$C$4&amp;AA$4,Prices_dom!$A$6:$A$2000,0),MATCH("mit.txo."&amp;$A14,Prices_dom!$A$5:$CU$5,0))+0,0))*AA$3/$G14</f>
        <v/>
      </c>
    </row>
    <row r="15">
      <c r="A15" s="53" t="inlineStr">
        <is>
          <t>oop.all</t>
        </is>
      </c>
      <c r="B15" s="53" t="inlineStr">
        <is>
          <t>Other oil products, All</t>
        </is>
      </c>
      <c r="C15" s="53" t="inlineStr">
        <is>
          <t>oop</t>
        </is>
      </c>
      <c r="D15" s="53" t="inlineStr">
        <is>
          <t>all</t>
        </is>
      </c>
      <c r="E15" s="54" t="n">
        <v>11</v>
      </c>
      <c r="F15" s="54" t="n">
        <v>1</v>
      </c>
      <c r="G15" s="40">
        <f>INDEX(Mapping!$G$30:$G$37,MATCH($C15,Mapping!$A$30:$A$37,0))</f>
        <v/>
      </c>
      <c r="H15" s="54" t="n">
        <v>0</v>
      </c>
      <c r="I15" s="57">
        <f>IFERROR(INDEX(Prices_dom!$A$6:$CU$2000,MATCH(Settings!$C$4&amp;Settings!$C$7,Prices_dom!$A$6:$A$2000,0),MATCH("mit.ps."&amp;$A15,Prices_dom!$A$5:$CU$5,0))+0,0)</f>
        <v/>
      </c>
      <c r="J15" s="36">
        <f>IF($I15&lt;=0.25,0,IF($I15&lt;=0.5,0.5,1))</f>
        <v/>
      </c>
      <c r="K15" s="36">
        <f>IF(LEFT(Settings!$C$9,6)="Manual",0.8,IF(LEFT(Settings!$C$9,4)="None",1,$J15))</f>
        <v/>
      </c>
      <c r="L15" s="58">
        <f>IFERROR(INDEX(Prices_dom!$A$6:$CU$2000,MATCH(Settings!$C$4&amp;Settings!$C$7,Prices_dom!$A$6:$A$2000,0),MATCH("mit.mar."&amp;$A15,Prices_dom!$A$5:$CU$5,0))+0,0)</f>
        <v/>
      </c>
      <c r="M15" s="53" t="n">
        <v>0</v>
      </c>
      <c r="N15" s="40">
        <f>($L15+$J15*$M15)*INDEX($T$3:$W$3,MATCH(Settings!$C$7,$T$4:$W$4,0))/$G15</f>
        <v/>
      </c>
      <c r="O15" s="55" t="n">
        <v>1</v>
      </c>
      <c r="P15" s="56">
        <f>$O15*IFERROR(INDEX(Prices_dom!$A$6:$CU$2000,MATCH(Settings!$C$4&amp;Settings!$C$10,Prices_dom!$A$6:$A$2000,0),MATCH("VAT_WEO",Prices_dom!$A$5:$CU$5,0))+0,0)</f>
        <v/>
      </c>
      <c r="Q15" s="27">
        <f>IF(IFERROR(INDEX(Prices_dom!$A$6:$CU$2000,MATCH(Settings!$C$4&amp;Settings!$C$10,Prices_dom!$A$6:$A$2000,0),MATCH("mit.vatrate."&amp;$A15,Prices_dom!$A$5:$CU$5,0))+0,0)&gt;0,IFERROR(INDEX(Prices_dom!$A$6:$CU$2000,MATCH(Settings!$C$4&amp;Settings!$C$10,Prices_dom!$A$6:$A$2000,0),MATCH("mit.vatrate."&amp;$A15,Prices_dom!$A$5:$CU$5,0))+0,0),$P15)</f>
        <v/>
      </c>
      <c r="R15" s="40">
        <f>INDEX($T15:$W15,MATCH(Settings!$C$10,$T$4:$W$4,0))</f>
        <v/>
      </c>
      <c r="S15" s="40">
        <f>INDEX($X15:$AA15,MATCH(Settings!$C$10,$X$4:$AA$4,0))</f>
        <v/>
      </c>
      <c r="T15" s="40">
        <f>IFERROR(INDEX(Prices_dom!$A$6:$CU$2000,MATCH(Settings!$C$4&amp;T$4,Prices_dom!$A$6:$A$2000,0),MATCH("mit.sp."&amp;$A15,Prices_dom!$A$5:$CU$5,0))+0,0)*T$3/$G15</f>
        <v/>
      </c>
      <c r="U15" s="40">
        <f>IFERROR(INDEX(Prices_dom!$A$6:$CU$2000,MATCH(Settings!$C$4&amp;U$4,Prices_dom!$A$6:$A$2000,0),MATCH("mit.sp."&amp;$A15,Prices_dom!$A$5:$CU$5,0))+0,0)*U$3/$G15</f>
        <v/>
      </c>
      <c r="V15" s="40">
        <f>IFERROR(INDEX(Prices_dom!$A$6:$CU$2000,MATCH(Settings!$C$4&amp;V$4,Prices_dom!$A$6:$A$2000,0),MATCH("mit.sp."&amp;$A15,Prices_dom!$A$5:$CU$5,0))+0,0)*V$3/$G15</f>
        <v/>
      </c>
      <c r="W15" s="40">
        <f>IFERROR(INDEX(Prices_dom!$A$6:$CU$2000,MATCH(Settings!$C$4&amp;W$4,Prices_dom!$A$6:$A$2000,0),MATCH("mit.sp."&amp;$A15,Prices_dom!$A$5:$CU$5,0))+0,0)*W$3/$G15</f>
        <v/>
      </c>
      <c r="X15" s="40">
        <f>IF($H15=1,IFERROR(INDEX(Prices_dom!$A$6:$CU$2000,MATCH(Settings!$C$4&amp;X$4,Prices_dom!$A$6:$A$2000,0),MATCH("mit.rp."&amp;$A15,Prices_dom!$A$5:$CU$5,0))+0,0)/(1+IF(IFERROR(INDEX(Prices_dom!$A$6:$CU$2000,MATCH(Settings!$C$4&amp;X$4,Prices_dom!$A$6:$A$2000,0),MATCH("mit.vatrate."&amp;$A15,Prices_dom!$A$5:$CU$5,0))+0,0)&gt;0,IFERROR(INDEX(Prices_dom!$A$6:$CU$2000,MATCH(Settings!$C$4&amp;X$4,Prices_dom!$A$6:$A$2000,0),MATCH("mit.vatrate."&amp;$A15,Prices_dom!$A$5:$CU$5,0))+0,0),$O15*IFERROR(INDEX(Prices_dom!$A$6:$CU$2000,MATCH(Settings!$C$4&amp;X$4,Prices_dom!$A$6:$A$2000,0),MATCH("VAT_WEO",Prices_dom!$A$5:$CU$5,0))+0,0)))-IFERROR(INDEX(Prices_dom!$A$6:$CU$2000,MATCH(Settings!$C$4&amp;X$4,Prices_dom!$A$6:$A$2000,0),MATCH("mit.sp."&amp;$A15,Prices_dom!$A$5:$CU$5,0))+0,0),IFERROR(INDEX(Prices_dom!$A$6:$CU$2000,MATCH(Settings!$C$4&amp;X$4,Prices_dom!$A$6:$A$2000,0),MATCH("mit.txo."&amp;$A15,Prices_dom!$A$5:$CU$5,0))+0,0))*X$3/$G15</f>
        <v/>
      </c>
      <c r="Y15" s="40">
        <f>IF($H15=1,IFERROR(INDEX(Prices_dom!$A$6:$CU$2000,MATCH(Settings!$C$4&amp;Y$4,Prices_dom!$A$6:$A$2000,0),MATCH("mit.rp."&amp;$A15,Prices_dom!$A$5:$CU$5,0))+0,0)/(1+IF(IFERROR(INDEX(Prices_dom!$A$6:$CU$2000,MATCH(Settings!$C$4&amp;Y$4,Prices_dom!$A$6:$A$2000,0),MATCH("mit.vatrate."&amp;$A15,Prices_dom!$A$5:$CU$5,0))+0,0)&gt;0,IFERROR(INDEX(Prices_dom!$A$6:$CU$2000,MATCH(Settings!$C$4&amp;Y$4,Prices_dom!$A$6:$A$2000,0),MATCH("mit.vatrate."&amp;$A15,Prices_dom!$A$5:$CU$5,0))+0,0),$O15*IFERROR(INDEX(Prices_dom!$A$6:$CU$2000,MATCH(Settings!$C$4&amp;Y$4,Prices_dom!$A$6:$A$2000,0),MATCH("VAT_WEO",Prices_dom!$A$5:$CU$5,0))+0,0)))-IFERROR(INDEX(Prices_dom!$A$6:$CU$2000,MATCH(Settings!$C$4&amp;Y$4,Prices_dom!$A$6:$A$2000,0),MATCH("mit.sp."&amp;$A15,Prices_dom!$A$5:$CU$5,0))+0,0),IFERROR(INDEX(Prices_dom!$A$6:$CU$2000,MATCH(Settings!$C$4&amp;Y$4,Prices_dom!$A$6:$A$2000,0),MATCH("mit.txo."&amp;$A15,Prices_dom!$A$5:$CU$5,0))+0,0))*Y$3/$G15</f>
        <v/>
      </c>
      <c r="Z15" s="40">
        <f>IF($H15=1,IFERROR(INDEX(Prices_dom!$A$6:$CU$2000,MATCH(Settings!$C$4&amp;Z$4,Prices_dom!$A$6:$A$2000,0),MATCH("mit.rp."&amp;$A15,Prices_dom!$A$5:$CU$5,0))+0,0)/(1+IF(IFERROR(INDEX(Prices_dom!$A$6:$CU$2000,MATCH(Settings!$C$4&amp;Z$4,Prices_dom!$A$6:$A$2000,0),MATCH("mit.vatrate."&amp;$A15,Prices_dom!$A$5:$CU$5,0))+0,0)&gt;0,IFERROR(INDEX(Prices_dom!$A$6:$CU$2000,MATCH(Settings!$C$4&amp;Z$4,Prices_dom!$A$6:$A$2000,0),MATCH("mit.vatrate."&amp;$A15,Prices_dom!$A$5:$CU$5,0))+0,0),$O15*IFERROR(INDEX(Prices_dom!$A$6:$CU$2000,MATCH(Settings!$C$4&amp;Z$4,Prices_dom!$A$6:$A$2000,0),MATCH("VAT_WEO",Prices_dom!$A$5:$CU$5,0))+0,0)))-IFERROR(INDEX(Prices_dom!$A$6:$CU$2000,MATCH(Settings!$C$4&amp;Z$4,Prices_dom!$A$6:$A$2000,0),MATCH("mit.sp."&amp;$A15,Prices_dom!$A$5:$CU$5,0))+0,0),IFERROR(INDEX(Prices_dom!$A$6:$CU$2000,MATCH(Settings!$C$4&amp;Z$4,Prices_dom!$A$6:$A$2000,0),MATCH("mit.txo."&amp;$A15,Prices_dom!$A$5:$CU$5,0))+0,0))*Z$3/$G15</f>
        <v/>
      </c>
      <c r="AA15" s="40">
        <f>IF($H15=1,IFERROR(INDEX(Prices_dom!$A$6:$CU$2000,MATCH(Settings!$C$4&amp;AA$4,Prices_dom!$A$6:$A$2000,0),MATCH("mit.rp."&amp;$A15,Prices_dom!$A$5:$CU$5,0))+0,0)/(1+IF(IFERROR(INDEX(Prices_dom!$A$6:$CU$2000,MATCH(Settings!$C$4&amp;AA$4,Prices_dom!$A$6:$A$2000,0),MATCH("mit.vatrate."&amp;$A15,Prices_dom!$A$5:$CU$5,0))+0,0)&gt;0,IFERROR(INDEX(Prices_dom!$A$6:$CU$2000,MATCH(Settings!$C$4&amp;AA$4,Prices_dom!$A$6:$A$2000,0),MATCH("mit.vatrate."&amp;$A15,Prices_dom!$A$5:$CU$5,0))+0,0),$O15*IFERROR(INDEX(Prices_dom!$A$6:$CU$2000,MATCH(Settings!$C$4&amp;AA$4,Prices_dom!$A$6:$A$2000,0),MATCH("VAT_WEO",Prices_dom!$A$5:$CU$5,0))+0,0)))-IFERROR(INDEX(Prices_dom!$A$6:$CU$2000,MATCH(Settings!$C$4&amp;AA$4,Prices_dom!$A$6:$A$2000,0),MATCH("mit.sp."&amp;$A15,Prices_dom!$A$5:$CU$5,0))+0,0),IFERROR(INDEX(Prices_dom!$A$6:$CU$2000,MATCH(Settings!$C$4&amp;AA$4,Prices_dom!$A$6:$A$2000,0),MATCH("mit.txo."&amp;$A15,Prices_dom!$A$5:$CU$5,0))+0,0))*AA$3/$G15</f>
        <v/>
      </c>
    </row>
    <row r="16">
      <c r="A16" s="53" t="inlineStr">
        <is>
          <t>bio.all</t>
        </is>
      </c>
      <c r="B16" s="53" t="inlineStr">
        <is>
          <t>Biomass, All</t>
        </is>
      </c>
      <c r="C16" s="53" t="inlineStr">
        <is>
          <t>bio</t>
        </is>
      </c>
      <c r="D16" s="53" t="inlineStr">
        <is>
          <t>all</t>
        </is>
      </c>
      <c r="E16" s="54" t="n">
        <v>12</v>
      </c>
      <c r="F16" s="54" t="n">
        <v>4</v>
      </c>
      <c r="G16" s="40">
        <f>INDEX(Mapping!$G$30:$G$37,MATCH($C16,Mapping!$A$30:$A$37,0))</f>
        <v/>
      </c>
      <c r="H16" s="54" t="n">
        <v>1</v>
      </c>
      <c r="I16" s="37" t="n">
        <v>1</v>
      </c>
      <c r="J16" s="36">
        <f>IF($I16&lt;=0.25,0,IF($I16&lt;=0.5,0.5,1))</f>
        <v/>
      </c>
      <c r="K16" s="36">
        <f>IF(LEFT(Settings!$C$9,6)="Manual",0.8,IF(LEFT(Settings!$C$9,4)="None",1,$J16))</f>
        <v/>
      </c>
      <c r="L16" s="53" t="n">
        <v>0</v>
      </c>
      <c r="M16" s="53" t="n">
        <v>0</v>
      </c>
      <c r="N16" s="40">
        <f>($L16+$J16*$M16)*INDEX($T$3:$W$3,MATCH(Settings!$C$7,$T$4:$W$4,0))/$G16</f>
        <v/>
      </c>
      <c r="O16" s="55" t="n">
        <v>0</v>
      </c>
      <c r="P16" s="56">
        <f>$O16*IFERROR(INDEX(Prices_dom!$A$6:$CU$2000,MATCH(Settings!$C$4&amp;Settings!$C$10,Prices_dom!$A$6:$A$2000,0),MATCH("VAT_WEO",Prices_dom!$A$5:$CU$5,0))+0,0)</f>
        <v/>
      </c>
      <c r="Q16" s="27">
        <f>IF(IFERROR(INDEX(Prices_dom!$A$6:$CU$2000,MATCH(Settings!$C$4&amp;Settings!$C$10,Prices_dom!$A$6:$A$2000,0),MATCH("mit.vatrate."&amp;$A16,Prices_dom!$A$5:$CU$5,0))+0,0)&gt;0,IFERROR(INDEX(Prices_dom!$A$6:$CU$2000,MATCH(Settings!$C$4&amp;Settings!$C$10,Prices_dom!$A$6:$A$2000,0),MATCH("mit.vatrate."&amp;$A16,Prices_dom!$A$5:$CU$5,0))+0,0),$P16)</f>
        <v/>
      </c>
      <c r="R16" s="40">
        <f>INDEX($T16:$W16,MATCH(Settings!$C$10,$T$4:$W$4,0))</f>
        <v/>
      </c>
      <c r="S16" s="40">
        <f>INDEX($X16:$AA16,MATCH(Settings!$C$10,$X$4:$AA$4,0))</f>
        <v/>
      </c>
      <c r="T16" s="40">
        <f>IFERROR(INDEX(Prices_dom!$A$6:$CU$2000,MATCH(Settings!$C$4&amp;T$4,Prices_dom!$A$6:$A$2000,0),MATCH("mit.sp."&amp;$A16,Prices_dom!$A$5:$CU$5,0))+0,0)*T$3/$G16</f>
        <v/>
      </c>
      <c r="U16" s="40">
        <f>IFERROR(INDEX(Prices_dom!$A$6:$CU$2000,MATCH(Settings!$C$4&amp;U$4,Prices_dom!$A$6:$A$2000,0),MATCH("mit.sp."&amp;$A16,Prices_dom!$A$5:$CU$5,0))+0,0)*U$3/$G16</f>
        <v/>
      </c>
      <c r="V16" s="40">
        <f>IFERROR(INDEX(Prices_dom!$A$6:$CU$2000,MATCH(Settings!$C$4&amp;V$4,Prices_dom!$A$6:$A$2000,0),MATCH("mit.sp."&amp;$A16,Prices_dom!$A$5:$CU$5,0))+0,0)*V$3/$G16</f>
        <v/>
      </c>
      <c r="W16" s="40">
        <f>IFERROR(INDEX(Prices_dom!$A$6:$CU$2000,MATCH(Settings!$C$4&amp;W$4,Prices_dom!$A$6:$A$2000,0),MATCH("mit.sp."&amp;$A16,Prices_dom!$A$5:$CU$5,0))+0,0)*W$3/$G16</f>
        <v/>
      </c>
      <c r="X16" s="40">
        <f>IF($H16=1,IFERROR(INDEX(Prices_dom!$A$6:$CU$2000,MATCH(Settings!$C$4&amp;X$4,Prices_dom!$A$6:$A$2000,0),MATCH("mit.rp."&amp;$A16,Prices_dom!$A$5:$CU$5,0))+0,0)/(1+IF(IFERROR(INDEX(Prices_dom!$A$6:$CU$2000,MATCH(Settings!$C$4&amp;X$4,Prices_dom!$A$6:$A$2000,0),MATCH("mit.vatrate."&amp;$A16,Prices_dom!$A$5:$CU$5,0))+0,0)&gt;0,IFERROR(INDEX(Prices_dom!$A$6:$CU$2000,MATCH(Settings!$C$4&amp;X$4,Prices_dom!$A$6:$A$2000,0),MATCH("mit.vatrate."&amp;$A16,Prices_dom!$A$5:$CU$5,0))+0,0),$O16*IFERROR(INDEX(Prices_dom!$A$6:$CU$2000,MATCH(Settings!$C$4&amp;X$4,Prices_dom!$A$6:$A$2000,0),MATCH("VAT_WEO",Prices_dom!$A$5:$CU$5,0))+0,0)))-IFERROR(INDEX(Prices_dom!$A$6:$CU$2000,MATCH(Settings!$C$4&amp;X$4,Prices_dom!$A$6:$A$2000,0),MATCH("mit.sp."&amp;$A16,Prices_dom!$A$5:$CU$5,0))+0,0),IFERROR(INDEX(Prices_dom!$A$6:$CU$2000,MATCH(Settings!$C$4&amp;X$4,Prices_dom!$A$6:$A$2000,0),MATCH("mit.txo."&amp;$A16,Prices_dom!$A$5:$CU$5,0))+0,0))*X$3/$G16</f>
        <v/>
      </c>
      <c r="Y16" s="40">
        <f>IF($H16=1,IFERROR(INDEX(Prices_dom!$A$6:$CU$2000,MATCH(Settings!$C$4&amp;Y$4,Prices_dom!$A$6:$A$2000,0),MATCH("mit.rp."&amp;$A16,Prices_dom!$A$5:$CU$5,0))+0,0)/(1+IF(IFERROR(INDEX(Prices_dom!$A$6:$CU$2000,MATCH(Settings!$C$4&amp;Y$4,Prices_dom!$A$6:$A$2000,0),MATCH("mit.vatrate."&amp;$A16,Prices_dom!$A$5:$CU$5,0))+0,0)&gt;0,IFERROR(INDEX(Prices_dom!$A$6:$CU$2000,MATCH(Settings!$C$4&amp;Y$4,Prices_dom!$A$6:$A$2000,0),MATCH("mit.vatrate."&amp;$A16,Prices_dom!$A$5:$CU$5,0))+0,0),$O16*IFERROR(INDEX(Prices_dom!$A$6:$CU$2000,MATCH(Settings!$C$4&amp;Y$4,Prices_dom!$A$6:$A$2000,0),MATCH("VAT_WEO",Prices_dom!$A$5:$CU$5,0))+0,0)))-IFERROR(INDEX(Prices_dom!$A$6:$CU$2000,MATCH(Settings!$C$4&amp;Y$4,Prices_dom!$A$6:$A$2000,0),MATCH("mit.sp."&amp;$A16,Prices_dom!$A$5:$CU$5,0))+0,0),IFERROR(INDEX(Prices_dom!$A$6:$CU$2000,MATCH(Settings!$C$4&amp;Y$4,Prices_dom!$A$6:$A$2000,0),MATCH("mit.txo."&amp;$A16,Prices_dom!$A$5:$CU$5,0))+0,0))*Y$3/$G16</f>
        <v/>
      </c>
      <c r="Z16" s="40">
        <f>IF($H16=1,IFERROR(INDEX(Prices_dom!$A$6:$CU$2000,MATCH(Settings!$C$4&amp;Z$4,Prices_dom!$A$6:$A$2000,0),MATCH("mit.rp."&amp;$A16,Prices_dom!$A$5:$CU$5,0))+0,0)/(1+IF(IFERROR(INDEX(Prices_dom!$A$6:$CU$2000,MATCH(Settings!$C$4&amp;Z$4,Prices_dom!$A$6:$A$2000,0),MATCH("mit.vatrate."&amp;$A16,Prices_dom!$A$5:$CU$5,0))+0,0)&gt;0,IFERROR(INDEX(Prices_dom!$A$6:$CU$2000,MATCH(Settings!$C$4&amp;Z$4,Prices_dom!$A$6:$A$2000,0),MATCH("mit.vatrate."&amp;$A16,Prices_dom!$A$5:$CU$5,0))+0,0),$O16*IFERROR(INDEX(Prices_dom!$A$6:$CU$2000,MATCH(Settings!$C$4&amp;Z$4,Prices_dom!$A$6:$A$2000,0),MATCH("VAT_WEO",Prices_dom!$A$5:$CU$5,0))+0,0)))-IFERROR(INDEX(Prices_dom!$A$6:$CU$2000,MATCH(Settings!$C$4&amp;Z$4,Prices_dom!$A$6:$A$2000,0),MATCH("mit.sp."&amp;$A16,Prices_dom!$A$5:$CU$5,0))+0,0),IFERROR(INDEX(Prices_dom!$A$6:$CU$2000,MATCH(Settings!$C$4&amp;Z$4,Prices_dom!$A$6:$A$2000,0),MATCH("mit.txo."&amp;$A16,Prices_dom!$A$5:$CU$5,0))+0,0))*Z$3/$G16</f>
        <v/>
      </c>
      <c r="AA16" s="40">
        <f>IF($H16=1,IFERROR(INDEX(Prices_dom!$A$6:$CU$2000,MATCH(Settings!$C$4&amp;AA$4,Prices_dom!$A$6:$A$2000,0),MATCH("mit.rp."&amp;$A16,Prices_dom!$A$5:$CU$5,0))+0,0)/(1+IF(IFERROR(INDEX(Prices_dom!$A$6:$CU$2000,MATCH(Settings!$C$4&amp;AA$4,Prices_dom!$A$6:$A$2000,0),MATCH("mit.vatrate."&amp;$A16,Prices_dom!$A$5:$CU$5,0))+0,0)&gt;0,IFERROR(INDEX(Prices_dom!$A$6:$CU$2000,MATCH(Settings!$C$4&amp;AA$4,Prices_dom!$A$6:$A$2000,0),MATCH("mit.vatrate."&amp;$A16,Prices_dom!$A$5:$CU$5,0))+0,0),$O16*IFERROR(INDEX(Prices_dom!$A$6:$CU$2000,MATCH(Settings!$C$4&amp;AA$4,Prices_dom!$A$6:$A$2000,0),MATCH("VAT_WEO",Prices_dom!$A$5:$CU$5,0))+0,0)))-IFERROR(INDEX(Prices_dom!$A$6:$CU$2000,MATCH(Settings!$C$4&amp;AA$4,Prices_dom!$A$6:$A$2000,0),MATCH("mit.sp."&amp;$A16,Prices_dom!$A$5:$CU$5,0))+0,0),IFERROR(INDEX(Prices_dom!$A$6:$CU$2000,MATCH(Settings!$C$4&amp;AA$4,Prices_dom!$A$6:$A$2000,0),MATCH("mit.txo."&amp;$A16,Prices_dom!$A$5:$CU$5,0))+0,0))*AA$3/$G16</f>
        <v/>
      </c>
    </row>
    <row r="18">
      <c r="A18" s="5" t="inlineStr">
        <is>
          <t>Units: $/GJ in real USD of ResultsYear (Settings C8). Data (Prices_dom) are nominal USD per price unit ($/GJ coal, gas, biomass; $/liter gasoline, diesel, LPG, kerosene; $/bbl other oil products): x CPI index of the data year (row 3) / GJ per price unit.</t>
        </is>
      </c>
    </row>
    <row r="19">
      <c r="A19" s="5" t="inlineStr">
        <is>
          <t>Historical excise and other taxes (legacy): coal, gas, biomass = retail price / (1 + VAT rate) - supply cost; oil products = txo of the dataset (legacy builds their retail price as sp + txo, x (1 + VAT rate)).</t>
        </is>
      </c>
    </row>
    <row r="20">
      <c r="A20" s="5" t="inlineStr">
        <is>
          <t>Pass-through: raw = mit.ps of the base year (blank = 0; biomass = 1); bucketed: &lt;= 0.25 -&gt; 0, &lt;= 0.5 -&gt; 0.5, else 1; chosen: Bucketed (default), Manual = 0.8, None = 1.</t>
        </is>
      </c>
    </row>
    <row r="21">
      <c r="A21" s="5" t="inlineStr">
        <is>
          <t>fixsp = (margin + bucketed pass-through x domestic production cost [coal, gas]) x CPI index of the base year / GJ per unit; margin of biomass = 0 (legacy hardcode).</t>
        </is>
      </c>
    </row>
    <row r="22">
      <c r="A22" s="5"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(Egypt 14%) for residential coal and gas and all-sector oil products, 0 for power, industry and biomass (VAT credited to firms; biomass largely informal). The Egypt retail prices in the dataset imply exactly this: rp = (sp + txo) x 1.14 for gas residential and the oil products.</t>
        </is>
      </c>
    </row>
    <row r="23">
      <c r="A23" s="5" t="inlineStr">
        <is>
          <t>VAT rate used = dataset mit.vatrate where &gt; 0, else the assumption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60"/>
  <sheetViews>
    <sheetView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1" t="inlineStr">
        <is>
          <t>Variables: label, unit, code suffix, source and parameter columns by variable code</t>
        </is>
      </c>
      <c r="B2" s="2" t="n"/>
      <c r="C2" s="2" t="n"/>
      <c r="D2" s="2" t="n"/>
      <c r="E2" s="2" t="n"/>
      <c r="F2" s="2" t="n"/>
      <c r="G2" s="2" t="n"/>
      <c r="H2" s="2" t="n"/>
      <c r="I2" s="2" t="n"/>
      <c r="J2" s="2" t="n"/>
    </row>
    <row r="3">
      <c r="A3" s="5" t="inlineStr">
        <is>
          <t>Mitigation looks up Description, Unit and Source here and builds the output code country.mit.&lt;variable&gt;.&lt;subsector&gt;.&lt;fuel&gt;.&lt;suffix&gt;.&lt;scenario&gt;. Param 1-4 = Mitigation D:G.</t>
        </is>
      </c>
    </row>
    <row r="4">
      <c r="A4" s="10" t="inlineStr">
        <is>
          <t>Variable code</t>
        </is>
      </c>
      <c r="B4" s="10" t="inlineStr">
        <is>
          <t>Label</t>
        </is>
      </c>
      <c r="C4" s="10" t="inlineStr">
        <is>
          <t>Unit</t>
        </is>
      </c>
      <c r="D4" s="10" t="inlineStr">
        <is>
          <t>Code suffix</t>
        </is>
      </c>
      <c r="E4" s="10" t="inlineStr">
        <is>
          <t>Source</t>
        </is>
      </c>
      <c r="F4" s="10" t="inlineStr">
        <is>
          <t>Legacy reference</t>
        </is>
      </c>
      <c r="G4" s="10" t="inlineStr">
        <is>
          <t>Param 1 (D)</t>
        </is>
      </c>
      <c r="H4" s="10" t="inlineStr">
        <is>
          <t>Param 2 (E)</t>
        </is>
      </c>
      <c r="I4" s="10" t="inlineStr">
        <is>
          <t>Param 3 (F)</t>
        </is>
      </c>
      <c r="J4" s="10" t="inlineStr">
        <is>
          <t>Param 4 (G)</t>
        </is>
      </c>
    </row>
    <row r="5">
      <c r="A5" s="8" t="inlineStr">
        <is>
          <t>gdp.pos.pct</t>
        </is>
      </c>
      <c r="B5" s="8" t="inlineStr">
        <is>
          <t>Real GDP growth</t>
        </is>
      </c>
      <c r="C5" s="8" t="inlineStr">
        <is>
          <t>%</t>
        </is>
      </c>
      <c r="D5" s="8" t="inlineStr"/>
      <c r="E5" s="8" t="inlineStr">
        <is>
          <t>WEO (lookup by country)</t>
        </is>
      </c>
      <c r="F5" s="5" t="inlineStr">
        <is>
          <t>legacy Mitigation row 2446</t>
        </is>
      </c>
    </row>
    <row r="6">
      <c r="A6" s="8" t="inlineStr">
        <is>
          <t>infl</t>
        </is>
      </c>
      <c r="B6" s="8" t="inlineStr">
        <is>
          <t>Inflation index: US CPI, ResultsYear = 1 (nominal -&gt; real for domestic prices and nominal policy inputs)</t>
        </is>
      </c>
      <c r="C6" s="8" t="inlineStr">
        <is>
          <t>index</t>
        </is>
      </c>
      <c r="D6" s="8" t="inlineStr"/>
      <c r="E6" s="8" t="inlineStr">
        <is>
          <t>WEO USA|pcpi: CPI(ResultsYear) / CPI(year)</t>
        </is>
      </c>
      <c r="F6" s="5" t="inlineStr">
        <is>
          <t>legacy Mitigation rows 456 / 725 (inflation index, 2026 = 100)</t>
        </is>
      </c>
    </row>
    <row r="7">
      <c r="A7" s="8" t="inlineStr">
        <is>
          <t>defl</t>
        </is>
      </c>
      <c r="B7" s="8" t="inlineStr">
        <is>
          <t>Deflator index: US GDP deflator, ResultsYear = 1 (nominal -&gt; real for international prices)</t>
        </is>
      </c>
      <c r="C7" s="8" t="inlineStr">
        <is>
          <t>index</t>
        </is>
      </c>
      <c r="D7" s="8" t="inlineStr"/>
      <c r="E7" s="8" t="inlineStr">
        <is>
          <t>WEO USA|ngdp_d: deflator(ResultsYear) / deflator(year)</t>
        </is>
      </c>
      <c r="F7" s="5" t="inlineStr">
        <is>
          <t>legacy Mitigation row 467 (row 630 = 1 / it)</t>
        </is>
      </c>
    </row>
    <row r="8">
      <c r="A8" s="8" t="inlineStr">
        <is>
          <t>CPIntro</t>
        </is>
      </c>
      <c r="B8" s="5">
        <f>INDEX(MTInputs!$B$8:$B$415,MATCH($A8,MTInputs!$H$8:$H$415,0))&amp;""</f>
        <v/>
      </c>
      <c r="C8" s="5">
        <f>INDEX(MTInputs!$C$8:$C$415,MATCH($A8,MTInputs!$H$8:$H$415,0))&amp;""</f>
        <v/>
      </c>
      <c r="D8" s="8" t="inlineStr"/>
      <c r="E8" s="8" t="inlineStr">
        <is>
          <t>MTInputs (scenario column)</t>
        </is>
      </c>
      <c r="F8" s="5" t="inlineStr">
        <is>
          <t>MTInputs row 18</t>
        </is>
      </c>
    </row>
    <row r="9">
      <c r="A9" s="8" t="inlineStr">
        <is>
          <t>CPLevelStart</t>
        </is>
      </c>
      <c r="B9" s="5">
        <f>INDEX(MTInputs!$B$8:$B$415,MATCH($A9,MTInputs!$H$8:$H$415,0))&amp;""</f>
        <v/>
      </c>
      <c r="C9" s="5">
        <f>INDEX(MTInputs!$C$8:$C$415,MATCH($A9,MTInputs!$H$8:$H$415,0))&amp;""</f>
        <v/>
      </c>
      <c r="D9" s="8" t="inlineStr"/>
      <c r="E9" s="8" t="inlineStr">
        <is>
          <t>MTInputs (scenario column)</t>
        </is>
      </c>
      <c r="F9" s="5" t="inlineStr">
        <is>
          <t>MTInputs row 19</t>
        </is>
      </c>
    </row>
    <row r="10">
      <c r="A10" s="8" t="inlineStr">
        <is>
          <t>CPLevelTarget</t>
        </is>
      </c>
      <c r="B10" s="5">
        <f>INDEX(MTInputs!$B$8:$B$415,MATCH($A10,MTInputs!$H$8:$H$415,0))&amp;""</f>
        <v/>
      </c>
      <c r="C10" s="5">
        <f>INDEX(MTInputs!$C$8:$C$415,MATCH($A10,MTInputs!$H$8:$H$415,0))&amp;""</f>
        <v/>
      </c>
      <c r="D10" s="8" t="inlineStr"/>
      <c r="E10" s="8" t="inlineStr">
        <is>
          <t>MTInputs (scenario column)</t>
        </is>
      </c>
      <c r="F10" s="5" t="inlineStr">
        <is>
          <t>MTInputs row 20</t>
        </is>
      </c>
    </row>
    <row r="11">
      <c r="A11" s="8" t="inlineStr">
        <is>
          <t>CPOutro</t>
        </is>
      </c>
      <c r="B11" s="5">
        <f>INDEX(MTInputs!$B$8:$B$415,MATCH($A11,MTInputs!$H$8:$H$415,0))&amp;""</f>
        <v/>
      </c>
      <c r="C11" s="5">
        <f>INDEX(MTInputs!$C$8:$C$415,MATCH($A11,MTInputs!$H$8:$H$415,0))&amp;""</f>
        <v/>
      </c>
      <c r="D11" s="8" t="inlineStr"/>
      <c r="E11" s="8" t="inlineStr">
        <is>
          <t>MTInputs (scenario column)</t>
        </is>
      </c>
      <c r="F11" s="5" t="inlineStr">
        <is>
          <t>MTInputs row 21</t>
        </is>
      </c>
    </row>
    <row r="12">
      <c r="A12" s="8" t="inlineStr">
        <is>
          <t>ExtendCarbonPriceBeyondOutro</t>
        </is>
      </c>
      <c r="B12" s="5">
        <f>INDEX(MTInputs!$B$8:$B$415,MATCH($A12,MTInputs!$H$8:$H$415,0))&amp;""</f>
        <v/>
      </c>
      <c r="C12" s="5">
        <f>INDEX(MTInputs!$C$8:$C$415,MATCH($A12,MTInputs!$H$8:$H$415,0))&amp;""</f>
        <v/>
      </c>
      <c r="D12" s="8" t="inlineStr"/>
      <c r="E12" s="8" t="inlineStr">
        <is>
          <t>MTInputs (scenario column)</t>
        </is>
      </c>
      <c r="F12" s="5" t="inlineStr">
        <is>
          <t>MTInputs row 265</t>
        </is>
      </c>
    </row>
    <row r="13">
      <c r="A13" s="8" t="inlineStr">
        <is>
          <t>NomorReal</t>
        </is>
      </c>
      <c r="B13" s="5">
        <f>INDEX(MTInputs!$B$8:$B$415,MATCH($A13,MTInputs!$H$8:$H$415,0))&amp;""</f>
        <v/>
      </c>
      <c r="C13" s="5">
        <f>INDEX(MTInputs!$C$8:$C$415,MATCH($A13,MTInputs!$H$8:$H$415,0))&amp;""</f>
        <v/>
      </c>
      <c r="D13" s="8" t="inlineStr"/>
      <c r="E13" s="8" t="inlineStr">
        <is>
          <t>MTInputs (scenario column)</t>
        </is>
      </c>
      <c r="F13" s="5" t="inlineStr">
        <is>
          <t>MTInputs row 266</t>
        </is>
      </c>
    </row>
    <row r="14">
      <c r="A14" s="8" t="inlineStr">
        <is>
          <t>IntEnerPricForeSource</t>
        </is>
      </c>
      <c r="B14" s="5">
        <f>INDEX(MTInputs!$B$8:$B$415,MATCH($A14,MTInputs!$H$8:$H$415,0))&amp;""</f>
        <v/>
      </c>
      <c r="C14" s="5">
        <f>INDEX(MTInputs!$C$8:$C$415,MATCH($A14,MTInputs!$H$8:$H$415,0))&amp;""</f>
        <v/>
      </c>
      <c r="D14" s="8" t="inlineStr"/>
      <c r="E14" s="8" t="inlineStr">
        <is>
          <t>MTInputs (scenario column)</t>
        </is>
      </c>
      <c r="F14" s="5" t="inlineStr">
        <is>
          <t>MTInputs row 220</t>
        </is>
      </c>
    </row>
    <row r="15">
      <c r="A15" s="8" t="inlineStr">
        <is>
          <t>IntEnerPricForecastAdjustment</t>
        </is>
      </c>
      <c r="B15" s="5">
        <f>INDEX(MTInputs!$B$8:$B$415,MATCH($A15,MTInputs!$H$8:$H$415,0))&amp;""</f>
        <v/>
      </c>
      <c r="C15" s="5">
        <f>INDEX(MTInputs!$C$8:$C$415,MATCH($A15,MTInputs!$H$8:$H$415,0))&amp;""</f>
        <v/>
      </c>
      <c r="D15" s="8" t="inlineStr"/>
      <c r="E15" s="8" t="inlineStr">
        <is>
          <t>MTInputs (scenario column)</t>
        </is>
      </c>
      <c r="F15" s="5" t="inlineStr">
        <is>
          <t>MTInputs row 258</t>
        </is>
      </c>
    </row>
    <row r="16">
      <c r="A16" s="8" t="inlineStr">
        <is>
          <t>D_NewETS</t>
        </is>
      </c>
      <c r="B16" s="5">
        <f>INDEX(MTInputs!$B$8:$B$415,MATCH($A16,MTInputs!$H$8:$H$415,0))&amp;""</f>
        <v/>
      </c>
      <c r="C16" s="5">
        <f>INDEX(MTInputs!$C$8:$C$415,MATCH($A16,MTInputs!$H$8:$H$415,0))&amp;""</f>
        <v/>
      </c>
      <c r="D16" s="8" t="inlineStr"/>
      <c r="E16" s="8" t="inlineStr">
        <is>
          <t>MTInputs (scenario column)</t>
        </is>
      </c>
      <c r="F16" s="5" t="inlineStr">
        <is>
          <t>MTInputs row 84</t>
        </is>
      </c>
    </row>
    <row r="17">
      <c r="A17" s="8" t="inlineStr">
        <is>
          <t>D_ETSIntro</t>
        </is>
      </c>
      <c r="B17" s="5">
        <f>INDEX(MTInputs!$B$8:$B$415,MATCH($A17,MTInputs!$H$8:$H$415,0))&amp;""</f>
        <v/>
      </c>
      <c r="C17" s="5">
        <f>INDEX(MTInputs!$C$8:$C$415,MATCH($A17,MTInputs!$H$8:$H$415,0))&amp;""</f>
        <v/>
      </c>
      <c r="D17" s="8" t="inlineStr"/>
      <c r="E17" s="8" t="inlineStr">
        <is>
          <t>MTInputs (scenario column)</t>
        </is>
      </c>
      <c r="F17" s="5" t="inlineStr">
        <is>
          <t>MTInputs row 88</t>
        </is>
      </c>
    </row>
    <row r="18">
      <c r="A18" s="8" t="inlineStr">
        <is>
          <t>D_ETSOutro</t>
        </is>
      </c>
      <c r="B18" s="5">
        <f>INDEX(MTInputs!$B$8:$B$415,MATCH($A18,MTInputs!$H$8:$H$415,0))&amp;""</f>
        <v/>
      </c>
      <c r="C18" s="5">
        <f>INDEX(MTInputs!$C$8:$C$415,MATCH($A18,MTInputs!$H$8:$H$415,0))&amp;""</f>
        <v/>
      </c>
      <c r="D18" s="8" t="inlineStr"/>
      <c r="E18" s="8" t="inlineStr">
        <is>
          <t>MTInputs (scenario column)</t>
        </is>
      </c>
      <c r="F18" s="5" t="inlineStr">
        <is>
          <t>MTInputs row 89</t>
        </is>
      </c>
    </row>
    <row r="19">
      <c r="A19" s="8" t="inlineStr">
        <is>
          <t>D_ETSAuctStart</t>
        </is>
      </c>
      <c r="B19" s="5">
        <f>INDEX(MTInputs!$B$8:$B$415,MATCH($A19,MTInputs!$H$8:$H$415,0))&amp;""</f>
        <v/>
      </c>
      <c r="C19" s="5">
        <f>INDEX(MTInputs!$C$8:$C$415,MATCH($A19,MTInputs!$H$8:$H$415,0))&amp;""</f>
        <v/>
      </c>
      <c r="D19" s="8" t="inlineStr"/>
      <c r="E19" s="8" t="inlineStr">
        <is>
          <t>MTInputs (scenario column)</t>
        </is>
      </c>
      <c r="F19" s="5" t="inlineStr">
        <is>
          <t>MTInputs row 90</t>
        </is>
      </c>
    </row>
    <row r="20">
      <c r="A20" s="8" t="inlineStr">
        <is>
          <t>D_ETSAuctTarget</t>
        </is>
      </c>
      <c r="B20" s="5">
        <f>INDEX(MTInputs!$B$8:$B$415,MATCH($A20,MTInputs!$H$8:$H$415,0))&amp;""</f>
        <v/>
      </c>
      <c r="C20" s="5">
        <f>INDEX(MTInputs!$C$8:$C$415,MATCH($A20,MTInputs!$H$8:$H$415,0))&amp;""</f>
        <v/>
      </c>
      <c r="D20" s="8" t="inlineStr"/>
      <c r="E20" s="8" t="inlineStr">
        <is>
          <t>MTInputs (scenario column)</t>
        </is>
      </c>
      <c r="F20" s="5" t="inlineStr">
        <is>
          <t>MTInputs row 91</t>
        </is>
      </c>
    </row>
    <row r="21">
      <c r="A21" s="8" t="inlineStr">
        <is>
          <t>D_ETSAuctCont</t>
        </is>
      </c>
      <c r="B21" s="5">
        <f>INDEX(MTInputs!$B$8:$B$415,MATCH($A21,MTInputs!$H$8:$H$415,0))&amp;""</f>
        <v/>
      </c>
      <c r="C21" s="5">
        <f>INDEX(MTInputs!$C$8:$C$415,MATCH($A21,MTInputs!$H$8:$H$415,0))&amp;""</f>
        <v/>
      </c>
      <c r="D21" s="8" t="inlineStr"/>
      <c r="E21" s="8" t="inlineStr">
        <is>
          <t>MTInputs (scenario column)</t>
        </is>
      </c>
      <c r="F21" s="5" t="inlineStr">
        <is>
          <t>MTInputs row 92</t>
        </is>
      </c>
    </row>
    <row r="22">
      <c r="A22" s="8" t="inlineStr">
        <is>
          <t>cptraj</t>
        </is>
      </c>
      <c r="B22" s="8" t="inlineStr">
        <is>
          <t>Carbon price trajectory used</t>
        </is>
      </c>
      <c r="C22" s="8" t="inlineStr">
        <is>
          <t>$/tCO2 real</t>
        </is>
      </c>
      <c r="D22" s="8" t="inlineStr"/>
      <c r="E22" s="8" t="inlineStr">
        <is>
          <t>Calculation (legacy rows 2248, 2251); x infl if NomorReal = Nominal</t>
        </is>
      </c>
      <c r="F22" s="5" t="inlineStr">
        <is>
          <t>legacy Mitigation row 2251: egy.mit.cptraj.1</t>
        </is>
      </c>
    </row>
    <row r="23">
      <c r="A23" s="8" t="inlineStr">
        <is>
          <t>ctcov</t>
        </is>
      </c>
      <c r="B23" s="8" t="inlineStr">
        <is>
          <t>Carbon tax coverage (Apply tax?)</t>
        </is>
      </c>
      <c r="C23" s="8" t="inlineStr">
        <is>
          <t>switch</t>
        </is>
      </c>
      <c r="D23" s="8" t="inlineStr"/>
      <c r="E23" s="8" t="inlineStr">
        <is>
          <t>MTInputs (scenario column)</t>
        </is>
      </c>
      <c r="F23" s="5" t="inlineStr">
        <is>
          <t>MTInputs MCov* rows 23-47; biomass has no switch (EF 0)</t>
        </is>
      </c>
    </row>
    <row r="24">
      <c r="A24" s="8" t="inlineStr">
        <is>
          <t>fpr.yr0</t>
        </is>
      </c>
      <c r="B24" s="8" t="inlineStr">
        <is>
          <t>Fuel price reform: starting year</t>
        </is>
      </c>
      <c r="C24" s="8" t="inlineStr">
        <is>
          <t>year</t>
        </is>
      </c>
      <c r="D24" s="8" t="inlineStr"/>
      <c r="E24" s="8" t="inlineStr">
        <is>
          <t>MTInputs (scenario column)</t>
        </is>
      </c>
      <c r="F24" s="5" t="inlineStr">
        <is>
          <t>MTInputs row 140</t>
        </is>
      </c>
    </row>
    <row r="25">
      <c r="A25" s="8" t="inlineStr">
        <is>
          <t>fpr.yr1</t>
        </is>
      </c>
      <c r="B25" s="8" t="inlineStr">
        <is>
          <t>Fuel price reform: target year</t>
        </is>
      </c>
      <c r="C25" s="8" t="inlineStr">
        <is>
          <t>year</t>
        </is>
      </c>
      <c r="D25" s="8" t="inlineStr"/>
      <c r="E25" s="8" t="inlineStr">
        <is>
          <t>MTInputs (scenario column)</t>
        </is>
      </c>
      <c r="F25" s="5" t="inlineStr">
        <is>
          <t>MTInputs row 141</t>
        </is>
      </c>
    </row>
    <row r="26">
      <c r="A26" s="8" t="inlineStr">
        <is>
          <t>fpr.s</t>
        </is>
      </c>
      <c r="B26" s="8" t="inlineStr">
        <is>
          <t>Fuel price reform: starting price increase</t>
        </is>
      </c>
      <c r="C26" s="8" t="inlineStr">
        <is>
          <t>price unit</t>
        </is>
      </c>
      <c r="D26" s="8" t="inlineStr"/>
      <c r="E26" s="8" t="inlineStr">
        <is>
          <t>MTInputs (scenario column)</t>
        </is>
      </c>
      <c r="F26" s="5" t="inlineStr">
        <is>
          <t>MTInputs rows 142-155</t>
        </is>
      </c>
    </row>
    <row r="27">
      <c r="A27" s="8" t="inlineStr">
        <is>
          <t>fpr.f</t>
        </is>
      </c>
      <c r="B27" s="8" t="inlineStr">
        <is>
          <t>Fuel price reform: final price increase</t>
        </is>
      </c>
      <c r="C27" s="8" t="inlineStr">
        <is>
          <t>price unit</t>
        </is>
      </c>
      <c r="D27" s="8" t="inlineStr"/>
      <c r="E27" s="8" t="inlineStr">
        <is>
          <t>MTInputs (scenario column)</t>
        </is>
      </c>
      <c r="F27" s="5" t="inlineStr">
        <is>
          <t>MTInputs rows 156-169</t>
        </is>
      </c>
    </row>
    <row r="28">
      <c r="A28" s="8" t="inlineStr">
        <is>
          <t>fpr</t>
        </is>
      </c>
      <c r="B28" s="8" t="inlineStr">
        <is>
          <t>Fuel price reform: price increase path</t>
        </is>
      </c>
      <c r="C28" s="8" t="inlineStr">
        <is>
          <t>price unit</t>
        </is>
      </c>
      <c r="D28" s="8" t="inlineStr"/>
      <c r="E28" s="8" t="inlineStr">
        <is>
          <t>Calculation (assumed linear)</t>
        </is>
      </c>
      <c r="F28" s="5" t="inlineStr">
        <is>
          <t>new</t>
        </is>
      </c>
    </row>
    <row r="29">
      <c r="A29" s="8" t="inlineStr">
        <is>
          <t>etscov</t>
        </is>
      </c>
      <c r="B29" s="8" t="inlineStr">
        <is>
          <t>ETS sector coverage (Apply?)</t>
        </is>
      </c>
      <c r="C29" s="8" t="inlineStr">
        <is>
          <t>switch</t>
        </is>
      </c>
      <c r="D29" s="8" t="inlineStr"/>
      <c r="E29" s="8" t="inlineStr">
        <is>
          <t>MTInputs (scenario column)</t>
        </is>
      </c>
      <c r="F29" s="5" t="inlineStr">
        <is>
          <t>MTInputs rows 99-115</t>
        </is>
      </c>
    </row>
    <row r="30">
      <c r="A30" s="8" t="inlineStr">
        <is>
          <t>etsc</t>
        </is>
      </c>
      <c r="B30" s="8" t="inlineStr">
        <is>
          <t>Effective ETS coverage (new ETS applied, started, sector covered)</t>
        </is>
      </c>
      <c r="C30" s="8" t="inlineStr">
        <is>
          <t>0/1</t>
        </is>
      </c>
      <c r="D30" s="8" t="inlineStr"/>
      <c r="E30" s="8" t="inlineStr">
        <is>
          <t>Calculation</t>
        </is>
      </c>
      <c r="F30" s="5" t="inlineStr">
        <is>
          <t>new</t>
        </is>
      </c>
    </row>
    <row r="31">
      <c r="A31" s="8" t="inlineStr">
        <is>
          <t>ets.p</t>
        </is>
      </c>
      <c r="B31" s="8" t="inlineStr">
        <is>
          <t>ETS permit price (= carbon price inputs once the new ETS applies)</t>
        </is>
      </c>
      <c r="C31" s="8" t="inlineStr">
        <is>
          <t>$/tCO2 real</t>
        </is>
      </c>
      <c r="D31" s="8" t="inlineStr"/>
      <c r="E31" s="8" t="inlineStr">
        <is>
          <t>Calculation (assumption: as effective as a carbon tax)</t>
        </is>
      </c>
      <c r="F31" s="5" t="inlineStr">
        <is>
          <t>legacy: cap-based price (needs emissions)</t>
        </is>
      </c>
    </row>
    <row r="32">
      <c r="A32" s="8" t="inlineStr">
        <is>
          <t>ets.a</t>
        </is>
      </c>
      <c r="B32" s="8" t="inlineStr">
        <is>
          <t>ETS auctioned share (for revenue)</t>
        </is>
      </c>
      <c r="C32" s="8" t="inlineStr">
        <is>
          <t>share</t>
        </is>
      </c>
      <c r="D32" s="8" t="inlineStr"/>
      <c r="E32" s="8" t="inlineStr">
        <is>
          <t>Calculation (linear, constant after target)</t>
        </is>
      </c>
      <c r="F32" s="5" t="inlineStr">
        <is>
          <t>MTInputs rows 90-92</t>
        </is>
      </c>
    </row>
    <row r="33">
      <c r="A33" s="8" t="inlineStr">
        <is>
          <t>reg</t>
        </is>
      </c>
      <c r="B33" s="8" t="inlineStr">
        <is>
          <t>Shadow price from regulations (placeholder)</t>
        </is>
      </c>
      <c r="C33" s="8" t="inlineStr">
        <is>
          <t>USD/tCO2</t>
        </is>
      </c>
      <c r="D33" s="8" t="inlineStr"/>
      <c r="E33" s="8" t="inlineStr">
        <is>
          <t>Constant 0 (not yet)</t>
        </is>
      </c>
      <c r="F33" s="5" t="inlineStr">
        <is>
          <t>legacy rows 2345-2349 include regulations</t>
        </is>
      </c>
    </row>
    <row r="34">
      <c r="A34" s="8" t="inlineStr">
        <is>
          <t>fb.yr0</t>
        </is>
      </c>
      <c r="B34" s="8" t="inlineStr">
        <is>
          <t>Feebates: start date</t>
        </is>
      </c>
      <c r="C34" s="8" t="inlineStr">
        <is>
          <t>year</t>
        </is>
      </c>
      <c r="D34" s="8" t="inlineStr"/>
      <c r="E34" s="8" t="inlineStr">
        <is>
          <t>MTInputs (scenario column)</t>
        </is>
      </c>
      <c r="F34" s="5" t="inlineStr">
        <is>
          <t>MTInputs row 53</t>
        </is>
      </c>
    </row>
    <row r="35">
      <c r="A35" s="8" t="inlineStr">
        <is>
          <t>fb.yr1</t>
        </is>
      </c>
      <c r="B35" s="8" t="inlineStr">
        <is>
          <t>Feebates: target date</t>
        </is>
      </c>
      <c r="C35" s="8" t="inlineStr">
        <is>
          <t>year</t>
        </is>
      </c>
      <c r="D35" s="8" t="inlineStr"/>
      <c r="E35" s="8" t="inlineStr">
        <is>
          <t>MTInputs (scenario column)</t>
        </is>
      </c>
      <c r="F35" s="5" t="inlineStr">
        <is>
          <t>MTInputs row 54</t>
        </is>
      </c>
    </row>
    <row r="36">
      <c r="A36" s="8" t="inlineStr">
        <is>
          <t>fb.s</t>
        </is>
      </c>
      <c r="B36" s="8" t="inlineStr">
        <is>
          <t>Feebates: starting rate</t>
        </is>
      </c>
      <c r="C36" s="8" t="inlineStr">
        <is>
          <t>USD/tCO2</t>
        </is>
      </c>
      <c r="D36" s="8" t="inlineStr"/>
      <c r="E36" s="8" t="inlineStr">
        <is>
          <t>MTInputs (scenario column)</t>
        </is>
      </c>
      <c r="F36" s="5" t="inlineStr">
        <is>
          <t>MTInputs rows 56-59</t>
        </is>
      </c>
    </row>
    <row r="37">
      <c r="A37" s="8" t="inlineStr">
        <is>
          <t>fb.t</t>
        </is>
      </c>
      <c r="B37" s="8" t="inlineStr">
        <is>
          <t>Feebates: target rate</t>
        </is>
      </c>
      <c r="C37" s="8" t="inlineStr">
        <is>
          <t>USD/tCO2</t>
        </is>
      </c>
      <c r="D37" s="8" t="inlineStr"/>
      <c r="E37" s="8" t="inlineStr">
        <is>
          <t>MTInputs (scenario column)</t>
        </is>
      </c>
      <c r="F37" s="5" t="inlineStr">
        <is>
          <t>MTInputs rows 61-64</t>
        </is>
      </c>
    </row>
    <row r="38">
      <c r="A38" s="8" t="inlineStr">
        <is>
          <t>fb</t>
        </is>
      </c>
      <c r="B38" s="8" t="inlineStr">
        <is>
          <t>Feebates: rate path</t>
        </is>
      </c>
      <c r="C38" s="8" t="inlineStr">
        <is>
          <t>USD/tCO2</t>
        </is>
      </c>
      <c r="D38" s="8" t="inlineStr"/>
      <c r="E38" s="8" t="inlineStr">
        <is>
          <t>Calculation (assumed linear)</t>
        </is>
      </c>
      <c r="F38" s="5" t="inlineStr">
        <is>
          <t>legacy rows 2000-2004</t>
        </is>
      </c>
    </row>
    <row r="39">
      <c r="A39" s="8" t="inlineStr">
        <is>
          <t>fbcov</t>
        </is>
      </c>
      <c r="B39" s="8" t="inlineStr">
        <is>
          <t>Feebates sector coverage (Apply?)</t>
        </is>
      </c>
      <c r="C39" s="8" t="inlineStr">
        <is>
          <t>switch</t>
        </is>
      </c>
      <c r="D39" s="8" t="inlineStr"/>
      <c r="E39" s="8" t="inlineStr">
        <is>
          <t>MTInputs (scenario column)</t>
        </is>
      </c>
      <c r="F39" s="5" t="inlineStr">
        <is>
          <t>MTInputs rows 66-82</t>
        </is>
      </c>
    </row>
    <row r="40">
      <c r="A40" s="8" t="inlineStr">
        <is>
          <t>ssc.adj</t>
        </is>
      </c>
      <c r="B40" s="8" t="inlineStr">
        <is>
          <t>Efficiency-margin adjustment, feebates</t>
        </is>
      </c>
      <c r="C40" s="8" t="inlineStr">
        <is>
          <t>share</t>
        </is>
      </c>
      <c r="D40" s="8" t="inlineStr"/>
      <c r="E40" s="8" t="inlineStr">
        <is>
          <t>cpat_coded default (feebates 1.0)</t>
        </is>
      </c>
      <c r="F40" s="5" t="inlineStr">
        <is>
          <t>MTInputs rows 247-250 hold the adjustments for regulations (not yet used)</t>
        </is>
      </c>
    </row>
    <row r="41">
      <c r="A41" s="8" t="inlineStr">
        <is>
          <t>shps</t>
        </is>
      </c>
      <c r="B41" s="8" t="inlineStr">
        <is>
          <t>Shadow price by sector (feebates + regulations; the ETS acts through the price)</t>
        </is>
      </c>
      <c r="C41" s="8" t="inlineStr">
        <is>
          <t>USD/tCO2</t>
        </is>
      </c>
      <c r="D41" s="8" t="inlineStr"/>
      <c r="E41" s="8" t="inlineStr">
        <is>
          <t>Calculation</t>
        </is>
      </c>
      <c r="F41" s="5" t="inlineStr">
        <is>
          <t>legacy Mitigation rows 2345-2349</t>
        </is>
      </c>
    </row>
    <row r="42">
      <c r="A42" s="8" t="inlineStr">
        <is>
          <t>ssc</t>
        </is>
      </c>
      <c r="B42" s="8" t="inlineStr">
        <is>
          <t>Share of shadow price impacting efficiency</t>
        </is>
      </c>
      <c r="C42" s="8" t="inlineStr">
        <is>
          <t>share</t>
        </is>
      </c>
      <c r="D42" s="8" t="inlineStr"/>
      <c r="E42" s="8" t="inlineStr">
        <is>
          <t>Feebate coverage x adjustment</t>
        </is>
      </c>
      <c r="F42" s="5" t="inlineStr">
        <is>
          <t>legacy Mitigation rows 2403-2419: egy.mit.ssc.rod.1</t>
        </is>
      </c>
    </row>
    <row r="43">
      <c r="A43" s="8" t="inlineStr">
        <is>
          <t>gp</t>
        </is>
      </c>
      <c r="B43" s="8" t="inlineStr">
        <is>
          <t>International energy price (real; source and adjustment from MTInputs)</t>
        </is>
      </c>
      <c r="C43" s="8" t="inlineStr">
        <is>
          <t>source unit</t>
        </is>
      </c>
      <c r="D43" s="8" t="inlineStr"/>
      <c r="E43" s="8" t="inlineStr">
        <is>
          <t>Prices_int (nominal) x defl x High/Low factor after the last historical year</t>
        </is>
      </c>
      <c r="F43" s="5" t="inlineStr">
        <is>
          <t>legacy Mitigation rows 633-695 (sources by year)</t>
        </is>
      </c>
      <c r="G43" s="5" t="inlineStr">
        <is>
          <t>commodity key</t>
        </is>
      </c>
      <c r="H43" s="5" t="inlineStr">
        <is>
          <t>High factor</t>
        </is>
      </c>
      <c r="I43" s="5" t="inlineStr">
        <is>
          <t>Low factor</t>
        </is>
      </c>
    </row>
    <row r="44">
      <c r="A44" s="8" t="inlineStr">
        <is>
          <t>sp</t>
        </is>
      </c>
      <c r="B44" s="8" t="inlineStr">
        <is>
          <t>Supply cost (pre-tax price)</t>
        </is>
      </c>
      <c r="C44" s="8" t="inlineStr">
        <is>
          <t>$/GJ real</t>
        </is>
      </c>
      <c r="D44" s="8" t="inlineStr">
        <is>
          <t>a</t>
        </is>
      </c>
      <c r="E44" s="8" t="inlineStr">
        <is>
          <t>Historical: Inputs_prices; then fixsp + floating part x gp(t) / gp(t-1)</t>
        </is>
      </c>
      <c r="F44" s="5" t="inlineStr">
        <is>
          <t>legacy Mitigation row 2498: egy.mit.sp.ind.coa.a.1; cpat_coded prices.py</t>
        </is>
      </c>
      <c r="G44" s="5" t="inlineStr">
        <is>
          <t>fixed supply cost</t>
        </is>
      </c>
      <c r="H44" s="5" t="inlineStr">
        <is>
          <t>gp position</t>
        </is>
      </c>
      <c r="I44" s="5" t="inlineStr">
        <is>
          <t>price position</t>
        </is>
      </c>
    </row>
    <row r="45">
      <c r="A45" s="8" t="inlineStr">
        <is>
          <t>txo</t>
        </is>
      </c>
      <c r="B45" s="8" t="inlineStr">
        <is>
          <t>Excise and other taxes (before new policies)</t>
        </is>
      </c>
      <c r="C45" s="8" t="inlineStr">
        <is>
          <t>$/GJ real</t>
        </is>
      </c>
      <c r="D45" s="8" t="inlineStr">
        <is>
          <t>a</t>
        </is>
      </c>
      <c r="E45" s="8" t="inlineStr">
        <is>
          <t>Historical: Inputs_prices; then fixed part txo_L x pcc + floating part (pass-through rule)</t>
        </is>
      </c>
      <c r="F45" s="5" t="inlineStr">
        <is>
          <t>legacy txo = fadtx + fixs + cs (+ nce); cpat_coded prices.py</t>
        </is>
      </c>
      <c r="G45" s="5" t="inlineStr">
        <is>
          <t>txo last hist. year</t>
        </is>
      </c>
      <c r="H45" s="5" t="inlineStr">
        <is>
          <t>sp last hist. year</t>
        </is>
      </c>
      <c r="I45" s="5" t="inlineStr">
        <is>
          <t>pass-through</t>
        </is>
      </c>
      <c r="J45" s="5" t="inlineStr">
        <is>
          <t>price position</t>
        </is>
      </c>
    </row>
    <row r="46">
      <c r="A46" s="8" t="inlineStr">
        <is>
          <t>rpb</t>
        </is>
      </c>
      <c r="B46" s="8" t="inlineStr">
        <is>
          <t>Retail price before new policies</t>
        </is>
      </c>
      <c r="C46" s="8" t="inlineStr">
        <is>
          <t>$/GJ real</t>
        </is>
      </c>
      <c r="D46" s="8" t="inlineStr">
        <is>
          <t>a</t>
        </is>
      </c>
      <c r="E46" s="8" t="inlineStr">
        <is>
          <t>(sp + txo) x (1 + VAT rate)</t>
        </is>
      </c>
      <c r="F46" s="5" t="inlineStr">
        <is>
          <t>legacy retail price rp without nce; cpat_coded prices.py</t>
        </is>
      </c>
      <c r="G46" s="5" t="inlineStr">
        <is>
          <t>VAT rate</t>
        </is>
      </c>
    </row>
    <row r="47">
      <c r="A47" s="8" t="inlineStr">
        <is>
          <t>ets</t>
        </is>
      </c>
      <c r="B47" s="8" t="inlineStr">
        <is>
          <t>New ETS permit cost</t>
        </is>
      </c>
      <c r="C47" s="8" t="inlineStr">
        <is>
          <t>$/GJ</t>
        </is>
      </c>
      <c r="D47" s="8" t="inlineStr">
        <is>
          <t>a</t>
        </is>
      </c>
      <c r="E47" s="8" t="inlineStr">
        <is>
          <t>ETS price x EF x effective ETS coverage</t>
        </is>
      </c>
      <c r="F47" s="5" t="inlineStr">
        <is>
          <t>legacy ets inside txo; cpat_coded prices/ets.py</t>
        </is>
      </c>
      <c r="G47" s="5" t="inlineStr">
        <is>
          <t>EF</t>
        </is>
      </c>
      <c r="H47" s="5" t="inlineStr">
        <is>
          <t>sector position</t>
        </is>
      </c>
    </row>
    <row r="48">
      <c r="A48" s="8" t="inlineStr">
        <is>
          <t>vat</t>
        </is>
      </c>
      <c r="B48" s="8" t="inlineStr">
        <is>
          <t>VAT payment before new policies</t>
        </is>
      </c>
      <c r="C48" s="8" t="inlineStr">
        <is>
          <t>$/GJ real</t>
        </is>
      </c>
      <c r="D48" s="8" t="inlineStr">
        <is>
          <t>a</t>
        </is>
      </c>
      <c r="E48" s="8" t="inlineStr">
        <is>
          <t>(sp + txo) x VAT rate</t>
        </is>
      </c>
      <c r="F48" s="5" t="inlineStr">
        <is>
          <t>legacy vat; cpat_coded prices.py</t>
        </is>
      </c>
      <c r="G48" s="5" t="inlineStr">
        <is>
          <t>VAT rate</t>
        </is>
      </c>
    </row>
    <row r="49">
      <c r="A49" s="8" t="inlineStr">
        <is>
          <t>etx</t>
        </is>
      </c>
      <c r="B49" s="8" t="inlineStr">
        <is>
          <t>Existing excise and other taxes (positive part of txo)</t>
        </is>
      </c>
      <c r="C49" s="8" t="inlineStr">
        <is>
          <t>$/GJ real</t>
        </is>
      </c>
      <c r="D49" s="8" t="inlineStr">
        <is>
          <t>a</t>
        </is>
      </c>
      <c r="E49" s="8" t="inlineStr">
        <is>
          <t>max(txo, 0)</t>
        </is>
      </c>
      <c r="F49" s="5" t="inlineStr">
        <is>
          <t>legacy fadtx + positive cs (split here by sign)</t>
        </is>
      </c>
    </row>
    <row r="50">
      <c r="A50" s="8" t="inlineStr">
        <is>
          <t>esub</t>
        </is>
      </c>
      <c r="B50" s="8" t="inlineStr">
        <is>
          <t>Existing consumer subsidy (negative part of txo, positive number)</t>
        </is>
      </c>
      <c r="C50" s="8" t="inlineStr">
        <is>
          <t>$/GJ real</t>
        </is>
      </c>
      <c r="D50" s="8" t="inlineStr">
        <is>
          <t>a</t>
        </is>
      </c>
      <c r="E50" s="8" t="inlineStr">
        <is>
          <t>max(-txo, 0)</t>
        </is>
      </c>
      <c r="F50" s="5" t="inlineStr">
        <is>
          <t>legacy fixs + negative cs (split here by sign)</t>
        </is>
      </c>
    </row>
    <row r="51">
      <c r="A51" s="8" t="inlineStr">
        <is>
          <t>esubpu</t>
        </is>
      </c>
      <c r="B51" s="8" t="inlineStr">
        <is>
          <t>Existing consumer subsidy per price unit (input for a later per-fuel policy)</t>
        </is>
      </c>
      <c r="C51" s="8" t="inlineStr">
        <is>
          <t>price unit real</t>
        </is>
      </c>
      <c r="D51" s="8" t="inlineStr">
        <is>
          <t>a</t>
        </is>
      </c>
      <c r="E51" s="8" t="inlineStr">
        <is>
          <t>esub x GJ per price unit</t>
        </is>
      </c>
      <c r="F51" s="5" t="inlineStr">
        <is>
          <t>new (units as MTInputs rows 142-169)</t>
        </is>
      </c>
      <c r="G51" s="5" t="inlineStr">
        <is>
          <t>GJ per unit</t>
        </is>
      </c>
    </row>
    <row r="52">
      <c r="A52" s="8" t="inlineStr">
        <is>
          <t>ctxnew</t>
        </is>
      </c>
      <c r="B52" s="8" t="inlineStr">
        <is>
          <t>New carbon tax</t>
        </is>
      </c>
      <c r="C52" s="8" t="inlineStr">
        <is>
          <t>$/GJ</t>
        </is>
      </c>
      <c r="D52" s="8" t="inlineStr">
        <is>
          <t>a</t>
        </is>
      </c>
      <c r="E52" s="8" t="inlineStr">
        <is>
          <t>Carbon price x EF x fuel and sector coverage x (1 - ETS coverage)</t>
        </is>
      </c>
      <c r="F52" s="5" t="inlineStr">
        <is>
          <t>legacy Mitigation row 2510: egy.mit.ctxnew.ind.coa.a.1</t>
        </is>
      </c>
      <c r="G52" s="5" t="inlineStr">
        <is>
          <t>EF</t>
        </is>
      </c>
      <c r="H52" s="5" t="inlineStr">
        <is>
          <t>fuel position</t>
        </is>
      </c>
      <c r="I52" s="5" t="inlineStr">
        <is>
          <t>sector position</t>
        </is>
      </c>
    </row>
    <row r="53">
      <c r="A53" s="8" t="inlineStr">
        <is>
          <t>ntx</t>
        </is>
      </c>
      <c r="B53" s="8" t="inlineStr">
        <is>
          <t>New excise tax (fuel price reform)</t>
        </is>
      </c>
      <c r="C53" s="8" t="inlineStr">
        <is>
          <t>$/GJ</t>
        </is>
      </c>
      <c r="D53" s="8" t="inlineStr">
        <is>
          <t>a</t>
        </is>
      </c>
      <c r="E53" s="8" t="inlineStr">
        <is>
          <t>Fuel price reform path / GJ per unit</t>
        </is>
      </c>
      <c r="F53" s="5" t="inlineStr">
        <is>
          <t>legacy Mitigation row 2512: egy.mit.ntx.ind.coa.a.1</t>
        </is>
      </c>
      <c r="G53" s="5" t="inlineStr">
        <is>
          <t>price-fuel position</t>
        </is>
      </c>
      <c r="H53" s="5" t="inlineStr">
        <is>
          <t>GJ per unit</t>
        </is>
      </c>
    </row>
    <row r="54">
      <c r="A54" s="8" t="inlineStr">
        <is>
          <t>nce</t>
        </is>
      </c>
      <c r="B54" s="8" t="inlineStr">
        <is>
          <t>Total new policy</t>
        </is>
      </c>
      <c r="C54" s="8" t="inlineStr">
        <is>
          <t>$/GJ</t>
        </is>
      </c>
      <c r="D54" s="8" t="inlineStr">
        <is>
          <t>a</t>
        </is>
      </c>
      <c r="E54" s="8" t="inlineStr">
        <is>
          <t>New carbon tax + new excise tax</t>
        </is>
      </c>
      <c r="F54" s="5" t="inlineStr">
        <is>
          <t>legacy Mitigation row 2514: egy.mit.nce.ind.coa.a.1</t>
        </is>
      </c>
    </row>
    <row r="55">
      <c r="A55" s="8" t="inlineStr">
        <is>
          <t>atp</t>
        </is>
      </c>
      <c r="B55" s="8" t="inlineStr">
        <is>
          <t>After-tax price</t>
        </is>
      </c>
      <c r="C55" s="8" t="inlineStr">
        <is>
          <t>$/GJ real</t>
        </is>
      </c>
      <c r="D55" s="8" t="inlineStr">
        <is>
          <t>e</t>
        </is>
      </c>
      <c r="E55" s="8" t="inlineStr">
        <is>
          <t>max(rpb of the price fuel + nce x (1 + VAT rate), 0.01)</t>
        </is>
      </c>
      <c r="F55" s="5" t="inlineStr">
        <is>
          <t>legacy Mitigation row 5416: egy.mit.atp.rod.gso.e.1 (legacy unit $/liter for liquids)</t>
        </is>
      </c>
      <c r="G55" s="5" t="inlineStr">
        <is>
          <t>price position</t>
        </is>
      </c>
      <c r="H55" s="5" t="inlineStr">
        <is>
          <t>VAT rate</t>
        </is>
      </c>
    </row>
    <row r="56">
      <c r="A56" s="8" t="inlineStr">
        <is>
          <t>shp</t>
        </is>
      </c>
      <c r="B56" s="8" t="inlineStr">
        <is>
          <t>Shadow price on the efficiency margin</t>
        </is>
      </c>
      <c r="C56" s="8" t="inlineStr">
        <is>
          <t>$/GJ</t>
        </is>
      </c>
      <c r="D56" s="8" t="inlineStr"/>
      <c r="E56" s="8" t="inlineStr">
        <is>
          <t>Sector shadow price x EF x share</t>
        </is>
      </c>
      <c r="F56" s="5" t="inlineStr">
        <is>
          <t>legacy Mitigation row 2377: egy.mit.shp.coa.pow.1</t>
        </is>
      </c>
      <c r="G56" s="5" t="inlineStr">
        <is>
          <t>feebate sector position</t>
        </is>
      </c>
      <c r="H56" s="5" t="inlineStr">
        <is>
          <t>EF</t>
        </is>
      </c>
      <c r="I56" s="5" t="inlineStr">
        <is>
          <t>sector position</t>
        </is>
      </c>
    </row>
    <row r="57">
      <c r="A57" s="8" t="inlineStr">
        <is>
          <t>ener</t>
        </is>
      </c>
      <c r="B57" s="8" t="inlineStr">
        <is>
          <t>Fuel use</t>
        </is>
      </c>
      <c r="C57" s="8" t="inlineStr">
        <is>
          <t>ktoe</t>
        </is>
      </c>
      <c r="D57" s="8" t="inlineStr">
        <is>
          <t>e</t>
        </is>
      </c>
      <c r="E57" s="8" t="inlineStr">
        <is>
          <t>Inputs (base year), CPAT eq. 3.3.3</t>
        </is>
      </c>
      <c r="F57" s="5" t="inlineStr">
        <is>
          <t>legacy Mitigation row 5430: egy.mit.ener.rod.gso.e.1</t>
        </is>
      </c>
      <c r="G57" s="5" t="inlineStr">
        <is>
          <t>eps_Y</t>
        </is>
      </c>
      <c r="H57" s="5" t="inlineStr">
        <is>
          <t>eps_U</t>
        </is>
      </c>
      <c r="I57" s="5" t="inlineStr">
        <is>
          <t>eps_F</t>
        </is>
      </c>
      <c r="J57" s="5" t="inlineStr">
        <is>
          <t>alpha</t>
        </is>
      </c>
    </row>
    <row r="58">
      <c r="A58" s="8" t="inlineStr">
        <is>
          <t>ener.chk</t>
        </is>
      </c>
      <c r="B58" s="8" t="inlineStr">
        <is>
          <t>Check: totals by subsector and by fuel minus total fuel use (should be 0)</t>
        </is>
      </c>
      <c r="C58" s="8" t="inlineStr">
        <is>
          <t>ktoe</t>
        </is>
      </c>
      <c r="D58" s="8" t="inlineStr"/>
      <c r="E58" s="8" t="inlineStr">
        <is>
          <t>Check</t>
        </is>
      </c>
      <c r="F58" s="5" t="inlineStr">
        <is>
          <t>new</t>
        </is>
      </c>
    </row>
    <row r="59">
      <c r="A59" s="8" t="inlineStr">
        <is>
          <t>ener.ref</t>
        </is>
      </c>
      <c r="B59" s="8" t="inlineStr">
        <is>
          <t>Fuel use, scenario 1 (same year)</t>
        </is>
      </c>
      <c r="C59" s="8" t="inlineStr">
        <is>
          <t>ktoe</t>
        </is>
      </c>
      <c r="D59" s="8" t="inlineStr">
        <is>
          <t>e</t>
        </is>
      </c>
      <c r="E59" s="8" t="inlineStr">
        <is>
          <t>Lookup</t>
        </is>
      </c>
      <c r="F59" s="5" t="inlineStr">
        <is>
          <t>new</t>
        </is>
      </c>
    </row>
    <row r="60">
      <c r="A60" s="8" t="inlineStr">
        <is>
          <t>ener.pct</t>
        </is>
      </c>
      <c r="B60" s="8" t="inlineStr">
        <is>
          <t>Change in fuel use vs scenario 1</t>
        </is>
      </c>
      <c r="C60" s="8" t="inlineStr">
        <is>
          <t>%</t>
        </is>
      </c>
      <c r="D60" s="8" t="inlineStr">
        <is>
          <t>e</t>
        </is>
      </c>
      <c r="E60" s="8" t="inlineStr">
        <is>
          <t>Calculation</t>
        </is>
      </c>
      <c r="F60" s="5"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1" t="inlineStr">
        <is>
          <t>Mapping: subsectors, fuels and policy keys to CPAT parameter groups</t>
        </is>
      </c>
      <c r="B2" s="2" t="n"/>
      <c r="C2" s="2" t="n"/>
      <c r="D2" s="2" t="n"/>
      <c r="E2" s="2" t="n"/>
      <c r="F2" s="2" t="n"/>
      <c r="G2" s="2" t="n"/>
      <c r="H2" s="2" t="n"/>
    </row>
    <row r="3">
      <c r="A3" s="9" t="inlineStr">
        <is>
          <t>Subsectors</t>
        </is>
      </c>
    </row>
    <row r="4">
      <c r="A4" s="10" t="inlineStr">
        <is>
          <t>Code</t>
        </is>
      </c>
      <c r="B4" s="10" t="inlineStr">
        <is>
          <t>Name</t>
        </is>
      </c>
      <c r="C4" s="10" t="inlineStr">
        <is>
          <t>Group</t>
        </is>
      </c>
      <c r="D4" s="10" t="inlineStr">
        <is>
          <t>Elasticity sector</t>
        </is>
      </c>
      <c r="E4" s="10" t="inlineStr">
        <is>
          <t>EF sector</t>
        </is>
      </c>
      <c r="F4" s="10" t="inlineStr">
        <is>
          <t>Coal/gas price sector</t>
        </is>
      </c>
      <c r="G4" s="10" t="inlineStr">
        <is>
          <t>Feebate sector</t>
        </is>
      </c>
      <c r="H4" s="10" t="inlineStr">
        <is>
          <t>Coverage position</t>
        </is>
      </c>
    </row>
    <row r="5">
      <c r="A5" s="5" t="inlineStr">
        <is>
          <t>rod</t>
        </is>
      </c>
      <c r="B5" s="5" t="inlineStr">
        <is>
          <t>Road</t>
        </is>
      </c>
      <c r="C5" s="8" t="inlineStr">
        <is>
          <t>tra</t>
        </is>
      </c>
      <c r="D5" s="8" t="inlineStr">
        <is>
          <t>tra</t>
        </is>
      </c>
      <c r="E5" s="8" t="inlineStr">
        <is>
          <t>rod</t>
        </is>
      </c>
      <c r="F5" s="8" t="inlineStr">
        <is>
          <t>res</t>
        </is>
      </c>
      <c r="G5" s="8" t="inlineStr">
        <is>
          <t>tra</t>
        </is>
      </c>
      <c r="H5" s="8" t="n">
        <v>2</v>
      </c>
    </row>
    <row r="6">
      <c r="A6" s="5" t="inlineStr">
        <is>
          <t>ral</t>
        </is>
      </c>
      <c r="B6" s="5" t="inlineStr">
        <is>
          <t>Rail</t>
        </is>
      </c>
      <c r="C6" s="8" t="inlineStr">
        <is>
          <t>tra</t>
        </is>
      </c>
      <c r="D6" s="8" t="inlineStr">
        <is>
          <t>tra</t>
        </is>
      </c>
      <c r="E6" s="8" t="inlineStr">
        <is>
          <t>rod</t>
        </is>
      </c>
      <c r="F6" s="8" t="inlineStr">
        <is>
          <t>ind</t>
        </is>
      </c>
      <c r="G6" s="8" t="inlineStr">
        <is>
          <t>tra</t>
        </is>
      </c>
      <c r="H6" s="8" t="n">
        <v>3</v>
      </c>
    </row>
    <row r="7">
      <c r="A7" s="5" t="inlineStr">
        <is>
          <t>avi</t>
        </is>
      </c>
      <c r="B7" s="5" t="inlineStr">
        <is>
          <t>Domestic aviation</t>
        </is>
      </c>
      <c r="C7" s="8" t="inlineStr">
        <is>
          <t>tra</t>
        </is>
      </c>
      <c r="D7" s="8" t="inlineStr">
        <is>
          <t>tra</t>
        </is>
      </c>
      <c r="E7" s="8" t="inlineStr">
        <is>
          <t>rod</t>
        </is>
      </c>
      <c r="F7" s="8" t="inlineStr">
        <is>
          <t>ind</t>
        </is>
      </c>
      <c r="G7" s="8" t="inlineStr">
        <is>
          <t>tra</t>
        </is>
      </c>
      <c r="H7" s="8" t="n">
        <v>4</v>
      </c>
    </row>
    <row r="8">
      <c r="A8" s="5" t="inlineStr">
        <is>
          <t>nav</t>
        </is>
      </c>
      <c r="B8" s="5" t="inlineStr">
        <is>
          <t>Domestic navigation</t>
        </is>
      </c>
      <c r="C8" s="8" t="inlineStr">
        <is>
          <t>tra</t>
        </is>
      </c>
      <c r="D8" s="8" t="inlineStr">
        <is>
          <t>tra</t>
        </is>
      </c>
      <c r="E8" s="8" t="inlineStr">
        <is>
          <t>rod</t>
        </is>
      </c>
      <c r="F8" s="8" t="inlineStr">
        <is>
          <t>ind</t>
        </is>
      </c>
      <c r="G8" s="8" t="inlineStr">
        <is>
          <t>tra</t>
        </is>
      </c>
      <c r="H8" s="8" t="n">
        <v>5</v>
      </c>
    </row>
    <row r="9">
      <c r="A9" s="5" t="inlineStr">
        <is>
          <t>res</t>
        </is>
      </c>
      <c r="B9" s="5" t="inlineStr">
        <is>
          <t>Residential</t>
        </is>
      </c>
      <c r="C9" s="8" t="inlineStr">
        <is>
          <t>bld</t>
        </is>
      </c>
      <c r="D9" s="8" t="inlineStr">
        <is>
          <t>res</t>
        </is>
      </c>
      <c r="E9" s="8" t="inlineStr">
        <is>
          <t>res</t>
        </is>
      </c>
      <c r="F9" s="8" t="inlineStr">
        <is>
          <t>res</t>
        </is>
      </c>
      <c r="G9" s="8" t="inlineStr">
        <is>
          <t>res</t>
        </is>
      </c>
      <c r="H9" s="8" t="n">
        <v>6</v>
      </c>
    </row>
    <row r="10">
      <c r="A10" s="5" t="inlineStr">
        <is>
          <t>foo</t>
        </is>
      </c>
      <c r="B10" s="5" t="inlineStr">
        <is>
          <t>Food &amp; forestry</t>
        </is>
      </c>
      <c r="C10" s="8" t="inlineStr">
        <is>
          <t>bld</t>
        </is>
      </c>
      <c r="D10" s="8" t="inlineStr">
        <is>
          <t>srv</t>
        </is>
      </c>
      <c r="E10" s="8" t="inlineStr">
        <is>
          <t>res</t>
        </is>
      </c>
      <c r="F10" s="8" t="inlineStr">
        <is>
          <t>ind</t>
        </is>
      </c>
      <c r="G10" s="8" t="inlineStr">
        <is>
          <t>res</t>
        </is>
      </c>
      <c r="H10" s="8" t="n">
        <v>7</v>
      </c>
    </row>
    <row r="11">
      <c r="A11" s="5" t="inlineStr">
        <is>
          <t>srv</t>
        </is>
      </c>
      <c r="B11" s="5" t="inlineStr">
        <is>
          <t>Services (public &amp; private)</t>
        </is>
      </c>
      <c r="C11" s="8" t="inlineStr">
        <is>
          <t>bld</t>
        </is>
      </c>
      <c r="D11" s="8" t="inlineStr">
        <is>
          <t>srv</t>
        </is>
      </c>
      <c r="E11" s="8" t="inlineStr">
        <is>
          <t>res</t>
        </is>
      </c>
      <c r="F11" s="8" t="inlineStr">
        <is>
          <t>ind</t>
        </is>
      </c>
      <c r="G11" s="8" t="inlineStr">
        <is>
          <t>res</t>
        </is>
      </c>
      <c r="H11" s="8" t="n">
        <v>8</v>
      </c>
    </row>
    <row r="12">
      <c r="A12" s="5" t="inlineStr">
        <is>
          <t>mch</t>
        </is>
      </c>
      <c r="B12" s="5" t="inlineStr">
        <is>
          <t>Mining &amp; chemicals</t>
        </is>
      </c>
      <c r="C12" s="8" t="inlineStr">
        <is>
          <t>ind</t>
        </is>
      </c>
      <c r="D12" s="8" t="inlineStr">
        <is>
          <t>ind</t>
        </is>
      </c>
      <c r="E12" s="8" t="inlineStr">
        <is>
          <t>ind</t>
        </is>
      </c>
      <c r="F12" s="8" t="inlineStr">
        <is>
          <t>ind</t>
        </is>
      </c>
      <c r="G12" s="8" t="inlineStr">
        <is>
          <t>ind</t>
        </is>
      </c>
      <c r="H12" s="8" t="n">
        <v>9</v>
      </c>
    </row>
    <row r="13">
      <c r="A13" s="5" t="inlineStr">
        <is>
          <t>irn</t>
        </is>
      </c>
      <c r="B13" s="5" t="inlineStr">
        <is>
          <t>Iron &amp; steel</t>
        </is>
      </c>
      <c r="C13" s="8" t="inlineStr">
        <is>
          <t>ind</t>
        </is>
      </c>
      <c r="D13" s="8" t="inlineStr">
        <is>
          <t>ind</t>
        </is>
      </c>
      <c r="E13" s="8" t="inlineStr">
        <is>
          <t>ind</t>
        </is>
      </c>
      <c r="F13" s="8" t="inlineStr">
        <is>
          <t>ind</t>
        </is>
      </c>
      <c r="G13" s="8" t="inlineStr">
        <is>
          <t>ind</t>
        </is>
      </c>
      <c r="H13" s="8" t="n">
        <v>10</v>
      </c>
    </row>
    <row r="14">
      <c r="A14" s="5" t="inlineStr">
        <is>
          <t>nfm</t>
        </is>
      </c>
      <c r="B14" s="5" t="inlineStr">
        <is>
          <t>Other metals</t>
        </is>
      </c>
      <c r="C14" s="8" t="inlineStr">
        <is>
          <t>ind</t>
        </is>
      </c>
      <c r="D14" s="8" t="inlineStr">
        <is>
          <t>ind</t>
        </is>
      </c>
      <c r="E14" s="8" t="inlineStr">
        <is>
          <t>ind</t>
        </is>
      </c>
      <c r="F14" s="8" t="inlineStr">
        <is>
          <t>ind</t>
        </is>
      </c>
      <c r="G14" s="8" t="inlineStr">
        <is>
          <t>ind</t>
        </is>
      </c>
      <c r="H14" s="8" t="n">
        <v>11</v>
      </c>
    </row>
    <row r="15">
      <c r="A15" s="5" t="inlineStr">
        <is>
          <t>mac</t>
        </is>
      </c>
      <c r="B15" s="5" t="inlineStr">
        <is>
          <t>Machinery</t>
        </is>
      </c>
      <c r="C15" s="8" t="inlineStr">
        <is>
          <t>ind</t>
        </is>
      </c>
      <c r="D15" s="8" t="inlineStr">
        <is>
          <t>ind</t>
        </is>
      </c>
      <c r="E15" s="8" t="inlineStr">
        <is>
          <t>ind</t>
        </is>
      </c>
      <c r="F15" s="8" t="inlineStr">
        <is>
          <t>ind</t>
        </is>
      </c>
      <c r="G15" s="8" t="inlineStr">
        <is>
          <t>ind</t>
        </is>
      </c>
      <c r="H15" s="8" t="n">
        <v>12</v>
      </c>
    </row>
    <row r="16">
      <c r="A16" s="5" t="inlineStr">
        <is>
          <t>cem</t>
        </is>
      </c>
      <c r="B16" s="5" t="inlineStr">
        <is>
          <t>Cement</t>
        </is>
      </c>
      <c r="C16" s="8" t="inlineStr">
        <is>
          <t>ind</t>
        </is>
      </c>
      <c r="D16" s="8" t="inlineStr">
        <is>
          <t>ind</t>
        </is>
      </c>
      <c r="E16" s="8" t="inlineStr">
        <is>
          <t>ind</t>
        </is>
      </c>
      <c r="F16" s="8" t="inlineStr">
        <is>
          <t>ind</t>
        </is>
      </c>
      <c r="G16" s="8" t="inlineStr">
        <is>
          <t>ind</t>
        </is>
      </c>
      <c r="H16" s="8" t="n">
        <v>13</v>
      </c>
    </row>
    <row r="17">
      <c r="A17" s="5" t="inlineStr">
        <is>
          <t>omn</t>
        </is>
      </c>
      <c r="B17" s="5" t="inlineStr">
        <is>
          <t>Other manufacturing</t>
        </is>
      </c>
      <c r="C17" s="8" t="inlineStr">
        <is>
          <t>ind</t>
        </is>
      </c>
      <c r="D17" s="8" t="inlineStr">
        <is>
          <t>ind</t>
        </is>
      </c>
      <c r="E17" s="8" t="inlineStr">
        <is>
          <t>ind</t>
        </is>
      </c>
      <c r="F17" s="8" t="inlineStr">
        <is>
          <t>ind</t>
        </is>
      </c>
      <c r="G17" s="8" t="inlineStr">
        <is>
          <t>ind</t>
        </is>
      </c>
      <c r="H17" s="8" t="n">
        <v>14</v>
      </c>
    </row>
    <row r="18">
      <c r="A18" s="5" t="inlineStr">
        <is>
          <t>cst</t>
        </is>
      </c>
      <c r="B18" s="5" t="inlineStr">
        <is>
          <t>Construction</t>
        </is>
      </c>
      <c r="C18" s="8" t="inlineStr">
        <is>
          <t>ind</t>
        </is>
      </c>
      <c r="D18" s="8" t="inlineStr">
        <is>
          <t>ind</t>
        </is>
      </c>
      <c r="E18" s="8" t="inlineStr">
        <is>
          <t>ind</t>
        </is>
      </c>
      <c r="F18" s="8" t="inlineStr">
        <is>
          <t>ind</t>
        </is>
      </c>
      <c r="G18" s="8" t="inlineStr">
        <is>
          <t>ind</t>
        </is>
      </c>
      <c r="H18" s="8" t="n">
        <v>15</v>
      </c>
    </row>
    <row r="19">
      <c r="A19" s="5" t="inlineStr">
        <is>
          <t>ftr</t>
        </is>
      </c>
      <c r="B19" s="5" t="inlineStr">
        <is>
          <t>Fuel transformation</t>
        </is>
      </c>
      <c r="C19" s="8" t="inlineStr">
        <is>
          <t>ind</t>
        </is>
      </c>
      <c r="D19" s="8" t="inlineStr">
        <is>
          <t>ind</t>
        </is>
      </c>
      <c r="E19" s="8" t="inlineStr">
        <is>
          <t>ind</t>
        </is>
      </c>
      <c r="F19" s="8" t="inlineStr">
        <is>
          <t>ind</t>
        </is>
      </c>
      <c r="G19" s="8" t="inlineStr">
        <is>
          <t>ind</t>
        </is>
      </c>
      <c r="H19" s="8" t="n">
        <v>16</v>
      </c>
    </row>
    <row r="20">
      <c r="A20" s="5" t="inlineStr">
        <is>
          <t>oen</t>
        </is>
      </c>
      <c r="B20" s="5" t="inlineStr">
        <is>
          <t>Other energy use</t>
        </is>
      </c>
      <c r="C20" s="8" t="inlineStr">
        <is>
          <t>oen</t>
        </is>
      </c>
      <c r="D20" s="8" t="inlineStr">
        <is>
          <t>ind</t>
        </is>
      </c>
      <c r="E20" s="8" t="inlineStr">
        <is>
          <t>ind</t>
        </is>
      </c>
      <c r="F20" s="8" t="inlineStr">
        <is>
          <t>ind</t>
        </is>
      </c>
      <c r="G20" s="8" t="inlineStr">
        <is>
          <t>ind</t>
        </is>
      </c>
      <c r="H20" s="8" t="n">
        <v>17</v>
      </c>
    </row>
    <row r="21">
      <c r="A21" s="5" t="inlineStr">
        <is>
          <t>all</t>
        </is>
      </c>
      <c r="B21" s="5" t="inlineStr">
        <is>
          <t>All subsectors</t>
        </is>
      </c>
    </row>
    <row r="22">
      <c r="A22" s="5" t="inlineStr">
        <is>
          <t>pow</t>
        </is>
      </c>
      <c r="B22" s="5" t="inlineStr">
        <is>
          <t>Power</t>
        </is>
      </c>
    </row>
    <row r="23">
      <c r="A23" s="5" t="inlineStr">
        <is>
          <t>tra</t>
        </is>
      </c>
      <c r="B23" s="5" t="inlineStr">
        <is>
          <t>Transport</t>
        </is>
      </c>
    </row>
    <row r="24">
      <c r="A24" s="5" t="inlineStr">
        <is>
          <t>bld</t>
        </is>
      </c>
      <c r="B24" s="5" t="inlineStr">
        <is>
          <t>Buildings</t>
        </is>
      </c>
    </row>
    <row r="25">
      <c r="A25" s="5" t="inlineStr">
        <is>
          <t>ind</t>
        </is>
      </c>
      <c r="B25" s="5" t="inlineStr">
        <is>
          <t>Industry</t>
        </is>
      </c>
    </row>
    <row r="26">
      <c r="A26" s="5" t="inlineStr">
        <is>
          <t>int</t>
        </is>
      </c>
      <c r="B26" s="5" t="inlineStr">
        <is>
          <t>International</t>
        </is>
      </c>
    </row>
    <row r="28">
      <c r="A28" s="9" t="inlineStr">
        <is>
          <t>Fuels</t>
        </is>
      </c>
    </row>
    <row r="29">
      <c r="A29" s="10" t="inlineStr">
        <is>
          <t>Code</t>
        </is>
      </c>
      <c r="B29" s="10" t="inlineStr">
        <is>
          <t>Name</t>
        </is>
      </c>
      <c r="C29" s="10" t="inlineStr">
        <is>
          <t>Elasticity fuel</t>
        </is>
      </c>
      <c r="D29" s="10" t="inlineStr">
        <is>
          <t>AEEI fuel</t>
        </is>
      </c>
      <c r="E29" s="10" t="inlineStr">
        <is>
          <t>Price sector rule</t>
        </is>
      </c>
      <c r="F29" s="10" t="inlineStr">
        <is>
          <t>Price unit</t>
        </is>
      </c>
      <c r="G29" s="10" t="inlineStr">
        <is>
          <t>GJ per price unit</t>
        </is>
      </c>
      <c r="H29" s="10" t="inlineStr">
        <is>
          <t>Fuel position</t>
        </is>
      </c>
    </row>
    <row r="30">
      <c r="A30" s="5" t="inlineStr">
        <is>
          <t>coa</t>
        </is>
      </c>
      <c r="B30" s="5" t="inlineStr">
        <is>
          <t>Coal</t>
        </is>
      </c>
      <c r="C30" s="8" t="inlineStr">
        <is>
          <t>coa</t>
        </is>
      </c>
      <c r="D30" s="8" t="inlineStr">
        <is>
          <t>coa</t>
        </is>
      </c>
      <c r="E30" s="8" t="inlineStr">
        <is>
          <t>sub</t>
        </is>
      </c>
      <c r="F30" s="8" t="inlineStr">
        <is>
          <t>$/GJ</t>
        </is>
      </c>
      <c r="G30" s="8" t="n">
        <v>1</v>
      </c>
      <c r="H30" s="8" t="n">
        <v>1</v>
      </c>
    </row>
    <row r="31">
      <c r="A31" s="5" t="inlineStr">
        <is>
          <t>nga</t>
        </is>
      </c>
      <c r="B31" s="5" t="inlineStr">
        <is>
          <t>Natural gas</t>
        </is>
      </c>
      <c r="C31" s="8" t="inlineStr">
        <is>
          <t>nga</t>
        </is>
      </c>
      <c r="D31" s="8" t="inlineStr">
        <is>
          <t>nga</t>
        </is>
      </c>
      <c r="E31" s="8" t="inlineStr">
        <is>
          <t>sub</t>
        </is>
      </c>
      <c r="F31" s="8" t="inlineStr">
        <is>
          <t>$/GJ</t>
        </is>
      </c>
      <c r="G31" s="8" t="n">
        <v>1</v>
      </c>
      <c r="H31" s="8" t="n">
        <v>2</v>
      </c>
    </row>
    <row r="32">
      <c r="A32" s="5" t="inlineStr">
        <is>
          <t>gso</t>
        </is>
      </c>
      <c r="B32" s="5" t="inlineStr">
        <is>
          <t>Gasoline</t>
        </is>
      </c>
      <c r="C32" s="8" t="inlineStr">
        <is>
          <t>gso</t>
        </is>
      </c>
      <c r="D32" s="8" t="inlineStr">
        <is>
          <t>oil</t>
        </is>
      </c>
      <c r="E32" s="8" t="inlineStr">
        <is>
          <t>all</t>
        </is>
      </c>
      <c r="F32" s="8" t="inlineStr">
        <is>
          <t>$/liter</t>
        </is>
      </c>
      <c r="G32" s="8" t="n">
        <v>0.03496974000000001</v>
      </c>
      <c r="H32" s="8" t="n">
        <v>3</v>
      </c>
    </row>
    <row r="33">
      <c r="A33" s="5" t="inlineStr">
        <is>
          <t>die</t>
        </is>
      </c>
      <c r="B33" s="5" t="inlineStr">
        <is>
          <t>Diesel</t>
        </is>
      </c>
      <c r="C33" s="8" t="inlineStr">
        <is>
          <t>die</t>
        </is>
      </c>
      <c r="D33" s="8" t="inlineStr">
        <is>
          <t>oil</t>
        </is>
      </c>
      <c r="E33" s="8" t="inlineStr">
        <is>
          <t>all</t>
        </is>
      </c>
      <c r="F33" s="8" t="inlineStr">
        <is>
          <t>$/liter</t>
        </is>
      </c>
      <c r="G33" s="8" t="n">
        <v>0.03729519000000001</v>
      </c>
      <c r="H33" s="8" t="n">
        <v>4</v>
      </c>
    </row>
    <row r="34">
      <c r="A34" s="5" t="inlineStr">
        <is>
          <t>lpg</t>
        </is>
      </c>
      <c r="B34" s="5" t="inlineStr">
        <is>
          <t>LPG</t>
        </is>
      </c>
      <c r="C34" s="8" t="inlineStr">
        <is>
          <t>oil</t>
        </is>
      </c>
      <c r="D34" s="8" t="inlineStr">
        <is>
          <t>oil</t>
        </is>
      </c>
      <c r="E34" s="8" t="inlineStr">
        <is>
          <t>all</t>
        </is>
      </c>
      <c r="F34" s="8" t="inlineStr">
        <is>
          <t>$/liter</t>
        </is>
      </c>
      <c r="G34" s="8" t="n">
        <v>0.02577968854495125</v>
      </c>
      <c r="H34" s="8" t="n">
        <v>5</v>
      </c>
    </row>
    <row r="35">
      <c r="A35" s="5" t="inlineStr">
        <is>
          <t>ker</t>
        </is>
      </c>
      <c r="B35" s="5" t="inlineStr">
        <is>
          <t>Kerosene</t>
        </is>
      </c>
      <c r="C35" s="8" t="inlineStr">
        <is>
          <t>oil</t>
        </is>
      </c>
      <c r="D35" s="8" t="inlineStr">
        <is>
          <t>oil</t>
        </is>
      </c>
      <c r="E35" s="8" t="inlineStr">
        <is>
          <t>all</t>
        </is>
      </c>
      <c r="F35" s="8" t="inlineStr">
        <is>
          <t>$/liter</t>
        </is>
      </c>
      <c r="G35" s="8" t="n">
        <v>0.03774882965510715</v>
      </c>
      <c r="H35" s="8" t="n">
        <v>6</v>
      </c>
    </row>
    <row r="36">
      <c r="A36" s="5" t="inlineStr">
        <is>
          <t>oop</t>
        </is>
      </c>
      <c r="B36" s="5" t="inlineStr">
        <is>
          <t>Other oil products</t>
        </is>
      </c>
      <c r="C36" s="8" t="inlineStr">
        <is>
          <t>oil</t>
        </is>
      </c>
      <c r="D36" s="8" t="inlineStr">
        <is>
          <t>oil</t>
        </is>
      </c>
      <c r="E36" s="8" t="inlineStr">
        <is>
          <t>all</t>
        </is>
      </c>
      <c r="F36" s="8" t="inlineStr">
        <is>
          <t>$/bbl</t>
        </is>
      </c>
      <c r="G36" s="8" t="n">
        <v>6.12</v>
      </c>
      <c r="H36" s="8" t="n">
        <v>7</v>
      </c>
    </row>
    <row r="37">
      <c r="A37" s="5" t="inlineStr">
        <is>
          <t>bio</t>
        </is>
      </c>
      <c r="B37" s="5" t="inlineStr">
        <is>
          <t>Biomass</t>
        </is>
      </c>
      <c r="C37" s="8" t="inlineStr">
        <is>
          <t>bio</t>
        </is>
      </c>
      <c r="D37" s="8" t="inlineStr">
        <is>
          <t>bio</t>
        </is>
      </c>
      <c r="E37" s="8" t="inlineStr">
        <is>
          <t>all</t>
        </is>
      </c>
      <c r="F37" s="8" t="inlineStr">
        <is>
          <t>$/GJ</t>
        </is>
      </c>
      <c r="G37" s="8" t="n">
        <v>1</v>
      </c>
      <c r="H37" s="8" t="n">
        <v>8</v>
      </c>
    </row>
    <row r="38">
      <c r="A38" s="5" t="inlineStr">
        <is>
          <t>all</t>
        </is>
      </c>
      <c r="B38" s="5" t="inlineStr">
        <is>
          <t>All fuels</t>
        </is>
      </c>
    </row>
    <row r="39">
      <c r="A39" s="5" t="inlineStr">
        <is>
          <t>ecy</t>
        </is>
      </c>
      <c r="B39" s="5" t="inlineStr">
        <is>
          <t>Electricity</t>
        </is>
      </c>
    </row>
    <row r="40">
      <c r="A40" s="5" t="inlineStr">
        <is>
          <t>oil</t>
        </is>
      </c>
      <c r="B40" s="5" t="inlineStr">
        <is>
          <t>Crude oil</t>
        </is>
      </c>
    </row>
    <row r="41">
      <c r="A41" s="5" t="inlineStr">
        <is>
          <t>one</t>
        </is>
      </c>
      <c r="B41" s="5" t="inlineStr">
        <is>
          <t>Flat (no change)</t>
        </is>
      </c>
    </row>
    <row r="43">
      <c r="A43" s="9" t="inlineStr">
        <is>
          <t>Price fuels (fuel price reform, MTInputs rows 142-169)</t>
        </is>
      </c>
    </row>
    <row r="44">
      <c r="A44" s="10" t="inlineStr">
        <is>
          <t>Price code</t>
        </is>
      </c>
      <c r="B44" s="10" t="inlineStr">
        <is>
          <t>Label</t>
        </is>
      </c>
      <c r="C44" s="10" t="inlineStr">
        <is>
          <t>MTInputs row: starting increase</t>
        </is>
      </c>
      <c r="D44" s="10" t="inlineStr">
        <is>
          <t>MTInputs row: final increase</t>
        </is>
      </c>
      <c r="E44" s="10" t="inlineStr">
        <is>
          <t>Position</t>
        </is>
      </c>
    </row>
    <row r="45">
      <c r="A45" s="5" t="inlineStr">
        <is>
          <t>coa.pow</t>
        </is>
      </c>
      <c r="B45" s="5" t="inlineStr">
        <is>
          <t>Coal, Power</t>
        </is>
      </c>
      <c r="C45" s="5" t="n">
        <v>142</v>
      </c>
      <c r="D45" s="5" t="n">
        <v>156</v>
      </c>
      <c r="E45" s="5" t="n">
        <v>1</v>
      </c>
    </row>
    <row r="46">
      <c r="A46" s="5" t="inlineStr">
        <is>
          <t>coa.res</t>
        </is>
      </c>
      <c r="B46" s="5" t="inlineStr">
        <is>
          <t>Coal, Residential</t>
        </is>
      </c>
      <c r="C46" s="5" t="n">
        <v>143</v>
      </c>
      <c r="D46" s="5" t="n">
        <v>157</v>
      </c>
      <c r="E46" s="5" t="n">
        <v>2</v>
      </c>
    </row>
    <row r="47">
      <c r="A47" s="5" t="inlineStr">
        <is>
          <t>coa.ind</t>
        </is>
      </c>
      <c r="B47" s="5" t="inlineStr">
        <is>
          <t>Coal, Industry</t>
        </is>
      </c>
      <c r="C47" s="5" t="n">
        <v>144</v>
      </c>
      <c r="D47" s="5" t="n">
        <v>158</v>
      </c>
      <c r="E47" s="5" t="n">
        <v>3</v>
      </c>
    </row>
    <row r="48">
      <c r="A48" s="5" t="inlineStr">
        <is>
          <t>nga.pow</t>
        </is>
      </c>
      <c r="B48" s="5" t="inlineStr">
        <is>
          <t>Natural gas, Power</t>
        </is>
      </c>
      <c r="C48" s="5" t="n">
        <v>145</v>
      </c>
      <c r="D48" s="5" t="n">
        <v>159</v>
      </c>
      <c r="E48" s="5" t="n">
        <v>4</v>
      </c>
    </row>
    <row r="49">
      <c r="A49" s="5" t="inlineStr">
        <is>
          <t>nga.res</t>
        </is>
      </c>
      <c r="B49" s="5" t="inlineStr">
        <is>
          <t>Natural gas, Residential</t>
        </is>
      </c>
      <c r="C49" s="5" t="n">
        <v>146</v>
      </c>
      <c r="D49" s="5" t="n">
        <v>160</v>
      </c>
      <c r="E49" s="5" t="n">
        <v>5</v>
      </c>
    </row>
    <row r="50">
      <c r="A50" s="5" t="inlineStr">
        <is>
          <t>nga.ind</t>
        </is>
      </c>
      <c r="B50" s="5" t="inlineStr">
        <is>
          <t>Natural gas, Industry</t>
        </is>
      </c>
      <c r="C50" s="5" t="n">
        <v>147</v>
      </c>
      <c r="D50" s="5" t="n">
        <v>161</v>
      </c>
      <c r="E50" s="5" t="n">
        <v>6</v>
      </c>
    </row>
    <row r="51">
      <c r="A51" s="5" t="inlineStr">
        <is>
          <t>ecy.res</t>
        </is>
      </c>
      <c r="B51" s="5" t="inlineStr">
        <is>
          <t>Electricity, Residential</t>
        </is>
      </c>
      <c r="C51" s="5" t="n">
        <v>148</v>
      </c>
      <c r="D51" s="5" t="n">
        <v>162</v>
      </c>
      <c r="E51" s="5" t="n">
        <v>7</v>
      </c>
    </row>
    <row r="52">
      <c r="A52" s="5" t="inlineStr">
        <is>
          <t>ecy.ind</t>
        </is>
      </c>
      <c r="B52" s="5" t="inlineStr">
        <is>
          <t>Electricity, Industry</t>
        </is>
      </c>
      <c r="C52" s="5" t="n">
        <v>149</v>
      </c>
      <c r="D52" s="5" t="n">
        <v>163</v>
      </c>
      <c r="E52" s="5" t="n">
        <v>8</v>
      </c>
    </row>
    <row r="53">
      <c r="A53" s="5" t="inlineStr">
        <is>
          <t>gso.all</t>
        </is>
      </c>
      <c r="B53" s="5" t="inlineStr">
        <is>
          <t>Gasoline, All</t>
        </is>
      </c>
      <c r="C53" s="5" t="n">
        <v>150</v>
      </c>
      <c r="D53" s="5" t="n">
        <v>164</v>
      </c>
      <c r="E53" s="5" t="n">
        <v>9</v>
      </c>
    </row>
    <row r="54">
      <c r="A54" s="5" t="inlineStr">
        <is>
          <t>die.all</t>
        </is>
      </c>
      <c r="B54" s="5" t="inlineStr">
        <is>
          <t>Diesel, All</t>
        </is>
      </c>
      <c r="C54" s="5" t="n">
        <v>151</v>
      </c>
      <c r="D54" s="5" t="n">
        <v>165</v>
      </c>
      <c r="E54" s="5" t="n">
        <v>10</v>
      </c>
    </row>
    <row r="55">
      <c r="A55" s="5" t="inlineStr">
        <is>
          <t>lpg.all</t>
        </is>
      </c>
      <c r="B55" s="5" t="inlineStr">
        <is>
          <t>LPG, All</t>
        </is>
      </c>
      <c r="C55" s="5" t="n">
        <v>152</v>
      </c>
      <c r="D55" s="5" t="n">
        <v>166</v>
      </c>
      <c r="E55" s="5" t="n">
        <v>11</v>
      </c>
    </row>
    <row r="56">
      <c r="A56" s="5" t="inlineStr">
        <is>
          <t>ker.all</t>
        </is>
      </c>
      <c r="B56" s="5" t="inlineStr">
        <is>
          <t>Kerosene, All</t>
        </is>
      </c>
      <c r="C56" s="5" t="n">
        <v>153</v>
      </c>
      <c r="D56" s="5" t="n">
        <v>167</v>
      </c>
      <c r="E56" s="5" t="n">
        <v>12</v>
      </c>
    </row>
    <row r="57">
      <c r="A57" s="5" t="inlineStr">
        <is>
          <t>oop.all</t>
        </is>
      </c>
      <c r="B57" s="5" t="inlineStr">
        <is>
          <t>Other oil products, All</t>
        </is>
      </c>
      <c r="C57" s="5" t="n">
        <v>154</v>
      </c>
      <c r="D57" s="5" t="n">
        <v>168</v>
      </c>
      <c r="E57" s="5" t="n">
        <v>13</v>
      </c>
    </row>
    <row r="58">
      <c r="A58" s="5" t="inlineStr">
        <is>
          <t>bio.all</t>
        </is>
      </c>
      <c r="B58" s="5" t="inlineStr">
        <is>
          <t>Biomass, All</t>
        </is>
      </c>
      <c r="C58" s="5" t="n">
        <v>155</v>
      </c>
      <c r="D58" s="5" t="n">
        <v>169</v>
      </c>
      <c r="E58" s="5" t="n">
        <v>14</v>
      </c>
    </row>
    <row r="60">
      <c r="A60" s="9" t="inlineStr">
        <is>
          <t>Feebate sectors (MTInputs rows 56-64)</t>
        </is>
      </c>
    </row>
    <row r="61">
      <c r="A61" s="10" t="inlineStr">
        <is>
          <t>Code</t>
        </is>
      </c>
      <c r="B61" s="10" t="inlineStr">
        <is>
          <t>Starting rate (NameOfParameter)</t>
        </is>
      </c>
      <c r="C61" s="10" t="inlineStr">
        <is>
          <t>Target rate (NameOfParameter)</t>
        </is>
      </c>
      <c r="D61" s="10" t="inlineStr">
        <is>
          <t>Position</t>
        </is>
      </c>
    </row>
    <row r="62">
      <c r="A62" s="5" t="inlineStr">
        <is>
          <t>pow</t>
        </is>
      </c>
      <c r="B62" s="5" t="inlineStr">
        <is>
          <t>D_Feb_Level_Start_Pow</t>
        </is>
      </c>
      <c r="C62" s="5" t="inlineStr">
        <is>
          <t>D_Feb_Level_Target_Pow</t>
        </is>
      </c>
      <c r="D62" s="5" t="n">
        <v>1</v>
      </c>
    </row>
    <row r="63">
      <c r="A63" s="5" t="inlineStr">
        <is>
          <t>tra</t>
        </is>
      </c>
      <c r="B63" s="5" t="inlineStr">
        <is>
          <t>D_Feb_Level_Start_Trans</t>
        </is>
      </c>
      <c r="C63" s="5" t="inlineStr">
        <is>
          <t>D_Feb_Level_Target_Trans</t>
        </is>
      </c>
      <c r="D63" s="5" t="n">
        <v>2</v>
      </c>
    </row>
    <row r="64">
      <c r="A64" s="5" t="inlineStr">
        <is>
          <t>res</t>
        </is>
      </c>
      <c r="B64" s="5" t="inlineStr">
        <is>
          <t>D_Feb_Level_Start_Res</t>
        </is>
      </c>
      <c r="C64" s="5" t="inlineStr">
        <is>
          <t>D_Feb_Level_Target_Res</t>
        </is>
      </c>
      <c r="D64" s="5" t="n">
        <v>3</v>
      </c>
    </row>
    <row r="65">
      <c r="A65" s="5" t="inlineStr">
        <is>
          <t>ind</t>
        </is>
      </c>
      <c r="B65" s="5" t="inlineStr">
        <is>
          <t>D_Feb_Level_Start_Ind</t>
        </is>
      </c>
      <c r="C65" s="5" t="inlineStr">
        <is>
          <t>D_Feb_Level_Target_Ind</t>
        </is>
      </c>
      <c r="D65" s="5" t="n">
        <v>4</v>
      </c>
    </row>
    <row r="68">
      <c r="A68" s="5" t="inlineStr">
        <is>
          <t>Price sector rule: 'sub' = the subsector's coal/gas price sector (rod and res use residential coal/gas prices, as CPAT); 'all' = the fuel's single price.</t>
        </is>
      </c>
    </row>
    <row r="69">
      <c r="A69" s="5" t="inlineStr">
        <is>
          <t>GJ per price unit: legacy Mitigation rows 980-1009 (conversion factor, volume unit to GJ).</t>
        </is>
      </c>
    </row>
    <row r="70">
      <c r="A70" s="5" t="inlineStr">
        <is>
          <t>Coverage position: order of the MTInputs sector switches (power first, then the 16 subsectors).</t>
        </is>
      </c>
    </row>
    <row r="71">
      <c r="A71" s="5" t="inlineStr">
        <is>
          <t>Feebate sector for food &amp; forestry and services = residential (assumption; legacy groups them as Commercial).</t>
        </is>
      </c>
    </row>
    <row r="72">
      <c r="A72" s="5"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9"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10" t="inlineStr">
        <is>
          <t>code</t>
        </is>
      </c>
      <c r="B3" s="10" t="inlineStr">
        <is>
          <t>name</t>
        </is>
      </c>
      <c r="C3" s="10" t="inlineStr">
        <is>
          <t>region</t>
        </is>
      </c>
      <c r="D3" s="10" t="inlineStr">
        <is>
          <t>income_group</t>
        </is>
      </c>
      <c r="E3" s="10"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 CPAT sector and fuel groups)</t>
        </is>
      </c>
      <c r="B2" s="2" t="n"/>
      <c r="C2" s="2" t="n"/>
      <c r="D2" s="2" t="n"/>
      <c r="E2" s="2" t="n"/>
      <c r="F2" s="2" t="n"/>
      <c r="G2" s="2" t="n"/>
      <c r="H2" s="2" t="n"/>
      <c r="I2" s="2" t="n"/>
      <c r="J2" s="2" t="n"/>
    </row>
    <row r="3">
      <c r="A3" s="10" t="inlineStr">
        <is>
          <t>key</t>
        </is>
      </c>
      <c r="B3" s="10" t="inlineStr">
        <is>
          <t>type</t>
        </is>
      </c>
      <c r="C3" s="10" t="inlineStr">
        <is>
          <t>fuel_group</t>
        </is>
      </c>
      <c r="D3" s="10" t="inlineStr">
        <is>
          <t>sector_group</t>
        </is>
      </c>
      <c r="E3" s="10" t="inlineStr">
        <is>
          <t>legacy_code</t>
        </is>
      </c>
      <c r="F3" s="10" t="inlineStr">
        <is>
          <t>LIC</t>
        </is>
      </c>
      <c r="G3" s="10" t="inlineStr">
        <is>
          <t>LMIC</t>
        </is>
      </c>
      <c r="H3" s="10" t="inlineStr">
        <is>
          <t>UMIC</t>
        </is>
      </c>
      <c r="I3" s="10" t="inlineStr">
        <is>
          <t>HIC</t>
        </is>
      </c>
      <c r="J3" s="10"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5"/>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10" t="inlineStr">
        <is>
          <t>country_year</t>
        </is>
      </c>
      <c r="B5" s="10" t="inlineStr">
        <is>
          <t>countrycode_weo</t>
        </is>
      </c>
      <c r="C5" s="10" t="inlineStr">
        <is>
          <t>countrycode</t>
        </is>
      </c>
      <c r="D5" s="10" t="inlineStr">
        <is>
          <t>countryname</t>
        </is>
      </c>
      <c r="E5" s="10" t="inlineStr">
        <is>
          <t>year</t>
        </is>
      </c>
      <c r="F5" s="10" t="inlineStr">
        <is>
          <t>VAT_WEO</t>
        </is>
      </c>
      <c r="G5" s="10" t="inlineStr">
        <is>
          <t>mit.sp.coa.pow</t>
        </is>
      </c>
      <c r="H5" s="10" t="inlineStr">
        <is>
          <t>mit.mar.coa.pow</t>
        </is>
      </c>
      <c r="I5" s="10" t="inlineStr">
        <is>
          <t>mit.txo.coa.pow</t>
        </is>
      </c>
      <c r="J5" s="10" t="inlineStr">
        <is>
          <t>mit.rp.coa.pow</t>
        </is>
      </c>
      <c r="K5" s="10" t="inlineStr">
        <is>
          <t>mit.vatrate.coa.pow</t>
        </is>
      </c>
      <c r="L5" s="10" t="inlineStr">
        <is>
          <t>mit.ps.coa.pow</t>
        </is>
      </c>
      <c r="M5" s="10" t="inlineStr">
        <is>
          <t>mit.sp.coa.ind</t>
        </is>
      </c>
      <c r="N5" s="10" t="inlineStr">
        <is>
          <t>mit.mar.coa.ind</t>
        </is>
      </c>
      <c r="O5" s="10" t="inlineStr">
        <is>
          <t>mit.txo.coa.ind</t>
        </is>
      </c>
      <c r="P5" s="10" t="inlineStr">
        <is>
          <t>mit.rp.coa.ind</t>
        </is>
      </c>
      <c r="Q5" s="10" t="inlineStr">
        <is>
          <t>mit.vatrate.coa.ind</t>
        </is>
      </c>
      <c r="R5" s="10" t="inlineStr">
        <is>
          <t>mit.ps.coa.ind</t>
        </is>
      </c>
      <c r="S5" s="10" t="inlineStr">
        <is>
          <t>mit.sp.coa.res</t>
        </is>
      </c>
      <c r="T5" s="10" t="inlineStr">
        <is>
          <t>mit.mar.coa.res</t>
        </is>
      </c>
      <c r="U5" s="10" t="inlineStr">
        <is>
          <t>mit.txo.coa.res</t>
        </is>
      </c>
      <c r="V5" s="10" t="inlineStr">
        <is>
          <t>mit.rp.coa.res</t>
        </is>
      </c>
      <c r="W5" s="10" t="inlineStr">
        <is>
          <t>mit.vatrate.coa.res</t>
        </is>
      </c>
      <c r="X5" s="10" t="inlineStr">
        <is>
          <t>mit.ps.coa.res</t>
        </is>
      </c>
      <c r="Y5" s="10" t="inlineStr">
        <is>
          <t>mit.sp.nga.pow</t>
        </is>
      </c>
      <c r="Z5" s="10" t="inlineStr">
        <is>
          <t>mit.mar.nga.pow</t>
        </is>
      </c>
      <c r="AA5" s="10" t="inlineStr">
        <is>
          <t>mit.txo.nga.pow</t>
        </is>
      </c>
      <c r="AB5" s="10" t="inlineStr">
        <is>
          <t>mit.rp.nga.pow</t>
        </is>
      </c>
      <c r="AC5" s="10" t="inlineStr">
        <is>
          <t>mit.vatrate.nga.pow</t>
        </is>
      </c>
      <c r="AD5" s="10" t="inlineStr">
        <is>
          <t>mit.ps.nga.pow</t>
        </is>
      </c>
      <c r="AE5" s="10" t="inlineStr">
        <is>
          <t>mit.sp.nga.ind</t>
        </is>
      </c>
      <c r="AF5" s="10" t="inlineStr">
        <is>
          <t>mit.mar.nga.ind</t>
        </is>
      </c>
      <c r="AG5" s="10" t="inlineStr">
        <is>
          <t>mit.txo.nga.ind</t>
        </is>
      </c>
      <c r="AH5" s="10" t="inlineStr">
        <is>
          <t>mit.rp.nga.ind</t>
        </is>
      </c>
      <c r="AI5" s="10" t="inlineStr">
        <is>
          <t>mit.vatrate.nga.ind</t>
        </is>
      </c>
      <c r="AJ5" s="10" t="inlineStr">
        <is>
          <t>mit.ps.nga.ind</t>
        </is>
      </c>
      <c r="AK5" s="10" t="inlineStr">
        <is>
          <t>mit.sp.nga.res</t>
        </is>
      </c>
      <c r="AL5" s="10" t="inlineStr">
        <is>
          <t>mit.mar.nga.res</t>
        </is>
      </c>
      <c r="AM5" s="10" t="inlineStr">
        <is>
          <t>mit.txo.nga.res</t>
        </is>
      </c>
      <c r="AN5" s="10" t="inlineStr">
        <is>
          <t>mit.rp.nga.res</t>
        </is>
      </c>
      <c r="AO5" s="10" t="inlineStr">
        <is>
          <t>mit.vatrate.nga.res</t>
        </is>
      </c>
      <c r="AP5" s="10" t="inlineStr">
        <is>
          <t>mit.ps.nga.res</t>
        </is>
      </c>
      <c r="AQ5" s="10" t="inlineStr">
        <is>
          <t>mit.sp.gso.all</t>
        </is>
      </c>
      <c r="AR5" s="10" t="inlineStr">
        <is>
          <t>mit.mar.gso.all</t>
        </is>
      </c>
      <c r="AS5" s="10" t="inlineStr">
        <is>
          <t>mit.txo.gso.all</t>
        </is>
      </c>
      <c r="AT5" s="10" t="inlineStr">
        <is>
          <t>mit.rp.gso.all</t>
        </is>
      </c>
      <c r="AU5" s="10" t="inlineStr">
        <is>
          <t>mit.vatrate.gso.all</t>
        </is>
      </c>
      <c r="AV5" s="10" t="inlineStr">
        <is>
          <t>mit.ps.gso.all</t>
        </is>
      </c>
      <c r="AW5" s="10" t="inlineStr">
        <is>
          <t>mit.sp.die.all</t>
        </is>
      </c>
      <c r="AX5" s="10" t="inlineStr">
        <is>
          <t>mit.mar.die.all</t>
        </is>
      </c>
      <c r="AY5" s="10" t="inlineStr">
        <is>
          <t>mit.txo.die.all</t>
        </is>
      </c>
      <c r="AZ5" s="10" t="inlineStr">
        <is>
          <t>mit.rp.die.all</t>
        </is>
      </c>
      <c r="BA5" s="10" t="inlineStr">
        <is>
          <t>mit.vatrate.die.all</t>
        </is>
      </c>
      <c r="BB5" s="10" t="inlineStr">
        <is>
          <t>mit.ps.die.all</t>
        </is>
      </c>
      <c r="BC5" s="10" t="inlineStr">
        <is>
          <t>mit.sp.lpg.all</t>
        </is>
      </c>
      <c r="BD5" s="10" t="inlineStr">
        <is>
          <t>mit.mar.lpg.all</t>
        </is>
      </c>
      <c r="BE5" s="10" t="inlineStr">
        <is>
          <t>mit.txo.lpg.all</t>
        </is>
      </c>
      <c r="BF5" s="10" t="inlineStr">
        <is>
          <t>mit.rp.lpg.all</t>
        </is>
      </c>
      <c r="BG5" s="10" t="inlineStr">
        <is>
          <t>mit.vatrate.lpg.all</t>
        </is>
      </c>
      <c r="BH5" s="10" t="inlineStr">
        <is>
          <t>mit.ps.lpg.all</t>
        </is>
      </c>
      <c r="BI5" s="10" t="inlineStr">
        <is>
          <t>mit.sp.ker.all</t>
        </is>
      </c>
      <c r="BJ5" s="10" t="inlineStr">
        <is>
          <t>mit.mar.ker.all</t>
        </is>
      </c>
      <c r="BK5" s="10" t="inlineStr">
        <is>
          <t>mit.txo.ker.all</t>
        </is>
      </c>
      <c r="BL5" s="10" t="inlineStr">
        <is>
          <t>mit.rp.ker.all</t>
        </is>
      </c>
      <c r="BM5" s="10" t="inlineStr">
        <is>
          <t>mit.vatrate.ker.all</t>
        </is>
      </c>
      <c r="BN5" s="10" t="inlineStr">
        <is>
          <t>mit.ps.ker.all</t>
        </is>
      </c>
      <c r="BO5" s="10" t="inlineStr">
        <is>
          <t>mit.sp.ecy.ind</t>
        </is>
      </c>
      <c r="BP5" s="10" t="inlineStr">
        <is>
          <t>mit.txo.ecy.ind</t>
        </is>
      </c>
      <c r="BQ5" s="10" t="inlineStr">
        <is>
          <t>mit.rp.ecy.ind</t>
        </is>
      </c>
      <c r="BR5" s="10" t="inlineStr">
        <is>
          <t>mit.vatrate.ecy.ind</t>
        </is>
      </c>
      <c r="BS5" s="10" t="inlineStr">
        <is>
          <t>mit.ps.ecy.ind</t>
        </is>
      </c>
      <c r="BT5" s="10" t="inlineStr">
        <is>
          <t>mit.sp.ecy.res</t>
        </is>
      </c>
      <c r="BU5" s="10" t="inlineStr">
        <is>
          <t>mit.txo.ecy.res</t>
        </is>
      </c>
      <c r="BV5" s="10" t="inlineStr">
        <is>
          <t>mit.rp.ecy.res</t>
        </is>
      </c>
      <c r="BW5" s="10" t="inlineStr">
        <is>
          <t>mit.vatrate.ecy.res</t>
        </is>
      </c>
      <c r="BX5" s="10" t="inlineStr">
        <is>
          <t>mit.ps.ecy.res</t>
        </is>
      </c>
      <c r="BY5" s="10" t="inlineStr">
        <is>
          <t>mit.sp.bio.all</t>
        </is>
      </c>
      <c r="BZ5" s="10" t="inlineStr">
        <is>
          <t>mit.txo.bio.all</t>
        </is>
      </c>
      <c r="CA5" s="10" t="inlineStr">
        <is>
          <t>mit.rp.bio.all</t>
        </is>
      </c>
      <c r="CB5" s="10" t="inlineStr">
        <is>
          <t>mit.vatrate.bio.all</t>
        </is>
      </c>
      <c r="CC5" s="10" t="inlineStr">
        <is>
          <t>mit.sp.oop.all</t>
        </is>
      </c>
      <c r="CD5" s="10" t="inlineStr">
        <is>
          <t>mit.mar.oop.all</t>
        </is>
      </c>
      <c r="CE5" s="10" t="inlineStr">
        <is>
          <t>mit.txo.oop.all</t>
        </is>
      </c>
      <c r="CF5" s="10" t="inlineStr">
        <is>
          <t>mit.rp.oop.all</t>
        </is>
      </c>
      <c r="CG5" s="10" t="inlineStr">
        <is>
          <t>mit.vatrate.oop.all</t>
        </is>
      </c>
      <c r="CH5" s="10" t="inlineStr">
        <is>
          <t>mit.ps.oop.all</t>
        </is>
      </c>
      <c r="CI5" s="10" t="inlineStr">
        <is>
          <t>mit.sub.or.ecy.res</t>
        </is>
      </c>
      <c r="CJ5" s="10" t="inlineStr">
        <is>
          <t>mit.sub.or.ecy.ind</t>
        </is>
      </c>
      <c r="CK5" s="10" t="inlineStr">
        <is>
          <t>mit.pros.bio.all</t>
        </is>
      </c>
      <c r="CL5" s="10" t="inlineStr">
        <is>
          <t>mit.pros.coa.all</t>
        </is>
      </c>
      <c r="CM5" s="10" t="inlineStr">
        <is>
          <t>mit.pros.ecy.all</t>
        </is>
      </c>
      <c r="CN5" s="10" t="inlineStr">
        <is>
          <t>mit.pros.nga.all</t>
        </is>
      </c>
      <c r="CO5" s="10" t="inlineStr">
        <is>
          <t>mit.pros.oil.all</t>
        </is>
      </c>
      <c r="CP5" s="10" t="inlineStr">
        <is>
          <t>mit.coa.prod</t>
        </is>
      </c>
      <c r="CQ5" s="10" t="inlineStr">
        <is>
          <t>mit.coa.prod.cost</t>
        </is>
      </c>
      <c r="CR5" s="10" t="inlineStr">
        <is>
          <t>mit.nga.prod</t>
        </is>
      </c>
      <c r="CS5" s="10" t="inlineStr">
        <is>
          <t>mit.nga.prod.cost</t>
        </is>
      </c>
      <c r="CT5" s="10" t="inlineStr">
        <is>
          <t>mit.spot.coa</t>
        </is>
      </c>
      <c r="CU5" s="10"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5" t="inlineStr">
        <is>
          <t>EGY2021</t>
        </is>
      </c>
      <c r="B242" s="5" t="inlineStr">
        <is>
          <t>EGY</t>
        </is>
      </c>
      <c r="C242" s="5" t="inlineStr">
        <is>
          <t>EGY</t>
        </is>
      </c>
      <c r="D242" s="5" t="inlineStr">
        <is>
          <t>Egypt</t>
        </is>
      </c>
      <c r="E242" s="5" t="n">
        <v>2021</v>
      </c>
      <c r="F242" s="5" t="n">
        <v>0.14</v>
      </c>
      <c r="G242" s="5" t="n">
        <v>5.897</v>
      </c>
      <c r="H242" s="5" t="n">
        <v>1.143</v>
      </c>
      <c r="I242" s="5" t="n">
        <v>0</v>
      </c>
      <c r="J242" s="5" t="n">
        <v>5.897</v>
      </c>
      <c r="K242" s="5" t="n">
        <v>0</v>
      </c>
      <c r="L242" s="5" t="n">
        <v>1</v>
      </c>
      <c r="M242" s="5" t="n">
        <v>7.964</v>
      </c>
      <c r="N242" s="5" t="n">
        <v>3.43</v>
      </c>
      <c r="O242" s="5" t="n">
        <v>0.227</v>
      </c>
      <c r="P242" s="5" t="n">
        <v>8.191000000000001</v>
      </c>
      <c r="Q242" s="5" t="n">
        <v>0</v>
      </c>
      <c r="R242" s="5" t="n">
        <v>1</v>
      </c>
      <c r="S242" s="5" t="n">
        <v>11.613</v>
      </c>
      <c r="T242" s="5" t="n">
        <v>6.86</v>
      </c>
      <c r="U242" s="5" t="n">
        <v>0</v>
      </c>
      <c r="V242" s="5" t="n">
        <v>13.239</v>
      </c>
      <c r="W242" s="5" t="n">
        <v>0.14</v>
      </c>
      <c r="X242" s="5" t="n">
        <v>1</v>
      </c>
      <c r="Y242" s="5" t="n">
        <v>7.854</v>
      </c>
      <c r="Z242" s="5" t="n">
        <v>0.964</v>
      </c>
      <c r="AA242" s="5" t="n">
        <v>-4.993</v>
      </c>
      <c r="AB242" s="5" t="n">
        <v>2.861</v>
      </c>
      <c r="AC242" s="5" t="n">
        <v>0</v>
      </c>
      <c r="AD242" s="5" t="n">
        <v>0</v>
      </c>
      <c r="AE242" s="5" t="n">
        <v>8.462</v>
      </c>
      <c r="AF242" s="5" t="n">
        <v>1.818</v>
      </c>
      <c r="AG242" s="5" t="n">
        <v>-4.115</v>
      </c>
      <c r="AH242" s="5" t="n">
        <v>4.347</v>
      </c>
      <c r="AI242" s="5" t="n">
        <v>0</v>
      </c>
      <c r="AJ242" s="5" t="n">
        <v>0</v>
      </c>
      <c r="AK242" s="5" t="n">
        <v>12.106</v>
      </c>
      <c r="AL242" s="5" t="n">
        <v>6.079</v>
      </c>
      <c r="AM242" s="5" t="n">
        <v>-7.942</v>
      </c>
      <c r="AN242" s="5" t="n">
        <v>4.747</v>
      </c>
      <c r="AO242" s="5" t="n">
        <v>0</v>
      </c>
      <c r="AP242" s="5" t="n">
        <v>0</v>
      </c>
      <c r="AQ242" s="5" t="n">
        <v>0.621</v>
      </c>
      <c r="AR242" s="5" t="n">
        <v>0.114</v>
      </c>
      <c r="AS242" s="5" t="n">
        <v>-0.125</v>
      </c>
      <c r="AT242" s="5" t="n">
        <v>0.5649999999999999</v>
      </c>
      <c r="AU242" s="5" t="n">
        <v>0</v>
      </c>
      <c r="AV242" s="5" t="n">
        <v>0</v>
      </c>
      <c r="AW242" s="5" t="n">
        <v>0.593</v>
      </c>
      <c r="AX242" s="5" t="n">
        <v>0.114</v>
      </c>
      <c r="AY242" s="5" t="n">
        <v>-0.215</v>
      </c>
      <c r="AZ242" s="5" t="n">
        <v>0.431</v>
      </c>
      <c r="BA242" s="5" t="n">
        <v>0</v>
      </c>
      <c r="BB242" s="5" t="n">
        <v>0</v>
      </c>
      <c r="BC242" s="5" t="n">
        <v>0.44</v>
      </c>
      <c r="BD242" s="5" t="n">
        <v>0.114</v>
      </c>
      <c r="BE242" s="5" t="n">
        <v>-0.289</v>
      </c>
      <c r="BF242" s="5" t="n">
        <v>0.172</v>
      </c>
      <c r="BG242" s="5" t="n">
        <v>0</v>
      </c>
      <c r="BH242" s="5" t="n">
        <v>0</v>
      </c>
      <c r="BI242" s="5" t="n">
        <v>0.5600000000000001</v>
      </c>
      <c r="BJ242" s="5" t="n">
        <v>0.114</v>
      </c>
      <c r="BK242" s="5" t="n">
        <v>-0.182</v>
      </c>
      <c r="BL242" s="5" t="n">
        <v>0.431</v>
      </c>
      <c r="BM242" s="5" t="n">
        <v>0</v>
      </c>
      <c r="BN242" s="5" t="n">
        <v>0</v>
      </c>
      <c r="BO242" s="5" t="n">
        <v>0</v>
      </c>
      <c r="BP242" s="5" t="n">
        <v>-0.05</v>
      </c>
      <c r="BQ242" s="5" t="n">
        <v>0.07000000000000001</v>
      </c>
      <c r="BR242" s="5" t="n">
        <v>0</v>
      </c>
      <c r="BS242" s="5" t="n">
        <v>0.833</v>
      </c>
      <c r="BT242" s="5" t="n">
        <v>0</v>
      </c>
      <c r="BU242" s="5" t="n">
        <v>-0.05</v>
      </c>
      <c r="BV242" s="5" t="n">
        <v>0.075</v>
      </c>
      <c r="BW242" s="5" t="n">
        <v>0</v>
      </c>
      <c r="BX242" s="5" t="n">
        <v>0.833</v>
      </c>
      <c r="BY242" s="5" t="n">
        <v>11.787</v>
      </c>
      <c r="BZ242" s="5" t="n">
        <v>0</v>
      </c>
      <c r="CA242" s="5" t="n">
        <v>11.787</v>
      </c>
      <c r="CB242" s="5" t="n">
        <v>0</v>
      </c>
      <c r="CC242" s="5" t="n">
        <v>81.69499999999999</v>
      </c>
      <c r="CD242" s="5" t="n">
        <v>7.95</v>
      </c>
      <c r="CE242" s="5" t="n">
        <v>-51.738</v>
      </c>
      <c r="CF242" s="5" t="n">
        <v>34.152</v>
      </c>
      <c r="CG242" s="5" t="n">
        <v>0</v>
      </c>
      <c r="CH242" s="5" t="n">
        <v>0</v>
      </c>
      <c r="CI242" s="5" t="n">
        <v>0</v>
      </c>
      <c r="CJ242" s="5" t="n">
        <v>0</v>
      </c>
      <c r="CK242" s="5" t="n">
        <v>0</v>
      </c>
      <c r="CL242" s="5" t="n">
        <v>0</v>
      </c>
      <c r="CM242" s="5" t="n">
        <v>0</v>
      </c>
      <c r="CN242" s="5" t="n">
        <v>0</v>
      </c>
      <c r="CO242" s="5" t="n">
        <v>0</v>
      </c>
      <c r="CP242" s="5" t="n">
        <v>0</v>
      </c>
      <c r="CQ242" s="5" t="n">
        <v>1.198</v>
      </c>
      <c r="CR242" s="5" t="n">
        <v>0.9370000000000001</v>
      </c>
      <c r="CS242" s="5" t="n">
        <v>6.788</v>
      </c>
      <c r="CT242" s="5" t="n">
        <v>4.753</v>
      </c>
      <c r="CU242" s="5" t="n">
        <v>14.129</v>
      </c>
    </row>
    <row r="243">
      <c r="A243" s="5" t="inlineStr">
        <is>
          <t>EGY2022</t>
        </is>
      </c>
      <c r="B243" s="5" t="inlineStr">
        <is>
          <t>EGY</t>
        </is>
      </c>
      <c r="C243" s="5" t="inlineStr">
        <is>
          <t>EGY</t>
        </is>
      </c>
      <c r="D243" s="5" t="inlineStr">
        <is>
          <t>Egypt</t>
        </is>
      </c>
      <c r="E243" s="5" t="n">
        <v>2022</v>
      </c>
      <c r="F243" s="5" t="n">
        <v>0.14</v>
      </c>
      <c r="G243" s="5" t="n">
        <v>11.72</v>
      </c>
      <c r="H243" s="5" t="n">
        <v>1.235</v>
      </c>
      <c r="I243" s="5" t="n">
        <v>0</v>
      </c>
      <c r="J243" s="5" t="n">
        <v>11.72</v>
      </c>
      <c r="K243" s="5" t="n">
        <v>0</v>
      </c>
      <c r="L243" s="5" t="n">
        <v>1</v>
      </c>
      <c r="M243" s="5" t="n">
        <v>9.782999999999999</v>
      </c>
      <c r="N243" s="5" t="n">
        <v>3.704</v>
      </c>
      <c r="O243" s="5" t="n">
        <v>0.304</v>
      </c>
      <c r="P243" s="5" t="n">
        <v>10.087</v>
      </c>
      <c r="Q243" s="5" t="n">
        <v>0</v>
      </c>
      <c r="R243" s="5" t="n">
        <v>1</v>
      </c>
      <c r="S243" s="5" t="n">
        <v>17.893</v>
      </c>
      <c r="T243" s="5" t="n">
        <v>7.408</v>
      </c>
      <c r="U243" s="5" t="n">
        <v>0.185</v>
      </c>
      <c r="V243" s="5" t="n">
        <v>20.398</v>
      </c>
      <c r="W243" s="5" t="n">
        <v>0.14</v>
      </c>
      <c r="X243" s="5" t="n">
        <v>1</v>
      </c>
      <c r="Y243" s="5" t="n">
        <v>10.107</v>
      </c>
      <c r="Z243" s="5" t="n">
        <v>1.24</v>
      </c>
      <c r="AA243" s="5" t="n">
        <v>-7.658</v>
      </c>
      <c r="AB243" s="5" t="n">
        <v>2.449</v>
      </c>
      <c r="AC243" s="5" t="n">
        <v>0</v>
      </c>
      <c r="AD243" s="5" t="n">
        <v>0</v>
      </c>
      <c r="AE243" s="5" t="n">
        <v>10.787</v>
      </c>
      <c r="AF243" s="5" t="n">
        <v>2.317</v>
      </c>
      <c r="AG243" s="5" t="n">
        <v>-6.093</v>
      </c>
      <c r="AH243" s="5" t="n">
        <v>4.694</v>
      </c>
      <c r="AI243" s="5" t="n">
        <v>0</v>
      </c>
      <c r="AJ243" s="5" t="n">
        <v>0</v>
      </c>
      <c r="AK243" s="5" t="n">
        <v>14.866</v>
      </c>
      <c r="AL243" s="5" t="n">
        <v>7.465</v>
      </c>
      <c r="AM243" s="5" t="n">
        <v>-11.29</v>
      </c>
      <c r="AN243" s="5" t="n">
        <v>4.076</v>
      </c>
      <c r="AO243" s="5" t="n">
        <v>0</v>
      </c>
      <c r="AP243" s="5" t="n">
        <v>0</v>
      </c>
      <c r="AQ243" s="5" t="n">
        <v>0.847</v>
      </c>
      <c r="AR243" s="5" t="n">
        <v>0.123</v>
      </c>
      <c r="AS243" s="5" t="n">
        <v>-0.384</v>
      </c>
      <c r="AT243" s="5" t="n">
        <v>0.528</v>
      </c>
      <c r="AU243" s="5" t="n">
        <v>0</v>
      </c>
      <c r="AV243" s="5" t="n">
        <v>0</v>
      </c>
      <c r="AW243" s="5" t="n">
        <v>0.947</v>
      </c>
      <c r="AX243" s="5" t="n">
        <v>0.123</v>
      </c>
      <c r="AY243" s="5" t="n">
        <v>-0.627</v>
      </c>
      <c r="AZ243" s="5" t="n">
        <v>0.364</v>
      </c>
      <c r="BA243" s="5" t="n">
        <v>0</v>
      </c>
      <c r="BB243" s="5" t="n">
        <v>0</v>
      </c>
      <c r="BC243" s="5" t="n">
        <v>0.589</v>
      </c>
      <c r="BD243" s="5" t="n">
        <v>0.123</v>
      </c>
      <c r="BE243" s="5" t="n">
        <v>-0.453</v>
      </c>
      <c r="BF243" s="5" t="n">
        <v>0.154</v>
      </c>
      <c r="BG243" s="5" t="n">
        <v>0</v>
      </c>
      <c r="BH243" s="5" t="n">
        <v>0</v>
      </c>
      <c r="BI243" s="5" t="n">
        <v>0.6889999999999999</v>
      </c>
      <c r="BJ243" s="5" t="n">
        <v>0.123</v>
      </c>
      <c r="BK243" s="5" t="n">
        <v>-0.369</v>
      </c>
      <c r="BL243" s="5" t="n">
        <v>0.364</v>
      </c>
      <c r="BM243" s="5" t="n">
        <v>0</v>
      </c>
      <c r="BN243" s="5" t="n">
        <v>0</v>
      </c>
      <c r="BO243" s="5" t="n">
        <v>0</v>
      </c>
      <c r="BP243" s="5" t="n">
        <v>-0.05</v>
      </c>
      <c r="BQ243" s="5" t="n">
        <v>0.056</v>
      </c>
      <c r="BR243" s="5" t="n">
        <v>0</v>
      </c>
      <c r="BS243" s="5" t="n">
        <v>0.833</v>
      </c>
      <c r="BT243" s="5" t="n">
        <v>0</v>
      </c>
      <c r="BU243" s="5" t="n">
        <v>-0.05</v>
      </c>
      <c r="BV243" s="5" t="n">
        <v>0.054</v>
      </c>
      <c r="BW243" s="5" t="n">
        <v>0</v>
      </c>
      <c r="BX243" s="5" t="n">
        <v>0.833</v>
      </c>
      <c r="BY243" s="5" t="n">
        <v>12.729</v>
      </c>
      <c r="BZ243" s="5" t="n">
        <v>0</v>
      </c>
      <c r="CA243" s="5" t="n">
        <v>12.729</v>
      </c>
      <c r="CB243" s="5" t="n">
        <v>0</v>
      </c>
      <c r="CC243" s="5" t="n">
        <v>102.477</v>
      </c>
      <c r="CD243" s="5" t="n">
        <v>7.95</v>
      </c>
      <c r="CE243" s="5" t="n">
        <v>-73.404</v>
      </c>
      <c r="CF243" s="5" t="n">
        <v>33.143</v>
      </c>
      <c r="CG243" s="5" t="n">
        <v>0</v>
      </c>
      <c r="CH243" s="5" t="n">
        <v>0</v>
      </c>
      <c r="CI243" s="5" t="n">
        <v>0</v>
      </c>
      <c r="CJ243" s="5" t="n">
        <v>0</v>
      </c>
      <c r="CK243" s="5" t="n">
        <v>0</v>
      </c>
      <c r="CL243" s="5" t="n">
        <v>0</v>
      </c>
      <c r="CM243" s="5" t="n">
        <v>0</v>
      </c>
      <c r="CN243" s="5" t="n">
        <v>0</v>
      </c>
      <c r="CO243" s="5" t="n">
        <v>0</v>
      </c>
      <c r="CP243" s="5" t="n">
        <v>0</v>
      </c>
      <c r="CQ243" s="5" t="n">
        <v>1.294</v>
      </c>
      <c r="CR243" s="5" t="n">
        <v>0.899</v>
      </c>
      <c r="CS243" s="5" t="n">
        <v>7.33</v>
      </c>
      <c r="CT243" s="5" t="n">
        <v>10.485</v>
      </c>
      <c r="CU243" s="5" t="n">
        <v>28.059</v>
      </c>
    </row>
    <row r="244">
      <c r="A244" s="5" t="inlineStr">
        <is>
          <t>EGY2023</t>
        </is>
      </c>
      <c r="B244" s="5" t="inlineStr">
        <is>
          <t>EGY</t>
        </is>
      </c>
      <c r="C244" s="5" t="inlineStr">
        <is>
          <t>EGY</t>
        </is>
      </c>
      <c r="D244" s="5" t="inlineStr">
        <is>
          <t>Egypt</t>
        </is>
      </c>
      <c r="E244" s="5" t="n">
        <v>2023</v>
      </c>
      <c r="F244" s="5" t="n">
        <v>0.14</v>
      </c>
      <c r="G244" s="5" t="n">
        <v>6.147</v>
      </c>
      <c r="H244" s="5" t="n">
        <v>1.286</v>
      </c>
      <c r="I244" s="5" t="n">
        <v>0</v>
      </c>
      <c r="J244" s="5" t="n">
        <v>6.147</v>
      </c>
      <c r="K244" s="5" t="n">
        <v>0</v>
      </c>
      <c r="L244" s="5" t="n">
        <v>1</v>
      </c>
      <c r="M244" s="5" t="n">
        <v>7.886</v>
      </c>
      <c r="N244" s="5" t="n">
        <v>3.857</v>
      </c>
      <c r="O244" s="5" t="n">
        <v>0.201</v>
      </c>
      <c r="P244" s="5" t="n">
        <v>8.087999999999999</v>
      </c>
      <c r="Q244" s="5" t="n">
        <v>0</v>
      </c>
      <c r="R244" s="5" t="n">
        <v>1</v>
      </c>
      <c r="S244" s="5" t="n">
        <v>12.575</v>
      </c>
      <c r="T244" s="5" t="n">
        <v>7.714</v>
      </c>
      <c r="U244" s="5" t="n">
        <v>0.195</v>
      </c>
      <c r="V244" s="5" t="n">
        <v>14.336</v>
      </c>
      <c r="W244" s="5" t="n">
        <v>0.14</v>
      </c>
      <c r="X244" s="5" t="n">
        <v>1</v>
      </c>
      <c r="Y244" s="5" t="n">
        <v>8.602</v>
      </c>
      <c r="Z244" s="5" t="n">
        <v>1.055</v>
      </c>
      <c r="AA244" s="5" t="n">
        <v>-6.208</v>
      </c>
      <c r="AB244" s="5" t="n">
        <v>2.394</v>
      </c>
      <c r="AC244" s="5" t="n">
        <v>0</v>
      </c>
      <c r="AD244" s="5" t="n">
        <v>0</v>
      </c>
      <c r="AE244" s="5" t="n">
        <v>9.337</v>
      </c>
      <c r="AF244" s="5" t="n">
        <v>2.006</v>
      </c>
      <c r="AG244" s="5" t="n">
        <v>-4.749</v>
      </c>
      <c r="AH244" s="5" t="n">
        <v>4.589</v>
      </c>
      <c r="AI244" s="5" t="n">
        <v>0</v>
      </c>
      <c r="AJ244" s="5" t="n">
        <v>0</v>
      </c>
      <c r="AK244" s="5" t="n">
        <v>13.748</v>
      </c>
      <c r="AL244" s="5" t="n">
        <v>6.904</v>
      </c>
      <c r="AM244" s="5" t="n">
        <v>-11.171</v>
      </c>
      <c r="AN244" s="5" t="n">
        <v>2.939</v>
      </c>
      <c r="AO244" s="5" t="n">
        <v>0</v>
      </c>
      <c r="AP244" s="5" t="n">
        <v>0</v>
      </c>
      <c r="AQ244" s="5" t="n">
        <v>0.749</v>
      </c>
      <c r="AR244" s="5" t="n">
        <v>0.129</v>
      </c>
      <c r="AS244" s="5" t="n">
        <v>-0.419</v>
      </c>
      <c r="AT244" s="5" t="n">
        <v>0.376</v>
      </c>
      <c r="AU244" s="5" t="n">
        <v>0</v>
      </c>
      <c r="AV244" s="5" t="n">
        <v>0</v>
      </c>
      <c r="AW244" s="5" t="n">
        <v>0.783</v>
      </c>
      <c r="AX244" s="5" t="n">
        <v>0.129</v>
      </c>
      <c r="AY244" s="5" t="n">
        <v>-0.5570000000000001</v>
      </c>
      <c r="AZ244" s="5" t="n">
        <v>0.257</v>
      </c>
      <c r="BA244" s="5" t="n">
        <v>0</v>
      </c>
      <c r="BB244" s="5" t="n">
        <v>0</v>
      </c>
      <c r="BC244" s="5" t="n">
        <v>0.527</v>
      </c>
      <c r="BD244" s="5" t="n">
        <v>0.129</v>
      </c>
      <c r="BE244" s="5" t="n">
        <v>-0.446</v>
      </c>
      <c r="BF244" s="5" t="n">
        <v>0.093</v>
      </c>
      <c r="BG244" s="5" t="n">
        <v>0</v>
      </c>
      <c r="BH244" s="5" t="n">
        <v>0</v>
      </c>
      <c r="BI244" s="5" t="n">
        <v>0.64</v>
      </c>
      <c r="BJ244" s="5" t="n">
        <v>0.129</v>
      </c>
      <c r="BK244" s="5" t="n">
        <v>-0.432</v>
      </c>
      <c r="BL244" s="5" t="n">
        <v>0.237</v>
      </c>
      <c r="BM244" s="5" t="n">
        <v>0</v>
      </c>
      <c r="BN244" s="5" t="n">
        <v>0</v>
      </c>
      <c r="BO244" s="5" t="n">
        <v>0</v>
      </c>
      <c r="BP244" s="5" t="n">
        <v>-0.05</v>
      </c>
      <c r="BQ244" s="5" t="n">
        <v>0.057</v>
      </c>
      <c r="BR244" s="5" t="n">
        <v>0</v>
      </c>
      <c r="BS244" s="5" t="n">
        <v>0.833</v>
      </c>
      <c r="BT244" s="5" t="n">
        <v>0</v>
      </c>
      <c r="BU244" s="5" t="n">
        <v>-0.05</v>
      </c>
      <c r="BV244" s="5" t="n">
        <v>0.048</v>
      </c>
      <c r="BW244" s="5" t="n">
        <v>0</v>
      </c>
      <c r="BX244" s="5" t="n">
        <v>0.833</v>
      </c>
      <c r="BY244" s="5" t="n">
        <v>13.254</v>
      </c>
      <c r="BZ244" s="5" t="n">
        <v>0</v>
      </c>
      <c r="CA244" s="5" t="n">
        <v>13.254</v>
      </c>
      <c r="CB244" s="5" t="n">
        <v>0</v>
      </c>
      <c r="CC244" s="5" t="n">
        <v>87.07899999999999</v>
      </c>
      <c r="CD244" s="5" t="n">
        <v>7.95</v>
      </c>
      <c r="CE244" s="5" t="n">
        <v>-62.989</v>
      </c>
      <c r="CF244" s="5" t="n">
        <v>27.463</v>
      </c>
      <c r="CG244" s="5" t="n">
        <v>0</v>
      </c>
      <c r="CH244" s="5" t="n">
        <v>0</v>
      </c>
      <c r="CI244" s="5" t="n">
        <v>0</v>
      </c>
      <c r="CJ244" s="5" t="n">
        <v>0</v>
      </c>
      <c r="CK244" s="5" t="n">
        <v>0</v>
      </c>
      <c r="CL244" s="5" t="n">
        <v>0</v>
      </c>
      <c r="CM244" s="5" t="n">
        <v>0</v>
      </c>
      <c r="CN244" s="5" t="n">
        <v>0</v>
      </c>
      <c r="CO244" s="5" t="n">
        <v>0</v>
      </c>
      <c r="CP244" s="5" t="n">
        <v>0</v>
      </c>
      <c r="CQ244" s="5" t="n">
        <v>1.348</v>
      </c>
      <c r="CR244" s="5" t="n">
        <v>0.856</v>
      </c>
      <c r="CS244" s="5" t="n">
        <v>7.633</v>
      </c>
      <c r="CT244" s="5" t="n">
        <v>4.861</v>
      </c>
      <c r="CU244" s="5" t="n">
        <v>9.260999999999999</v>
      </c>
    </row>
    <row r="245">
      <c r="A245" s="5" t="inlineStr">
        <is>
          <t>EGY2024</t>
        </is>
      </c>
      <c r="B245" s="5" t="inlineStr">
        <is>
          <t>EGY</t>
        </is>
      </c>
      <c r="C245" s="5" t="inlineStr">
        <is>
          <t>EGY</t>
        </is>
      </c>
      <c r="D245" s="5" t="inlineStr">
        <is>
          <t>Egypt</t>
        </is>
      </c>
      <c r="E245" s="5" t="n">
        <v>2024</v>
      </c>
      <c r="F245" s="5" t="n">
        <v>0.14</v>
      </c>
      <c r="G245" s="5" t="n">
        <v>5.575</v>
      </c>
      <c r="H245" s="5" t="n">
        <v>1.324</v>
      </c>
      <c r="I245" s="5" t="n">
        <v>0</v>
      </c>
      <c r="J245" s="5" t="n">
        <v>5.575</v>
      </c>
      <c r="K245" s="5" t="n">
        <v>0</v>
      </c>
      <c r="L245" s="5" t="n">
        <v>1</v>
      </c>
      <c r="M245" s="5" t="n">
        <v>7.124</v>
      </c>
      <c r="N245" s="5" t="n">
        <v>3.971</v>
      </c>
      <c r="O245" s="5" t="n">
        <v>0.158</v>
      </c>
      <c r="P245" s="5" t="n">
        <v>7.281</v>
      </c>
      <c r="Q245" s="5" t="n">
        <v>0</v>
      </c>
      <c r="R245" s="5" t="n">
        <v>1</v>
      </c>
      <c r="S245" s="5" t="n">
        <v>12.193</v>
      </c>
      <c r="T245" s="5" t="n">
        <v>7.942</v>
      </c>
      <c r="U245" s="5" t="n">
        <v>0.233</v>
      </c>
      <c r="V245" s="5" t="n">
        <v>13.9</v>
      </c>
      <c r="W245" s="5" t="n">
        <v>0.14</v>
      </c>
      <c r="X245" s="5" t="n">
        <v>1</v>
      </c>
      <c r="Y245" s="5" t="n">
        <v>8.355</v>
      </c>
      <c r="Z245" s="5" t="n">
        <v>1.025</v>
      </c>
      <c r="AA245" s="5" t="n">
        <v>-5.852</v>
      </c>
      <c r="AB245" s="5" t="n">
        <v>2.503</v>
      </c>
      <c r="AC245" s="5" t="n">
        <v>0</v>
      </c>
      <c r="AD245" s="5" t="n">
        <v>0</v>
      </c>
      <c r="AE245" s="5" t="n">
        <v>9.112</v>
      </c>
      <c r="AF245" s="5" t="n">
        <v>1.957</v>
      </c>
      <c r="AG245" s="5" t="n">
        <v>-4.315</v>
      </c>
      <c r="AH245" s="5" t="n">
        <v>4.797</v>
      </c>
      <c r="AI245" s="5" t="n">
        <v>0</v>
      </c>
      <c r="AJ245" s="5" t="n">
        <v>0</v>
      </c>
      <c r="AK245" s="5" t="n">
        <v>13.653</v>
      </c>
      <c r="AL245" s="5" t="n">
        <v>6.856</v>
      </c>
      <c r="AM245" s="5" t="n">
        <v>-11.725</v>
      </c>
      <c r="AN245" s="5" t="n">
        <v>2.198</v>
      </c>
      <c r="AO245" s="5" t="n">
        <v>0</v>
      </c>
      <c r="AP245" s="5" t="n">
        <v>0</v>
      </c>
      <c r="AQ245" s="5" t="n">
        <v>0.72</v>
      </c>
      <c r="AR245" s="5" t="n">
        <v>0.132</v>
      </c>
      <c r="AS245" s="5" t="n">
        <v>-0.443</v>
      </c>
      <c r="AT245" s="5" t="n">
        <v>0.316</v>
      </c>
      <c r="AU245" s="5" t="n">
        <v>0</v>
      </c>
      <c r="AV245" s="5" t="n">
        <v>0</v>
      </c>
      <c r="AW245" s="5" t="n">
        <v>0.734</v>
      </c>
      <c r="AX245" s="5" t="n">
        <v>0.132</v>
      </c>
      <c r="AY245" s="5" t="n">
        <v>-0.528</v>
      </c>
      <c r="AZ245" s="5" t="n">
        <v>0.235</v>
      </c>
      <c r="BA245" s="5" t="n">
        <v>0</v>
      </c>
      <c r="BB245" s="5" t="n">
        <v>0</v>
      </c>
      <c r="BC245" s="5" t="n">
        <v>0.51</v>
      </c>
      <c r="BD245" s="5" t="n">
        <v>0.132</v>
      </c>
      <c r="BE245" s="5" t="n">
        <v>-0.442</v>
      </c>
      <c r="BF245" s="5" t="n">
        <v>0.078</v>
      </c>
      <c r="BG245" s="5" t="n">
        <v>0</v>
      </c>
      <c r="BH245" s="5" t="n">
        <v>0</v>
      </c>
      <c r="BI245" s="5" t="n">
        <v>0.652</v>
      </c>
      <c r="BJ245" s="5" t="n">
        <v>0.132</v>
      </c>
      <c r="BK245" s="5" t="n">
        <v>-0.45</v>
      </c>
      <c r="BL245" s="5" t="n">
        <v>0.23</v>
      </c>
      <c r="BM245" s="5" t="n">
        <v>0</v>
      </c>
      <c r="BN245" s="5" t="n">
        <v>0</v>
      </c>
      <c r="BO245" s="5" t="n">
        <v>0</v>
      </c>
      <c r="BP245" s="5" t="n">
        <v>-0.052</v>
      </c>
      <c r="BQ245" s="5" t="n">
        <v>0.049</v>
      </c>
      <c r="BR245" s="5" t="n">
        <v>0</v>
      </c>
      <c r="BS245" s="5" t="n">
        <v>0.833</v>
      </c>
      <c r="BT245" s="5" t="n">
        <v>0</v>
      </c>
      <c r="BU245" s="5" t="n">
        <v>-0.052</v>
      </c>
      <c r="BV245" s="5" t="n">
        <v>0.043</v>
      </c>
      <c r="BW245" s="5" t="n">
        <v>0</v>
      </c>
      <c r="BX245" s="5" t="n">
        <v>0.833</v>
      </c>
      <c r="BY245" s="5" t="n">
        <v>13.646</v>
      </c>
      <c r="BZ245" s="5" t="n">
        <v>0</v>
      </c>
      <c r="CA245" s="5" t="n">
        <v>13.646</v>
      </c>
      <c r="CB245" s="5" t="n">
        <v>0</v>
      </c>
      <c r="CC245" s="5" t="n">
        <v>86.38500000000001</v>
      </c>
      <c r="CD245" s="5" t="n">
        <v>7.95</v>
      </c>
      <c r="CE245" s="5" t="n">
        <v>-64.53</v>
      </c>
      <c r="CF245" s="5" t="n">
        <v>24.916</v>
      </c>
      <c r="CG245" s="5" t="n">
        <v>0</v>
      </c>
      <c r="CH245" s="5" t="n">
        <v>0</v>
      </c>
      <c r="CI245" s="5" t="n">
        <v>0</v>
      </c>
      <c r="CJ245" s="5" t="n">
        <v>0</v>
      </c>
      <c r="CK245" s="5" t="n">
        <v>0</v>
      </c>
      <c r="CL245" s="5" t="n">
        <v>0</v>
      </c>
      <c r="CM245" s="5" t="n">
        <v>0</v>
      </c>
      <c r="CN245" s="5" t="n">
        <v>0</v>
      </c>
      <c r="CO245" s="5" t="n">
        <v>0</v>
      </c>
      <c r="CP245" s="5" t="n">
        <v>0</v>
      </c>
      <c r="CQ245" s="5" t="n">
        <v>1.387</v>
      </c>
      <c r="CR245" s="5" t="n">
        <v>0.856</v>
      </c>
      <c r="CS245" s="5" t="n">
        <v>7.598</v>
      </c>
      <c r="CT245" s="5" t="n">
        <v>4.251</v>
      </c>
      <c r="CU245" s="5" t="n">
        <v>7.598</v>
      </c>
    </row>
    <row r="246">
      <c r="A246" s="5" t="inlineStr">
        <is>
          <t>SLV2021</t>
        </is>
      </c>
      <c r="B246" s="5" t="inlineStr">
        <is>
          <t>SLV</t>
        </is>
      </c>
      <c r="C246" s="5" t="inlineStr">
        <is>
          <t>SLV</t>
        </is>
      </c>
      <c r="D246" s="5" t="inlineStr">
        <is>
          <t>El Salvador</t>
        </is>
      </c>
      <c r="E246" s="5" t="n">
        <v>2021</v>
      </c>
      <c r="F246" s="5" t="n">
        <v>0.13</v>
      </c>
      <c r="G246" s="5" t="n">
        <v>5.897</v>
      </c>
      <c r="H246" s="5" t="n">
        <v>1.143</v>
      </c>
      <c r="I246" s="5" t="n">
        <v>0.238</v>
      </c>
      <c r="J246" s="5" t="n">
        <v>6.134</v>
      </c>
      <c r="K246" s="5" t="n">
        <v>0</v>
      </c>
      <c r="L246" s="5" t="n">
        <v>1</v>
      </c>
      <c r="M246" s="5" t="n">
        <v>7.964</v>
      </c>
      <c r="N246" s="5" t="n">
        <v>3.43</v>
      </c>
      <c r="O246" s="5" t="n">
        <v>0</v>
      </c>
      <c r="P246" s="5" t="n">
        <v>7.964</v>
      </c>
      <c r="Q246" s="5" t="n">
        <v>0</v>
      </c>
      <c r="R246" s="5" t="n">
        <v>1</v>
      </c>
      <c r="S246" s="5" t="n">
        <v>11.613</v>
      </c>
      <c r="T246" s="5" t="n">
        <v>6.86</v>
      </c>
      <c r="U246" s="5" t="n">
        <v>0.238</v>
      </c>
      <c r="V246" s="5" t="n">
        <v>13.392</v>
      </c>
      <c r="W246" s="5" t="n">
        <v>0.13</v>
      </c>
      <c r="X246" s="5" t="n">
        <v>1</v>
      </c>
      <c r="Y246" s="5" t="n">
        <v>17.127</v>
      </c>
      <c r="Z246" s="5" t="n">
        <v>2.304</v>
      </c>
      <c r="AA246" s="5" t="n">
        <v>0</v>
      </c>
      <c r="AB246" s="5" t="n">
        <v>17.127</v>
      </c>
      <c r="AC246" s="5" t="n">
        <v>0</v>
      </c>
      <c r="AD246" s="5" t="n">
        <v>1</v>
      </c>
      <c r="AE246" s="5" t="n">
        <v>18.27</v>
      </c>
      <c r="AF246" s="5" t="n">
        <v>4.278</v>
      </c>
      <c r="AG246" s="5" t="n">
        <v>0</v>
      </c>
      <c r="AH246" s="5" t="n">
        <v>18.27</v>
      </c>
      <c r="AI246" s="5" t="n">
        <v>0</v>
      </c>
      <c r="AJ246" s="5" t="n">
        <v>1</v>
      </c>
      <c r="AK246" s="5" t="n">
        <v>25.13</v>
      </c>
      <c r="AL246" s="5" t="n">
        <v>13.503</v>
      </c>
      <c r="AM246" s="5" t="n">
        <v>0</v>
      </c>
      <c r="AN246" s="5" t="n">
        <v>28.397</v>
      </c>
      <c r="AO246" s="5" t="n">
        <v>0.13</v>
      </c>
      <c r="AP246" s="5" t="n">
        <v>1</v>
      </c>
      <c r="AQ246" s="5" t="n">
        <v>0.649</v>
      </c>
      <c r="AR246" s="5" t="n">
        <v>0.114</v>
      </c>
      <c r="AS246" s="5" t="n">
        <v>0.162</v>
      </c>
      <c r="AT246" s="5" t="n">
        <v>0.916</v>
      </c>
      <c r="AU246" s="5" t="n">
        <v>0.13</v>
      </c>
      <c r="AV246" s="5" t="n">
        <v>1</v>
      </c>
      <c r="AW246" s="5" t="n">
        <v>0.577</v>
      </c>
      <c r="AX246" s="5" t="n">
        <v>0.114</v>
      </c>
      <c r="AY246" s="5" t="n">
        <v>0.142</v>
      </c>
      <c r="AZ246" s="5" t="n">
        <v>0.8120000000000001</v>
      </c>
      <c r="BA246" s="5" t="n">
        <v>0.13</v>
      </c>
      <c r="BB246" s="5" t="n">
        <v>1</v>
      </c>
      <c r="BC246" s="5" t="n">
        <v>0.458</v>
      </c>
      <c r="BD246" s="5" t="n">
        <v>0.114</v>
      </c>
      <c r="BE246" s="5" t="n">
        <v>-0.196</v>
      </c>
      <c r="BF246" s="5" t="n">
        <v>0.296</v>
      </c>
      <c r="BG246" s="5" t="n">
        <v>0</v>
      </c>
      <c r="BH246" s="5" t="n">
        <v>0</v>
      </c>
      <c r="BI246" s="5" t="n">
        <v>0.491</v>
      </c>
      <c r="BJ246" s="5" t="n">
        <v>0.114</v>
      </c>
      <c r="BK246" s="5" t="n">
        <v>0</v>
      </c>
      <c r="BL246" s="5" t="n">
        <v>0.555</v>
      </c>
      <c r="BM246" s="5" t="n">
        <v>0.13</v>
      </c>
      <c r="BN246" s="5" t="n">
        <v>1</v>
      </c>
      <c r="BO246" s="5" t="n">
        <v>0</v>
      </c>
      <c r="BP246" s="5" t="n">
        <v>0</v>
      </c>
      <c r="BQ246" s="5" t="n">
        <v>0.127</v>
      </c>
      <c r="BR246" s="5" t="n">
        <v>0</v>
      </c>
      <c r="BS246" s="5" t="n">
        <v>1</v>
      </c>
      <c r="BT246" s="5" t="n">
        <v>0</v>
      </c>
      <c r="BU246" s="5" t="n">
        <v>0</v>
      </c>
      <c r="BV246" s="5" t="n">
        <v>0.15</v>
      </c>
      <c r="BW246" s="5" t="n">
        <v>0.13</v>
      </c>
      <c r="BX246" s="5" t="n">
        <v>1</v>
      </c>
      <c r="BY246" s="5" t="n">
        <v>11.787</v>
      </c>
      <c r="BZ246" s="5" t="n">
        <v>0</v>
      </c>
      <c r="CA246" s="5" t="n">
        <v>11.787</v>
      </c>
      <c r="CB246" s="5" t="n">
        <v>0</v>
      </c>
      <c r="CC246" s="5" t="n">
        <v>78.125</v>
      </c>
      <c r="CD246" s="5" t="n">
        <v>7.95</v>
      </c>
      <c r="CE246" s="5" t="n">
        <v>0</v>
      </c>
      <c r="CF246" s="5" t="n">
        <v>88.28100000000001</v>
      </c>
      <c r="CG246" s="5" t="n">
        <v>0.13</v>
      </c>
      <c r="CH246" s="5" t="n">
        <v>1</v>
      </c>
      <c r="CI246" s="5" t="n">
        <v>0</v>
      </c>
      <c r="CJ246" s="5" t="n">
        <v>0</v>
      </c>
      <c r="CK246" s="5" t="n">
        <v>0</v>
      </c>
      <c r="CL246" s="5" t="n">
        <v>0</v>
      </c>
      <c r="CM246" s="5" t="n">
        <v>0</v>
      </c>
      <c r="CN246" s="5" t="n">
        <v>0</v>
      </c>
      <c r="CO246" s="5" t="n">
        <v>0</v>
      </c>
      <c r="CP246" s="5" t="n">
        <v>0</v>
      </c>
      <c r="CQ246" s="5" t="n">
        <v>1.198</v>
      </c>
      <c r="CR246" s="5" t="n">
        <v>0</v>
      </c>
      <c r="CS246" s="5" t="n">
        <v>4.776</v>
      </c>
      <c r="CT246" s="5" t="n">
        <v>4.753</v>
      </c>
      <c r="CU246" s="5" t="n">
        <v>15.983</v>
      </c>
    </row>
    <row r="247">
      <c r="A247" s="5" t="inlineStr">
        <is>
          <t>SLV2022</t>
        </is>
      </c>
      <c r="B247" s="5" t="inlineStr">
        <is>
          <t>SLV</t>
        </is>
      </c>
      <c r="C247" s="5" t="inlineStr">
        <is>
          <t>SLV</t>
        </is>
      </c>
      <c r="D247" s="5" t="inlineStr">
        <is>
          <t>El Salvador</t>
        </is>
      </c>
      <c r="E247" s="5" t="n">
        <v>2022</v>
      </c>
      <c r="F247" s="5" t="n">
        <v>0.13</v>
      </c>
      <c r="G247" s="5" t="n">
        <v>11.72</v>
      </c>
      <c r="H247" s="5" t="n">
        <v>1.235</v>
      </c>
      <c r="I247" s="5" t="n">
        <v>0.5659999999999999</v>
      </c>
      <c r="J247" s="5" t="n">
        <v>12.286</v>
      </c>
      <c r="K247" s="5" t="n">
        <v>0</v>
      </c>
      <c r="L247" s="5" t="n">
        <v>1</v>
      </c>
      <c r="M247" s="5" t="n">
        <v>9.782999999999999</v>
      </c>
      <c r="N247" s="5" t="n">
        <v>3.704</v>
      </c>
      <c r="O247" s="5" t="n">
        <v>0</v>
      </c>
      <c r="P247" s="5" t="n">
        <v>9.782999999999999</v>
      </c>
      <c r="Q247" s="5" t="n">
        <v>0</v>
      </c>
      <c r="R247" s="5" t="n">
        <v>1</v>
      </c>
      <c r="S247" s="5" t="n">
        <v>17.893</v>
      </c>
      <c r="T247" s="5" t="n">
        <v>7.408</v>
      </c>
      <c r="U247" s="5" t="n">
        <v>0.744</v>
      </c>
      <c r="V247" s="5" t="n">
        <v>20.859</v>
      </c>
      <c r="W247" s="5" t="n">
        <v>0.13</v>
      </c>
      <c r="X247" s="5" t="n">
        <v>1</v>
      </c>
      <c r="Y247" s="5" t="n">
        <v>30.728</v>
      </c>
      <c r="Z247" s="5" t="n">
        <v>4.133</v>
      </c>
      <c r="AA247" s="5" t="n">
        <v>0</v>
      </c>
      <c r="AB247" s="5" t="n">
        <v>30.728</v>
      </c>
      <c r="AC247" s="5" t="n">
        <v>0</v>
      </c>
      <c r="AD247" s="5" t="n">
        <v>1</v>
      </c>
      <c r="AE247" s="5" t="n">
        <v>31.963</v>
      </c>
      <c r="AF247" s="5" t="n">
        <v>7.485</v>
      </c>
      <c r="AG247" s="5" t="n">
        <v>0</v>
      </c>
      <c r="AH247" s="5" t="n">
        <v>31.963</v>
      </c>
      <c r="AI247" s="5" t="n">
        <v>0</v>
      </c>
      <c r="AJ247" s="5" t="n">
        <v>1</v>
      </c>
      <c r="AK247" s="5" t="n">
        <v>39.371</v>
      </c>
      <c r="AL247" s="5" t="n">
        <v>21.155</v>
      </c>
      <c r="AM247" s="5" t="n">
        <v>0.379</v>
      </c>
      <c r="AN247" s="5" t="n">
        <v>44.49</v>
      </c>
      <c r="AO247" s="5" t="n">
        <v>0.13</v>
      </c>
      <c r="AP247" s="5" t="n">
        <v>1</v>
      </c>
      <c r="AQ247" s="5" t="n">
        <v>0.896</v>
      </c>
      <c r="AR247" s="5" t="n">
        <v>0.123</v>
      </c>
      <c r="AS247" s="5" t="n">
        <v>0.055</v>
      </c>
      <c r="AT247" s="5" t="n">
        <v>1.075</v>
      </c>
      <c r="AU247" s="5" t="n">
        <v>0.13</v>
      </c>
      <c r="AV247" s="5" t="n">
        <v>1</v>
      </c>
      <c r="AW247" s="5" t="n">
        <v>0.89</v>
      </c>
      <c r="AX247" s="5" t="n">
        <v>0.123</v>
      </c>
      <c r="AY247" s="5" t="n">
        <v>0.054</v>
      </c>
      <c r="AZ247" s="5" t="n">
        <v>1.067</v>
      </c>
      <c r="BA247" s="5" t="n">
        <v>0.13</v>
      </c>
      <c r="BB247" s="5" t="n">
        <v>1</v>
      </c>
      <c r="BC247" s="5" t="n">
        <v>0.62</v>
      </c>
      <c r="BD247" s="5" t="n">
        <v>0.123</v>
      </c>
      <c r="BE247" s="5" t="n">
        <v>-0.403</v>
      </c>
      <c r="BF247" s="5" t="n">
        <v>0.246</v>
      </c>
      <c r="BG247" s="5" t="n">
        <v>0</v>
      </c>
      <c r="BH247" s="5" t="n">
        <v>0</v>
      </c>
      <c r="BI247" s="5" t="n">
        <v>0.608</v>
      </c>
      <c r="BJ247" s="5" t="n">
        <v>0.123</v>
      </c>
      <c r="BK247" s="5" t="n">
        <v>0.006</v>
      </c>
      <c r="BL247" s="5" t="n">
        <v>0.6860000000000001</v>
      </c>
      <c r="BM247" s="5" t="n">
        <v>0.13</v>
      </c>
      <c r="BN247" s="5" t="n">
        <v>1</v>
      </c>
      <c r="BO247" s="5" t="n">
        <v>0</v>
      </c>
      <c r="BP247" s="5" t="n">
        <v>0</v>
      </c>
      <c r="BQ247" s="5" t="n">
        <v>0.165</v>
      </c>
      <c r="BR247" s="5" t="n">
        <v>0</v>
      </c>
      <c r="BS247" s="5" t="n">
        <v>1</v>
      </c>
      <c r="BT247" s="5" t="n">
        <v>0</v>
      </c>
      <c r="BU247" s="5" t="n">
        <v>0</v>
      </c>
      <c r="BV247" s="5" t="n">
        <v>0.16</v>
      </c>
      <c r="BW247" s="5" t="n">
        <v>0.13</v>
      </c>
      <c r="BX247" s="5" t="n">
        <v>1</v>
      </c>
      <c r="BY247" s="5" t="n">
        <v>12.729</v>
      </c>
      <c r="BZ247" s="5" t="n">
        <v>0</v>
      </c>
      <c r="CA247" s="5" t="n">
        <v>12.729</v>
      </c>
      <c r="CB247" s="5" t="n">
        <v>0</v>
      </c>
      <c r="CC247" s="5" t="n">
        <v>97.90000000000001</v>
      </c>
      <c r="CD247" s="5" t="n">
        <v>7.95</v>
      </c>
      <c r="CE247" s="5" t="n">
        <v>0.9419999999999999</v>
      </c>
      <c r="CF247" s="5" t="n">
        <v>110.627</v>
      </c>
      <c r="CG247" s="5" t="n">
        <v>0.13</v>
      </c>
      <c r="CH247" s="5" t="n">
        <v>1</v>
      </c>
      <c r="CI247" s="5" t="n">
        <v>0</v>
      </c>
      <c r="CJ247" s="5" t="n">
        <v>0</v>
      </c>
      <c r="CK247" s="5" t="n">
        <v>0</v>
      </c>
      <c r="CL247" s="5" t="n">
        <v>0</v>
      </c>
      <c r="CM247" s="5" t="n">
        <v>0</v>
      </c>
      <c r="CN247" s="5" t="n">
        <v>0</v>
      </c>
      <c r="CO247" s="5" t="n">
        <v>0</v>
      </c>
      <c r="CP247" s="5" t="n">
        <v>0</v>
      </c>
      <c r="CQ247" s="5" t="n">
        <v>1.294</v>
      </c>
      <c r="CR247" s="5" t="n">
        <v>0</v>
      </c>
      <c r="CS247" s="5" t="n">
        <v>5.158</v>
      </c>
      <c r="CT247" s="5" t="n">
        <v>10.485</v>
      </c>
      <c r="CU247" s="5" t="n">
        <v>29.494</v>
      </c>
    </row>
    <row r="248">
      <c r="A248" s="5" t="inlineStr">
        <is>
          <t>SLV2023</t>
        </is>
      </c>
      <c r="B248" s="5" t="inlineStr">
        <is>
          <t>SLV</t>
        </is>
      </c>
      <c r="C248" s="5" t="inlineStr">
        <is>
          <t>SLV</t>
        </is>
      </c>
      <c r="D248" s="5" t="inlineStr">
        <is>
          <t>El Salvador</t>
        </is>
      </c>
      <c r="E248" s="5" t="n">
        <v>2023</v>
      </c>
      <c r="F248" s="5" t="n">
        <v>0.13</v>
      </c>
      <c r="G248" s="5" t="n">
        <v>6.147</v>
      </c>
      <c r="H248" s="5" t="n">
        <v>1.286</v>
      </c>
      <c r="I248" s="5" t="n">
        <v>0.273</v>
      </c>
      <c r="J248" s="5" t="n">
        <v>6.42</v>
      </c>
      <c r="K248" s="5" t="n">
        <v>0</v>
      </c>
      <c r="L248" s="5" t="n">
        <v>1</v>
      </c>
      <c r="M248" s="5" t="n">
        <v>7.886</v>
      </c>
      <c r="N248" s="5" t="n">
        <v>3.857</v>
      </c>
      <c r="O248" s="5" t="n">
        <v>0</v>
      </c>
      <c r="P248" s="5" t="n">
        <v>7.886</v>
      </c>
      <c r="Q248" s="5" t="n">
        <v>0</v>
      </c>
      <c r="R248" s="5" t="n">
        <v>1</v>
      </c>
      <c r="S248" s="5" t="n">
        <v>12.575</v>
      </c>
      <c r="T248" s="5" t="n">
        <v>7.714</v>
      </c>
      <c r="U248" s="5" t="n">
        <v>0.458</v>
      </c>
      <c r="V248" s="5" t="n">
        <v>14.519</v>
      </c>
      <c r="W248" s="5" t="n">
        <v>0.13</v>
      </c>
      <c r="X248" s="5" t="n">
        <v>1</v>
      </c>
      <c r="Y248" s="5" t="n">
        <v>12.478</v>
      </c>
      <c r="Z248" s="5" t="n">
        <v>1.678</v>
      </c>
      <c r="AA248" s="5" t="n">
        <v>0</v>
      </c>
      <c r="AB248" s="5" t="n">
        <v>12.478</v>
      </c>
      <c r="AC248" s="5" t="n">
        <v>0</v>
      </c>
      <c r="AD248" s="5" t="n">
        <v>1</v>
      </c>
      <c r="AE248" s="5" t="n">
        <v>13.763</v>
      </c>
      <c r="AF248" s="5" t="n">
        <v>3.223</v>
      </c>
      <c r="AG248" s="5" t="n">
        <v>0</v>
      </c>
      <c r="AH248" s="5" t="n">
        <v>13.763</v>
      </c>
      <c r="AI248" s="5" t="n">
        <v>0</v>
      </c>
      <c r="AJ248" s="5" t="n">
        <v>1</v>
      </c>
      <c r="AK248" s="5" t="n">
        <v>21.477</v>
      </c>
      <c r="AL248" s="5" t="n">
        <v>11.54</v>
      </c>
      <c r="AM248" s="5" t="n">
        <v>0.309</v>
      </c>
      <c r="AN248" s="5" t="n">
        <v>24.269</v>
      </c>
      <c r="AO248" s="5" t="n">
        <v>0.13</v>
      </c>
      <c r="AP248" s="5" t="n">
        <v>1</v>
      </c>
      <c r="AQ248" s="5" t="n">
        <v>0.791</v>
      </c>
      <c r="AR248" s="5" t="n">
        <v>0.129</v>
      </c>
      <c r="AS248" s="5" t="n">
        <v>0.183</v>
      </c>
      <c r="AT248" s="5" t="n">
        <v>1.1</v>
      </c>
      <c r="AU248" s="5" t="n">
        <v>0.13</v>
      </c>
      <c r="AV248" s="5" t="n">
        <v>1</v>
      </c>
      <c r="AW248" s="5" t="n">
        <v>0.618</v>
      </c>
      <c r="AX248" s="5" t="n">
        <v>0.129</v>
      </c>
      <c r="AY248" s="5" t="n">
        <v>0.34</v>
      </c>
      <c r="AZ248" s="5" t="n">
        <v>1.083</v>
      </c>
      <c r="BA248" s="5" t="n">
        <v>0.13</v>
      </c>
      <c r="BB248" s="5" t="n">
        <v>1</v>
      </c>
      <c r="BC248" s="5" t="n">
        <v>0.554</v>
      </c>
      <c r="BD248" s="5" t="n">
        <v>0.129</v>
      </c>
      <c r="BE248" s="5" t="n">
        <v>-0.343</v>
      </c>
      <c r="BF248" s="5" t="n">
        <v>0.239</v>
      </c>
      <c r="BG248" s="5" t="n">
        <v>0</v>
      </c>
      <c r="BH248" s="5" t="n">
        <v>0</v>
      </c>
      <c r="BI248" s="5" t="n">
        <v>0.5570000000000001</v>
      </c>
      <c r="BJ248" s="5" t="n">
        <v>0.129</v>
      </c>
      <c r="BK248" s="5" t="n">
        <v>0.008</v>
      </c>
      <c r="BL248" s="5" t="n">
        <v>0.63</v>
      </c>
      <c r="BM248" s="5" t="n">
        <v>0.13</v>
      </c>
      <c r="BN248" s="5" t="n">
        <v>1</v>
      </c>
      <c r="BO248" s="5" t="n">
        <v>0</v>
      </c>
      <c r="BP248" s="5" t="n">
        <v>0</v>
      </c>
      <c r="BQ248" s="5" t="n">
        <v>0.147</v>
      </c>
      <c r="BR248" s="5" t="n">
        <v>0</v>
      </c>
      <c r="BS248" s="5" t="n">
        <v>1</v>
      </c>
      <c r="BT248" s="5" t="n">
        <v>0</v>
      </c>
      <c r="BU248" s="5" t="n">
        <v>0</v>
      </c>
      <c r="BV248" s="5" t="n">
        <v>0.141</v>
      </c>
      <c r="BW248" s="5" t="n">
        <v>0.13</v>
      </c>
      <c r="BX248" s="5" t="n">
        <v>1</v>
      </c>
      <c r="BY248" s="5" t="n">
        <v>13.254</v>
      </c>
      <c r="BZ248" s="5" t="n">
        <v>0</v>
      </c>
      <c r="CA248" s="5" t="n">
        <v>13.254</v>
      </c>
      <c r="CB248" s="5" t="n">
        <v>0</v>
      </c>
      <c r="CC248" s="5" t="n">
        <v>83.248</v>
      </c>
      <c r="CD248" s="5" t="n">
        <v>7.95</v>
      </c>
      <c r="CE248" s="5" t="n">
        <v>1.198</v>
      </c>
      <c r="CF248" s="5" t="n">
        <v>94.06999999999999</v>
      </c>
      <c r="CG248" s="5" t="n">
        <v>0.13</v>
      </c>
      <c r="CH248" s="5" t="n">
        <v>1</v>
      </c>
      <c r="CI248" s="5" t="n">
        <v>0</v>
      </c>
      <c r="CJ248" s="5" t="n">
        <v>0</v>
      </c>
      <c r="CK248" s="5" t="n">
        <v>0</v>
      </c>
      <c r="CL248" s="5" t="n">
        <v>0</v>
      </c>
      <c r="CM248" s="5" t="n">
        <v>0</v>
      </c>
      <c r="CN248" s="5" t="n">
        <v>0</v>
      </c>
      <c r="CO248" s="5" t="n">
        <v>0</v>
      </c>
      <c r="CP248" s="5" t="n">
        <v>0</v>
      </c>
      <c r="CQ248" s="5" t="n">
        <v>1.348</v>
      </c>
      <c r="CR248" s="5" t="n">
        <v>0</v>
      </c>
      <c r="CS248" s="5" t="n">
        <v>5.37</v>
      </c>
      <c r="CT248" s="5" t="n">
        <v>4.861</v>
      </c>
      <c r="CU248" s="5" t="n">
        <v>11.192</v>
      </c>
    </row>
    <row r="249">
      <c r="A249" s="5" t="inlineStr">
        <is>
          <t>SLV2024</t>
        </is>
      </c>
      <c r="B249" s="5" t="inlineStr">
        <is>
          <t>SLV</t>
        </is>
      </c>
      <c r="C249" s="5" t="inlineStr">
        <is>
          <t>SLV</t>
        </is>
      </c>
      <c r="D249" s="5" t="inlineStr">
        <is>
          <t>El Salvador</t>
        </is>
      </c>
      <c r="E249" s="5" t="n">
        <v>2024</v>
      </c>
      <c r="F249" s="5" t="n">
        <v>0.13</v>
      </c>
      <c r="G249" s="5" t="n">
        <v>5.575</v>
      </c>
      <c r="H249" s="5" t="n">
        <v>1.324</v>
      </c>
      <c r="I249" s="5" t="n">
        <v>0.213</v>
      </c>
      <c r="J249" s="5" t="n">
        <v>5.787</v>
      </c>
      <c r="K249" s="5" t="n">
        <v>0</v>
      </c>
      <c r="L249" s="5" t="n">
        <v>1</v>
      </c>
      <c r="M249" s="5" t="n">
        <v>7.124</v>
      </c>
      <c r="N249" s="5" t="n">
        <v>3.971</v>
      </c>
      <c r="O249" s="5" t="n">
        <v>0</v>
      </c>
      <c r="P249" s="5" t="n">
        <v>7.124</v>
      </c>
      <c r="Q249" s="5" t="n">
        <v>0</v>
      </c>
      <c r="R249" s="5" t="n">
        <v>1</v>
      </c>
      <c r="S249" s="5" t="n">
        <v>12.193</v>
      </c>
      <c r="T249" s="5" t="n">
        <v>7.942</v>
      </c>
      <c r="U249" s="5" t="n">
        <v>0.432</v>
      </c>
      <c r="V249" s="5" t="n">
        <v>14.018</v>
      </c>
      <c r="W249" s="5" t="n">
        <v>0.13</v>
      </c>
      <c r="X249" s="5" t="n">
        <v>1</v>
      </c>
      <c r="Y249" s="5" t="n">
        <v>11.447</v>
      </c>
      <c r="Z249" s="5" t="n">
        <v>1.54</v>
      </c>
      <c r="AA249" s="5" t="n">
        <v>0</v>
      </c>
      <c r="AB249" s="5" t="n">
        <v>11.447</v>
      </c>
      <c r="AC249" s="5" t="n">
        <v>0</v>
      </c>
      <c r="AD249" s="5" t="n">
        <v>1</v>
      </c>
      <c r="AE249" s="5" t="n">
        <v>12.771</v>
      </c>
      <c r="AF249" s="5" t="n">
        <v>2.991</v>
      </c>
      <c r="AG249" s="5" t="n">
        <v>0</v>
      </c>
      <c r="AH249" s="5" t="n">
        <v>12.771</v>
      </c>
      <c r="AI249" s="5" t="n">
        <v>0</v>
      </c>
      <c r="AJ249" s="5" t="n">
        <v>1</v>
      </c>
      <c r="AK249" s="5" t="n">
        <v>20.712</v>
      </c>
      <c r="AL249" s="5" t="n">
        <v>11.129</v>
      </c>
      <c r="AM249" s="5" t="n">
        <v>0.367</v>
      </c>
      <c r="AN249" s="5" t="n">
        <v>23.405</v>
      </c>
      <c r="AO249" s="5" t="n">
        <v>0.13</v>
      </c>
      <c r="AP249" s="5" t="n">
        <v>1</v>
      </c>
      <c r="AQ249" s="5" t="n">
        <v>0.756</v>
      </c>
      <c r="AR249" s="5" t="n">
        <v>0.132</v>
      </c>
      <c r="AS249" s="5" t="n">
        <v>0.143</v>
      </c>
      <c r="AT249" s="5" t="n">
        <v>1.016</v>
      </c>
      <c r="AU249" s="5" t="n">
        <v>0.13</v>
      </c>
      <c r="AV249" s="5" t="n">
        <v>1</v>
      </c>
      <c r="AW249" s="5" t="n">
        <v>0.655</v>
      </c>
      <c r="AX249" s="5" t="n">
        <v>0.132</v>
      </c>
      <c r="AY249" s="5" t="n">
        <v>0.207</v>
      </c>
      <c r="AZ249" s="5" t="n">
        <v>0.974</v>
      </c>
      <c r="BA249" s="5" t="n">
        <v>0.13</v>
      </c>
      <c r="BB249" s="5" t="n">
        <v>1</v>
      </c>
      <c r="BC249" s="5" t="n">
        <v>0.534</v>
      </c>
      <c r="BD249" s="5" t="n">
        <v>0.132</v>
      </c>
      <c r="BE249" s="5" t="n">
        <v>-0.321</v>
      </c>
      <c r="BF249" s="5" t="n">
        <v>0.24</v>
      </c>
      <c r="BG249" s="5" t="n">
        <v>0</v>
      </c>
      <c r="BH249" s="5" t="n">
        <v>0</v>
      </c>
      <c r="BI249" s="5" t="n">
        <v>0.5679999999999999</v>
      </c>
      <c r="BJ249" s="5" t="n">
        <v>0.132</v>
      </c>
      <c r="BK249" s="5" t="n">
        <v>0.01</v>
      </c>
      <c r="BL249" s="5" t="n">
        <v>0.642</v>
      </c>
      <c r="BM249" s="5" t="n">
        <v>0.13</v>
      </c>
      <c r="BN249" s="5" t="n">
        <v>1</v>
      </c>
      <c r="BO249" s="5" t="n">
        <v>0</v>
      </c>
      <c r="BP249" s="5" t="n">
        <v>0</v>
      </c>
      <c r="BQ249" s="5" t="n">
        <v>0.194</v>
      </c>
      <c r="BR249" s="5" t="n">
        <v>0</v>
      </c>
      <c r="BS249" s="5" t="n">
        <v>1</v>
      </c>
      <c r="BT249" s="5" t="n">
        <v>0</v>
      </c>
      <c r="BU249" s="5" t="n">
        <v>0</v>
      </c>
      <c r="BV249" s="5" t="n">
        <v>0.205</v>
      </c>
      <c r="BW249" s="5" t="n">
        <v>0.13</v>
      </c>
      <c r="BX249" s="5" t="n">
        <v>1</v>
      </c>
      <c r="BY249" s="5" t="n">
        <v>13.646</v>
      </c>
      <c r="BZ249" s="5" t="n">
        <v>0</v>
      </c>
      <c r="CA249" s="5" t="n">
        <v>13.646</v>
      </c>
      <c r="CB249" s="5" t="n">
        <v>0</v>
      </c>
      <c r="CC249" s="5" t="n">
        <v>82.58799999999999</v>
      </c>
      <c r="CD249" s="5" t="n">
        <v>7.95</v>
      </c>
      <c r="CE249" s="5" t="n">
        <v>1.462</v>
      </c>
      <c r="CF249" s="5" t="n">
        <v>93.324</v>
      </c>
      <c r="CG249" s="5" t="n">
        <v>0.13</v>
      </c>
      <c r="CH249" s="5" t="n">
        <v>1</v>
      </c>
      <c r="CI249" s="5" t="n">
        <v>0</v>
      </c>
      <c r="CJ249" s="5" t="n">
        <v>0</v>
      </c>
      <c r="CK249" s="5" t="n">
        <v>0</v>
      </c>
      <c r="CL249" s="5" t="n">
        <v>0</v>
      </c>
      <c r="CM249" s="5" t="n">
        <v>0</v>
      </c>
      <c r="CN249" s="5" t="n">
        <v>0</v>
      </c>
      <c r="CO249" s="5" t="n">
        <v>0</v>
      </c>
      <c r="CP249" s="5" t="n">
        <v>0</v>
      </c>
      <c r="CQ249" s="5" t="n">
        <v>1.387</v>
      </c>
      <c r="CR249" s="5" t="n">
        <v>0</v>
      </c>
      <c r="CS249" s="5" t="n">
        <v>5.529</v>
      </c>
      <c r="CT249" s="5" t="n">
        <v>4.251</v>
      </c>
      <c r="CU249" s="5" t="n">
        <v>10.123</v>
      </c>
    </row>
    <row r="250">
      <c r="A250" s="5" t="inlineStr">
        <is>
          <t>GNQ2021</t>
        </is>
      </c>
      <c r="B250" s="5" t="inlineStr">
        <is>
          <t>GNQ</t>
        </is>
      </c>
      <c r="C250" s="5" t="inlineStr">
        <is>
          <t>GNQ</t>
        </is>
      </c>
      <c r="D250" s="5" t="inlineStr">
        <is>
          <t>Equatorial Guinea</t>
        </is>
      </c>
      <c r="E250" s="5" t="n">
        <v>2021</v>
      </c>
      <c r="F250" s="5" t="n">
        <v>0.15</v>
      </c>
      <c r="G250" s="5" t="n">
        <v>5.897</v>
      </c>
      <c r="H250" s="5" t="n">
        <v>1.143</v>
      </c>
      <c r="I250" s="5" t="n">
        <v>0</v>
      </c>
      <c r="J250" s="5" t="n">
        <v>5.897</v>
      </c>
      <c r="K250" s="5" t="n">
        <v>0</v>
      </c>
      <c r="L250" s="5" t="n">
        <v>1</v>
      </c>
      <c r="M250" s="5" t="n">
        <v>7.964</v>
      </c>
      <c r="N250" s="5" t="n">
        <v>3.43</v>
      </c>
      <c r="O250" s="5" t="n">
        <v>0</v>
      </c>
      <c r="P250" s="5" t="n">
        <v>7.964</v>
      </c>
      <c r="Q250" s="5" t="n">
        <v>0</v>
      </c>
      <c r="R250" s="5" t="n">
        <v>1</v>
      </c>
      <c r="S250" s="5" t="n">
        <v>11.613</v>
      </c>
      <c r="T250" s="5" t="n">
        <v>6.86</v>
      </c>
      <c r="U250" s="5" t="n">
        <v>0</v>
      </c>
      <c r="V250" s="5" t="n">
        <v>13.355</v>
      </c>
      <c r="W250" s="5" t="n">
        <v>0.15</v>
      </c>
      <c r="X250" s="5" t="n">
        <v>1</v>
      </c>
      <c r="Y250" s="5" t="n">
        <v>4.09</v>
      </c>
      <c r="Z250" s="5" t="n">
        <v>0.449</v>
      </c>
      <c r="AA250" s="5" t="n">
        <v>0</v>
      </c>
      <c r="AB250" s="5" t="n">
        <v>4.09</v>
      </c>
      <c r="AC250" s="5" t="n">
        <v>0</v>
      </c>
      <c r="AD250" s="5" t="n">
        <v>1</v>
      </c>
      <c r="AE250" s="5" t="n">
        <v>4.662</v>
      </c>
      <c r="AF250" s="5" t="n">
        <v>0.907</v>
      </c>
      <c r="AG250" s="5" t="n">
        <v>0</v>
      </c>
      <c r="AH250" s="5" t="n">
        <v>4.662</v>
      </c>
      <c r="AI250" s="5" t="n">
        <v>0</v>
      </c>
      <c r="AJ250" s="5" t="n">
        <v>1</v>
      </c>
      <c r="AK250" s="5" t="n">
        <v>8.092000000000001</v>
      </c>
      <c r="AL250" s="5" t="n">
        <v>3.817</v>
      </c>
      <c r="AM250" s="5" t="n">
        <v>0</v>
      </c>
      <c r="AN250" s="5" t="n">
        <v>9.305</v>
      </c>
      <c r="AO250" s="5" t="n">
        <v>0.15</v>
      </c>
      <c r="AP250" s="5" t="n">
        <v>1</v>
      </c>
      <c r="AQ250" s="5" t="n">
        <v>0.619</v>
      </c>
      <c r="AR250" s="5" t="n">
        <v>0.114</v>
      </c>
      <c r="AS250" s="5" t="n">
        <v>0.129</v>
      </c>
      <c r="AT250" s="5" t="n">
        <v>0.861</v>
      </c>
      <c r="AU250" s="5" t="n">
        <v>0.15</v>
      </c>
      <c r="AV250" s="5" t="n">
        <v>1</v>
      </c>
      <c r="AW250" s="5" t="n">
        <v>0.599</v>
      </c>
      <c r="AX250" s="5" t="n">
        <v>0.114</v>
      </c>
      <c r="AY250" s="5" t="n">
        <v>-0.052</v>
      </c>
      <c r="AZ250" s="5" t="n">
        <v>0.629</v>
      </c>
      <c r="BA250" s="5" t="n">
        <v>0.15</v>
      </c>
      <c r="BB250" s="5" t="n">
        <v>1</v>
      </c>
      <c r="BC250" s="5" t="n">
        <v>0.439</v>
      </c>
      <c r="BD250" s="5" t="n">
        <v>0.114</v>
      </c>
      <c r="BE250" s="5" t="n">
        <v>0</v>
      </c>
      <c r="BF250" s="5" t="n">
        <v>0.505</v>
      </c>
      <c r="BG250" s="5" t="n">
        <v>0.15</v>
      </c>
      <c r="BH250" s="5" t="n">
        <v>1</v>
      </c>
      <c r="BI250" s="5" t="n">
        <v>0.505</v>
      </c>
      <c r="BJ250" s="5" t="n">
        <v>0.114</v>
      </c>
      <c r="BK250" s="5" t="n">
        <v>-0.169</v>
      </c>
      <c r="BL250" s="5" t="n">
        <v>0.386</v>
      </c>
      <c r="BM250" s="5" t="n">
        <v>0</v>
      </c>
      <c r="BN250" s="5" t="n">
        <v>0</v>
      </c>
      <c r="BO250" s="5" t="n">
        <v>0</v>
      </c>
      <c r="BP250" s="5" t="n">
        <v>0</v>
      </c>
      <c r="BQ250" s="5" t="n">
        <v>0.082</v>
      </c>
      <c r="BR250" s="5" t="n">
        <v>0</v>
      </c>
      <c r="BS250" s="5" t="n">
        <v>1</v>
      </c>
      <c r="BT250" s="5" t="n">
        <v>0</v>
      </c>
      <c r="BU250" s="5" t="n">
        <v>0</v>
      </c>
      <c r="BV250" s="5" t="n">
        <v>0.109</v>
      </c>
      <c r="BW250" s="5" t="n">
        <v>0</v>
      </c>
      <c r="BX250" s="5" t="n">
        <v>1</v>
      </c>
      <c r="BY250" s="5" t="n">
        <v>11.787</v>
      </c>
      <c r="BZ250" s="5" t="n">
        <v>0</v>
      </c>
      <c r="CA250" s="5" t="n">
        <v>11.787</v>
      </c>
      <c r="CB250" s="5" t="n">
        <v>0</v>
      </c>
      <c r="CC250" s="5" t="n">
        <v>78.125</v>
      </c>
      <c r="CD250" s="5" t="n">
        <v>7.95</v>
      </c>
      <c r="CE250" s="5" t="n">
        <v>0</v>
      </c>
      <c r="CF250" s="5" t="n">
        <v>89.84399999999999</v>
      </c>
      <c r="CG250" s="5" t="n">
        <v>0.15</v>
      </c>
      <c r="CH250" s="5" t="n">
        <v>1</v>
      </c>
      <c r="CI250" s="5" t="n">
        <v>0</v>
      </c>
      <c r="CJ250" s="5" t="n">
        <v>0</v>
      </c>
      <c r="CK250" s="5" t="n">
        <v>0</v>
      </c>
      <c r="CL250" s="5" t="n">
        <v>0</v>
      </c>
      <c r="CM250" s="5" t="n">
        <v>0</v>
      </c>
      <c r="CN250" s="5" t="n">
        <v>0</v>
      </c>
      <c r="CO250" s="5" t="n">
        <v>0</v>
      </c>
      <c r="CP250" s="5" t="n">
        <v>0</v>
      </c>
      <c r="CQ250" s="5" t="n">
        <v>1.198</v>
      </c>
      <c r="CR250" s="5" t="n">
        <v>1</v>
      </c>
      <c r="CS250" s="5" t="n">
        <v>3.518</v>
      </c>
      <c r="CT250" s="5" t="n">
        <v>4.753</v>
      </c>
      <c r="CU250" s="5" t="n">
        <v>14.129</v>
      </c>
    </row>
    <row r="251">
      <c r="A251" s="5" t="inlineStr">
        <is>
          <t>GNQ2022</t>
        </is>
      </c>
      <c r="B251" s="5" t="inlineStr">
        <is>
          <t>GNQ</t>
        </is>
      </c>
      <c r="C251" s="5" t="inlineStr">
        <is>
          <t>GNQ</t>
        </is>
      </c>
      <c r="D251" s="5" t="inlineStr">
        <is>
          <t>Equatorial Guinea</t>
        </is>
      </c>
      <c r="E251" s="5" t="n">
        <v>2022</v>
      </c>
      <c r="F251" s="5" t="n">
        <v>0.15</v>
      </c>
      <c r="G251" s="5" t="n">
        <v>11.72</v>
      </c>
      <c r="H251" s="5" t="n">
        <v>1.235</v>
      </c>
      <c r="I251" s="5" t="n">
        <v>0</v>
      </c>
      <c r="J251" s="5" t="n">
        <v>11.72</v>
      </c>
      <c r="K251" s="5" t="n">
        <v>0</v>
      </c>
      <c r="L251" s="5" t="n">
        <v>1</v>
      </c>
      <c r="M251" s="5" t="n">
        <v>9.782999999999999</v>
      </c>
      <c r="N251" s="5" t="n">
        <v>3.704</v>
      </c>
      <c r="O251" s="5" t="n">
        <v>0</v>
      </c>
      <c r="P251" s="5" t="n">
        <v>9.782999999999999</v>
      </c>
      <c r="Q251" s="5" t="n">
        <v>0</v>
      </c>
      <c r="R251" s="5" t="n">
        <v>1</v>
      </c>
      <c r="S251" s="5" t="n">
        <v>17.893</v>
      </c>
      <c r="T251" s="5" t="n">
        <v>7.408</v>
      </c>
      <c r="U251" s="5" t="n">
        <v>0.199</v>
      </c>
      <c r="V251" s="5" t="n">
        <v>20.577</v>
      </c>
      <c r="W251" s="5" t="n">
        <v>0.15</v>
      </c>
      <c r="X251" s="5" t="n">
        <v>1</v>
      </c>
      <c r="Y251" s="5" t="n">
        <v>4.417</v>
      </c>
      <c r="Z251" s="5" t="n">
        <v>0.485</v>
      </c>
      <c r="AA251" s="5" t="n">
        <v>0</v>
      </c>
      <c r="AB251" s="5" t="n">
        <v>4.417</v>
      </c>
      <c r="AC251" s="5" t="n">
        <v>0</v>
      </c>
      <c r="AD251" s="5" t="n">
        <v>1</v>
      </c>
      <c r="AE251" s="5" t="n">
        <v>5.034</v>
      </c>
      <c r="AF251" s="5" t="n">
        <v>0.979</v>
      </c>
      <c r="AG251" s="5" t="n">
        <v>0</v>
      </c>
      <c r="AH251" s="5" t="n">
        <v>5.034</v>
      </c>
      <c r="AI251" s="5" t="n">
        <v>0</v>
      </c>
      <c r="AJ251" s="5" t="n">
        <v>1</v>
      </c>
      <c r="AK251" s="5" t="n">
        <v>8.738</v>
      </c>
      <c r="AL251" s="5" t="n">
        <v>4.122</v>
      </c>
      <c r="AM251" s="5" t="n">
        <v>0.097</v>
      </c>
      <c r="AN251" s="5" t="n">
        <v>10.049</v>
      </c>
      <c r="AO251" s="5" t="n">
        <v>0.15</v>
      </c>
      <c r="AP251" s="5" t="n">
        <v>1</v>
      </c>
      <c r="AQ251" s="5" t="n">
        <v>0.861</v>
      </c>
      <c r="AR251" s="5" t="n">
        <v>0.123</v>
      </c>
      <c r="AS251" s="5" t="n">
        <v>-0.179</v>
      </c>
      <c r="AT251" s="5" t="n">
        <v>0.785</v>
      </c>
      <c r="AU251" s="5" t="n">
        <v>0.15</v>
      </c>
      <c r="AV251" s="5" t="n">
        <v>1</v>
      </c>
      <c r="AW251" s="5" t="n">
        <v>0.986</v>
      </c>
      <c r="AX251" s="5" t="n">
        <v>0.123</v>
      </c>
      <c r="AY251" s="5" t="n">
        <v>-0.338</v>
      </c>
      <c r="AZ251" s="5" t="n">
        <v>0.746</v>
      </c>
      <c r="BA251" s="5" t="n">
        <v>0.15</v>
      </c>
      <c r="BB251" s="5" t="n">
        <v>1</v>
      </c>
      <c r="BC251" s="5" t="n">
        <v>0.598</v>
      </c>
      <c r="BD251" s="5" t="n">
        <v>0.123</v>
      </c>
      <c r="BE251" s="5" t="n">
        <v>0.007</v>
      </c>
      <c r="BF251" s="5" t="n">
        <v>0.6879999999999999</v>
      </c>
      <c r="BG251" s="5" t="n">
        <v>0.15</v>
      </c>
      <c r="BH251" s="5" t="n">
        <v>1</v>
      </c>
      <c r="BI251" s="5" t="n">
        <v>0.612</v>
      </c>
      <c r="BJ251" s="5" t="n">
        <v>0.123</v>
      </c>
      <c r="BK251" s="5" t="n">
        <v>-0.314</v>
      </c>
      <c r="BL251" s="5" t="n">
        <v>0.343</v>
      </c>
      <c r="BM251" s="5" t="n">
        <v>0</v>
      </c>
      <c r="BN251" s="5" t="n">
        <v>0</v>
      </c>
      <c r="BO251" s="5" t="n">
        <v>0</v>
      </c>
      <c r="BP251" s="5" t="n">
        <v>0</v>
      </c>
      <c r="BQ251" s="5" t="n">
        <v>0.089</v>
      </c>
      <c r="BR251" s="5" t="n">
        <v>0</v>
      </c>
      <c r="BS251" s="5" t="n">
        <v>1</v>
      </c>
      <c r="BT251" s="5" t="n">
        <v>0</v>
      </c>
      <c r="BU251" s="5" t="n">
        <v>0</v>
      </c>
      <c r="BV251" s="5" t="n">
        <v>0.117</v>
      </c>
      <c r="BW251" s="5" t="n">
        <v>0</v>
      </c>
      <c r="BX251" s="5" t="n">
        <v>1</v>
      </c>
      <c r="BY251" s="5" t="n">
        <v>12.729</v>
      </c>
      <c r="BZ251" s="5" t="n">
        <v>0</v>
      </c>
      <c r="CA251" s="5" t="n">
        <v>12.729</v>
      </c>
      <c r="CB251" s="5" t="n">
        <v>0</v>
      </c>
      <c r="CC251" s="5" t="n">
        <v>97.90000000000001</v>
      </c>
      <c r="CD251" s="5" t="n">
        <v>7.95</v>
      </c>
      <c r="CE251" s="5" t="n">
        <v>1.087</v>
      </c>
      <c r="CF251" s="5" t="n">
        <v>112.585</v>
      </c>
      <c r="CG251" s="5" t="n">
        <v>0.15</v>
      </c>
      <c r="CH251" s="5" t="n">
        <v>1</v>
      </c>
      <c r="CI251" s="5" t="n">
        <v>0</v>
      </c>
      <c r="CJ251" s="5" t="n">
        <v>0</v>
      </c>
      <c r="CK251" s="5" t="n">
        <v>0</v>
      </c>
      <c r="CL251" s="5" t="n">
        <v>0</v>
      </c>
      <c r="CM251" s="5" t="n">
        <v>0</v>
      </c>
      <c r="CN251" s="5" t="n">
        <v>0</v>
      </c>
      <c r="CO251" s="5" t="n">
        <v>0</v>
      </c>
      <c r="CP251" s="5" t="n">
        <v>0</v>
      </c>
      <c r="CQ251" s="5" t="n">
        <v>1.294</v>
      </c>
      <c r="CR251" s="5" t="n">
        <v>1</v>
      </c>
      <c r="CS251" s="5" t="n">
        <v>3.8</v>
      </c>
      <c r="CT251" s="5" t="n">
        <v>10.485</v>
      </c>
      <c r="CU251" s="5" t="n">
        <v>28.059</v>
      </c>
    </row>
    <row r="252">
      <c r="A252" s="5" t="inlineStr">
        <is>
          <t>GNQ2023</t>
        </is>
      </c>
      <c r="B252" s="5" t="inlineStr">
        <is>
          <t>GNQ</t>
        </is>
      </c>
      <c r="C252" s="5" t="inlineStr">
        <is>
          <t>GNQ</t>
        </is>
      </c>
      <c r="D252" s="5" t="inlineStr">
        <is>
          <t>Equatorial Guinea</t>
        </is>
      </c>
      <c r="E252" s="5" t="n">
        <v>2023</v>
      </c>
      <c r="F252" s="5" t="n">
        <v>0.15</v>
      </c>
      <c r="G252" s="5" t="n">
        <v>6.147</v>
      </c>
      <c r="H252" s="5" t="n">
        <v>1.286</v>
      </c>
      <c r="I252" s="5" t="n">
        <v>0</v>
      </c>
      <c r="J252" s="5" t="n">
        <v>6.147</v>
      </c>
      <c r="K252" s="5" t="n">
        <v>0</v>
      </c>
      <c r="L252" s="5" t="n">
        <v>1</v>
      </c>
      <c r="M252" s="5" t="n">
        <v>7.886</v>
      </c>
      <c r="N252" s="5" t="n">
        <v>3.857</v>
      </c>
      <c r="O252" s="5" t="n">
        <v>0</v>
      </c>
      <c r="P252" s="5" t="n">
        <v>7.886</v>
      </c>
      <c r="Q252" s="5" t="n">
        <v>0</v>
      </c>
      <c r="R252" s="5" t="n">
        <v>1</v>
      </c>
      <c r="S252" s="5" t="n">
        <v>12.575</v>
      </c>
      <c r="T252" s="5" t="n">
        <v>7.714</v>
      </c>
      <c r="U252" s="5" t="n">
        <v>0.209</v>
      </c>
      <c r="V252" s="5" t="n">
        <v>14.461</v>
      </c>
      <c r="W252" s="5" t="n">
        <v>0.15</v>
      </c>
      <c r="X252" s="5" t="n">
        <v>1</v>
      </c>
      <c r="Y252" s="5" t="n">
        <v>4.599</v>
      </c>
      <c r="Z252" s="5" t="n">
        <v>0.505</v>
      </c>
      <c r="AA252" s="5" t="n">
        <v>0</v>
      </c>
      <c r="AB252" s="5" t="n">
        <v>4.599</v>
      </c>
      <c r="AC252" s="5" t="n">
        <v>0</v>
      </c>
      <c r="AD252" s="5" t="n">
        <v>1</v>
      </c>
      <c r="AE252" s="5" t="n">
        <v>5.242</v>
      </c>
      <c r="AF252" s="5" t="n">
        <v>1.019</v>
      </c>
      <c r="AG252" s="5" t="n">
        <v>0</v>
      </c>
      <c r="AH252" s="5" t="n">
        <v>5.242</v>
      </c>
      <c r="AI252" s="5" t="n">
        <v>0</v>
      </c>
      <c r="AJ252" s="5" t="n">
        <v>1</v>
      </c>
      <c r="AK252" s="5" t="n">
        <v>9.099</v>
      </c>
      <c r="AL252" s="5" t="n">
        <v>4.292</v>
      </c>
      <c r="AM252" s="5" t="n">
        <v>0.151</v>
      </c>
      <c r="AN252" s="5" t="n">
        <v>10.464</v>
      </c>
      <c r="AO252" s="5" t="n">
        <v>0.15</v>
      </c>
      <c r="AP252" s="5" t="n">
        <v>1</v>
      </c>
      <c r="AQ252" s="5" t="n">
        <v>0.76</v>
      </c>
      <c r="AR252" s="5" t="n">
        <v>0.129</v>
      </c>
      <c r="AS252" s="5" t="n">
        <v>-0.055</v>
      </c>
      <c r="AT252" s="5" t="n">
        <v>0.8110000000000001</v>
      </c>
      <c r="AU252" s="5" t="n">
        <v>0.15</v>
      </c>
      <c r="AV252" s="5" t="n">
        <v>1</v>
      </c>
      <c r="AW252" s="5" t="n">
        <v>0.8110000000000001</v>
      </c>
      <c r="AX252" s="5" t="n">
        <v>0.129</v>
      </c>
      <c r="AY252" s="5" t="n">
        <v>-0.136</v>
      </c>
      <c r="AZ252" s="5" t="n">
        <v>0.776</v>
      </c>
      <c r="BA252" s="5" t="n">
        <v>0.15</v>
      </c>
      <c r="BB252" s="5" t="n">
        <v>1</v>
      </c>
      <c r="BC252" s="5" t="n">
        <v>0.535</v>
      </c>
      <c r="BD252" s="5" t="n">
        <v>0.129</v>
      </c>
      <c r="BE252" s="5" t="n">
        <v>0.008999999999999999</v>
      </c>
      <c r="BF252" s="5" t="n">
        <v>0.615</v>
      </c>
      <c r="BG252" s="5" t="n">
        <v>0.15</v>
      </c>
      <c r="BH252" s="5" t="n">
        <v>1</v>
      </c>
      <c r="BI252" s="5" t="n">
        <v>0.579</v>
      </c>
      <c r="BJ252" s="5" t="n">
        <v>0.129</v>
      </c>
      <c r="BK252" s="5" t="n">
        <v>-0.279</v>
      </c>
      <c r="BL252" s="5" t="n">
        <v>0.346</v>
      </c>
      <c r="BM252" s="5" t="n">
        <v>0</v>
      </c>
      <c r="BN252" s="5" t="n">
        <v>0</v>
      </c>
      <c r="BO252" s="5" t="n">
        <v>0</v>
      </c>
      <c r="BP252" s="5" t="n">
        <v>0</v>
      </c>
      <c r="BQ252" s="5" t="n">
        <v>0.092</v>
      </c>
      <c r="BR252" s="5" t="n">
        <v>0</v>
      </c>
      <c r="BS252" s="5" t="n">
        <v>1</v>
      </c>
      <c r="BT252" s="5" t="n">
        <v>0</v>
      </c>
      <c r="BU252" s="5" t="n">
        <v>0</v>
      </c>
      <c r="BV252" s="5" t="n">
        <v>0.122</v>
      </c>
      <c r="BW252" s="5" t="n">
        <v>0</v>
      </c>
      <c r="BX252" s="5" t="n">
        <v>1</v>
      </c>
      <c r="BY252" s="5" t="n">
        <v>13.254</v>
      </c>
      <c r="BZ252" s="5" t="n">
        <v>0</v>
      </c>
      <c r="CA252" s="5" t="n">
        <v>13.254</v>
      </c>
      <c r="CB252" s="5" t="n">
        <v>0</v>
      </c>
      <c r="CC252" s="5" t="n">
        <v>83.248</v>
      </c>
      <c r="CD252" s="5" t="n">
        <v>7.95</v>
      </c>
      <c r="CE252" s="5" t="n">
        <v>1.383</v>
      </c>
      <c r="CF252" s="5" t="n">
        <v>95.735</v>
      </c>
      <c r="CG252" s="5" t="n">
        <v>0.15</v>
      </c>
      <c r="CH252" s="5" t="n">
        <v>1</v>
      </c>
      <c r="CI252" s="5" t="n">
        <v>0</v>
      </c>
      <c r="CJ252" s="5" t="n">
        <v>0</v>
      </c>
      <c r="CK252" s="5" t="n">
        <v>0</v>
      </c>
      <c r="CL252" s="5" t="n">
        <v>0</v>
      </c>
      <c r="CM252" s="5" t="n">
        <v>0</v>
      </c>
      <c r="CN252" s="5" t="n">
        <v>0</v>
      </c>
      <c r="CO252" s="5" t="n">
        <v>0</v>
      </c>
      <c r="CP252" s="5" t="n">
        <v>0</v>
      </c>
      <c r="CQ252" s="5" t="n">
        <v>1.348</v>
      </c>
      <c r="CR252" s="5" t="n">
        <v>1</v>
      </c>
      <c r="CS252" s="5" t="n">
        <v>3.956</v>
      </c>
      <c r="CT252" s="5" t="n">
        <v>4.861</v>
      </c>
      <c r="CU252" s="5" t="n">
        <v>9.260999999999999</v>
      </c>
    </row>
    <row r="253">
      <c r="A253" s="5" t="inlineStr">
        <is>
          <t>GNQ2024</t>
        </is>
      </c>
      <c r="B253" s="5" t="inlineStr">
        <is>
          <t>GNQ</t>
        </is>
      </c>
      <c r="C253" s="5" t="inlineStr">
        <is>
          <t>GNQ</t>
        </is>
      </c>
      <c r="D253" s="5" t="inlineStr">
        <is>
          <t>Equatorial Guinea</t>
        </is>
      </c>
      <c r="E253" s="5" t="n">
        <v>2024</v>
      </c>
      <c r="F253" s="5" t="n">
        <v>0.15</v>
      </c>
      <c r="G253" s="5" t="n">
        <v>5.575</v>
      </c>
      <c r="H253" s="5" t="n">
        <v>1.324</v>
      </c>
      <c r="I253" s="5" t="n">
        <v>0</v>
      </c>
      <c r="J253" s="5" t="n">
        <v>5.575</v>
      </c>
      <c r="K253" s="5" t="n">
        <v>0</v>
      </c>
      <c r="L253" s="5" t="n">
        <v>1</v>
      </c>
      <c r="M253" s="5" t="n">
        <v>7.124</v>
      </c>
      <c r="N253" s="5" t="n">
        <v>3.971</v>
      </c>
      <c r="O253" s="5" t="n">
        <v>0</v>
      </c>
      <c r="P253" s="5" t="n">
        <v>7.124</v>
      </c>
      <c r="Q253" s="5" t="n">
        <v>0</v>
      </c>
      <c r="R253" s="5" t="n">
        <v>1</v>
      </c>
      <c r="S253" s="5" t="n">
        <v>12.193</v>
      </c>
      <c r="T253" s="5" t="n">
        <v>7.942</v>
      </c>
      <c r="U253" s="5" t="n">
        <v>0.249</v>
      </c>
      <c r="V253" s="5" t="n">
        <v>14.022</v>
      </c>
      <c r="W253" s="5" t="n">
        <v>0.15</v>
      </c>
      <c r="X253" s="5" t="n">
        <v>1</v>
      </c>
      <c r="Y253" s="5" t="n">
        <v>4.735</v>
      </c>
      <c r="Z253" s="5" t="n">
        <v>0.52</v>
      </c>
      <c r="AA253" s="5" t="n">
        <v>0</v>
      </c>
      <c r="AB253" s="5" t="n">
        <v>4.735</v>
      </c>
      <c r="AC253" s="5" t="n">
        <v>0</v>
      </c>
      <c r="AD253" s="5" t="n">
        <v>1</v>
      </c>
      <c r="AE253" s="5" t="n">
        <v>5.397</v>
      </c>
      <c r="AF253" s="5" t="n">
        <v>1.049</v>
      </c>
      <c r="AG253" s="5" t="n">
        <v>0</v>
      </c>
      <c r="AH253" s="5" t="n">
        <v>5.397</v>
      </c>
      <c r="AI253" s="5" t="n">
        <v>0</v>
      </c>
      <c r="AJ253" s="5" t="n">
        <v>1</v>
      </c>
      <c r="AK253" s="5" t="n">
        <v>9.368</v>
      </c>
      <c r="AL253" s="5" t="n">
        <v>4.419</v>
      </c>
      <c r="AM253" s="5" t="n">
        <v>0.191</v>
      </c>
      <c r="AN253" s="5" t="n">
        <v>10.773</v>
      </c>
      <c r="AO253" s="5" t="n">
        <v>0.15</v>
      </c>
      <c r="AP253" s="5" t="n">
        <v>1</v>
      </c>
      <c r="AQ253" s="5" t="n">
        <v>0.724</v>
      </c>
      <c r="AR253" s="5" t="n">
        <v>0.132</v>
      </c>
      <c r="AS253" s="5" t="n">
        <v>-0.019</v>
      </c>
      <c r="AT253" s="5" t="n">
        <v>0.8110000000000001</v>
      </c>
      <c r="AU253" s="5" t="n">
        <v>0.15</v>
      </c>
      <c r="AV253" s="5" t="n">
        <v>1</v>
      </c>
      <c r="AW253" s="5" t="n">
        <v>0.75</v>
      </c>
      <c r="AX253" s="5" t="n">
        <v>0.132</v>
      </c>
      <c r="AY253" s="5" t="n">
        <v>-0.075</v>
      </c>
      <c r="AZ253" s="5" t="n">
        <v>0.776</v>
      </c>
      <c r="BA253" s="5" t="n">
        <v>0.15</v>
      </c>
      <c r="BB253" s="5" t="n">
        <v>1</v>
      </c>
      <c r="BC253" s="5" t="n">
        <v>0.513</v>
      </c>
      <c r="BD253" s="5" t="n">
        <v>0.132</v>
      </c>
      <c r="BE253" s="5" t="n">
        <v>0.01</v>
      </c>
      <c r="BF253" s="5" t="n">
        <v>0.59</v>
      </c>
      <c r="BG253" s="5" t="n">
        <v>0.15</v>
      </c>
      <c r="BH253" s="5" t="n">
        <v>1</v>
      </c>
      <c r="BI253" s="5" t="n">
        <v>0.591</v>
      </c>
      <c r="BJ253" s="5" t="n">
        <v>0.132</v>
      </c>
      <c r="BK253" s="5" t="n">
        <v>-0.291</v>
      </c>
      <c r="BL253" s="5" t="n">
        <v>0.346</v>
      </c>
      <c r="BM253" s="5" t="n">
        <v>0</v>
      </c>
      <c r="BN253" s="5" t="n">
        <v>0</v>
      </c>
      <c r="BO253" s="5" t="n">
        <v>0</v>
      </c>
      <c r="BP253" s="5" t="n">
        <v>0</v>
      </c>
      <c r="BQ253" s="5" t="n">
        <v>0.095</v>
      </c>
      <c r="BR253" s="5" t="n">
        <v>0</v>
      </c>
      <c r="BS253" s="5" t="n">
        <v>1</v>
      </c>
      <c r="BT253" s="5" t="n">
        <v>0</v>
      </c>
      <c r="BU253" s="5" t="n">
        <v>0</v>
      </c>
      <c r="BV253" s="5" t="n">
        <v>0.126</v>
      </c>
      <c r="BW253" s="5" t="n">
        <v>0</v>
      </c>
      <c r="BX253" s="5" t="n">
        <v>1</v>
      </c>
      <c r="BY253" s="5" t="n">
        <v>13.646</v>
      </c>
      <c r="BZ253" s="5" t="n">
        <v>0</v>
      </c>
      <c r="CA253" s="5" t="n">
        <v>13.646</v>
      </c>
      <c r="CB253" s="5" t="n">
        <v>0</v>
      </c>
      <c r="CC253" s="5" t="n">
        <v>82.58799999999999</v>
      </c>
      <c r="CD253" s="5" t="n">
        <v>7.95</v>
      </c>
      <c r="CE253" s="5" t="n">
        <v>1.687</v>
      </c>
      <c r="CF253" s="5" t="n">
        <v>94.976</v>
      </c>
      <c r="CG253" s="5" t="n">
        <v>0.15</v>
      </c>
      <c r="CH253" s="5" t="n">
        <v>1</v>
      </c>
      <c r="CI253" s="5" t="n">
        <v>0</v>
      </c>
      <c r="CJ253" s="5" t="n">
        <v>0</v>
      </c>
      <c r="CK253" s="5" t="n">
        <v>0</v>
      </c>
      <c r="CL253" s="5" t="n">
        <v>0</v>
      </c>
      <c r="CM253" s="5" t="n">
        <v>0</v>
      </c>
      <c r="CN253" s="5" t="n">
        <v>0</v>
      </c>
      <c r="CO253" s="5" t="n">
        <v>0</v>
      </c>
      <c r="CP253" s="5" t="n">
        <v>0</v>
      </c>
      <c r="CQ253" s="5" t="n">
        <v>1.387</v>
      </c>
      <c r="CR253" s="5" t="n">
        <v>1</v>
      </c>
      <c r="CS253" s="5" t="n">
        <v>4.073</v>
      </c>
      <c r="CT253" s="5" t="n">
        <v>4.251</v>
      </c>
      <c r="CU253" s="5" t="n">
        <v>7.598</v>
      </c>
    </row>
    <row r="254">
      <c r="A254" s="5" t="inlineStr">
        <is>
          <t>ERI2021</t>
        </is>
      </c>
      <c r="B254" s="5" t="inlineStr">
        <is>
          <t>ERI</t>
        </is>
      </c>
      <c r="C254" s="5" t="inlineStr">
        <is>
          <t>ERI</t>
        </is>
      </c>
      <c r="D254" s="5" t="inlineStr">
        <is>
          <t>Eritrea</t>
        </is>
      </c>
      <c r="E254" s="5" t="n">
        <v>2021</v>
      </c>
      <c r="F254" s="5" t="n">
        <v>0.08500000000000001</v>
      </c>
      <c r="G254" s="5" t="n">
        <v>5.897</v>
      </c>
      <c r="H254" s="5" t="n">
        <v>1.143</v>
      </c>
      <c r="I254" s="5" t="n">
        <v>0</v>
      </c>
      <c r="J254" s="5" t="n">
        <v>5.897</v>
      </c>
      <c r="K254" s="5" t="n">
        <v>0</v>
      </c>
      <c r="L254" s="5" t="n">
        <v>1</v>
      </c>
      <c r="M254" s="5" t="n">
        <v>7.964</v>
      </c>
      <c r="N254" s="5" t="n">
        <v>3.43</v>
      </c>
      <c r="O254" s="5" t="n">
        <v>0</v>
      </c>
      <c r="P254" s="5" t="n">
        <v>7.964</v>
      </c>
      <c r="Q254" s="5" t="n">
        <v>0</v>
      </c>
      <c r="R254" s="5" t="n">
        <v>1</v>
      </c>
      <c r="S254" s="5" t="n">
        <v>11.613</v>
      </c>
      <c r="T254" s="5" t="n">
        <v>6.86</v>
      </c>
      <c r="U254" s="5" t="n">
        <v>0</v>
      </c>
      <c r="V254" s="5" t="n">
        <v>12.6</v>
      </c>
      <c r="W254" s="5" t="n">
        <v>0.08500000000000001</v>
      </c>
      <c r="X254" s="5" t="n">
        <v>1</v>
      </c>
      <c r="Y254" s="5" t="n">
        <v>16.305</v>
      </c>
      <c r="Z254" s="5" t="n">
        <v>2.204</v>
      </c>
      <c r="AA254" s="5" t="n">
        <v>0</v>
      </c>
      <c r="AB254" s="5" t="n">
        <v>16.305</v>
      </c>
      <c r="AC254" s="5" t="n">
        <v>0</v>
      </c>
      <c r="AD254" s="5" t="n">
        <v>1</v>
      </c>
      <c r="AE254" s="5" t="n">
        <v>17.449</v>
      </c>
      <c r="AF254" s="5" t="n">
        <v>4.08</v>
      </c>
      <c r="AG254" s="5" t="n">
        <v>0</v>
      </c>
      <c r="AH254" s="5" t="n">
        <v>17.449</v>
      </c>
      <c r="AI254" s="5" t="n">
        <v>0</v>
      </c>
      <c r="AJ254" s="5" t="n">
        <v>1</v>
      </c>
      <c r="AK254" s="5" t="n">
        <v>24.309</v>
      </c>
      <c r="AL254" s="5" t="n">
        <v>12.947</v>
      </c>
      <c r="AM254" s="5" t="n">
        <v>0</v>
      </c>
      <c r="AN254" s="5" t="n">
        <v>26.375</v>
      </c>
      <c r="AO254" s="5" t="n">
        <v>0.08500000000000001</v>
      </c>
      <c r="AP254" s="5" t="n">
        <v>1</v>
      </c>
      <c r="AQ254" s="5" t="n">
        <v>0.619</v>
      </c>
      <c r="AR254" s="5" t="n">
        <v>0.114</v>
      </c>
      <c r="AS254" s="5" t="n">
        <v>0</v>
      </c>
      <c r="AT254" s="5" t="n">
        <v>0.672</v>
      </c>
      <c r="AU254" s="5" t="n">
        <v>0.08500000000000001</v>
      </c>
      <c r="AV254" s="5" t="n">
        <v>1</v>
      </c>
      <c r="AW254" s="5" t="n">
        <v>0.599</v>
      </c>
      <c r="AX254" s="5" t="n">
        <v>0.114</v>
      </c>
      <c r="AY254" s="5" t="n">
        <v>0</v>
      </c>
      <c r="AZ254" s="5" t="n">
        <v>0.65</v>
      </c>
      <c r="BA254" s="5" t="n">
        <v>0.08500000000000001</v>
      </c>
      <c r="BB254" s="5" t="n">
        <v>1</v>
      </c>
      <c r="BC254" s="5" t="n">
        <v>0.439</v>
      </c>
      <c r="BD254" s="5" t="n">
        <v>0.114</v>
      </c>
      <c r="BE254" s="5" t="n">
        <v>0</v>
      </c>
      <c r="BF254" s="5" t="n">
        <v>0.476</v>
      </c>
      <c r="BG254" s="5" t="n">
        <v>0.08500000000000001</v>
      </c>
      <c r="BH254" s="5" t="n">
        <v>1</v>
      </c>
      <c r="BI254" s="5" t="n">
        <v>0.505</v>
      </c>
      <c r="BJ254" s="5" t="n">
        <v>0.114</v>
      </c>
      <c r="BK254" s="5" t="n">
        <v>0</v>
      </c>
      <c r="BL254" s="5" t="n">
        <v>0.548</v>
      </c>
      <c r="BM254" s="5" t="n">
        <v>0.08500000000000001</v>
      </c>
      <c r="BN254" s="5" t="n">
        <v>1</v>
      </c>
      <c r="BO254" s="5" t="n">
        <v>0</v>
      </c>
      <c r="BP254" s="5" t="n">
        <v>0</v>
      </c>
      <c r="BQ254" s="5" t="n">
        <v>0.24</v>
      </c>
      <c r="BR254" s="5" t="n">
        <v>0</v>
      </c>
      <c r="BS254" s="5" t="n">
        <v>0.167</v>
      </c>
      <c r="BT254" s="5" t="n">
        <v>0</v>
      </c>
      <c r="BU254" s="5" t="n">
        <v>0</v>
      </c>
      <c r="BV254" s="5" t="n">
        <v>0.24</v>
      </c>
      <c r="BW254" s="5" t="n">
        <v>0.08500000000000001</v>
      </c>
      <c r="BX254" s="5" t="n">
        <v>0.167</v>
      </c>
      <c r="BY254" s="5" t="n">
        <v>11.787</v>
      </c>
      <c r="BZ254" s="5" t="n">
        <v>0</v>
      </c>
      <c r="CA254" s="5" t="n">
        <v>11.787</v>
      </c>
      <c r="CB254" s="5" t="n">
        <v>0</v>
      </c>
      <c r="CC254" s="5" t="n">
        <v>78.125</v>
      </c>
      <c r="CD254" s="5" t="n">
        <v>7.95</v>
      </c>
      <c r="CE254" s="5" t="n">
        <v>0</v>
      </c>
      <c r="CF254" s="5" t="n">
        <v>84.76600000000001</v>
      </c>
      <c r="CG254" s="5" t="n">
        <v>0.08500000000000001</v>
      </c>
      <c r="CH254" s="5" t="n">
        <v>1</v>
      </c>
      <c r="CI254" s="5" t="n">
        <v>0</v>
      </c>
      <c r="CJ254" s="5" t="n">
        <v>0</v>
      </c>
      <c r="CK254" s="5" t="n">
        <v>0</v>
      </c>
      <c r="CL254" s="5" t="n">
        <v>0</v>
      </c>
      <c r="CM254" s="5" t="n">
        <v>0</v>
      </c>
      <c r="CN254" s="5" t="n">
        <v>0</v>
      </c>
      <c r="CO254" s="5" t="n">
        <v>0</v>
      </c>
      <c r="CP254" s="5" t="n">
        <v>0</v>
      </c>
      <c r="CQ254" s="5" t="n">
        <v>1.198</v>
      </c>
      <c r="CR254" s="5" t="n">
        <v>0</v>
      </c>
      <c r="CS254" s="5" t="n">
        <v>4.776</v>
      </c>
      <c r="CT254" s="5" t="n">
        <v>4.753</v>
      </c>
      <c r="CU254" s="5" t="n">
        <v>15.162</v>
      </c>
    </row>
    <row r="255">
      <c r="A255" s="5" t="inlineStr">
        <is>
          <t>ERI2022</t>
        </is>
      </c>
      <c r="B255" s="5" t="inlineStr">
        <is>
          <t>ERI</t>
        </is>
      </c>
      <c r="C255" s="5" t="inlineStr">
        <is>
          <t>ERI</t>
        </is>
      </c>
      <c r="D255" s="5" t="inlineStr">
        <is>
          <t>Eritrea</t>
        </is>
      </c>
      <c r="E255" s="5" t="n">
        <v>2022</v>
      </c>
      <c r="F255" s="5" t="n">
        <v>0.08500000000000001</v>
      </c>
      <c r="G255" s="5" t="n">
        <v>11.72</v>
      </c>
      <c r="H255" s="5" t="n">
        <v>1.235</v>
      </c>
      <c r="I255" s="5" t="n">
        <v>0</v>
      </c>
      <c r="J255" s="5" t="n">
        <v>11.72</v>
      </c>
      <c r="K255" s="5" t="n">
        <v>0</v>
      </c>
      <c r="L255" s="5" t="n">
        <v>1</v>
      </c>
      <c r="M255" s="5" t="n">
        <v>9.782999999999999</v>
      </c>
      <c r="N255" s="5" t="n">
        <v>3.704</v>
      </c>
      <c r="O255" s="5" t="n">
        <v>0</v>
      </c>
      <c r="P255" s="5" t="n">
        <v>9.782999999999999</v>
      </c>
      <c r="Q255" s="5" t="n">
        <v>0</v>
      </c>
      <c r="R255" s="5" t="n">
        <v>1</v>
      </c>
      <c r="S255" s="5" t="n">
        <v>17.893</v>
      </c>
      <c r="T255" s="5" t="n">
        <v>7.408</v>
      </c>
      <c r="U255" s="5" t="n">
        <v>0.113</v>
      </c>
      <c r="V255" s="5" t="n">
        <v>19.414</v>
      </c>
      <c r="W255" s="5" t="n">
        <v>0.08500000000000001</v>
      </c>
      <c r="X255" s="5" t="n">
        <v>1</v>
      </c>
      <c r="Y255" s="5" t="n">
        <v>32.56</v>
      </c>
      <c r="Z255" s="5" t="n">
        <v>4.401</v>
      </c>
      <c r="AA255" s="5" t="n">
        <v>0</v>
      </c>
      <c r="AB255" s="5" t="n">
        <v>32.56</v>
      </c>
      <c r="AC255" s="5" t="n">
        <v>0</v>
      </c>
      <c r="AD255" s="5" t="n">
        <v>1</v>
      </c>
      <c r="AE255" s="5" t="n">
        <v>33.795</v>
      </c>
      <c r="AF255" s="5" t="n">
        <v>7.902</v>
      </c>
      <c r="AG255" s="5" t="n">
        <v>0</v>
      </c>
      <c r="AH255" s="5" t="n">
        <v>33.795</v>
      </c>
      <c r="AI255" s="5" t="n">
        <v>0</v>
      </c>
      <c r="AJ255" s="5" t="n">
        <v>1</v>
      </c>
      <c r="AK255" s="5" t="n">
        <v>41.203</v>
      </c>
      <c r="AL255" s="5" t="n">
        <v>21.945</v>
      </c>
      <c r="AM255" s="5" t="n">
        <v>0.259</v>
      </c>
      <c r="AN255" s="5" t="n">
        <v>44.705</v>
      </c>
      <c r="AO255" s="5" t="n">
        <v>0.08500000000000001</v>
      </c>
      <c r="AP255" s="5" t="n">
        <v>1</v>
      </c>
      <c r="AQ255" s="5" t="n">
        <v>0.861</v>
      </c>
      <c r="AR255" s="5" t="n">
        <v>0.123</v>
      </c>
      <c r="AS255" s="5" t="n">
        <v>0.005</v>
      </c>
      <c r="AT255" s="5" t="n">
        <v>0.9340000000000001</v>
      </c>
      <c r="AU255" s="5" t="n">
        <v>0.08500000000000001</v>
      </c>
      <c r="AV255" s="5" t="n">
        <v>1</v>
      </c>
      <c r="AW255" s="5" t="n">
        <v>0.986</v>
      </c>
      <c r="AX255" s="5" t="n">
        <v>0.123</v>
      </c>
      <c r="AY255" s="5" t="n">
        <v>0.006</v>
      </c>
      <c r="AZ255" s="5" t="n">
        <v>1.07</v>
      </c>
      <c r="BA255" s="5" t="n">
        <v>0.08500000000000001</v>
      </c>
      <c r="BB255" s="5" t="n">
        <v>1</v>
      </c>
      <c r="BC255" s="5" t="n">
        <v>0.598</v>
      </c>
      <c r="BD255" s="5" t="n">
        <v>0.123</v>
      </c>
      <c r="BE255" s="5" t="n">
        <v>0.004</v>
      </c>
      <c r="BF255" s="5" t="n">
        <v>0.649</v>
      </c>
      <c r="BG255" s="5" t="n">
        <v>0.08500000000000001</v>
      </c>
      <c r="BH255" s="5" t="n">
        <v>1</v>
      </c>
      <c r="BI255" s="5" t="n">
        <v>0.612</v>
      </c>
      <c r="BJ255" s="5" t="n">
        <v>0.123</v>
      </c>
      <c r="BK255" s="5" t="n">
        <v>0.004</v>
      </c>
      <c r="BL255" s="5" t="n">
        <v>0.664</v>
      </c>
      <c r="BM255" s="5" t="n">
        <v>0.08500000000000001</v>
      </c>
      <c r="BN255" s="5" t="n">
        <v>1</v>
      </c>
      <c r="BO255" s="5" t="n">
        <v>0</v>
      </c>
      <c r="BP255" s="5" t="n">
        <v>0</v>
      </c>
      <c r="BQ255" s="5" t="n">
        <v>0.24</v>
      </c>
      <c r="BR255" s="5" t="n">
        <v>0</v>
      </c>
      <c r="BS255" s="5" t="n">
        <v>0.167</v>
      </c>
      <c r="BT255" s="5" t="n">
        <v>0</v>
      </c>
      <c r="BU255" s="5" t="n">
        <v>0</v>
      </c>
      <c r="BV255" s="5" t="n">
        <v>0.24</v>
      </c>
      <c r="BW255" s="5" t="n">
        <v>0.08500000000000001</v>
      </c>
      <c r="BX255" s="5" t="n">
        <v>0.167</v>
      </c>
      <c r="BY255" s="5" t="n">
        <v>12.729</v>
      </c>
      <c r="BZ255" s="5" t="n">
        <v>0</v>
      </c>
      <c r="CA255" s="5" t="n">
        <v>12.729</v>
      </c>
      <c r="CB255" s="5" t="n">
        <v>0</v>
      </c>
      <c r="CC255" s="5" t="n">
        <v>97.90000000000001</v>
      </c>
      <c r="CD255" s="5" t="n">
        <v>7.95</v>
      </c>
      <c r="CE255" s="5" t="n">
        <v>0.616</v>
      </c>
      <c r="CF255" s="5" t="n">
        <v>106.222</v>
      </c>
      <c r="CG255" s="5" t="n">
        <v>0.08500000000000001</v>
      </c>
      <c r="CH255" s="5" t="n">
        <v>1</v>
      </c>
      <c r="CI255" s="5" t="n">
        <v>0</v>
      </c>
      <c r="CJ255" s="5" t="n">
        <v>0</v>
      </c>
      <c r="CK255" s="5" t="n">
        <v>0</v>
      </c>
      <c r="CL255" s="5" t="n">
        <v>0</v>
      </c>
      <c r="CM255" s="5" t="n">
        <v>0</v>
      </c>
      <c r="CN255" s="5" t="n">
        <v>0</v>
      </c>
      <c r="CO255" s="5" t="n">
        <v>0</v>
      </c>
      <c r="CP255" s="5" t="n">
        <v>0</v>
      </c>
      <c r="CQ255" s="5" t="n">
        <v>1.294</v>
      </c>
      <c r="CR255" s="5" t="n">
        <v>0</v>
      </c>
      <c r="CS255" s="5" t="n">
        <v>5.158</v>
      </c>
      <c r="CT255" s="5" t="n">
        <v>10.485</v>
      </c>
      <c r="CU255" s="5" t="n">
        <v>31.326</v>
      </c>
    </row>
    <row r="256">
      <c r="A256" s="5" t="inlineStr">
        <is>
          <t>ERI2023</t>
        </is>
      </c>
      <c r="B256" s="5" t="inlineStr">
        <is>
          <t>ERI</t>
        </is>
      </c>
      <c r="C256" s="5" t="inlineStr">
        <is>
          <t>ERI</t>
        </is>
      </c>
      <c r="D256" s="5" t="inlineStr">
        <is>
          <t>Eritrea</t>
        </is>
      </c>
      <c r="E256" s="5" t="n">
        <v>2023</v>
      </c>
      <c r="F256" s="5" t="n">
        <v>0.08500000000000001</v>
      </c>
      <c r="G256" s="5" t="n">
        <v>6.147</v>
      </c>
      <c r="H256" s="5" t="n">
        <v>1.286</v>
      </c>
      <c r="I256" s="5" t="n">
        <v>0</v>
      </c>
      <c r="J256" s="5" t="n">
        <v>6.147</v>
      </c>
      <c r="K256" s="5" t="n">
        <v>0</v>
      </c>
      <c r="L256" s="5" t="n">
        <v>1</v>
      </c>
      <c r="M256" s="5" t="n">
        <v>7.886</v>
      </c>
      <c r="N256" s="5" t="n">
        <v>3.857</v>
      </c>
      <c r="O256" s="5" t="n">
        <v>0</v>
      </c>
      <c r="P256" s="5" t="n">
        <v>7.886</v>
      </c>
      <c r="Q256" s="5" t="n">
        <v>0</v>
      </c>
      <c r="R256" s="5" t="n">
        <v>1</v>
      </c>
      <c r="S256" s="5" t="n">
        <v>12.575</v>
      </c>
      <c r="T256" s="5" t="n">
        <v>7.714</v>
      </c>
      <c r="U256" s="5" t="n">
        <v>0.118</v>
      </c>
      <c r="V256" s="5" t="n">
        <v>13.644</v>
      </c>
      <c r="W256" s="5" t="n">
        <v>0.08500000000000001</v>
      </c>
      <c r="X256" s="5" t="n">
        <v>1</v>
      </c>
      <c r="Y256" s="5" t="n">
        <v>12.908</v>
      </c>
      <c r="Z256" s="5" t="n">
        <v>1.745</v>
      </c>
      <c r="AA256" s="5" t="n">
        <v>0</v>
      </c>
      <c r="AB256" s="5" t="n">
        <v>12.908</v>
      </c>
      <c r="AC256" s="5" t="n">
        <v>0</v>
      </c>
      <c r="AD256" s="5" t="n">
        <v>1</v>
      </c>
      <c r="AE256" s="5" t="n">
        <v>14.194</v>
      </c>
      <c r="AF256" s="5" t="n">
        <v>3.319</v>
      </c>
      <c r="AG256" s="5" t="n">
        <v>0</v>
      </c>
      <c r="AH256" s="5" t="n">
        <v>14.194</v>
      </c>
      <c r="AI256" s="5" t="n">
        <v>0</v>
      </c>
      <c r="AJ256" s="5" t="n">
        <v>1</v>
      </c>
      <c r="AK256" s="5" t="n">
        <v>21.908</v>
      </c>
      <c r="AL256" s="5" t="n">
        <v>11.668</v>
      </c>
      <c r="AM256" s="5" t="n">
        <v>0.206</v>
      </c>
      <c r="AN256" s="5" t="n">
        <v>23.77</v>
      </c>
      <c r="AO256" s="5" t="n">
        <v>0.08500000000000001</v>
      </c>
      <c r="AP256" s="5" t="n">
        <v>1</v>
      </c>
      <c r="AQ256" s="5" t="n">
        <v>0.76</v>
      </c>
      <c r="AR256" s="5" t="n">
        <v>0.129</v>
      </c>
      <c r="AS256" s="5" t="n">
        <v>0.007</v>
      </c>
      <c r="AT256" s="5" t="n">
        <v>0.825</v>
      </c>
      <c r="AU256" s="5" t="n">
        <v>0.08500000000000001</v>
      </c>
      <c r="AV256" s="5" t="n">
        <v>1</v>
      </c>
      <c r="AW256" s="5" t="n">
        <v>0.8110000000000001</v>
      </c>
      <c r="AX256" s="5" t="n">
        <v>0.129</v>
      </c>
      <c r="AY256" s="5" t="n">
        <v>0.008</v>
      </c>
      <c r="AZ256" s="5" t="n">
        <v>0.88</v>
      </c>
      <c r="BA256" s="5" t="n">
        <v>0.08500000000000001</v>
      </c>
      <c r="BB256" s="5" t="n">
        <v>1</v>
      </c>
      <c r="BC256" s="5" t="n">
        <v>0.535</v>
      </c>
      <c r="BD256" s="5" t="n">
        <v>0.129</v>
      </c>
      <c r="BE256" s="5" t="n">
        <v>0.005</v>
      </c>
      <c r="BF256" s="5" t="n">
        <v>0.58</v>
      </c>
      <c r="BG256" s="5" t="n">
        <v>0.08500000000000001</v>
      </c>
      <c r="BH256" s="5" t="n">
        <v>1</v>
      </c>
      <c r="BI256" s="5" t="n">
        <v>0.579</v>
      </c>
      <c r="BJ256" s="5" t="n">
        <v>0.129</v>
      </c>
      <c r="BK256" s="5" t="n">
        <v>0.005</v>
      </c>
      <c r="BL256" s="5" t="n">
        <v>0.629</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13.254</v>
      </c>
      <c r="BZ256" s="5" t="n">
        <v>0</v>
      </c>
      <c r="CA256" s="5" t="n">
        <v>13.254</v>
      </c>
      <c r="CB256" s="5" t="n">
        <v>0</v>
      </c>
      <c r="CC256" s="5" t="n">
        <v>83.248</v>
      </c>
      <c r="CD256" s="5" t="n">
        <v>7.95</v>
      </c>
      <c r="CE256" s="5" t="n">
        <v>0.783</v>
      </c>
      <c r="CF256" s="5" t="n">
        <v>90.324</v>
      </c>
      <c r="CG256" s="5" t="n">
        <v>0.08500000000000001</v>
      </c>
      <c r="CH256" s="5" t="n">
        <v>1</v>
      </c>
      <c r="CI256" s="5" t="n">
        <v>0</v>
      </c>
      <c r="CJ256" s="5" t="n">
        <v>0</v>
      </c>
      <c r="CK256" s="5" t="n">
        <v>0</v>
      </c>
      <c r="CL256" s="5" t="n">
        <v>0</v>
      </c>
      <c r="CM256" s="5" t="n">
        <v>0</v>
      </c>
      <c r="CN256" s="5" t="n">
        <v>0</v>
      </c>
      <c r="CO256" s="5" t="n">
        <v>0</v>
      </c>
      <c r="CP256" s="5" t="n">
        <v>0</v>
      </c>
      <c r="CQ256" s="5" t="n">
        <v>1.348</v>
      </c>
      <c r="CR256" s="5" t="n">
        <v>0</v>
      </c>
      <c r="CS256" s="5" t="n">
        <v>5.37</v>
      </c>
      <c r="CT256" s="5" t="n">
        <v>4.861</v>
      </c>
      <c r="CU256" s="5" t="n">
        <v>11.622</v>
      </c>
    </row>
    <row r="257">
      <c r="A257" s="5" t="inlineStr">
        <is>
          <t>ERI2024</t>
        </is>
      </c>
      <c r="B257" s="5" t="inlineStr">
        <is>
          <t>ERI</t>
        </is>
      </c>
      <c r="C257" s="5" t="inlineStr">
        <is>
          <t>ERI</t>
        </is>
      </c>
      <c r="D257" s="5" t="inlineStr">
        <is>
          <t>Eritrea</t>
        </is>
      </c>
      <c r="E257" s="5" t="n">
        <v>2024</v>
      </c>
      <c r="F257" s="5" t="n">
        <v>0.08500000000000001</v>
      </c>
      <c r="G257" s="5" t="n">
        <v>5.575</v>
      </c>
      <c r="H257" s="5" t="n">
        <v>1.324</v>
      </c>
      <c r="I257" s="5" t="n">
        <v>0</v>
      </c>
      <c r="J257" s="5" t="n">
        <v>5.575</v>
      </c>
      <c r="K257" s="5" t="n">
        <v>0</v>
      </c>
      <c r="L257" s="5" t="n">
        <v>1</v>
      </c>
      <c r="M257" s="5" t="n">
        <v>7.124</v>
      </c>
      <c r="N257" s="5" t="n">
        <v>3.971</v>
      </c>
      <c r="O257" s="5" t="n">
        <v>0</v>
      </c>
      <c r="P257" s="5" t="n">
        <v>7.124</v>
      </c>
      <c r="Q257" s="5" t="n">
        <v>0</v>
      </c>
      <c r="R257" s="5" t="n">
        <v>1</v>
      </c>
      <c r="S257" s="5" t="n">
        <v>12.193</v>
      </c>
      <c r="T257" s="5" t="n">
        <v>7.942</v>
      </c>
      <c r="U257" s="5" t="n">
        <v>0.141</v>
      </c>
      <c r="V257" s="5" t="n">
        <v>13.229</v>
      </c>
      <c r="W257" s="5" t="n">
        <v>0.08500000000000001</v>
      </c>
      <c r="X257" s="5" t="n">
        <v>1</v>
      </c>
      <c r="Y257" s="5" t="n">
        <v>11.492</v>
      </c>
      <c r="Z257" s="5" t="n">
        <v>1.553</v>
      </c>
      <c r="AA257" s="5" t="n">
        <v>0</v>
      </c>
      <c r="AB257" s="5" t="n">
        <v>11.492</v>
      </c>
      <c r="AC257" s="5" t="n">
        <v>0</v>
      </c>
      <c r="AD257" s="5" t="n">
        <v>1</v>
      </c>
      <c r="AE257" s="5" t="n">
        <v>12.815</v>
      </c>
      <c r="AF257" s="5" t="n">
        <v>2.997</v>
      </c>
      <c r="AG257" s="5" t="n">
        <v>0</v>
      </c>
      <c r="AH257" s="5" t="n">
        <v>12.815</v>
      </c>
      <c r="AI257" s="5" t="n">
        <v>0</v>
      </c>
      <c r="AJ257" s="5" t="n">
        <v>1</v>
      </c>
      <c r="AK257" s="5" t="n">
        <v>20.757</v>
      </c>
      <c r="AL257" s="5" t="n">
        <v>11.055</v>
      </c>
      <c r="AM257" s="5" t="n">
        <v>0.24</v>
      </c>
      <c r="AN257" s="5" t="n">
        <v>22.521</v>
      </c>
      <c r="AO257" s="5" t="n">
        <v>0.08500000000000001</v>
      </c>
      <c r="AP257" s="5" t="n">
        <v>1</v>
      </c>
      <c r="AQ257" s="5" t="n">
        <v>0.724</v>
      </c>
      <c r="AR257" s="5" t="n">
        <v>0.132</v>
      </c>
      <c r="AS257" s="5" t="n">
        <v>0.008</v>
      </c>
      <c r="AT257" s="5" t="n">
        <v>0.786</v>
      </c>
      <c r="AU257" s="5" t="n">
        <v>0.08500000000000001</v>
      </c>
      <c r="AV257" s="5" t="n">
        <v>1</v>
      </c>
      <c r="AW257" s="5" t="n">
        <v>0.75</v>
      </c>
      <c r="AX257" s="5" t="n">
        <v>0.132</v>
      </c>
      <c r="AY257" s="5" t="n">
        <v>0.008999999999999999</v>
      </c>
      <c r="AZ257" s="5" t="n">
        <v>0.8139999999999999</v>
      </c>
      <c r="BA257" s="5" t="n">
        <v>0.08500000000000001</v>
      </c>
      <c r="BB257" s="5" t="n">
        <v>1</v>
      </c>
      <c r="BC257" s="5" t="n">
        <v>0.513</v>
      </c>
      <c r="BD257" s="5" t="n">
        <v>0.132</v>
      </c>
      <c r="BE257" s="5" t="n">
        <v>0.006</v>
      </c>
      <c r="BF257" s="5" t="n">
        <v>0.5570000000000001</v>
      </c>
      <c r="BG257" s="5" t="n">
        <v>0.08500000000000001</v>
      </c>
      <c r="BH257" s="5" t="n">
        <v>1</v>
      </c>
      <c r="BI257" s="5" t="n">
        <v>0.591</v>
      </c>
      <c r="BJ257" s="5" t="n">
        <v>0.132</v>
      </c>
      <c r="BK257" s="5" t="n">
        <v>0.007</v>
      </c>
      <c r="BL257" s="5" t="n">
        <v>0.642</v>
      </c>
      <c r="BM257" s="5" t="n">
        <v>0.08500000000000001</v>
      </c>
      <c r="BN257" s="5" t="n">
        <v>1</v>
      </c>
      <c r="BO257" s="5" t="n">
        <v>0</v>
      </c>
      <c r="BP257" s="5" t="n">
        <v>0</v>
      </c>
      <c r="BQ257" s="5" t="n">
        <v>0.247</v>
      </c>
      <c r="BR257" s="5" t="n">
        <v>0</v>
      </c>
      <c r="BS257" s="5" t="n">
        <v>0.167</v>
      </c>
      <c r="BT257" s="5" t="n">
        <v>0</v>
      </c>
      <c r="BU257" s="5" t="n">
        <v>0</v>
      </c>
      <c r="BV257" s="5" t="n">
        <v>0.247</v>
      </c>
      <c r="BW257" s="5" t="n">
        <v>0.08500000000000001</v>
      </c>
      <c r="BX257" s="5" t="n">
        <v>0.167</v>
      </c>
      <c r="BY257" s="5" t="n">
        <v>13.646</v>
      </c>
      <c r="BZ257" s="5" t="n">
        <v>0</v>
      </c>
      <c r="CA257" s="5" t="n">
        <v>13.646</v>
      </c>
      <c r="CB257" s="5" t="n">
        <v>0</v>
      </c>
      <c r="CC257" s="5" t="n">
        <v>82.58799999999999</v>
      </c>
      <c r="CD257" s="5" t="n">
        <v>7.95</v>
      </c>
      <c r="CE257" s="5" t="n">
        <v>0.956</v>
      </c>
      <c r="CF257" s="5" t="n">
        <v>89.608</v>
      </c>
      <c r="CG257" s="5" t="n">
        <v>0.08500000000000001</v>
      </c>
      <c r="CH257" s="5" t="n">
        <v>1</v>
      </c>
      <c r="CI257" s="5" t="n">
        <v>0</v>
      </c>
      <c r="CJ257" s="5" t="n">
        <v>0</v>
      </c>
      <c r="CK257" s="5" t="n">
        <v>0</v>
      </c>
      <c r="CL257" s="5" t="n">
        <v>0</v>
      </c>
      <c r="CM257" s="5" t="n">
        <v>0</v>
      </c>
      <c r="CN257" s="5" t="n">
        <v>0</v>
      </c>
      <c r="CO257" s="5" t="n">
        <v>0</v>
      </c>
      <c r="CP257" s="5" t="n">
        <v>0</v>
      </c>
      <c r="CQ257" s="5" t="n">
        <v>1.387</v>
      </c>
      <c r="CR257" s="5" t="n">
        <v>0</v>
      </c>
      <c r="CS257" s="5" t="n">
        <v>5.529</v>
      </c>
      <c r="CT257" s="5" t="n">
        <v>4.251</v>
      </c>
      <c r="CU257" s="5" t="n">
        <v>10.168</v>
      </c>
    </row>
    <row r="258">
      <c r="A258" s="5" t="inlineStr">
        <is>
          <t>EST2021</t>
        </is>
      </c>
      <c r="B258" s="5" t="inlineStr">
        <is>
          <t>EST</t>
        </is>
      </c>
      <c r="C258" s="5" t="inlineStr">
        <is>
          <t>EST</t>
        </is>
      </c>
      <c r="D258" s="5" t="inlineStr">
        <is>
          <t>Estonia</t>
        </is>
      </c>
      <c r="E258" s="5" t="n">
        <v>2021</v>
      </c>
      <c r="F258" s="5" t="n">
        <v>0.2</v>
      </c>
      <c r="G258" s="5" t="n">
        <v>1.774</v>
      </c>
      <c r="H258" s="5" t="n">
        <v>0.572</v>
      </c>
      <c r="I258" s="5" t="n">
        <v>2.742</v>
      </c>
      <c r="J258" s="5" t="n">
        <v>4.515</v>
      </c>
      <c r="K258" s="5" t="n">
        <v>0</v>
      </c>
      <c r="L258" s="5" t="n">
        <v>1</v>
      </c>
      <c r="M258" s="5" t="n">
        <v>2.919</v>
      </c>
      <c r="N258" s="5" t="n">
        <v>1.717</v>
      </c>
      <c r="O258" s="5" t="n">
        <v>2.702</v>
      </c>
      <c r="P258" s="5" t="n">
        <v>5.621</v>
      </c>
      <c r="Q258" s="5" t="n">
        <v>0</v>
      </c>
      <c r="R258" s="5" t="n">
        <v>1</v>
      </c>
      <c r="S258" s="5" t="n">
        <v>4.635</v>
      </c>
      <c r="T258" s="5" t="n">
        <v>3.434</v>
      </c>
      <c r="U258" s="5" t="n">
        <v>0.756</v>
      </c>
      <c r="V258" s="5" t="n">
        <v>6.47</v>
      </c>
      <c r="W258" s="5" t="n">
        <v>0.2</v>
      </c>
      <c r="X258" s="5" t="n">
        <v>1</v>
      </c>
      <c r="Y258" s="5" t="n">
        <v>11.978</v>
      </c>
      <c r="Z258" s="5" t="n">
        <v>1.323</v>
      </c>
      <c r="AA258" s="5" t="n">
        <v>5.549</v>
      </c>
      <c r="AB258" s="5" t="n">
        <v>17.527</v>
      </c>
      <c r="AC258" s="5" t="n">
        <v>0</v>
      </c>
      <c r="AD258" s="5" t="n">
        <v>1</v>
      </c>
      <c r="AE258" s="5" t="n">
        <v>11.934</v>
      </c>
      <c r="AF258" s="5" t="n">
        <v>2.348</v>
      </c>
      <c r="AG258" s="5" t="n">
        <v>5.593</v>
      </c>
      <c r="AH258" s="5" t="n">
        <v>17.527</v>
      </c>
      <c r="AI258" s="5" t="n">
        <v>0</v>
      </c>
      <c r="AJ258" s="5" t="n">
        <v>1</v>
      </c>
      <c r="AK258" s="5" t="n">
        <v>16.329</v>
      </c>
      <c r="AL258" s="5" t="n">
        <v>8.013999999999999</v>
      </c>
      <c r="AM258" s="5" t="n">
        <v>-0.107</v>
      </c>
      <c r="AN258" s="5" t="n">
        <v>19.466</v>
      </c>
      <c r="AO258" s="5" t="n">
        <v>0.2</v>
      </c>
      <c r="AP258" s="5" t="n">
        <v>1</v>
      </c>
      <c r="AQ258" s="5" t="n">
        <v>0.619</v>
      </c>
      <c r="AR258" s="5" t="n">
        <v>0.114</v>
      </c>
      <c r="AS258" s="5" t="n">
        <v>0.787</v>
      </c>
      <c r="AT258" s="5" t="n">
        <v>1.687</v>
      </c>
      <c r="AU258" s="5" t="n">
        <v>0.2</v>
      </c>
      <c r="AV258" s="5" t="n">
        <v>1</v>
      </c>
      <c r="AW258" s="5" t="n">
        <v>0.599</v>
      </c>
      <c r="AX258" s="5" t="n">
        <v>0.114</v>
      </c>
      <c r="AY258" s="5" t="n">
        <v>0.621</v>
      </c>
      <c r="AZ258" s="5" t="n">
        <v>1.465</v>
      </c>
      <c r="BA258" s="5" t="n">
        <v>0.2</v>
      </c>
      <c r="BB258" s="5" t="n">
        <v>1</v>
      </c>
      <c r="BC258" s="5" t="n">
        <v>0.439</v>
      </c>
      <c r="BD258" s="5" t="n">
        <v>0.114</v>
      </c>
      <c r="BE258" s="5" t="n">
        <v>0.261</v>
      </c>
      <c r="BF258" s="5" t="n">
        <v>0.839</v>
      </c>
      <c r="BG258" s="5" t="n">
        <v>0.2</v>
      </c>
      <c r="BH258" s="5" t="n">
        <v>1</v>
      </c>
      <c r="BI258" s="5" t="n">
        <v>0.505</v>
      </c>
      <c r="BJ258" s="5" t="n">
        <v>0.114</v>
      </c>
      <c r="BK258" s="5" t="n">
        <v>0.362</v>
      </c>
      <c r="BL258" s="5" t="n">
        <v>1.04</v>
      </c>
      <c r="BM258" s="5" t="n">
        <v>0.2</v>
      </c>
      <c r="BN258" s="5" t="n">
        <v>1</v>
      </c>
      <c r="BO258" s="5" t="n">
        <v>0</v>
      </c>
      <c r="BP258" s="5" t="n">
        <v>0.015</v>
      </c>
      <c r="BQ258" s="5" t="n">
        <v>0.125</v>
      </c>
      <c r="BR258" s="5" t="n">
        <v>0</v>
      </c>
      <c r="BS258" s="5" t="n">
        <v>1</v>
      </c>
      <c r="BT258" s="5" t="n">
        <v>0</v>
      </c>
      <c r="BU258" s="5" t="n">
        <v>0.015</v>
      </c>
      <c r="BV258" s="5" t="n">
        <v>0.193</v>
      </c>
      <c r="BW258" s="5" t="n">
        <v>0.2</v>
      </c>
      <c r="BX258" s="5" t="n">
        <v>0.667</v>
      </c>
      <c r="BY258" s="5" t="n">
        <v>11.787</v>
      </c>
      <c r="BZ258" s="5" t="n">
        <v>0</v>
      </c>
      <c r="CA258" s="5" t="n">
        <v>11.787</v>
      </c>
      <c r="CB258" s="5" t="n">
        <v>0</v>
      </c>
      <c r="CC258" s="5" t="n">
        <v>78.125</v>
      </c>
      <c r="CD258" s="5" t="n">
        <v>7.95</v>
      </c>
      <c r="CE258" s="5" t="n">
        <v>68.926</v>
      </c>
      <c r="CF258" s="5" t="n">
        <v>176.461</v>
      </c>
      <c r="CG258" s="5" t="n">
        <v>0.2</v>
      </c>
      <c r="CH258" s="5" t="n">
        <v>1</v>
      </c>
      <c r="CI258" s="5" t="n">
        <v>0</v>
      </c>
      <c r="CJ258" s="5" t="n">
        <v>0</v>
      </c>
      <c r="CK258" s="5" t="n">
        <v>0</v>
      </c>
      <c r="CL258" s="5" t="n">
        <v>0</v>
      </c>
      <c r="CM258" s="5" t="n">
        <v>0</v>
      </c>
      <c r="CN258" s="5" t="n">
        <v>0</v>
      </c>
      <c r="CO258" s="5" t="n">
        <v>0</v>
      </c>
      <c r="CP258" s="5" t="n">
        <v>0.999</v>
      </c>
      <c r="CQ258" s="5" t="n">
        <v>1.198</v>
      </c>
      <c r="CR258" s="5" t="n">
        <v>0</v>
      </c>
      <c r="CS258" s="5" t="n">
        <v>4.776</v>
      </c>
      <c r="CT258" s="5" t="n">
        <v>3.852</v>
      </c>
      <c r="CU258" s="5" t="n">
        <v>8.009</v>
      </c>
    </row>
    <row r="259">
      <c r="A259" s="5" t="inlineStr">
        <is>
          <t>EST2022</t>
        </is>
      </c>
      <c r="B259" s="5" t="inlineStr">
        <is>
          <t>EST</t>
        </is>
      </c>
      <c r="C259" s="5" t="inlineStr">
        <is>
          <t>EST</t>
        </is>
      </c>
      <c r="D259" s="5" t="inlineStr">
        <is>
          <t>Estonia</t>
        </is>
      </c>
      <c r="E259" s="5" t="n">
        <v>2022</v>
      </c>
      <c r="F259" s="5" t="n">
        <v>0.2</v>
      </c>
      <c r="G259" s="5" t="n">
        <v>1.914</v>
      </c>
      <c r="H259" s="5" t="n">
        <v>0.618</v>
      </c>
      <c r="I259" s="5" t="n">
        <v>9.448</v>
      </c>
      <c r="J259" s="5" t="n">
        <v>11.362</v>
      </c>
      <c r="K259" s="5" t="n">
        <v>0</v>
      </c>
      <c r="L259" s="5" t="n">
        <v>1</v>
      </c>
      <c r="M259" s="5" t="n">
        <v>3.15</v>
      </c>
      <c r="N259" s="5" t="n">
        <v>1.853</v>
      </c>
      <c r="O259" s="5" t="n">
        <v>8.891</v>
      </c>
      <c r="P259" s="5" t="n">
        <v>12.041</v>
      </c>
      <c r="Q259" s="5" t="n">
        <v>0</v>
      </c>
      <c r="R259" s="5" t="n">
        <v>1</v>
      </c>
      <c r="S259" s="5" t="n">
        <v>5.003</v>
      </c>
      <c r="T259" s="5" t="n">
        <v>3.706</v>
      </c>
      <c r="U259" s="5" t="n">
        <v>0.8090000000000001</v>
      </c>
      <c r="V259" s="5" t="n">
        <v>6.872</v>
      </c>
      <c r="W259" s="5" t="n">
        <v>0.2</v>
      </c>
      <c r="X259" s="5" t="n">
        <v>1</v>
      </c>
      <c r="Y259" s="5" t="n">
        <v>29.224</v>
      </c>
      <c r="Z259" s="5" t="n">
        <v>3.066</v>
      </c>
      <c r="AA259" s="5" t="n">
        <v>10.043</v>
      </c>
      <c r="AB259" s="5" t="n">
        <v>39.267</v>
      </c>
      <c r="AC259" s="5" t="n">
        <v>0</v>
      </c>
      <c r="AD259" s="5" t="n">
        <v>1</v>
      </c>
      <c r="AE259" s="5" t="n">
        <v>29.272</v>
      </c>
      <c r="AF259" s="5" t="n">
        <v>5.427</v>
      </c>
      <c r="AG259" s="5" t="n">
        <v>9.994999999999999</v>
      </c>
      <c r="AH259" s="5" t="n">
        <v>39.267</v>
      </c>
      <c r="AI259" s="5" t="n">
        <v>0</v>
      </c>
      <c r="AJ259" s="5" t="n">
        <v>1</v>
      </c>
      <c r="AK259" s="5" t="n">
        <v>34.211</v>
      </c>
      <c r="AL259" s="5" t="n">
        <v>16.337</v>
      </c>
      <c r="AM259" s="5" t="n">
        <v>-7.457</v>
      </c>
      <c r="AN259" s="5" t="n">
        <v>32.105</v>
      </c>
      <c r="AO259" s="5" t="n">
        <v>0.2</v>
      </c>
      <c r="AP259" s="5" t="n">
        <v>1</v>
      </c>
      <c r="AQ259" s="5" t="n">
        <v>0.861</v>
      </c>
      <c r="AR259" s="5" t="n">
        <v>0.123</v>
      </c>
      <c r="AS259" s="5" t="n">
        <v>0.763</v>
      </c>
      <c r="AT259" s="5" t="n">
        <v>1.949</v>
      </c>
      <c r="AU259" s="5" t="n">
        <v>0.2</v>
      </c>
      <c r="AV259" s="5" t="n">
        <v>1</v>
      </c>
      <c r="AW259" s="5" t="n">
        <v>0.986</v>
      </c>
      <c r="AX259" s="5" t="n">
        <v>0.123</v>
      </c>
      <c r="AY259" s="5" t="n">
        <v>0.585</v>
      </c>
      <c r="AZ259" s="5" t="n">
        <v>1.885</v>
      </c>
      <c r="BA259" s="5" t="n">
        <v>0.2</v>
      </c>
      <c r="BB259" s="5" t="n">
        <v>1</v>
      </c>
      <c r="BC259" s="5" t="n">
        <v>0.598</v>
      </c>
      <c r="BD259" s="5" t="n">
        <v>0.123</v>
      </c>
      <c r="BE259" s="5" t="n">
        <v>0.154</v>
      </c>
      <c r="BF259" s="5" t="n">
        <v>0.902</v>
      </c>
      <c r="BG259" s="5" t="n">
        <v>0.2</v>
      </c>
      <c r="BH259" s="5" t="n">
        <v>1</v>
      </c>
      <c r="BI259" s="5" t="n">
        <v>0.612</v>
      </c>
      <c r="BJ259" s="5" t="n">
        <v>0.123</v>
      </c>
      <c r="BK259" s="5" t="n">
        <v>0.593</v>
      </c>
      <c r="BL259" s="5" t="n">
        <v>1.447</v>
      </c>
      <c r="BM259" s="5" t="n">
        <v>0.2</v>
      </c>
      <c r="BN259" s="5" t="n">
        <v>1</v>
      </c>
      <c r="BO259" s="5" t="n">
        <v>0</v>
      </c>
      <c r="BP259" s="5" t="n">
        <v>0.013</v>
      </c>
      <c r="BQ259" s="5" t="n">
        <v>0.206</v>
      </c>
      <c r="BR259" s="5" t="n">
        <v>0</v>
      </c>
      <c r="BS259" s="5" t="n">
        <v>1</v>
      </c>
      <c r="BT259" s="5" t="n">
        <v>0</v>
      </c>
      <c r="BU259" s="5" t="n">
        <v>0.013</v>
      </c>
      <c r="BV259" s="5" t="n">
        <v>0.248</v>
      </c>
      <c r="BW259" s="5" t="n">
        <v>0.2</v>
      </c>
      <c r="BX259" s="5" t="n">
        <v>0.667</v>
      </c>
      <c r="BY259" s="5" t="n">
        <v>12.729</v>
      </c>
      <c r="BZ259" s="5" t="n">
        <v>0</v>
      </c>
      <c r="CA259" s="5" t="n">
        <v>12.729</v>
      </c>
      <c r="CB259" s="5" t="n">
        <v>0</v>
      </c>
      <c r="CC259" s="5" t="n">
        <v>97.90000000000001</v>
      </c>
      <c r="CD259" s="5" t="n">
        <v>7.95</v>
      </c>
      <c r="CE259" s="5" t="n">
        <v>127.099</v>
      </c>
      <c r="CF259" s="5" t="n">
        <v>269.999</v>
      </c>
      <c r="CG259" s="5" t="n">
        <v>0.2</v>
      </c>
      <c r="CH259" s="5" t="n">
        <v>1</v>
      </c>
      <c r="CI259" s="5" t="n">
        <v>0</v>
      </c>
      <c r="CJ259" s="5" t="n">
        <v>0</v>
      </c>
      <c r="CK259" s="5" t="n">
        <v>0</v>
      </c>
      <c r="CL259" s="5" t="n">
        <v>0</v>
      </c>
      <c r="CM259" s="5" t="n">
        <v>0</v>
      </c>
      <c r="CN259" s="5" t="n">
        <v>0</v>
      </c>
      <c r="CO259" s="5" t="n">
        <v>0</v>
      </c>
      <c r="CP259" s="5" t="n">
        <v>0.999</v>
      </c>
      <c r="CQ259" s="5" t="n">
        <v>1.294</v>
      </c>
      <c r="CR259" s="5" t="n">
        <v>0</v>
      </c>
      <c r="CS259" s="5" t="n">
        <v>5.158</v>
      </c>
      <c r="CT259" s="5" t="n">
        <v>4.748</v>
      </c>
      <c r="CU259" s="5" t="n">
        <v>25.164</v>
      </c>
    </row>
    <row r="260">
      <c r="A260" s="5" t="inlineStr">
        <is>
          <t>EST2023</t>
        </is>
      </c>
      <c r="B260" s="5" t="inlineStr">
        <is>
          <t>EST</t>
        </is>
      </c>
      <c r="C260" s="5" t="inlineStr">
        <is>
          <t>EST</t>
        </is>
      </c>
      <c r="D260" s="5" t="inlineStr">
        <is>
          <t>Estonia</t>
        </is>
      </c>
      <c r="E260" s="5" t="n">
        <v>2023</v>
      </c>
      <c r="F260" s="5" t="n">
        <v>0.2</v>
      </c>
      <c r="G260" s="5" t="n">
        <v>1.995</v>
      </c>
      <c r="H260" s="5" t="n">
        <v>0.643</v>
      </c>
      <c r="I260" s="5" t="n">
        <v>10.898</v>
      </c>
      <c r="J260" s="5" t="n">
        <v>12.893</v>
      </c>
      <c r="K260" s="5" t="n">
        <v>0</v>
      </c>
      <c r="L260" s="5" t="n">
        <v>1</v>
      </c>
      <c r="M260" s="5" t="n">
        <v>3.277</v>
      </c>
      <c r="N260" s="5" t="n">
        <v>1.929</v>
      </c>
      <c r="O260" s="5" t="n">
        <v>10.305</v>
      </c>
      <c r="P260" s="5" t="n">
        <v>13.582</v>
      </c>
      <c r="Q260" s="5" t="n">
        <v>0</v>
      </c>
      <c r="R260" s="5" t="n">
        <v>1</v>
      </c>
      <c r="S260" s="5" t="n">
        <v>5.21</v>
      </c>
      <c r="T260" s="5" t="n">
        <v>3.858</v>
      </c>
      <c r="U260" s="5" t="n">
        <v>0.822</v>
      </c>
      <c r="V260" s="5" t="n">
        <v>7.082</v>
      </c>
      <c r="W260" s="5" t="n">
        <v>0.2</v>
      </c>
      <c r="X260" s="5" t="n">
        <v>1</v>
      </c>
      <c r="Y260" s="5" t="n">
        <v>18.916</v>
      </c>
      <c r="Z260" s="5" t="n">
        <v>2.119</v>
      </c>
      <c r="AA260" s="5" t="n">
        <v>7.721</v>
      </c>
      <c r="AB260" s="5" t="n">
        <v>26.637</v>
      </c>
      <c r="AC260" s="5" t="n">
        <v>0</v>
      </c>
      <c r="AD260" s="5" t="n">
        <v>1</v>
      </c>
      <c r="AE260" s="5" t="n">
        <v>19.014</v>
      </c>
      <c r="AF260" s="5" t="n">
        <v>3.787</v>
      </c>
      <c r="AG260" s="5" t="n">
        <v>7.622</v>
      </c>
      <c r="AH260" s="5" t="n">
        <v>26.637</v>
      </c>
      <c r="AI260" s="5" t="n">
        <v>0</v>
      </c>
      <c r="AJ260" s="5" t="n">
        <v>1</v>
      </c>
      <c r="AK260" s="5" t="n">
        <v>24.157</v>
      </c>
      <c r="AL260" s="5" t="n">
        <v>11.967</v>
      </c>
      <c r="AM260" s="5" t="n">
        <v>-0.507</v>
      </c>
      <c r="AN260" s="5" t="n">
        <v>28.38</v>
      </c>
      <c r="AO260" s="5" t="n">
        <v>0.2</v>
      </c>
      <c r="AP260" s="5" t="n">
        <v>1</v>
      </c>
      <c r="AQ260" s="5" t="n">
        <v>0.76</v>
      </c>
      <c r="AR260" s="5" t="n">
        <v>0.129</v>
      </c>
      <c r="AS260" s="5" t="n">
        <v>0.786</v>
      </c>
      <c r="AT260" s="5" t="n">
        <v>1.856</v>
      </c>
      <c r="AU260" s="5" t="n">
        <v>0.2</v>
      </c>
      <c r="AV260" s="5" t="n">
        <v>1</v>
      </c>
      <c r="AW260" s="5" t="n">
        <v>0.8110000000000001</v>
      </c>
      <c r="AX260" s="5" t="n">
        <v>0.129</v>
      </c>
      <c r="AY260" s="5" t="n">
        <v>0.638</v>
      </c>
      <c r="AZ260" s="5" t="n">
        <v>1.739</v>
      </c>
      <c r="BA260" s="5" t="n">
        <v>0.2</v>
      </c>
      <c r="BB260" s="5" t="n">
        <v>1</v>
      </c>
      <c r="BC260" s="5" t="n">
        <v>0.535</v>
      </c>
      <c r="BD260" s="5" t="n">
        <v>0.129</v>
      </c>
      <c r="BE260" s="5" t="n">
        <v>0.095</v>
      </c>
      <c r="BF260" s="5" t="n">
        <v>0.755</v>
      </c>
      <c r="BG260" s="5" t="n">
        <v>0.2</v>
      </c>
      <c r="BH260" s="5" t="n">
        <v>1</v>
      </c>
      <c r="BI260" s="5" t="n">
        <v>0.579</v>
      </c>
      <c r="BJ260" s="5" t="n">
        <v>0.129</v>
      </c>
      <c r="BK260" s="5" t="n">
        <v>0.449</v>
      </c>
      <c r="BL260" s="5" t="n">
        <v>1.234</v>
      </c>
      <c r="BM260" s="5" t="n">
        <v>0.2</v>
      </c>
      <c r="BN260" s="5" t="n">
        <v>1</v>
      </c>
      <c r="BO260" s="5" t="n">
        <v>0</v>
      </c>
      <c r="BP260" s="5" t="n">
        <v>0.014</v>
      </c>
      <c r="BQ260" s="5" t="n">
        <v>0.147</v>
      </c>
      <c r="BR260" s="5" t="n">
        <v>0</v>
      </c>
      <c r="BS260" s="5" t="n">
        <v>1</v>
      </c>
      <c r="BT260" s="5" t="n">
        <v>0</v>
      </c>
      <c r="BU260" s="5" t="n">
        <v>0.014</v>
      </c>
      <c r="BV260" s="5" t="n">
        <v>0.243</v>
      </c>
      <c r="BW260" s="5" t="n">
        <v>0.2</v>
      </c>
      <c r="BX260" s="5" t="n">
        <v>0.667</v>
      </c>
      <c r="BY260" s="5" t="n">
        <v>13.254</v>
      </c>
      <c r="BZ260" s="5" t="n">
        <v>0</v>
      </c>
      <c r="CA260" s="5" t="n">
        <v>13.254</v>
      </c>
      <c r="CB260" s="5" t="n">
        <v>0</v>
      </c>
      <c r="CC260" s="5" t="n">
        <v>83.248</v>
      </c>
      <c r="CD260" s="5" t="n">
        <v>7.95</v>
      </c>
      <c r="CE260" s="5" t="n">
        <v>119.584</v>
      </c>
      <c r="CF260" s="5" t="n">
        <v>243.399</v>
      </c>
      <c r="CG260" s="5" t="n">
        <v>0.2</v>
      </c>
      <c r="CH260" s="5" t="n">
        <v>1</v>
      </c>
      <c r="CI260" s="5" t="n">
        <v>0</v>
      </c>
      <c r="CJ260" s="5" t="n">
        <v>0</v>
      </c>
      <c r="CK260" s="5" t="n">
        <v>0</v>
      </c>
      <c r="CL260" s="5" t="n">
        <v>0</v>
      </c>
      <c r="CM260" s="5" t="n">
        <v>0</v>
      </c>
      <c r="CN260" s="5" t="n">
        <v>0</v>
      </c>
      <c r="CO260" s="5" t="n">
        <v>0</v>
      </c>
      <c r="CP260" s="5" t="n">
        <v>1</v>
      </c>
      <c r="CQ260" s="5" t="n">
        <v>1.348</v>
      </c>
      <c r="CR260" s="5" t="n">
        <v>0</v>
      </c>
      <c r="CS260" s="5" t="n">
        <v>5.37</v>
      </c>
      <c r="CT260" s="5" t="n">
        <v>23.964</v>
      </c>
      <c r="CU260" s="5" t="n">
        <v>14.805</v>
      </c>
    </row>
    <row r="261">
      <c r="A261" s="5" t="inlineStr">
        <is>
          <t>EST2024</t>
        </is>
      </c>
      <c r="B261" s="5" t="inlineStr">
        <is>
          <t>EST</t>
        </is>
      </c>
      <c r="C261" s="5" t="inlineStr">
        <is>
          <t>EST</t>
        </is>
      </c>
      <c r="D261" s="5" t="inlineStr">
        <is>
          <t>Estonia</t>
        </is>
      </c>
      <c r="E261" s="5" t="n">
        <v>2024</v>
      </c>
      <c r="F261" s="5" t="n">
        <v>0.2</v>
      </c>
      <c r="G261" s="5" t="n">
        <v>2.051</v>
      </c>
      <c r="H261" s="5" t="n">
        <v>0.662</v>
      </c>
      <c r="I261" s="5" t="n">
        <v>7.203</v>
      </c>
      <c r="J261" s="5" t="n">
        <v>9.254</v>
      </c>
      <c r="K261" s="5" t="n">
        <v>0</v>
      </c>
      <c r="L261" s="5" t="n">
        <v>1</v>
      </c>
      <c r="M261" s="5" t="n">
        <v>3.374</v>
      </c>
      <c r="N261" s="5" t="n">
        <v>1.986</v>
      </c>
      <c r="O261" s="5" t="n">
        <v>6.799</v>
      </c>
      <c r="P261" s="5" t="n">
        <v>10.173</v>
      </c>
      <c r="Q261" s="5" t="n">
        <v>0</v>
      </c>
      <c r="R261" s="5" t="n">
        <v>1</v>
      </c>
      <c r="S261" s="5" t="n">
        <v>5.361</v>
      </c>
      <c r="T261" s="5" t="n">
        <v>3.972</v>
      </c>
      <c r="U261" s="5" t="n">
        <v>0.894</v>
      </c>
      <c r="V261" s="5" t="n">
        <v>7.409</v>
      </c>
      <c r="W261" s="5" t="n">
        <v>0.22</v>
      </c>
      <c r="X261" s="5" t="n">
        <v>1</v>
      </c>
      <c r="Y261" s="5" t="n">
        <v>15.644</v>
      </c>
      <c r="Z261" s="5" t="n">
        <v>1.975</v>
      </c>
      <c r="AA261" s="5" t="n">
        <v>4.912</v>
      </c>
      <c r="AB261" s="5" t="n">
        <v>20.556</v>
      </c>
      <c r="AC261" s="5" t="n">
        <v>0</v>
      </c>
      <c r="AD261" s="5" t="n">
        <v>1</v>
      </c>
      <c r="AE261" s="5" t="n">
        <v>15.644</v>
      </c>
      <c r="AF261" s="5" t="n">
        <v>3.427</v>
      </c>
      <c r="AG261" s="5" t="n">
        <v>4.912</v>
      </c>
      <c r="AH261" s="5" t="n">
        <v>20.556</v>
      </c>
      <c r="AI261" s="5" t="n">
        <v>0</v>
      </c>
      <c r="AJ261" s="5" t="n">
        <v>1</v>
      </c>
      <c r="AK261" s="5" t="n">
        <v>20.238</v>
      </c>
      <c r="AL261" s="5" t="n">
        <v>10.294</v>
      </c>
      <c r="AM261" s="5" t="n">
        <v>-2.021</v>
      </c>
      <c r="AN261" s="5" t="n">
        <v>22.225</v>
      </c>
      <c r="AO261" s="5" t="n">
        <v>0.22</v>
      </c>
      <c r="AP261" s="5" t="n">
        <v>1</v>
      </c>
      <c r="AQ261" s="5" t="n">
        <v>0.724</v>
      </c>
      <c r="AR261" s="5" t="n">
        <v>0.132</v>
      </c>
      <c r="AS261" s="5" t="n">
        <v>0.761</v>
      </c>
      <c r="AT261" s="5" t="n">
        <v>1.812</v>
      </c>
      <c r="AU261" s="5" t="n">
        <v>0.22</v>
      </c>
      <c r="AV261" s="5" t="n">
        <v>1</v>
      </c>
      <c r="AW261" s="5" t="n">
        <v>0.75</v>
      </c>
      <c r="AX261" s="5" t="n">
        <v>0.132</v>
      </c>
      <c r="AY261" s="5" t="n">
        <v>0.615</v>
      </c>
      <c r="AZ261" s="5" t="n">
        <v>1.666</v>
      </c>
      <c r="BA261" s="5" t="n">
        <v>0.22</v>
      </c>
      <c r="BB261" s="5" t="n">
        <v>1</v>
      </c>
      <c r="BC261" s="5" t="n">
        <v>0.513</v>
      </c>
      <c r="BD261" s="5" t="n">
        <v>0.132</v>
      </c>
      <c r="BE261" s="5" t="n">
        <v>0.108</v>
      </c>
      <c r="BF261" s="5" t="n">
        <v>0.758</v>
      </c>
      <c r="BG261" s="5" t="n">
        <v>0.22</v>
      </c>
      <c r="BH261" s="5" t="n">
        <v>1</v>
      </c>
      <c r="BI261" s="5" t="n">
        <v>0.591</v>
      </c>
      <c r="BJ261" s="5" t="n">
        <v>0.132</v>
      </c>
      <c r="BK261" s="5" t="n">
        <v>0.359</v>
      </c>
      <c r="BL261" s="5" t="n">
        <v>1.159</v>
      </c>
      <c r="BM261" s="5" t="n">
        <v>0.22</v>
      </c>
      <c r="BN261" s="5" t="n">
        <v>1</v>
      </c>
      <c r="BO261" s="5" t="n">
        <v>0</v>
      </c>
      <c r="BP261" s="5" t="n">
        <v>0.013</v>
      </c>
      <c r="BQ261" s="5" t="n">
        <v>0.151</v>
      </c>
      <c r="BR261" s="5" t="n">
        <v>0</v>
      </c>
      <c r="BS261" s="5" t="n">
        <v>1</v>
      </c>
      <c r="BT261" s="5" t="n">
        <v>0</v>
      </c>
      <c r="BU261" s="5" t="n">
        <v>0.013</v>
      </c>
      <c r="BV261" s="5" t="n">
        <v>0.244</v>
      </c>
      <c r="BW261" s="5" t="n">
        <v>0.22</v>
      </c>
      <c r="BX261" s="5" t="n">
        <v>0.667</v>
      </c>
      <c r="BY261" s="5" t="n">
        <v>13.646</v>
      </c>
      <c r="BZ261" s="5" t="n">
        <v>0</v>
      </c>
      <c r="CA261" s="5" t="n">
        <v>13.646</v>
      </c>
      <c r="CB261" s="5" t="n">
        <v>0</v>
      </c>
      <c r="CC261" s="5" t="n">
        <v>82.58799999999999</v>
      </c>
      <c r="CD261" s="5" t="n">
        <v>7.95</v>
      </c>
      <c r="CE261" s="5" t="n">
        <v>102.705</v>
      </c>
      <c r="CF261" s="5" t="n">
        <v>226.058</v>
      </c>
      <c r="CG261" s="5" t="n">
        <v>0.22</v>
      </c>
      <c r="CH261" s="5" t="n">
        <v>1</v>
      </c>
      <c r="CI261" s="5" t="n">
        <v>0</v>
      </c>
      <c r="CJ261" s="5" t="n">
        <v>0</v>
      </c>
      <c r="CK261" s="5" t="n">
        <v>0</v>
      </c>
      <c r="CL261" s="5" t="n">
        <v>0</v>
      </c>
      <c r="CM261" s="5" t="n">
        <v>0</v>
      </c>
      <c r="CN261" s="5" t="n">
        <v>0</v>
      </c>
      <c r="CO261" s="5" t="n">
        <v>0</v>
      </c>
      <c r="CP261" s="5" t="n">
        <v>1</v>
      </c>
      <c r="CQ261" s="5" t="n">
        <v>1.387</v>
      </c>
      <c r="CR261" s="5" t="n">
        <v>0</v>
      </c>
      <c r="CS261" s="5" t="n">
        <v>5.529</v>
      </c>
      <c r="CT261" s="5" t="n">
        <v>11.886</v>
      </c>
      <c r="CU261" s="5" t="n">
        <v>10.037</v>
      </c>
    </row>
    <row r="262">
      <c r="A262" s="5" t="inlineStr">
        <is>
          <t>SWZ2021</t>
        </is>
      </c>
      <c r="B262" s="5" t="inlineStr">
        <is>
          <t>SWZ</t>
        </is>
      </c>
      <c r="C262" s="5" t="inlineStr">
        <is>
          <t>SWZ</t>
        </is>
      </c>
      <c r="D262" s="5" t="inlineStr">
        <is>
          <t>Eswatini</t>
        </is>
      </c>
      <c r="E262" s="5" t="n">
        <v>2021</v>
      </c>
      <c r="F262" s="5" t="n">
        <v>0.15</v>
      </c>
      <c r="G262" s="5" t="n">
        <v>5.897</v>
      </c>
      <c r="H262" s="5" t="n">
        <v>1.143</v>
      </c>
      <c r="I262" s="5" t="n">
        <v>0</v>
      </c>
      <c r="J262" s="5" t="n">
        <v>5.897</v>
      </c>
      <c r="K262" s="5" t="n">
        <v>0</v>
      </c>
      <c r="L262" s="5" t="n">
        <v>1</v>
      </c>
      <c r="M262" s="5" t="n">
        <v>7.964</v>
      </c>
      <c r="N262" s="5" t="n">
        <v>3.43</v>
      </c>
      <c r="O262" s="5" t="n">
        <v>0</v>
      </c>
      <c r="P262" s="5" t="n">
        <v>7.964</v>
      </c>
      <c r="Q262" s="5" t="n">
        <v>0</v>
      </c>
      <c r="R262" s="5" t="n">
        <v>1</v>
      </c>
      <c r="S262" s="5" t="n">
        <v>11.613</v>
      </c>
      <c r="T262" s="5" t="n">
        <v>6.86</v>
      </c>
      <c r="U262" s="5" t="n">
        <v>0</v>
      </c>
      <c r="V262" s="5" t="n">
        <v>13.355</v>
      </c>
      <c r="W262" s="5" t="n">
        <v>0.15</v>
      </c>
      <c r="X262" s="5" t="n">
        <v>1</v>
      </c>
      <c r="Y262" s="5" t="n">
        <v>15.672</v>
      </c>
      <c r="Z262" s="5" t="n">
        <v>2.118</v>
      </c>
      <c r="AA262" s="5" t="n">
        <v>0</v>
      </c>
      <c r="AB262" s="5" t="n">
        <v>15.672</v>
      </c>
      <c r="AC262" s="5" t="n">
        <v>0</v>
      </c>
      <c r="AD262" s="5" t="n">
        <v>1</v>
      </c>
      <c r="AE262" s="5" t="n">
        <v>16.816</v>
      </c>
      <c r="AF262" s="5" t="n">
        <v>3.932</v>
      </c>
      <c r="AG262" s="5" t="n">
        <v>0</v>
      </c>
      <c r="AH262" s="5" t="n">
        <v>16.816</v>
      </c>
      <c r="AI262" s="5" t="n">
        <v>0</v>
      </c>
      <c r="AJ262" s="5" t="n">
        <v>1</v>
      </c>
      <c r="AK262" s="5" t="n">
        <v>23.675</v>
      </c>
      <c r="AL262" s="5" t="n">
        <v>12.609</v>
      </c>
      <c r="AM262" s="5" t="n">
        <v>0</v>
      </c>
      <c r="AN262" s="5" t="n">
        <v>27.227</v>
      </c>
      <c r="AO262" s="5" t="n">
        <v>0.15</v>
      </c>
      <c r="AP262" s="5" t="n">
        <v>1</v>
      </c>
      <c r="AQ262" s="5" t="n">
        <v>0.619</v>
      </c>
      <c r="AR262" s="5" t="n">
        <v>0.114</v>
      </c>
      <c r="AS262" s="5" t="n">
        <v>0.243</v>
      </c>
      <c r="AT262" s="5" t="n">
        <v>0.992</v>
      </c>
      <c r="AU262" s="5" t="n">
        <v>0.15</v>
      </c>
      <c r="AV262" s="5" t="n">
        <v>1</v>
      </c>
      <c r="AW262" s="5" t="n">
        <v>0.599</v>
      </c>
      <c r="AX262" s="5" t="n">
        <v>0.114</v>
      </c>
      <c r="AY262" s="5" t="n">
        <v>0.188</v>
      </c>
      <c r="AZ262" s="5" t="n">
        <v>0.906</v>
      </c>
      <c r="BA262" s="5" t="n">
        <v>0.15</v>
      </c>
      <c r="BB262" s="5" t="n">
        <v>1</v>
      </c>
      <c r="BC262" s="5" t="n">
        <v>0.439</v>
      </c>
      <c r="BD262" s="5" t="n">
        <v>0.114</v>
      </c>
      <c r="BE262" s="5" t="n">
        <v>0</v>
      </c>
      <c r="BF262" s="5" t="n">
        <v>0.505</v>
      </c>
      <c r="BG262" s="5" t="n">
        <v>0.15</v>
      </c>
      <c r="BH262" s="5" t="n">
        <v>1</v>
      </c>
      <c r="BI262" s="5" t="n">
        <v>0.505</v>
      </c>
      <c r="BJ262" s="5" t="n">
        <v>0.114</v>
      </c>
      <c r="BK262" s="5" t="n">
        <v>0</v>
      </c>
      <c r="BL262" s="5" t="n">
        <v>0.58</v>
      </c>
      <c r="BM262" s="5" t="n">
        <v>0.15</v>
      </c>
      <c r="BN262" s="5" t="n">
        <v>1</v>
      </c>
      <c r="BO262" s="5" t="n">
        <v>0</v>
      </c>
      <c r="BP262" s="5" t="n">
        <v>0</v>
      </c>
      <c r="BQ262" s="5" t="n">
        <v>0.078</v>
      </c>
      <c r="BR262" s="5" t="n">
        <v>0</v>
      </c>
      <c r="BS262" s="5" t="n">
        <v>1</v>
      </c>
      <c r="BT262" s="5" t="n">
        <v>0</v>
      </c>
      <c r="BU262" s="5" t="n">
        <v>0</v>
      </c>
      <c r="BV262" s="5" t="n">
        <v>0.118</v>
      </c>
      <c r="BW262" s="5" t="n">
        <v>0.15</v>
      </c>
      <c r="BX262" s="5" t="n">
        <v>1</v>
      </c>
      <c r="BY262" s="5" t="n">
        <v>11.787</v>
      </c>
      <c r="BZ262" s="5" t="n">
        <v>0</v>
      </c>
      <c r="CA262" s="5" t="n">
        <v>11.787</v>
      </c>
      <c r="CB262" s="5" t="n">
        <v>0</v>
      </c>
      <c r="CC262" s="5" t="n">
        <v>78.125</v>
      </c>
      <c r="CD262" s="5" t="n">
        <v>7.95</v>
      </c>
      <c r="CE262" s="5" t="n">
        <v>0</v>
      </c>
      <c r="CF262" s="5" t="n">
        <v>89.84399999999999</v>
      </c>
      <c r="CG262" s="5" t="n">
        <v>0.15</v>
      </c>
      <c r="CH262" s="5" t="n">
        <v>1</v>
      </c>
      <c r="CI262" s="5" t="n">
        <v>0</v>
      </c>
      <c r="CJ262" s="5" t="n">
        <v>0</v>
      </c>
      <c r="CK262" s="5" t="n">
        <v>0</v>
      </c>
      <c r="CL262" s="5" t="n">
        <v>0</v>
      </c>
      <c r="CM262" s="5" t="n">
        <v>0</v>
      </c>
      <c r="CN262" s="5" t="n">
        <v>0</v>
      </c>
      <c r="CO262" s="5" t="n">
        <v>0</v>
      </c>
      <c r="CP262" s="5" t="n">
        <v>0</v>
      </c>
      <c r="CQ262" s="5" t="n">
        <v>1.198</v>
      </c>
      <c r="CR262" s="5" t="n">
        <v>0</v>
      </c>
      <c r="CS262" s="5" t="n">
        <v>4.776</v>
      </c>
      <c r="CT262" s="5" t="n">
        <v>4.753</v>
      </c>
      <c r="CU262" s="5" t="n">
        <v>15.162</v>
      </c>
    </row>
    <row r="263">
      <c r="A263" s="5" t="inlineStr">
        <is>
          <t>SWZ2022</t>
        </is>
      </c>
      <c r="B263" s="5" t="inlineStr">
        <is>
          <t>SWZ</t>
        </is>
      </c>
      <c r="C263" s="5" t="inlineStr">
        <is>
          <t>SWZ</t>
        </is>
      </c>
      <c r="D263" s="5" t="inlineStr">
        <is>
          <t>Eswatini</t>
        </is>
      </c>
      <c r="E263" s="5" t="n">
        <v>2022</v>
      </c>
      <c r="F263" s="5" t="n">
        <v>0.15</v>
      </c>
      <c r="G263" s="5" t="n">
        <v>11.72</v>
      </c>
      <c r="H263" s="5" t="n">
        <v>1.235</v>
      </c>
      <c r="I263" s="5" t="n">
        <v>0</v>
      </c>
      <c r="J263" s="5" t="n">
        <v>11.72</v>
      </c>
      <c r="K263" s="5" t="n">
        <v>0</v>
      </c>
      <c r="L263" s="5" t="n">
        <v>1</v>
      </c>
      <c r="M263" s="5" t="n">
        <v>9.782999999999999</v>
      </c>
      <c r="N263" s="5" t="n">
        <v>3.704</v>
      </c>
      <c r="O263" s="5" t="n">
        <v>0</v>
      </c>
      <c r="P263" s="5" t="n">
        <v>9.782999999999999</v>
      </c>
      <c r="Q263" s="5" t="n">
        <v>0</v>
      </c>
      <c r="R263" s="5" t="n">
        <v>1</v>
      </c>
      <c r="S263" s="5" t="n">
        <v>17.893</v>
      </c>
      <c r="T263" s="5" t="n">
        <v>7.408</v>
      </c>
      <c r="U263" s="5" t="n">
        <v>0.199</v>
      </c>
      <c r="V263" s="5" t="n">
        <v>20.577</v>
      </c>
      <c r="W263" s="5" t="n">
        <v>0.15</v>
      </c>
      <c r="X263" s="5" t="n">
        <v>1</v>
      </c>
      <c r="Y263" s="5" t="n">
        <v>31.7</v>
      </c>
      <c r="Z263" s="5" t="n">
        <v>4.284</v>
      </c>
      <c r="AA263" s="5" t="n">
        <v>0</v>
      </c>
      <c r="AB263" s="5" t="n">
        <v>31.7</v>
      </c>
      <c r="AC263" s="5" t="n">
        <v>0</v>
      </c>
      <c r="AD263" s="5" t="n">
        <v>1</v>
      </c>
      <c r="AE263" s="5" t="n">
        <v>32.935</v>
      </c>
      <c r="AF263" s="5" t="n">
        <v>7.701</v>
      </c>
      <c r="AG263" s="5" t="n">
        <v>0</v>
      </c>
      <c r="AH263" s="5" t="n">
        <v>32.935</v>
      </c>
      <c r="AI263" s="5" t="n">
        <v>0</v>
      </c>
      <c r="AJ263" s="5" t="n">
        <v>1</v>
      </c>
      <c r="AK263" s="5" t="n">
        <v>40.343</v>
      </c>
      <c r="AL263" s="5" t="n">
        <v>21.486</v>
      </c>
      <c r="AM263" s="5" t="n">
        <v>0.448</v>
      </c>
      <c r="AN263" s="5" t="n">
        <v>46.394</v>
      </c>
      <c r="AO263" s="5" t="n">
        <v>0.15</v>
      </c>
      <c r="AP263" s="5" t="n">
        <v>1</v>
      </c>
      <c r="AQ263" s="5" t="n">
        <v>0.861</v>
      </c>
      <c r="AR263" s="5" t="n">
        <v>0.123</v>
      </c>
      <c r="AS263" s="5" t="n">
        <v>0.25</v>
      </c>
      <c r="AT263" s="5" t="n">
        <v>1.263</v>
      </c>
      <c r="AU263" s="5" t="n">
        <v>0.15</v>
      </c>
      <c r="AV263" s="5" t="n">
        <v>1</v>
      </c>
      <c r="AW263" s="5" t="n">
        <v>0.986</v>
      </c>
      <c r="AX263" s="5" t="n">
        <v>0.123</v>
      </c>
      <c r="AY263" s="5" t="n">
        <v>0.172</v>
      </c>
      <c r="AZ263" s="5" t="n">
        <v>1.317</v>
      </c>
      <c r="BA263" s="5" t="n">
        <v>0.15</v>
      </c>
      <c r="BB263" s="5" t="n">
        <v>1</v>
      </c>
      <c r="BC263" s="5" t="n">
        <v>0.598</v>
      </c>
      <c r="BD263" s="5" t="n">
        <v>0.123</v>
      </c>
      <c r="BE263" s="5" t="n">
        <v>0.007</v>
      </c>
      <c r="BF263" s="5" t="n">
        <v>0.6879999999999999</v>
      </c>
      <c r="BG263" s="5" t="n">
        <v>0.15</v>
      </c>
      <c r="BH263" s="5" t="n">
        <v>1</v>
      </c>
      <c r="BI263" s="5" t="n">
        <v>0.612</v>
      </c>
      <c r="BJ263" s="5" t="n">
        <v>0.123</v>
      </c>
      <c r="BK263" s="5" t="n">
        <v>0.007</v>
      </c>
      <c r="BL263" s="5" t="n">
        <v>0.704</v>
      </c>
      <c r="BM263" s="5" t="n">
        <v>0.15</v>
      </c>
      <c r="BN263" s="5" t="n">
        <v>1</v>
      </c>
      <c r="BO263" s="5" t="n">
        <v>0</v>
      </c>
      <c r="BP263" s="5" t="n">
        <v>0</v>
      </c>
      <c r="BQ263" s="5" t="n">
        <v>0.07000000000000001</v>
      </c>
      <c r="BR263" s="5" t="n">
        <v>0</v>
      </c>
      <c r="BS263" s="5" t="n">
        <v>1</v>
      </c>
      <c r="BT263" s="5" t="n">
        <v>0</v>
      </c>
      <c r="BU263" s="5" t="n">
        <v>0</v>
      </c>
      <c r="BV263" s="5" t="n">
        <v>0.108</v>
      </c>
      <c r="BW263" s="5" t="n">
        <v>0.15</v>
      </c>
      <c r="BX263" s="5" t="n">
        <v>1</v>
      </c>
      <c r="BY263" s="5" t="n">
        <v>12.729</v>
      </c>
      <c r="BZ263" s="5" t="n">
        <v>0</v>
      </c>
      <c r="CA263" s="5" t="n">
        <v>12.729</v>
      </c>
      <c r="CB263" s="5" t="n">
        <v>0</v>
      </c>
      <c r="CC263" s="5" t="n">
        <v>97.90000000000001</v>
      </c>
      <c r="CD263" s="5" t="n">
        <v>7.95</v>
      </c>
      <c r="CE263" s="5" t="n">
        <v>1.087</v>
      </c>
      <c r="CF263" s="5" t="n">
        <v>112.585</v>
      </c>
      <c r="CG263" s="5" t="n">
        <v>0.15</v>
      </c>
      <c r="CH263" s="5" t="n">
        <v>1</v>
      </c>
      <c r="CI263" s="5" t="n">
        <v>0</v>
      </c>
      <c r="CJ263" s="5" t="n">
        <v>0</v>
      </c>
      <c r="CK263" s="5" t="n">
        <v>0</v>
      </c>
      <c r="CL263" s="5" t="n">
        <v>0</v>
      </c>
      <c r="CM263" s="5" t="n">
        <v>0</v>
      </c>
      <c r="CN263" s="5" t="n">
        <v>0</v>
      </c>
      <c r="CO263" s="5" t="n">
        <v>0</v>
      </c>
      <c r="CP263" s="5" t="n">
        <v>0</v>
      </c>
      <c r="CQ263" s="5" t="n">
        <v>1.294</v>
      </c>
      <c r="CR263" s="5" t="n">
        <v>0</v>
      </c>
      <c r="CS263" s="5" t="n">
        <v>5.158</v>
      </c>
      <c r="CT263" s="5" t="n">
        <v>10.485</v>
      </c>
      <c r="CU263" s="5" t="n">
        <v>31.326</v>
      </c>
    </row>
    <row r="264">
      <c r="A264" s="5" t="inlineStr">
        <is>
          <t>SWZ2023</t>
        </is>
      </c>
      <c r="B264" s="5" t="inlineStr">
        <is>
          <t>SWZ</t>
        </is>
      </c>
      <c r="C264" s="5" t="inlineStr">
        <is>
          <t>SWZ</t>
        </is>
      </c>
      <c r="D264" s="5" t="inlineStr">
        <is>
          <t>Eswatini</t>
        </is>
      </c>
      <c r="E264" s="5" t="n">
        <v>2023</v>
      </c>
      <c r="F264" s="5" t="n">
        <v>0.15</v>
      </c>
      <c r="G264" s="5" t="n">
        <v>6.147</v>
      </c>
      <c r="H264" s="5" t="n">
        <v>1.286</v>
      </c>
      <c r="I264" s="5" t="n">
        <v>0</v>
      </c>
      <c r="J264" s="5" t="n">
        <v>6.147</v>
      </c>
      <c r="K264" s="5" t="n">
        <v>0</v>
      </c>
      <c r="L264" s="5" t="n">
        <v>1</v>
      </c>
      <c r="M264" s="5" t="n">
        <v>7.886</v>
      </c>
      <c r="N264" s="5" t="n">
        <v>3.857</v>
      </c>
      <c r="O264" s="5" t="n">
        <v>0</v>
      </c>
      <c r="P264" s="5" t="n">
        <v>7.886</v>
      </c>
      <c r="Q264" s="5" t="n">
        <v>0</v>
      </c>
      <c r="R264" s="5" t="n">
        <v>1</v>
      </c>
      <c r="S264" s="5" t="n">
        <v>12.575</v>
      </c>
      <c r="T264" s="5" t="n">
        <v>7.714</v>
      </c>
      <c r="U264" s="5" t="n">
        <v>0.209</v>
      </c>
      <c r="V264" s="5" t="n">
        <v>14.461</v>
      </c>
      <c r="W264" s="5" t="n">
        <v>0.15</v>
      </c>
      <c r="X264" s="5" t="n">
        <v>1</v>
      </c>
      <c r="Y264" s="5" t="n">
        <v>12.364</v>
      </c>
      <c r="Z264" s="5" t="n">
        <v>1.671</v>
      </c>
      <c r="AA264" s="5" t="n">
        <v>0</v>
      </c>
      <c r="AB264" s="5" t="n">
        <v>12.364</v>
      </c>
      <c r="AC264" s="5" t="n">
        <v>0</v>
      </c>
      <c r="AD264" s="5" t="n">
        <v>1</v>
      </c>
      <c r="AE264" s="5" t="n">
        <v>13.649</v>
      </c>
      <c r="AF264" s="5" t="n">
        <v>3.192</v>
      </c>
      <c r="AG264" s="5" t="n">
        <v>0</v>
      </c>
      <c r="AH264" s="5" t="n">
        <v>13.649</v>
      </c>
      <c r="AI264" s="5" t="n">
        <v>0</v>
      </c>
      <c r="AJ264" s="5" t="n">
        <v>1</v>
      </c>
      <c r="AK264" s="5" t="n">
        <v>21.363</v>
      </c>
      <c r="AL264" s="5" t="n">
        <v>11.378</v>
      </c>
      <c r="AM264" s="5" t="n">
        <v>0.355</v>
      </c>
      <c r="AN264" s="5" t="n">
        <v>24.568</v>
      </c>
      <c r="AO264" s="5" t="n">
        <v>0.15</v>
      </c>
      <c r="AP264" s="5" t="n">
        <v>1</v>
      </c>
      <c r="AQ264" s="5" t="n">
        <v>0.76</v>
      </c>
      <c r="AR264" s="5" t="n">
        <v>0.129</v>
      </c>
      <c r="AS264" s="5" t="n">
        <v>0.282</v>
      </c>
      <c r="AT264" s="5" t="n">
        <v>1.18</v>
      </c>
      <c r="AU264" s="5" t="n">
        <v>0.15</v>
      </c>
      <c r="AV264" s="5" t="n">
        <v>1</v>
      </c>
      <c r="AW264" s="5" t="n">
        <v>0.8110000000000001</v>
      </c>
      <c r="AX264" s="5" t="n">
        <v>0.129</v>
      </c>
      <c r="AY264" s="5" t="n">
        <v>0.21</v>
      </c>
      <c r="AZ264" s="5" t="n">
        <v>1.156</v>
      </c>
      <c r="BA264" s="5" t="n">
        <v>0.15</v>
      </c>
      <c r="BB264" s="5" t="n">
        <v>1</v>
      </c>
      <c r="BC264" s="5" t="n">
        <v>0.535</v>
      </c>
      <c r="BD264" s="5" t="n">
        <v>0.129</v>
      </c>
      <c r="BE264" s="5" t="n">
        <v>0.008999999999999999</v>
      </c>
      <c r="BF264" s="5" t="n">
        <v>0.615</v>
      </c>
      <c r="BG264" s="5" t="n">
        <v>0.15</v>
      </c>
      <c r="BH264" s="5" t="n">
        <v>1</v>
      </c>
      <c r="BI264" s="5" t="n">
        <v>0.579</v>
      </c>
      <c r="BJ264" s="5" t="n">
        <v>0.129</v>
      </c>
      <c r="BK264" s="5" t="n">
        <v>0.01</v>
      </c>
      <c r="BL264" s="5" t="n">
        <v>0.666</v>
      </c>
      <c r="BM264" s="5" t="n">
        <v>0.15</v>
      </c>
      <c r="BN264" s="5" t="n">
        <v>1</v>
      </c>
      <c r="BO264" s="5" t="n">
        <v>0</v>
      </c>
      <c r="BP264" s="5" t="n">
        <v>0</v>
      </c>
      <c r="BQ264" s="5" t="n">
        <v>0.079</v>
      </c>
      <c r="BR264" s="5" t="n">
        <v>0</v>
      </c>
      <c r="BS264" s="5" t="n">
        <v>1</v>
      </c>
      <c r="BT264" s="5" t="n">
        <v>0</v>
      </c>
      <c r="BU264" s="5" t="n">
        <v>0</v>
      </c>
      <c r="BV264" s="5" t="n">
        <v>0.116</v>
      </c>
      <c r="BW264" s="5" t="n">
        <v>0.15</v>
      </c>
      <c r="BX264" s="5" t="n">
        <v>1</v>
      </c>
      <c r="BY264" s="5" t="n">
        <v>13.254</v>
      </c>
      <c r="BZ264" s="5" t="n">
        <v>0</v>
      </c>
      <c r="CA264" s="5" t="n">
        <v>13.254</v>
      </c>
      <c r="CB264" s="5" t="n">
        <v>0</v>
      </c>
      <c r="CC264" s="5" t="n">
        <v>83.248</v>
      </c>
      <c r="CD264" s="5" t="n">
        <v>7.95</v>
      </c>
      <c r="CE264" s="5" t="n">
        <v>1.383</v>
      </c>
      <c r="CF264" s="5" t="n">
        <v>95.735</v>
      </c>
      <c r="CG264" s="5" t="n">
        <v>0.15</v>
      </c>
      <c r="CH264" s="5" t="n">
        <v>1</v>
      </c>
      <c r="CI264" s="5" t="n">
        <v>0</v>
      </c>
      <c r="CJ264" s="5" t="n">
        <v>0</v>
      </c>
      <c r="CK264" s="5" t="n">
        <v>0</v>
      </c>
      <c r="CL264" s="5" t="n">
        <v>0</v>
      </c>
      <c r="CM264" s="5" t="n">
        <v>0</v>
      </c>
      <c r="CN264" s="5" t="n">
        <v>0</v>
      </c>
      <c r="CO264" s="5" t="n">
        <v>0</v>
      </c>
      <c r="CP264" s="5" t="n">
        <v>0</v>
      </c>
      <c r="CQ264" s="5" t="n">
        <v>1.348</v>
      </c>
      <c r="CR264" s="5" t="n">
        <v>0</v>
      </c>
      <c r="CS264" s="5" t="n">
        <v>5.37</v>
      </c>
      <c r="CT264" s="5" t="n">
        <v>4.861</v>
      </c>
      <c r="CU264" s="5" t="n">
        <v>11.622</v>
      </c>
    </row>
    <row r="265">
      <c r="A265" s="5" t="inlineStr">
        <is>
          <t>SWZ2024</t>
        </is>
      </c>
      <c r="B265" s="5" t="inlineStr">
        <is>
          <t>SWZ</t>
        </is>
      </c>
      <c r="C265" s="5" t="inlineStr">
        <is>
          <t>SWZ</t>
        </is>
      </c>
      <c r="D265" s="5" t="inlineStr">
        <is>
          <t>Eswatini</t>
        </is>
      </c>
      <c r="E265" s="5" t="n">
        <v>2024</v>
      </c>
      <c r="F265" s="5" t="n">
        <v>0.15</v>
      </c>
      <c r="G265" s="5" t="n">
        <v>5.575</v>
      </c>
      <c r="H265" s="5" t="n">
        <v>1.324</v>
      </c>
      <c r="I265" s="5" t="n">
        <v>0</v>
      </c>
      <c r="J265" s="5" t="n">
        <v>5.575</v>
      </c>
      <c r="K265" s="5" t="n">
        <v>0</v>
      </c>
      <c r="L265" s="5" t="n">
        <v>1</v>
      </c>
      <c r="M265" s="5" t="n">
        <v>7.124</v>
      </c>
      <c r="N265" s="5" t="n">
        <v>3.971</v>
      </c>
      <c r="O265" s="5" t="n">
        <v>0</v>
      </c>
      <c r="P265" s="5" t="n">
        <v>7.124</v>
      </c>
      <c r="Q265" s="5" t="n">
        <v>0</v>
      </c>
      <c r="R265" s="5" t="n">
        <v>1</v>
      </c>
      <c r="S265" s="5" t="n">
        <v>12.193</v>
      </c>
      <c r="T265" s="5" t="n">
        <v>7.942</v>
      </c>
      <c r="U265" s="5" t="n">
        <v>0.249</v>
      </c>
      <c r="V265" s="5" t="n">
        <v>14.022</v>
      </c>
      <c r="W265" s="5" t="n">
        <v>0.15</v>
      </c>
      <c r="X265" s="5" t="n">
        <v>1</v>
      </c>
      <c r="Y265" s="5" t="n">
        <v>11.088</v>
      </c>
      <c r="Z265" s="5" t="n">
        <v>1.499</v>
      </c>
      <c r="AA265" s="5" t="n">
        <v>0</v>
      </c>
      <c r="AB265" s="5" t="n">
        <v>11.088</v>
      </c>
      <c r="AC265" s="5" t="n">
        <v>0</v>
      </c>
      <c r="AD265" s="5" t="n">
        <v>1</v>
      </c>
      <c r="AE265" s="5" t="n">
        <v>12.412</v>
      </c>
      <c r="AF265" s="5" t="n">
        <v>2.902</v>
      </c>
      <c r="AG265" s="5" t="n">
        <v>0</v>
      </c>
      <c r="AH265" s="5" t="n">
        <v>12.412</v>
      </c>
      <c r="AI265" s="5" t="n">
        <v>0</v>
      </c>
      <c r="AJ265" s="5" t="n">
        <v>1</v>
      </c>
      <c r="AK265" s="5" t="n">
        <v>20.353</v>
      </c>
      <c r="AL265" s="5" t="n">
        <v>10.84</v>
      </c>
      <c r="AM265" s="5" t="n">
        <v>0.416</v>
      </c>
      <c r="AN265" s="5" t="n">
        <v>23.406</v>
      </c>
      <c r="AO265" s="5" t="n">
        <v>0.15</v>
      </c>
      <c r="AP265" s="5" t="n">
        <v>1</v>
      </c>
      <c r="AQ265" s="5" t="n">
        <v>0.724</v>
      </c>
      <c r="AR265" s="5" t="n">
        <v>0.132</v>
      </c>
      <c r="AS265" s="5" t="n">
        <v>0.301</v>
      </c>
      <c r="AT265" s="5" t="n">
        <v>1.156</v>
      </c>
      <c r="AU265" s="5" t="n">
        <v>0.15</v>
      </c>
      <c r="AV265" s="5" t="n">
        <v>1</v>
      </c>
      <c r="AW265" s="5" t="n">
        <v>0.75</v>
      </c>
      <c r="AX265" s="5" t="n">
        <v>0.132</v>
      </c>
      <c r="AY265" s="5" t="n">
        <v>0.23</v>
      </c>
      <c r="AZ265" s="5" t="n">
        <v>1.105</v>
      </c>
      <c r="BA265" s="5" t="n">
        <v>0.15</v>
      </c>
      <c r="BB265" s="5" t="n">
        <v>1</v>
      </c>
      <c r="BC265" s="5" t="n">
        <v>0.513</v>
      </c>
      <c r="BD265" s="5" t="n">
        <v>0.132</v>
      </c>
      <c r="BE265" s="5" t="n">
        <v>0.01</v>
      </c>
      <c r="BF265" s="5" t="n">
        <v>0.59</v>
      </c>
      <c r="BG265" s="5" t="n">
        <v>0.15</v>
      </c>
      <c r="BH265" s="5" t="n">
        <v>1</v>
      </c>
      <c r="BI265" s="5" t="n">
        <v>0.591</v>
      </c>
      <c r="BJ265" s="5" t="n">
        <v>0.132</v>
      </c>
      <c r="BK265" s="5" t="n">
        <v>0.012</v>
      </c>
      <c r="BL265" s="5" t="n">
        <v>0.68</v>
      </c>
      <c r="BM265" s="5" t="n">
        <v>0.15</v>
      </c>
      <c r="BN265" s="5" t="n">
        <v>1</v>
      </c>
      <c r="BO265" s="5" t="n">
        <v>0</v>
      </c>
      <c r="BP265" s="5" t="n">
        <v>0</v>
      </c>
      <c r="BQ265" s="5" t="n">
        <v>0.08799999999999999</v>
      </c>
      <c r="BR265" s="5" t="n">
        <v>0</v>
      </c>
      <c r="BS265" s="5" t="n">
        <v>1</v>
      </c>
      <c r="BT265" s="5" t="n">
        <v>0</v>
      </c>
      <c r="BU265" s="5" t="n">
        <v>0</v>
      </c>
      <c r="BV265" s="5" t="n">
        <v>0.124</v>
      </c>
      <c r="BW265" s="5" t="n">
        <v>0.15</v>
      </c>
      <c r="BX265" s="5" t="n">
        <v>1</v>
      </c>
      <c r="BY265" s="5" t="n">
        <v>13.646</v>
      </c>
      <c r="BZ265" s="5" t="n">
        <v>0</v>
      </c>
      <c r="CA265" s="5" t="n">
        <v>13.646</v>
      </c>
      <c r="CB265" s="5" t="n">
        <v>0</v>
      </c>
      <c r="CC265" s="5" t="n">
        <v>82.58799999999999</v>
      </c>
      <c r="CD265" s="5" t="n">
        <v>7.95</v>
      </c>
      <c r="CE265" s="5" t="n">
        <v>1.687</v>
      </c>
      <c r="CF265" s="5" t="n">
        <v>94.976</v>
      </c>
      <c r="CG265" s="5" t="n">
        <v>0.15</v>
      </c>
      <c r="CH265" s="5" t="n">
        <v>1</v>
      </c>
      <c r="CI265" s="5" t="n">
        <v>0</v>
      </c>
      <c r="CJ265" s="5" t="n">
        <v>0</v>
      </c>
      <c r="CK265" s="5" t="n">
        <v>0</v>
      </c>
      <c r="CL265" s="5" t="n">
        <v>0</v>
      </c>
      <c r="CM265" s="5" t="n">
        <v>0</v>
      </c>
      <c r="CN265" s="5" t="n">
        <v>0</v>
      </c>
      <c r="CO265" s="5" t="n">
        <v>0</v>
      </c>
      <c r="CP265" s="5" t="n">
        <v>0</v>
      </c>
      <c r="CQ265" s="5" t="n">
        <v>1.387</v>
      </c>
      <c r="CR265" s="5" t="n">
        <v>0</v>
      </c>
      <c r="CS265" s="5" t="n">
        <v>5.529</v>
      </c>
      <c r="CT265" s="5" t="n">
        <v>4.251</v>
      </c>
      <c r="CU265" s="5" t="n">
        <v>10.168</v>
      </c>
    </row>
    <row r="266">
      <c r="A266" s="5" t="inlineStr">
        <is>
          <t>ETH2021</t>
        </is>
      </c>
      <c r="B266" s="5" t="inlineStr">
        <is>
          <t>ETH</t>
        </is>
      </c>
      <c r="C266" s="5" t="inlineStr">
        <is>
          <t>ETH</t>
        </is>
      </c>
      <c r="D266" s="5" t="inlineStr">
        <is>
          <t>Ethiopia</t>
        </is>
      </c>
      <c r="E266" s="5" t="n">
        <v>2021</v>
      </c>
      <c r="F266" s="5" t="n">
        <v>0.15</v>
      </c>
      <c r="G266" s="5" t="n">
        <v>4.108</v>
      </c>
      <c r="H266" s="5" t="n">
        <v>0.896</v>
      </c>
      <c r="I266" s="5" t="n">
        <v>0</v>
      </c>
      <c r="J266" s="5" t="n">
        <v>4.108</v>
      </c>
      <c r="K266" s="5" t="n">
        <v>0</v>
      </c>
      <c r="L266" s="5" t="n">
        <v>1</v>
      </c>
      <c r="M266" s="5" t="n">
        <v>5.775</v>
      </c>
      <c r="N266" s="5" t="n">
        <v>2.687</v>
      </c>
      <c r="O266" s="5" t="n">
        <v>0.119</v>
      </c>
      <c r="P266" s="5" t="n">
        <v>5.894</v>
      </c>
      <c r="Q266" s="5" t="n">
        <v>0</v>
      </c>
      <c r="R266" s="5" t="n">
        <v>1</v>
      </c>
      <c r="S266" s="5" t="n">
        <v>8.585000000000001</v>
      </c>
      <c r="T266" s="5" t="n">
        <v>5.373</v>
      </c>
      <c r="U266" s="5" t="n">
        <v>0</v>
      </c>
      <c r="V266" s="5" t="n">
        <v>9.872999999999999</v>
      </c>
      <c r="W266" s="5" t="n">
        <v>0.15</v>
      </c>
      <c r="X266" s="5" t="n">
        <v>1</v>
      </c>
      <c r="Y266" s="5" t="n">
        <v>3.969</v>
      </c>
      <c r="Z266" s="5" t="n">
        <v>0.536</v>
      </c>
      <c r="AA266" s="5" t="n">
        <v>0</v>
      </c>
      <c r="AB266" s="5" t="n">
        <v>3.969</v>
      </c>
      <c r="AC266" s="5" t="n">
        <v>0</v>
      </c>
      <c r="AD266" s="5" t="n">
        <v>1</v>
      </c>
      <c r="AE266" s="5" t="n">
        <v>5.112</v>
      </c>
      <c r="AF266" s="5" t="n">
        <v>1.195</v>
      </c>
      <c r="AG266" s="5" t="n">
        <v>0</v>
      </c>
      <c r="AH266" s="5" t="n">
        <v>5.112</v>
      </c>
      <c r="AI266" s="5" t="n">
        <v>0</v>
      </c>
      <c r="AJ266" s="5" t="n">
        <v>1</v>
      </c>
      <c r="AK266" s="5" t="n">
        <v>11.972</v>
      </c>
      <c r="AL266" s="5" t="n">
        <v>6.376</v>
      </c>
      <c r="AM266" s="5" t="n">
        <v>0</v>
      </c>
      <c r="AN266" s="5" t="n">
        <v>13.768</v>
      </c>
      <c r="AO266" s="5" t="n">
        <v>0.15</v>
      </c>
      <c r="AP266" s="5" t="n">
        <v>1</v>
      </c>
      <c r="AQ266" s="5" t="n">
        <v>0.619</v>
      </c>
      <c r="AR266" s="5" t="n">
        <v>0.114</v>
      </c>
      <c r="AS266" s="5" t="n">
        <v>-0.099</v>
      </c>
      <c r="AT266" s="5" t="n">
        <v>0.598</v>
      </c>
      <c r="AU266" s="5" t="n">
        <v>0.15</v>
      </c>
      <c r="AV266" s="5" t="n">
        <v>1</v>
      </c>
      <c r="AW266" s="5" t="n">
        <v>0.599</v>
      </c>
      <c r="AX266" s="5" t="n">
        <v>0.114</v>
      </c>
      <c r="AY266" s="5" t="n">
        <v>-0.133</v>
      </c>
      <c r="AZ266" s="5" t="n">
        <v>0.537</v>
      </c>
      <c r="BA266" s="5" t="n">
        <v>0.15</v>
      </c>
      <c r="BB266" s="5" t="n">
        <v>1</v>
      </c>
      <c r="BC266" s="5" t="n">
        <v>0.439</v>
      </c>
      <c r="BD266" s="5" t="n">
        <v>0.114</v>
      </c>
      <c r="BE266" s="5" t="n">
        <v>0.016</v>
      </c>
      <c r="BF266" s="5" t="n">
        <v>0.523</v>
      </c>
      <c r="BG266" s="5" t="n">
        <v>0.15</v>
      </c>
      <c r="BH266" s="5" t="n">
        <v>1</v>
      </c>
      <c r="BI266" s="5" t="n">
        <v>0.505</v>
      </c>
      <c r="BJ266" s="5" t="n">
        <v>0.114</v>
      </c>
      <c r="BK266" s="5" t="n">
        <v>0.032</v>
      </c>
      <c r="BL266" s="5" t="n">
        <v>0.537</v>
      </c>
      <c r="BM266" s="5" t="n">
        <v>0</v>
      </c>
      <c r="BN266" s="5" t="n">
        <v>1</v>
      </c>
      <c r="BO266" s="5" t="n">
        <v>0</v>
      </c>
      <c r="BP266" s="5" t="n">
        <v>0</v>
      </c>
      <c r="BQ266" s="5" t="n">
        <v>0.028</v>
      </c>
      <c r="BR266" s="5" t="n">
        <v>0</v>
      </c>
      <c r="BS266" s="5" t="n">
        <v>0.667</v>
      </c>
      <c r="BT266" s="5" t="n">
        <v>0</v>
      </c>
      <c r="BU266" s="5" t="n">
        <v>0</v>
      </c>
      <c r="BV266" s="5" t="n">
        <v>0.048</v>
      </c>
      <c r="BW266" s="5" t="n">
        <v>0.15</v>
      </c>
      <c r="BX266" s="5" t="n">
        <v>0.667</v>
      </c>
      <c r="BY266" s="5" t="n">
        <v>11.787</v>
      </c>
      <c r="BZ266" s="5" t="n">
        <v>0</v>
      </c>
      <c r="CA266" s="5" t="n">
        <v>11.787</v>
      </c>
      <c r="CB266" s="5" t="n">
        <v>0</v>
      </c>
      <c r="CC266" s="5" t="n">
        <v>78.125</v>
      </c>
      <c r="CD266" s="5" t="n">
        <v>7.95</v>
      </c>
      <c r="CE266" s="5" t="n">
        <v>-2.409</v>
      </c>
      <c r="CF266" s="5" t="n">
        <v>87.07299999999999</v>
      </c>
      <c r="CG266" s="5" t="n">
        <v>0.15</v>
      </c>
      <c r="CH266" s="5" t="n">
        <v>1</v>
      </c>
      <c r="CI266" s="5" t="n">
        <v>0</v>
      </c>
      <c r="CJ266" s="5" t="n">
        <v>0</v>
      </c>
      <c r="CK266" s="5" t="n">
        <v>0</v>
      </c>
      <c r="CL266" s="5" t="n">
        <v>0</v>
      </c>
      <c r="CM266" s="5" t="n">
        <v>0</v>
      </c>
      <c r="CN266" s="5" t="n">
        <v>0</v>
      </c>
      <c r="CO266" s="5" t="n">
        <v>0</v>
      </c>
      <c r="CP266" s="5" t="n">
        <v>0.433</v>
      </c>
      <c r="CQ266" s="5" t="n">
        <v>1.198</v>
      </c>
      <c r="CR266" s="5" t="n">
        <v>0</v>
      </c>
      <c r="CS266" s="5" t="n">
        <v>4.049</v>
      </c>
      <c r="CT266" s="5" t="n">
        <v>4.753</v>
      </c>
      <c r="CU266" s="5" t="n">
        <v>15.162</v>
      </c>
    </row>
    <row r="267">
      <c r="A267" s="5" t="inlineStr">
        <is>
          <t>ETH2022</t>
        </is>
      </c>
      <c r="B267" s="5" t="inlineStr">
        <is>
          <t>ETH</t>
        </is>
      </c>
      <c r="C267" s="5" t="inlineStr">
        <is>
          <t>ETH</t>
        </is>
      </c>
      <c r="D267" s="5" t="inlineStr">
        <is>
          <t>Ethiopia</t>
        </is>
      </c>
      <c r="E267" s="5" t="n">
        <v>2022</v>
      </c>
      <c r="F267" s="5" t="n">
        <v>0.15</v>
      </c>
      <c r="G267" s="5" t="n">
        <v>7.468</v>
      </c>
      <c r="H267" s="5" t="n">
        <v>0.967</v>
      </c>
      <c r="I267" s="5" t="n">
        <v>0</v>
      </c>
      <c r="J267" s="5" t="n">
        <v>7.468</v>
      </c>
      <c r="K267" s="5" t="n">
        <v>0</v>
      </c>
      <c r="L267" s="5" t="n">
        <v>1</v>
      </c>
      <c r="M267" s="5" t="n">
        <v>6.906</v>
      </c>
      <c r="N267" s="5" t="n">
        <v>2.901</v>
      </c>
      <c r="O267" s="5" t="n">
        <v>0.159</v>
      </c>
      <c r="P267" s="5" t="n">
        <v>7.065</v>
      </c>
      <c r="Q267" s="5" t="n">
        <v>0</v>
      </c>
      <c r="R267" s="5" t="n">
        <v>1</v>
      </c>
      <c r="S267" s="5" t="n">
        <v>12.304</v>
      </c>
      <c r="T267" s="5" t="n">
        <v>5.803</v>
      </c>
      <c r="U267" s="5" t="n">
        <v>0.137</v>
      </c>
      <c r="V267" s="5" t="n">
        <v>14.149</v>
      </c>
      <c r="W267" s="5" t="n">
        <v>0.15</v>
      </c>
      <c r="X267" s="5" t="n">
        <v>1</v>
      </c>
      <c r="Y267" s="5" t="n">
        <v>15.126</v>
      </c>
      <c r="Z267" s="5" t="n">
        <v>2.044</v>
      </c>
      <c r="AA267" s="5" t="n">
        <v>0</v>
      </c>
      <c r="AB267" s="5" t="n">
        <v>15.126</v>
      </c>
      <c r="AC267" s="5" t="n">
        <v>0</v>
      </c>
      <c r="AD267" s="5" t="n">
        <v>1</v>
      </c>
      <c r="AE267" s="5" t="n">
        <v>16.361</v>
      </c>
      <c r="AF267" s="5" t="n">
        <v>3.826</v>
      </c>
      <c r="AG267" s="5" t="n">
        <v>0</v>
      </c>
      <c r="AH267" s="5" t="n">
        <v>16.361</v>
      </c>
      <c r="AI267" s="5" t="n">
        <v>0</v>
      </c>
      <c r="AJ267" s="5" t="n">
        <v>1</v>
      </c>
      <c r="AK267" s="5" t="n">
        <v>23.769</v>
      </c>
      <c r="AL267" s="5" t="n">
        <v>12.659</v>
      </c>
      <c r="AM267" s="5" t="n">
        <v>0.264</v>
      </c>
      <c r="AN267" s="5" t="n">
        <v>27.334</v>
      </c>
      <c r="AO267" s="5" t="n">
        <v>0.15</v>
      </c>
      <c r="AP267" s="5" t="n">
        <v>1</v>
      </c>
      <c r="AQ267" s="5" t="n">
        <v>0.861</v>
      </c>
      <c r="AR267" s="5" t="n">
        <v>0.123</v>
      </c>
      <c r="AS267" s="5" t="n">
        <v>-0.139</v>
      </c>
      <c r="AT267" s="5" t="n">
        <v>0.83</v>
      </c>
      <c r="AU267" s="5" t="n">
        <v>0.15</v>
      </c>
      <c r="AV267" s="5" t="n">
        <v>1</v>
      </c>
      <c r="AW267" s="5" t="n">
        <v>0.986</v>
      </c>
      <c r="AX267" s="5" t="n">
        <v>0.123</v>
      </c>
      <c r="AY267" s="5" t="n">
        <v>-0.267</v>
      </c>
      <c r="AZ267" s="5" t="n">
        <v>0.827</v>
      </c>
      <c r="BA267" s="5" t="n">
        <v>0.15</v>
      </c>
      <c r="BB267" s="5" t="n">
        <v>1</v>
      </c>
      <c r="BC267" s="5" t="n">
        <v>0.598</v>
      </c>
      <c r="BD267" s="5" t="n">
        <v>0.123</v>
      </c>
      <c r="BE267" s="5" t="n">
        <v>0.03</v>
      </c>
      <c r="BF267" s="5" t="n">
        <v>0.714</v>
      </c>
      <c r="BG267" s="5" t="n">
        <v>0.15</v>
      </c>
      <c r="BH267" s="5" t="n">
        <v>1</v>
      </c>
      <c r="BI267" s="5" t="n">
        <v>0.612</v>
      </c>
      <c r="BJ267" s="5" t="n">
        <v>0.123</v>
      </c>
      <c r="BK267" s="5" t="n">
        <v>0.214</v>
      </c>
      <c r="BL267" s="5" t="n">
        <v>0.827</v>
      </c>
      <c r="BM267" s="5" t="n">
        <v>0</v>
      </c>
      <c r="BN267" s="5" t="n">
        <v>1</v>
      </c>
      <c r="BO267" s="5" t="n">
        <v>0</v>
      </c>
      <c r="BP267" s="5" t="n">
        <v>0</v>
      </c>
      <c r="BQ267" s="5" t="n">
        <v>0.023</v>
      </c>
      <c r="BR267" s="5" t="n">
        <v>0</v>
      </c>
      <c r="BS267" s="5" t="n">
        <v>0.667</v>
      </c>
      <c r="BT267" s="5" t="n">
        <v>0</v>
      </c>
      <c r="BU267" s="5" t="n">
        <v>0</v>
      </c>
      <c r="BV267" s="5" t="n">
        <v>0.041</v>
      </c>
      <c r="BW267" s="5" t="n">
        <v>0.15</v>
      </c>
      <c r="BX267" s="5" t="n">
        <v>0.667</v>
      </c>
      <c r="BY267" s="5" t="n">
        <v>12.729</v>
      </c>
      <c r="BZ267" s="5" t="n">
        <v>0</v>
      </c>
      <c r="CA267" s="5" t="n">
        <v>12.729</v>
      </c>
      <c r="CB267" s="5" t="n">
        <v>0</v>
      </c>
      <c r="CC267" s="5" t="n">
        <v>97.90000000000001</v>
      </c>
      <c r="CD267" s="5" t="n">
        <v>7.95</v>
      </c>
      <c r="CE267" s="5" t="n">
        <v>22.085</v>
      </c>
      <c r="CF267" s="5" t="n">
        <v>137.983</v>
      </c>
      <c r="CG267" s="5" t="n">
        <v>0.15</v>
      </c>
      <c r="CH267" s="5" t="n">
        <v>1</v>
      </c>
      <c r="CI267" s="5" t="n">
        <v>0</v>
      </c>
      <c r="CJ267" s="5" t="n">
        <v>0</v>
      </c>
      <c r="CK267" s="5" t="n">
        <v>0</v>
      </c>
      <c r="CL267" s="5" t="n">
        <v>0</v>
      </c>
      <c r="CM267" s="5" t="n">
        <v>0</v>
      </c>
      <c r="CN267" s="5" t="n">
        <v>0</v>
      </c>
      <c r="CO267" s="5" t="n">
        <v>0</v>
      </c>
      <c r="CP267" s="5" t="n">
        <v>0.433</v>
      </c>
      <c r="CQ267" s="5" t="n">
        <v>1.294</v>
      </c>
      <c r="CR267" s="5" t="n">
        <v>0</v>
      </c>
      <c r="CS267" s="5" t="n">
        <v>4.373</v>
      </c>
      <c r="CT267" s="5" t="n">
        <v>10.485</v>
      </c>
      <c r="CU267" s="5" t="n">
        <v>31.326</v>
      </c>
    </row>
    <row r="268">
      <c r="A268" s="5" t="inlineStr">
        <is>
          <t>ETH2023</t>
        </is>
      </c>
      <c r="B268" s="5" t="inlineStr">
        <is>
          <t>ETH</t>
        </is>
      </c>
      <c r="C268" s="5" t="inlineStr">
        <is>
          <t>ETH</t>
        </is>
      </c>
      <c r="D268" s="5" t="inlineStr">
        <is>
          <t>Ethiopia</t>
        </is>
      </c>
      <c r="E268" s="5" t="n">
        <v>2023</v>
      </c>
      <c r="F268" s="5" t="n">
        <v>0.15</v>
      </c>
      <c r="G268" s="5" t="n">
        <v>4.457</v>
      </c>
      <c r="H268" s="5" t="n">
        <v>1.024</v>
      </c>
      <c r="I268" s="5" t="n">
        <v>0</v>
      </c>
      <c r="J268" s="5" t="n">
        <v>4.457</v>
      </c>
      <c r="K268" s="5" t="n">
        <v>0</v>
      </c>
      <c r="L268" s="5" t="n">
        <v>1</v>
      </c>
      <c r="M268" s="5" t="n">
        <v>6.012</v>
      </c>
      <c r="N268" s="5" t="n">
        <v>3.073</v>
      </c>
      <c r="O268" s="5" t="n">
        <v>0.111</v>
      </c>
      <c r="P268" s="5" t="n">
        <v>6.123</v>
      </c>
      <c r="Q268" s="5" t="n">
        <v>0</v>
      </c>
      <c r="R268" s="5" t="n">
        <v>1</v>
      </c>
      <c r="S268" s="5" t="n">
        <v>9.579000000000001</v>
      </c>
      <c r="T268" s="5" t="n">
        <v>6.146</v>
      </c>
      <c r="U268" s="5" t="n">
        <v>0.159</v>
      </c>
      <c r="V268" s="5" t="n">
        <v>11.016</v>
      </c>
      <c r="W268" s="5" t="n">
        <v>0.15</v>
      </c>
      <c r="X268" s="5" t="n">
        <v>1</v>
      </c>
      <c r="Y268" s="5" t="n">
        <v>7.362</v>
      </c>
      <c r="Z268" s="5" t="n">
        <v>0.995</v>
      </c>
      <c r="AA268" s="5" t="n">
        <v>0</v>
      </c>
      <c r="AB268" s="5" t="n">
        <v>7.362</v>
      </c>
      <c r="AC268" s="5" t="n">
        <v>0</v>
      </c>
      <c r="AD268" s="5" t="n">
        <v>1</v>
      </c>
      <c r="AE268" s="5" t="n">
        <v>8.648</v>
      </c>
      <c r="AF268" s="5" t="n">
        <v>2.022</v>
      </c>
      <c r="AG268" s="5" t="n">
        <v>0</v>
      </c>
      <c r="AH268" s="5" t="n">
        <v>8.648</v>
      </c>
      <c r="AI268" s="5" t="n">
        <v>0</v>
      </c>
      <c r="AJ268" s="5" t="n">
        <v>1</v>
      </c>
      <c r="AK268" s="5" t="n">
        <v>16.362</v>
      </c>
      <c r="AL268" s="5" t="n">
        <v>8.714</v>
      </c>
      <c r="AM268" s="5" t="n">
        <v>0.272</v>
      </c>
      <c r="AN268" s="5" t="n">
        <v>18.816</v>
      </c>
      <c r="AO268" s="5" t="n">
        <v>0.15</v>
      </c>
      <c r="AP268" s="5" t="n">
        <v>1</v>
      </c>
      <c r="AQ268" s="5" t="n">
        <v>0.76</v>
      </c>
      <c r="AR268" s="5" t="n">
        <v>0.129</v>
      </c>
      <c r="AS268" s="5" t="n">
        <v>0.342</v>
      </c>
      <c r="AT268" s="5" t="n">
        <v>1.268</v>
      </c>
      <c r="AU268" s="5" t="n">
        <v>0.15</v>
      </c>
      <c r="AV268" s="5" t="n">
        <v>1</v>
      </c>
      <c r="AW268" s="5" t="n">
        <v>0.8110000000000001</v>
      </c>
      <c r="AX268" s="5" t="n">
        <v>0.129</v>
      </c>
      <c r="AY268" s="5" t="n">
        <v>0.343</v>
      </c>
      <c r="AZ268" s="5" t="n">
        <v>1.328</v>
      </c>
      <c r="BA268" s="5" t="n">
        <v>0.15</v>
      </c>
      <c r="BB268" s="5" t="n">
        <v>1</v>
      </c>
      <c r="BC268" s="5" t="n">
        <v>0.535</v>
      </c>
      <c r="BD268" s="5" t="n">
        <v>0.129</v>
      </c>
      <c r="BE268" s="5" t="n">
        <v>0.029</v>
      </c>
      <c r="BF268" s="5" t="n">
        <v>0.638</v>
      </c>
      <c r="BG268" s="5" t="n">
        <v>0.15</v>
      </c>
      <c r="BH268" s="5" t="n">
        <v>1</v>
      </c>
      <c r="BI268" s="5" t="n">
        <v>0.579</v>
      </c>
      <c r="BJ268" s="5" t="n">
        <v>0.129</v>
      </c>
      <c r="BK268" s="5" t="n">
        <v>0.739</v>
      </c>
      <c r="BL268" s="5" t="n">
        <v>1.318</v>
      </c>
      <c r="BM268" s="5" t="n">
        <v>0</v>
      </c>
      <c r="BN268" s="5" t="n">
        <v>1</v>
      </c>
      <c r="BO268" s="5" t="n">
        <v>0</v>
      </c>
      <c r="BP268" s="5" t="n">
        <v>0</v>
      </c>
      <c r="BQ268" s="5" t="n">
        <v>0.022</v>
      </c>
      <c r="BR268" s="5" t="n">
        <v>0</v>
      </c>
      <c r="BS268" s="5" t="n">
        <v>0.667</v>
      </c>
      <c r="BT268" s="5" t="n">
        <v>0</v>
      </c>
      <c r="BU268" s="5" t="n">
        <v>0</v>
      </c>
      <c r="BV268" s="5" t="n">
        <v>0.039</v>
      </c>
      <c r="BW268" s="5" t="n">
        <v>0.15</v>
      </c>
      <c r="BX268" s="5" t="n">
        <v>0.667</v>
      </c>
      <c r="BY268" s="5" t="n">
        <v>13.254</v>
      </c>
      <c r="BZ268" s="5" t="n">
        <v>0</v>
      </c>
      <c r="CA268" s="5" t="n">
        <v>13.254</v>
      </c>
      <c r="CB268" s="5" t="n">
        <v>0</v>
      </c>
      <c r="CC268" s="5" t="n">
        <v>83.248</v>
      </c>
      <c r="CD268" s="5" t="n">
        <v>7.95</v>
      </c>
      <c r="CE268" s="5" t="n">
        <v>92.107</v>
      </c>
      <c r="CF268" s="5" t="n">
        <v>201.659</v>
      </c>
      <c r="CG268" s="5" t="n">
        <v>0.15</v>
      </c>
      <c r="CH268" s="5" t="n">
        <v>1</v>
      </c>
      <c r="CI268" s="5" t="n">
        <v>0</v>
      </c>
      <c r="CJ268" s="5" t="n">
        <v>0</v>
      </c>
      <c r="CK268" s="5" t="n">
        <v>0</v>
      </c>
      <c r="CL268" s="5" t="n">
        <v>0</v>
      </c>
      <c r="CM268" s="5" t="n">
        <v>0</v>
      </c>
      <c r="CN268" s="5" t="n">
        <v>0</v>
      </c>
      <c r="CO268" s="5" t="n">
        <v>0</v>
      </c>
      <c r="CP268" s="5" t="n">
        <v>0.407</v>
      </c>
      <c r="CQ268" s="5" t="n">
        <v>1.348</v>
      </c>
      <c r="CR268" s="5" t="n">
        <v>0</v>
      </c>
      <c r="CS268" s="5" t="n">
        <v>4.553</v>
      </c>
      <c r="CT268" s="5" t="n">
        <v>4.861</v>
      </c>
      <c r="CU268" s="5" t="n">
        <v>11.622</v>
      </c>
    </row>
    <row r="269">
      <c r="A269" s="5" t="inlineStr">
        <is>
          <t>ETH2024</t>
        </is>
      </c>
      <c r="B269" s="5" t="inlineStr">
        <is>
          <t>ETH</t>
        </is>
      </c>
      <c r="C269" s="5" t="inlineStr">
        <is>
          <t>ETH</t>
        </is>
      </c>
      <c r="D269" s="5" t="inlineStr">
        <is>
          <t>Ethiopia</t>
        </is>
      </c>
      <c r="E269" s="5" t="n">
        <v>2024</v>
      </c>
      <c r="F269" s="5" t="n">
        <v>0.15</v>
      </c>
      <c r="G269" s="5" t="n">
        <v>4.142</v>
      </c>
      <c r="H269" s="5" t="n">
        <v>1.055</v>
      </c>
      <c r="I269" s="5" t="n">
        <v>0</v>
      </c>
      <c r="J269" s="5" t="n">
        <v>4.142</v>
      </c>
      <c r="K269" s="5" t="n">
        <v>0</v>
      </c>
      <c r="L269" s="5" t="n">
        <v>1</v>
      </c>
      <c r="M269" s="5" t="n">
        <v>5.599</v>
      </c>
      <c r="N269" s="5" t="n">
        <v>3.164</v>
      </c>
      <c r="O269" s="5" t="n">
        <v>0.08699999999999999</v>
      </c>
      <c r="P269" s="5" t="n">
        <v>5.686</v>
      </c>
      <c r="Q269" s="5" t="n">
        <v>0</v>
      </c>
      <c r="R269" s="5" t="n">
        <v>1</v>
      </c>
      <c r="S269" s="5" t="n">
        <v>9.414999999999999</v>
      </c>
      <c r="T269" s="5" t="n">
        <v>6.328</v>
      </c>
      <c r="U269" s="5" t="n">
        <v>0.192</v>
      </c>
      <c r="V269" s="5" t="n">
        <v>10.827</v>
      </c>
      <c r="W269" s="5" t="n">
        <v>0.15</v>
      </c>
      <c r="X269" s="5" t="n">
        <v>1</v>
      </c>
      <c r="Y269" s="5" t="n">
        <v>6.861</v>
      </c>
      <c r="Z269" s="5" t="n">
        <v>0.927</v>
      </c>
      <c r="AA269" s="5" t="n">
        <v>0</v>
      </c>
      <c r="AB269" s="5" t="n">
        <v>6.861</v>
      </c>
      <c r="AC269" s="5" t="n">
        <v>0</v>
      </c>
      <c r="AD269" s="5" t="n">
        <v>1</v>
      </c>
      <c r="AE269" s="5" t="n">
        <v>8.185</v>
      </c>
      <c r="AF269" s="5" t="n">
        <v>1.914</v>
      </c>
      <c r="AG269" s="5" t="n">
        <v>0</v>
      </c>
      <c r="AH269" s="5" t="n">
        <v>8.185</v>
      </c>
      <c r="AI269" s="5" t="n">
        <v>0</v>
      </c>
      <c r="AJ269" s="5" t="n">
        <v>1</v>
      </c>
      <c r="AK269" s="5" t="n">
        <v>16.127</v>
      </c>
      <c r="AL269" s="5" t="n">
        <v>8.589</v>
      </c>
      <c r="AM269" s="5" t="n">
        <v>0.33</v>
      </c>
      <c r="AN269" s="5" t="n">
        <v>18.546</v>
      </c>
      <c r="AO269" s="5" t="n">
        <v>0.15</v>
      </c>
      <c r="AP269" s="5" t="n">
        <v>1</v>
      </c>
      <c r="AQ269" s="5" t="n">
        <v>0.724</v>
      </c>
      <c r="AR269" s="5" t="n">
        <v>0.132</v>
      </c>
      <c r="AS269" s="5" t="n">
        <v>0.142</v>
      </c>
      <c r="AT269" s="5" t="n">
        <v>0.996</v>
      </c>
      <c r="AU269" s="5" t="n">
        <v>0.15</v>
      </c>
      <c r="AV269" s="5" t="n">
        <v>1</v>
      </c>
      <c r="AW269" s="5" t="n">
        <v>0.75</v>
      </c>
      <c r="AX269" s="5" t="n">
        <v>0.132</v>
      </c>
      <c r="AY269" s="5" t="n">
        <v>0.128</v>
      </c>
      <c r="AZ269" s="5" t="n">
        <v>1.009</v>
      </c>
      <c r="BA269" s="5" t="n">
        <v>0.15</v>
      </c>
      <c r="BB269" s="5" t="n">
        <v>1</v>
      </c>
      <c r="BC269" s="5" t="n">
        <v>0.513</v>
      </c>
      <c r="BD269" s="5" t="n">
        <v>0.132</v>
      </c>
      <c r="BE269" s="5" t="n">
        <v>0.029</v>
      </c>
      <c r="BF269" s="5" t="n">
        <v>0.611</v>
      </c>
      <c r="BG269" s="5" t="n">
        <v>0.15</v>
      </c>
      <c r="BH269" s="5" t="n">
        <v>1</v>
      </c>
      <c r="BI269" s="5" t="n">
        <v>0.591</v>
      </c>
      <c r="BJ269" s="5" t="n">
        <v>0.132</v>
      </c>
      <c r="BK269" s="5" t="n">
        <v>0.405</v>
      </c>
      <c r="BL269" s="5" t="n">
        <v>0.997</v>
      </c>
      <c r="BM269" s="5" t="n">
        <v>0</v>
      </c>
      <c r="BN269" s="5" t="n">
        <v>1</v>
      </c>
      <c r="BO269" s="5" t="n">
        <v>0</v>
      </c>
      <c r="BP269" s="5" t="n">
        <v>0</v>
      </c>
      <c r="BQ269" s="5" t="n">
        <v>0.023</v>
      </c>
      <c r="BR269" s="5" t="n">
        <v>0</v>
      </c>
      <c r="BS269" s="5" t="n">
        <v>0.667</v>
      </c>
      <c r="BT269" s="5" t="n">
        <v>0</v>
      </c>
      <c r="BU269" s="5" t="n">
        <v>0</v>
      </c>
      <c r="BV269" s="5" t="n">
        <v>0.04</v>
      </c>
      <c r="BW269" s="5" t="n">
        <v>0.15</v>
      </c>
      <c r="BX269" s="5" t="n">
        <v>0.667</v>
      </c>
      <c r="BY269" s="5" t="n">
        <v>13.646</v>
      </c>
      <c r="BZ269" s="5" t="n">
        <v>0</v>
      </c>
      <c r="CA269" s="5" t="n">
        <v>13.646</v>
      </c>
      <c r="CB269" s="5" t="n">
        <v>0</v>
      </c>
      <c r="CC269" s="5" t="n">
        <v>82.58799999999999</v>
      </c>
      <c r="CD269" s="5" t="n">
        <v>7.95</v>
      </c>
      <c r="CE269" s="5" t="n">
        <v>52.055</v>
      </c>
      <c r="CF269" s="5" t="n">
        <v>154.84</v>
      </c>
      <c r="CG269" s="5" t="n">
        <v>0.15</v>
      </c>
      <c r="CH269" s="5" t="n">
        <v>1</v>
      </c>
      <c r="CI269" s="5" t="n">
        <v>0</v>
      </c>
      <c r="CJ269" s="5" t="n">
        <v>0</v>
      </c>
      <c r="CK269" s="5" t="n">
        <v>0</v>
      </c>
      <c r="CL269" s="5" t="n">
        <v>0</v>
      </c>
      <c r="CM269" s="5" t="n">
        <v>0</v>
      </c>
      <c r="CN269" s="5" t="n">
        <v>0</v>
      </c>
      <c r="CO269" s="5" t="n">
        <v>0</v>
      </c>
      <c r="CP269" s="5" t="n">
        <v>0.407</v>
      </c>
      <c r="CQ269" s="5" t="n">
        <v>1.387</v>
      </c>
      <c r="CR269" s="5" t="n">
        <v>0</v>
      </c>
      <c r="CS269" s="5" t="n">
        <v>4.688</v>
      </c>
      <c r="CT269" s="5" t="n">
        <v>4.251</v>
      </c>
      <c r="CU269" s="5" t="n">
        <v>10.168</v>
      </c>
    </row>
    <row r="270">
      <c r="A270" s="5" t="inlineStr">
        <is>
          <t>FRO2021</t>
        </is>
      </c>
      <c r="B270" s="5" t="inlineStr">
        <is>
          <t>FRO</t>
        </is>
      </c>
      <c r="C270" s="5" t="inlineStr">
        <is>
          <t>FRO</t>
        </is>
      </c>
      <c r="D270" s="5" t="inlineStr">
        <is>
          <t>Faroe Islands</t>
        </is>
      </c>
      <c r="E270" s="5" t="n">
        <v>2021</v>
      </c>
      <c r="F270" s="5" t="n">
        <v>0</v>
      </c>
      <c r="G270" s="5" t="n">
        <v>5.553</v>
      </c>
      <c r="H270" s="5" t="n">
        <v>1.143</v>
      </c>
      <c r="I270" s="5" t="n">
        <v>0</v>
      </c>
      <c r="J270" s="5" t="n">
        <v>5.553</v>
      </c>
      <c r="K270" s="5" t="n">
        <v>0</v>
      </c>
      <c r="L270" s="5" t="n">
        <v>1</v>
      </c>
      <c r="M270" s="5" t="n">
        <v>7.964</v>
      </c>
      <c r="N270" s="5" t="n">
        <v>3.43</v>
      </c>
      <c r="O270" s="5" t="n">
        <v>0</v>
      </c>
      <c r="P270" s="5" t="n">
        <v>7.964</v>
      </c>
      <c r="Q270" s="5" t="n">
        <v>0</v>
      </c>
      <c r="R270" s="5" t="n">
        <v>1</v>
      </c>
      <c r="S270" s="5" t="n">
        <v>11.27</v>
      </c>
      <c r="T270" s="5" t="n">
        <v>6.86</v>
      </c>
      <c r="U270" s="5" t="n">
        <v>0</v>
      </c>
      <c r="V270" s="5" t="n">
        <v>11.27</v>
      </c>
      <c r="W270" s="5" t="n">
        <v>0</v>
      </c>
      <c r="X270" s="5" t="n">
        <v>1</v>
      </c>
      <c r="Y270" s="5" t="n">
        <v>16.305</v>
      </c>
      <c r="Z270" s="5" t="n">
        <v>2.204</v>
      </c>
      <c r="AA270" s="5" t="n">
        <v>0</v>
      </c>
      <c r="AB270" s="5" t="n">
        <v>16.305</v>
      </c>
      <c r="AC270" s="5" t="n">
        <v>0</v>
      </c>
      <c r="AD270" s="5" t="n">
        <v>1</v>
      </c>
      <c r="AE270" s="5" t="n">
        <v>17.449</v>
      </c>
      <c r="AF270" s="5" t="n">
        <v>4.08</v>
      </c>
      <c r="AG270" s="5" t="n">
        <v>0</v>
      </c>
      <c r="AH270" s="5" t="n">
        <v>17.449</v>
      </c>
      <c r="AI270" s="5" t="n">
        <v>0</v>
      </c>
      <c r="AJ270" s="5" t="n">
        <v>1</v>
      </c>
      <c r="AK270" s="5" t="n">
        <v>24.309</v>
      </c>
      <c r="AL270" s="5" t="n">
        <v>12.947</v>
      </c>
      <c r="AM270" s="5" t="n">
        <v>0</v>
      </c>
      <c r="AN270" s="5" t="n">
        <v>24.309</v>
      </c>
      <c r="AO270" s="5" t="n">
        <v>0</v>
      </c>
      <c r="AP270" s="5" t="n">
        <v>1</v>
      </c>
      <c r="AQ270" s="5" t="n">
        <v>0.619</v>
      </c>
      <c r="AR270" s="5" t="n">
        <v>0.114</v>
      </c>
      <c r="AS270" s="5" t="n">
        <v>0</v>
      </c>
      <c r="AT270" s="5" t="n">
        <v>0.619</v>
      </c>
      <c r="AU270" s="5" t="n">
        <v>0</v>
      </c>
      <c r="AV270" s="5" t="n">
        <v>1</v>
      </c>
      <c r="AW270" s="5" t="n">
        <v>0.599</v>
      </c>
      <c r="AX270" s="5" t="n">
        <v>0.114</v>
      </c>
      <c r="AY270" s="5" t="n">
        <v>0</v>
      </c>
      <c r="AZ270" s="5" t="n">
        <v>0.599</v>
      </c>
      <c r="BA270" s="5" t="n">
        <v>0</v>
      </c>
      <c r="BB270" s="5" t="n">
        <v>1</v>
      </c>
      <c r="BC270" s="5" t="n">
        <v>0.439</v>
      </c>
      <c r="BD270" s="5" t="n">
        <v>0.114</v>
      </c>
      <c r="BE270" s="5" t="n">
        <v>0</v>
      </c>
      <c r="BF270" s="5" t="n">
        <v>0.439</v>
      </c>
      <c r="BG270" s="5" t="n">
        <v>0</v>
      </c>
      <c r="BH270" s="5" t="n">
        <v>1</v>
      </c>
      <c r="BI270" s="5" t="n">
        <v>0.505</v>
      </c>
      <c r="BJ270" s="5" t="n">
        <v>0.114</v>
      </c>
      <c r="BK270" s="5" t="n">
        <v>0</v>
      </c>
      <c r="BL270" s="5" t="n">
        <v>0.505</v>
      </c>
      <c r="BM270" s="5" t="n">
        <v>0</v>
      </c>
      <c r="BN270" s="5" t="n">
        <v>1</v>
      </c>
      <c r="BO270" s="5" t="n">
        <v>0</v>
      </c>
      <c r="BP270" s="5" t="n">
        <v>0</v>
      </c>
      <c r="BQ270" s="5" t="n">
        <v>0</v>
      </c>
      <c r="BR270" s="5" t="n">
        <v>0</v>
      </c>
      <c r="BS270" s="5" t="n">
        <v>1</v>
      </c>
      <c r="BT270" s="5" t="n">
        <v>0</v>
      </c>
      <c r="BU270" s="5" t="n">
        <v>0</v>
      </c>
      <c r="BV270" s="5" t="n">
        <v>0</v>
      </c>
      <c r="BW270" s="5" t="n">
        <v>0</v>
      </c>
      <c r="BX270" s="5" t="n">
        <v>1</v>
      </c>
      <c r="BY270" s="5" t="n">
        <v>11.787</v>
      </c>
      <c r="BZ270" s="5" t="n">
        <v>0</v>
      </c>
      <c r="CA270" s="5" t="n">
        <v>11.787</v>
      </c>
      <c r="CB270" s="5" t="n">
        <v>0</v>
      </c>
      <c r="CC270" s="5" t="n">
        <v>78.125</v>
      </c>
      <c r="CD270" s="5" t="n">
        <v>7.95</v>
      </c>
      <c r="CE270" s="5" t="n">
        <v>0</v>
      </c>
      <c r="CF270" s="5" t="n">
        <v>78.125</v>
      </c>
      <c r="CG270" s="5" t="n">
        <v>0</v>
      </c>
      <c r="CH270" s="5" t="n">
        <v>1</v>
      </c>
      <c r="CI270" s="5" t="n">
        <v>0</v>
      </c>
      <c r="CJ270" s="5" t="n">
        <v>0</v>
      </c>
      <c r="CK270" s="5" t="n">
        <v>0</v>
      </c>
      <c r="CL270" s="5" t="n">
        <v>0</v>
      </c>
      <c r="CM270" s="5" t="n">
        <v>0</v>
      </c>
      <c r="CN270" s="5" t="n">
        <v>0</v>
      </c>
      <c r="CO270" s="5" t="n">
        <v>0</v>
      </c>
      <c r="CP270" s="5" t="n">
        <v>0</v>
      </c>
      <c r="CQ270" s="5" t="n">
        <v>1.198</v>
      </c>
      <c r="CR270" s="5" t="n">
        <v>0</v>
      </c>
      <c r="CS270" s="5" t="n">
        <v>4.776</v>
      </c>
      <c r="CT270" s="5" t="n">
        <v>4.41</v>
      </c>
      <c r="CU270" s="5" t="n">
        <v>15.162</v>
      </c>
    </row>
    <row r="271">
      <c r="A271" s="5" t="inlineStr">
        <is>
          <t>FRO2022</t>
        </is>
      </c>
      <c r="B271" s="5" t="inlineStr">
        <is>
          <t>FRO</t>
        </is>
      </c>
      <c r="C271" s="5" t="inlineStr">
        <is>
          <t>FRO</t>
        </is>
      </c>
      <c r="D271" s="5" t="inlineStr">
        <is>
          <t>Faroe Islands</t>
        </is>
      </c>
      <c r="E271" s="5" t="n">
        <v>2022</v>
      </c>
      <c r="F271" s="5" t="n">
        <v>0</v>
      </c>
      <c r="G271" s="5" t="n">
        <v>7.077</v>
      </c>
      <c r="H271" s="5" t="n">
        <v>1.235</v>
      </c>
      <c r="I271" s="5" t="n">
        <v>0</v>
      </c>
      <c r="J271" s="5" t="n">
        <v>7.077</v>
      </c>
      <c r="K271" s="5" t="n">
        <v>0</v>
      </c>
      <c r="L271" s="5" t="n">
        <v>1</v>
      </c>
      <c r="M271" s="5" t="n">
        <v>9.782999999999999</v>
      </c>
      <c r="N271" s="5" t="n">
        <v>3.704</v>
      </c>
      <c r="O271" s="5" t="n">
        <v>0</v>
      </c>
      <c r="P271" s="5" t="n">
        <v>9.782999999999999</v>
      </c>
      <c r="Q271" s="5" t="n">
        <v>0</v>
      </c>
      <c r="R271" s="5" t="n">
        <v>1</v>
      </c>
      <c r="S271" s="5" t="n">
        <v>13.25</v>
      </c>
      <c r="T271" s="5" t="n">
        <v>7.408</v>
      </c>
      <c r="U271" s="5" t="n">
        <v>0</v>
      </c>
      <c r="V271" s="5" t="n">
        <v>13.25</v>
      </c>
      <c r="W271" s="5" t="n">
        <v>0</v>
      </c>
      <c r="X271" s="5" t="n">
        <v>1</v>
      </c>
      <c r="Y271" s="5" t="n">
        <v>32.56</v>
      </c>
      <c r="Z271" s="5" t="n">
        <v>4.401</v>
      </c>
      <c r="AA271" s="5" t="n">
        <v>0</v>
      </c>
      <c r="AB271" s="5" t="n">
        <v>32.56</v>
      </c>
      <c r="AC271" s="5" t="n">
        <v>0</v>
      </c>
      <c r="AD271" s="5" t="n">
        <v>1</v>
      </c>
      <c r="AE271" s="5" t="n">
        <v>33.795</v>
      </c>
      <c r="AF271" s="5" t="n">
        <v>7.902</v>
      </c>
      <c r="AG271" s="5" t="n">
        <v>0</v>
      </c>
      <c r="AH271" s="5" t="n">
        <v>33.795</v>
      </c>
      <c r="AI271" s="5" t="n">
        <v>0</v>
      </c>
      <c r="AJ271" s="5" t="n">
        <v>1</v>
      </c>
      <c r="AK271" s="5" t="n">
        <v>41.203</v>
      </c>
      <c r="AL271" s="5" t="n">
        <v>21.945</v>
      </c>
      <c r="AM271" s="5" t="n">
        <v>0</v>
      </c>
      <c r="AN271" s="5" t="n">
        <v>41.203</v>
      </c>
      <c r="AO271" s="5" t="n">
        <v>0</v>
      </c>
      <c r="AP271" s="5" t="n">
        <v>1</v>
      </c>
      <c r="AQ271" s="5" t="n">
        <v>0.861</v>
      </c>
      <c r="AR271" s="5" t="n">
        <v>0.123</v>
      </c>
      <c r="AS271" s="5" t="n">
        <v>0</v>
      </c>
      <c r="AT271" s="5" t="n">
        <v>0.861</v>
      </c>
      <c r="AU271" s="5" t="n">
        <v>0</v>
      </c>
      <c r="AV271" s="5" t="n">
        <v>1</v>
      </c>
      <c r="AW271" s="5" t="n">
        <v>0.986</v>
      </c>
      <c r="AX271" s="5" t="n">
        <v>0.123</v>
      </c>
      <c r="AY271" s="5" t="n">
        <v>0</v>
      </c>
      <c r="AZ271" s="5" t="n">
        <v>0.986</v>
      </c>
      <c r="BA271" s="5" t="n">
        <v>0</v>
      </c>
      <c r="BB271" s="5" t="n">
        <v>1</v>
      </c>
      <c r="BC271" s="5" t="n">
        <v>0.598</v>
      </c>
      <c r="BD271" s="5" t="n">
        <v>0.123</v>
      </c>
      <c r="BE271" s="5" t="n">
        <v>0</v>
      </c>
      <c r="BF271" s="5" t="n">
        <v>0.598</v>
      </c>
      <c r="BG271" s="5" t="n">
        <v>0</v>
      </c>
      <c r="BH271" s="5" t="n">
        <v>1</v>
      </c>
      <c r="BI271" s="5" t="n">
        <v>0.612</v>
      </c>
      <c r="BJ271" s="5" t="n">
        <v>0.123</v>
      </c>
      <c r="BK271" s="5" t="n">
        <v>0</v>
      </c>
      <c r="BL271" s="5" t="n">
        <v>0.612</v>
      </c>
      <c r="BM271" s="5" t="n">
        <v>0</v>
      </c>
      <c r="BN271" s="5" t="n">
        <v>1</v>
      </c>
      <c r="BO271" s="5" t="n">
        <v>0</v>
      </c>
      <c r="BP271" s="5" t="n">
        <v>0</v>
      </c>
      <c r="BQ271" s="5" t="n">
        <v>0</v>
      </c>
      <c r="BR271" s="5" t="n">
        <v>0</v>
      </c>
      <c r="BS271" s="5" t="n">
        <v>1</v>
      </c>
      <c r="BT271" s="5" t="n">
        <v>0</v>
      </c>
      <c r="BU271" s="5" t="n">
        <v>0</v>
      </c>
      <c r="BV271" s="5" t="n">
        <v>0</v>
      </c>
      <c r="BW271" s="5" t="n">
        <v>0</v>
      </c>
      <c r="BX271" s="5" t="n">
        <v>1</v>
      </c>
      <c r="BY271" s="5" t="n">
        <v>12.729</v>
      </c>
      <c r="BZ271" s="5" t="n">
        <v>0</v>
      </c>
      <c r="CA271" s="5" t="n">
        <v>12.729</v>
      </c>
      <c r="CB271" s="5" t="n">
        <v>0</v>
      </c>
      <c r="CC271" s="5" t="n">
        <v>97.90000000000001</v>
      </c>
      <c r="CD271" s="5" t="n">
        <v>7.95</v>
      </c>
      <c r="CE271" s="5" t="n">
        <v>0</v>
      </c>
      <c r="CF271" s="5" t="n">
        <v>97.90000000000001</v>
      </c>
      <c r="CG271" s="5" t="n">
        <v>0</v>
      </c>
      <c r="CH271" s="5" t="n">
        <v>1</v>
      </c>
      <c r="CI271" s="5" t="n">
        <v>0</v>
      </c>
      <c r="CJ271" s="5" t="n">
        <v>0</v>
      </c>
      <c r="CK271" s="5" t="n">
        <v>0</v>
      </c>
      <c r="CL271" s="5" t="n">
        <v>0</v>
      </c>
      <c r="CM271" s="5" t="n">
        <v>0</v>
      </c>
      <c r="CN271" s="5" t="n">
        <v>0</v>
      </c>
      <c r="CO271" s="5" t="n">
        <v>0</v>
      </c>
      <c r="CP271" s="5" t="n">
        <v>0</v>
      </c>
      <c r="CQ271" s="5" t="n">
        <v>1.294</v>
      </c>
      <c r="CR271" s="5" t="n">
        <v>0</v>
      </c>
      <c r="CS271" s="5" t="n">
        <v>5.158</v>
      </c>
      <c r="CT271" s="5" t="n">
        <v>5.842</v>
      </c>
      <c r="CU271" s="5" t="n">
        <v>31.326</v>
      </c>
    </row>
    <row r="272">
      <c r="A272" s="5" t="inlineStr">
        <is>
          <t>FRO2023</t>
        </is>
      </c>
      <c r="B272" s="5" t="inlineStr">
        <is>
          <t>FRO</t>
        </is>
      </c>
      <c r="C272" s="5" t="inlineStr">
        <is>
          <t>FRO</t>
        </is>
      </c>
      <c r="D272" s="5" t="inlineStr">
        <is>
          <t>Faroe Islands</t>
        </is>
      </c>
      <c r="E272" s="5" t="n">
        <v>2023</v>
      </c>
      <c r="F272" s="5" t="n">
        <v>0</v>
      </c>
      <c r="G272" s="5" t="n">
        <v>4.752</v>
      </c>
      <c r="H272" s="5" t="n">
        <v>1.286</v>
      </c>
      <c r="I272" s="5" t="n">
        <v>0</v>
      </c>
      <c r="J272" s="5" t="n">
        <v>4.752</v>
      </c>
      <c r="K272" s="5" t="n">
        <v>0</v>
      </c>
      <c r="L272" s="5" t="n">
        <v>1</v>
      </c>
      <c r="M272" s="5" t="n">
        <v>7.886</v>
      </c>
      <c r="N272" s="5" t="n">
        <v>3.857</v>
      </c>
      <c r="O272" s="5" t="n">
        <v>0</v>
      </c>
      <c r="P272" s="5" t="n">
        <v>7.886</v>
      </c>
      <c r="Q272" s="5" t="n">
        <v>0</v>
      </c>
      <c r="R272" s="5" t="n">
        <v>1</v>
      </c>
      <c r="S272" s="5" t="n">
        <v>11.18</v>
      </c>
      <c r="T272" s="5" t="n">
        <v>7.714</v>
      </c>
      <c r="U272" s="5" t="n">
        <v>0</v>
      </c>
      <c r="V272" s="5" t="n">
        <v>11.18</v>
      </c>
      <c r="W272" s="5" t="n">
        <v>0</v>
      </c>
      <c r="X272" s="5" t="n">
        <v>1</v>
      </c>
      <c r="Y272" s="5" t="n">
        <v>12.908</v>
      </c>
      <c r="Z272" s="5" t="n">
        <v>1.745</v>
      </c>
      <c r="AA272" s="5" t="n">
        <v>0</v>
      </c>
      <c r="AB272" s="5" t="n">
        <v>12.908</v>
      </c>
      <c r="AC272" s="5" t="n">
        <v>0</v>
      </c>
      <c r="AD272" s="5" t="n">
        <v>1</v>
      </c>
      <c r="AE272" s="5" t="n">
        <v>14.194</v>
      </c>
      <c r="AF272" s="5" t="n">
        <v>3.319</v>
      </c>
      <c r="AG272" s="5" t="n">
        <v>0</v>
      </c>
      <c r="AH272" s="5" t="n">
        <v>14.194</v>
      </c>
      <c r="AI272" s="5" t="n">
        <v>0</v>
      </c>
      <c r="AJ272" s="5" t="n">
        <v>1</v>
      </c>
      <c r="AK272" s="5" t="n">
        <v>21.908</v>
      </c>
      <c r="AL272" s="5" t="n">
        <v>11.668</v>
      </c>
      <c r="AM272" s="5" t="n">
        <v>0</v>
      </c>
      <c r="AN272" s="5" t="n">
        <v>21.908</v>
      </c>
      <c r="AO272" s="5" t="n">
        <v>0</v>
      </c>
      <c r="AP272" s="5" t="n">
        <v>1</v>
      </c>
      <c r="AQ272" s="5" t="n">
        <v>0.76</v>
      </c>
      <c r="AR272" s="5" t="n">
        <v>0.129</v>
      </c>
      <c r="AS272" s="5" t="n">
        <v>0</v>
      </c>
      <c r="AT272" s="5" t="n">
        <v>0.76</v>
      </c>
      <c r="AU272" s="5" t="n">
        <v>0</v>
      </c>
      <c r="AV272" s="5" t="n">
        <v>1</v>
      </c>
      <c r="AW272" s="5" t="n">
        <v>0.8110000000000001</v>
      </c>
      <c r="AX272" s="5" t="n">
        <v>0.129</v>
      </c>
      <c r="AY272" s="5" t="n">
        <v>0</v>
      </c>
      <c r="AZ272" s="5" t="n">
        <v>0.8110000000000001</v>
      </c>
      <c r="BA272" s="5" t="n">
        <v>0</v>
      </c>
      <c r="BB272" s="5" t="n">
        <v>1</v>
      </c>
      <c r="BC272" s="5" t="n">
        <v>0.535</v>
      </c>
      <c r="BD272" s="5" t="n">
        <v>0.129</v>
      </c>
      <c r="BE272" s="5" t="n">
        <v>0</v>
      </c>
      <c r="BF272" s="5" t="n">
        <v>0.535</v>
      </c>
      <c r="BG272" s="5" t="n">
        <v>0</v>
      </c>
      <c r="BH272" s="5" t="n">
        <v>1</v>
      </c>
      <c r="BI272" s="5" t="n">
        <v>0.579</v>
      </c>
      <c r="BJ272" s="5" t="n">
        <v>0.129</v>
      </c>
      <c r="BK272" s="5" t="n">
        <v>0</v>
      </c>
      <c r="BL272" s="5" t="n">
        <v>0.579</v>
      </c>
      <c r="BM272" s="5" t="n">
        <v>0</v>
      </c>
      <c r="BN272" s="5" t="n">
        <v>1</v>
      </c>
      <c r="BO272" s="5" t="n">
        <v>0</v>
      </c>
      <c r="BP272" s="5" t="n">
        <v>0</v>
      </c>
      <c r="BQ272" s="5" t="n">
        <v>0</v>
      </c>
      <c r="BR272" s="5" t="n">
        <v>0</v>
      </c>
      <c r="BS272" s="5" t="n">
        <v>1</v>
      </c>
      <c r="BT272" s="5" t="n">
        <v>0</v>
      </c>
      <c r="BU272" s="5" t="n">
        <v>0</v>
      </c>
      <c r="BV272" s="5" t="n">
        <v>0</v>
      </c>
      <c r="BW272" s="5" t="n">
        <v>0</v>
      </c>
      <c r="BX272" s="5" t="n">
        <v>1</v>
      </c>
      <c r="BY272" s="5" t="n">
        <v>13.254</v>
      </c>
      <c r="BZ272" s="5" t="n">
        <v>0</v>
      </c>
      <c r="CA272" s="5" t="n">
        <v>13.254</v>
      </c>
      <c r="CB272" s="5" t="n">
        <v>0</v>
      </c>
      <c r="CC272" s="5" t="n">
        <v>83.248</v>
      </c>
      <c r="CD272" s="5" t="n">
        <v>7.95</v>
      </c>
      <c r="CE272" s="5" t="n">
        <v>0</v>
      </c>
      <c r="CF272" s="5" t="n">
        <v>83.248</v>
      </c>
      <c r="CG272" s="5" t="n">
        <v>0</v>
      </c>
      <c r="CH272" s="5" t="n">
        <v>1</v>
      </c>
      <c r="CI272" s="5" t="n">
        <v>0</v>
      </c>
      <c r="CJ272" s="5" t="n">
        <v>0</v>
      </c>
      <c r="CK272" s="5" t="n">
        <v>0</v>
      </c>
      <c r="CL272" s="5" t="n">
        <v>0</v>
      </c>
      <c r="CM272" s="5" t="n">
        <v>0</v>
      </c>
      <c r="CN272" s="5" t="n">
        <v>0</v>
      </c>
      <c r="CO272" s="5" t="n">
        <v>0</v>
      </c>
      <c r="CP272" s="5" t="n">
        <v>0</v>
      </c>
      <c r="CQ272" s="5" t="n">
        <v>1.348</v>
      </c>
      <c r="CR272" s="5" t="n">
        <v>0</v>
      </c>
      <c r="CS272" s="5" t="n">
        <v>5.37</v>
      </c>
      <c r="CT272" s="5" t="n">
        <v>3.466</v>
      </c>
      <c r="CU272" s="5" t="n">
        <v>11.622</v>
      </c>
    </row>
    <row r="273">
      <c r="A273" s="5" t="inlineStr">
        <is>
          <t>FRO2024</t>
        </is>
      </c>
      <c r="B273" s="5" t="inlineStr">
        <is>
          <t>FRO</t>
        </is>
      </c>
      <c r="C273" s="5" t="inlineStr">
        <is>
          <t>FRO</t>
        </is>
      </c>
      <c r="D273" s="5" t="inlineStr">
        <is>
          <t>Faroe Islands</t>
        </is>
      </c>
      <c r="E273" s="5" t="n">
        <v>2024</v>
      </c>
      <c r="F273" s="5" t="n">
        <v>0</v>
      </c>
      <c r="G273" s="5" t="n">
        <v>4.351</v>
      </c>
      <c r="H273" s="5" t="n">
        <v>1.324</v>
      </c>
      <c r="I273" s="5" t="n">
        <v>0</v>
      </c>
      <c r="J273" s="5" t="n">
        <v>4.351</v>
      </c>
      <c r="K273" s="5" t="n">
        <v>0</v>
      </c>
      <c r="L273" s="5" t="n">
        <v>1</v>
      </c>
      <c r="M273" s="5" t="n">
        <v>7.124</v>
      </c>
      <c r="N273" s="5" t="n">
        <v>3.971</v>
      </c>
      <c r="O273" s="5" t="n">
        <v>0</v>
      </c>
      <c r="P273" s="5" t="n">
        <v>7.124</v>
      </c>
      <c r="Q273" s="5" t="n">
        <v>0</v>
      </c>
      <c r="R273" s="5" t="n">
        <v>1</v>
      </c>
      <c r="S273" s="5" t="n">
        <v>10.969</v>
      </c>
      <c r="T273" s="5" t="n">
        <v>7.942</v>
      </c>
      <c r="U273" s="5" t="n">
        <v>0</v>
      </c>
      <c r="V273" s="5" t="n">
        <v>10.969</v>
      </c>
      <c r="W273" s="5" t="n">
        <v>0</v>
      </c>
      <c r="X273" s="5" t="n">
        <v>1</v>
      </c>
      <c r="Y273" s="5" t="n">
        <v>11.492</v>
      </c>
      <c r="Z273" s="5" t="n">
        <v>1.553</v>
      </c>
      <c r="AA273" s="5" t="n">
        <v>0</v>
      </c>
      <c r="AB273" s="5" t="n">
        <v>11.492</v>
      </c>
      <c r="AC273" s="5" t="n">
        <v>0</v>
      </c>
      <c r="AD273" s="5" t="n">
        <v>1</v>
      </c>
      <c r="AE273" s="5" t="n">
        <v>12.815</v>
      </c>
      <c r="AF273" s="5" t="n">
        <v>2.997</v>
      </c>
      <c r="AG273" s="5" t="n">
        <v>0</v>
      </c>
      <c r="AH273" s="5" t="n">
        <v>12.815</v>
      </c>
      <c r="AI273" s="5" t="n">
        <v>0</v>
      </c>
      <c r="AJ273" s="5" t="n">
        <v>1</v>
      </c>
      <c r="AK273" s="5" t="n">
        <v>20.757</v>
      </c>
      <c r="AL273" s="5" t="n">
        <v>11.055</v>
      </c>
      <c r="AM273" s="5" t="n">
        <v>0</v>
      </c>
      <c r="AN273" s="5" t="n">
        <v>20.757</v>
      </c>
      <c r="AO273" s="5" t="n">
        <v>0</v>
      </c>
      <c r="AP273" s="5" t="n">
        <v>1</v>
      </c>
      <c r="AQ273" s="5" t="n">
        <v>0.724</v>
      </c>
      <c r="AR273" s="5" t="n">
        <v>0.132</v>
      </c>
      <c r="AS273" s="5" t="n">
        <v>0</v>
      </c>
      <c r="AT273" s="5" t="n">
        <v>0.724</v>
      </c>
      <c r="AU273" s="5" t="n">
        <v>0</v>
      </c>
      <c r="AV273" s="5" t="n">
        <v>1</v>
      </c>
      <c r="AW273" s="5" t="n">
        <v>0.75</v>
      </c>
      <c r="AX273" s="5" t="n">
        <v>0.132</v>
      </c>
      <c r="AY273" s="5" t="n">
        <v>0</v>
      </c>
      <c r="AZ273" s="5" t="n">
        <v>0.75</v>
      </c>
      <c r="BA273" s="5" t="n">
        <v>0</v>
      </c>
      <c r="BB273" s="5" t="n">
        <v>1</v>
      </c>
      <c r="BC273" s="5" t="n">
        <v>0.513</v>
      </c>
      <c r="BD273" s="5" t="n">
        <v>0.132</v>
      </c>
      <c r="BE273" s="5" t="n">
        <v>0</v>
      </c>
      <c r="BF273" s="5" t="n">
        <v>0.513</v>
      </c>
      <c r="BG273" s="5" t="n">
        <v>0</v>
      </c>
      <c r="BH273" s="5" t="n">
        <v>1</v>
      </c>
      <c r="BI273" s="5" t="n">
        <v>0.591</v>
      </c>
      <c r="BJ273" s="5" t="n">
        <v>0.132</v>
      </c>
      <c r="BK273" s="5" t="n">
        <v>0</v>
      </c>
      <c r="BL273" s="5" t="n">
        <v>0.591</v>
      </c>
      <c r="BM273" s="5" t="n">
        <v>0</v>
      </c>
      <c r="BN273" s="5" t="n">
        <v>1</v>
      </c>
      <c r="BO273" s="5" t="n">
        <v>0</v>
      </c>
      <c r="BP273" s="5" t="n">
        <v>0</v>
      </c>
      <c r="BQ273" s="5" t="n">
        <v>0</v>
      </c>
      <c r="BR273" s="5" t="n">
        <v>0</v>
      </c>
      <c r="BS273" s="5" t="n">
        <v>1</v>
      </c>
      <c r="BT273" s="5" t="n">
        <v>0</v>
      </c>
      <c r="BU273" s="5" t="n">
        <v>0</v>
      </c>
      <c r="BV273" s="5" t="n">
        <v>0</v>
      </c>
      <c r="BW273" s="5" t="n">
        <v>0</v>
      </c>
      <c r="BX273" s="5" t="n">
        <v>1</v>
      </c>
      <c r="BY273" s="5" t="n">
        <v>13.646</v>
      </c>
      <c r="BZ273" s="5" t="n">
        <v>0</v>
      </c>
      <c r="CA273" s="5" t="n">
        <v>13.646</v>
      </c>
      <c r="CB273" s="5" t="n">
        <v>0</v>
      </c>
      <c r="CC273" s="5" t="n">
        <v>82.58799999999999</v>
      </c>
      <c r="CD273" s="5" t="n">
        <v>7.95</v>
      </c>
      <c r="CE273" s="5" t="n">
        <v>0</v>
      </c>
      <c r="CF273" s="5" t="n">
        <v>82.58799999999999</v>
      </c>
      <c r="CG273" s="5" t="n">
        <v>0</v>
      </c>
      <c r="CH273" s="5" t="n">
        <v>1</v>
      </c>
      <c r="CI273" s="5" t="n">
        <v>0</v>
      </c>
      <c r="CJ273" s="5" t="n">
        <v>0</v>
      </c>
      <c r="CK273" s="5" t="n">
        <v>0</v>
      </c>
      <c r="CL273" s="5" t="n">
        <v>0</v>
      </c>
      <c r="CM273" s="5" t="n">
        <v>0</v>
      </c>
      <c r="CN273" s="5" t="n">
        <v>0</v>
      </c>
      <c r="CO273" s="5" t="n">
        <v>0</v>
      </c>
      <c r="CP273" s="5" t="n">
        <v>0</v>
      </c>
      <c r="CQ273" s="5" t="n">
        <v>1.387</v>
      </c>
      <c r="CR273" s="5" t="n">
        <v>0</v>
      </c>
      <c r="CS273" s="5" t="n">
        <v>5.529</v>
      </c>
      <c r="CT273" s="5" t="n">
        <v>3.027</v>
      </c>
      <c r="CU273" s="5" t="n">
        <v>10.168</v>
      </c>
    </row>
    <row r="274">
      <c r="A274" s="5" t="inlineStr">
        <is>
          <t>FJI2021</t>
        </is>
      </c>
      <c r="B274" s="5" t="inlineStr">
        <is>
          <t>FJI</t>
        </is>
      </c>
      <c r="C274" s="5" t="inlineStr">
        <is>
          <t>FJI</t>
        </is>
      </c>
      <c r="D274" s="5" t="inlineStr">
        <is>
          <t>Fiji</t>
        </is>
      </c>
      <c r="E274" s="5" t="n">
        <v>2021</v>
      </c>
      <c r="F274" s="5" t="n">
        <v>0.09</v>
      </c>
      <c r="G274" s="5" t="n">
        <v>4.747</v>
      </c>
      <c r="H274" s="5" t="n">
        <v>1.143</v>
      </c>
      <c r="I274" s="5" t="n">
        <v>0</v>
      </c>
      <c r="J274" s="5" t="n">
        <v>4.747</v>
      </c>
      <c r="K274" s="5" t="n">
        <v>0</v>
      </c>
      <c r="L274" s="5" t="n">
        <v>1</v>
      </c>
      <c r="M274" s="5" t="n">
        <v>7.964</v>
      </c>
      <c r="N274" s="5" t="n">
        <v>3.43</v>
      </c>
      <c r="O274" s="5" t="n">
        <v>0</v>
      </c>
      <c r="P274" s="5" t="n">
        <v>7.964</v>
      </c>
      <c r="Q274" s="5" t="n">
        <v>0</v>
      </c>
      <c r="R274" s="5" t="n">
        <v>1</v>
      </c>
      <c r="S274" s="5" t="n">
        <v>10.464</v>
      </c>
      <c r="T274" s="5" t="n">
        <v>6.86</v>
      </c>
      <c r="U274" s="5" t="n">
        <v>0</v>
      </c>
      <c r="V274" s="5" t="n">
        <v>12.034</v>
      </c>
      <c r="W274" s="5" t="n">
        <v>0.15</v>
      </c>
      <c r="X274" s="5" t="n">
        <v>1</v>
      </c>
      <c r="Y274" s="5" t="n">
        <v>5.49</v>
      </c>
      <c r="Z274" s="5" t="n">
        <v>0.677</v>
      </c>
      <c r="AA274" s="5" t="n">
        <v>0</v>
      </c>
      <c r="AB274" s="5" t="n">
        <v>5.49</v>
      </c>
      <c r="AC274" s="5" t="n">
        <v>0</v>
      </c>
      <c r="AD274" s="5" t="n">
        <v>1</v>
      </c>
      <c r="AE274" s="5" t="n">
        <v>6.633</v>
      </c>
      <c r="AF274" s="5" t="n">
        <v>1.446</v>
      </c>
      <c r="AG274" s="5" t="n">
        <v>0</v>
      </c>
      <c r="AH274" s="5" t="n">
        <v>6.633</v>
      </c>
      <c r="AI274" s="5" t="n">
        <v>0</v>
      </c>
      <c r="AJ274" s="5" t="n">
        <v>1</v>
      </c>
      <c r="AK274" s="5" t="n">
        <v>13.493</v>
      </c>
      <c r="AL274" s="5" t="n">
        <v>7.001</v>
      </c>
      <c r="AM274" s="5" t="n">
        <v>0</v>
      </c>
      <c r="AN274" s="5" t="n">
        <v>15.517</v>
      </c>
      <c r="AO274" s="5" t="n">
        <v>0.15</v>
      </c>
      <c r="AP274" s="5" t="n">
        <v>1</v>
      </c>
      <c r="AQ274" s="5" t="n">
        <v>0.621</v>
      </c>
      <c r="AR274" s="5" t="n">
        <v>0.114</v>
      </c>
      <c r="AS274" s="5" t="n">
        <v>0.366</v>
      </c>
      <c r="AT274" s="5" t="n">
        <v>1.134</v>
      </c>
      <c r="AU274" s="5" t="n">
        <v>0.15</v>
      </c>
      <c r="AV274" s="5" t="n">
        <v>1</v>
      </c>
      <c r="AW274" s="5" t="n">
        <v>0.593</v>
      </c>
      <c r="AX274" s="5" t="n">
        <v>0.114</v>
      </c>
      <c r="AY274" s="5" t="n">
        <v>0.201</v>
      </c>
      <c r="AZ274" s="5" t="n">
        <v>0.866</v>
      </c>
      <c r="BA274" s="5" t="n">
        <v>0.09</v>
      </c>
      <c r="BB274" s="5" t="n">
        <v>1</v>
      </c>
      <c r="BC274" s="5" t="n">
        <v>0.44</v>
      </c>
      <c r="BD274" s="5" t="n">
        <v>0.114</v>
      </c>
      <c r="BE274" s="5" t="n">
        <v>0.258</v>
      </c>
      <c r="BF274" s="5" t="n">
        <v>0.761</v>
      </c>
      <c r="BG274" s="5" t="n">
        <v>0.09</v>
      </c>
      <c r="BH274" s="5" t="n">
        <v>1</v>
      </c>
      <c r="BI274" s="5" t="n">
        <v>0.5600000000000001</v>
      </c>
      <c r="BJ274" s="5" t="n">
        <v>0.114</v>
      </c>
      <c r="BK274" s="5" t="n">
        <v>0.079</v>
      </c>
      <c r="BL274" s="5" t="n">
        <v>0.696</v>
      </c>
      <c r="BM274" s="5" t="n">
        <v>0.09</v>
      </c>
      <c r="BN274" s="5" t="n">
        <v>1</v>
      </c>
      <c r="BO274" s="5" t="n">
        <v>0</v>
      </c>
      <c r="BP274" s="5" t="n">
        <v>0</v>
      </c>
      <c r="BQ274" s="5" t="n">
        <v>0.169</v>
      </c>
      <c r="BR274" s="5" t="n">
        <v>0</v>
      </c>
      <c r="BS274" s="5" t="n">
        <v>1</v>
      </c>
      <c r="BT274" s="5" t="n">
        <v>0</v>
      </c>
      <c r="BU274" s="5" t="n">
        <v>0</v>
      </c>
      <c r="BV274" s="5" t="n">
        <v>0.164</v>
      </c>
      <c r="BW274" s="5" t="n">
        <v>0</v>
      </c>
      <c r="BX274" s="5" t="n">
        <v>1</v>
      </c>
      <c r="BY274" s="5" t="n">
        <v>11.787</v>
      </c>
      <c r="BZ274" s="5" t="n">
        <v>0</v>
      </c>
      <c r="CA274" s="5" t="n">
        <v>11.787</v>
      </c>
      <c r="CB274" s="5" t="n">
        <v>0</v>
      </c>
      <c r="CC274" s="5" t="n">
        <v>81.69499999999999</v>
      </c>
      <c r="CD274" s="5" t="n">
        <v>7.95</v>
      </c>
      <c r="CE274" s="5" t="n">
        <v>0</v>
      </c>
      <c r="CF274" s="5" t="n">
        <v>93.95</v>
      </c>
      <c r="CG274" s="5" t="n">
        <v>0.15</v>
      </c>
      <c r="CH274" s="5" t="n">
        <v>1</v>
      </c>
      <c r="CI274" s="5" t="n">
        <v>0</v>
      </c>
      <c r="CJ274" s="5" t="n">
        <v>0</v>
      </c>
      <c r="CK274" s="5" t="n">
        <v>0</v>
      </c>
      <c r="CL274" s="5" t="n">
        <v>0</v>
      </c>
      <c r="CM274" s="5" t="n">
        <v>0</v>
      </c>
      <c r="CN274" s="5" t="n">
        <v>0</v>
      </c>
      <c r="CO274" s="5" t="n">
        <v>0</v>
      </c>
      <c r="CP274" s="5" t="n">
        <v>0</v>
      </c>
      <c r="CQ274" s="5" t="n">
        <v>1.198</v>
      </c>
      <c r="CR274" s="5" t="n">
        <v>0</v>
      </c>
      <c r="CS274" s="5" t="n">
        <v>4.776</v>
      </c>
      <c r="CT274" s="5" t="n">
        <v>3.604</v>
      </c>
      <c r="CU274" s="5" t="n">
        <v>9.407999999999999</v>
      </c>
    </row>
    <row r="275">
      <c r="A275" s="5" t="inlineStr">
        <is>
          <t>FJI2022</t>
        </is>
      </c>
      <c r="B275" s="5" t="inlineStr">
        <is>
          <t>FJI</t>
        </is>
      </c>
      <c r="C275" s="5" t="inlineStr">
        <is>
          <t>FJI</t>
        </is>
      </c>
      <c r="D275" s="5" t="inlineStr">
        <is>
          <t>Fiji</t>
        </is>
      </c>
      <c r="E275" s="5" t="n">
        <v>2022</v>
      </c>
      <c r="F275" s="5" t="n">
        <v>0.09</v>
      </c>
      <c r="G275" s="5" t="n">
        <v>8.788</v>
      </c>
      <c r="H275" s="5" t="n">
        <v>1.235</v>
      </c>
      <c r="I275" s="5" t="n">
        <v>0</v>
      </c>
      <c r="J275" s="5" t="n">
        <v>8.788</v>
      </c>
      <c r="K275" s="5" t="n">
        <v>0</v>
      </c>
      <c r="L275" s="5" t="n">
        <v>1</v>
      </c>
      <c r="M275" s="5" t="n">
        <v>9.782999999999999</v>
      </c>
      <c r="N275" s="5" t="n">
        <v>3.704</v>
      </c>
      <c r="O275" s="5" t="n">
        <v>0</v>
      </c>
      <c r="P275" s="5" t="n">
        <v>9.782999999999999</v>
      </c>
      <c r="Q275" s="5" t="n">
        <v>0</v>
      </c>
      <c r="R275" s="5" t="n">
        <v>1</v>
      </c>
      <c r="S275" s="5" t="n">
        <v>14.962</v>
      </c>
      <c r="T275" s="5" t="n">
        <v>7.408</v>
      </c>
      <c r="U275" s="5" t="n">
        <v>0.166</v>
      </c>
      <c r="V275" s="5" t="n">
        <v>17.206</v>
      </c>
      <c r="W275" s="5" t="n">
        <v>0.15</v>
      </c>
      <c r="X275" s="5" t="n">
        <v>1</v>
      </c>
      <c r="Y275" s="5" t="n">
        <v>6.392</v>
      </c>
      <c r="Z275" s="5" t="n">
        <v>0.789</v>
      </c>
      <c r="AA275" s="5" t="n">
        <v>0</v>
      </c>
      <c r="AB275" s="5" t="n">
        <v>6.392</v>
      </c>
      <c r="AC275" s="5" t="n">
        <v>0</v>
      </c>
      <c r="AD275" s="5" t="n">
        <v>1</v>
      </c>
      <c r="AE275" s="5" t="n">
        <v>7.627</v>
      </c>
      <c r="AF275" s="5" t="n">
        <v>1.663</v>
      </c>
      <c r="AG275" s="5" t="n">
        <v>0</v>
      </c>
      <c r="AH275" s="5" t="n">
        <v>7.627</v>
      </c>
      <c r="AI275" s="5" t="n">
        <v>0</v>
      </c>
      <c r="AJ275" s="5" t="n">
        <v>1</v>
      </c>
      <c r="AK275" s="5" t="n">
        <v>15.035</v>
      </c>
      <c r="AL275" s="5" t="n">
        <v>7.801</v>
      </c>
      <c r="AM275" s="5" t="n">
        <v>0.167</v>
      </c>
      <c r="AN275" s="5" t="n">
        <v>17.29</v>
      </c>
      <c r="AO275" s="5" t="n">
        <v>0.15</v>
      </c>
      <c r="AP275" s="5" t="n">
        <v>1</v>
      </c>
      <c r="AQ275" s="5" t="n">
        <v>0.847</v>
      </c>
      <c r="AR275" s="5" t="n">
        <v>0.123</v>
      </c>
      <c r="AS275" s="5" t="n">
        <v>0.33</v>
      </c>
      <c r="AT275" s="5" t="n">
        <v>1.354</v>
      </c>
      <c r="AU275" s="5" t="n">
        <v>0.15</v>
      </c>
      <c r="AV275" s="5" t="n">
        <v>1</v>
      </c>
      <c r="AW275" s="5" t="n">
        <v>0.947</v>
      </c>
      <c r="AX275" s="5" t="n">
        <v>0.123</v>
      </c>
      <c r="AY275" s="5" t="n">
        <v>0.173</v>
      </c>
      <c r="AZ275" s="5" t="n">
        <v>1.221</v>
      </c>
      <c r="BA275" s="5" t="n">
        <v>0.09</v>
      </c>
      <c r="BB275" s="5" t="n">
        <v>1</v>
      </c>
      <c r="BC275" s="5" t="n">
        <v>0.589</v>
      </c>
      <c r="BD275" s="5" t="n">
        <v>0.123</v>
      </c>
      <c r="BE275" s="5" t="n">
        <v>0.259</v>
      </c>
      <c r="BF275" s="5" t="n">
        <v>0.924</v>
      </c>
      <c r="BG275" s="5" t="n">
        <v>0.09</v>
      </c>
      <c r="BH275" s="5" t="n">
        <v>1</v>
      </c>
      <c r="BI275" s="5" t="n">
        <v>0.6889999999999999</v>
      </c>
      <c r="BJ275" s="5" t="n">
        <v>0.123</v>
      </c>
      <c r="BK275" s="5" t="n">
        <v>0.236</v>
      </c>
      <c r="BL275" s="5" t="n">
        <v>1.008</v>
      </c>
      <c r="BM275" s="5" t="n">
        <v>0.09</v>
      </c>
      <c r="BN275" s="5" t="n">
        <v>1</v>
      </c>
      <c r="BO275" s="5" t="n">
        <v>0</v>
      </c>
      <c r="BP275" s="5" t="n">
        <v>0</v>
      </c>
      <c r="BQ275" s="5" t="n">
        <v>0.182</v>
      </c>
      <c r="BR275" s="5" t="n">
        <v>0</v>
      </c>
      <c r="BS275" s="5" t="n">
        <v>1</v>
      </c>
      <c r="BT275" s="5" t="n">
        <v>0</v>
      </c>
      <c r="BU275" s="5" t="n">
        <v>0</v>
      </c>
      <c r="BV275" s="5" t="n">
        <v>0.177</v>
      </c>
      <c r="BW275" s="5" t="n">
        <v>0</v>
      </c>
      <c r="BX275" s="5" t="n">
        <v>1</v>
      </c>
      <c r="BY275" s="5" t="n">
        <v>12.729</v>
      </c>
      <c r="BZ275" s="5" t="n">
        <v>0</v>
      </c>
      <c r="CA275" s="5" t="n">
        <v>12.729</v>
      </c>
      <c r="CB275" s="5" t="n">
        <v>0</v>
      </c>
      <c r="CC275" s="5" t="n">
        <v>102.477</v>
      </c>
      <c r="CD275" s="5" t="n">
        <v>7.95</v>
      </c>
      <c r="CE275" s="5" t="n">
        <v>1.138</v>
      </c>
      <c r="CF275" s="5" t="n">
        <v>117.848</v>
      </c>
      <c r="CG275" s="5" t="n">
        <v>0.15</v>
      </c>
      <c r="CH275" s="5" t="n">
        <v>1</v>
      </c>
      <c r="CI275" s="5" t="n">
        <v>0</v>
      </c>
      <c r="CJ275" s="5" t="n">
        <v>0</v>
      </c>
      <c r="CK275" s="5" t="n">
        <v>0</v>
      </c>
      <c r="CL275" s="5" t="n">
        <v>0</v>
      </c>
      <c r="CM275" s="5" t="n">
        <v>0</v>
      </c>
      <c r="CN275" s="5" t="n">
        <v>0</v>
      </c>
      <c r="CO275" s="5" t="n">
        <v>0</v>
      </c>
      <c r="CP275" s="5" t="n">
        <v>0</v>
      </c>
      <c r="CQ275" s="5" t="n">
        <v>1.294</v>
      </c>
      <c r="CR275" s="5" t="n">
        <v>0</v>
      </c>
      <c r="CS275" s="5" t="n">
        <v>5.158</v>
      </c>
      <c r="CT275" s="5" t="n">
        <v>7.554</v>
      </c>
      <c r="CU275" s="5" t="n">
        <v>16.097</v>
      </c>
    </row>
    <row r="276">
      <c r="A276" s="5" t="inlineStr">
        <is>
          <t>FJI2023</t>
        </is>
      </c>
      <c r="B276" s="5" t="inlineStr">
        <is>
          <t>FJI</t>
        </is>
      </c>
      <c r="C276" s="5" t="inlineStr">
        <is>
          <t>FJI</t>
        </is>
      </c>
      <c r="D276" s="5" t="inlineStr">
        <is>
          <t>Fiji</t>
        </is>
      </c>
      <c r="E276" s="5" t="n">
        <v>2023</v>
      </c>
      <c r="F276" s="5" t="n">
        <v>0.09</v>
      </c>
      <c r="G276" s="5" t="n">
        <v>5.77</v>
      </c>
      <c r="H276" s="5" t="n">
        <v>1.286</v>
      </c>
      <c r="I276" s="5" t="n">
        <v>0</v>
      </c>
      <c r="J276" s="5" t="n">
        <v>5.77</v>
      </c>
      <c r="K276" s="5" t="n">
        <v>0</v>
      </c>
      <c r="L276" s="5" t="n">
        <v>1</v>
      </c>
      <c r="M276" s="5" t="n">
        <v>7.886</v>
      </c>
      <c r="N276" s="5" t="n">
        <v>3.857</v>
      </c>
      <c r="O276" s="5" t="n">
        <v>0</v>
      </c>
      <c r="P276" s="5" t="n">
        <v>7.886</v>
      </c>
      <c r="Q276" s="5" t="n">
        <v>0</v>
      </c>
      <c r="R276" s="5" t="n">
        <v>1</v>
      </c>
      <c r="S276" s="5" t="n">
        <v>12.198</v>
      </c>
      <c r="T276" s="5" t="n">
        <v>7.714</v>
      </c>
      <c r="U276" s="5" t="n">
        <v>0.203</v>
      </c>
      <c r="V276" s="5" t="n">
        <v>14.028</v>
      </c>
      <c r="W276" s="5" t="n">
        <v>0.15</v>
      </c>
      <c r="X276" s="5" t="n">
        <v>1</v>
      </c>
      <c r="Y276" s="5" t="n">
        <v>6.656</v>
      </c>
      <c r="Z276" s="5" t="n">
        <v>0.821</v>
      </c>
      <c r="AA276" s="5" t="n">
        <v>0</v>
      </c>
      <c r="AB276" s="5" t="n">
        <v>6.656</v>
      </c>
      <c r="AC276" s="5" t="n">
        <v>0</v>
      </c>
      <c r="AD276" s="5" t="n">
        <v>1</v>
      </c>
      <c r="AE276" s="5" t="n">
        <v>7.942</v>
      </c>
      <c r="AF276" s="5" t="n">
        <v>1.731</v>
      </c>
      <c r="AG276" s="5" t="n">
        <v>0</v>
      </c>
      <c r="AH276" s="5" t="n">
        <v>7.942</v>
      </c>
      <c r="AI276" s="5" t="n">
        <v>0</v>
      </c>
      <c r="AJ276" s="5" t="n">
        <v>1</v>
      </c>
      <c r="AK276" s="5" t="n">
        <v>15.656</v>
      </c>
      <c r="AL276" s="5" t="n">
        <v>8.122999999999999</v>
      </c>
      <c r="AM276" s="5" t="n">
        <v>0.26</v>
      </c>
      <c r="AN276" s="5" t="n">
        <v>18.004</v>
      </c>
      <c r="AO276" s="5" t="n">
        <v>0.15</v>
      </c>
      <c r="AP276" s="5" t="n">
        <v>1</v>
      </c>
      <c r="AQ276" s="5" t="n">
        <v>0.749</v>
      </c>
      <c r="AR276" s="5" t="n">
        <v>0.129</v>
      </c>
      <c r="AS276" s="5" t="n">
        <v>0.346</v>
      </c>
      <c r="AT276" s="5" t="n">
        <v>1.259</v>
      </c>
      <c r="AU276" s="5" t="n">
        <v>0.15</v>
      </c>
      <c r="AV276" s="5" t="n">
        <v>1</v>
      </c>
      <c r="AW276" s="5" t="n">
        <v>0.783</v>
      </c>
      <c r="AX276" s="5" t="n">
        <v>0.129</v>
      </c>
      <c r="AY276" s="5" t="n">
        <v>0.215</v>
      </c>
      <c r="AZ276" s="5" t="n">
        <v>1.088</v>
      </c>
      <c r="BA276" s="5" t="n">
        <v>0.09</v>
      </c>
      <c r="BB276" s="5" t="n">
        <v>1</v>
      </c>
      <c r="BC276" s="5" t="n">
        <v>0.527</v>
      </c>
      <c r="BD276" s="5" t="n">
        <v>0.129</v>
      </c>
      <c r="BE276" s="5" t="n">
        <v>0.212</v>
      </c>
      <c r="BF276" s="5" t="n">
        <v>0.806</v>
      </c>
      <c r="BG276" s="5" t="n">
        <v>0.09</v>
      </c>
      <c r="BH276" s="5" t="n">
        <v>1</v>
      </c>
      <c r="BI276" s="5" t="n">
        <v>0.64</v>
      </c>
      <c r="BJ276" s="5" t="n">
        <v>0.129</v>
      </c>
      <c r="BK276" s="5" t="n">
        <v>0.201</v>
      </c>
      <c r="BL276" s="5" t="n">
        <v>0.916</v>
      </c>
      <c r="BM276" s="5" t="n">
        <v>0.09</v>
      </c>
      <c r="BN276" s="5" t="n">
        <v>1</v>
      </c>
      <c r="BO276" s="5" t="n">
        <v>0</v>
      </c>
      <c r="BP276" s="5" t="n">
        <v>0</v>
      </c>
      <c r="BQ276" s="5" t="n">
        <v>0.19</v>
      </c>
      <c r="BR276" s="5" t="n">
        <v>0</v>
      </c>
      <c r="BS276" s="5" t="n">
        <v>1</v>
      </c>
      <c r="BT276" s="5" t="n">
        <v>0</v>
      </c>
      <c r="BU276" s="5" t="n">
        <v>0</v>
      </c>
      <c r="BV276" s="5" t="n">
        <v>0.185</v>
      </c>
      <c r="BW276" s="5" t="n">
        <v>0</v>
      </c>
      <c r="BX276" s="5" t="n">
        <v>1</v>
      </c>
      <c r="BY276" s="5" t="n">
        <v>13.254</v>
      </c>
      <c r="BZ276" s="5" t="n">
        <v>0</v>
      </c>
      <c r="CA276" s="5" t="n">
        <v>13.254</v>
      </c>
      <c r="CB276" s="5" t="n">
        <v>0</v>
      </c>
      <c r="CC276" s="5" t="n">
        <v>87.07899999999999</v>
      </c>
      <c r="CD276" s="5" t="n">
        <v>7.95</v>
      </c>
      <c r="CE276" s="5" t="n">
        <v>1.446</v>
      </c>
      <c r="CF276" s="5" t="n">
        <v>100.141</v>
      </c>
      <c r="CG276" s="5" t="n">
        <v>0.15</v>
      </c>
      <c r="CH276" s="5" t="n">
        <v>1</v>
      </c>
      <c r="CI276" s="5" t="n">
        <v>0</v>
      </c>
      <c r="CJ276" s="5" t="n">
        <v>0</v>
      </c>
      <c r="CK276" s="5" t="n">
        <v>0</v>
      </c>
      <c r="CL276" s="5" t="n">
        <v>0</v>
      </c>
      <c r="CM276" s="5" t="n">
        <v>0</v>
      </c>
      <c r="CN276" s="5" t="n">
        <v>0</v>
      </c>
      <c r="CO276" s="5" t="n">
        <v>0</v>
      </c>
      <c r="CP276" s="5" t="n">
        <v>0</v>
      </c>
      <c r="CQ276" s="5" t="n">
        <v>1.348</v>
      </c>
      <c r="CR276" s="5" t="n">
        <v>0</v>
      </c>
      <c r="CS276" s="5" t="n">
        <v>5.37</v>
      </c>
      <c r="CT276" s="5" t="n">
        <v>4.484</v>
      </c>
      <c r="CU276" s="5" t="n">
        <v>12.529</v>
      </c>
    </row>
    <row r="277">
      <c r="A277" s="5" t="inlineStr">
        <is>
          <t>FJI2024</t>
        </is>
      </c>
      <c r="B277" s="5" t="inlineStr">
        <is>
          <t>FJI</t>
        </is>
      </c>
      <c r="C277" s="5" t="inlineStr">
        <is>
          <t>FJI</t>
        </is>
      </c>
      <c r="D277" s="5" t="inlineStr">
        <is>
          <t>Fiji</t>
        </is>
      </c>
      <c r="E277" s="5" t="n">
        <v>2024</v>
      </c>
      <c r="F277" s="5" t="n">
        <v>0.09</v>
      </c>
      <c r="G277" s="5" t="n">
        <v>4.833</v>
      </c>
      <c r="H277" s="5" t="n">
        <v>1.324</v>
      </c>
      <c r="I277" s="5" t="n">
        <v>0</v>
      </c>
      <c r="J277" s="5" t="n">
        <v>4.833</v>
      </c>
      <c r="K277" s="5" t="n">
        <v>0</v>
      </c>
      <c r="L277" s="5" t="n">
        <v>1</v>
      </c>
      <c r="M277" s="5" t="n">
        <v>7.124</v>
      </c>
      <c r="N277" s="5" t="n">
        <v>3.971</v>
      </c>
      <c r="O277" s="5" t="n">
        <v>0</v>
      </c>
      <c r="P277" s="5" t="n">
        <v>7.124</v>
      </c>
      <c r="Q277" s="5" t="n">
        <v>0</v>
      </c>
      <c r="R277" s="5" t="n">
        <v>1</v>
      </c>
      <c r="S277" s="5" t="n">
        <v>11.451</v>
      </c>
      <c r="T277" s="5" t="n">
        <v>7.942</v>
      </c>
      <c r="U277" s="5" t="n">
        <v>0.234</v>
      </c>
      <c r="V277" s="5" t="n">
        <v>13.168</v>
      </c>
      <c r="W277" s="5" t="n">
        <v>0.15</v>
      </c>
      <c r="X277" s="5" t="n">
        <v>1</v>
      </c>
      <c r="Y277" s="5" t="n">
        <v>6.853</v>
      </c>
      <c r="Z277" s="5" t="n">
        <v>0.846</v>
      </c>
      <c r="AA277" s="5" t="n">
        <v>0</v>
      </c>
      <c r="AB277" s="5" t="n">
        <v>6.853</v>
      </c>
      <c r="AC277" s="5" t="n">
        <v>0</v>
      </c>
      <c r="AD277" s="5" t="n">
        <v>1</v>
      </c>
      <c r="AE277" s="5" t="n">
        <v>8.176</v>
      </c>
      <c r="AF277" s="5" t="n">
        <v>1.782</v>
      </c>
      <c r="AG277" s="5" t="n">
        <v>0</v>
      </c>
      <c r="AH277" s="5" t="n">
        <v>8.176</v>
      </c>
      <c r="AI277" s="5" t="n">
        <v>0</v>
      </c>
      <c r="AJ277" s="5" t="n">
        <v>1</v>
      </c>
      <c r="AK277" s="5" t="n">
        <v>16.118</v>
      </c>
      <c r="AL277" s="5" t="n">
        <v>8.363</v>
      </c>
      <c r="AM277" s="5" t="n">
        <v>0.329</v>
      </c>
      <c r="AN277" s="5" t="n">
        <v>18.535</v>
      </c>
      <c r="AO277" s="5" t="n">
        <v>0.15</v>
      </c>
      <c r="AP277" s="5" t="n">
        <v>1</v>
      </c>
      <c r="AQ277" s="5" t="n">
        <v>0.72</v>
      </c>
      <c r="AR277" s="5" t="n">
        <v>0.132</v>
      </c>
      <c r="AS277" s="5" t="n">
        <v>0.38</v>
      </c>
      <c r="AT277" s="5" t="n">
        <v>1.264</v>
      </c>
      <c r="AU277" s="5" t="n">
        <v>0.15</v>
      </c>
      <c r="AV277" s="5" t="n">
        <v>1</v>
      </c>
      <c r="AW277" s="5" t="n">
        <v>0.734</v>
      </c>
      <c r="AX277" s="5" t="n">
        <v>0.132</v>
      </c>
      <c r="AY277" s="5" t="n">
        <v>0.163</v>
      </c>
      <c r="AZ277" s="5" t="n">
        <v>1.031</v>
      </c>
      <c r="BA277" s="5" t="n">
        <v>0.15</v>
      </c>
      <c r="BB277" s="5" t="n">
        <v>1</v>
      </c>
      <c r="BC277" s="5" t="n">
        <v>0.51</v>
      </c>
      <c r="BD277" s="5" t="n">
        <v>0.132</v>
      </c>
      <c r="BE277" s="5" t="n">
        <v>0.234</v>
      </c>
      <c r="BF277" s="5" t="n">
        <v>0.856</v>
      </c>
      <c r="BG277" s="5" t="n">
        <v>0.15</v>
      </c>
      <c r="BH277" s="5" t="n">
        <v>1</v>
      </c>
      <c r="BI277" s="5" t="n">
        <v>0.652</v>
      </c>
      <c r="BJ277" s="5" t="n">
        <v>0.132</v>
      </c>
      <c r="BK277" s="5" t="n">
        <v>0.08500000000000001</v>
      </c>
      <c r="BL277" s="5" t="n">
        <v>0.847</v>
      </c>
      <c r="BM277" s="5" t="n">
        <v>0.15</v>
      </c>
      <c r="BN277" s="5" t="n">
        <v>1</v>
      </c>
      <c r="BO277" s="5" t="n">
        <v>0</v>
      </c>
      <c r="BP277" s="5" t="n">
        <v>0</v>
      </c>
      <c r="BQ277" s="5" t="n">
        <v>0.195</v>
      </c>
      <c r="BR277" s="5" t="n">
        <v>0</v>
      </c>
      <c r="BS277" s="5" t="n">
        <v>1</v>
      </c>
      <c r="BT277" s="5" t="n">
        <v>0</v>
      </c>
      <c r="BU277" s="5" t="n">
        <v>0</v>
      </c>
      <c r="BV277" s="5" t="n">
        <v>0.19</v>
      </c>
      <c r="BW277" s="5" t="n">
        <v>0</v>
      </c>
      <c r="BX277" s="5" t="n">
        <v>1</v>
      </c>
      <c r="BY277" s="5" t="n">
        <v>13.646</v>
      </c>
      <c r="BZ277" s="5" t="n">
        <v>0</v>
      </c>
      <c r="CA277" s="5" t="n">
        <v>13.646</v>
      </c>
      <c r="CB277" s="5" t="n">
        <v>0</v>
      </c>
      <c r="CC277" s="5" t="n">
        <v>86.38500000000001</v>
      </c>
      <c r="CD277" s="5" t="n">
        <v>7.95</v>
      </c>
      <c r="CE277" s="5" t="n">
        <v>1.765</v>
      </c>
      <c r="CF277" s="5" t="n">
        <v>99.343</v>
      </c>
      <c r="CG277" s="5" t="n">
        <v>0.15</v>
      </c>
      <c r="CH277" s="5" t="n">
        <v>1</v>
      </c>
      <c r="CI277" s="5" t="n">
        <v>0</v>
      </c>
      <c r="CJ277" s="5" t="n">
        <v>0</v>
      </c>
      <c r="CK277" s="5" t="n">
        <v>0</v>
      </c>
      <c r="CL277" s="5" t="n">
        <v>0</v>
      </c>
      <c r="CM277" s="5" t="n">
        <v>0</v>
      </c>
      <c r="CN277" s="5" t="n">
        <v>0</v>
      </c>
      <c r="CO277" s="5" t="n">
        <v>0</v>
      </c>
      <c r="CP277" s="5" t="n">
        <v>0</v>
      </c>
      <c r="CQ277" s="5" t="n">
        <v>1.387</v>
      </c>
      <c r="CR277" s="5" t="n">
        <v>0</v>
      </c>
      <c r="CS277" s="5" t="n">
        <v>5.529</v>
      </c>
      <c r="CT277" s="5" t="n">
        <v>3.509</v>
      </c>
      <c r="CU277" s="5" t="n">
        <v>10.896</v>
      </c>
    </row>
    <row r="278">
      <c r="A278" s="5" t="inlineStr">
        <is>
          <t>FIN2021</t>
        </is>
      </c>
      <c r="B278" s="5" t="inlineStr">
        <is>
          <t>FIN</t>
        </is>
      </c>
      <c r="C278" s="5" t="inlineStr">
        <is>
          <t>FIN</t>
        </is>
      </c>
      <c r="D278" s="5" t="inlineStr">
        <is>
          <t>Finland</t>
        </is>
      </c>
      <c r="E278" s="5" t="n">
        <v>2021</v>
      </c>
      <c r="F278" s="5" t="n">
        <v>0.24</v>
      </c>
      <c r="G278" s="5" t="n">
        <v>4.778</v>
      </c>
      <c r="H278" s="5" t="n">
        <v>1.045</v>
      </c>
      <c r="I278" s="5" t="n">
        <v>1.672</v>
      </c>
      <c r="J278" s="5" t="n">
        <v>6.45</v>
      </c>
      <c r="K278" s="5" t="n">
        <v>0</v>
      </c>
      <c r="L278" s="5" t="n">
        <v>1</v>
      </c>
      <c r="M278" s="5" t="n">
        <v>10.182</v>
      </c>
      <c r="N278" s="5" t="n">
        <v>4.615</v>
      </c>
      <c r="O278" s="5" t="n">
        <v>5.492</v>
      </c>
      <c r="P278" s="5" t="n">
        <v>15.673</v>
      </c>
      <c r="Q278" s="5" t="n">
        <v>0</v>
      </c>
      <c r="R278" s="5" t="n">
        <v>1</v>
      </c>
      <c r="S278" s="5" t="n">
        <v>8.596</v>
      </c>
      <c r="T278" s="5" t="n">
        <v>5.288</v>
      </c>
      <c r="U278" s="5" t="n">
        <v>6.461</v>
      </c>
      <c r="V278" s="5" t="n">
        <v>18.67</v>
      </c>
      <c r="W278" s="5" t="n">
        <v>0.24</v>
      </c>
      <c r="X278" s="5" t="n">
        <v>1</v>
      </c>
      <c r="Y278" s="5" t="n">
        <v>24.613</v>
      </c>
      <c r="Z278" s="5" t="n">
        <v>2.719</v>
      </c>
      <c r="AA278" s="5" t="n">
        <v>2.766</v>
      </c>
      <c r="AB278" s="5" t="n">
        <v>27.379</v>
      </c>
      <c r="AC278" s="5" t="n">
        <v>0</v>
      </c>
      <c r="AD278" s="5" t="n">
        <v>1</v>
      </c>
      <c r="AE278" s="5" t="n">
        <v>24.569</v>
      </c>
      <c r="AF278" s="5" t="n">
        <v>4.835</v>
      </c>
      <c r="AG278" s="5" t="n">
        <v>2.81</v>
      </c>
      <c r="AH278" s="5" t="n">
        <v>27.379</v>
      </c>
      <c r="AI278" s="5" t="n">
        <v>0</v>
      </c>
      <c r="AJ278" s="5" t="n">
        <v>1</v>
      </c>
      <c r="AK278" s="5" t="n">
        <v>27.798</v>
      </c>
      <c r="AL278" s="5" t="n">
        <v>13.644</v>
      </c>
      <c r="AM278" s="5" t="n">
        <v>6.728</v>
      </c>
      <c r="AN278" s="5" t="n">
        <v>42.813</v>
      </c>
      <c r="AO278" s="5" t="n">
        <v>0.24</v>
      </c>
      <c r="AP278" s="5" t="n">
        <v>1</v>
      </c>
      <c r="AQ278" s="5" t="n">
        <v>0.619</v>
      </c>
      <c r="AR278" s="5" t="n">
        <v>0.114</v>
      </c>
      <c r="AS278" s="5" t="n">
        <v>0.977</v>
      </c>
      <c r="AT278" s="5" t="n">
        <v>1.979</v>
      </c>
      <c r="AU278" s="5" t="n">
        <v>0.24</v>
      </c>
      <c r="AV278" s="5" t="n">
        <v>1</v>
      </c>
      <c r="AW278" s="5" t="n">
        <v>0.599</v>
      </c>
      <c r="AX278" s="5" t="n">
        <v>0.114</v>
      </c>
      <c r="AY278" s="5" t="n">
        <v>0.846</v>
      </c>
      <c r="AZ278" s="5" t="n">
        <v>1.792</v>
      </c>
      <c r="BA278" s="5" t="n">
        <v>0.24</v>
      </c>
      <c r="BB278" s="5" t="n">
        <v>1</v>
      </c>
      <c r="BC278" s="5" t="n">
        <v>0.439</v>
      </c>
      <c r="BD278" s="5" t="n">
        <v>0.114</v>
      </c>
      <c r="BE278" s="5" t="n">
        <v>1.02</v>
      </c>
      <c r="BF278" s="5" t="n">
        <v>1.81</v>
      </c>
      <c r="BG278" s="5" t="n">
        <v>0.24</v>
      </c>
      <c r="BH278" s="5" t="n">
        <v>1</v>
      </c>
      <c r="BI278" s="5" t="n">
        <v>0.505</v>
      </c>
      <c r="BJ278" s="5" t="n">
        <v>0.114</v>
      </c>
      <c r="BK278" s="5" t="n">
        <v>0.455</v>
      </c>
      <c r="BL278" s="5" t="n">
        <v>1.191</v>
      </c>
      <c r="BM278" s="5" t="n">
        <v>0.24</v>
      </c>
      <c r="BN278" s="5" t="n">
        <v>1</v>
      </c>
      <c r="BO278" s="5" t="n">
        <v>0</v>
      </c>
      <c r="BP278" s="5" t="n">
        <v>0.001</v>
      </c>
      <c r="BQ278" s="5" t="n">
        <v>0.075</v>
      </c>
      <c r="BR278" s="5" t="n">
        <v>0</v>
      </c>
      <c r="BS278" s="5" t="n">
        <v>1</v>
      </c>
      <c r="BT278" s="5" t="n">
        <v>0</v>
      </c>
      <c r="BU278" s="5" t="n">
        <v>0.027</v>
      </c>
      <c r="BV278" s="5" t="n">
        <v>0.213</v>
      </c>
      <c r="BW278" s="5" t="n">
        <v>0.24</v>
      </c>
      <c r="BX278" s="5" t="n">
        <v>0.833</v>
      </c>
      <c r="BY278" s="5" t="n">
        <v>11.787</v>
      </c>
      <c r="BZ278" s="5" t="n">
        <v>0</v>
      </c>
      <c r="CA278" s="5" t="n">
        <v>11.787</v>
      </c>
      <c r="CB278" s="5" t="n">
        <v>0</v>
      </c>
      <c r="CC278" s="5" t="n">
        <v>78.125</v>
      </c>
      <c r="CD278" s="5" t="n">
        <v>7.95</v>
      </c>
      <c r="CE278" s="5" t="n">
        <v>86.602</v>
      </c>
      <c r="CF278" s="5" t="n">
        <v>204.261</v>
      </c>
      <c r="CG278" s="5" t="n">
        <v>0.24</v>
      </c>
      <c r="CH278" s="5" t="n">
        <v>1</v>
      </c>
      <c r="CI278" s="5" t="n">
        <v>0</v>
      </c>
      <c r="CJ278" s="5" t="n">
        <v>0</v>
      </c>
      <c r="CK278" s="5" t="n">
        <v>0</v>
      </c>
      <c r="CL278" s="5" t="n">
        <v>0</v>
      </c>
      <c r="CM278" s="5" t="n">
        <v>0</v>
      </c>
      <c r="CN278" s="5" t="n">
        <v>0</v>
      </c>
      <c r="CO278" s="5" t="n">
        <v>0</v>
      </c>
      <c r="CP278" s="5" t="n">
        <v>0</v>
      </c>
      <c r="CQ278" s="5" t="n">
        <v>1.198</v>
      </c>
      <c r="CR278" s="5" t="n">
        <v>0</v>
      </c>
      <c r="CS278" s="5" t="n">
        <v>4.776</v>
      </c>
      <c r="CT278" s="5" t="n">
        <v>5.092</v>
      </c>
      <c r="CU278" s="5" t="n">
        <v>15.162</v>
      </c>
    </row>
    <row r="279">
      <c r="A279" s="5" t="inlineStr">
        <is>
          <t>FIN2022</t>
        </is>
      </c>
      <c r="B279" s="5" t="inlineStr">
        <is>
          <t>FIN</t>
        </is>
      </c>
      <c r="C279" s="5" t="inlineStr">
        <is>
          <t>FIN</t>
        </is>
      </c>
      <c r="D279" s="5" t="inlineStr">
        <is>
          <t>Finland</t>
        </is>
      </c>
      <c r="E279" s="5" t="n">
        <v>2022</v>
      </c>
      <c r="F279" s="5" t="n">
        <v>0.24</v>
      </c>
      <c r="G279" s="5" t="n">
        <v>9.715999999999999</v>
      </c>
      <c r="H279" s="5" t="n">
        <v>1.509</v>
      </c>
      <c r="I279" s="5" t="n">
        <v>8.492000000000001</v>
      </c>
      <c r="J279" s="5" t="n">
        <v>18.208</v>
      </c>
      <c r="K279" s="5" t="n">
        <v>0</v>
      </c>
      <c r="L279" s="5" t="n">
        <v>1</v>
      </c>
      <c r="M279" s="5" t="n">
        <v>19.09</v>
      </c>
      <c r="N279" s="5" t="n">
        <v>7.883</v>
      </c>
      <c r="O279" s="5" t="n">
        <v>9.555999999999999</v>
      </c>
      <c r="P279" s="5" t="n">
        <v>28.646</v>
      </c>
      <c r="Q279" s="5" t="n">
        <v>0</v>
      </c>
      <c r="R279" s="5" t="n">
        <v>1</v>
      </c>
      <c r="S279" s="5" t="n">
        <v>18.457</v>
      </c>
      <c r="T279" s="5" t="n">
        <v>7.118</v>
      </c>
      <c r="U279" s="5" t="n">
        <v>8.238</v>
      </c>
      <c r="V279" s="5" t="n">
        <v>32.525</v>
      </c>
      <c r="W279" s="5" t="n">
        <v>0.24</v>
      </c>
      <c r="X279" s="5" t="n">
        <v>1</v>
      </c>
      <c r="Y279" s="5" t="n">
        <v>40.868</v>
      </c>
      <c r="Z279" s="5" t="n">
        <v>4.287</v>
      </c>
      <c r="AA279" s="5" t="n">
        <v>10.547</v>
      </c>
      <c r="AB279" s="5" t="n">
        <v>51.415</v>
      </c>
      <c r="AC279" s="5" t="n">
        <v>0</v>
      </c>
      <c r="AD279" s="5" t="n">
        <v>1</v>
      </c>
      <c r="AE279" s="5" t="n">
        <v>40.916</v>
      </c>
      <c r="AF279" s="5" t="n">
        <v>7.585</v>
      </c>
      <c r="AG279" s="5" t="n">
        <v>10.499</v>
      </c>
      <c r="AH279" s="5" t="n">
        <v>51.415</v>
      </c>
      <c r="AI279" s="5" t="n">
        <v>0</v>
      </c>
      <c r="AJ279" s="5" t="n">
        <v>1</v>
      </c>
      <c r="AK279" s="5" t="n">
        <v>44.693</v>
      </c>
      <c r="AL279" s="5" t="n">
        <v>21.343</v>
      </c>
      <c r="AM279" s="5" t="n">
        <v>8.207000000000001</v>
      </c>
      <c r="AN279" s="5" t="n">
        <v>64.45099999999999</v>
      </c>
      <c r="AO279" s="5" t="n">
        <v>0.24</v>
      </c>
      <c r="AP279" s="5" t="n">
        <v>1</v>
      </c>
      <c r="AQ279" s="5" t="n">
        <v>0.861</v>
      </c>
      <c r="AR279" s="5" t="n">
        <v>0.123</v>
      </c>
      <c r="AS279" s="5" t="n">
        <v>0.93</v>
      </c>
      <c r="AT279" s="5" t="n">
        <v>2.22</v>
      </c>
      <c r="AU279" s="5" t="n">
        <v>0.24</v>
      </c>
      <c r="AV279" s="5" t="n">
        <v>1</v>
      </c>
      <c r="AW279" s="5" t="n">
        <v>0.986</v>
      </c>
      <c r="AX279" s="5" t="n">
        <v>0.123</v>
      </c>
      <c r="AY279" s="5" t="n">
        <v>0.8159999999999999</v>
      </c>
      <c r="AZ279" s="5" t="n">
        <v>2.234</v>
      </c>
      <c r="BA279" s="5" t="n">
        <v>0.24</v>
      </c>
      <c r="BB279" s="5" t="n">
        <v>1</v>
      </c>
      <c r="BC279" s="5" t="n">
        <v>0.598</v>
      </c>
      <c r="BD279" s="5" t="n">
        <v>0.123</v>
      </c>
      <c r="BE279" s="5" t="n">
        <v>1.132</v>
      </c>
      <c r="BF279" s="5" t="n">
        <v>2.144</v>
      </c>
      <c r="BG279" s="5" t="n">
        <v>0.24</v>
      </c>
      <c r="BH279" s="5" t="n">
        <v>1</v>
      </c>
      <c r="BI279" s="5" t="n">
        <v>0.612</v>
      </c>
      <c r="BJ279" s="5" t="n">
        <v>0.123</v>
      </c>
      <c r="BK279" s="5" t="n">
        <v>0.8110000000000001</v>
      </c>
      <c r="BL279" s="5" t="n">
        <v>1.765</v>
      </c>
      <c r="BM279" s="5" t="n">
        <v>0.24</v>
      </c>
      <c r="BN279" s="5" t="n">
        <v>1</v>
      </c>
      <c r="BO279" s="5" t="n">
        <v>0</v>
      </c>
      <c r="BP279" s="5" t="n">
        <v>0.001</v>
      </c>
      <c r="BQ279" s="5" t="n">
        <v>0.115</v>
      </c>
      <c r="BR279" s="5" t="n">
        <v>0</v>
      </c>
      <c r="BS279" s="5" t="n">
        <v>1</v>
      </c>
      <c r="BT279" s="5" t="n">
        <v>0</v>
      </c>
      <c r="BU279" s="5" t="n">
        <v>0.024</v>
      </c>
      <c r="BV279" s="5" t="n">
        <v>0.232</v>
      </c>
      <c r="BW279" s="5" t="n">
        <v>0.24</v>
      </c>
      <c r="BX279" s="5" t="n">
        <v>0.833</v>
      </c>
      <c r="BY279" s="5" t="n">
        <v>12.729</v>
      </c>
      <c r="BZ279" s="5" t="n">
        <v>0</v>
      </c>
      <c r="CA279" s="5" t="n">
        <v>12.729</v>
      </c>
      <c r="CB279" s="5" t="n">
        <v>0</v>
      </c>
      <c r="CC279" s="5" t="n">
        <v>97.90000000000001</v>
      </c>
      <c r="CD279" s="5" t="n">
        <v>7.95</v>
      </c>
      <c r="CE279" s="5" t="n">
        <v>164.453</v>
      </c>
      <c r="CF279" s="5" t="n">
        <v>325.318</v>
      </c>
      <c r="CG279" s="5" t="n">
        <v>0.24</v>
      </c>
      <c r="CH279" s="5" t="n">
        <v>1</v>
      </c>
      <c r="CI279" s="5" t="n">
        <v>0</v>
      </c>
      <c r="CJ279" s="5" t="n">
        <v>0</v>
      </c>
      <c r="CK279" s="5" t="n">
        <v>0</v>
      </c>
      <c r="CL279" s="5" t="n">
        <v>0</v>
      </c>
      <c r="CM279" s="5" t="n">
        <v>0</v>
      </c>
      <c r="CN279" s="5" t="n">
        <v>0</v>
      </c>
      <c r="CO279" s="5" t="n">
        <v>0</v>
      </c>
      <c r="CP279" s="5" t="n">
        <v>0</v>
      </c>
      <c r="CQ279" s="5" t="n">
        <v>1.294</v>
      </c>
      <c r="CR279" s="5" t="n">
        <v>0</v>
      </c>
      <c r="CS279" s="5" t="n">
        <v>5.158</v>
      </c>
      <c r="CT279" s="5" t="n">
        <v>12.195</v>
      </c>
      <c r="CU279" s="5" t="n">
        <v>31.326</v>
      </c>
    </row>
    <row r="280">
      <c r="A280" s="5" t="inlineStr">
        <is>
          <t>FIN2023</t>
        </is>
      </c>
      <c r="B280" s="5" t="inlineStr">
        <is>
          <t>FIN</t>
        </is>
      </c>
      <c r="C280" s="5" t="inlineStr">
        <is>
          <t>FIN</t>
        </is>
      </c>
      <c r="D280" s="5" t="inlineStr">
        <is>
          <t>Finland</t>
        </is>
      </c>
      <c r="E280" s="5" t="n">
        <v>2023</v>
      </c>
      <c r="F280" s="5" t="n">
        <v>0.24</v>
      </c>
      <c r="G280" s="5" t="n">
        <v>9.474</v>
      </c>
      <c r="H280" s="5" t="n">
        <v>2.158</v>
      </c>
      <c r="I280" s="5" t="n">
        <v>9.842000000000001</v>
      </c>
      <c r="J280" s="5" t="n">
        <v>19.317</v>
      </c>
      <c r="K280" s="5" t="n">
        <v>0</v>
      </c>
      <c r="L280" s="5" t="n">
        <v>1</v>
      </c>
      <c r="M280" s="5" t="n">
        <v>27.274</v>
      </c>
      <c r="N280" s="5" t="n">
        <v>13.527</v>
      </c>
      <c r="O280" s="5" t="n">
        <v>10.943</v>
      </c>
      <c r="P280" s="5" t="n">
        <v>38.217</v>
      </c>
      <c r="Q280" s="5" t="n">
        <v>0</v>
      </c>
      <c r="R280" s="5" t="n">
        <v>1</v>
      </c>
      <c r="S280" s="5" t="n">
        <v>11.809</v>
      </c>
      <c r="T280" s="5" t="n">
        <v>6.898</v>
      </c>
      <c r="U280" s="5" t="n">
        <v>8.473000000000001</v>
      </c>
      <c r="V280" s="5" t="n">
        <v>24.499</v>
      </c>
      <c r="W280" s="5" t="n">
        <v>0.24</v>
      </c>
      <c r="X280" s="5" t="n">
        <v>1</v>
      </c>
      <c r="Y280" s="5" t="n">
        <v>21.216</v>
      </c>
      <c r="Z280" s="5" t="n">
        <v>2.376</v>
      </c>
      <c r="AA280" s="5" t="n">
        <v>16.525</v>
      </c>
      <c r="AB280" s="5" t="n">
        <v>37.74</v>
      </c>
      <c r="AC280" s="5" t="n">
        <v>0</v>
      </c>
      <c r="AD280" s="5" t="n">
        <v>1</v>
      </c>
      <c r="AE280" s="5" t="n">
        <v>21.314</v>
      </c>
      <c r="AF280" s="5" t="n">
        <v>4.245</v>
      </c>
      <c r="AG280" s="5" t="n">
        <v>16.426</v>
      </c>
      <c r="AH280" s="5" t="n">
        <v>37.74</v>
      </c>
      <c r="AI280" s="5" t="n">
        <v>0</v>
      </c>
      <c r="AJ280" s="5" t="n">
        <v>1</v>
      </c>
      <c r="AK280" s="5" t="n">
        <v>25.398</v>
      </c>
      <c r="AL280" s="5" t="n">
        <v>12.581</v>
      </c>
      <c r="AM280" s="5" t="n">
        <v>8.102</v>
      </c>
      <c r="AN280" s="5" t="n">
        <v>40.464</v>
      </c>
      <c r="AO280" s="5" t="n">
        <v>0.24</v>
      </c>
      <c r="AP280" s="5" t="n">
        <v>1</v>
      </c>
      <c r="AQ280" s="5" t="n">
        <v>0.76</v>
      </c>
      <c r="AR280" s="5" t="n">
        <v>0.129</v>
      </c>
      <c r="AS280" s="5" t="n">
        <v>0.922</v>
      </c>
      <c r="AT280" s="5" t="n">
        <v>2.086</v>
      </c>
      <c r="AU280" s="5" t="n">
        <v>0.24</v>
      </c>
      <c r="AV280" s="5" t="n">
        <v>1</v>
      </c>
      <c r="AW280" s="5" t="n">
        <v>0.8110000000000001</v>
      </c>
      <c r="AX280" s="5" t="n">
        <v>0.129</v>
      </c>
      <c r="AY280" s="5" t="n">
        <v>0.878</v>
      </c>
      <c r="AZ280" s="5" t="n">
        <v>2.095</v>
      </c>
      <c r="BA280" s="5" t="n">
        <v>0.24</v>
      </c>
      <c r="BB280" s="5" t="n">
        <v>1</v>
      </c>
      <c r="BC280" s="5" t="n">
        <v>0.535</v>
      </c>
      <c r="BD280" s="5" t="n">
        <v>0.129</v>
      </c>
      <c r="BE280" s="5" t="n">
        <v>1.277</v>
      </c>
      <c r="BF280" s="5" t="n">
        <v>2.247</v>
      </c>
      <c r="BG280" s="5" t="n">
        <v>0.24</v>
      </c>
      <c r="BH280" s="5" t="n">
        <v>1</v>
      </c>
      <c r="BI280" s="5" t="n">
        <v>0.579</v>
      </c>
      <c r="BJ280" s="5" t="n">
        <v>0.129</v>
      </c>
      <c r="BK280" s="5" t="n">
        <v>0.676</v>
      </c>
      <c r="BL280" s="5" t="n">
        <v>1.557</v>
      </c>
      <c r="BM280" s="5" t="n">
        <v>0.24</v>
      </c>
      <c r="BN280" s="5" t="n">
        <v>1</v>
      </c>
      <c r="BO280" s="5" t="n">
        <v>0</v>
      </c>
      <c r="BP280" s="5" t="n">
        <v>0.001</v>
      </c>
      <c r="BQ280" s="5" t="n">
        <v>0.081</v>
      </c>
      <c r="BR280" s="5" t="n">
        <v>0</v>
      </c>
      <c r="BS280" s="5" t="n">
        <v>1</v>
      </c>
      <c r="BT280" s="5" t="n">
        <v>0</v>
      </c>
      <c r="BU280" s="5" t="n">
        <v>0.024</v>
      </c>
      <c r="BV280" s="5" t="n">
        <v>0.268</v>
      </c>
      <c r="BW280" s="5" t="n">
        <v>0.24</v>
      </c>
      <c r="BX280" s="5" t="n">
        <v>0.833</v>
      </c>
      <c r="BY280" s="5" t="n">
        <v>13.254</v>
      </c>
      <c r="BZ280" s="5" t="n">
        <v>0</v>
      </c>
      <c r="CA280" s="5" t="n">
        <v>13.254</v>
      </c>
      <c r="CB280" s="5" t="n">
        <v>0</v>
      </c>
      <c r="CC280" s="5" t="n">
        <v>83.248</v>
      </c>
      <c r="CD280" s="5" t="n">
        <v>7.95</v>
      </c>
      <c r="CE280" s="5" t="n">
        <v>164.946</v>
      </c>
      <c r="CF280" s="5" t="n">
        <v>307.76</v>
      </c>
      <c r="CG280" s="5" t="n">
        <v>0.24</v>
      </c>
      <c r="CH280" s="5" t="n">
        <v>1</v>
      </c>
      <c r="CI280" s="5" t="n">
        <v>0</v>
      </c>
      <c r="CJ280" s="5" t="n">
        <v>0</v>
      </c>
      <c r="CK280" s="5" t="n">
        <v>0</v>
      </c>
      <c r="CL280" s="5" t="n">
        <v>0</v>
      </c>
      <c r="CM280" s="5" t="n">
        <v>0</v>
      </c>
      <c r="CN280" s="5" t="n">
        <v>0</v>
      </c>
      <c r="CO280" s="5" t="n">
        <v>0</v>
      </c>
      <c r="CP280" s="5" t="n">
        <v>0</v>
      </c>
      <c r="CQ280" s="5" t="n">
        <v>1.348</v>
      </c>
      <c r="CR280" s="5" t="n">
        <v>0</v>
      </c>
      <c r="CS280" s="5" t="n">
        <v>5.37</v>
      </c>
      <c r="CT280" s="5" t="n">
        <v>5.868</v>
      </c>
      <c r="CU280" s="5" t="n">
        <v>11.622</v>
      </c>
    </row>
    <row r="281">
      <c r="A281" s="5" t="inlineStr">
        <is>
          <t>FIN2024</t>
        </is>
      </c>
      <c r="B281" s="5" t="inlineStr">
        <is>
          <t>FIN</t>
        </is>
      </c>
      <c r="C281" s="5" t="inlineStr">
        <is>
          <t>FIN</t>
        </is>
      </c>
      <c r="D281" s="5" t="inlineStr">
        <is>
          <t>Finland</t>
        </is>
      </c>
      <c r="E281" s="5" t="n">
        <v>2024</v>
      </c>
      <c r="F281" s="5" t="n">
        <v>0.24</v>
      </c>
      <c r="G281" s="5" t="n">
        <v>8.827999999999999</v>
      </c>
      <c r="H281" s="5" t="n">
        <v>2.236</v>
      </c>
      <c r="I281" s="5" t="n">
        <v>6.45</v>
      </c>
      <c r="J281" s="5" t="n">
        <v>15.278</v>
      </c>
      <c r="K281" s="5" t="n">
        <v>0</v>
      </c>
      <c r="L281" s="5" t="n">
        <v>1</v>
      </c>
      <c r="M281" s="5" t="n">
        <v>25.12</v>
      </c>
      <c r="N281" s="5" t="n">
        <v>13.684</v>
      </c>
      <c r="O281" s="5" t="n">
        <v>7.647</v>
      </c>
      <c r="P281" s="5" t="n">
        <v>32.766</v>
      </c>
      <c r="Q281" s="5" t="n">
        <v>0</v>
      </c>
      <c r="R281" s="5" t="n">
        <v>1</v>
      </c>
      <c r="S281" s="5" t="n">
        <v>11.015</v>
      </c>
      <c r="T281" s="5" t="n">
        <v>7.101</v>
      </c>
      <c r="U281" s="5" t="n">
        <v>10.183</v>
      </c>
      <c r="V281" s="5" t="n">
        <v>25.454</v>
      </c>
      <c r="W281" s="5" t="n">
        <v>0.24</v>
      </c>
      <c r="X281" s="5" t="n">
        <v>1</v>
      </c>
      <c r="Y281" s="5" t="n">
        <v>20.216</v>
      </c>
      <c r="Z281" s="5" t="n">
        <v>2.553</v>
      </c>
      <c r="AA281" s="5" t="n">
        <v>10</v>
      </c>
      <c r="AB281" s="5" t="n">
        <v>30.216</v>
      </c>
      <c r="AC281" s="5" t="n">
        <v>0</v>
      </c>
      <c r="AD281" s="5" t="n">
        <v>1</v>
      </c>
      <c r="AE281" s="5" t="n">
        <v>20.216</v>
      </c>
      <c r="AF281" s="5" t="n">
        <v>4.428</v>
      </c>
      <c r="AG281" s="5" t="n">
        <v>10</v>
      </c>
      <c r="AH281" s="5" t="n">
        <v>30.216</v>
      </c>
      <c r="AI281" s="5" t="n">
        <v>0</v>
      </c>
      <c r="AJ281" s="5" t="n">
        <v>1</v>
      </c>
      <c r="AK281" s="5" t="n">
        <v>24.247</v>
      </c>
      <c r="AL281" s="5" t="n">
        <v>12.333</v>
      </c>
      <c r="AM281" s="5" t="n">
        <v>9.122</v>
      </c>
      <c r="AN281" s="5" t="n">
        <v>40.068</v>
      </c>
      <c r="AO281" s="5" t="n">
        <v>0.24</v>
      </c>
      <c r="AP281" s="5" t="n">
        <v>1</v>
      </c>
      <c r="AQ281" s="5" t="n">
        <v>0.724</v>
      </c>
      <c r="AR281" s="5" t="n">
        <v>0.132</v>
      </c>
      <c r="AS281" s="5" t="n">
        <v>0.848</v>
      </c>
      <c r="AT281" s="5" t="n">
        <v>1.95</v>
      </c>
      <c r="AU281" s="5" t="n">
        <v>0.24</v>
      </c>
      <c r="AV281" s="5" t="n">
        <v>1</v>
      </c>
      <c r="AW281" s="5" t="n">
        <v>0.75</v>
      </c>
      <c r="AX281" s="5" t="n">
        <v>0.132</v>
      </c>
      <c r="AY281" s="5" t="n">
        <v>0.791</v>
      </c>
      <c r="AZ281" s="5" t="n">
        <v>1.911</v>
      </c>
      <c r="BA281" s="5" t="n">
        <v>0.24</v>
      </c>
      <c r="BB281" s="5" t="n">
        <v>1</v>
      </c>
      <c r="BC281" s="5" t="n">
        <v>0.513</v>
      </c>
      <c r="BD281" s="5" t="n">
        <v>0.132</v>
      </c>
      <c r="BE281" s="5" t="n">
        <v>1.13</v>
      </c>
      <c r="BF281" s="5" t="n">
        <v>2.038</v>
      </c>
      <c r="BG281" s="5" t="n">
        <v>0.24</v>
      </c>
      <c r="BH281" s="5" t="n">
        <v>1</v>
      </c>
      <c r="BI281" s="5" t="n">
        <v>0.591</v>
      </c>
      <c r="BJ281" s="5" t="n">
        <v>0.132</v>
      </c>
      <c r="BK281" s="5" t="n">
        <v>0.548</v>
      </c>
      <c r="BL281" s="5" t="n">
        <v>1.412</v>
      </c>
      <c r="BM281" s="5" t="n">
        <v>0.24</v>
      </c>
      <c r="BN281" s="5" t="n">
        <v>1</v>
      </c>
      <c r="BO281" s="5" t="n">
        <v>0</v>
      </c>
      <c r="BP281" s="5" t="n">
        <v>0.001</v>
      </c>
      <c r="BQ281" s="5" t="n">
        <v>0.06900000000000001</v>
      </c>
      <c r="BR281" s="5" t="n">
        <v>0</v>
      </c>
      <c r="BS281" s="5" t="n">
        <v>1</v>
      </c>
      <c r="BT281" s="5" t="n">
        <v>0</v>
      </c>
      <c r="BU281" s="5" t="n">
        <v>0.024</v>
      </c>
      <c r="BV281" s="5" t="n">
        <v>0.306</v>
      </c>
      <c r="BW281" s="5" t="n">
        <v>0.24</v>
      </c>
      <c r="BX281" s="5" t="n">
        <v>0.833</v>
      </c>
      <c r="BY281" s="5" t="n">
        <v>13.646</v>
      </c>
      <c r="BZ281" s="5" t="n">
        <v>0</v>
      </c>
      <c r="CA281" s="5" t="n">
        <v>13.646</v>
      </c>
      <c r="CB281" s="5" t="n">
        <v>0</v>
      </c>
      <c r="CC281" s="5" t="n">
        <v>82.58799999999999</v>
      </c>
      <c r="CD281" s="5" t="n">
        <v>7.95</v>
      </c>
      <c r="CE281" s="5" t="n">
        <v>141.248</v>
      </c>
      <c r="CF281" s="5" t="n">
        <v>277.557</v>
      </c>
      <c r="CG281" s="5" t="n">
        <v>0.24</v>
      </c>
      <c r="CH281" s="5" t="n">
        <v>1</v>
      </c>
      <c r="CI281" s="5" t="n">
        <v>0</v>
      </c>
      <c r="CJ281" s="5" t="n">
        <v>0</v>
      </c>
      <c r="CK281" s="5" t="n">
        <v>0</v>
      </c>
      <c r="CL281" s="5" t="n">
        <v>0</v>
      </c>
      <c r="CM281" s="5" t="n">
        <v>0</v>
      </c>
      <c r="CN281" s="5" t="n">
        <v>0</v>
      </c>
      <c r="CO281" s="5" t="n">
        <v>0</v>
      </c>
      <c r="CP281" s="5" t="n">
        <v>0</v>
      </c>
      <c r="CQ281" s="5" t="n">
        <v>1.387</v>
      </c>
      <c r="CR281" s="5" t="n">
        <v>0</v>
      </c>
      <c r="CS281" s="5" t="n">
        <v>5.529</v>
      </c>
      <c r="CT281" s="5" t="n">
        <v>4.592</v>
      </c>
      <c r="CU281" s="5" t="n">
        <v>10.168</v>
      </c>
    </row>
    <row r="282">
      <c r="A282" s="5" t="inlineStr">
        <is>
          <t>FRA2021</t>
        </is>
      </c>
      <c r="B282" s="5" t="inlineStr">
        <is>
          <t>FRA</t>
        </is>
      </c>
      <c r="C282" s="5" t="inlineStr">
        <is>
          <t>FRA</t>
        </is>
      </c>
      <c r="D282" s="5" t="inlineStr">
        <is>
          <t>France</t>
        </is>
      </c>
      <c r="E282" s="5" t="n">
        <v>2021</v>
      </c>
      <c r="F282" s="5" t="n">
        <v>0.2</v>
      </c>
      <c r="G282" s="5" t="n">
        <v>5.022</v>
      </c>
      <c r="H282" s="5" t="n">
        <v>1.099</v>
      </c>
      <c r="I282" s="5" t="n">
        <v>1.186</v>
      </c>
      <c r="J282" s="5" t="n">
        <v>6.208</v>
      </c>
      <c r="K282" s="5" t="n">
        <v>0</v>
      </c>
      <c r="L282" s="5" t="n">
        <v>1</v>
      </c>
      <c r="M282" s="5" t="n">
        <v>6.592</v>
      </c>
      <c r="N282" s="5" t="n">
        <v>2.988</v>
      </c>
      <c r="O282" s="5" t="n">
        <v>1.494</v>
      </c>
      <c r="P282" s="5" t="n">
        <v>8.086</v>
      </c>
      <c r="Q282" s="5" t="n">
        <v>0</v>
      </c>
      <c r="R282" s="5" t="n">
        <v>1</v>
      </c>
      <c r="S282" s="5" t="n">
        <v>11.069</v>
      </c>
      <c r="T282" s="5" t="n">
        <v>5.94</v>
      </c>
      <c r="U282" s="5" t="n">
        <v>0.235</v>
      </c>
      <c r="V282" s="5" t="n">
        <v>13.564</v>
      </c>
      <c r="W282" s="5" t="n">
        <v>0.2</v>
      </c>
      <c r="X282" s="5" t="n">
        <v>1</v>
      </c>
      <c r="Y282" s="5" t="n">
        <v>21.184</v>
      </c>
      <c r="Z282" s="5" t="n">
        <v>2.34</v>
      </c>
      <c r="AA282" s="5" t="n">
        <v>-6.568</v>
      </c>
      <c r="AB282" s="5" t="n">
        <v>14.616</v>
      </c>
      <c r="AC282" s="5" t="n">
        <v>0</v>
      </c>
      <c r="AD282" s="5" t="n">
        <v>1</v>
      </c>
      <c r="AE282" s="5" t="n">
        <v>21.14</v>
      </c>
      <c r="AF282" s="5" t="n">
        <v>4.16</v>
      </c>
      <c r="AG282" s="5" t="n">
        <v>-6.514</v>
      </c>
      <c r="AH282" s="5" t="n">
        <v>14.627</v>
      </c>
      <c r="AI282" s="5" t="n">
        <v>0</v>
      </c>
      <c r="AJ282" s="5" t="n">
        <v>1</v>
      </c>
      <c r="AK282" s="5" t="n">
        <v>27.169</v>
      </c>
      <c r="AL282" s="5" t="n">
        <v>13.335</v>
      </c>
      <c r="AM282" s="5" t="n">
        <v>-6.925</v>
      </c>
      <c r="AN282" s="5" t="n">
        <v>24.293</v>
      </c>
      <c r="AO282" s="5" t="n">
        <v>0.2</v>
      </c>
      <c r="AP282" s="5" t="n">
        <v>1</v>
      </c>
      <c r="AQ282" s="5" t="n">
        <v>0.619</v>
      </c>
      <c r="AR282" s="5" t="n">
        <v>0.114</v>
      </c>
      <c r="AS282" s="5" t="n">
        <v>0.912</v>
      </c>
      <c r="AT282" s="5" t="n">
        <v>1.837</v>
      </c>
      <c r="AU282" s="5" t="n">
        <v>0.2</v>
      </c>
      <c r="AV282" s="5" t="n">
        <v>1</v>
      </c>
      <c r="AW282" s="5" t="n">
        <v>0.599</v>
      </c>
      <c r="AX282" s="5" t="n">
        <v>0.114</v>
      </c>
      <c r="AY282" s="5" t="n">
        <v>0.8110000000000001</v>
      </c>
      <c r="AZ282" s="5" t="n">
        <v>1.693</v>
      </c>
      <c r="BA282" s="5" t="n">
        <v>0.2</v>
      </c>
      <c r="BB282" s="5" t="n">
        <v>1</v>
      </c>
      <c r="BC282" s="5" t="n">
        <v>0.439</v>
      </c>
      <c r="BD282" s="5" t="n">
        <v>0.114</v>
      </c>
      <c r="BE282" s="5" t="n">
        <v>0.401</v>
      </c>
      <c r="BF282" s="5" t="n">
        <v>1.008</v>
      </c>
      <c r="BG282" s="5" t="n">
        <v>0.2</v>
      </c>
      <c r="BH282" s="5" t="n">
        <v>1</v>
      </c>
      <c r="BI282" s="5" t="n">
        <v>0.505</v>
      </c>
      <c r="BJ282" s="5" t="n">
        <v>0.114</v>
      </c>
      <c r="BK282" s="5" t="n">
        <v>0.386</v>
      </c>
      <c r="BL282" s="5" t="n">
        <v>1.069</v>
      </c>
      <c r="BM282" s="5" t="n">
        <v>0.2</v>
      </c>
      <c r="BN282" s="5" t="n">
        <v>1</v>
      </c>
      <c r="BO282" s="5" t="n">
        <v>0</v>
      </c>
      <c r="BP282" s="5" t="n">
        <v>0.01</v>
      </c>
      <c r="BQ282" s="5" t="n">
        <v>0.095</v>
      </c>
      <c r="BR282" s="5" t="n">
        <v>0</v>
      </c>
      <c r="BS282" s="5" t="n">
        <v>1</v>
      </c>
      <c r="BT282" s="5" t="n">
        <v>0</v>
      </c>
      <c r="BU282" s="5" t="n">
        <v>0.045</v>
      </c>
      <c r="BV282" s="5" t="n">
        <v>0.235</v>
      </c>
      <c r="BW282" s="5" t="n">
        <v>0.2</v>
      </c>
      <c r="BX282" s="5" t="n">
        <v>1</v>
      </c>
      <c r="BY282" s="5" t="n">
        <v>11.787</v>
      </c>
      <c r="BZ282" s="5" t="n">
        <v>0</v>
      </c>
      <c r="CA282" s="5" t="n">
        <v>11.787</v>
      </c>
      <c r="CB282" s="5" t="n">
        <v>0</v>
      </c>
      <c r="CC282" s="5" t="n">
        <v>78.125</v>
      </c>
      <c r="CD282" s="5" t="n">
        <v>7.95</v>
      </c>
      <c r="CE282" s="5" t="n">
        <v>68.496</v>
      </c>
      <c r="CF282" s="5" t="n">
        <v>175.945</v>
      </c>
      <c r="CG282" s="5" t="n">
        <v>0.2</v>
      </c>
      <c r="CH282" s="5" t="n">
        <v>1</v>
      </c>
      <c r="CI282" s="5" t="n">
        <v>0</v>
      </c>
      <c r="CJ282" s="5" t="n">
        <v>0</v>
      </c>
      <c r="CK282" s="5" t="n">
        <v>0</v>
      </c>
      <c r="CL282" s="5" t="n">
        <v>0</v>
      </c>
      <c r="CM282" s="5" t="n">
        <v>0</v>
      </c>
      <c r="CN282" s="5" t="n">
        <v>0.083</v>
      </c>
      <c r="CO282" s="5" t="n">
        <v>0.052</v>
      </c>
      <c r="CP282" s="5" t="n">
        <v>0</v>
      </c>
      <c r="CQ282" s="5" t="n">
        <v>1.198</v>
      </c>
      <c r="CR282" s="5" t="n">
        <v>0</v>
      </c>
      <c r="CS282" s="5" t="n">
        <v>4.776</v>
      </c>
      <c r="CT282" s="5" t="n">
        <v>6.569</v>
      </c>
      <c r="CU282" s="5" t="n">
        <v>14.962</v>
      </c>
    </row>
    <row r="283">
      <c r="A283" s="5" t="inlineStr">
        <is>
          <t>FRA2022</t>
        </is>
      </c>
      <c r="B283" s="5" t="inlineStr">
        <is>
          <t>FRA</t>
        </is>
      </c>
      <c r="C283" s="5" t="inlineStr">
        <is>
          <t>FRA</t>
        </is>
      </c>
      <c r="D283" s="5" t="inlineStr">
        <is>
          <t>France</t>
        </is>
      </c>
      <c r="E283" s="5" t="n">
        <v>2022</v>
      </c>
      <c r="F283" s="5" t="n">
        <v>0.2</v>
      </c>
      <c r="G283" s="5" t="n">
        <v>9.981999999999999</v>
      </c>
      <c r="H283" s="5" t="n">
        <v>1.55</v>
      </c>
      <c r="I283" s="5" t="n">
        <v>8.218</v>
      </c>
      <c r="J283" s="5" t="n">
        <v>18.2</v>
      </c>
      <c r="K283" s="5" t="n">
        <v>0</v>
      </c>
      <c r="L283" s="5" t="n">
        <v>1</v>
      </c>
      <c r="M283" s="5" t="n">
        <v>6.924</v>
      </c>
      <c r="N283" s="5" t="n">
        <v>2.859</v>
      </c>
      <c r="O283" s="5" t="n">
        <v>8.829000000000001</v>
      </c>
      <c r="P283" s="5" t="n">
        <v>15.753</v>
      </c>
      <c r="Q283" s="5" t="n">
        <v>0</v>
      </c>
      <c r="R283" s="5" t="n">
        <v>1</v>
      </c>
      <c r="S283" s="5" t="n">
        <v>18.537</v>
      </c>
      <c r="T283" s="5" t="n">
        <v>6.733</v>
      </c>
      <c r="U283" s="5" t="n">
        <v>3.459</v>
      </c>
      <c r="V283" s="5" t="n">
        <v>26.01</v>
      </c>
      <c r="W283" s="5" t="n">
        <v>0.2</v>
      </c>
      <c r="X283" s="5" t="n">
        <v>1</v>
      </c>
      <c r="Y283" s="5" t="n">
        <v>35.155</v>
      </c>
      <c r="Z283" s="5" t="n">
        <v>3.688</v>
      </c>
      <c r="AA283" s="5" t="n">
        <v>-10.589</v>
      </c>
      <c r="AB283" s="5" t="n">
        <v>24.567</v>
      </c>
      <c r="AC283" s="5" t="n">
        <v>0</v>
      </c>
      <c r="AD283" s="5" t="n">
        <v>1</v>
      </c>
      <c r="AE283" s="5" t="n">
        <v>35.203</v>
      </c>
      <c r="AF283" s="5" t="n">
        <v>6.526</v>
      </c>
      <c r="AG283" s="5" t="n">
        <v>-10.56</v>
      </c>
      <c r="AH283" s="5" t="n">
        <v>24.644</v>
      </c>
      <c r="AI283" s="5" t="n">
        <v>0</v>
      </c>
      <c r="AJ283" s="5" t="n">
        <v>1</v>
      </c>
      <c r="AK283" s="5" t="n">
        <v>41.781</v>
      </c>
      <c r="AL283" s="5" t="n">
        <v>19.952</v>
      </c>
      <c r="AM283" s="5" t="n">
        <v>-19.017</v>
      </c>
      <c r="AN283" s="5" t="n">
        <v>27.316</v>
      </c>
      <c r="AO283" s="5" t="n">
        <v>0.2</v>
      </c>
      <c r="AP283" s="5" t="n">
        <v>1</v>
      </c>
      <c r="AQ283" s="5" t="n">
        <v>0.861</v>
      </c>
      <c r="AR283" s="5" t="n">
        <v>0.123</v>
      </c>
      <c r="AS283" s="5" t="n">
        <v>0.726</v>
      </c>
      <c r="AT283" s="5" t="n">
        <v>1.905</v>
      </c>
      <c r="AU283" s="5" t="n">
        <v>0.2</v>
      </c>
      <c r="AV283" s="5" t="n">
        <v>1</v>
      </c>
      <c r="AW283" s="5" t="n">
        <v>0.986</v>
      </c>
      <c r="AX283" s="5" t="n">
        <v>0.123</v>
      </c>
      <c r="AY283" s="5" t="n">
        <v>0.633</v>
      </c>
      <c r="AZ283" s="5" t="n">
        <v>1.942</v>
      </c>
      <c r="BA283" s="5" t="n">
        <v>0.2</v>
      </c>
      <c r="BB283" s="5" t="n">
        <v>1</v>
      </c>
      <c r="BC283" s="5" t="n">
        <v>0.598</v>
      </c>
      <c r="BD283" s="5" t="n">
        <v>0.123</v>
      </c>
      <c r="BE283" s="5" t="n">
        <v>0.143</v>
      </c>
      <c r="BF283" s="5" t="n">
        <v>0.89</v>
      </c>
      <c r="BG283" s="5" t="n">
        <v>0.2</v>
      </c>
      <c r="BH283" s="5" t="n">
        <v>1</v>
      </c>
      <c r="BI283" s="5" t="n">
        <v>0.612</v>
      </c>
      <c r="BJ283" s="5" t="n">
        <v>0.123</v>
      </c>
      <c r="BK283" s="5" t="n">
        <v>0.6820000000000001</v>
      </c>
      <c r="BL283" s="5" t="n">
        <v>1.553</v>
      </c>
      <c r="BM283" s="5" t="n">
        <v>0.2</v>
      </c>
      <c r="BN283" s="5" t="n">
        <v>1</v>
      </c>
      <c r="BO283" s="5" t="n">
        <v>0</v>
      </c>
      <c r="BP283" s="5" t="n">
        <v>0.002</v>
      </c>
      <c r="BQ283" s="5" t="n">
        <v>0.118</v>
      </c>
      <c r="BR283" s="5" t="n">
        <v>0</v>
      </c>
      <c r="BS283" s="5" t="n">
        <v>1</v>
      </c>
      <c r="BT283" s="5" t="n">
        <v>0</v>
      </c>
      <c r="BU283" s="5" t="n">
        <v>0.021</v>
      </c>
      <c r="BV283" s="5" t="n">
        <v>0.226</v>
      </c>
      <c r="BW283" s="5" t="n">
        <v>0.2</v>
      </c>
      <c r="BX283" s="5" t="n">
        <v>1</v>
      </c>
      <c r="BY283" s="5" t="n">
        <v>12.729</v>
      </c>
      <c r="BZ283" s="5" t="n">
        <v>0</v>
      </c>
      <c r="CA283" s="5" t="n">
        <v>12.729</v>
      </c>
      <c r="CB283" s="5" t="n">
        <v>0</v>
      </c>
      <c r="CC283" s="5" t="n">
        <v>97.90000000000001</v>
      </c>
      <c r="CD283" s="5" t="n">
        <v>7.95</v>
      </c>
      <c r="CE283" s="5" t="n">
        <v>142.287</v>
      </c>
      <c r="CF283" s="5" t="n">
        <v>288.224</v>
      </c>
      <c r="CG283" s="5" t="n">
        <v>0.2</v>
      </c>
      <c r="CH283" s="5" t="n">
        <v>1</v>
      </c>
      <c r="CI283" s="5" t="n">
        <v>0</v>
      </c>
      <c r="CJ283" s="5" t="n">
        <v>0</v>
      </c>
      <c r="CK283" s="5" t="n">
        <v>0</v>
      </c>
      <c r="CL283" s="5" t="n">
        <v>0</v>
      </c>
      <c r="CM283" s="5" t="n">
        <v>0</v>
      </c>
      <c r="CN283" s="5" t="n">
        <v>0.083</v>
      </c>
      <c r="CO283" s="5" t="n">
        <v>0.055</v>
      </c>
      <c r="CP283" s="5" t="n">
        <v>0</v>
      </c>
      <c r="CQ283" s="5" t="n">
        <v>1.294</v>
      </c>
      <c r="CR283" s="5" t="n">
        <v>0</v>
      </c>
      <c r="CS283" s="5" t="n">
        <v>5.158</v>
      </c>
      <c r="CT283" s="5" t="n">
        <v>14.147</v>
      </c>
      <c r="CU283" s="5" t="n">
        <v>28.842</v>
      </c>
    </row>
    <row r="284">
      <c r="A284" s="5" t="inlineStr">
        <is>
          <t>FRA2023</t>
        </is>
      </c>
      <c r="B284" s="5" t="inlineStr">
        <is>
          <t>FRA</t>
        </is>
      </c>
      <c r="C284" s="5" t="inlineStr">
        <is>
          <t>FRA</t>
        </is>
      </c>
      <c r="D284" s="5" t="inlineStr">
        <is>
          <t>France</t>
        </is>
      </c>
      <c r="E284" s="5" t="n">
        <v>2023</v>
      </c>
      <c r="F284" s="5" t="n">
        <v>0.2</v>
      </c>
      <c r="G284" s="5" t="n">
        <v>18.6</v>
      </c>
      <c r="H284" s="5" t="n">
        <v>4.236</v>
      </c>
      <c r="I284" s="5" t="n">
        <v>9.523999999999999</v>
      </c>
      <c r="J284" s="5" t="n">
        <v>28.123</v>
      </c>
      <c r="K284" s="5" t="n">
        <v>0</v>
      </c>
      <c r="L284" s="5" t="n">
        <v>1</v>
      </c>
      <c r="M284" s="5" t="n">
        <v>15.994</v>
      </c>
      <c r="N284" s="5" t="n">
        <v>7.932</v>
      </c>
      <c r="O284" s="5" t="n">
        <v>9.815</v>
      </c>
      <c r="P284" s="5" t="n">
        <v>25.809</v>
      </c>
      <c r="Q284" s="5" t="n">
        <v>0</v>
      </c>
      <c r="R284" s="5" t="n">
        <v>1</v>
      </c>
      <c r="S284" s="5" t="n">
        <v>16.116</v>
      </c>
      <c r="T284" s="5" t="n">
        <v>6.751</v>
      </c>
      <c r="U284" s="5" t="n">
        <v>3.568</v>
      </c>
      <c r="V284" s="5" t="n">
        <v>23.109</v>
      </c>
      <c r="W284" s="5" t="n">
        <v>0.2</v>
      </c>
      <c r="X284" s="5" t="n">
        <v>1</v>
      </c>
      <c r="Y284" s="5" t="n">
        <v>18.138</v>
      </c>
      <c r="Z284" s="5" t="n">
        <v>2.032</v>
      </c>
      <c r="AA284" s="5" t="n">
        <v>11.559</v>
      </c>
      <c r="AB284" s="5" t="n">
        <v>29.698</v>
      </c>
      <c r="AC284" s="5" t="n">
        <v>0</v>
      </c>
      <c r="AD284" s="5" t="n">
        <v>1</v>
      </c>
      <c r="AE284" s="5" t="n">
        <v>18.237</v>
      </c>
      <c r="AF284" s="5" t="n">
        <v>3.632</v>
      </c>
      <c r="AG284" s="5" t="n">
        <v>11.55</v>
      </c>
      <c r="AH284" s="5" t="n">
        <v>29.787</v>
      </c>
      <c r="AI284" s="5" t="n">
        <v>0</v>
      </c>
      <c r="AJ284" s="5" t="n">
        <v>1</v>
      </c>
      <c r="AK284" s="5" t="n">
        <v>25.12</v>
      </c>
      <c r="AL284" s="5" t="n">
        <v>12.444</v>
      </c>
      <c r="AM284" s="5" t="n">
        <v>2.725</v>
      </c>
      <c r="AN284" s="5" t="n">
        <v>33.414</v>
      </c>
      <c r="AO284" s="5" t="n">
        <v>0.2</v>
      </c>
      <c r="AP284" s="5" t="n">
        <v>1</v>
      </c>
      <c r="AQ284" s="5" t="n">
        <v>0.76</v>
      </c>
      <c r="AR284" s="5" t="n">
        <v>0.129</v>
      </c>
      <c r="AS284" s="5" t="n">
        <v>0.9340000000000001</v>
      </c>
      <c r="AT284" s="5" t="n">
        <v>2.034</v>
      </c>
      <c r="AU284" s="5" t="n">
        <v>0.2</v>
      </c>
      <c r="AV284" s="5" t="n">
        <v>1</v>
      </c>
      <c r="AW284" s="5" t="n">
        <v>0.8110000000000001</v>
      </c>
      <c r="AX284" s="5" t="n">
        <v>0.129</v>
      </c>
      <c r="AY284" s="5" t="n">
        <v>0.806</v>
      </c>
      <c r="AZ284" s="5" t="n">
        <v>1.941</v>
      </c>
      <c r="BA284" s="5" t="n">
        <v>0.2</v>
      </c>
      <c r="BB284" s="5" t="n">
        <v>1</v>
      </c>
      <c r="BC284" s="5" t="n">
        <v>0.535</v>
      </c>
      <c r="BD284" s="5" t="n">
        <v>0.129</v>
      </c>
      <c r="BE284" s="5" t="n">
        <v>0.347</v>
      </c>
      <c r="BF284" s="5" t="n">
        <v>1.058</v>
      </c>
      <c r="BG284" s="5" t="n">
        <v>0.2</v>
      </c>
      <c r="BH284" s="5" t="n">
        <v>1</v>
      </c>
      <c r="BI284" s="5" t="n">
        <v>0.579</v>
      </c>
      <c r="BJ284" s="5" t="n">
        <v>0.129</v>
      </c>
      <c r="BK284" s="5" t="n">
        <v>0.5629999999999999</v>
      </c>
      <c r="BL284" s="5" t="n">
        <v>1.371</v>
      </c>
      <c r="BM284" s="5" t="n">
        <v>0.2</v>
      </c>
      <c r="BN284" s="5" t="n">
        <v>1</v>
      </c>
      <c r="BO284" s="5" t="n">
        <v>0</v>
      </c>
      <c r="BP284" s="5" t="n">
        <v>0.001</v>
      </c>
      <c r="BQ284" s="5" t="n">
        <v>0.168</v>
      </c>
      <c r="BR284" s="5" t="n">
        <v>0</v>
      </c>
      <c r="BS284" s="5" t="n">
        <v>1</v>
      </c>
      <c r="BT284" s="5" t="n">
        <v>0</v>
      </c>
      <c r="BU284" s="5" t="n">
        <v>0.008</v>
      </c>
      <c r="BV284" s="5" t="n">
        <v>0.264</v>
      </c>
      <c r="BW284" s="5" t="n">
        <v>0.2</v>
      </c>
      <c r="BX284" s="5" t="n">
        <v>1</v>
      </c>
      <c r="BY284" s="5" t="n">
        <v>13.254</v>
      </c>
      <c r="BZ284" s="5" t="n">
        <v>0</v>
      </c>
      <c r="CA284" s="5" t="n">
        <v>13.254</v>
      </c>
      <c r="CB284" s="5" t="n">
        <v>0</v>
      </c>
      <c r="CC284" s="5" t="n">
        <v>83.248</v>
      </c>
      <c r="CD284" s="5" t="n">
        <v>7.95</v>
      </c>
      <c r="CE284" s="5" t="n">
        <v>138.203</v>
      </c>
      <c r="CF284" s="5" t="n">
        <v>265.741</v>
      </c>
      <c r="CG284" s="5" t="n">
        <v>0.2</v>
      </c>
      <c r="CH284" s="5" t="n">
        <v>1</v>
      </c>
      <c r="CI284" s="5" t="n">
        <v>0</v>
      </c>
      <c r="CJ284" s="5" t="n">
        <v>0</v>
      </c>
      <c r="CK284" s="5" t="n">
        <v>0</v>
      </c>
      <c r="CL284" s="5" t="n">
        <v>0</v>
      </c>
      <c r="CM284" s="5" t="n">
        <v>0</v>
      </c>
      <c r="CN284" s="5" t="n">
        <v>0.028</v>
      </c>
      <c r="CO284" s="5" t="n">
        <v>0.056</v>
      </c>
      <c r="CP284" s="5" t="n">
        <v>0</v>
      </c>
      <c r="CQ284" s="5" t="n">
        <v>1.348</v>
      </c>
      <c r="CR284" s="5" t="n">
        <v>0</v>
      </c>
      <c r="CS284" s="5" t="n">
        <v>5.37</v>
      </c>
      <c r="CT284" s="5" t="n">
        <v>12.035</v>
      </c>
      <c r="CU284" s="5" t="n">
        <v>11.774</v>
      </c>
    </row>
    <row r="285">
      <c r="A285" s="5" t="inlineStr">
        <is>
          <t>FRA2024</t>
        </is>
      </c>
      <c r="B285" s="5" t="inlineStr">
        <is>
          <t>FRA</t>
        </is>
      </c>
      <c r="C285" s="5" t="inlineStr">
        <is>
          <t>FRA</t>
        </is>
      </c>
      <c r="D285" s="5" t="inlineStr">
        <is>
          <t>France</t>
        </is>
      </c>
      <c r="E285" s="5" t="n">
        <v>2024</v>
      </c>
      <c r="F285" s="5" t="n">
        <v>0.2</v>
      </c>
      <c r="G285" s="5" t="n">
        <v>18.133</v>
      </c>
      <c r="H285" s="5" t="n">
        <v>4.594</v>
      </c>
      <c r="I285" s="5" t="n">
        <v>6.241</v>
      </c>
      <c r="J285" s="5" t="n">
        <v>24.374</v>
      </c>
      <c r="K285" s="5" t="n">
        <v>0</v>
      </c>
      <c r="L285" s="5" t="n">
        <v>1</v>
      </c>
      <c r="M285" s="5" t="n">
        <v>15.063</v>
      </c>
      <c r="N285" s="5" t="n">
        <v>8.206</v>
      </c>
      <c r="O285" s="5" t="n">
        <v>6.98</v>
      </c>
      <c r="P285" s="5" t="n">
        <v>22.044</v>
      </c>
      <c r="Q285" s="5" t="n">
        <v>0</v>
      </c>
      <c r="R285" s="5" t="n">
        <v>1</v>
      </c>
      <c r="S285" s="5" t="n">
        <v>15.689</v>
      </c>
      <c r="T285" s="5" t="n">
        <v>6.95</v>
      </c>
      <c r="U285" s="5" t="n">
        <v>3.711</v>
      </c>
      <c r="V285" s="5" t="n">
        <v>22.663</v>
      </c>
      <c r="W285" s="5" t="n">
        <v>0.2</v>
      </c>
      <c r="X285" s="5" t="n">
        <v>1</v>
      </c>
      <c r="Y285" s="5" t="n">
        <v>17.329</v>
      </c>
      <c r="Z285" s="5" t="n">
        <v>2.188</v>
      </c>
      <c r="AA285" s="5" t="n">
        <v>7.154</v>
      </c>
      <c r="AB285" s="5" t="n">
        <v>24.484</v>
      </c>
      <c r="AC285" s="5" t="n">
        <v>0</v>
      </c>
      <c r="AD285" s="5" t="n">
        <v>1</v>
      </c>
      <c r="AE285" s="5" t="n">
        <v>17.329</v>
      </c>
      <c r="AF285" s="5" t="n">
        <v>3.796</v>
      </c>
      <c r="AG285" s="5" t="n">
        <v>7.213</v>
      </c>
      <c r="AH285" s="5" t="n">
        <v>24.543</v>
      </c>
      <c r="AI285" s="5" t="n">
        <v>0</v>
      </c>
      <c r="AJ285" s="5" t="n">
        <v>1</v>
      </c>
      <c r="AK285" s="5" t="n">
        <v>25.826</v>
      </c>
      <c r="AL285" s="5" t="n">
        <v>13.136</v>
      </c>
      <c r="AM285" s="5" t="n">
        <v>5.846</v>
      </c>
      <c r="AN285" s="5" t="n">
        <v>38.007</v>
      </c>
      <c r="AO285" s="5" t="n">
        <v>0.2</v>
      </c>
      <c r="AP285" s="5" t="n">
        <v>1</v>
      </c>
      <c r="AQ285" s="5" t="n">
        <v>0.724</v>
      </c>
      <c r="AR285" s="5" t="n">
        <v>0.132</v>
      </c>
      <c r="AS285" s="5" t="n">
        <v>0.918</v>
      </c>
      <c r="AT285" s="5" t="n">
        <v>1.971</v>
      </c>
      <c r="AU285" s="5" t="n">
        <v>0.2</v>
      </c>
      <c r="AV285" s="5" t="n">
        <v>1</v>
      </c>
      <c r="AW285" s="5" t="n">
        <v>0.75</v>
      </c>
      <c r="AX285" s="5" t="n">
        <v>0.132</v>
      </c>
      <c r="AY285" s="5" t="n">
        <v>0.779</v>
      </c>
      <c r="AZ285" s="5" t="n">
        <v>1.835</v>
      </c>
      <c r="BA285" s="5" t="n">
        <v>0.2</v>
      </c>
      <c r="BB285" s="5" t="n">
        <v>1</v>
      </c>
      <c r="BC285" s="5" t="n">
        <v>0.513</v>
      </c>
      <c r="BD285" s="5" t="n">
        <v>0.132</v>
      </c>
      <c r="BE285" s="5" t="n">
        <v>0.377</v>
      </c>
      <c r="BF285" s="5" t="n">
        <v>1.068</v>
      </c>
      <c r="BG285" s="5" t="n">
        <v>0.2</v>
      </c>
      <c r="BH285" s="5" t="n">
        <v>1</v>
      </c>
      <c r="BI285" s="5" t="n">
        <v>0.591</v>
      </c>
      <c r="BJ285" s="5" t="n">
        <v>0.132</v>
      </c>
      <c r="BK285" s="5" t="n">
        <v>0.47</v>
      </c>
      <c r="BL285" s="5" t="n">
        <v>1.274</v>
      </c>
      <c r="BM285" s="5" t="n">
        <v>0.2</v>
      </c>
      <c r="BN285" s="5" t="n">
        <v>1</v>
      </c>
      <c r="BO285" s="5" t="n">
        <v>0</v>
      </c>
      <c r="BP285" s="5" t="n">
        <v>0.006</v>
      </c>
      <c r="BQ285" s="5" t="n">
        <v>0.119</v>
      </c>
      <c r="BR285" s="5" t="n">
        <v>0</v>
      </c>
      <c r="BS285" s="5" t="n">
        <v>1</v>
      </c>
      <c r="BT285" s="5" t="n">
        <v>0</v>
      </c>
      <c r="BU285" s="5" t="n">
        <v>0.027</v>
      </c>
      <c r="BV285" s="5" t="n">
        <v>0.312</v>
      </c>
      <c r="BW285" s="5" t="n">
        <v>0.2</v>
      </c>
      <c r="BX285" s="5" t="n">
        <v>1</v>
      </c>
      <c r="BY285" s="5" t="n">
        <v>13.646</v>
      </c>
      <c r="BZ285" s="5" t="n">
        <v>0</v>
      </c>
      <c r="CA285" s="5" t="n">
        <v>13.646</v>
      </c>
      <c r="CB285" s="5" t="n">
        <v>0</v>
      </c>
      <c r="CC285" s="5" t="n">
        <v>82.58799999999999</v>
      </c>
      <c r="CD285" s="5" t="n">
        <v>7.95</v>
      </c>
      <c r="CE285" s="5" t="n">
        <v>115.763</v>
      </c>
      <c r="CF285" s="5" t="n">
        <v>238.021</v>
      </c>
      <c r="CG285" s="5" t="n">
        <v>0.2</v>
      </c>
      <c r="CH285" s="5" t="n">
        <v>1</v>
      </c>
      <c r="CI285" s="5" t="n">
        <v>0</v>
      </c>
      <c r="CJ285" s="5" t="n">
        <v>0</v>
      </c>
      <c r="CK285" s="5" t="n">
        <v>0</v>
      </c>
      <c r="CL285" s="5" t="n">
        <v>0</v>
      </c>
      <c r="CM285" s="5" t="n">
        <v>0</v>
      </c>
      <c r="CN285" s="5" t="n">
        <v>0.007</v>
      </c>
      <c r="CO285" s="5" t="n">
        <v>0.057</v>
      </c>
      <c r="CP285" s="5" t="n">
        <v>0</v>
      </c>
      <c r="CQ285" s="5" t="n">
        <v>1.387</v>
      </c>
      <c r="CR285" s="5" t="n">
        <v>0</v>
      </c>
      <c r="CS285" s="5" t="n">
        <v>5.529</v>
      </c>
      <c r="CT285" s="5" t="n">
        <v>11.187</v>
      </c>
      <c r="CU285" s="5" t="n">
        <v>9.994</v>
      </c>
    </row>
    <row r="286">
      <c r="A286" s="5" t="inlineStr">
        <is>
          <t>PYF2021</t>
        </is>
      </c>
      <c r="B286" s="5" t="inlineStr">
        <is>
          <t>PYF</t>
        </is>
      </c>
      <c r="C286" s="5" t="inlineStr">
        <is>
          <t>PYF</t>
        </is>
      </c>
      <c r="D286" s="5" t="inlineStr">
        <is>
          <t>French Polynesia</t>
        </is>
      </c>
      <c r="E286" s="5" t="n">
        <v>2021</v>
      </c>
      <c r="F286" s="5" t="n">
        <v>0.13</v>
      </c>
      <c r="G286" s="5" t="n">
        <v>4.747</v>
      </c>
      <c r="H286" s="5" t="n">
        <v>1.143</v>
      </c>
      <c r="I286" s="5" t="n">
        <v>0</v>
      </c>
      <c r="J286" s="5" t="n">
        <v>4.747</v>
      </c>
      <c r="K286" s="5" t="n">
        <v>0</v>
      </c>
      <c r="L286" s="5" t="n">
        <v>1</v>
      </c>
      <c r="M286" s="5" t="n">
        <v>7.964</v>
      </c>
      <c r="N286" s="5" t="n">
        <v>3.43</v>
      </c>
      <c r="O286" s="5" t="n">
        <v>0</v>
      </c>
      <c r="P286" s="5" t="n">
        <v>7.964</v>
      </c>
      <c r="Q286" s="5" t="n">
        <v>0</v>
      </c>
      <c r="R286" s="5" t="n">
        <v>1</v>
      </c>
      <c r="S286" s="5" t="n">
        <v>10.464</v>
      </c>
      <c r="T286" s="5" t="n">
        <v>6.86</v>
      </c>
      <c r="U286" s="5" t="n">
        <v>0</v>
      </c>
      <c r="V286" s="5" t="n">
        <v>11.824</v>
      </c>
      <c r="W286" s="5" t="n">
        <v>0.13</v>
      </c>
      <c r="X286" s="5" t="n">
        <v>1</v>
      </c>
      <c r="Y286" s="5" t="n">
        <v>10.551</v>
      </c>
      <c r="Z286" s="5" t="n">
        <v>1.302</v>
      </c>
      <c r="AA286" s="5" t="n">
        <v>0</v>
      </c>
      <c r="AB286" s="5" t="n">
        <v>10.551</v>
      </c>
      <c r="AC286" s="5" t="n">
        <v>0</v>
      </c>
      <c r="AD286" s="5" t="n">
        <v>1</v>
      </c>
      <c r="AE286" s="5" t="n">
        <v>11.694</v>
      </c>
      <c r="AF286" s="5" t="n">
        <v>2.549</v>
      </c>
      <c r="AG286" s="5" t="n">
        <v>0</v>
      </c>
      <c r="AH286" s="5" t="n">
        <v>11.694</v>
      </c>
      <c r="AI286" s="5" t="n">
        <v>0</v>
      </c>
      <c r="AJ286" s="5" t="n">
        <v>1</v>
      </c>
      <c r="AK286" s="5" t="n">
        <v>18.554</v>
      </c>
      <c r="AL286" s="5" t="n">
        <v>9.627000000000001</v>
      </c>
      <c r="AM286" s="5" t="n">
        <v>0</v>
      </c>
      <c r="AN286" s="5" t="n">
        <v>20.966</v>
      </c>
      <c r="AO286" s="5" t="n">
        <v>0.13</v>
      </c>
      <c r="AP286" s="5" t="n">
        <v>1</v>
      </c>
      <c r="AQ286" s="5" t="n">
        <v>0.621</v>
      </c>
      <c r="AR286" s="5" t="n">
        <v>0.114</v>
      </c>
      <c r="AS286" s="5" t="n">
        <v>0</v>
      </c>
      <c r="AT286" s="5" t="n">
        <v>0.701</v>
      </c>
      <c r="AU286" s="5" t="n">
        <v>0.13</v>
      </c>
      <c r="AV286" s="5" t="n">
        <v>1</v>
      </c>
      <c r="AW286" s="5" t="n">
        <v>0.593</v>
      </c>
      <c r="AX286" s="5" t="n">
        <v>0.114</v>
      </c>
      <c r="AY286" s="5" t="n">
        <v>0</v>
      </c>
      <c r="AZ286" s="5" t="n">
        <v>0.67</v>
      </c>
      <c r="BA286" s="5" t="n">
        <v>0.13</v>
      </c>
      <c r="BB286" s="5" t="n">
        <v>1</v>
      </c>
      <c r="BC286" s="5" t="n">
        <v>0.44</v>
      </c>
      <c r="BD286" s="5" t="n">
        <v>0.114</v>
      </c>
      <c r="BE286" s="5" t="n">
        <v>0</v>
      </c>
      <c r="BF286" s="5" t="n">
        <v>0.497</v>
      </c>
      <c r="BG286" s="5" t="n">
        <v>0.13</v>
      </c>
      <c r="BH286" s="5" t="n">
        <v>1</v>
      </c>
      <c r="BI286" s="5" t="n">
        <v>0.5600000000000001</v>
      </c>
      <c r="BJ286" s="5" t="n">
        <v>0.114</v>
      </c>
      <c r="BK286" s="5" t="n">
        <v>0</v>
      </c>
      <c r="BL286" s="5" t="n">
        <v>0.633</v>
      </c>
      <c r="BM286" s="5" t="n">
        <v>0.13</v>
      </c>
      <c r="BN286" s="5" t="n">
        <v>1</v>
      </c>
      <c r="BO286" s="5" t="n">
        <v>0</v>
      </c>
      <c r="BP286" s="5" t="n">
        <v>0</v>
      </c>
      <c r="BQ286" s="5" t="n">
        <v>0</v>
      </c>
      <c r="BR286" s="5" t="n">
        <v>0</v>
      </c>
      <c r="BS286" s="5" t="n">
        <v>1</v>
      </c>
      <c r="BT286" s="5" t="n">
        <v>0</v>
      </c>
      <c r="BU286" s="5" t="n">
        <v>0</v>
      </c>
      <c r="BV286" s="5" t="n">
        <v>0</v>
      </c>
      <c r="BW286" s="5" t="n">
        <v>0.13</v>
      </c>
      <c r="BX286" s="5" t="n">
        <v>1</v>
      </c>
      <c r="BY286" s="5" t="n">
        <v>11.787</v>
      </c>
      <c r="BZ286" s="5" t="n">
        <v>0</v>
      </c>
      <c r="CA286" s="5" t="n">
        <v>11.787</v>
      </c>
      <c r="CB286" s="5" t="n">
        <v>0</v>
      </c>
      <c r="CC286" s="5" t="n">
        <v>81.69499999999999</v>
      </c>
      <c r="CD286" s="5" t="n">
        <v>7.95</v>
      </c>
      <c r="CE286" s="5" t="n">
        <v>0</v>
      </c>
      <c r="CF286" s="5" t="n">
        <v>92.316</v>
      </c>
      <c r="CG286" s="5" t="n">
        <v>0.13</v>
      </c>
      <c r="CH286" s="5" t="n">
        <v>1</v>
      </c>
      <c r="CI286" s="5" t="n">
        <v>0</v>
      </c>
      <c r="CJ286" s="5" t="n">
        <v>0</v>
      </c>
      <c r="CK286" s="5" t="n">
        <v>0</v>
      </c>
      <c r="CL286" s="5" t="n">
        <v>0</v>
      </c>
      <c r="CM286" s="5" t="n">
        <v>0</v>
      </c>
      <c r="CN286" s="5" t="n">
        <v>0</v>
      </c>
      <c r="CO286" s="5" t="n">
        <v>0</v>
      </c>
      <c r="CP286" s="5" t="n">
        <v>0</v>
      </c>
      <c r="CQ286" s="5" t="n">
        <v>1.198</v>
      </c>
      <c r="CR286" s="5" t="n">
        <v>0</v>
      </c>
      <c r="CS286" s="5" t="n">
        <v>4.776</v>
      </c>
      <c r="CT286" s="5" t="n">
        <v>3.604</v>
      </c>
      <c r="CU286" s="5" t="n">
        <v>9.407999999999999</v>
      </c>
    </row>
    <row r="287">
      <c r="A287" s="5" t="inlineStr">
        <is>
          <t>PYF2022</t>
        </is>
      </c>
      <c r="B287" s="5" t="inlineStr">
        <is>
          <t>PYF</t>
        </is>
      </c>
      <c r="C287" s="5" t="inlineStr">
        <is>
          <t>PYF</t>
        </is>
      </c>
      <c r="D287" s="5" t="inlineStr">
        <is>
          <t>French Polynesia</t>
        </is>
      </c>
      <c r="E287" s="5" t="n">
        <v>2022</v>
      </c>
      <c r="F287" s="5" t="n">
        <v>0.13</v>
      </c>
      <c r="G287" s="5" t="n">
        <v>8.788</v>
      </c>
      <c r="H287" s="5" t="n">
        <v>1.235</v>
      </c>
      <c r="I287" s="5" t="n">
        <v>0</v>
      </c>
      <c r="J287" s="5" t="n">
        <v>8.788</v>
      </c>
      <c r="K287" s="5" t="n">
        <v>0</v>
      </c>
      <c r="L287" s="5" t="n">
        <v>1</v>
      </c>
      <c r="M287" s="5" t="n">
        <v>9.782999999999999</v>
      </c>
      <c r="N287" s="5" t="n">
        <v>3.704</v>
      </c>
      <c r="O287" s="5" t="n">
        <v>0</v>
      </c>
      <c r="P287" s="5" t="n">
        <v>9.782999999999999</v>
      </c>
      <c r="Q287" s="5" t="n">
        <v>0</v>
      </c>
      <c r="R287" s="5" t="n">
        <v>1</v>
      </c>
      <c r="S287" s="5" t="n">
        <v>14.962</v>
      </c>
      <c r="T287" s="5" t="n">
        <v>7.408</v>
      </c>
      <c r="U287" s="5" t="n">
        <v>0.144</v>
      </c>
      <c r="V287" s="5" t="n">
        <v>16.907</v>
      </c>
      <c r="W287" s="5" t="n">
        <v>0.13</v>
      </c>
      <c r="X287" s="5" t="n">
        <v>1</v>
      </c>
      <c r="Y287" s="5" t="n">
        <v>17.332</v>
      </c>
      <c r="Z287" s="5" t="n">
        <v>2.139</v>
      </c>
      <c r="AA287" s="5" t="n">
        <v>0</v>
      </c>
      <c r="AB287" s="5" t="n">
        <v>17.332</v>
      </c>
      <c r="AC287" s="5" t="n">
        <v>0</v>
      </c>
      <c r="AD287" s="5" t="n">
        <v>1</v>
      </c>
      <c r="AE287" s="5" t="n">
        <v>18.566</v>
      </c>
      <c r="AF287" s="5" t="n">
        <v>4.048</v>
      </c>
      <c r="AG287" s="5" t="n">
        <v>0</v>
      </c>
      <c r="AH287" s="5" t="n">
        <v>18.566</v>
      </c>
      <c r="AI287" s="5" t="n">
        <v>0</v>
      </c>
      <c r="AJ287" s="5" t="n">
        <v>1</v>
      </c>
      <c r="AK287" s="5" t="n">
        <v>25.974</v>
      </c>
      <c r="AL287" s="5" t="n">
        <v>13.478</v>
      </c>
      <c r="AM287" s="5" t="n">
        <v>0.25</v>
      </c>
      <c r="AN287" s="5" t="n">
        <v>29.351</v>
      </c>
      <c r="AO287" s="5" t="n">
        <v>0.13</v>
      </c>
      <c r="AP287" s="5" t="n">
        <v>1</v>
      </c>
      <c r="AQ287" s="5" t="n">
        <v>0.847</v>
      </c>
      <c r="AR287" s="5" t="n">
        <v>0.123</v>
      </c>
      <c r="AS287" s="5" t="n">
        <v>0.008</v>
      </c>
      <c r="AT287" s="5" t="n">
        <v>0.957</v>
      </c>
      <c r="AU287" s="5" t="n">
        <v>0.13</v>
      </c>
      <c r="AV287" s="5" t="n">
        <v>1</v>
      </c>
      <c r="AW287" s="5" t="n">
        <v>0.947</v>
      </c>
      <c r="AX287" s="5" t="n">
        <v>0.123</v>
      </c>
      <c r="AY287" s="5" t="n">
        <v>0.008999999999999999</v>
      </c>
      <c r="AZ287" s="5" t="n">
        <v>1.07</v>
      </c>
      <c r="BA287" s="5" t="n">
        <v>0.13</v>
      </c>
      <c r="BB287" s="5" t="n">
        <v>1</v>
      </c>
      <c r="BC287" s="5" t="n">
        <v>0.589</v>
      </c>
      <c r="BD287" s="5" t="n">
        <v>0.123</v>
      </c>
      <c r="BE287" s="5" t="n">
        <v>0.006</v>
      </c>
      <c r="BF287" s="5" t="n">
        <v>0.665</v>
      </c>
      <c r="BG287" s="5" t="n">
        <v>0.13</v>
      </c>
      <c r="BH287" s="5" t="n">
        <v>1</v>
      </c>
      <c r="BI287" s="5" t="n">
        <v>0.6889999999999999</v>
      </c>
      <c r="BJ287" s="5" t="n">
        <v>0.123</v>
      </c>
      <c r="BK287" s="5" t="n">
        <v>0.007</v>
      </c>
      <c r="BL287" s="5" t="n">
        <v>0.778</v>
      </c>
      <c r="BM287" s="5" t="n">
        <v>0.13</v>
      </c>
      <c r="BN287" s="5" t="n">
        <v>1</v>
      </c>
      <c r="BO287" s="5" t="n">
        <v>0</v>
      </c>
      <c r="BP287" s="5" t="n">
        <v>0</v>
      </c>
      <c r="BQ287" s="5" t="n">
        <v>0</v>
      </c>
      <c r="BR287" s="5" t="n">
        <v>0</v>
      </c>
      <c r="BS287" s="5" t="n">
        <v>1</v>
      </c>
      <c r="BT287" s="5" t="n">
        <v>0</v>
      </c>
      <c r="BU287" s="5" t="n">
        <v>0</v>
      </c>
      <c r="BV287" s="5" t="n">
        <v>0</v>
      </c>
      <c r="BW287" s="5" t="n">
        <v>0.13</v>
      </c>
      <c r="BX287" s="5" t="n">
        <v>1</v>
      </c>
      <c r="BY287" s="5" t="n">
        <v>12.729</v>
      </c>
      <c r="BZ287" s="5" t="n">
        <v>0</v>
      </c>
      <c r="CA287" s="5" t="n">
        <v>12.729</v>
      </c>
      <c r="CB287" s="5" t="n">
        <v>0</v>
      </c>
      <c r="CC287" s="5" t="n">
        <v>102.477</v>
      </c>
      <c r="CD287" s="5" t="n">
        <v>7.95</v>
      </c>
      <c r="CE287" s="5" t="n">
        <v>0.986</v>
      </c>
      <c r="CF287" s="5" t="n">
        <v>115.798</v>
      </c>
      <c r="CG287" s="5" t="n">
        <v>0.13</v>
      </c>
      <c r="CH287" s="5" t="n">
        <v>1</v>
      </c>
      <c r="CI287" s="5" t="n">
        <v>0</v>
      </c>
      <c r="CJ287" s="5" t="n">
        <v>0</v>
      </c>
      <c r="CK287" s="5" t="n">
        <v>0</v>
      </c>
      <c r="CL287" s="5" t="n">
        <v>0</v>
      </c>
      <c r="CM287" s="5" t="n">
        <v>0</v>
      </c>
      <c r="CN287" s="5" t="n">
        <v>0</v>
      </c>
      <c r="CO287" s="5" t="n">
        <v>0</v>
      </c>
      <c r="CP287" s="5" t="n">
        <v>0</v>
      </c>
      <c r="CQ287" s="5" t="n">
        <v>1.294</v>
      </c>
      <c r="CR287" s="5" t="n">
        <v>0</v>
      </c>
      <c r="CS287" s="5" t="n">
        <v>5.158</v>
      </c>
      <c r="CT287" s="5" t="n">
        <v>7.554</v>
      </c>
      <c r="CU287" s="5" t="n">
        <v>16.097</v>
      </c>
    </row>
    <row r="288">
      <c r="A288" s="5" t="inlineStr">
        <is>
          <t>PYF2023</t>
        </is>
      </c>
      <c r="B288" s="5" t="inlineStr">
        <is>
          <t>PYF</t>
        </is>
      </c>
      <c r="C288" s="5" t="inlineStr">
        <is>
          <t>PYF</t>
        </is>
      </c>
      <c r="D288" s="5" t="inlineStr">
        <is>
          <t>French Polynesia</t>
        </is>
      </c>
      <c r="E288" s="5" t="n">
        <v>2023</v>
      </c>
      <c r="F288" s="5" t="n">
        <v>0.13</v>
      </c>
      <c r="G288" s="5" t="n">
        <v>5.77</v>
      </c>
      <c r="H288" s="5" t="n">
        <v>1.286</v>
      </c>
      <c r="I288" s="5" t="n">
        <v>0</v>
      </c>
      <c r="J288" s="5" t="n">
        <v>5.77</v>
      </c>
      <c r="K288" s="5" t="n">
        <v>0</v>
      </c>
      <c r="L288" s="5" t="n">
        <v>1</v>
      </c>
      <c r="M288" s="5" t="n">
        <v>7.886</v>
      </c>
      <c r="N288" s="5" t="n">
        <v>3.857</v>
      </c>
      <c r="O288" s="5" t="n">
        <v>0</v>
      </c>
      <c r="P288" s="5" t="n">
        <v>7.886</v>
      </c>
      <c r="Q288" s="5" t="n">
        <v>0</v>
      </c>
      <c r="R288" s="5" t="n">
        <v>1</v>
      </c>
      <c r="S288" s="5" t="n">
        <v>12.198</v>
      </c>
      <c r="T288" s="5" t="n">
        <v>7.714</v>
      </c>
      <c r="U288" s="5" t="n">
        <v>0.176</v>
      </c>
      <c r="V288" s="5" t="n">
        <v>13.784</v>
      </c>
      <c r="W288" s="5" t="n">
        <v>0.13</v>
      </c>
      <c r="X288" s="5" t="n">
        <v>1</v>
      </c>
      <c r="Y288" s="5" t="n">
        <v>13.814</v>
      </c>
      <c r="Z288" s="5" t="n">
        <v>1.705</v>
      </c>
      <c r="AA288" s="5" t="n">
        <v>0</v>
      </c>
      <c r="AB288" s="5" t="n">
        <v>13.814</v>
      </c>
      <c r="AC288" s="5" t="n">
        <v>0</v>
      </c>
      <c r="AD288" s="5" t="n">
        <v>1</v>
      </c>
      <c r="AE288" s="5" t="n">
        <v>15.1</v>
      </c>
      <c r="AF288" s="5" t="n">
        <v>3.292</v>
      </c>
      <c r="AG288" s="5" t="n">
        <v>0</v>
      </c>
      <c r="AH288" s="5" t="n">
        <v>15.1</v>
      </c>
      <c r="AI288" s="5" t="n">
        <v>0</v>
      </c>
      <c r="AJ288" s="5" t="n">
        <v>1</v>
      </c>
      <c r="AK288" s="5" t="n">
        <v>22.814</v>
      </c>
      <c r="AL288" s="5" t="n">
        <v>11.838</v>
      </c>
      <c r="AM288" s="5" t="n">
        <v>0.328</v>
      </c>
      <c r="AN288" s="5" t="n">
        <v>25.78</v>
      </c>
      <c r="AO288" s="5" t="n">
        <v>0.13</v>
      </c>
      <c r="AP288" s="5" t="n">
        <v>1</v>
      </c>
      <c r="AQ288" s="5" t="n">
        <v>0.749</v>
      </c>
      <c r="AR288" s="5" t="n">
        <v>0.129</v>
      </c>
      <c r="AS288" s="5" t="n">
        <v>0.011</v>
      </c>
      <c r="AT288" s="5" t="n">
        <v>0.846</v>
      </c>
      <c r="AU288" s="5" t="n">
        <v>0.13</v>
      </c>
      <c r="AV288" s="5" t="n">
        <v>1</v>
      </c>
      <c r="AW288" s="5" t="n">
        <v>0.783</v>
      </c>
      <c r="AX288" s="5" t="n">
        <v>0.129</v>
      </c>
      <c r="AY288" s="5" t="n">
        <v>0.011</v>
      </c>
      <c r="AZ288" s="5" t="n">
        <v>0.884</v>
      </c>
      <c r="BA288" s="5" t="n">
        <v>0.13</v>
      </c>
      <c r="BB288" s="5" t="n">
        <v>1</v>
      </c>
      <c r="BC288" s="5" t="n">
        <v>0.527</v>
      </c>
      <c r="BD288" s="5" t="n">
        <v>0.129</v>
      </c>
      <c r="BE288" s="5" t="n">
        <v>0.008</v>
      </c>
      <c r="BF288" s="5" t="n">
        <v>0.596</v>
      </c>
      <c r="BG288" s="5" t="n">
        <v>0.13</v>
      </c>
      <c r="BH288" s="5" t="n">
        <v>1</v>
      </c>
      <c r="BI288" s="5" t="n">
        <v>0.64</v>
      </c>
      <c r="BJ288" s="5" t="n">
        <v>0.129</v>
      </c>
      <c r="BK288" s="5" t="n">
        <v>0.008999999999999999</v>
      </c>
      <c r="BL288" s="5" t="n">
        <v>0.723</v>
      </c>
      <c r="BM288" s="5" t="n">
        <v>0.13</v>
      </c>
      <c r="BN288" s="5" t="n">
        <v>1</v>
      </c>
      <c r="BO288" s="5" t="n">
        <v>0</v>
      </c>
      <c r="BP288" s="5" t="n">
        <v>0</v>
      </c>
      <c r="BQ288" s="5" t="n">
        <v>0</v>
      </c>
      <c r="BR288" s="5" t="n">
        <v>0</v>
      </c>
      <c r="BS288" s="5" t="n">
        <v>1</v>
      </c>
      <c r="BT288" s="5" t="n">
        <v>0</v>
      </c>
      <c r="BU288" s="5" t="n">
        <v>0</v>
      </c>
      <c r="BV288" s="5" t="n">
        <v>0</v>
      </c>
      <c r="BW288" s="5" t="n">
        <v>0.13</v>
      </c>
      <c r="BX288" s="5" t="n">
        <v>1</v>
      </c>
      <c r="BY288" s="5" t="n">
        <v>13.254</v>
      </c>
      <c r="BZ288" s="5" t="n">
        <v>0</v>
      </c>
      <c r="CA288" s="5" t="n">
        <v>13.254</v>
      </c>
      <c r="CB288" s="5" t="n">
        <v>0</v>
      </c>
      <c r="CC288" s="5" t="n">
        <v>87.07899999999999</v>
      </c>
      <c r="CD288" s="5" t="n">
        <v>7.95</v>
      </c>
      <c r="CE288" s="5" t="n">
        <v>1.253</v>
      </c>
      <c r="CF288" s="5" t="n">
        <v>98.399</v>
      </c>
      <c r="CG288" s="5" t="n">
        <v>0.13</v>
      </c>
      <c r="CH288" s="5" t="n">
        <v>1</v>
      </c>
      <c r="CI288" s="5" t="n">
        <v>0</v>
      </c>
      <c r="CJ288" s="5" t="n">
        <v>0</v>
      </c>
      <c r="CK288" s="5" t="n">
        <v>0</v>
      </c>
      <c r="CL288" s="5" t="n">
        <v>0</v>
      </c>
      <c r="CM288" s="5" t="n">
        <v>0</v>
      </c>
      <c r="CN288" s="5" t="n">
        <v>0</v>
      </c>
      <c r="CO288" s="5" t="n">
        <v>0</v>
      </c>
      <c r="CP288" s="5" t="n">
        <v>0</v>
      </c>
      <c r="CQ288" s="5" t="n">
        <v>1.348</v>
      </c>
      <c r="CR288" s="5" t="n">
        <v>0</v>
      </c>
      <c r="CS288" s="5" t="n">
        <v>5.37</v>
      </c>
      <c r="CT288" s="5" t="n">
        <v>4.484</v>
      </c>
      <c r="CU288" s="5" t="n">
        <v>12.529</v>
      </c>
    </row>
    <row r="289">
      <c r="A289" s="5" t="inlineStr">
        <is>
          <t>PYF2024</t>
        </is>
      </c>
      <c r="B289" s="5" t="inlineStr">
        <is>
          <t>PYF</t>
        </is>
      </c>
      <c r="C289" s="5" t="inlineStr">
        <is>
          <t>PYF</t>
        </is>
      </c>
      <c r="D289" s="5" t="inlineStr">
        <is>
          <t>French Polynesia</t>
        </is>
      </c>
      <c r="E289" s="5" t="n">
        <v>2024</v>
      </c>
      <c r="F289" s="5" t="n">
        <v>0.13</v>
      </c>
      <c r="G289" s="5" t="n">
        <v>4.833</v>
      </c>
      <c r="H289" s="5" t="n">
        <v>1.324</v>
      </c>
      <c r="I289" s="5" t="n">
        <v>0</v>
      </c>
      <c r="J289" s="5" t="n">
        <v>4.833</v>
      </c>
      <c r="K289" s="5" t="n">
        <v>0</v>
      </c>
      <c r="L289" s="5" t="n">
        <v>1</v>
      </c>
      <c r="M289" s="5" t="n">
        <v>7.124</v>
      </c>
      <c r="N289" s="5" t="n">
        <v>3.971</v>
      </c>
      <c r="O289" s="5" t="n">
        <v>0</v>
      </c>
      <c r="P289" s="5" t="n">
        <v>7.124</v>
      </c>
      <c r="Q289" s="5" t="n">
        <v>0</v>
      </c>
      <c r="R289" s="5" t="n">
        <v>1</v>
      </c>
      <c r="S289" s="5" t="n">
        <v>11.451</v>
      </c>
      <c r="T289" s="5" t="n">
        <v>7.942</v>
      </c>
      <c r="U289" s="5" t="n">
        <v>0.203</v>
      </c>
      <c r="V289" s="5" t="n">
        <v>12.939</v>
      </c>
      <c r="W289" s="5" t="n">
        <v>0.13</v>
      </c>
      <c r="X289" s="5" t="n">
        <v>1</v>
      </c>
      <c r="Y289" s="5" t="n">
        <v>12.219</v>
      </c>
      <c r="Z289" s="5" t="n">
        <v>1.508</v>
      </c>
      <c r="AA289" s="5" t="n">
        <v>0</v>
      </c>
      <c r="AB289" s="5" t="n">
        <v>12.219</v>
      </c>
      <c r="AC289" s="5" t="n">
        <v>0</v>
      </c>
      <c r="AD289" s="5" t="n">
        <v>1</v>
      </c>
      <c r="AE289" s="5" t="n">
        <v>13.543</v>
      </c>
      <c r="AF289" s="5" t="n">
        <v>2.952</v>
      </c>
      <c r="AG289" s="5" t="n">
        <v>0</v>
      </c>
      <c r="AH289" s="5" t="n">
        <v>13.543</v>
      </c>
      <c r="AI289" s="5" t="n">
        <v>0</v>
      </c>
      <c r="AJ289" s="5" t="n">
        <v>1</v>
      </c>
      <c r="AK289" s="5" t="n">
        <v>21.484</v>
      </c>
      <c r="AL289" s="5" t="n">
        <v>11.148</v>
      </c>
      <c r="AM289" s="5" t="n">
        <v>0.38</v>
      </c>
      <c r="AN289" s="5" t="n">
        <v>24.277</v>
      </c>
      <c r="AO289" s="5" t="n">
        <v>0.13</v>
      </c>
      <c r="AP289" s="5" t="n">
        <v>1</v>
      </c>
      <c r="AQ289" s="5" t="n">
        <v>0.72</v>
      </c>
      <c r="AR289" s="5" t="n">
        <v>0.132</v>
      </c>
      <c r="AS289" s="5" t="n">
        <v>0.013</v>
      </c>
      <c r="AT289" s="5" t="n">
        <v>0.8139999999999999</v>
      </c>
      <c r="AU289" s="5" t="n">
        <v>0.13</v>
      </c>
      <c r="AV289" s="5" t="n">
        <v>1</v>
      </c>
      <c r="AW289" s="5" t="n">
        <v>0.734</v>
      </c>
      <c r="AX289" s="5" t="n">
        <v>0.132</v>
      </c>
      <c r="AY289" s="5" t="n">
        <v>0.013</v>
      </c>
      <c r="AZ289" s="5" t="n">
        <v>0.829</v>
      </c>
      <c r="BA289" s="5" t="n">
        <v>0.13</v>
      </c>
      <c r="BB289" s="5" t="n">
        <v>1</v>
      </c>
      <c r="BC289" s="5" t="n">
        <v>0.51</v>
      </c>
      <c r="BD289" s="5" t="n">
        <v>0.132</v>
      </c>
      <c r="BE289" s="5" t="n">
        <v>0.008999999999999999</v>
      </c>
      <c r="BF289" s="5" t="n">
        <v>0.577</v>
      </c>
      <c r="BG289" s="5" t="n">
        <v>0.13</v>
      </c>
      <c r="BH289" s="5" t="n">
        <v>1</v>
      </c>
      <c r="BI289" s="5" t="n">
        <v>0.652</v>
      </c>
      <c r="BJ289" s="5" t="n">
        <v>0.132</v>
      </c>
      <c r="BK289" s="5" t="n">
        <v>0.012</v>
      </c>
      <c r="BL289" s="5" t="n">
        <v>0.737</v>
      </c>
      <c r="BM289" s="5" t="n">
        <v>0.13</v>
      </c>
      <c r="BN289" s="5" t="n">
        <v>1</v>
      </c>
      <c r="BO289" s="5" t="n">
        <v>0</v>
      </c>
      <c r="BP289" s="5" t="n">
        <v>0</v>
      </c>
      <c r="BQ289" s="5" t="n">
        <v>0</v>
      </c>
      <c r="BR289" s="5" t="n">
        <v>0</v>
      </c>
      <c r="BS289" s="5" t="n">
        <v>1</v>
      </c>
      <c r="BT289" s="5" t="n">
        <v>0</v>
      </c>
      <c r="BU289" s="5" t="n">
        <v>0</v>
      </c>
      <c r="BV289" s="5" t="n">
        <v>0</v>
      </c>
      <c r="BW289" s="5" t="n">
        <v>0.13</v>
      </c>
      <c r="BX289" s="5" t="n">
        <v>1</v>
      </c>
      <c r="BY289" s="5" t="n">
        <v>13.646</v>
      </c>
      <c r="BZ289" s="5" t="n">
        <v>0</v>
      </c>
      <c r="CA289" s="5" t="n">
        <v>13.646</v>
      </c>
      <c r="CB289" s="5" t="n">
        <v>0</v>
      </c>
      <c r="CC289" s="5" t="n">
        <v>86.38500000000001</v>
      </c>
      <c r="CD289" s="5" t="n">
        <v>7.95</v>
      </c>
      <c r="CE289" s="5" t="n">
        <v>1.53</v>
      </c>
      <c r="CF289" s="5" t="n">
        <v>97.616</v>
      </c>
      <c r="CG289" s="5" t="n">
        <v>0.13</v>
      </c>
      <c r="CH289" s="5" t="n">
        <v>1</v>
      </c>
      <c r="CI289" s="5" t="n">
        <v>0</v>
      </c>
      <c r="CJ289" s="5" t="n">
        <v>0</v>
      </c>
      <c r="CK289" s="5" t="n">
        <v>0</v>
      </c>
      <c r="CL289" s="5" t="n">
        <v>0</v>
      </c>
      <c r="CM289" s="5" t="n">
        <v>0</v>
      </c>
      <c r="CN289" s="5" t="n">
        <v>0</v>
      </c>
      <c r="CO289" s="5" t="n">
        <v>0</v>
      </c>
      <c r="CP289" s="5" t="n">
        <v>0</v>
      </c>
      <c r="CQ289" s="5" t="n">
        <v>1.387</v>
      </c>
      <c r="CR289" s="5" t="n">
        <v>0</v>
      </c>
      <c r="CS289" s="5" t="n">
        <v>5.529</v>
      </c>
      <c r="CT289" s="5" t="n">
        <v>3.509</v>
      </c>
      <c r="CU289" s="5" t="n">
        <v>10.896</v>
      </c>
    </row>
    <row r="290">
      <c r="A290" s="5" t="inlineStr">
        <is>
          <t>GAB2021</t>
        </is>
      </c>
      <c r="B290" s="5" t="inlineStr">
        <is>
          <t>GAB</t>
        </is>
      </c>
      <c r="C290" s="5" t="inlineStr">
        <is>
          <t>GAB</t>
        </is>
      </c>
      <c r="D290" s="5" t="inlineStr">
        <is>
          <t>Gabon</t>
        </is>
      </c>
      <c r="E290" s="5" t="n">
        <v>2021</v>
      </c>
      <c r="F290" s="5" t="n">
        <v>0.18</v>
      </c>
      <c r="G290" s="5" t="n">
        <v>5.897</v>
      </c>
      <c r="H290" s="5" t="n">
        <v>1.143</v>
      </c>
      <c r="I290" s="5" t="n">
        <v>0.475</v>
      </c>
      <c r="J290" s="5" t="n">
        <v>6.372</v>
      </c>
      <c r="K290" s="5" t="n">
        <v>0</v>
      </c>
      <c r="L290" s="5" t="n">
        <v>1</v>
      </c>
      <c r="M290" s="5" t="n">
        <v>7.964</v>
      </c>
      <c r="N290" s="5" t="n">
        <v>3.43</v>
      </c>
      <c r="O290" s="5" t="n">
        <v>0.453</v>
      </c>
      <c r="P290" s="5" t="n">
        <v>8.417999999999999</v>
      </c>
      <c r="Q290" s="5" t="n">
        <v>0</v>
      </c>
      <c r="R290" s="5" t="n">
        <v>1</v>
      </c>
      <c r="S290" s="5" t="n">
        <v>11.613</v>
      </c>
      <c r="T290" s="5" t="n">
        <v>6.86</v>
      </c>
      <c r="U290" s="5" t="n">
        <v>0.475</v>
      </c>
      <c r="V290" s="5" t="n">
        <v>14.265</v>
      </c>
      <c r="W290" s="5" t="n">
        <v>0.18</v>
      </c>
      <c r="X290" s="5" t="n">
        <v>1</v>
      </c>
      <c r="Y290" s="5" t="n">
        <v>5.347</v>
      </c>
      <c r="Z290" s="5" t="n">
        <v>0.393</v>
      </c>
      <c r="AA290" s="5" t="n">
        <v>-0.127</v>
      </c>
      <c r="AB290" s="5" t="n">
        <v>5.22</v>
      </c>
      <c r="AC290" s="5" t="n">
        <v>0</v>
      </c>
      <c r="AD290" s="5" t="n">
        <v>1</v>
      </c>
      <c r="AE290" s="5" t="n">
        <v>5.919</v>
      </c>
      <c r="AF290" s="5" t="n">
        <v>0.8</v>
      </c>
      <c r="AG290" s="5" t="n">
        <v>-0.127</v>
      </c>
      <c r="AH290" s="5" t="n">
        <v>5.792</v>
      </c>
      <c r="AI290" s="5" t="n">
        <v>0</v>
      </c>
      <c r="AJ290" s="5" t="n">
        <v>1</v>
      </c>
      <c r="AK290" s="5" t="n">
        <v>9.349</v>
      </c>
      <c r="AL290" s="5" t="n">
        <v>3.473</v>
      </c>
      <c r="AM290" s="5" t="n">
        <v>-0.108</v>
      </c>
      <c r="AN290" s="5" t="n">
        <v>10.905</v>
      </c>
      <c r="AO290" s="5" t="n">
        <v>0.18</v>
      </c>
      <c r="AP290" s="5" t="n">
        <v>1</v>
      </c>
      <c r="AQ290" s="5" t="n">
        <v>0.619</v>
      </c>
      <c r="AR290" s="5" t="n">
        <v>0.114</v>
      </c>
      <c r="AS290" s="5" t="n">
        <v>0.306</v>
      </c>
      <c r="AT290" s="5" t="n">
        <v>1.091</v>
      </c>
      <c r="AU290" s="5" t="n">
        <v>0.18</v>
      </c>
      <c r="AV290" s="5" t="n">
        <v>1</v>
      </c>
      <c r="AW290" s="5" t="n">
        <v>0.599</v>
      </c>
      <c r="AX290" s="5" t="n">
        <v>0.114</v>
      </c>
      <c r="AY290" s="5" t="n">
        <v>0.295</v>
      </c>
      <c r="AZ290" s="5" t="n">
        <v>1.055</v>
      </c>
      <c r="BA290" s="5" t="n">
        <v>0.18</v>
      </c>
      <c r="BB290" s="5" t="n">
        <v>1</v>
      </c>
      <c r="BC290" s="5" t="n">
        <v>0.439</v>
      </c>
      <c r="BD290" s="5" t="n">
        <v>0.114</v>
      </c>
      <c r="BE290" s="5" t="n">
        <v>-0.068</v>
      </c>
      <c r="BF290" s="5" t="n">
        <v>0.438</v>
      </c>
      <c r="BG290" s="5" t="n">
        <v>0</v>
      </c>
      <c r="BH290" s="5" t="n">
        <v>0</v>
      </c>
      <c r="BI290" s="5" t="n">
        <v>0.505</v>
      </c>
      <c r="BJ290" s="5" t="n">
        <v>0.114</v>
      </c>
      <c r="BK290" s="5" t="n">
        <v>0.183</v>
      </c>
      <c r="BL290" s="5" t="n">
        <v>0.8110000000000001</v>
      </c>
      <c r="BM290" s="5" t="n">
        <v>0.18</v>
      </c>
      <c r="BN290" s="5" t="n">
        <v>1</v>
      </c>
      <c r="BO290" s="5" t="n">
        <v>0</v>
      </c>
      <c r="BP290" s="5" t="n">
        <v>-0.016</v>
      </c>
      <c r="BQ290" s="5" t="n">
        <v>0.197</v>
      </c>
      <c r="BR290" s="5" t="n">
        <v>0</v>
      </c>
      <c r="BS290" s="5" t="n">
        <v>0.5</v>
      </c>
      <c r="BT290" s="5" t="n">
        <v>0</v>
      </c>
      <c r="BU290" s="5" t="n">
        <v>-0.016</v>
      </c>
      <c r="BV290" s="5" t="n">
        <v>0.222</v>
      </c>
      <c r="BW290" s="5" t="n">
        <v>0.18</v>
      </c>
      <c r="BX290" s="5" t="n">
        <v>0.333</v>
      </c>
      <c r="BY290" s="5" t="n">
        <v>11.787</v>
      </c>
      <c r="BZ290" s="5" t="n">
        <v>0</v>
      </c>
      <c r="CA290" s="5" t="n">
        <v>11.787</v>
      </c>
      <c r="CB290" s="5" t="n">
        <v>0</v>
      </c>
      <c r="CC290" s="5" t="n">
        <v>78.125</v>
      </c>
      <c r="CD290" s="5" t="n">
        <v>7.95</v>
      </c>
      <c r="CE290" s="5" t="n">
        <v>31.221</v>
      </c>
      <c r="CF290" s="5" t="n">
        <v>129.028</v>
      </c>
      <c r="CG290" s="5" t="n">
        <v>0.18</v>
      </c>
      <c r="CH290" s="5" t="n">
        <v>1</v>
      </c>
      <c r="CI290" s="5" t="n">
        <v>0</v>
      </c>
      <c r="CJ290" s="5" t="n">
        <v>0</v>
      </c>
      <c r="CK290" s="5" t="n">
        <v>0</v>
      </c>
      <c r="CL290" s="5" t="n">
        <v>0</v>
      </c>
      <c r="CM290" s="5" t="n">
        <v>0</v>
      </c>
      <c r="CN290" s="5" t="n">
        <v>0</v>
      </c>
      <c r="CO290" s="5" t="n">
        <v>0</v>
      </c>
      <c r="CP290" s="5" t="n">
        <v>0</v>
      </c>
      <c r="CQ290" s="5" t="n">
        <v>1.198</v>
      </c>
      <c r="CR290" s="5" t="n">
        <v>1</v>
      </c>
      <c r="CS290" s="5" t="n">
        <v>4.776</v>
      </c>
      <c r="CT290" s="5" t="n">
        <v>4.753</v>
      </c>
      <c r="CU290" s="5" t="n">
        <v>15.162</v>
      </c>
    </row>
    <row r="291">
      <c r="A291" s="5" t="inlineStr">
        <is>
          <t>GAB2022</t>
        </is>
      </c>
      <c r="B291" s="5" t="inlineStr">
        <is>
          <t>GAB</t>
        </is>
      </c>
      <c r="C291" s="5" t="inlineStr">
        <is>
          <t>GAB</t>
        </is>
      </c>
      <c r="D291" s="5" t="inlineStr">
        <is>
          <t>Gabon</t>
        </is>
      </c>
      <c r="E291" s="5" t="n">
        <v>2022</v>
      </c>
      <c r="F291" s="5" t="n">
        <v>0.18</v>
      </c>
      <c r="G291" s="5" t="n">
        <v>11.72</v>
      </c>
      <c r="H291" s="5" t="n">
        <v>1.235</v>
      </c>
      <c r="I291" s="5" t="n">
        <v>1.132</v>
      </c>
      <c r="J291" s="5" t="n">
        <v>12.852</v>
      </c>
      <c r="K291" s="5" t="n">
        <v>0</v>
      </c>
      <c r="L291" s="5" t="n">
        <v>1</v>
      </c>
      <c r="M291" s="5" t="n">
        <v>9.782999999999999</v>
      </c>
      <c r="N291" s="5" t="n">
        <v>3.704</v>
      </c>
      <c r="O291" s="5" t="n">
        <v>0.656</v>
      </c>
      <c r="P291" s="5" t="n">
        <v>10.439</v>
      </c>
      <c r="Q291" s="5" t="n">
        <v>0</v>
      </c>
      <c r="R291" s="5" t="n">
        <v>1</v>
      </c>
      <c r="S291" s="5" t="n">
        <v>17.893</v>
      </c>
      <c r="T291" s="5" t="n">
        <v>7.408</v>
      </c>
      <c r="U291" s="5" t="n">
        <v>1.386</v>
      </c>
      <c r="V291" s="5" t="n">
        <v>22.45</v>
      </c>
      <c r="W291" s="5" t="n">
        <v>0.18</v>
      </c>
      <c r="X291" s="5" t="n">
        <v>1</v>
      </c>
      <c r="Y291" s="5" t="n">
        <v>5.775</v>
      </c>
      <c r="Z291" s="5" t="n">
        <v>0.425</v>
      </c>
      <c r="AA291" s="5" t="n">
        <v>-0.137</v>
      </c>
      <c r="AB291" s="5" t="n">
        <v>5.637</v>
      </c>
      <c r="AC291" s="5" t="n">
        <v>0</v>
      </c>
      <c r="AD291" s="5" t="n">
        <v>1</v>
      </c>
      <c r="AE291" s="5" t="n">
        <v>6.392</v>
      </c>
      <c r="AF291" s="5" t="n">
        <v>0.864</v>
      </c>
      <c r="AG291" s="5" t="n">
        <v>-0.137</v>
      </c>
      <c r="AH291" s="5" t="n">
        <v>6.255</v>
      </c>
      <c r="AI291" s="5" t="n">
        <v>0</v>
      </c>
      <c r="AJ291" s="5" t="n">
        <v>1</v>
      </c>
      <c r="AK291" s="5" t="n">
        <v>10.096</v>
      </c>
      <c r="AL291" s="5" t="n">
        <v>3.751</v>
      </c>
      <c r="AM291" s="5" t="n">
        <v>0.016</v>
      </c>
      <c r="AN291" s="5" t="n">
        <v>11.776</v>
      </c>
      <c r="AO291" s="5" t="n">
        <v>0.18</v>
      </c>
      <c r="AP291" s="5" t="n">
        <v>1</v>
      </c>
      <c r="AQ291" s="5" t="n">
        <v>0.861</v>
      </c>
      <c r="AR291" s="5" t="n">
        <v>0.123</v>
      </c>
      <c r="AS291" s="5" t="n">
        <v>-0.039</v>
      </c>
      <c r="AT291" s="5" t="n">
        <v>0.97</v>
      </c>
      <c r="AU291" s="5" t="n">
        <v>0.18</v>
      </c>
      <c r="AV291" s="5" t="n">
        <v>1</v>
      </c>
      <c r="AW291" s="5" t="n">
        <v>0.986</v>
      </c>
      <c r="AX291" s="5" t="n">
        <v>0.123</v>
      </c>
      <c r="AY291" s="5" t="n">
        <v>-0.191</v>
      </c>
      <c r="AZ291" s="5" t="n">
        <v>0.9379999999999999</v>
      </c>
      <c r="BA291" s="5" t="n">
        <v>0.18</v>
      </c>
      <c r="BB291" s="5" t="n">
        <v>1</v>
      </c>
      <c r="BC291" s="5" t="n">
        <v>0.598</v>
      </c>
      <c r="BD291" s="5" t="n">
        <v>0.123</v>
      </c>
      <c r="BE291" s="5" t="n">
        <v>-0.268</v>
      </c>
      <c r="BF291" s="5" t="n">
        <v>0.389</v>
      </c>
      <c r="BG291" s="5" t="n">
        <v>0</v>
      </c>
      <c r="BH291" s="5" t="n">
        <v>0</v>
      </c>
      <c r="BI291" s="5" t="n">
        <v>0.612</v>
      </c>
      <c r="BJ291" s="5" t="n">
        <v>0.123</v>
      </c>
      <c r="BK291" s="5" t="n">
        <v>-0.001</v>
      </c>
      <c r="BL291" s="5" t="n">
        <v>0.721</v>
      </c>
      <c r="BM291" s="5" t="n">
        <v>0.18</v>
      </c>
      <c r="BN291" s="5" t="n">
        <v>1</v>
      </c>
      <c r="BO291" s="5" t="n">
        <v>0</v>
      </c>
      <c r="BP291" s="5" t="n">
        <v>-0.016</v>
      </c>
      <c r="BQ291" s="5" t="n">
        <v>0.172</v>
      </c>
      <c r="BR291" s="5" t="n">
        <v>0</v>
      </c>
      <c r="BS291" s="5" t="n">
        <v>0.5</v>
      </c>
      <c r="BT291" s="5" t="n">
        <v>0</v>
      </c>
      <c r="BU291" s="5" t="n">
        <v>-0.016</v>
      </c>
      <c r="BV291" s="5" t="n">
        <v>0.197</v>
      </c>
      <c r="BW291" s="5" t="n">
        <v>0.18</v>
      </c>
      <c r="BX291" s="5" t="n">
        <v>0.333</v>
      </c>
      <c r="BY291" s="5" t="n">
        <v>12.729</v>
      </c>
      <c r="BZ291" s="5" t="n">
        <v>0</v>
      </c>
      <c r="CA291" s="5" t="n">
        <v>12.729</v>
      </c>
      <c r="CB291" s="5" t="n">
        <v>0</v>
      </c>
      <c r="CC291" s="5" t="n">
        <v>97.90000000000001</v>
      </c>
      <c r="CD291" s="5" t="n">
        <v>7.95</v>
      </c>
      <c r="CE291" s="5" t="n">
        <v>-0.6899999999999999</v>
      </c>
      <c r="CF291" s="5" t="n">
        <v>114.708</v>
      </c>
      <c r="CG291" s="5" t="n">
        <v>0.18</v>
      </c>
      <c r="CH291" s="5" t="n">
        <v>1</v>
      </c>
      <c r="CI291" s="5" t="n">
        <v>0</v>
      </c>
      <c r="CJ291" s="5" t="n">
        <v>0</v>
      </c>
      <c r="CK291" s="5" t="n">
        <v>0</v>
      </c>
      <c r="CL291" s="5" t="n">
        <v>0</v>
      </c>
      <c r="CM291" s="5" t="n">
        <v>0</v>
      </c>
      <c r="CN291" s="5" t="n">
        <v>0</v>
      </c>
      <c r="CO291" s="5" t="n">
        <v>0</v>
      </c>
      <c r="CP291" s="5" t="n">
        <v>0</v>
      </c>
      <c r="CQ291" s="5" t="n">
        <v>1.294</v>
      </c>
      <c r="CR291" s="5" t="n">
        <v>1</v>
      </c>
      <c r="CS291" s="5" t="n">
        <v>5.158</v>
      </c>
      <c r="CT291" s="5" t="n">
        <v>10.485</v>
      </c>
      <c r="CU291" s="5" t="n">
        <v>31.326</v>
      </c>
    </row>
    <row r="292">
      <c r="A292" s="5" t="inlineStr">
        <is>
          <t>GAB2023</t>
        </is>
      </c>
      <c r="B292" s="5" t="inlineStr">
        <is>
          <t>GAB</t>
        </is>
      </c>
      <c r="C292" s="5" t="inlineStr">
        <is>
          <t>GAB</t>
        </is>
      </c>
      <c r="D292" s="5" t="inlineStr">
        <is>
          <t>Gabon</t>
        </is>
      </c>
      <c r="E292" s="5" t="n">
        <v>2023</v>
      </c>
      <c r="F292" s="5" t="n">
        <v>0.18</v>
      </c>
      <c r="G292" s="5" t="n">
        <v>6.147</v>
      </c>
      <c r="H292" s="5" t="n">
        <v>1.286</v>
      </c>
      <c r="I292" s="5" t="n">
        <v>0.547</v>
      </c>
      <c r="J292" s="5" t="n">
        <v>6.693</v>
      </c>
      <c r="K292" s="5" t="n">
        <v>0</v>
      </c>
      <c r="L292" s="5" t="n">
        <v>1</v>
      </c>
      <c r="M292" s="5" t="n">
        <v>7.886</v>
      </c>
      <c r="N292" s="5" t="n">
        <v>3.857</v>
      </c>
      <c r="O292" s="5" t="n">
        <v>0.453</v>
      </c>
      <c r="P292" s="5" t="n">
        <v>8.339</v>
      </c>
      <c r="Q292" s="5" t="n">
        <v>0</v>
      </c>
      <c r="R292" s="5" t="n">
        <v>1</v>
      </c>
      <c r="S292" s="5" t="n">
        <v>12.575</v>
      </c>
      <c r="T292" s="5" t="n">
        <v>7.714</v>
      </c>
      <c r="U292" s="5" t="n">
        <v>0.8080000000000001</v>
      </c>
      <c r="V292" s="5" t="n">
        <v>15.484</v>
      </c>
      <c r="W292" s="5" t="n">
        <v>0.18</v>
      </c>
      <c r="X292" s="5" t="n">
        <v>1</v>
      </c>
      <c r="Y292" s="5" t="n">
        <v>6.013</v>
      </c>
      <c r="Z292" s="5" t="n">
        <v>0.442</v>
      </c>
      <c r="AA292" s="5" t="n">
        <v>-0.143</v>
      </c>
      <c r="AB292" s="5" t="n">
        <v>5.87</v>
      </c>
      <c r="AC292" s="5" t="n">
        <v>0</v>
      </c>
      <c r="AD292" s="5" t="n">
        <v>1</v>
      </c>
      <c r="AE292" s="5" t="n">
        <v>6.656</v>
      </c>
      <c r="AF292" s="5" t="n">
        <v>0.9</v>
      </c>
      <c r="AG292" s="5" t="n">
        <v>-0.143</v>
      </c>
      <c r="AH292" s="5" t="n">
        <v>6.513</v>
      </c>
      <c r="AI292" s="5" t="n">
        <v>0</v>
      </c>
      <c r="AJ292" s="5" t="n">
        <v>1</v>
      </c>
      <c r="AK292" s="5" t="n">
        <v>10.513</v>
      </c>
      <c r="AL292" s="5" t="n">
        <v>3.906</v>
      </c>
      <c r="AM292" s="5" t="n">
        <v>0.08599999999999999</v>
      </c>
      <c r="AN292" s="5" t="n">
        <v>12.262</v>
      </c>
      <c r="AO292" s="5" t="n">
        <v>0.18</v>
      </c>
      <c r="AP292" s="5" t="n">
        <v>1</v>
      </c>
      <c r="AQ292" s="5" t="n">
        <v>0.76</v>
      </c>
      <c r="AR292" s="5" t="n">
        <v>0.129</v>
      </c>
      <c r="AS292" s="5" t="n">
        <v>0.09</v>
      </c>
      <c r="AT292" s="5" t="n">
        <v>1.004</v>
      </c>
      <c r="AU292" s="5" t="n">
        <v>0.18</v>
      </c>
      <c r="AV292" s="5" t="n">
        <v>1</v>
      </c>
      <c r="AW292" s="5" t="n">
        <v>0.8110000000000001</v>
      </c>
      <c r="AX292" s="5" t="n">
        <v>0.129</v>
      </c>
      <c r="AY292" s="5" t="n">
        <v>0.005</v>
      </c>
      <c r="AZ292" s="5" t="n">
        <v>0.963</v>
      </c>
      <c r="BA292" s="5" t="n">
        <v>0.18</v>
      </c>
      <c r="BB292" s="5" t="n">
        <v>1</v>
      </c>
      <c r="BC292" s="5" t="n">
        <v>0.535</v>
      </c>
      <c r="BD292" s="5" t="n">
        <v>0.129</v>
      </c>
      <c r="BE292" s="5" t="n">
        <v>-0.196</v>
      </c>
      <c r="BF292" s="5" t="n">
        <v>0.4</v>
      </c>
      <c r="BG292" s="5" t="n">
        <v>0</v>
      </c>
      <c r="BH292" s="5" t="n">
        <v>0</v>
      </c>
      <c r="BI292" s="5" t="n">
        <v>0.579</v>
      </c>
      <c r="BJ292" s="5" t="n">
        <v>0.129</v>
      </c>
      <c r="BK292" s="5" t="n">
        <v>0.049</v>
      </c>
      <c r="BL292" s="5" t="n">
        <v>0.742</v>
      </c>
      <c r="BM292" s="5" t="n">
        <v>0.18</v>
      </c>
      <c r="BN292" s="5" t="n">
        <v>1</v>
      </c>
      <c r="BO292" s="5" t="n">
        <v>0</v>
      </c>
      <c r="BP292" s="5" t="n">
        <v>-0.016</v>
      </c>
      <c r="BQ292" s="5" t="n">
        <v>0.178</v>
      </c>
      <c r="BR292" s="5" t="n">
        <v>0</v>
      </c>
      <c r="BS292" s="5" t="n">
        <v>0.5</v>
      </c>
      <c r="BT292" s="5" t="n">
        <v>0</v>
      </c>
      <c r="BU292" s="5" t="n">
        <v>-0.016</v>
      </c>
      <c r="BV292" s="5" t="n">
        <v>0.203</v>
      </c>
      <c r="BW292" s="5" t="n">
        <v>0.18</v>
      </c>
      <c r="BX292" s="5" t="n">
        <v>0.333</v>
      </c>
      <c r="BY292" s="5" t="n">
        <v>13.254</v>
      </c>
      <c r="BZ292" s="5" t="n">
        <v>0</v>
      </c>
      <c r="CA292" s="5" t="n">
        <v>13.254</v>
      </c>
      <c r="CB292" s="5" t="n">
        <v>0</v>
      </c>
      <c r="CC292" s="5" t="n">
        <v>83.248</v>
      </c>
      <c r="CD292" s="5" t="n">
        <v>7.95</v>
      </c>
      <c r="CE292" s="5" t="n">
        <v>16.717</v>
      </c>
      <c r="CF292" s="5" t="n">
        <v>117.958</v>
      </c>
      <c r="CG292" s="5" t="n">
        <v>0.18</v>
      </c>
      <c r="CH292" s="5" t="n">
        <v>1</v>
      </c>
      <c r="CI292" s="5" t="n">
        <v>0</v>
      </c>
      <c r="CJ292" s="5" t="n">
        <v>0</v>
      </c>
      <c r="CK292" s="5" t="n">
        <v>0</v>
      </c>
      <c r="CL292" s="5" t="n">
        <v>0</v>
      </c>
      <c r="CM292" s="5" t="n">
        <v>0</v>
      </c>
      <c r="CN292" s="5" t="n">
        <v>0</v>
      </c>
      <c r="CO292" s="5" t="n">
        <v>0</v>
      </c>
      <c r="CP292" s="5" t="n">
        <v>0</v>
      </c>
      <c r="CQ292" s="5" t="n">
        <v>1.348</v>
      </c>
      <c r="CR292" s="5" t="n">
        <v>1</v>
      </c>
      <c r="CS292" s="5" t="n">
        <v>5.37</v>
      </c>
      <c r="CT292" s="5" t="n">
        <v>4.861</v>
      </c>
      <c r="CU292" s="5" t="n">
        <v>11.622</v>
      </c>
    </row>
    <row r="293">
      <c r="A293" s="5" t="inlineStr">
        <is>
          <t>GAB2024</t>
        </is>
      </c>
      <c r="B293" s="5" t="inlineStr">
        <is>
          <t>GAB</t>
        </is>
      </c>
      <c r="C293" s="5" t="inlineStr">
        <is>
          <t>GAB</t>
        </is>
      </c>
      <c r="D293" s="5" t="inlineStr">
        <is>
          <t>Gabon</t>
        </is>
      </c>
      <c r="E293" s="5" t="n">
        <v>2024</v>
      </c>
      <c r="F293" s="5" t="n">
        <v>0.18</v>
      </c>
      <c r="G293" s="5" t="n">
        <v>5.575</v>
      </c>
      <c r="H293" s="5" t="n">
        <v>1.324</v>
      </c>
      <c r="I293" s="5" t="n">
        <v>0.425</v>
      </c>
      <c r="J293" s="5" t="n">
        <v>6</v>
      </c>
      <c r="K293" s="5" t="n">
        <v>0</v>
      </c>
      <c r="L293" s="5" t="n">
        <v>1</v>
      </c>
      <c r="M293" s="5" t="n">
        <v>7.124</v>
      </c>
      <c r="N293" s="5" t="n">
        <v>3.971</v>
      </c>
      <c r="O293" s="5" t="n">
        <v>0.315</v>
      </c>
      <c r="P293" s="5" t="n">
        <v>7.439</v>
      </c>
      <c r="Q293" s="5" t="n">
        <v>0</v>
      </c>
      <c r="R293" s="5" t="n">
        <v>1</v>
      </c>
      <c r="S293" s="5" t="n">
        <v>12.193</v>
      </c>
      <c r="T293" s="5" t="n">
        <v>7.942</v>
      </c>
      <c r="U293" s="5" t="n">
        <v>0.734</v>
      </c>
      <c r="V293" s="5" t="n">
        <v>14.889</v>
      </c>
      <c r="W293" s="5" t="n">
        <v>0.18</v>
      </c>
      <c r="X293" s="5" t="n">
        <v>1</v>
      </c>
      <c r="Y293" s="5" t="n">
        <v>6.191</v>
      </c>
      <c r="Z293" s="5" t="n">
        <v>0.455</v>
      </c>
      <c r="AA293" s="5" t="n">
        <v>-0.131</v>
      </c>
      <c r="AB293" s="5" t="n">
        <v>6.06</v>
      </c>
      <c r="AC293" s="5" t="n">
        <v>0</v>
      </c>
      <c r="AD293" s="5" t="n">
        <v>1</v>
      </c>
      <c r="AE293" s="5" t="n">
        <v>6.853</v>
      </c>
      <c r="AF293" s="5" t="n">
        <v>0.926</v>
      </c>
      <c r="AG293" s="5" t="n">
        <v>-0.131</v>
      </c>
      <c r="AH293" s="5" t="n">
        <v>6.721</v>
      </c>
      <c r="AI293" s="5" t="n">
        <v>0</v>
      </c>
      <c r="AJ293" s="5" t="n">
        <v>1</v>
      </c>
      <c r="AK293" s="5" t="n">
        <v>10.823</v>
      </c>
      <c r="AL293" s="5" t="n">
        <v>4.021</v>
      </c>
      <c r="AM293" s="5" t="n">
        <v>0.131</v>
      </c>
      <c r="AN293" s="5" t="n">
        <v>12.617</v>
      </c>
      <c r="AO293" s="5" t="n">
        <v>0.18</v>
      </c>
      <c r="AP293" s="5" t="n">
        <v>1</v>
      </c>
      <c r="AQ293" s="5" t="n">
        <v>0.724</v>
      </c>
      <c r="AR293" s="5" t="n">
        <v>0.132</v>
      </c>
      <c r="AS293" s="5" t="n">
        <v>0.12</v>
      </c>
      <c r="AT293" s="5" t="n">
        <v>0.997</v>
      </c>
      <c r="AU293" s="5" t="n">
        <v>0.18</v>
      </c>
      <c r="AV293" s="5" t="n">
        <v>1</v>
      </c>
      <c r="AW293" s="5" t="n">
        <v>0.75</v>
      </c>
      <c r="AX293" s="5" t="n">
        <v>0.132</v>
      </c>
      <c r="AY293" s="5" t="n">
        <v>0.054</v>
      </c>
      <c r="AZ293" s="5" t="n">
        <v>0.949</v>
      </c>
      <c r="BA293" s="5" t="n">
        <v>0.18</v>
      </c>
      <c r="BB293" s="5" t="n">
        <v>1</v>
      </c>
      <c r="BC293" s="5" t="n">
        <v>0.513</v>
      </c>
      <c r="BD293" s="5" t="n">
        <v>0.132</v>
      </c>
      <c r="BE293" s="5" t="n">
        <v>-0.231</v>
      </c>
      <c r="BF293" s="5" t="n">
        <v>0.333</v>
      </c>
      <c r="BG293" s="5" t="n">
        <v>0</v>
      </c>
      <c r="BH293" s="5" t="n">
        <v>0</v>
      </c>
      <c r="BI293" s="5" t="n">
        <v>0.591</v>
      </c>
      <c r="BJ293" s="5" t="n">
        <v>0.132</v>
      </c>
      <c r="BK293" s="5" t="n">
        <v>0.034</v>
      </c>
      <c r="BL293" s="5" t="n">
        <v>0.738</v>
      </c>
      <c r="BM293" s="5" t="n">
        <v>0.18</v>
      </c>
      <c r="BN293" s="5" t="n">
        <v>1</v>
      </c>
      <c r="BO293" s="5" t="n">
        <v>0</v>
      </c>
      <c r="BP293" s="5" t="n">
        <v>-0.017</v>
      </c>
      <c r="BQ293" s="5" t="n">
        <v>0.178</v>
      </c>
      <c r="BR293" s="5" t="n">
        <v>0</v>
      </c>
      <c r="BS293" s="5" t="n">
        <v>0.5</v>
      </c>
      <c r="BT293" s="5" t="n">
        <v>0</v>
      </c>
      <c r="BU293" s="5" t="n">
        <v>-0.017</v>
      </c>
      <c r="BV293" s="5" t="n">
        <v>0.203</v>
      </c>
      <c r="BW293" s="5" t="n">
        <v>0.18</v>
      </c>
      <c r="BX293" s="5" t="n">
        <v>0.333</v>
      </c>
      <c r="BY293" s="5" t="n">
        <v>13.646</v>
      </c>
      <c r="BZ293" s="5" t="n">
        <v>0</v>
      </c>
      <c r="CA293" s="5" t="n">
        <v>13.646</v>
      </c>
      <c r="CB293" s="5" t="n">
        <v>0</v>
      </c>
      <c r="CC293" s="5" t="n">
        <v>82.58799999999999</v>
      </c>
      <c r="CD293" s="5" t="n">
        <v>7.95</v>
      </c>
      <c r="CE293" s="5" t="n">
        <v>22.851</v>
      </c>
      <c r="CF293" s="5" t="n">
        <v>121.44</v>
      </c>
      <c r="CG293" s="5" t="n">
        <v>0.18</v>
      </c>
      <c r="CH293" s="5" t="n">
        <v>1</v>
      </c>
      <c r="CI293" s="5" t="n">
        <v>0</v>
      </c>
      <c r="CJ293" s="5" t="n">
        <v>0</v>
      </c>
      <c r="CK293" s="5" t="n">
        <v>0</v>
      </c>
      <c r="CL293" s="5" t="n">
        <v>0</v>
      </c>
      <c r="CM293" s="5" t="n">
        <v>0</v>
      </c>
      <c r="CN293" s="5" t="n">
        <v>0</v>
      </c>
      <c r="CO293" s="5" t="n">
        <v>0</v>
      </c>
      <c r="CP293" s="5" t="n">
        <v>0</v>
      </c>
      <c r="CQ293" s="5" t="n">
        <v>1.387</v>
      </c>
      <c r="CR293" s="5" t="n">
        <v>1</v>
      </c>
      <c r="CS293" s="5" t="n">
        <v>5.529</v>
      </c>
      <c r="CT293" s="5" t="n">
        <v>4.251</v>
      </c>
      <c r="CU293" s="5" t="n">
        <v>10.168</v>
      </c>
    </row>
    <row r="294">
      <c r="A294" s="5" t="inlineStr">
        <is>
          <t>GMB2021</t>
        </is>
      </c>
      <c r="B294" s="5" t="inlineStr">
        <is>
          <t>GMB</t>
        </is>
      </c>
      <c r="C294" s="5" t="inlineStr">
        <is>
          <t>GMB</t>
        </is>
      </c>
      <c r="D294" s="5" t="inlineStr">
        <is>
          <t>Gambia, The</t>
        </is>
      </c>
      <c r="E294" s="5" t="n">
        <v>2021</v>
      </c>
      <c r="F294" s="5" t="n">
        <v>0.15</v>
      </c>
      <c r="G294" s="5" t="n">
        <v>5.897</v>
      </c>
      <c r="H294" s="5" t="n">
        <v>1.143</v>
      </c>
      <c r="I294" s="5" t="n">
        <v>0</v>
      </c>
      <c r="J294" s="5" t="n">
        <v>5.897</v>
      </c>
      <c r="K294" s="5" t="n">
        <v>0</v>
      </c>
      <c r="L294" s="5" t="n">
        <v>1</v>
      </c>
      <c r="M294" s="5" t="n">
        <v>7.964</v>
      </c>
      <c r="N294" s="5" t="n">
        <v>3.43</v>
      </c>
      <c r="O294" s="5" t="n">
        <v>0</v>
      </c>
      <c r="P294" s="5" t="n">
        <v>7.964</v>
      </c>
      <c r="Q294" s="5" t="n">
        <v>0</v>
      </c>
      <c r="R294" s="5" t="n">
        <v>1</v>
      </c>
      <c r="S294" s="5" t="n">
        <v>11.613</v>
      </c>
      <c r="T294" s="5" t="n">
        <v>6.86</v>
      </c>
      <c r="U294" s="5" t="n">
        <v>0</v>
      </c>
      <c r="V294" s="5" t="n">
        <v>13.355</v>
      </c>
      <c r="W294" s="5" t="n">
        <v>0.15</v>
      </c>
      <c r="X294" s="5" t="n">
        <v>1</v>
      </c>
      <c r="Y294" s="5" t="n">
        <v>16.302</v>
      </c>
      <c r="Z294" s="5" t="n">
        <v>2.203</v>
      </c>
      <c r="AA294" s="5" t="n">
        <v>0</v>
      </c>
      <c r="AB294" s="5" t="n">
        <v>16.302</v>
      </c>
      <c r="AC294" s="5" t="n">
        <v>0</v>
      </c>
      <c r="AD294" s="5" t="n">
        <v>1</v>
      </c>
      <c r="AE294" s="5" t="n">
        <v>17.445</v>
      </c>
      <c r="AF294" s="5" t="n">
        <v>4.079</v>
      </c>
      <c r="AG294" s="5" t="n">
        <v>0</v>
      </c>
      <c r="AH294" s="5" t="n">
        <v>17.445</v>
      </c>
      <c r="AI294" s="5" t="n">
        <v>0</v>
      </c>
      <c r="AJ294" s="5" t="n">
        <v>1</v>
      </c>
      <c r="AK294" s="5" t="n">
        <v>24.305</v>
      </c>
      <c r="AL294" s="5" t="n">
        <v>12.945</v>
      </c>
      <c r="AM294" s="5" t="n">
        <v>0</v>
      </c>
      <c r="AN294" s="5" t="n">
        <v>27.951</v>
      </c>
      <c r="AO294" s="5" t="n">
        <v>0.15</v>
      </c>
      <c r="AP294" s="5" t="n">
        <v>1</v>
      </c>
      <c r="AQ294" s="5" t="n">
        <v>0.619</v>
      </c>
      <c r="AR294" s="5" t="n">
        <v>0.114</v>
      </c>
      <c r="AS294" s="5" t="n">
        <v>0.277</v>
      </c>
      <c r="AT294" s="5" t="n">
        <v>1.03</v>
      </c>
      <c r="AU294" s="5" t="n">
        <v>0.15</v>
      </c>
      <c r="AV294" s="5" t="n">
        <v>1</v>
      </c>
      <c r="AW294" s="5" t="n">
        <v>0.599</v>
      </c>
      <c r="AX294" s="5" t="n">
        <v>0.114</v>
      </c>
      <c r="AY294" s="5" t="n">
        <v>0.261</v>
      </c>
      <c r="AZ294" s="5" t="n">
        <v>0.989</v>
      </c>
      <c r="BA294" s="5" t="n">
        <v>0.15</v>
      </c>
      <c r="BB294" s="5" t="n">
        <v>1</v>
      </c>
      <c r="BC294" s="5" t="n">
        <v>0.439</v>
      </c>
      <c r="BD294" s="5" t="n">
        <v>0.114</v>
      </c>
      <c r="BE294" s="5" t="n">
        <v>0</v>
      </c>
      <c r="BF294" s="5" t="n">
        <v>0.505</v>
      </c>
      <c r="BG294" s="5" t="n">
        <v>0.15</v>
      </c>
      <c r="BH294" s="5" t="n">
        <v>1</v>
      </c>
      <c r="BI294" s="5" t="n">
        <v>0.505</v>
      </c>
      <c r="BJ294" s="5" t="n">
        <v>0.114</v>
      </c>
      <c r="BK294" s="5" t="n">
        <v>0.222</v>
      </c>
      <c r="BL294" s="5" t="n">
        <v>0.836</v>
      </c>
      <c r="BM294" s="5" t="n">
        <v>0.15</v>
      </c>
      <c r="BN294" s="5" t="n">
        <v>1</v>
      </c>
      <c r="BO294" s="5" t="n">
        <v>0</v>
      </c>
      <c r="BP294" s="5" t="n">
        <v>0</v>
      </c>
      <c r="BQ294" s="5" t="n">
        <v>0</v>
      </c>
      <c r="BR294" s="5" t="n">
        <v>0</v>
      </c>
      <c r="BS294" s="5" t="n">
        <v>1</v>
      </c>
      <c r="BT294" s="5" t="n">
        <v>0</v>
      </c>
      <c r="BU294" s="5" t="n">
        <v>0</v>
      </c>
      <c r="BV294" s="5" t="n">
        <v>0</v>
      </c>
      <c r="BW294" s="5" t="n">
        <v>0.15</v>
      </c>
      <c r="BX294" s="5" t="n">
        <v>1</v>
      </c>
      <c r="BY294" s="5" t="n">
        <v>11.787</v>
      </c>
      <c r="BZ294" s="5" t="n">
        <v>0</v>
      </c>
      <c r="CA294" s="5" t="n">
        <v>11.787</v>
      </c>
      <c r="CB294" s="5" t="n">
        <v>0</v>
      </c>
      <c r="CC294" s="5" t="n">
        <v>78.125</v>
      </c>
      <c r="CD294" s="5" t="n">
        <v>7.95</v>
      </c>
      <c r="CE294" s="5" t="n">
        <v>0</v>
      </c>
      <c r="CF294" s="5" t="n">
        <v>89.84399999999999</v>
      </c>
      <c r="CG294" s="5" t="n">
        <v>0.15</v>
      </c>
      <c r="CH294" s="5" t="n">
        <v>1</v>
      </c>
      <c r="CI294" s="5" t="n">
        <v>0</v>
      </c>
      <c r="CJ294" s="5" t="n">
        <v>0</v>
      </c>
      <c r="CK294" s="5" t="n">
        <v>0</v>
      </c>
      <c r="CL294" s="5" t="n">
        <v>0</v>
      </c>
      <c r="CM294" s="5" t="n">
        <v>0</v>
      </c>
      <c r="CN294" s="5" t="n">
        <v>0</v>
      </c>
      <c r="CO294" s="5" t="n">
        <v>0</v>
      </c>
      <c r="CP294" s="5" t="n">
        <v>0</v>
      </c>
      <c r="CQ294" s="5" t="n">
        <v>1.198</v>
      </c>
      <c r="CR294" s="5" t="n">
        <v>0</v>
      </c>
      <c r="CS294" s="5" t="n">
        <v>4.776</v>
      </c>
      <c r="CT294" s="5" t="n">
        <v>4.753</v>
      </c>
      <c r="CU294" s="5" t="n">
        <v>15.162</v>
      </c>
    </row>
    <row r="295">
      <c r="A295" s="5" t="inlineStr">
        <is>
          <t>GMB2022</t>
        </is>
      </c>
      <c r="B295" s="5" t="inlineStr">
        <is>
          <t>GMB</t>
        </is>
      </c>
      <c r="C295" s="5" t="inlineStr">
        <is>
          <t>GMB</t>
        </is>
      </c>
      <c r="D295" s="5" t="inlineStr">
        <is>
          <t>Gambia, The</t>
        </is>
      </c>
      <c r="E295" s="5" t="n">
        <v>2022</v>
      </c>
      <c r="F295" s="5" t="n">
        <v>0.15</v>
      </c>
      <c r="G295" s="5" t="n">
        <v>11.72</v>
      </c>
      <c r="H295" s="5" t="n">
        <v>1.235</v>
      </c>
      <c r="I295" s="5" t="n">
        <v>0</v>
      </c>
      <c r="J295" s="5" t="n">
        <v>11.72</v>
      </c>
      <c r="K295" s="5" t="n">
        <v>0</v>
      </c>
      <c r="L295" s="5" t="n">
        <v>1</v>
      </c>
      <c r="M295" s="5" t="n">
        <v>9.782999999999999</v>
      </c>
      <c r="N295" s="5" t="n">
        <v>3.704</v>
      </c>
      <c r="O295" s="5" t="n">
        <v>0</v>
      </c>
      <c r="P295" s="5" t="n">
        <v>9.782999999999999</v>
      </c>
      <c r="Q295" s="5" t="n">
        <v>0</v>
      </c>
      <c r="R295" s="5" t="n">
        <v>1</v>
      </c>
      <c r="S295" s="5" t="n">
        <v>17.893</v>
      </c>
      <c r="T295" s="5" t="n">
        <v>7.408</v>
      </c>
      <c r="U295" s="5" t="n">
        <v>0.199</v>
      </c>
      <c r="V295" s="5" t="n">
        <v>20.577</v>
      </c>
      <c r="W295" s="5" t="n">
        <v>0.15</v>
      </c>
      <c r="X295" s="5" t="n">
        <v>1</v>
      </c>
      <c r="Y295" s="5" t="n">
        <v>32.551</v>
      </c>
      <c r="Z295" s="5" t="n">
        <v>4.399</v>
      </c>
      <c r="AA295" s="5" t="n">
        <v>0</v>
      </c>
      <c r="AB295" s="5" t="n">
        <v>32.551</v>
      </c>
      <c r="AC295" s="5" t="n">
        <v>0</v>
      </c>
      <c r="AD295" s="5" t="n">
        <v>1</v>
      </c>
      <c r="AE295" s="5" t="n">
        <v>33.786</v>
      </c>
      <c r="AF295" s="5" t="n">
        <v>7.9</v>
      </c>
      <c r="AG295" s="5" t="n">
        <v>0</v>
      </c>
      <c r="AH295" s="5" t="n">
        <v>33.786</v>
      </c>
      <c r="AI295" s="5" t="n">
        <v>0</v>
      </c>
      <c r="AJ295" s="5" t="n">
        <v>1</v>
      </c>
      <c r="AK295" s="5" t="n">
        <v>41.194</v>
      </c>
      <c r="AL295" s="5" t="n">
        <v>21.94</v>
      </c>
      <c r="AM295" s="5" t="n">
        <v>0.457</v>
      </c>
      <c r="AN295" s="5" t="n">
        <v>47.373</v>
      </c>
      <c r="AO295" s="5" t="n">
        <v>0.15</v>
      </c>
      <c r="AP295" s="5" t="n">
        <v>1</v>
      </c>
      <c r="AQ295" s="5" t="n">
        <v>0.861</v>
      </c>
      <c r="AR295" s="5" t="n">
        <v>0.123</v>
      </c>
      <c r="AS295" s="5" t="n">
        <v>0.264</v>
      </c>
      <c r="AT295" s="5" t="n">
        <v>1.294</v>
      </c>
      <c r="AU295" s="5" t="n">
        <v>0.15</v>
      </c>
      <c r="AV295" s="5" t="n">
        <v>1</v>
      </c>
      <c r="AW295" s="5" t="n">
        <v>0.986</v>
      </c>
      <c r="AX295" s="5" t="n">
        <v>0.123</v>
      </c>
      <c r="AY295" s="5" t="n">
        <v>0.076</v>
      </c>
      <c r="AZ295" s="5" t="n">
        <v>1.222</v>
      </c>
      <c r="BA295" s="5" t="n">
        <v>0.15</v>
      </c>
      <c r="BB295" s="5" t="n">
        <v>1</v>
      </c>
      <c r="BC295" s="5" t="n">
        <v>0.598</v>
      </c>
      <c r="BD295" s="5" t="n">
        <v>0.123</v>
      </c>
      <c r="BE295" s="5" t="n">
        <v>0.007</v>
      </c>
      <c r="BF295" s="5" t="n">
        <v>0.6879999999999999</v>
      </c>
      <c r="BG295" s="5" t="n">
        <v>0.15</v>
      </c>
      <c r="BH295" s="5" t="n">
        <v>1</v>
      </c>
      <c r="BI295" s="5" t="n">
        <v>0.612</v>
      </c>
      <c r="BJ295" s="5" t="n">
        <v>0.123</v>
      </c>
      <c r="BK295" s="5" t="n">
        <v>0.543</v>
      </c>
      <c r="BL295" s="5" t="n">
        <v>1.328</v>
      </c>
      <c r="BM295" s="5" t="n">
        <v>0.15</v>
      </c>
      <c r="BN295" s="5" t="n">
        <v>1</v>
      </c>
      <c r="BO295" s="5" t="n">
        <v>0</v>
      </c>
      <c r="BP295" s="5" t="n">
        <v>0</v>
      </c>
      <c r="BQ295" s="5" t="n">
        <v>0</v>
      </c>
      <c r="BR295" s="5" t="n">
        <v>0</v>
      </c>
      <c r="BS295" s="5" t="n">
        <v>1</v>
      </c>
      <c r="BT295" s="5" t="n">
        <v>0</v>
      </c>
      <c r="BU295" s="5" t="n">
        <v>0</v>
      </c>
      <c r="BV295" s="5" t="n">
        <v>0</v>
      </c>
      <c r="BW295" s="5" t="n">
        <v>0.15</v>
      </c>
      <c r="BX295" s="5" t="n">
        <v>1</v>
      </c>
      <c r="BY295" s="5" t="n">
        <v>12.729</v>
      </c>
      <c r="BZ295" s="5" t="n">
        <v>0</v>
      </c>
      <c r="CA295" s="5" t="n">
        <v>12.729</v>
      </c>
      <c r="CB295" s="5" t="n">
        <v>0</v>
      </c>
      <c r="CC295" s="5" t="n">
        <v>97.90000000000001</v>
      </c>
      <c r="CD295" s="5" t="n">
        <v>7.95</v>
      </c>
      <c r="CE295" s="5" t="n">
        <v>1.087</v>
      </c>
      <c r="CF295" s="5" t="n">
        <v>112.585</v>
      </c>
      <c r="CG295" s="5" t="n">
        <v>0.15</v>
      </c>
      <c r="CH295" s="5" t="n">
        <v>1</v>
      </c>
      <c r="CI295" s="5" t="n">
        <v>0</v>
      </c>
      <c r="CJ295" s="5" t="n">
        <v>0</v>
      </c>
      <c r="CK295" s="5" t="n">
        <v>0</v>
      </c>
      <c r="CL295" s="5" t="n">
        <v>0</v>
      </c>
      <c r="CM295" s="5" t="n">
        <v>0</v>
      </c>
      <c r="CN295" s="5" t="n">
        <v>0</v>
      </c>
      <c r="CO295" s="5" t="n">
        <v>0</v>
      </c>
      <c r="CP295" s="5" t="n">
        <v>0</v>
      </c>
      <c r="CQ295" s="5" t="n">
        <v>1.294</v>
      </c>
      <c r="CR295" s="5" t="n">
        <v>0</v>
      </c>
      <c r="CS295" s="5" t="n">
        <v>5.158</v>
      </c>
      <c r="CT295" s="5" t="n">
        <v>10.485</v>
      </c>
      <c r="CU295" s="5" t="n">
        <v>31.326</v>
      </c>
    </row>
    <row r="296">
      <c r="A296" s="5" t="inlineStr">
        <is>
          <t>GMB2023</t>
        </is>
      </c>
      <c r="B296" s="5" t="inlineStr">
        <is>
          <t>GMB</t>
        </is>
      </c>
      <c r="C296" s="5" t="inlineStr">
        <is>
          <t>GMB</t>
        </is>
      </c>
      <c r="D296" s="5" t="inlineStr">
        <is>
          <t>Gambia, The</t>
        </is>
      </c>
      <c r="E296" s="5" t="n">
        <v>2023</v>
      </c>
      <c r="F296" s="5" t="n">
        <v>0.15</v>
      </c>
      <c r="G296" s="5" t="n">
        <v>6.147</v>
      </c>
      <c r="H296" s="5" t="n">
        <v>1.286</v>
      </c>
      <c r="I296" s="5" t="n">
        <v>0</v>
      </c>
      <c r="J296" s="5" t="n">
        <v>6.147</v>
      </c>
      <c r="K296" s="5" t="n">
        <v>0</v>
      </c>
      <c r="L296" s="5" t="n">
        <v>1</v>
      </c>
      <c r="M296" s="5" t="n">
        <v>7.886</v>
      </c>
      <c r="N296" s="5" t="n">
        <v>3.857</v>
      </c>
      <c r="O296" s="5" t="n">
        <v>0</v>
      </c>
      <c r="P296" s="5" t="n">
        <v>7.886</v>
      </c>
      <c r="Q296" s="5" t="n">
        <v>0</v>
      </c>
      <c r="R296" s="5" t="n">
        <v>1</v>
      </c>
      <c r="S296" s="5" t="n">
        <v>12.575</v>
      </c>
      <c r="T296" s="5" t="n">
        <v>7.714</v>
      </c>
      <c r="U296" s="5" t="n">
        <v>0.209</v>
      </c>
      <c r="V296" s="5" t="n">
        <v>14.461</v>
      </c>
      <c r="W296" s="5" t="n">
        <v>0.15</v>
      </c>
      <c r="X296" s="5" t="n">
        <v>1</v>
      </c>
      <c r="Y296" s="5" t="n">
        <v>12.286</v>
      </c>
      <c r="Z296" s="5" t="n">
        <v>1.661</v>
      </c>
      <c r="AA296" s="5" t="n">
        <v>0</v>
      </c>
      <c r="AB296" s="5" t="n">
        <v>12.286</v>
      </c>
      <c r="AC296" s="5" t="n">
        <v>0</v>
      </c>
      <c r="AD296" s="5" t="n">
        <v>1</v>
      </c>
      <c r="AE296" s="5" t="n">
        <v>13.572</v>
      </c>
      <c r="AF296" s="5" t="n">
        <v>3.174</v>
      </c>
      <c r="AG296" s="5" t="n">
        <v>0</v>
      </c>
      <c r="AH296" s="5" t="n">
        <v>13.572</v>
      </c>
      <c r="AI296" s="5" t="n">
        <v>0</v>
      </c>
      <c r="AJ296" s="5" t="n">
        <v>1</v>
      </c>
      <c r="AK296" s="5" t="n">
        <v>21.286</v>
      </c>
      <c r="AL296" s="5" t="n">
        <v>11.337</v>
      </c>
      <c r="AM296" s="5" t="n">
        <v>0.354</v>
      </c>
      <c r="AN296" s="5" t="n">
        <v>24.479</v>
      </c>
      <c r="AO296" s="5" t="n">
        <v>0.15</v>
      </c>
      <c r="AP296" s="5" t="n">
        <v>1</v>
      </c>
      <c r="AQ296" s="5" t="n">
        <v>0.76</v>
      </c>
      <c r="AR296" s="5" t="n">
        <v>0.129</v>
      </c>
      <c r="AS296" s="5" t="n">
        <v>0.299</v>
      </c>
      <c r="AT296" s="5" t="n">
        <v>1.218</v>
      </c>
      <c r="AU296" s="5" t="n">
        <v>0.15</v>
      </c>
      <c r="AV296" s="5" t="n">
        <v>1</v>
      </c>
      <c r="AW296" s="5" t="n">
        <v>0.8110000000000001</v>
      </c>
      <c r="AX296" s="5" t="n">
        <v>0.129</v>
      </c>
      <c r="AY296" s="5" t="n">
        <v>0.212</v>
      </c>
      <c r="AZ296" s="5" t="n">
        <v>1.177</v>
      </c>
      <c r="BA296" s="5" t="n">
        <v>0.15</v>
      </c>
      <c r="BB296" s="5" t="n">
        <v>1</v>
      </c>
      <c r="BC296" s="5" t="n">
        <v>0.535</v>
      </c>
      <c r="BD296" s="5" t="n">
        <v>0.129</v>
      </c>
      <c r="BE296" s="5" t="n">
        <v>0.008999999999999999</v>
      </c>
      <c r="BF296" s="5" t="n">
        <v>0.615</v>
      </c>
      <c r="BG296" s="5" t="n">
        <v>0.15</v>
      </c>
      <c r="BH296" s="5" t="n">
        <v>1</v>
      </c>
      <c r="BI296" s="5" t="n">
        <v>0.579</v>
      </c>
      <c r="BJ296" s="5" t="n">
        <v>0.129</v>
      </c>
      <c r="BK296" s="5" t="n">
        <v>0.43</v>
      </c>
      <c r="BL296" s="5" t="n">
        <v>1.161</v>
      </c>
      <c r="BM296" s="5" t="n">
        <v>0.15</v>
      </c>
      <c r="BN296" s="5" t="n">
        <v>1</v>
      </c>
      <c r="BO296" s="5" t="n">
        <v>0</v>
      </c>
      <c r="BP296" s="5" t="n">
        <v>0</v>
      </c>
      <c r="BQ296" s="5" t="n">
        <v>0</v>
      </c>
      <c r="BR296" s="5" t="n">
        <v>0</v>
      </c>
      <c r="BS296" s="5" t="n">
        <v>1</v>
      </c>
      <c r="BT296" s="5" t="n">
        <v>0</v>
      </c>
      <c r="BU296" s="5" t="n">
        <v>0</v>
      </c>
      <c r="BV296" s="5" t="n">
        <v>0</v>
      </c>
      <c r="BW296" s="5" t="n">
        <v>0.15</v>
      </c>
      <c r="BX296" s="5" t="n">
        <v>1</v>
      </c>
      <c r="BY296" s="5" t="n">
        <v>13.254</v>
      </c>
      <c r="BZ296" s="5" t="n">
        <v>0</v>
      </c>
      <c r="CA296" s="5" t="n">
        <v>13.254</v>
      </c>
      <c r="CB296" s="5" t="n">
        <v>0</v>
      </c>
      <c r="CC296" s="5" t="n">
        <v>83.248</v>
      </c>
      <c r="CD296" s="5" t="n">
        <v>7.95</v>
      </c>
      <c r="CE296" s="5" t="n">
        <v>1.383</v>
      </c>
      <c r="CF296" s="5" t="n">
        <v>95.735</v>
      </c>
      <c r="CG296" s="5" t="n">
        <v>0.15</v>
      </c>
      <c r="CH296" s="5" t="n">
        <v>1</v>
      </c>
      <c r="CI296" s="5" t="n">
        <v>0</v>
      </c>
      <c r="CJ296" s="5" t="n">
        <v>0</v>
      </c>
      <c r="CK296" s="5" t="n">
        <v>0</v>
      </c>
      <c r="CL296" s="5" t="n">
        <v>0</v>
      </c>
      <c r="CM296" s="5" t="n">
        <v>0</v>
      </c>
      <c r="CN296" s="5" t="n">
        <v>0</v>
      </c>
      <c r="CO296" s="5" t="n">
        <v>0</v>
      </c>
      <c r="CP296" s="5" t="n">
        <v>0</v>
      </c>
      <c r="CQ296" s="5" t="n">
        <v>1.348</v>
      </c>
      <c r="CR296" s="5" t="n">
        <v>0</v>
      </c>
      <c r="CS296" s="5" t="n">
        <v>5.37</v>
      </c>
      <c r="CT296" s="5" t="n">
        <v>4.861</v>
      </c>
      <c r="CU296" s="5" t="n">
        <v>11.622</v>
      </c>
    </row>
    <row r="297">
      <c r="A297" s="5" t="inlineStr">
        <is>
          <t>GMB2024</t>
        </is>
      </c>
      <c r="B297" s="5" t="inlineStr">
        <is>
          <t>GMB</t>
        </is>
      </c>
      <c r="C297" s="5" t="inlineStr">
        <is>
          <t>GMB</t>
        </is>
      </c>
      <c r="D297" s="5" t="inlineStr">
        <is>
          <t>Gambia, The</t>
        </is>
      </c>
      <c r="E297" s="5" t="n">
        <v>2024</v>
      </c>
      <c r="F297" s="5" t="n">
        <v>0.15</v>
      </c>
      <c r="G297" s="5" t="n">
        <v>5.575</v>
      </c>
      <c r="H297" s="5" t="n">
        <v>1.324</v>
      </c>
      <c r="I297" s="5" t="n">
        <v>0</v>
      </c>
      <c r="J297" s="5" t="n">
        <v>5.575</v>
      </c>
      <c r="K297" s="5" t="n">
        <v>0</v>
      </c>
      <c r="L297" s="5" t="n">
        <v>1</v>
      </c>
      <c r="M297" s="5" t="n">
        <v>7.124</v>
      </c>
      <c r="N297" s="5" t="n">
        <v>3.971</v>
      </c>
      <c r="O297" s="5" t="n">
        <v>0</v>
      </c>
      <c r="P297" s="5" t="n">
        <v>7.124</v>
      </c>
      <c r="Q297" s="5" t="n">
        <v>0</v>
      </c>
      <c r="R297" s="5" t="n">
        <v>1</v>
      </c>
      <c r="S297" s="5" t="n">
        <v>12.193</v>
      </c>
      <c r="T297" s="5" t="n">
        <v>7.942</v>
      </c>
      <c r="U297" s="5" t="n">
        <v>0.249</v>
      </c>
      <c r="V297" s="5" t="n">
        <v>14.022</v>
      </c>
      <c r="W297" s="5" t="n">
        <v>0.15</v>
      </c>
      <c r="X297" s="5" t="n">
        <v>1</v>
      </c>
      <c r="Y297" s="5" t="n">
        <v>11.016</v>
      </c>
      <c r="Z297" s="5" t="n">
        <v>1.489</v>
      </c>
      <c r="AA297" s="5" t="n">
        <v>0</v>
      </c>
      <c r="AB297" s="5" t="n">
        <v>11.016</v>
      </c>
      <c r="AC297" s="5" t="n">
        <v>0</v>
      </c>
      <c r="AD297" s="5" t="n">
        <v>1</v>
      </c>
      <c r="AE297" s="5" t="n">
        <v>12.339</v>
      </c>
      <c r="AF297" s="5" t="n">
        <v>2.885</v>
      </c>
      <c r="AG297" s="5" t="n">
        <v>0</v>
      </c>
      <c r="AH297" s="5" t="n">
        <v>12.339</v>
      </c>
      <c r="AI297" s="5" t="n">
        <v>0</v>
      </c>
      <c r="AJ297" s="5" t="n">
        <v>1</v>
      </c>
      <c r="AK297" s="5" t="n">
        <v>20.281</v>
      </c>
      <c r="AL297" s="5" t="n">
        <v>10.802</v>
      </c>
      <c r="AM297" s="5" t="n">
        <v>0.414</v>
      </c>
      <c r="AN297" s="5" t="n">
        <v>23.323</v>
      </c>
      <c r="AO297" s="5" t="n">
        <v>0.15</v>
      </c>
      <c r="AP297" s="5" t="n">
        <v>1</v>
      </c>
      <c r="AQ297" s="5" t="n">
        <v>0.724</v>
      </c>
      <c r="AR297" s="5" t="n">
        <v>0.132</v>
      </c>
      <c r="AS297" s="5" t="n">
        <v>0.301</v>
      </c>
      <c r="AT297" s="5" t="n">
        <v>1.179</v>
      </c>
      <c r="AU297" s="5" t="n">
        <v>0.15</v>
      </c>
      <c r="AV297" s="5" t="n">
        <v>1</v>
      </c>
      <c r="AW297" s="5" t="n">
        <v>0.75</v>
      </c>
      <c r="AX297" s="5" t="n">
        <v>0.132</v>
      </c>
      <c r="AY297" s="5" t="n">
        <v>0.273</v>
      </c>
      <c r="AZ297" s="5" t="n">
        <v>1.177</v>
      </c>
      <c r="BA297" s="5" t="n">
        <v>0.15</v>
      </c>
      <c r="BB297" s="5" t="n">
        <v>1</v>
      </c>
      <c r="BC297" s="5" t="n">
        <v>0.513</v>
      </c>
      <c r="BD297" s="5" t="n">
        <v>0.132</v>
      </c>
      <c r="BE297" s="5" t="n">
        <v>0.01</v>
      </c>
      <c r="BF297" s="5" t="n">
        <v>0.59</v>
      </c>
      <c r="BG297" s="5" t="n">
        <v>0.15</v>
      </c>
      <c r="BH297" s="5" t="n">
        <v>1</v>
      </c>
      <c r="BI297" s="5" t="n">
        <v>0.591</v>
      </c>
      <c r="BJ297" s="5" t="n">
        <v>0.132</v>
      </c>
      <c r="BK297" s="5" t="n">
        <v>0.353</v>
      </c>
      <c r="BL297" s="5" t="n">
        <v>1.086</v>
      </c>
      <c r="BM297" s="5" t="n">
        <v>0.15</v>
      </c>
      <c r="BN297" s="5" t="n">
        <v>1</v>
      </c>
      <c r="BO297" s="5" t="n">
        <v>0</v>
      </c>
      <c r="BP297" s="5" t="n">
        <v>0</v>
      </c>
      <c r="BQ297" s="5" t="n">
        <v>0</v>
      </c>
      <c r="BR297" s="5" t="n">
        <v>0</v>
      </c>
      <c r="BS297" s="5" t="n">
        <v>1</v>
      </c>
      <c r="BT297" s="5" t="n">
        <v>0</v>
      </c>
      <c r="BU297" s="5" t="n">
        <v>0</v>
      </c>
      <c r="BV297" s="5" t="n">
        <v>0</v>
      </c>
      <c r="BW297" s="5" t="n">
        <v>0.15</v>
      </c>
      <c r="BX297" s="5" t="n">
        <v>1</v>
      </c>
      <c r="BY297" s="5" t="n">
        <v>13.646</v>
      </c>
      <c r="BZ297" s="5" t="n">
        <v>0</v>
      </c>
      <c r="CA297" s="5" t="n">
        <v>13.646</v>
      </c>
      <c r="CB297" s="5" t="n">
        <v>0</v>
      </c>
      <c r="CC297" s="5" t="n">
        <v>82.58799999999999</v>
      </c>
      <c r="CD297" s="5" t="n">
        <v>7.95</v>
      </c>
      <c r="CE297" s="5" t="n">
        <v>1.687</v>
      </c>
      <c r="CF297" s="5" t="n">
        <v>94.976</v>
      </c>
      <c r="CG297" s="5" t="n">
        <v>0.15</v>
      </c>
      <c r="CH297" s="5" t="n">
        <v>1</v>
      </c>
      <c r="CI297" s="5" t="n">
        <v>0</v>
      </c>
      <c r="CJ297" s="5" t="n">
        <v>0</v>
      </c>
      <c r="CK297" s="5" t="n">
        <v>0</v>
      </c>
      <c r="CL297" s="5" t="n">
        <v>0</v>
      </c>
      <c r="CM297" s="5" t="n">
        <v>0</v>
      </c>
      <c r="CN297" s="5" t="n">
        <v>0</v>
      </c>
      <c r="CO297" s="5" t="n">
        <v>0</v>
      </c>
      <c r="CP297" s="5" t="n">
        <v>0</v>
      </c>
      <c r="CQ297" s="5" t="n">
        <v>1.387</v>
      </c>
      <c r="CR297" s="5" t="n">
        <v>0</v>
      </c>
      <c r="CS297" s="5" t="n">
        <v>5.529</v>
      </c>
      <c r="CT297" s="5" t="n">
        <v>4.251</v>
      </c>
      <c r="CU297" s="5" t="n">
        <v>10.168</v>
      </c>
    </row>
    <row r="298">
      <c r="A298" s="5" t="inlineStr">
        <is>
          <t>GEO2021</t>
        </is>
      </c>
      <c r="B298" s="5" t="inlineStr">
        <is>
          <t>GEO</t>
        </is>
      </c>
      <c r="C298" s="5" t="inlineStr">
        <is>
          <t>GEO</t>
        </is>
      </c>
      <c r="D298" s="5" t="inlineStr">
        <is>
          <t>Georgia</t>
        </is>
      </c>
      <c r="E298" s="5" t="n">
        <v>2021</v>
      </c>
      <c r="F298" s="5" t="n">
        <v>0.18</v>
      </c>
      <c r="G298" s="5" t="n">
        <v>4.526</v>
      </c>
      <c r="H298" s="5" t="n">
        <v>0.988</v>
      </c>
      <c r="I298" s="5" t="n">
        <v>0</v>
      </c>
      <c r="J298" s="5" t="n">
        <v>4.526</v>
      </c>
      <c r="K298" s="5" t="n">
        <v>0</v>
      </c>
      <c r="L298" s="5" t="n">
        <v>1</v>
      </c>
      <c r="M298" s="5" t="n">
        <v>6.593</v>
      </c>
      <c r="N298" s="5" t="n">
        <v>2.964</v>
      </c>
      <c r="O298" s="5" t="n">
        <v>0</v>
      </c>
      <c r="P298" s="5" t="n">
        <v>6.593</v>
      </c>
      <c r="Q298" s="5" t="n">
        <v>0</v>
      </c>
      <c r="R298" s="5" t="n">
        <v>1</v>
      </c>
      <c r="S298" s="5" t="n">
        <v>9.467000000000001</v>
      </c>
      <c r="T298" s="5" t="n">
        <v>5.929</v>
      </c>
      <c r="U298" s="5" t="n">
        <v>0</v>
      </c>
      <c r="V298" s="5" t="n">
        <v>11.171</v>
      </c>
      <c r="W298" s="5" t="n">
        <v>0.18</v>
      </c>
      <c r="X298" s="5" t="n">
        <v>1</v>
      </c>
      <c r="Y298" s="5" t="n">
        <v>5.503</v>
      </c>
      <c r="Z298" s="5" t="n">
        <v>1.016</v>
      </c>
      <c r="AA298" s="5" t="n">
        <v>0.424</v>
      </c>
      <c r="AB298" s="5" t="n">
        <v>5.927</v>
      </c>
      <c r="AC298" s="5" t="n">
        <v>0</v>
      </c>
      <c r="AD298" s="5" t="n">
        <v>1</v>
      </c>
      <c r="AE298" s="5" t="n">
        <v>6.643</v>
      </c>
      <c r="AF298" s="5" t="n">
        <v>1.966</v>
      </c>
      <c r="AG298" s="5" t="n">
        <v>-0.716</v>
      </c>
      <c r="AH298" s="5" t="n">
        <v>5.927</v>
      </c>
      <c r="AI298" s="5" t="n">
        <v>0</v>
      </c>
      <c r="AJ298" s="5" t="n">
        <v>1</v>
      </c>
      <c r="AK298" s="5" t="n">
        <v>13.483</v>
      </c>
      <c r="AL298" s="5" t="n">
        <v>7.955</v>
      </c>
      <c r="AM298" s="5" t="n">
        <v>-9.92</v>
      </c>
      <c r="AN298" s="5" t="n">
        <v>4.204</v>
      </c>
      <c r="AO298" s="5" t="n">
        <v>0</v>
      </c>
      <c r="AP298" s="5" t="n">
        <v>0</v>
      </c>
      <c r="AQ298" s="5" t="n">
        <v>0.619</v>
      </c>
      <c r="AR298" s="5" t="n">
        <v>0.114</v>
      </c>
      <c r="AS298" s="5" t="n">
        <v>0.154</v>
      </c>
      <c r="AT298" s="5" t="n">
        <v>0.913</v>
      </c>
      <c r="AU298" s="5" t="n">
        <v>0.18</v>
      </c>
      <c r="AV298" s="5" t="n">
        <v>1</v>
      </c>
      <c r="AW298" s="5" t="n">
        <v>0.599</v>
      </c>
      <c r="AX298" s="5" t="n">
        <v>0.114</v>
      </c>
      <c r="AY298" s="5" t="n">
        <v>0.143</v>
      </c>
      <c r="AZ298" s="5" t="n">
        <v>0.876</v>
      </c>
      <c r="BA298" s="5" t="n">
        <v>0.18</v>
      </c>
      <c r="BB298" s="5" t="n">
        <v>1</v>
      </c>
      <c r="BC298" s="5" t="n">
        <v>0.439</v>
      </c>
      <c r="BD298" s="5" t="n">
        <v>0.114</v>
      </c>
      <c r="BE298" s="5" t="n">
        <v>-0.024</v>
      </c>
      <c r="BF298" s="5" t="n">
        <v>0.489</v>
      </c>
      <c r="BG298" s="5" t="n">
        <v>0.18</v>
      </c>
      <c r="BH298" s="5" t="n">
        <v>1</v>
      </c>
      <c r="BI298" s="5" t="n">
        <v>0.505</v>
      </c>
      <c r="BJ298" s="5" t="n">
        <v>0.114</v>
      </c>
      <c r="BK298" s="5" t="n">
        <v>0</v>
      </c>
      <c r="BL298" s="5" t="n">
        <v>0.596</v>
      </c>
      <c r="BM298" s="5" t="n">
        <v>0.18</v>
      </c>
      <c r="BN298" s="5" t="n">
        <v>1</v>
      </c>
      <c r="BO298" s="5" t="n">
        <v>0</v>
      </c>
      <c r="BP298" s="5" t="n">
        <v>0</v>
      </c>
      <c r="BQ298" s="5" t="n">
        <v>0.08500000000000001</v>
      </c>
      <c r="BR298" s="5" t="n">
        <v>0</v>
      </c>
      <c r="BS298" s="5" t="n">
        <v>1</v>
      </c>
      <c r="BT298" s="5" t="n">
        <v>0</v>
      </c>
      <c r="BU298" s="5" t="n">
        <v>0</v>
      </c>
      <c r="BV298" s="5" t="n">
        <v>0.076</v>
      </c>
      <c r="BW298" s="5" t="n">
        <v>0.18</v>
      </c>
      <c r="BX298" s="5" t="n">
        <v>1</v>
      </c>
      <c r="BY298" s="5" t="n">
        <v>11.787</v>
      </c>
      <c r="BZ298" s="5" t="n">
        <v>0</v>
      </c>
      <c r="CA298" s="5" t="n">
        <v>11.787</v>
      </c>
      <c r="CB298" s="5" t="n">
        <v>0</v>
      </c>
      <c r="CC298" s="5" t="n">
        <v>78.125</v>
      </c>
      <c r="CD298" s="5" t="n">
        <v>7.95</v>
      </c>
      <c r="CE298" s="5" t="n">
        <v>0</v>
      </c>
      <c r="CF298" s="5" t="n">
        <v>92.188</v>
      </c>
      <c r="CG298" s="5" t="n">
        <v>0.18</v>
      </c>
      <c r="CH298" s="5" t="n">
        <v>1</v>
      </c>
      <c r="CI298" s="5" t="n">
        <v>0</v>
      </c>
      <c r="CJ298" s="5" t="n">
        <v>0</v>
      </c>
      <c r="CK298" s="5" t="n">
        <v>0</v>
      </c>
      <c r="CL298" s="5" t="n">
        <v>0</v>
      </c>
      <c r="CM298" s="5" t="n">
        <v>0</v>
      </c>
      <c r="CN298" s="5" t="n">
        <v>0.003</v>
      </c>
      <c r="CO298" s="5" t="n">
        <v>0</v>
      </c>
      <c r="CP298" s="5" t="n">
        <v>0.271</v>
      </c>
      <c r="CQ298" s="5" t="n">
        <v>1.198</v>
      </c>
      <c r="CR298" s="5" t="n">
        <v>0.006</v>
      </c>
      <c r="CS298" s="5" t="n">
        <v>4.776</v>
      </c>
      <c r="CT298" s="5" t="n">
        <v>4.41</v>
      </c>
      <c r="CU298" s="5" t="n">
        <v>7.061</v>
      </c>
    </row>
    <row r="299">
      <c r="A299" s="5" t="inlineStr">
        <is>
          <t>GEO2022</t>
        </is>
      </c>
      <c r="B299" s="5" t="inlineStr">
        <is>
          <t>GEO</t>
        </is>
      </c>
      <c r="C299" s="5" t="inlineStr">
        <is>
          <t>GEO</t>
        </is>
      </c>
      <c r="D299" s="5" t="inlineStr">
        <is>
          <t>Georgia</t>
        </is>
      </c>
      <c r="E299" s="5" t="n">
        <v>2022</v>
      </c>
      <c r="F299" s="5" t="n">
        <v>0.18</v>
      </c>
      <c r="G299" s="5" t="n">
        <v>5.382</v>
      </c>
      <c r="H299" s="5" t="n">
        <v>1.032</v>
      </c>
      <c r="I299" s="5" t="n">
        <v>0</v>
      </c>
      <c r="J299" s="5" t="n">
        <v>5.382</v>
      </c>
      <c r="K299" s="5" t="n">
        <v>0</v>
      </c>
      <c r="L299" s="5" t="n">
        <v>1</v>
      </c>
      <c r="M299" s="5" t="n">
        <v>7.605</v>
      </c>
      <c r="N299" s="5" t="n">
        <v>3.096</v>
      </c>
      <c r="O299" s="5" t="n">
        <v>0</v>
      </c>
      <c r="P299" s="5" t="n">
        <v>7.605</v>
      </c>
      <c r="Q299" s="5" t="n">
        <v>0</v>
      </c>
      <c r="R299" s="5" t="n">
        <v>1</v>
      </c>
      <c r="S299" s="5" t="n">
        <v>10.542</v>
      </c>
      <c r="T299" s="5" t="n">
        <v>6.193</v>
      </c>
      <c r="U299" s="5" t="n">
        <v>0.14</v>
      </c>
      <c r="V299" s="5" t="n">
        <v>12.44</v>
      </c>
      <c r="W299" s="5" t="n">
        <v>0.18</v>
      </c>
      <c r="X299" s="5" t="n">
        <v>1</v>
      </c>
      <c r="Y299" s="5" t="n">
        <v>5.916</v>
      </c>
      <c r="Z299" s="5" t="n">
        <v>1.092</v>
      </c>
      <c r="AA299" s="5" t="n">
        <v>2.316</v>
      </c>
      <c r="AB299" s="5" t="n">
        <v>8.233000000000001</v>
      </c>
      <c r="AC299" s="5" t="n">
        <v>0</v>
      </c>
      <c r="AD299" s="5" t="n">
        <v>1</v>
      </c>
      <c r="AE299" s="5" t="n">
        <v>7.149</v>
      </c>
      <c r="AF299" s="5" t="n">
        <v>2.116</v>
      </c>
      <c r="AG299" s="5" t="n">
        <v>1.084</v>
      </c>
      <c r="AH299" s="5" t="n">
        <v>8.233000000000001</v>
      </c>
      <c r="AI299" s="5" t="n">
        <v>0</v>
      </c>
      <c r="AJ299" s="5" t="n">
        <v>1</v>
      </c>
      <c r="AK299" s="5" t="n">
        <v>14.541</v>
      </c>
      <c r="AL299" s="5" t="n">
        <v>8.579000000000001</v>
      </c>
      <c r="AM299" s="5" t="n">
        <v>-10.428</v>
      </c>
      <c r="AN299" s="5" t="n">
        <v>4.853</v>
      </c>
      <c r="AO299" s="5" t="n">
        <v>0</v>
      </c>
      <c r="AP299" s="5" t="n">
        <v>0</v>
      </c>
      <c r="AQ299" s="5" t="n">
        <v>0.861</v>
      </c>
      <c r="AR299" s="5" t="n">
        <v>0.123</v>
      </c>
      <c r="AS299" s="5" t="n">
        <v>0.196</v>
      </c>
      <c r="AT299" s="5" t="n">
        <v>1.247</v>
      </c>
      <c r="AU299" s="5" t="n">
        <v>0.18</v>
      </c>
      <c r="AV299" s="5" t="n">
        <v>1</v>
      </c>
      <c r="AW299" s="5" t="n">
        <v>0.986</v>
      </c>
      <c r="AX299" s="5" t="n">
        <v>0.123</v>
      </c>
      <c r="AY299" s="5" t="n">
        <v>0.184</v>
      </c>
      <c r="AZ299" s="5" t="n">
        <v>1.38</v>
      </c>
      <c r="BA299" s="5" t="n">
        <v>0.18</v>
      </c>
      <c r="BB299" s="5" t="n">
        <v>1</v>
      </c>
      <c r="BC299" s="5" t="n">
        <v>0.598</v>
      </c>
      <c r="BD299" s="5" t="n">
        <v>0.123</v>
      </c>
      <c r="BE299" s="5" t="n">
        <v>-0.024</v>
      </c>
      <c r="BF299" s="5" t="n">
        <v>0.677</v>
      </c>
      <c r="BG299" s="5" t="n">
        <v>0.18</v>
      </c>
      <c r="BH299" s="5" t="n">
        <v>1</v>
      </c>
      <c r="BI299" s="5" t="n">
        <v>0.612</v>
      </c>
      <c r="BJ299" s="5" t="n">
        <v>0.123</v>
      </c>
      <c r="BK299" s="5" t="n">
        <v>0.008</v>
      </c>
      <c r="BL299" s="5" t="n">
        <v>0.723</v>
      </c>
      <c r="BM299" s="5" t="n">
        <v>0.18</v>
      </c>
      <c r="BN299" s="5" t="n">
        <v>1</v>
      </c>
      <c r="BO299" s="5" t="n">
        <v>0</v>
      </c>
      <c r="BP299" s="5" t="n">
        <v>0</v>
      </c>
      <c r="BQ299" s="5" t="n">
        <v>0.098</v>
      </c>
      <c r="BR299" s="5" t="n">
        <v>0</v>
      </c>
      <c r="BS299" s="5" t="n">
        <v>1</v>
      </c>
      <c r="BT299" s="5" t="n">
        <v>0</v>
      </c>
      <c r="BU299" s="5" t="n">
        <v>0</v>
      </c>
      <c r="BV299" s="5" t="n">
        <v>0.089</v>
      </c>
      <c r="BW299" s="5" t="n">
        <v>0.18</v>
      </c>
      <c r="BX299" s="5" t="n">
        <v>1</v>
      </c>
      <c r="BY299" s="5" t="n">
        <v>12.729</v>
      </c>
      <c r="BZ299" s="5" t="n">
        <v>0</v>
      </c>
      <c r="CA299" s="5" t="n">
        <v>12.729</v>
      </c>
      <c r="CB299" s="5" t="n">
        <v>0</v>
      </c>
      <c r="CC299" s="5" t="n">
        <v>97.90000000000001</v>
      </c>
      <c r="CD299" s="5" t="n">
        <v>7.95</v>
      </c>
      <c r="CE299" s="5" t="n">
        <v>1.304</v>
      </c>
      <c r="CF299" s="5" t="n">
        <v>115.522</v>
      </c>
      <c r="CG299" s="5" t="n">
        <v>0.18</v>
      </c>
      <c r="CH299" s="5" t="n">
        <v>1</v>
      </c>
      <c r="CI299" s="5" t="n">
        <v>0</v>
      </c>
      <c r="CJ299" s="5" t="n">
        <v>0</v>
      </c>
      <c r="CK299" s="5" t="n">
        <v>0</v>
      </c>
      <c r="CL299" s="5" t="n">
        <v>0</v>
      </c>
      <c r="CM299" s="5" t="n">
        <v>0</v>
      </c>
      <c r="CN299" s="5" t="n">
        <v>0.005</v>
      </c>
      <c r="CO299" s="5" t="n">
        <v>0</v>
      </c>
      <c r="CP299" s="5" t="n">
        <v>0.328</v>
      </c>
      <c r="CQ299" s="5" t="n">
        <v>1.294</v>
      </c>
      <c r="CR299" s="5" t="n">
        <v>0.004</v>
      </c>
      <c r="CS299" s="5" t="n">
        <v>5.158</v>
      </c>
      <c r="CT299" s="5" t="n">
        <v>5.842</v>
      </c>
      <c r="CU299" s="5" t="n">
        <v>24.927</v>
      </c>
    </row>
    <row r="300">
      <c r="A300" s="5" t="inlineStr">
        <is>
          <t>GEO2023</t>
        </is>
      </c>
      <c r="B300" s="5" t="inlineStr">
        <is>
          <t>GEO</t>
        </is>
      </c>
      <c r="C300" s="5" t="inlineStr">
        <is>
          <t>GEO</t>
        </is>
      </c>
      <c r="D300" s="5" t="inlineStr">
        <is>
          <t>Georgia</t>
        </is>
      </c>
      <c r="E300" s="5" t="n">
        <v>2023</v>
      </c>
      <c r="F300" s="5" t="n">
        <v>0.18</v>
      </c>
      <c r="G300" s="5" t="n">
        <v>3.875</v>
      </c>
      <c r="H300" s="5" t="n">
        <v>1.082</v>
      </c>
      <c r="I300" s="5" t="n">
        <v>0</v>
      </c>
      <c r="J300" s="5" t="n">
        <v>3.875</v>
      </c>
      <c r="K300" s="5" t="n">
        <v>0</v>
      </c>
      <c r="L300" s="5" t="n">
        <v>1</v>
      </c>
      <c r="M300" s="5" t="n">
        <v>6.423</v>
      </c>
      <c r="N300" s="5" t="n">
        <v>3.245</v>
      </c>
      <c r="O300" s="5" t="n">
        <v>0</v>
      </c>
      <c r="P300" s="5" t="n">
        <v>6.423</v>
      </c>
      <c r="Q300" s="5" t="n">
        <v>0</v>
      </c>
      <c r="R300" s="5" t="n">
        <v>1</v>
      </c>
      <c r="S300" s="5" t="n">
        <v>9.284000000000001</v>
      </c>
      <c r="T300" s="5" t="n">
        <v>6.49</v>
      </c>
      <c r="U300" s="5" t="n">
        <v>0.185</v>
      </c>
      <c r="V300" s="5" t="n">
        <v>10.955</v>
      </c>
      <c r="W300" s="5" t="n">
        <v>0.18</v>
      </c>
      <c r="X300" s="5" t="n">
        <v>1</v>
      </c>
      <c r="Y300" s="5" t="n">
        <v>5.127</v>
      </c>
      <c r="Z300" s="5" t="n">
        <v>0.946</v>
      </c>
      <c r="AA300" s="5" t="n">
        <v>3.869</v>
      </c>
      <c r="AB300" s="5" t="n">
        <v>8.996</v>
      </c>
      <c r="AC300" s="5" t="n">
        <v>0</v>
      </c>
      <c r="AD300" s="5" t="n">
        <v>1</v>
      </c>
      <c r="AE300" s="5" t="n">
        <v>6.409</v>
      </c>
      <c r="AF300" s="5" t="n">
        <v>1.897</v>
      </c>
      <c r="AG300" s="5" t="n">
        <v>2.587</v>
      </c>
      <c r="AH300" s="5" t="n">
        <v>8.996</v>
      </c>
      <c r="AI300" s="5" t="n">
        <v>0</v>
      </c>
      <c r="AJ300" s="5" t="n">
        <v>1</v>
      </c>
      <c r="AK300" s="5" t="n">
        <v>14.103</v>
      </c>
      <c r="AL300" s="5" t="n">
        <v>8.321</v>
      </c>
      <c r="AM300" s="5" t="n">
        <v>-9.542</v>
      </c>
      <c r="AN300" s="5" t="n">
        <v>5.381</v>
      </c>
      <c r="AO300" s="5" t="n">
        <v>0</v>
      </c>
      <c r="AP300" s="5" t="n">
        <v>0</v>
      </c>
      <c r="AQ300" s="5" t="n">
        <v>0.76</v>
      </c>
      <c r="AR300" s="5" t="n">
        <v>0.129</v>
      </c>
      <c r="AS300" s="5" t="n">
        <v>0.192</v>
      </c>
      <c r="AT300" s="5" t="n">
        <v>1.124</v>
      </c>
      <c r="AU300" s="5" t="n">
        <v>0.18</v>
      </c>
      <c r="AV300" s="5" t="n">
        <v>1</v>
      </c>
      <c r="AW300" s="5" t="n">
        <v>0.8110000000000001</v>
      </c>
      <c r="AX300" s="5" t="n">
        <v>0.129</v>
      </c>
      <c r="AY300" s="5" t="n">
        <v>0.263</v>
      </c>
      <c r="AZ300" s="5" t="n">
        <v>1.268</v>
      </c>
      <c r="BA300" s="5" t="n">
        <v>0.18</v>
      </c>
      <c r="BB300" s="5" t="n">
        <v>1</v>
      </c>
      <c r="BC300" s="5" t="n">
        <v>0.535</v>
      </c>
      <c r="BD300" s="5" t="n">
        <v>0.129</v>
      </c>
      <c r="BE300" s="5" t="n">
        <v>0.047</v>
      </c>
      <c r="BF300" s="5" t="n">
        <v>0.6870000000000001</v>
      </c>
      <c r="BG300" s="5" t="n">
        <v>0.18</v>
      </c>
      <c r="BH300" s="5" t="n">
        <v>1</v>
      </c>
      <c r="BI300" s="5" t="n">
        <v>0.579</v>
      </c>
      <c r="BJ300" s="5" t="n">
        <v>0.129</v>
      </c>
      <c r="BK300" s="5" t="n">
        <v>0.012</v>
      </c>
      <c r="BL300" s="5" t="n">
        <v>0.6840000000000001</v>
      </c>
      <c r="BM300" s="5" t="n">
        <v>0.18</v>
      </c>
      <c r="BN300" s="5" t="n">
        <v>1</v>
      </c>
      <c r="BO300" s="5" t="n">
        <v>0</v>
      </c>
      <c r="BP300" s="5" t="n">
        <v>0</v>
      </c>
      <c r="BQ300" s="5" t="n">
        <v>0.1</v>
      </c>
      <c r="BR300" s="5" t="n">
        <v>0</v>
      </c>
      <c r="BS300" s="5" t="n">
        <v>1</v>
      </c>
      <c r="BT300" s="5" t="n">
        <v>0</v>
      </c>
      <c r="BU300" s="5" t="n">
        <v>0</v>
      </c>
      <c r="BV300" s="5" t="n">
        <v>0.093</v>
      </c>
      <c r="BW300" s="5" t="n">
        <v>0.18</v>
      </c>
      <c r="BX300" s="5" t="n">
        <v>1</v>
      </c>
      <c r="BY300" s="5" t="n">
        <v>13.254</v>
      </c>
      <c r="BZ300" s="5" t="n">
        <v>0</v>
      </c>
      <c r="CA300" s="5" t="n">
        <v>13.254</v>
      </c>
      <c r="CB300" s="5" t="n">
        <v>0</v>
      </c>
      <c r="CC300" s="5" t="n">
        <v>83.248</v>
      </c>
      <c r="CD300" s="5" t="n">
        <v>7.95</v>
      </c>
      <c r="CE300" s="5" t="n">
        <v>1.659</v>
      </c>
      <c r="CF300" s="5" t="n">
        <v>98.233</v>
      </c>
      <c r="CG300" s="5" t="n">
        <v>0.18</v>
      </c>
      <c r="CH300" s="5" t="n">
        <v>1</v>
      </c>
      <c r="CI300" s="5" t="n">
        <v>0</v>
      </c>
      <c r="CJ300" s="5" t="n">
        <v>0</v>
      </c>
      <c r="CK300" s="5" t="n">
        <v>0</v>
      </c>
      <c r="CL300" s="5" t="n">
        <v>0</v>
      </c>
      <c r="CM300" s="5" t="n">
        <v>0</v>
      </c>
      <c r="CN300" s="5" t="n">
        <v>0.005</v>
      </c>
      <c r="CO300" s="5" t="n">
        <v>0</v>
      </c>
      <c r="CP300" s="5" t="n">
        <v>0.317</v>
      </c>
      <c r="CQ300" s="5" t="n">
        <v>1.348</v>
      </c>
      <c r="CR300" s="5" t="n">
        <v>0.005</v>
      </c>
      <c r="CS300" s="5" t="n">
        <v>5.37</v>
      </c>
      <c r="CT300" s="5" t="n">
        <v>3.466</v>
      </c>
      <c r="CU300" s="5" t="n">
        <v>15.127</v>
      </c>
    </row>
    <row r="301">
      <c r="A301" s="5" t="inlineStr">
        <is>
          <t>GEO2024</t>
        </is>
      </c>
      <c r="B301" s="5" t="inlineStr">
        <is>
          <t>GEO</t>
        </is>
      </c>
      <c r="C301" s="5" t="inlineStr">
        <is>
          <t>GEO</t>
        </is>
      </c>
      <c r="D301" s="5" t="inlineStr">
        <is>
          <t>Georgia</t>
        </is>
      </c>
      <c r="E301" s="5" t="n">
        <v>2024</v>
      </c>
      <c r="F301" s="5" t="n">
        <v>0.18</v>
      </c>
      <c r="G301" s="5" t="n">
        <v>3.62</v>
      </c>
      <c r="H301" s="5" t="n">
        <v>1.114</v>
      </c>
      <c r="I301" s="5" t="n">
        <v>0</v>
      </c>
      <c r="J301" s="5" t="n">
        <v>3.62</v>
      </c>
      <c r="K301" s="5" t="n">
        <v>0</v>
      </c>
      <c r="L301" s="5" t="n">
        <v>1</v>
      </c>
      <c r="M301" s="5" t="n">
        <v>5.933</v>
      </c>
      <c r="N301" s="5" t="n">
        <v>3.341</v>
      </c>
      <c r="O301" s="5" t="n">
        <v>0</v>
      </c>
      <c r="P301" s="5" t="n">
        <v>5.933</v>
      </c>
      <c r="Q301" s="5" t="n">
        <v>0</v>
      </c>
      <c r="R301" s="5" t="n">
        <v>1</v>
      </c>
      <c r="S301" s="5" t="n">
        <v>9.188000000000001</v>
      </c>
      <c r="T301" s="5" t="n">
        <v>6.682</v>
      </c>
      <c r="U301" s="5" t="n">
        <v>0.225</v>
      </c>
      <c r="V301" s="5" t="n">
        <v>10.842</v>
      </c>
      <c r="W301" s="5" t="n">
        <v>0.18</v>
      </c>
      <c r="X301" s="5" t="n">
        <v>1</v>
      </c>
      <c r="Y301" s="5" t="n">
        <v>4.952</v>
      </c>
      <c r="Z301" s="5" t="n">
        <v>0.914</v>
      </c>
      <c r="AA301" s="5" t="n">
        <v>3.71</v>
      </c>
      <c r="AB301" s="5" t="n">
        <v>8.662000000000001</v>
      </c>
      <c r="AC301" s="5" t="n">
        <v>0</v>
      </c>
      <c r="AD301" s="5" t="n">
        <v>1</v>
      </c>
      <c r="AE301" s="5" t="n">
        <v>6.272</v>
      </c>
      <c r="AF301" s="5" t="n">
        <v>1.856</v>
      </c>
      <c r="AG301" s="5" t="n">
        <v>2.39</v>
      </c>
      <c r="AH301" s="5" t="n">
        <v>8.662000000000001</v>
      </c>
      <c r="AI301" s="5" t="n">
        <v>0</v>
      </c>
      <c r="AJ301" s="5" t="n">
        <v>1</v>
      </c>
      <c r="AK301" s="5" t="n">
        <v>14.193</v>
      </c>
      <c r="AL301" s="5" t="n">
        <v>8.374000000000001</v>
      </c>
      <c r="AM301" s="5" t="n">
        <v>-9.763</v>
      </c>
      <c r="AN301" s="5" t="n">
        <v>5.227</v>
      </c>
      <c r="AO301" s="5" t="n">
        <v>0</v>
      </c>
      <c r="AP301" s="5" t="n">
        <v>0</v>
      </c>
      <c r="AQ301" s="5" t="n">
        <v>0.724</v>
      </c>
      <c r="AR301" s="5" t="n">
        <v>0.132</v>
      </c>
      <c r="AS301" s="5" t="n">
        <v>0.28</v>
      </c>
      <c r="AT301" s="5" t="n">
        <v>1.185</v>
      </c>
      <c r="AU301" s="5" t="n">
        <v>0.18</v>
      </c>
      <c r="AV301" s="5" t="n">
        <v>1</v>
      </c>
      <c r="AW301" s="5" t="n">
        <v>0.75</v>
      </c>
      <c r="AX301" s="5" t="n">
        <v>0.132</v>
      </c>
      <c r="AY301" s="5" t="n">
        <v>0.254</v>
      </c>
      <c r="AZ301" s="5" t="n">
        <v>1.185</v>
      </c>
      <c r="BA301" s="5" t="n">
        <v>0.18</v>
      </c>
      <c r="BB301" s="5" t="n">
        <v>1</v>
      </c>
      <c r="BC301" s="5" t="n">
        <v>0.513</v>
      </c>
      <c r="BD301" s="5" t="n">
        <v>0.132</v>
      </c>
      <c r="BE301" s="5" t="n">
        <v>0.038</v>
      </c>
      <c r="BF301" s="5" t="n">
        <v>0.65</v>
      </c>
      <c r="BG301" s="5" t="n">
        <v>0.18</v>
      </c>
      <c r="BH301" s="5" t="n">
        <v>1</v>
      </c>
      <c r="BI301" s="5" t="n">
        <v>0.591</v>
      </c>
      <c r="BJ301" s="5" t="n">
        <v>0.132</v>
      </c>
      <c r="BK301" s="5" t="n">
        <v>0.014</v>
      </c>
      <c r="BL301" s="5" t="n">
        <v>0.698</v>
      </c>
      <c r="BM301" s="5" t="n">
        <v>0.18</v>
      </c>
      <c r="BN301" s="5" t="n">
        <v>1</v>
      </c>
      <c r="BO301" s="5" t="n">
        <v>0</v>
      </c>
      <c r="BP301" s="5" t="n">
        <v>0</v>
      </c>
      <c r="BQ301" s="5" t="n">
        <v>0.042</v>
      </c>
      <c r="BR301" s="5" t="n">
        <v>0</v>
      </c>
      <c r="BS301" s="5" t="n">
        <v>1</v>
      </c>
      <c r="BT301" s="5" t="n">
        <v>0</v>
      </c>
      <c r="BU301" s="5" t="n">
        <v>0</v>
      </c>
      <c r="BV301" s="5" t="n">
        <v>0.076</v>
      </c>
      <c r="BW301" s="5" t="n">
        <v>0.18</v>
      </c>
      <c r="BX301" s="5" t="n">
        <v>1</v>
      </c>
      <c r="BY301" s="5" t="n">
        <v>13.646</v>
      </c>
      <c r="BZ301" s="5" t="n">
        <v>0</v>
      </c>
      <c r="CA301" s="5" t="n">
        <v>13.646</v>
      </c>
      <c r="CB301" s="5" t="n">
        <v>0</v>
      </c>
      <c r="CC301" s="5" t="n">
        <v>82.58799999999999</v>
      </c>
      <c r="CD301" s="5" t="n">
        <v>7.95</v>
      </c>
      <c r="CE301" s="5" t="n">
        <v>2.025</v>
      </c>
      <c r="CF301" s="5" t="n">
        <v>97.45399999999999</v>
      </c>
      <c r="CG301" s="5" t="n">
        <v>0.18</v>
      </c>
      <c r="CH301" s="5" t="n">
        <v>1</v>
      </c>
      <c r="CI301" s="5" t="n">
        <v>0</v>
      </c>
      <c r="CJ301" s="5" t="n">
        <v>0</v>
      </c>
      <c r="CK301" s="5" t="n">
        <v>0</v>
      </c>
      <c r="CL301" s="5" t="n">
        <v>0</v>
      </c>
      <c r="CM301" s="5" t="n">
        <v>0</v>
      </c>
      <c r="CN301" s="5" t="n">
        <v>0.004</v>
      </c>
      <c r="CO301" s="5" t="n">
        <v>0</v>
      </c>
      <c r="CP301" s="5" t="n">
        <v>0.317</v>
      </c>
      <c r="CQ301" s="5" t="n">
        <v>1.387</v>
      </c>
      <c r="CR301" s="5" t="n">
        <v>0.005</v>
      </c>
      <c r="CS301" s="5" t="n">
        <v>5.529</v>
      </c>
      <c r="CT301" s="5" t="n">
        <v>3.027</v>
      </c>
      <c r="CU301" s="5" t="n">
        <v>12.788</v>
      </c>
    </row>
    <row r="302">
      <c r="A302" s="5" t="inlineStr">
        <is>
          <t>DEU2021</t>
        </is>
      </c>
      <c r="B302" s="5" t="inlineStr">
        <is>
          <t>DEU</t>
        </is>
      </c>
      <c r="C302" s="5" t="inlineStr">
        <is>
          <t>DEU</t>
        </is>
      </c>
      <c r="D302" s="5" t="inlineStr">
        <is>
          <t>Germany</t>
        </is>
      </c>
      <c r="E302" s="5" t="n">
        <v>2021</v>
      </c>
      <c r="F302" s="5" t="n">
        <v>0.19</v>
      </c>
      <c r="G302" s="5" t="n">
        <v>5.04</v>
      </c>
      <c r="H302" s="5" t="n">
        <v>1.103</v>
      </c>
      <c r="I302" s="5" t="n">
        <v>2.041</v>
      </c>
      <c r="J302" s="5" t="n">
        <v>7.08</v>
      </c>
      <c r="K302" s="5" t="n">
        <v>0</v>
      </c>
      <c r="L302" s="5" t="n">
        <v>1</v>
      </c>
      <c r="M302" s="5" t="n">
        <v>4.959</v>
      </c>
      <c r="N302" s="5" t="n">
        <v>2.248</v>
      </c>
      <c r="O302" s="5" t="n">
        <v>2.121</v>
      </c>
      <c r="P302" s="5" t="n">
        <v>7.08</v>
      </c>
      <c r="Q302" s="5" t="n">
        <v>0</v>
      </c>
      <c r="R302" s="5" t="n">
        <v>1</v>
      </c>
      <c r="S302" s="5" t="n">
        <v>7.593</v>
      </c>
      <c r="T302" s="5" t="n">
        <v>5.178</v>
      </c>
      <c r="U302" s="5" t="n">
        <v>0.39</v>
      </c>
      <c r="V302" s="5" t="n">
        <v>9.5</v>
      </c>
      <c r="W302" s="5" t="n">
        <v>0.19</v>
      </c>
      <c r="X302" s="5" t="n">
        <v>1</v>
      </c>
      <c r="Y302" s="5" t="n">
        <v>13.481</v>
      </c>
      <c r="Z302" s="5" t="n">
        <v>1.489</v>
      </c>
      <c r="AA302" s="5" t="n">
        <v>-0.846</v>
      </c>
      <c r="AB302" s="5" t="n">
        <v>12.635</v>
      </c>
      <c r="AC302" s="5" t="n">
        <v>0</v>
      </c>
      <c r="AD302" s="5" t="n">
        <v>1</v>
      </c>
      <c r="AE302" s="5" t="n">
        <v>13.437</v>
      </c>
      <c r="AF302" s="5" t="n">
        <v>2.644</v>
      </c>
      <c r="AG302" s="5" t="n">
        <v>-0.803</v>
      </c>
      <c r="AH302" s="5" t="n">
        <v>12.635</v>
      </c>
      <c r="AI302" s="5" t="n">
        <v>0</v>
      </c>
      <c r="AJ302" s="5" t="n">
        <v>1</v>
      </c>
      <c r="AK302" s="5" t="n">
        <v>19.686</v>
      </c>
      <c r="AL302" s="5" t="n">
        <v>9.662000000000001</v>
      </c>
      <c r="AM302" s="5" t="n">
        <v>-1.203</v>
      </c>
      <c r="AN302" s="5" t="n">
        <v>21.995</v>
      </c>
      <c r="AO302" s="5" t="n">
        <v>0.19</v>
      </c>
      <c r="AP302" s="5" t="n">
        <v>1</v>
      </c>
      <c r="AQ302" s="5" t="n">
        <v>0.619</v>
      </c>
      <c r="AR302" s="5" t="n">
        <v>0.114</v>
      </c>
      <c r="AS302" s="5" t="n">
        <v>0.954</v>
      </c>
      <c r="AT302" s="5" t="n">
        <v>1.872</v>
      </c>
      <c r="AU302" s="5" t="n">
        <v>0.19</v>
      </c>
      <c r="AV302" s="5" t="n">
        <v>1</v>
      </c>
      <c r="AW302" s="5" t="n">
        <v>0.599</v>
      </c>
      <c r="AX302" s="5" t="n">
        <v>0.114</v>
      </c>
      <c r="AY302" s="5" t="n">
        <v>0.781</v>
      </c>
      <c r="AZ302" s="5" t="n">
        <v>1.643</v>
      </c>
      <c r="BA302" s="5" t="n">
        <v>0.19</v>
      </c>
      <c r="BB302" s="5" t="n">
        <v>1</v>
      </c>
      <c r="BC302" s="5" t="n">
        <v>0.439</v>
      </c>
      <c r="BD302" s="5" t="n">
        <v>0.114</v>
      </c>
      <c r="BE302" s="5" t="n">
        <v>0.293</v>
      </c>
      <c r="BF302" s="5" t="n">
        <v>0.871</v>
      </c>
      <c r="BG302" s="5" t="n">
        <v>0.19</v>
      </c>
      <c r="BH302" s="5" t="n">
        <v>1</v>
      </c>
      <c r="BI302" s="5" t="n">
        <v>0.505</v>
      </c>
      <c r="BJ302" s="5" t="n">
        <v>0.114</v>
      </c>
      <c r="BK302" s="5" t="n">
        <v>0.203</v>
      </c>
      <c r="BL302" s="5" t="n">
        <v>0.842</v>
      </c>
      <c r="BM302" s="5" t="n">
        <v>0.19</v>
      </c>
      <c r="BN302" s="5" t="n">
        <v>1</v>
      </c>
      <c r="BO302" s="5" t="n">
        <v>0</v>
      </c>
      <c r="BP302" s="5" t="n">
        <v>0.07000000000000001</v>
      </c>
      <c r="BQ302" s="5" t="n">
        <v>0.155</v>
      </c>
      <c r="BR302" s="5" t="n">
        <v>0</v>
      </c>
      <c r="BS302" s="5" t="n">
        <v>1</v>
      </c>
      <c r="BT302" s="5" t="n">
        <v>0</v>
      </c>
      <c r="BU302" s="5" t="n">
        <v>0.133</v>
      </c>
      <c r="BV302" s="5" t="n">
        <v>0.38</v>
      </c>
      <c r="BW302" s="5" t="n">
        <v>0.19</v>
      </c>
      <c r="BX302" s="5" t="n">
        <v>0.833</v>
      </c>
      <c r="BY302" s="5" t="n">
        <v>11.787</v>
      </c>
      <c r="BZ302" s="5" t="n">
        <v>0</v>
      </c>
      <c r="CA302" s="5" t="n">
        <v>11.787</v>
      </c>
      <c r="CB302" s="5" t="n">
        <v>0</v>
      </c>
      <c r="CC302" s="5" t="n">
        <v>78.125</v>
      </c>
      <c r="CD302" s="5" t="n">
        <v>7.95</v>
      </c>
      <c r="CE302" s="5" t="n">
        <v>49.943</v>
      </c>
      <c r="CF302" s="5" t="n">
        <v>152.401</v>
      </c>
      <c r="CG302" s="5" t="n">
        <v>0.19</v>
      </c>
      <c r="CH302" s="5" t="n">
        <v>1</v>
      </c>
      <c r="CI302" s="5" t="n">
        <v>0</v>
      </c>
      <c r="CJ302" s="5" t="n">
        <v>0</v>
      </c>
      <c r="CK302" s="5" t="n">
        <v>0</v>
      </c>
      <c r="CL302" s="5" t="n">
        <v>0.543</v>
      </c>
      <c r="CM302" s="5" t="n">
        <v>0</v>
      </c>
      <c r="CN302" s="5" t="n">
        <v>0.083</v>
      </c>
      <c r="CO302" s="5" t="n">
        <v>0.06</v>
      </c>
      <c r="CP302" s="5" t="n">
        <v>0</v>
      </c>
      <c r="CQ302" s="5" t="n">
        <v>1.198</v>
      </c>
      <c r="CR302" s="5" t="n">
        <v>0</v>
      </c>
      <c r="CS302" s="5" t="n">
        <v>5.593</v>
      </c>
      <c r="CT302" s="5" t="n">
        <v>3.587</v>
      </c>
      <c r="CU302" s="5" t="n">
        <v>9.709</v>
      </c>
    </row>
    <row r="303">
      <c r="A303" s="5" t="inlineStr">
        <is>
          <t>DEU2022</t>
        </is>
      </c>
      <c r="B303" s="5" t="inlineStr">
        <is>
          <t>DEU</t>
        </is>
      </c>
      <c r="C303" s="5" t="inlineStr">
        <is>
          <t>DEU</t>
        </is>
      </c>
      <c r="D303" s="5" t="inlineStr">
        <is>
          <t>Germany</t>
        </is>
      </c>
      <c r="E303" s="5" t="n">
        <v>2022</v>
      </c>
      <c r="F303" s="5" t="n">
        <v>0.19</v>
      </c>
      <c r="G303" s="5" t="n">
        <v>11.6</v>
      </c>
      <c r="H303" s="5" t="n">
        <v>1.801</v>
      </c>
      <c r="I303" s="5" t="n">
        <v>8.446</v>
      </c>
      <c r="J303" s="5" t="n">
        <v>20.046</v>
      </c>
      <c r="K303" s="5" t="n">
        <v>0</v>
      </c>
      <c r="L303" s="5" t="n">
        <v>1</v>
      </c>
      <c r="M303" s="5" t="n">
        <v>11.442</v>
      </c>
      <c r="N303" s="5" t="n">
        <v>4.725</v>
      </c>
      <c r="O303" s="5" t="n">
        <v>8.603</v>
      </c>
      <c r="P303" s="5" t="n">
        <v>20.046</v>
      </c>
      <c r="Q303" s="5" t="n">
        <v>0</v>
      </c>
      <c r="R303" s="5" t="n">
        <v>1</v>
      </c>
      <c r="S303" s="5" t="n">
        <v>12.4</v>
      </c>
      <c r="T303" s="5" t="n">
        <v>5.676</v>
      </c>
      <c r="U303" s="5" t="n">
        <v>0.553</v>
      </c>
      <c r="V303" s="5" t="n">
        <v>15.2</v>
      </c>
      <c r="W303" s="5" t="n">
        <v>0.19</v>
      </c>
      <c r="X303" s="5" t="n">
        <v>1</v>
      </c>
      <c r="Y303" s="5" t="n">
        <v>40.745</v>
      </c>
      <c r="Z303" s="5" t="n">
        <v>4.274</v>
      </c>
      <c r="AA303" s="5" t="n">
        <v>-19.147</v>
      </c>
      <c r="AB303" s="5" t="n">
        <v>21.599</v>
      </c>
      <c r="AC303" s="5" t="n">
        <v>0</v>
      </c>
      <c r="AD303" s="5" t="n">
        <v>1</v>
      </c>
      <c r="AE303" s="5" t="n">
        <v>40.793</v>
      </c>
      <c r="AF303" s="5" t="n">
        <v>7.562</v>
      </c>
      <c r="AG303" s="5" t="n">
        <v>-19.195</v>
      </c>
      <c r="AH303" s="5" t="n">
        <v>21.599</v>
      </c>
      <c r="AI303" s="5" t="n">
        <v>0</v>
      </c>
      <c r="AJ303" s="5" t="n">
        <v>1</v>
      </c>
      <c r="AK303" s="5" t="n">
        <v>47.591</v>
      </c>
      <c r="AL303" s="5" t="n">
        <v>22.726</v>
      </c>
      <c r="AM303" s="5" t="n">
        <v>-26.114</v>
      </c>
      <c r="AN303" s="5" t="n">
        <v>25.557</v>
      </c>
      <c r="AO303" s="5" t="n">
        <v>0.19</v>
      </c>
      <c r="AP303" s="5" t="n">
        <v>1</v>
      </c>
      <c r="AQ303" s="5" t="n">
        <v>0.861</v>
      </c>
      <c r="AR303" s="5" t="n">
        <v>0.123</v>
      </c>
      <c r="AS303" s="5" t="n">
        <v>0.841</v>
      </c>
      <c r="AT303" s="5" t="n">
        <v>2.025</v>
      </c>
      <c r="AU303" s="5" t="n">
        <v>0.19</v>
      </c>
      <c r="AV303" s="5" t="n">
        <v>1</v>
      </c>
      <c r="AW303" s="5" t="n">
        <v>0.986</v>
      </c>
      <c r="AX303" s="5" t="n">
        <v>0.123</v>
      </c>
      <c r="AY303" s="5" t="n">
        <v>0.743</v>
      </c>
      <c r="AZ303" s="5" t="n">
        <v>2.058</v>
      </c>
      <c r="BA303" s="5" t="n">
        <v>0.19</v>
      </c>
      <c r="BB303" s="5" t="n">
        <v>1</v>
      </c>
      <c r="BC303" s="5" t="n">
        <v>0.598</v>
      </c>
      <c r="BD303" s="5" t="n">
        <v>0.123</v>
      </c>
      <c r="BE303" s="5" t="n">
        <v>0.313</v>
      </c>
      <c r="BF303" s="5" t="n">
        <v>1.084</v>
      </c>
      <c r="BG303" s="5" t="n">
        <v>0.19</v>
      </c>
      <c r="BH303" s="5" t="n">
        <v>1</v>
      </c>
      <c r="BI303" s="5" t="n">
        <v>0.612</v>
      </c>
      <c r="BJ303" s="5" t="n">
        <v>0.123</v>
      </c>
      <c r="BK303" s="5" t="n">
        <v>0.5669999999999999</v>
      </c>
      <c r="BL303" s="5" t="n">
        <v>1.404</v>
      </c>
      <c r="BM303" s="5" t="n">
        <v>0.19</v>
      </c>
      <c r="BN303" s="5" t="n">
        <v>1</v>
      </c>
      <c r="BO303" s="5" t="n">
        <v>0</v>
      </c>
      <c r="BP303" s="5" t="n">
        <v>0.03</v>
      </c>
      <c r="BQ303" s="5" t="n">
        <v>0.195</v>
      </c>
      <c r="BR303" s="5" t="n">
        <v>0</v>
      </c>
      <c r="BS303" s="5" t="n">
        <v>1</v>
      </c>
      <c r="BT303" s="5" t="n">
        <v>0</v>
      </c>
      <c r="BU303" s="5" t="n">
        <v>0.07099999999999999</v>
      </c>
      <c r="BV303" s="5" t="n">
        <v>0.349</v>
      </c>
      <c r="BW303" s="5" t="n">
        <v>0.19</v>
      </c>
      <c r="BX303" s="5" t="n">
        <v>0.833</v>
      </c>
      <c r="BY303" s="5" t="n">
        <v>12.729</v>
      </c>
      <c r="BZ303" s="5" t="n">
        <v>0</v>
      </c>
      <c r="CA303" s="5" t="n">
        <v>12.729</v>
      </c>
      <c r="CB303" s="5" t="n">
        <v>0</v>
      </c>
      <c r="CC303" s="5" t="n">
        <v>97.90000000000001</v>
      </c>
      <c r="CD303" s="5" t="n">
        <v>7.95</v>
      </c>
      <c r="CE303" s="5" t="n">
        <v>128.724</v>
      </c>
      <c r="CF303" s="5" t="n">
        <v>269.683</v>
      </c>
      <c r="CG303" s="5" t="n">
        <v>0.19</v>
      </c>
      <c r="CH303" s="5" t="n">
        <v>1</v>
      </c>
      <c r="CI303" s="5" t="n">
        <v>0</v>
      </c>
      <c r="CJ303" s="5" t="n">
        <v>0</v>
      </c>
      <c r="CK303" s="5" t="n">
        <v>0</v>
      </c>
      <c r="CL303" s="5" t="n">
        <v>0.586</v>
      </c>
      <c r="CM303" s="5" t="n">
        <v>0</v>
      </c>
      <c r="CN303" s="5" t="n">
        <v>0.083</v>
      </c>
      <c r="CO303" s="5" t="n">
        <v>0.064</v>
      </c>
      <c r="CP303" s="5" t="n">
        <v>0</v>
      </c>
      <c r="CQ303" s="5" t="n">
        <v>1.294</v>
      </c>
      <c r="CR303" s="5" t="n">
        <v>0</v>
      </c>
      <c r="CS303" s="5" t="n">
        <v>6.04</v>
      </c>
      <c r="CT303" s="5" t="n">
        <v>11.494</v>
      </c>
      <c r="CU303" s="5" t="n">
        <v>36.882</v>
      </c>
    </row>
    <row r="304">
      <c r="A304" s="5" t="inlineStr">
        <is>
          <t>DEU2023</t>
        </is>
      </c>
      <c r="B304" s="5" t="inlineStr">
        <is>
          <t>DEU</t>
        </is>
      </c>
      <c r="C304" s="5" t="inlineStr">
        <is>
          <t>DEU</t>
        </is>
      </c>
      <c r="D304" s="5" t="inlineStr">
        <is>
          <t>Germany</t>
        </is>
      </c>
      <c r="E304" s="5" t="n">
        <v>2023</v>
      </c>
      <c r="F304" s="5" t="n">
        <v>0.19</v>
      </c>
      <c r="G304" s="5" t="n">
        <v>7.951</v>
      </c>
      <c r="H304" s="5" t="n">
        <v>1.811</v>
      </c>
      <c r="I304" s="5" t="n">
        <v>9.787000000000001</v>
      </c>
      <c r="J304" s="5" t="n">
        <v>17.738</v>
      </c>
      <c r="K304" s="5" t="n">
        <v>0</v>
      </c>
      <c r="L304" s="5" t="n">
        <v>1</v>
      </c>
      <c r="M304" s="5" t="n">
        <v>7.777</v>
      </c>
      <c r="N304" s="5" t="n">
        <v>3.857</v>
      </c>
      <c r="O304" s="5" t="n">
        <v>9.961</v>
      </c>
      <c r="P304" s="5" t="n">
        <v>17.738</v>
      </c>
      <c r="Q304" s="5" t="n">
        <v>0</v>
      </c>
      <c r="R304" s="5" t="n">
        <v>1</v>
      </c>
      <c r="S304" s="5" t="n">
        <v>10.66</v>
      </c>
      <c r="T304" s="5" t="n">
        <v>5.816</v>
      </c>
      <c r="U304" s="5" t="n">
        <v>0.589</v>
      </c>
      <c r="V304" s="5" t="n">
        <v>13.111</v>
      </c>
      <c r="W304" s="5" t="n">
        <v>0.19</v>
      </c>
      <c r="X304" s="5" t="n">
        <v>1</v>
      </c>
      <c r="Y304" s="5" t="n">
        <v>18.171</v>
      </c>
      <c r="Z304" s="5" t="n">
        <v>2.035</v>
      </c>
      <c r="AA304" s="5" t="n">
        <v>10.693</v>
      </c>
      <c r="AB304" s="5" t="n">
        <v>28.864</v>
      </c>
      <c r="AC304" s="5" t="n">
        <v>0</v>
      </c>
      <c r="AD304" s="5" t="n">
        <v>1</v>
      </c>
      <c r="AE304" s="5" t="n">
        <v>18.27</v>
      </c>
      <c r="AF304" s="5" t="n">
        <v>3.639</v>
      </c>
      <c r="AG304" s="5" t="n">
        <v>10.595</v>
      </c>
      <c r="AH304" s="5" t="n">
        <v>28.864</v>
      </c>
      <c r="AI304" s="5" t="n">
        <v>0</v>
      </c>
      <c r="AJ304" s="5" t="n">
        <v>1</v>
      </c>
      <c r="AK304" s="5" t="n">
        <v>25.373</v>
      </c>
      <c r="AL304" s="5" t="n">
        <v>12.569</v>
      </c>
      <c r="AM304" s="5" t="n">
        <v>4.593</v>
      </c>
      <c r="AN304" s="5" t="n">
        <v>35.659</v>
      </c>
      <c r="AO304" s="5" t="n">
        <v>0.19</v>
      </c>
      <c r="AP304" s="5" t="n">
        <v>1</v>
      </c>
      <c r="AQ304" s="5" t="n">
        <v>0.76</v>
      </c>
      <c r="AR304" s="5" t="n">
        <v>0.129</v>
      </c>
      <c r="AS304" s="5" t="n">
        <v>0.921</v>
      </c>
      <c r="AT304" s="5" t="n">
        <v>2</v>
      </c>
      <c r="AU304" s="5" t="n">
        <v>0.19</v>
      </c>
      <c r="AV304" s="5" t="n">
        <v>1</v>
      </c>
      <c r="AW304" s="5" t="n">
        <v>0.8110000000000001</v>
      </c>
      <c r="AX304" s="5" t="n">
        <v>0.129</v>
      </c>
      <c r="AY304" s="5" t="n">
        <v>0.758</v>
      </c>
      <c r="AZ304" s="5" t="n">
        <v>1.868</v>
      </c>
      <c r="BA304" s="5" t="n">
        <v>0.19</v>
      </c>
      <c r="BB304" s="5" t="n">
        <v>1</v>
      </c>
      <c r="BC304" s="5" t="n">
        <v>0.535</v>
      </c>
      <c r="BD304" s="5" t="n">
        <v>0.129</v>
      </c>
      <c r="BE304" s="5" t="n">
        <v>0.401</v>
      </c>
      <c r="BF304" s="5" t="n">
        <v>1.113</v>
      </c>
      <c r="BG304" s="5" t="n">
        <v>0.19</v>
      </c>
      <c r="BH304" s="5" t="n">
        <v>1</v>
      </c>
      <c r="BI304" s="5" t="n">
        <v>0.579</v>
      </c>
      <c r="BJ304" s="5" t="n">
        <v>0.129</v>
      </c>
      <c r="BK304" s="5" t="n">
        <v>0.363</v>
      </c>
      <c r="BL304" s="5" t="n">
        <v>1.122</v>
      </c>
      <c r="BM304" s="5" t="n">
        <v>0.19</v>
      </c>
      <c r="BN304" s="5" t="n">
        <v>1</v>
      </c>
      <c r="BO304" s="5" t="n">
        <v>0</v>
      </c>
      <c r="BP304" s="5" t="n">
        <v>0.022</v>
      </c>
      <c r="BQ304" s="5" t="n">
        <v>0.199</v>
      </c>
      <c r="BR304" s="5" t="n">
        <v>0</v>
      </c>
      <c r="BS304" s="5" t="n">
        <v>1</v>
      </c>
      <c r="BT304" s="5" t="n">
        <v>0</v>
      </c>
      <c r="BU304" s="5" t="n">
        <v>0.054</v>
      </c>
      <c r="BV304" s="5" t="n">
        <v>0.44</v>
      </c>
      <c r="BW304" s="5" t="n">
        <v>0.19</v>
      </c>
      <c r="BX304" s="5" t="n">
        <v>0.833</v>
      </c>
      <c r="BY304" s="5" t="n">
        <v>13.254</v>
      </c>
      <c r="BZ304" s="5" t="n">
        <v>0</v>
      </c>
      <c r="CA304" s="5" t="n">
        <v>13.254</v>
      </c>
      <c r="CB304" s="5" t="n">
        <v>0</v>
      </c>
      <c r="CC304" s="5" t="n">
        <v>83.248</v>
      </c>
      <c r="CD304" s="5" t="n">
        <v>7.95</v>
      </c>
      <c r="CE304" s="5" t="n">
        <v>116.06</v>
      </c>
      <c r="CF304" s="5" t="n">
        <v>237.176</v>
      </c>
      <c r="CG304" s="5" t="n">
        <v>0.19</v>
      </c>
      <c r="CH304" s="5" t="n">
        <v>1</v>
      </c>
      <c r="CI304" s="5" t="n">
        <v>0</v>
      </c>
      <c r="CJ304" s="5" t="n">
        <v>0</v>
      </c>
      <c r="CK304" s="5" t="n">
        <v>0</v>
      </c>
      <c r="CL304" s="5" t="n">
        <v>0.61</v>
      </c>
      <c r="CM304" s="5" t="n">
        <v>0</v>
      </c>
      <c r="CN304" s="5" t="n">
        <v>0.08</v>
      </c>
      <c r="CO304" s="5" t="n">
        <v>0.064</v>
      </c>
      <c r="CP304" s="5" t="n">
        <v>0</v>
      </c>
      <c r="CQ304" s="5" t="n">
        <v>1.348</v>
      </c>
      <c r="CR304" s="5" t="n">
        <v>0</v>
      </c>
      <c r="CS304" s="5" t="n">
        <v>6.289</v>
      </c>
      <c r="CT304" s="5" t="n">
        <v>8.233000000000001</v>
      </c>
      <c r="CU304" s="5" t="n">
        <v>14.257</v>
      </c>
    </row>
    <row r="305">
      <c r="A305" s="5" t="inlineStr">
        <is>
          <t>DEU2024</t>
        </is>
      </c>
      <c r="B305" s="5" t="inlineStr">
        <is>
          <t>DEU</t>
        </is>
      </c>
      <c r="C305" s="5" t="inlineStr">
        <is>
          <t>DEU</t>
        </is>
      </c>
      <c r="D305" s="5" t="inlineStr">
        <is>
          <t>Germany</t>
        </is>
      </c>
      <c r="E305" s="5" t="n">
        <v>2024</v>
      </c>
      <c r="F305" s="5" t="n">
        <v>0.19</v>
      </c>
      <c r="G305" s="5" t="n">
        <v>7.042</v>
      </c>
      <c r="H305" s="5" t="n">
        <v>1.784</v>
      </c>
      <c r="I305" s="5" t="n">
        <v>6.414</v>
      </c>
      <c r="J305" s="5" t="n">
        <v>13.456</v>
      </c>
      <c r="K305" s="5" t="n">
        <v>0</v>
      </c>
      <c r="L305" s="5" t="n">
        <v>1</v>
      </c>
      <c r="M305" s="5" t="n">
        <v>6.908</v>
      </c>
      <c r="N305" s="5" t="n">
        <v>3.763</v>
      </c>
      <c r="O305" s="5" t="n">
        <v>6.548</v>
      </c>
      <c r="P305" s="5" t="n">
        <v>13.456</v>
      </c>
      <c r="Q305" s="5" t="n">
        <v>0</v>
      </c>
      <c r="R305" s="5" t="n">
        <v>1</v>
      </c>
      <c r="S305" s="5" t="n">
        <v>10.253</v>
      </c>
      <c r="T305" s="5" t="n">
        <v>5.987</v>
      </c>
      <c r="U305" s="5" t="n">
        <v>5.647</v>
      </c>
      <c r="V305" s="5" t="n">
        <v>18.444</v>
      </c>
      <c r="W305" s="5" t="n">
        <v>0.19</v>
      </c>
      <c r="X305" s="5" t="n">
        <v>1</v>
      </c>
      <c r="Y305" s="5" t="n">
        <v>17.078</v>
      </c>
      <c r="Z305" s="5" t="n">
        <v>2.156</v>
      </c>
      <c r="AA305" s="5" t="n">
        <v>7.499</v>
      </c>
      <c r="AB305" s="5" t="n">
        <v>24.576</v>
      </c>
      <c r="AC305" s="5" t="n">
        <v>0</v>
      </c>
      <c r="AD305" s="5" t="n">
        <v>1</v>
      </c>
      <c r="AE305" s="5" t="n">
        <v>17.078</v>
      </c>
      <c r="AF305" s="5" t="n">
        <v>3.741</v>
      </c>
      <c r="AG305" s="5" t="n">
        <v>7.499</v>
      </c>
      <c r="AH305" s="5" t="n">
        <v>24.576</v>
      </c>
      <c r="AI305" s="5" t="n">
        <v>0</v>
      </c>
      <c r="AJ305" s="5" t="n">
        <v>1</v>
      </c>
      <c r="AK305" s="5" t="n">
        <v>25.797</v>
      </c>
      <c r="AL305" s="5" t="n">
        <v>13.121</v>
      </c>
      <c r="AM305" s="5" t="n">
        <v>4.974</v>
      </c>
      <c r="AN305" s="5" t="n">
        <v>36.618</v>
      </c>
      <c r="AO305" s="5" t="n">
        <v>0.19</v>
      </c>
      <c r="AP305" s="5" t="n">
        <v>1</v>
      </c>
      <c r="AQ305" s="5" t="n">
        <v>0.724</v>
      </c>
      <c r="AR305" s="5" t="n">
        <v>0.132</v>
      </c>
      <c r="AS305" s="5" t="n">
        <v>0.905</v>
      </c>
      <c r="AT305" s="5" t="n">
        <v>1.939</v>
      </c>
      <c r="AU305" s="5" t="n">
        <v>0.19</v>
      </c>
      <c r="AV305" s="5" t="n">
        <v>1</v>
      </c>
      <c r="AW305" s="5" t="n">
        <v>0.75</v>
      </c>
      <c r="AX305" s="5" t="n">
        <v>0.132</v>
      </c>
      <c r="AY305" s="5" t="n">
        <v>0.748</v>
      </c>
      <c r="AZ305" s="5" t="n">
        <v>1.783</v>
      </c>
      <c r="BA305" s="5" t="n">
        <v>0.19</v>
      </c>
      <c r="BB305" s="5" t="n">
        <v>1</v>
      </c>
      <c r="BC305" s="5" t="n">
        <v>0.513</v>
      </c>
      <c r="BD305" s="5" t="n">
        <v>0.132</v>
      </c>
      <c r="BE305" s="5" t="n">
        <v>0.393</v>
      </c>
      <c r="BF305" s="5" t="n">
        <v>1.078</v>
      </c>
      <c r="BG305" s="5" t="n">
        <v>0.19</v>
      </c>
      <c r="BH305" s="5" t="n">
        <v>1</v>
      </c>
      <c r="BI305" s="5" t="n">
        <v>0.591</v>
      </c>
      <c r="BJ305" s="5" t="n">
        <v>0.132</v>
      </c>
      <c r="BK305" s="5" t="n">
        <v>0.293</v>
      </c>
      <c r="BL305" s="5" t="n">
        <v>1.053</v>
      </c>
      <c r="BM305" s="5" t="n">
        <v>0.19</v>
      </c>
      <c r="BN305" s="5" t="n">
        <v>1</v>
      </c>
      <c r="BO305" s="5" t="n">
        <v>0</v>
      </c>
      <c r="BP305" s="5" t="n">
        <v>0.022</v>
      </c>
      <c r="BQ305" s="5" t="n">
        <v>0.184</v>
      </c>
      <c r="BR305" s="5" t="n">
        <v>0</v>
      </c>
      <c r="BS305" s="5" t="n">
        <v>1</v>
      </c>
      <c r="BT305" s="5" t="n">
        <v>0</v>
      </c>
      <c r="BU305" s="5" t="n">
        <v>0.056</v>
      </c>
      <c r="BV305" s="5" t="n">
        <v>0.427</v>
      </c>
      <c r="BW305" s="5" t="n">
        <v>0.19</v>
      </c>
      <c r="BX305" s="5" t="n">
        <v>0.833</v>
      </c>
      <c r="BY305" s="5" t="n">
        <v>13.646</v>
      </c>
      <c r="BZ305" s="5" t="n">
        <v>0</v>
      </c>
      <c r="CA305" s="5" t="n">
        <v>13.646</v>
      </c>
      <c r="CB305" s="5" t="n">
        <v>0</v>
      </c>
      <c r="CC305" s="5" t="n">
        <v>82.58799999999999</v>
      </c>
      <c r="CD305" s="5" t="n">
        <v>7.95</v>
      </c>
      <c r="CE305" s="5" t="n">
        <v>96.38</v>
      </c>
      <c r="CF305" s="5" t="n">
        <v>212.972</v>
      </c>
      <c r="CG305" s="5" t="n">
        <v>0.19</v>
      </c>
      <c r="CH305" s="5" t="n">
        <v>1</v>
      </c>
      <c r="CI305" s="5" t="n">
        <v>0</v>
      </c>
      <c r="CJ305" s="5" t="n">
        <v>0</v>
      </c>
      <c r="CK305" s="5" t="n">
        <v>0</v>
      </c>
      <c r="CL305" s="5" t="n">
        <v>0.628</v>
      </c>
      <c r="CM305" s="5" t="n">
        <v>0</v>
      </c>
      <c r="CN305" s="5" t="n">
        <v>0.074</v>
      </c>
      <c r="CO305" s="5" t="n">
        <v>0.065</v>
      </c>
      <c r="CP305" s="5" t="n">
        <v>0</v>
      </c>
      <c r="CQ305" s="5" t="n">
        <v>1.387</v>
      </c>
      <c r="CR305" s="5" t="n">
        <v>0</v>
      </c>
      <c r="CS305" s="5" t="n">
        <v>6.475</v>
      </c>
      <c r="CT305" s="5" t="n">
        <v>7.055</v>
      </c>
      <c r="CU305" s="5" t="n">
        <v>10.98</v>
      </c>
    </row>
    <row r="306">
      <c r="A306" s="5" t="inlineStr">
        <is>
          <t>GHA2021</t>
        </is>
      </c>
      <c r="B306" s="5" t="inlineStr">
        <is>
          <t>GHA</t>
        </is>
      </c>
      <c r="C306" s="5" t="inlineStr">
        <is>
          <t>GHA</t>
        </is>
      </c>
      <c r="D306" s="5" t="inlineStr">
        <is>
          <t>Ghana</t>
        </is>
      </c>
      <c r="E306" s="5" t="n">
        <v>2021</v>
      </c>
      <c r="F306" s="5" t="n">
        <v>0.181</v>
      </c>
      <c r="G306" s="5" t="n">
        <v>5.897</v>
      </c>
      <c r="H306" s="5" t="n">
        <v>1.143</v>
      </c>
      <c r="I306" s="5" t="n">
        <v>0.238</v>
      </c>
      <c r="J306" s="5" t="n">
        <v>6.134</v>
      </c>
      <c r="K306" s="5" t="n">
        <v>0</v>
      </c>
      <c r="L306" s="5" t="n">
        <v>1</v>
      </c>
      <c r="M306" s="5" t="n">
        <v>7.964</v>
      </c>
      <c r="N306" s="5" t="n">
        <v>3.43</v>
      </c>
      <c r="O306" s="5" t="n">
        <v>0.227</v>
      </c>
      <c r="P306" s="5" t="n">
        <v>8.191000000000001</v>
      </c>
      <c r="Q306" s="5" t="n">
        <v>0</v>
      </c>
      <c r="R306" s="5" t="n">
        <v>1</v>
      </c>
      <c r="S306" s="5" t="n">
        <v>11.613</v>
      </c>
      <c r="T306" s="5" t="n">
        <v>6.86</v>
      </c>
      <c r="U306" s="5" t="n">
        <v>0.238</v>
      </c>
      <c r="V306" s="5" t="n">
        <v>14</v>
      </c>
      <c r="W306" s="5" t="n">
        <v>0.181</v>
      </c>
      <c r="X306" s="5" t="n">
        <v>1</v>
      </c>
      <c r="Y306" s="5" t="n">
        <v>5.197</v>
      </c>
      <c r="Z306" s="5" t="n">
        <v>0.493</v>
      </c>
      <c r="AA306" s="5" t="n">
        <v>1.656</v>
      </c>
      <c r="AB306" s="5" t="n">
        <v>6.853</v>
      </c>
      <c r="AC306" s="5" t="n">
        <v>0</v>
      </c>
      <c r="AD306" s="5" t="n">
        <v>1</v>
      </c>
      <c r="AE306" s="5" t="n">
        <v>5.853</v>
      </c>
      <c r="AF306" s="5" t="n">
        <v>0.997</v>
      </c>
      <c r="AG306" s="5" t="n">
        <v>1.656</v>
      </c>
      <c r="AH306" s="5" t="n">
        <v>7.509</v>
      </c>
      <c r="AI306" s="5" t="n">
        <v>0</v>
      </c>
      <c r="AJ306" s="5" t="n">
        <v>1</v>
      </c>
      <c r="AK306" s="5" t="n">
        <v>9.789999999999999</v>
      </c>
      <c r="AL306" s="5" t="n">
        <v>4.257</v>
      </c>
      <c r="AM306" s="5" t="n">
        <v>-0.968</v>
      </c>
      <c r="AN306" s="5" t="n">
        <v>10.421</v>
      </c>
      <c r="AO306" s="5" t="n">
        <v>0.181</v>
      </c>
      <c r="AP306" s="5" t="n">
        <v>1</v>
      </c>
      <c r="AQ306" s="5" t="n">
        <v>0.619</v>
      </c>
      <c r="AR306" s="5" t="n">
        <v>0.114</v>
      </c>
      <c r="AS306" s="5" t="n">
        <v>0.278</v>
      </c>
      <c r="AT306" s="5" t="n">
        <v>1.059</v>
      </c>
      <c r="AU306" s="5" t="n">
        <v>0.181</v>
      </c>
      <c r="AV306" s="5" t="n">
        <v>1</v>
      </c>
      <c r="AW306" s="5" t="n">
        <v>0.599</v>
      </c>
      <c r="AX306" s="5" t="n">
        <v>0.114</v>
      </c>
      <c r="AY306" s="5" t="n">
        <v>0.296</v>
      </c>
      <c r="AZ306" s="5" t="n">
        <v>1.058</v>
      </c>
      <c r="BA306" s="5" t="n">
        <v>0.181</v>
      </c>
      <c r="BB306" s="5" t="n">
        <v>1</v>
      </c>
      <c r="BC306" s="5" t="n">
        <v>0.439</v>
      </c>
      <c r="BD306" s="5" t="n">
        <v>0.114</v>
      </c>
      <c r="BE306" s="5" t="n">
        <v>0.186</v>
      </c>
      <c r="BF306" s="5" t="n">
        <v>0.739</v>
      </c>
      <c r="BG306" s="5" t="n">
        <v>0.181</v>
      </c>
      <c r="BH306" s="5" t="n">
        <v>1</v>
      </c>
      <c r="BI306" s="5" t="n">
        <v>0.505</v>
      </c>
      <c r="BJ306" s="5" t="n">
        <v>0.114</v>
      </c>
      <c r="BK306" s="5" t="n">
        <v>0.238</v>
      </c>
      <c r="BL306" s="5" t="n">
        <v>0.877</v>
      </c>
      <c r="BM306" s="5" t="n">
        <v>0.181</v>
      </c>
      <c r="BN306" s="5" t="n">
        <v>1</v>
      </c>
      <c r="BO306" s="5" t="n">
        <v>0</v>
      </c>
      <c r="BP306" s="5" t="n">
        <v>-0.036</v>
      </c>
      <c r="BQ306" s="5" t="n">
        <v>0.225</v>
      </c>
      <c r="BR306" s="5" t="n">
        <v>0</v>
      </c>
      <c r="BS306" s="5" t="n">
        <v>1</v>
      </c>
      <c r="BT306" s="5" t="n">
        <v>0</v>
      </c>
      <c r="BU306" s="5" t="n">
        <v>-0.036</v>
      </c>
      <c r="BV306" s="5" t="n">
        <v>0.117</v>
      </c>
      <c r="BW306" s="5" t="n">
        <v>0</v>
      </c>
      <c r="BX306" s="5" t="n">
        <v>1</v>
      </c>
      <c r="BY306" s="5" t="n">
        <v>11.787</v>
      </c>
      <c r="BZ306" s="5" t="n">
        <v>0</v>
      </c>
      <c r="CA306" s="5" t="n">
        <v>11.787</v>
      </c>
      <c r="CB306" s="5" t="n">
        <v>0</v>
      </c>
      <c r="CC306" s="5" t="n">
        <v>78.125</v>
      </c>
      <c r="CD306" s="5" t="n">
        <v>7.95</v>
      </c>
      <c r="CE306" s="5" t="n">
        <v>-48.001</v>
      </c>
      <c r="CF306" s="5" t="n">
        <v>35.586</v>
      </c>
      <c r="CG306" s="5" t="n">
        <v>0</v>
      </c>
      <c r="CH306" s="5" t="n">
        <v>1</v>
      </c>
      <c r="CI306" s="5" t="n">
        <v>0</v>
      </c>
      <c r="CJ306" s="5" t="n">
        <v>0</v>
      </c>
      <c r="CK306" s="5" t="n">
        <v>0</v>
      </c>
      <c r="CL306" s="5" t="n">
        <v>0</v>
      </c>
      <c r="CM306" s="5" t="n">
        <v>0</v>
      </c>
      <c r="CN306" s="5" t="n">
        <v>0</v>
      </c>
      <c r="CO306" s="5" t="n">
        <v>0</v>
      </c>
      <c r="CP306" s="5" t="n">
        <v>0</v>
      </c>
      <c r="CQ306" s="5" t="n">
        <v>1.198</v>
      </c>
      <c r="CR306" s="5" t="n">
        <v>0.852</v>
      </c>
      <c r="CS306" s="5" t="n">
        <v>2.702</v>
      </c>
      <c r="CT306" s="5" t="n">
        <v>4.753</v>
      </c>
      <c r="CU306" s="5" t="n">
        <v>15.162</v>
      </c>
    </row>
    <row r="307">
      <c r="A307" s="5" t="inlineStr">
        <is>
          <t>GHA2022</t>
        </is>
      </c>
      <c r="B307" s="5" t="inlineStr">
        <is>
          <t>GHA</t>
        </is>
      </c>
      <c r="C307" s="5" t="inlineStr">
        <is>
          <t>GHA</t>
        </is>
      </c>
      <c r="D307" s="5" t="inlineStr">
        <is>
          <t>Ghana</t>
        </is>
      </c>
      <c r="E307" s="5" t="n">
        <v>2022</v>
      </c>
      <c r="F307" s="5" t="n">
        <v>0.185</v>
      </c>
      <c r="G307" s="5" t="n">
        <v>11.72</v>
      </c>
      <c r="H307" s="5" t="n">
        <v>1.235</v>
      </c>
      <c r="I307" s="5" t="n">
        <v>0.5659999999999999</v>
      </c>
      <c r="J307" s="5" t="n">
        <v>12.286</v>
      </c>
      <c r="K307" s="5" t="n">
        <v>0</v>
      </c>
      <c r="L307" s="5" t="n">
        <v>1</v>
      </c>
      <c r="M307" s="5" t="n">
        <v>9.782999999999999</v>
      </c>
      <c r="N307" s="5" t="n">
        <v>3.704</v>
      </c>
      <c r="O307" s="5" t="n">
        <v>0.328</v>
      </c>
      <c r="P307" s="5" t="n">
        <v>10.111</v>
      </c>
      <c r="Q307" s="5" t="n">
        <v>0</v>
      </c>
      <c r="R307" s="5" t="n">
        <v>1</v>
      </c>
      <c r="S307" s="5" t="n">
        <v>17.893</v>
      </c>
      <c r="T307" s="5" t="n">
        <v>7.408</v>
      </c>
      <c r="U307" s="5" t="n">
        <v>0.819</v>
      </c>
      <c r="V307" s="5" t="n">
        <v>21.874</v>
      </c>
      <c r="W307" s="5" t="n">
        <v>0.185</v>
      </c>
      <c r="X307" s="5" t="n">
        <v>1</v>
      </c>
      <c r="Y307" s="5" t="n">
        <v>7.724</v>
      </c>
      <c r="Z307" s="5" t="n">
        <v>0.732</v>
      </c>
      <c r="AA307" s="5" t="n">
        <v>1.405</v>
      </c>
      <c r="AB307" s="5" t="n">
        <v>9.129</v>
      </c>
      <c r="AC307" s="5" t="n">
        <v>0</v>
      </c>
      <c r="AD307" s="5" t="n">
        <v>1</v>
      </c>
      <c r="AE307" s="5" t="n">
        <v>8.430999999999999</v>
      </c>
      <c r="AF307" s="5" t="n">
        <v>1.436</v>
      </c>
      <c r="AG307" s="5" t="n">
        <v>1.405</v>
      </c>
      <c r="AH307" s="5" t="n">
        <v>9.835000000000001</v>
      </c>
      <c r="AI307" s="5" t="n">
        <v>0</v>
      </c>
      <c r="AJ307" s="5" t="n">
        <v>1</v>
      </c>
      <c r="AK307" s="5" t="n">
        <v>12.67</v>
      </c>
      <c r="AL307" s="5" t="n">
        <v>5.509</v>
      </c>
      <c r="AM307" s="5" t="n">
        <v>-0.778</v>
      </c>
      <c r="AN307" s="5" t="n">
        <v>13.902</v>
      </c>
      <c r="AO307" s="5" t="n">
        <v>0.185</v>
      </c>
      <c r="AP307" s="5" t="n">
        <v>1</v>
      </c>
      <c r="AQ307" s="5" t="n">
        <v>0.861</v>
      </c>
      <c r="AR307" s="5" t="n">
        <v>0.123</v>
      </c>
      <c r="AS307" s="5" t="n">
        <v>0.312</v>
      </c>
      <c r="AT307" s="5" t="n">
        <v>1.39</v>
      </c>
      <c r="AU307" s="5" t="n">
        <v>0.185</v>
      </c>
      <c r="AV307" s="5" t="n">
        <v>1</v>
      </c>
      <c r="AW307" s="5" t="n">
        <v>0.986</v>
      </c>
      <c r="AX307" s="5" t="n">
        <v>0.123</v>
      </c>
      <c r="AY307" s="5" t="n">
        <v>0.365</v>
      </c>
      <c r="AZ307" s="5" t="n">
        <v>1.601</v>
      </c>
      <c r="BA307" s="5" t="n">
        <v>0.185</v>
      </c>
      <c r="BB307" s="5" t="n">
        <v>1</v>
      </c>
      <c r="BC307" s="5" t="n">
        <v>0.598</v>
      </c>
      <c r="BD307" s="5" t="n">
        <v>0.123</v>
      </c>
      <c r="BE307" s="5" t="n">
        <v>0.101</v>
      </c>
      <c r="BF307" s="5" t="n">
        <v>0.828</v>
      </c>
      <c r="BG307" s="5" t="n">
        <v>0.185</v>
      </c>
      <c r="BH307" s="5" t="n">
        <v>1</v>
      </c>
      <c r="BI307" s="5" t="n">
        <v>0.612</v>
      </c>
      <c r="BJ307" s="5" t="n">
        <v>0.123</v>
      </c>
      <c r="BK307" s="5" t="n">
        <v>0.59</v>
      </c>
      <c r="BL307" s="5" t="n">
        <v>1.425</v>
      </c>
      <c r="BM307" s="5" t="n">
        <v>0.185</v>
      </c>
      <c r="BN307" s="5" t="n">
        <v>1</v>
      </c>
      <c r="BO307" s="5" t="n">
        <v>0</v>
      </c>
      <c r="BP307" s="5" t="n">
        <v>-0.036</v>
      </c>
      <c r="BQ307" s="5" t="n">
        <v>0.106</v>
      </c>
      <c r="BR307" s="5" t="n">
        <v>0</v>
      </c>
      <c r="BS307" s="5" t="n">
        <v>1</v>
      </c>
      <c r="BT307" s="5" t="n">
        <v>0</v>
      </c>
      <c r="BU307" s="5" t="n">
        <v>-0.036</v>
      </c>
      <c r="BV307" s="5" t="n">
        <v>0.098</v>
      </c>
      <c r="BW307" s="5" t="n">
        <v>0</v>
      </c>
      <c r="BX307" s="5" t="n">
        <v>1</v>
      </c>
      <c r="BY307" s="5" t="n">
        <v>12.729</v>
      </c>
      <c r="BZ307" s="5" t="n">
        <v>0</v>
      </c>
      <c r="CA307" s="5" t="n">
        <v>12.729</v>
      </c>
      <c r="CB307" s="5" t="n">
        <v>0</v>
      </c>
      <c r="CC307" s="5" t="n">
        <v>97.90000000000001</v>
      </c>
      <c r="CD307" s="5" t="n">
        <v>7.95</v>
      </c>
      <c r="CE307" s="5" t="n">
        <v>-34.232</v>
      </c>
      <c r="CF307" s="5" t="n">
        <v>75.446</v>
      </c>
      <c r="CG307" s="5" t="n">
        <v>0</v>
      </c>
      <c r="CH307" s="5" t="n">
        <v>1</v>
      </c>
      <c r="CI307" s="5" t="n">
        <v>0</v>
      </c>
      <c r="CJ307" s="5" t="n">
        <v>0</v>
      </c>
      <c r="CK307" s="5" t="n">
        <v>0</v>
      </c>
      <c r="CL307" s="5" t="n">
        <v>0</v>
      </c>
      <c r="CM307" s="5" t="n">
        <v>0</v>
      </c>
      <c r="CN307" s="5" t="n">
        <v>0</v>
      </c>
      <c r="CO307" s="5" t="n">
        <v>0</v>
      </c>
      <c r="CP307" s="5" t="n">
        <v>0</v>
      </c>
      <c r="CQ307" s="5" t="n">
        <v>1.294</v>
      </c>
      <c r="CR307" s="5" t="n">
        <v>0.855</v>
      </c>
      <c r="CS307" s="5" t="n">
        <v>2.918</v>
      </c>
      <c r="CT307" s="5" t="n">
        <v>10.485</v>
      </c>
      <c r="CU307" s="5" t="n">
        <v>31.326</v>
      </c>
    </row>
    <row r="308">
      <c r="A308" s="5" t="inlineStr">
        <is>
          <t>GHA2023</t>
        </is>
      </c>
      <c r="B308" s="5" t="inlineStr">
        <is>
          <t>GHA</t>
        </is>
      </c>
      <c r="C308" s="5" t="inlineStr">
        <is>
          <t>GHA</t>
        </is>
      </c>
      <c r="D308" s="5" t="inlineStr">
        <is>
          <t>Ghana</t>
        </is>
      </c>
      <c r="E308" s="5" t="n">
        <v>2023</v>
      </c>
      <c r="F308" s="5" t="n">
        <v>0.185</v>
      </c>
      <c r="G308" s="5" t="n">
        <v>6.147</v>
      </c>
      <c r="H308" s="5" t="n">
        <v>1.286</v>
      </c>
      <c r="I308" s="5" t="n">
        <v>0.273</v>
      </c>
      <c r="J308" s="5" t="n">
        <v>6.42</v>
      </c>
      <c r="K308" s="5" t="n">
        <v>0</v>
      </c>
      <c r="L308" s="5" t="n">
        <v>1</v>
      </c>
      <c r="M308" s="5" t="n">
        <v>7.886</v>
      </c>
      <c r="N308" s="5" t="n">
        <v>3.857</v>
      </c>
      <c r="O308" s="5" t="n">
        <v>0.227</v>
      </c>
      <c r="P308" s="5" t="n">
        <v>8.113</v>
      </c>
      <c r="Q308" s="5" t="n">
        <v>0</v>
      </c>
      <c r="R308" s="5" t="n">
        <v>1</v>
      </c>
      <c r="S308" s="5" t="n">
        <v>12.575</v>
      </c>
      <c r="T308" s="5" t="n">
        <v>7.714</v>
      </c>
      <c r="U308" s="5" t="n">
        <v>0.536</v>
      </c>
      <c r="V308" s="5" t="n">
        <v>15.225</v>
      </c>
      <c r="W308" s="5" t="n">
        <v>0.185</v>
      </c>
      <c r="X308" s="5" t="n">
        <v>1</v>
      </c>
      <c r="Y308" s="5" t="n">
        <v>3.79</v>
      </c>
      <c r="Z308" s="5" t="n">
        <v>0.359</v>
      </c>
      <c r="AA308" s="5" t="n">
        <v>0.912</v>
      </c>
      <c r="AB308" s="5" t="n">
        <v>4.702</v>
      </c>
      <c r="AC308" s="5" t="n">
        <v>0</v>
      </c>
      <c r="AD308" s="5" t="n">
        <v>1</v>
      </c>
      <c r="AE308" s="5" t="n">
        <v>4.542</v>
      </c>
      <c r="AF308" s="5" t="n">
        <v>0.774</v>
      </c>
      <c r="AG308" s="5" t="n">
        <v>0.912</v>
      </c>
      <c r="AH308" s="5" t="n">
        <v>5.454</v>
      </c>
      <c r="AI308" s="5" t="n">
        <v>0</v>
      </c>
      <c r="AJ308" s="5" t="n">
        <v>1</v>
      </c>
      <c r="AK308" s="5" t="n">
        <v>9.055</v>
      </c>
      <c r="AL308" s="5" t="n">
        <v>3.937</v>
      </c>
      <c r="AM308" s="5" t="n">
        <v>-0.9350000000000001</v>
      </c>
      <c r="AN308" s="5" t="n">
        <v>9.428000000000001</v>
      </c>
      <c r="AO308" s="5" t="n">
        <v>0.185</v>
      </c>
      <c r="AP308" s="5" t="n">
        <v>1</v>
      </c>
      <c r="AQ308" s="5" t="n">
        <v>0.76</v>
      </c>
      <c r="AR308" s="5" t="n">
        <v>0.129</v>
      </c>
      <c r="AS308" s="5" t="n">
        <v>0.271</v>
      </c>
      <c r="AT308" s="5" t="n">
        <v>1.222</v>
      </c>
      <c r="AU308" s="5" t="n">
        <v>0.185</v>
      </c>
      <c r="AV308" s="5" t="n">
        <v>1</v>
      </c>
      <c r="AW308" s="5" t="n">
        <v>0.8110000000000001</v>
      </c>
      <c r="AX308" s="5" t="n">
        <v>0.129</v>
      </c>
      <c r="AY308" s="5" t="n">
        <v>0.281</v>
      </c>
      <c r="AZ308" s="5" t="n">
        <v>1.295</v>
      </c>
      <c r="BA308" s="5" t="n">
        <v>0.185</v>
      </c>
      <c r="BB308" s="5" t="n">
        <v>1</v>
      </c>
      <c r="BC308" s="5" t="n">
        <v>0.535</v>
      </c>
      <c r="BD308" s="5" t="n">
        <v>0.129</v>
      </c>
      <c r="BE308" s="5" t="n">
        <v>0.082</v>
      </c>
      <c r="BF308" s="5" t="n">
        <v>0.731</v>
      </c>
      <c r="BG308" s="5" t="n">
        <v>0.185</v>
      </c>
      <c r="BH308" s="5" t="n">
        <v>1</v>
      </c>
      <c r="BI308" s="5" t="n">
        <v>0.579</v>
      </c>
      <c r="BJ308" s="5" t="n">
        <v>0.129</v>
      </c>
      <c r="BK308" s="5" t="n">
        <v>0.408</v>
      </c>
      <c r="BL308" s="5" t="n">
        <v>1.17</v>
      </c>
      <c r="BM308" s="5" t="n">
        <v>0.185</v>
      </c>
      <c r="BN308" s="5" t="n">
        <v>1</v>
      </c>
      <c r="BO308" s="5" t="n">
        <v>0</v>
      </c>
      <c r="BP308" s="5" t="n">
        <v>-0.036</v>
      </c>
      <c r="BQ308" s="5" t="n">
        <v>0.13</v>
      </c>
      <c r="BR308" s="5" t="n">
        <v>0</v>
      </c>
      <c r="BS308" s="5" t="n">
        <v>1</v>
      </c>
      <c r="BT308" s="5" t="n">
        <v>0</v>
      </c>
      <c r="BU308" s="5" t="n">
        <v>-0.036</v>
      </c>
      <c r="BV308" s="5" t="n">
        <v>0.138</v>
      </c>
      <c r="BW308" s="5" t="n">
        <v>0</v>
      </c>
      <c r="BX308" s="5" t="n">
        <v>1</v>
      </c>
      <c r="BY308" s="5" t="n">
        <v>13.254</v>
      </c>
      <c r="BZ308" s="5" t="n">
        <v>0</v>
      </c>
      <c r="CA308" s="5" t="n">
        <v>13.254</v>
      </c>
      <c r="CB308" s="5" t="n">
        <v>0</v>
      </c>
      <c r="CC308" s="5" t="n">
        <v>83.248</v>
      </c>
      <c r="CD308" s="5" t="n">
        <v>7.95</v>
      </c>
      <c r="CE308" s="5" t="n">
        <v>12.887</v>
      </c>
      <c r="CF308" s="5" t="n">
        <v>113.92</v>
      </c>
      <c r="CG308" s="5" t="n">
        <v>0</v>
      </c>
      <c r="CH308" s="5" t="n">
        <v>1</v>
      </c>
      <c r="CI308" s="5" t="n">
        <v>0</v>
      </c>
      <c r="CJ308" s="5" t="n">
        <v>0</v>
      </c>
      <c r="CK308" s="5" t="n">
        <v>0</v>
      </c>
      <c r="CL308" s="5" t="n">
        <v>0</v>
      </c>
      <c r="CM308" s="5" t="n">
        <v>0</v>
      </c>
      <c r="CN308" s="5" t="n">
        <v>0</v>
      </c>
      <c r="CO308" s="5" t="n">
        <v>0</v>
      </c>
      <c r="CP308" s="5" t="n">
        <v>0</v>
      </c>
      <c r="CQ308" s="5" t="n">
        <v>1.348</v>
      </c>
      <c r="CR308" s="5" t="n">
        <v>0.83</v>
      </c>
      <c r="CS308" s="5" t="n">
        <v>3.038</v>
      </c>
      <c r="CT308" s="5" t="n">
        <v>4.861</v>
      </c>
      <c r="CU308" s="5" t="n">
        <v>11.622</v>
      </c>
    </row>
    <row r="309">
      <c r="A309" s="5" t="inlineStr">
        <is>
          <t>GHA2024</t>
        </is>
      </c>
      <c r="B309" s="5" t="inlineStr">
        <is>
          <t>GHA</t>
        </is>
      </c>
      <c r="C309" s="5" t="inlineStr">
        <is>
          <t>GHA</t>
        </is>
      </c>
      <c r="D309" s="5" t="inlineStr">
        <is>
          <t>Ghana</t>
        </is>
      </c>
      <c r="E309" s="5" t="n">
        <v>2024</v>
      </c>
      <c r="F309" s="5" t="n">
        <v>0.185</v>
      </c>
      <c r="G309" s="5" t="n">
        <v>5.575</v>
      </c>
      <c r="H309" s="5" t="n">
        <v>1.324</v>
      </c>
      <c r="I309" s="5" t="n">
        <v>0.213</v>
      </c>
      <c r="J309" s="5" t="n">
        <v>5.787</v>
      </c>
      <c r="K309" s="5" t="n">
        <v>0</v>
      </c>
      <c r="L309" s="5" t="n">
        <v>1</v>
      </c>
      <c r="M309" s="5" t="n">
        <v>7.124</v>
      </c>
      <c r="N309" s="5" t="n">
        <v>3.971</v>
      </c>
      <c r="O309" s="5" t="n">
        <v>0.158</v>
      </c>
      <c r="P309" s="5" t="n">
        <v>7.281</v>
      </c>
      <c r="Q309" s="5" t="n">
        <v>0</v>
      </c>
      <c r="R309" s="5" t="n">
        <v>1</v>
      </c>
      <c r="S309" s="5" t="n">
        <v>12.193</v>
      </c>
      <c r="T309" s="5" t="n">
        <v>7.942</v>
      </c>
      <c r="U309" s="5" t="n">
        <v>0.525</v>
      </c>
      <c r="V309" s="5" t="n">
        <v>14.7</v>
      </c>
      <c r="W309" s="5" t="n">
        <v>0.185</v>
      </c>
      <c r="X309" s="5" t="n">
        <v>1</v>
      </c>
      <c r="Y309" s="5" t="n">
        <v>3.902</v>
      </c>
      <c r="Z309" s="5" t="n">
        <v>0.37</v>
      </c>
      <c r="AA309" s="5" t="n">
        <v>0.924</v>
      </c>
      <c r="AB309" s="5" t="n">
        <v>4.826</v>
      </c>
      <c r="AC309" s="5" t="n">
        <v>0</v>
      </c>
      <c r="AD309" s="5" t="n">
        <v>1</v>
      </c>
      <c r="AE309" s="5" t="n">
        <v>4.676</v>
      </c>
      <c r="AF309" s="5" t="n">
        <v>0.797</v>
      </c>
      <c r="AG309" s="5" t="n">
        <v>0.924</v>
      </c>
      <c r="AH309" s="5" t="n">
        <v>5.6</v>
      </c>
      <c r="AI309" s="5" t="n">
        <v>0</v>
      </c>
      <c r="AJ309" s="5" t="n">
        <v>1</v>
      </c>
      <c r="AK309" s="5" t="n">
        <v>9.321999999999999</v>
      </c>
      <c r="AL309" s="5" t="n">
        <v>4.053</v>
      </c>
      <c r="AM309" s="5" t="n">
        <v>-1.002</v>
      </c>
      <c r="AN309" s="5" t="n">
        <v>9.616</v>
      </c>
      <c r="AO309" s="5" t="n">
        <v>0.185</v>
      </c>
      <c r="AP309" s="5" t="n">
        <v>1</v>
      </c>
      <c r="AQ309" s="5" t="n">
        <v>0.724</v>
      </c>
      <c r="AR309" s="5" t="n">
        <v>0.132</v>
      </c>
      <c r="AS309" s="5" t="n">
        <v>0.406</v>
      </c>
      <c r="AT309" s="5" t="n">
        <v>1.34</v>
      </c>
      <c r="AU309" s="5" t="n">
        <v>0.185</v>
      </c>
      <c r="AV309" s="5" t="n">
        <v>1</v>
      </c>
      <c r="AW309" s="5" t="n">
        <v>0.75</v>
      </c>
      <c r="AX309" s="5" t="n">
        <v>0.132</v>
      </c>
      <c r="AY309" s="5" t="n">
        <v>0.368</v>
      </c>
      <c r="AZ309" s="5" t="n">
        <v>1.325</v>
      </c>
      <c r="BA309" s="5" t="n">
        <v>0.185</v>
      </c>
      <c r="BB309" s="5" t="n">
        <v>1</v>
      </c>
      <c r="BC309" s="5" t="n">
        <v>0.513</v>
      </c>
      <c r="BD309" s="5" t="n">
        <v>0.132</v>
      </c>
      <c r="BE309" s="5" t="n">
        <v>0.09</v>
      </c>
      <c r="BF309" s="5" t="n">
        <v>0.715</v>
      </c>
      <c r="BG309" s="5" t="n">
        <v>0.185</v>
      </c>
      <c r="BH309" s="5" t="n">
        <v>1</v>
      </c>
      <c r="BI309" s="5" t="n">
        <v>0.591</v>
      </c>
      <c r="BJ309" s="5" t="n">
        <v>0.132</v>
      </c>
      <c r="BK309" s="5" t="n">
        <v>0.313</v>
      </c>
      <c r="BL309" s="5" t="n">
        <v>1.072</v>
      </c>
      <c r="BM309" s="5" t="n">
        <v>0.185</v>
      </c>
      <c r="BN309" s="5" t="n">
        <v>1</v>
      </c>
      <c r="BO309" s="5" t="n">
        <v>0</v>
      </c>
      <c r="BP309" s="5" t="n">
        <v>-0.037</v>
      </c>
      <c r="BQ309" s="5" t="n">
        <v>0.14</v>
      </c>
      <c r="BR309" s="5" t="n">
        <v>0</v>
      </c>
      <c r="BS309" s="5" t="n">
        <v>1</v>
      </c>
      <c r="BT309" s="5" t="n">
        <v>0</v>
      </c>
      <c r="BU309" s="5" t="n">
        <v>-0.037</v>
      </c>
      <c r="BV309" s="5" t="n">
        <v>0.16</v>
      </c>
      <c r="BW309" s="5" t="n">
        <v>0</v>
      </c>
      <c r="BX309" s="5" t="n">
        <v>1</v>
      </c>
      <c r="BY309" s="5" t="n">
        <v>13.646</v>
      </c>
      <c r="BZ309" s="5" t="n">
        <v>0</v>
      </c>
      <c r="CA309" s="5" t="n">
        <v>13.646</v>
      </c>
      <c r="CB309" s="5" t="n">
        <v>0</v>
      </c>
      <c r="CC309" s="5" t="n">
        <v>82.58799999999999</v>
      </c>
      <c r="CD309" s="5" t="n">
        <v>7.95</v>
      </c>
      <c r="CE309" s="5" t="n">
        <v>-0.579</v>
      </c>
      <c r="CF309" s="5" t="n">
        <v>97.18000000000001</v>
      </c>
      <c r="CG309" s="5" t="n">
        <v>0</v>
      </c>
      <c r="CH309" s="5" t="n">
        <v>1</v>
      </c>
      <c r="CI309" s="5" t="n">
        <v>0</v>
      </c>
      <c r="CJ309" s="5" t="n">
        <v>0</v>
      </c>
      <c r="CK309" s="5" t="n">
        <v>0</v>
      </c>
      <c r="CL309" s="5" t="n">
        <v>0</v>
      </c>
      <c r="CM309" s="5" t="n">
        <v>0</v>
      </c>
      <c r="CN309" s="5" t="n">
        <v>0</v>
      </c>
      <c r="CO309" s="5" t="n">
        <v>0</v>
      </c>
      <c r="CP309" s="5" t="n">
        <v>0</v>
      </c>
      <c r="CQ309" s="5" t="n">
        <v>1.387</v>
      </c>
      <c r="CR309" s="5" t="n">
        <v>0.83</v>
      </c>
      <c r="CS309" s="5" t="n">
        <v>3.128</v>
      </c>
      <c r="CT309" s="5" t="n">
        <v>4.251</v>
      </c>
      <c r="CU309" s="5" t="n">
        <v>10.168</v>
      </c>
    </row>
    <row r="310">
      <c r="A310" s="5" t="inlineStr">
        <is>
          <t>GIB2021</t>
        </is>
      </c>
      <c r="B310" s="5" t="inlineStr">
        <is>
          <t>GIB</t>
        </is>
      </c>
      <c r="C310" s="5" t="inlineStr">
        <is>
          <t>GIB</t>
        </is>
      </c>
      <c r="D310" s="5" t="inlineStr">
        <is>
          <t>Gibraltar</t>
        </is>
      </c>
      <c r="E310" s="5" t="n">
        <v>2021</v>
      </c>
      <c r="F310" s="5" t="n">
        <v>0</v>
      </c>
      <c r="G310" s="5" t="n">
        <v>5.553</v>
      </c>
      <c r="H310" s="5" t="n">
        <v>1.143</v>
      </c>
      <c r="I310" s="5" t="n">
        <v>0</v>
      </c>
      <c r="J310" s="5" t="n">
        <v>5.553</v>
      </c>
      <c r="K310" s="5" t="n">
        <v>0</v>
      </c>
      <c r="L310" s="5" t="n">
        <v>1</v>
      </c>
      <c r="M310" s="5" t="n">
        <v>7.964</v>
      </c>
      <c r="N310" s="5" t="n">
        <v>3.43</v>
      </c>
      <c r="O310" s="5" t="n">
        <v>0</v>
      </c>
      <c r="P310" s="5" t="n">
        <v>7.964</v>
      </c>
      <c r="Q310" s="5" t="n">
        <v>0</v>
      </c>
      <c r="R310" s="5" t="n">
        <v>1</v>
      </c>
      <c r="S310" s="5" t="n">
        <v>11.27</v>
      </c>
      <c r="T310" s="5" t="n">
        <v>6.86</v>
      </c>
      <c r="U310" s="5" t="n">
        <v>0</v>
      </c>
      <c r="V310" s="5" t="n">
        <v>11.27</v>
      </c>
      <c r="W310" s="5" t="n">
        <v>0</v>
      </c>
      <c r="X310" s="5" t="n">
        <v>1</v>
      </c>
      <c r="Y310" s="5" t="n">
        <v>16.305</v>
      </c>
      <c r="Z310" s="5" t="n">
        <v>2.204</v>
      </c>
      <c r="AA310" s="5" t="n">
        <v>0</v>
      </c>
      <c r="AB310" s="5" t="n">
        <v>16.305</v>
      </c>
      <c r="AC310" s="5" t="n">
        <v>0</v>
      </c>
      <c r="AD310" s="5" t="n">
        <v>1</v>
      </c>
      <c r="AE310" s="5" t="n">
        <v>17.449</v>
      </c>
      <c r="AF310" s="5" t="n">
        <v>4.08</v>
      </c>
      <c r="AG310" s="5" t="n">
        <v>0</v>
      </c>
      <c r="AH310" s="5" t="n">
        <v>17.449</v>
      </c>
      <c r="AI310" s="5" t="n">
        <v>0</v>
      </c>
      <c r="AJ310" s="5" t="n">
        <v>1</v>
      </c>
      <c r="AK310" s="5" t="n">
        <v>24.309</v>
      </c>
      <c r="AL310" s="5" t="n">
        <v>12.947</v>
      </c>
      <c r="AM310" s="5" t="n">
        <v>0</v>
      </c>
      <c r="AN310" s="5" t="n">
        <v>24.309</v>
      </c>
      <c r="AO310" s="5" t="n">
        <v>0</v>
      </c>
      <c r="AP310" s="5" t="n">
        <v>1</v>
      </c>
      <c r="AQ310" s="5" t="n">
        <v>0.619</v>
      </c>
      <c r="AR310" s="5" t="n">
        <v>0.114</v>
      </c>
      <c r="AS310" s="5" t="n">
        <v>0</v>
      </c>
      <c r="AT310" s="5" t="n">
        <v>0.619</v>
      </c>
      <c r="AU310" s="5" t="n">
        <v>0</v>
      </c>
      <c r="AV310" s="5" t="n">
        <v>1</v>
      </c>
      <c r="AW310" s="5" t="n">
        <v>0.599</v>
      </c>
      <c r="AX310" s="5" t="n">
        <v>0.114</v>
      </c>
      <c r="AY310" s="5" t="n">
        <v>0</v>
      </c>
      <c r="AZ310" s="5" t="n">
        <v>0.599</v>
      </c>
      <c r="BA310" s="5" t="n">
        <v>0</v>
      </c>
      <c r="BB310" s="5" t="n">
        <v>1</v>
      </c>
      <c r="BC310" s="5" t="n">
        <v>0.439</v>
      </c>
      <c r="BD310" s="5" t="n">
        <v>0.114</v>
      </c>
      <c r="BE310" s="5" t="n">
        <v>0</v>
      </c>
      <c r="BF310" s="5" t="n">
        <v>0.439</v>
      </c>
      <c r="BG310" s="5" t="n">
        <v>0</v>
      </c>
      <c r="BH310" s="5" t="n">
        <v>1</v>
      </c>
      <c r="BI310" s="5" t="n">
        <v>0.505</v>
      </c>
      <c r="BJ310" s="5" t="n">
        <v>0.114</v>
      </c>
      <c r="BK310" s="5" t="n">
        <v>0</v>
      </c>
      <c r="BL310" s="5" t="n">
        <v>0.505</v>
      </c>
      <c r="BM310" s="5" t="n">
        <v>0</v>
      </c>
      <c r="BN310" s="5" t="n">
        <v>1</v>
      </c>
      <c r="BO310" s="5" t="n">
        <v>0</v>
      </c>
      <c r="BP310" s="5" t="n">
        <v>0</v>
      </c>
      <c r="BQ310" s="5" t="n">
        <v>0</v>
      </c>
      <c r="BR310" s="5" t="n">
        <v>0</v>
      </c>
      <c r="BS310" s="5" t="n">
        <v>1</v>
      </c>
      <c r="BT310" s="5" t="n">
        <v>0</v>
      </c>
      <c r="BU310" s="5" t="n">
        <v>0</v>
      </c>
      <c r="BV310" s="5" t="n">
        <v>0</v>
      </c>
      <c r="BW310" s="5" t="n">
        <v>0</v>
      </c>
      <c r="BX310" s="5" t="n">
        <v>1</v>
      </c>
      <c r="BY310" s="5" t="n">
        <v>11.787</v>
      </c>
      <c r="BZ310" s="5" t="n">
        <v>0</v>
      </c>
      <c r="CA310" s="5" t="n">
        <v>11.787</v>
      </c>
      <c r="CB310" s="5" t="n">
        <v>0</v>
      </c>
      <c r="CC310" s="5" t="n">
        <v>78.125</v>
      </c>
      <c r="CD310" s="5" t="n">
        <v>7.95</v>
      </c>
      <c r="CE310" s="5" t="n">
        <v>0</v>
      </c>
      <c r="CF310" s="5" t="n">
        <v>78.125</v>
      </c>
      <c r="CG310" s="5" t="n">
        <v>0</v>
      </c>
      <c r="CH310" s="5" t="n">
        <v>1</v>
      </c>
      <c r="CI310" s="5" t="n">
        <v>0</v>
      </c>
      <c r="CJ310" s="5" t="n">
        <v>0</v>
      </c>
      <c r="CK310" s="5" t="n">
        <v>0</v>
      </c>
      <c r="CL310" s="5" t="n">
        <v>0</v>
      </c>
      <c r="CM310" s="5" t="n">
        <v>0</v>
      </c>
      <c r="CN310" s="5" t="n">
        <v>0</v>
      </c>
      <c r="CO310" s="5" t="n">
        <v>0</v>
      </c>
      <c r="CP310" s="5" t="n">
        <v>0</v>
      </c>
      <c r="CQ310" s="5" t="n">
        <v>1.198</v>
      </c>
      <c r="CR310" s="5" t="n">
        <v>0</v>
      </c>
      <c r="CS310" s="5" t="n">
        <v>4.776</v>
      </c>
      <c r="CT310" s="5" t="n">
        <v>4.41</v>
      </c>
      <c r="CU310" s="5" t="n">
        <v>15.162</v>
      </c>
    </row>
    <row r="311">
      <c r="A311" s="5" t="inlineStr">
        <is>
          <t>GIB2022</t>
        </is>
      </c>
      <c r="B311" s="5" t="inlineStr">
        <is>
          <t>GIB</t>
        </is>
      </c>
      <c r="C311" s="5" t="inlineStr">
        <is>
          <t>GIB</t>
        </is>
      </c>
      <c r="D311" s="5" t="inlineStr">
        <is>
          <t>Gibraltar</t>
        </is>
      </c>
      <c r="E311" s="5" t="n">
        <v>2022</v>
      </c>
      <c r="F311" s="5" t="n">
        <v>0</v>
      </c>
      <c r="G311" s="5" t="n">
        <v>7.077</v>
      </c>
      <c r="H311" s="5" t="n">
        <v>1.235</v>
      </c>
      <c r="I311" s="5" t="n">
        <v>0</v>
      </c>
      <c r="J311" s="5" t="n">
        <v>7.077</v>
      </c>
      <c r="K311" s="5" t="n">
        <v>0</v>
      </c>
      <c r="L311" s="5" t="n">
        <v>1</v>
      </c>
      <c r="M311" s="5" t="n">
        <v>9.782999999999999</v>
      </c>
      <c r="N311" s="5" t="n">
        <v>3.704</v>
      </c>
      <c r="O311" s="5" t="n">
        <v>0</v>
      </c>
      <c r="P311" s="5" t="n">
        <v>9.782999999999999</v>
      </c>
      <c r="Q311" s="5" t="n">
        <v>0</v>
      </c>
      <c r="R311" s="5" t="n">
        <v>1</v>
      </c>
      <c r="S311" s="5" t="n">
        <v>13.25</v>
      </c>
      <c r="T311" s="5" t="n">
        <v>7.408</v>
      </c>
      <c r="U311" s="5" t="n">
        <v>0</v>
      </c>
      <c r="V311" s="5" t="n">
        <v>13.25</v>
      </c>
      <c r="W311" s="5" t="n">
        <v>0</v>
      </c>
      <c r="X311" s="5" t="n">
        <v>1</v>
      </c>
      <c r="Y311" s="5" t="n">
        <v>32.56</v>
      </c>
      <c r="Z311" s="5" t="n">
        <v>4.401</v>
      </c>
      <c r="AA311" s="5" t="n">
        <v>0</v>
      </c>
      <c r="AB311" s="5" t="n">
        <v>32.56</v>
      </c>
      <c r="AC311" s="5" t="n">
        <v>0</v>
      </c>
      <c r="AD311" s="5" t="n">
        <v>1</v>
      </c>
      <c r="AE311" s="5" t="n">
        <v>33.795</v>
      </c>
      <c r="AF311" s="5" t="n">
        <v>7.902</v>
      </c>
      <c r="AG311" s="5" t="n">
        <v>0</v>
      </c>
      <c r="AH311" s="5" t="n">
        <v>33.795</v>
      </c>
      <c r="AI311" s="5" t="n">
        <v>0</v>
      </c>
      <c r="AJ311" s="5" t="n">
        <v>1</v>
      </c>
      <c r="AK311" s="5" t="n">
        <v>41.203</v>
      </c>
      <c r="AL311" s="5" t="n">
        <v>21.945</v>
      </c>
      <c r="AM311" s="5" t="n">
        <v>0</v>
      </c>
      <c r="AN311" s="5" t="n">
        <v>41.203</v>
      </c>
      <c r="AO311" s="5" t="n">
        <v>0</v>
      </c>
      <c r="AP311" s="5" t="n">
        <v>1</v>
      </c>
      <c r="AQ311" s="5" t="n">
        <v>0.861</v>
      </c>
      <c r="AR311" s="5" t="n">
        <v>0.123</v>
      </c>
      <c r="AS311" s="5" t="n">
        <v>0</v>
      </c>
      <c r="AT311" s="5" t="n">
        <v>0.861</v>
      </c>
      <c r="AU311" s="5" t="n">
        <v>0</v>
      </c>
      <c r="AV311" s="5" t="n">
        <v>1</v>
      </c>
      <c r="AW311" s="5" t="n">
        <v>0.986</v>
      </c>
      <c r="AX311" s="5" t="n">
        <v>0.123</v>
      </c>
      <c r="AY311" s="5" t="n">
        <v>0</v>
      </c>
      <c r="AZ311" s="5" t="n">
        <v>0.986</v>
      </c>
      <c r="BA311" s="5" t="n">
        <v>0</v>
      </c>
      <c r="BB311" s="5" t="n">
        <v>1</v>
      </c>
      <c r="BC311" s="5" t="n">
        <v>0.598</v>
      </c>
      <c r="BD311" s="5" t="n">
        <v>0.123</v>
      </c>
      <c r="BE311" s="5" t="n">
        <v>0</v>
      </c>
      <c r="BF311" s="5" t="n">
        <v>0.598</v>
      </c>
      <c r="BG311" s="5" t="n">
        <v>0</v>
      </c>
      <c r="BH311" s="5" t="n">
        <v>1</v>
      </c>
      <c r="BI311" s="5" t="n">
        <v>0.612</v>
      </c>
      <c r="BJ311" s="5" t="n">
        <v>0.123</v>
      </c>
      <c r="BK311" s="5" t="n">
        <v>0</v>
      </c>
      <c r="BL311" s="5" t="n">
        <v>0.612</v>
      </c>
      <c r="BM311" s="5" t="n">
        <v>0</v>
      </c>
      <c r="BN311" s="5" t="n">
        <v>1</v>
      </c>
      <c r="BO311" s="5" t="n">
        <v>0</v>
      </c>
      <c r="BP311" s="5" t="n">
        <v>0</v>
      </c>
      <c r="BQ311" s="5" t="n">
        <v>0</v>
      </c>
      <c r="BR311" s="5" t="n">
        <v>0</v>
      </c>
      <c r="BS311" s="5" t="n">
        <v>1</v>
      </c>
      <c r="BT311" s="5" t="n">
        <v>0</v>
      </c>
      <c r="BU311" s="5" t="n">
        <v>0</v>
      </c>
      <c r="BV311" s="5" t="n">
        <v>0</v>
      </c>
      <c r="BW311" s="5" t="n">
        <v>0</v>
      </c>
      <c r="BX311" s="5" t="n">
        <v>1</v>
      </c>
      <c r="BY311" s="5" t="n">
        <v>12.729</v>
      </c>
      <c r="BZ311" s="5" t="n">
        <v>0</v>
      </c>
      <c r="CA311" s="5" t="n">
        <v>12.729</v>
      </c>
      <c r="CB311" s="5" t="n">
        <v>0</v>
      </c>
      <c r="CC311" s="5" t="n">
        <v>97.90000000000001</v>
      </c>
      <c r="CD311" s="5" t="n">
        <v>7.95</v>
      </c>
      <c r="CE311" s="5" t="n">
        <v>0</v>
      </c>
      <c r="CF311" s="5" t="n">
        <v>97.90000000000001</v>
      </c>
      <c r="CG311" s="5" t="n">
        <v>0</v>
      </c>
      <c r="CH311" s="5" t="n">
        <v>1</v>
      </c>
      <c r="CI311" s="5" t="n">
        <v>0</v>
      </c>
      <c r="CJ311" s="5" t="n">
        <v>0</v>
      </c>
      <c r="CK311" s="5" t="n">
        <v>0</v>
      </c>
      <c r="CL311" s="5" t="n">
        <v>0</v>
      </c>
      <c r="CM311" s="5" t="n">
        <v>0</v>
      </c>
      <c r="CN311" s="5" t="n">
        <v>0</v>
      </c>
      <c r="CO311" s="5" t="n">
        <v>0</v>
      </c>
      <c r="CP311" s="5" t="n">
        <v>0</v>
      </c>
      <c r="CQ311" s="5" t="n">
        <v>1.294</v>
      </c>
      <c r="CR311" s="5" t="n">
        <v>0</v>
      </c>
      <c r="CS311" s="5" t="n">
        <v>5.158</v>
      </c>
      <c r="CT311" s="5" t="n">
        <v>5.842</v>
      </c>
      <c r="CU311" s="5" t="n">
        <v>31.326</v>
      </c>
    </row>
    <row r="312">
      <c r="A312" s="5" t="inlineStr">
        <is>
          <t>GIB2023</t>
        </is>
      </c>
      <c r="B312" s="5" t="inlineStr">
        <is>
          <t>GIB</t>
        </is>
      </c>
      <c r="C312" s="5" t="inlineStr">
        <is>
          <t>GIB</t>
        </is>
      </c>
      <c r="D312" s="5" t="inlineStr">
        <is>
          <t>Gibraltar</t>
        </is>
      </c>
      <c r="E312" s="5" t="n">
        <v>2023</v>
      </c>
      <c r="F312" s="5" t="n">
        <v>0</v>
      </c>
      <c r="G312" s="5" t="n">
        <v>4.752</v>
      </c>
      <c r="H312" s="5" t="n">
        <v>1.286</v>
      </c>
      <c r="I312" s="5" t="n">
        <v>0</v>
      </c>
      <c r="J312" s="5" t="n">
        <v>4.752</v>
      </c>
      <c r="K312" s="5" t="n">
        <v>0</v>
      </c>
      <c r="L312" s="5" t="n">
        <v>1</v>
      </c>
      <c r="M312" s="5" t="n">
        <v>7.886</v>
      </c>
      <c r="N312" s="5" t="n">
        <v>3.857</v>
      </c>
      <c r="O312" s="5" t="n">
        <v>0</v>
      </c>
      <c r="P312" s="5" t="n">
        <v>7.886</v>
      </c>
      <c r="Q312" s="5" t="n">
        <v>0</v>
      </c>
      <c r="R312" s="5" t="n">
        <v>1</v>
      </c>
      <c r="S312" s="5" t="n">
        <v>11.18</v>
      </c>
      <c r="T312" s="5" t="n">
        <v>7.714</v>
      </c>
      <c r="U312" s="5" t="n">
        <v>0</v>
      </c>
      <c r="V312" s="5" t="n">
        <v>11.18</v>
      </c>
      <c r="W312" s="5" t="n">
        <v>0</v>
      </c>
      <c r="X312" s="5" t="n">
        <v>1</v>
      </c>
      <c r="Y312" s="5" t="n">
        <v>12.908</v>
      </c>
      <c r="Z312" s="5" t="n">
        <v>1.745</v>
      </c>
      <c r="AA312" s="5" t="n">
        <v>0</v>
      </c>
      <c r="AB312" s="5" t="n">
        <v>12.908</v>
      </c>
      <c r="AC312" s="5" t="n">
        <v>0</v>
      </c>
      <c r="AD312" s="5" t="n">
        <v>1</v>
      </c>
      <c r="AE312" s="5" t="n">
        <v>14.194</v>
      </c>
      <c r="AF312" s="5" t="n">
        <v>3.319</v>
      </c>
      <c r="AG312" s="5" t="n">
        <v>0</v>
      </c>
      <c r="AH312" s="5" t="n">
        <v>14.194</v>
      </c>
      <c r="AI312" s="5" t="n">
        <v>0</v>
      </c>
      <c r="AJ312" s="5" t="n">
        <v>1</v>
      </c>
      <c r="AK312" s="5" t="n">
        <v>21.908</v>
      </c>
      <c r="AL312" s="5" t="n">
        <v>11.668</v>
      </c>
      <c r="AM312" s="5" t="n">
        <v>0</v>
      </c>
      <c r="AN312" s="5" t="n">
        <v>21.908</v>
      </c>
      <c r="AO312" s="5" t="n">
        <v>0</v>
      </c>
      <c r="AP312" s="5" t="n">
        <v>1</v>
      </c>
      <c r="AQ312" s="5" t="n">
        <v>0.76</v>
      </c>
      <c r="AR312" s="5" t="n">
        <v>0.129</v>
      </c>
      <c r="AS312" s="5" t="n">
        <v>0</v>
      </c>
      <c r="AT312" s="5" t="n">
        <v>0.76</v>
      </c>
      <c r="AU312" s="5" t="n">
        <v>0</v>
      </c>
      <c r="AV312" s="5" t="n">
        <v>1</v>
      </c>
      <c r="AW312" s="5" t="n">
        <v>0.8110000000000001</v>
      </c>
      <c r="AX312" s="5" t="n">
        <v>0.129</v>
      </c>
      <c r="AY312" s="5" t="n">
        <v>0</v>
      </c>
      <c r="AZ312" s="5" t="n">
        <v>0.8110000000000001</v>
      </c>
      <c r="BA312" s="5" t="n">
        <v>0</v>
      </c>
      <c r="BB312" s="5" t="n">
        <v>1</v>
      </c>
      <c r="BC312" s="5" t="n">
        <v>0.535</v>
      </c>
      <c r="BD312" s="5" t="n">
        <v>0.129</v>
      </c>
      <c r="BE312" s="5" t="n">
        <v>0</v>
      </c>
      <c r="BF312" s="5" t="n">
        <v>0.535</v>
      </c>
      <c r="BG312" s="5" t="n">
        <v>0</v>
      </c>
      <c r="BH312" s="5" t="n">
        <v>1</v>
      </c>
      <c r="BI312" s="5" t="n">
        <v>0.579</v>
      </c>
      <c r="BJ312" s="5" t="n">
        <v>0.129</v>
      </c>
      <c r="BK312" s="5" t="n">
        <v>0</v>
      </c>
      <c r="BL312" s="5" t="n">
        <v>0.579</v>
      </c>
      <c r="BM312" s="5" t="n">
        <v>0</v>
      </c>
      <c r="BN312" s="5" t="n">
        <v>1</v>
      </c>
      <c r="BO312" s="5" t="n">
        <v>0</v>
      </c>
      <c r="BP312" s="5" t="n">
        <v>0</v>
      </c>
      <c r="BQ312" s="5" t="n">
        <v>0</v>
      </c>
      <c r="BR312" s="5" t="n">
        <v>0</v>
      </c>
      <c r="BS312" s="5" t="n">
        <v>1</v>
      </c>
      <c r="BT312" s="5" t="n">
        <v>0</v>
      </c>
      <c r="BU312" s="5" t="n">
        <v>0</v>
      </c>
      <c r="BV312" s="5" t="n">
        <v>0</v>
      </c>
      <c r="BW312" s="5" t="n">
        <v>0</v>
      </c>
      <c r="BX312" s="5" t="n">
        <v>1</v>
      </c>
      <c r="BY312" s="5" t="n">
        <v>13.254</v>
      </c>
      <c r="BZ312" s="5" t="n">
        <v>0</v>
      </c>
      <c r="CA312" s="5" t="n">
        <v>13.254</v>
      </c>
      <c r="CB312" s="5" t="n">
        <v>0</v>
      </c>
      <c r="CC312" s="5" t="n">
        <v>83.248</v>
      </c>
      <c r="CD312" s="5" t="n">
        <v>7.95</v>
      </c>
      <c r="CE312" s="5" t="n">
        <v>0</v>
      </c>
      <c r="CF312" s="5" t="n">
        <v>83.248</v>
      </c>
      <c r="CG312" s="5" t="n">
        <v>0</v>
      </c>
      <c r="CH312" s="5" t="n">
        <v>1</v>
      </c>
      <c r="CI312" s="5" t="n">
        <v>0</v>
      </c>
      <c r="CJ312" s="5" t="n">
        <v>0</v>
      </c>
      <c r="CK312" s="5" t="n">
        <v>0</v>
      </c>
      <c r="CL312" s="5" t="n">
        <v>0</v>
      </c>
      <c r="CM312" s="5" t="n">
        <v>0</v>
      </c>
      <c r="CN312" s="5" t="n">
        <v>0</v>
      </c>
      <c r="CO312" s="5" t="n">
        <v>0</v>
      </c>
      <c r="CP312" s="5" t="n">
        <v>0</v>
      </c>
      <c r="CQ312" s="5" t="n">
        <v>1.348</v>
      </c>
      <c r="CR312" s="5" t="n">
        <v>0</v>
      </c>
      <c r="CS312" s="5" t="n">
        <v>5.37</v>
      </c>
      <c r="CT312" s="5" t="n">
        <v>3.466</v>
      </c>
      <c r="CU312" s="5" t="n">
        <v>11.622</v>
      </c>
    </row>
    <row r="313">
      <c r="A313" s="5" t="inlineStr">
        <is>
          <t>GIB2024</t>
        </is>
      </c>
      <c r="B313" s="5" t="inlineStr">
        <is>
          <t>GIB</t>
        </is>
      </c>
      <c r="C313" s="5" t="inlineStr">
        <is>
          <t>GIB</t>
        </is>
      </c>
      <c r="D313" s="5" t="inlineStr">
        <is>
          <t>Gibraltar</t>
        </is>
      </c>
      <c r="E313" s="5" t="n">
        <v>2024</v>
      </c>
      <c r="F313" s="5" t="n">
        <v>0</v>
      </c>
      <c r="G313" s="5" t="n">
        <v>4.351</v>
      </c>
      <c r="H313" s="5" t="n">
        <v>1.324</v>
      </c>
      <c r="I313" s="5" t="n">
        <v>0</v>
      </c>
      <c r="J313" s="5" t="n">
        <v>4.351</v>
      </c>
      <c r="K313" s="5" t="n">
        <v>0</v>
      </c>
      <c r="L313" s="5" t="n">
        <v>1</v>
      </c>
      <c r="M313" s="5" t="n">
        <v>7.124</v>
      </c>
      <c r="N313" s="5" t="n">
        <v>3.971</v>
      </c>
      <c r="O313" s="5" t="n">
        <v>0</v>
      </c>
      <c r="P313" s="5" t="n">
        <v>7.124</v>
      </c>
      <c r="Q313" s="5" t="n">
        <v>0</v>
      </c>
      <c r="R313" s="5" t="n">
        <v>1</v>
      </c>
      <c r="S313" s="5" t="n">
        <v>10.969</v>
      </c>
      <c r="T313" s="5" t="n">
        <v>7.942</v>
      </c>
      <c r="U313" s="5" t="n">
        <v>0</v>
      </c>
      <c r="V313" s="5" t="n">
        <v>10.969</v>
      </c>
      <c r="W313" s="5" t="n">
        <v>0</v>
      </c>
      <c r="X313" s="5" t="n">
        <v>1</v>
      </c>
      <c r="Y313" s="5" t="n">
        <v>11.492</v>
      </c>
      <c r="Z313" s="5" t="n">
        <v>1.553</v>
      </c>
      <c r="AA313" s="5" t="n">
        <v>0</v>
      </c>
      <c r="AB313" s="5" t="n">
        <v>11.492</v>
      </c>
      <c r="AC313" s="5" t="n">
        <v>0</v>
      </c>
      <c r="AD313" s="5" t="n">
        <v>1</v>
      </c>
      <c r="AE313" s="5" t="n">
        <v>12.815</v>
      </c>
      <c r="AF313" s="5" t="n">
        <v>2.997</v>
      </c>
      <c r="AG313" s="5" t="n">
        <v>0</v>
      </c>
      <c r="AH313" s="5" t="n">
        <v>12.815</v>
      </c>
      <c r="AI313" s="5" t="n">
        <v>0</v>
      </c>
      <c r="AJ313" s="5" t="n">
        <v>1</v>
      </c>
      <c r="AK313" s="5" t="n">
        <v>20.757</v>
      </c>
      <c r="AL313" s="5" t="n">
        <v>11.055</v>
      </c>
      <c r="AM313" s="5" t="n">
        <v>0</v>
      </c>
      <c r="AN313" s="5" t="n">
        <v>20.757</v>
      </c>
      <c r="AO313" s="5" t="n">
        <v>0</v>
      </c>
      <c r="AP313" s="5" t="n">
        <v>1</v>
      </c>
      <c r="AQ313" s="5" t="n">
        <v>0.724</v>
      </c>
      <c r="AR313" s="5" t="n">
        <v>0.132</v>
      </c>
      <c r="AS313" s="5" t="n">
        <v>0</v>
      </c>
      <c r="AT313" s="5" t="n">
        <v>0.724</v>
      </c>
      <c r="AU313" s="5" t="n">
        <v>0</v>
      </c>
      <c r="AV313" s="5" t="n">
        <v>1</v>
      </c>
      <c r="AW313" s="5" t="n">
        <v>0.75</v>
      </c>
      <c r="AX313" s="5" t="n">
        <v>0.132</v>
      </c>
      <c r="AY313" s="5" t="n">
        <v>0</v>
      </c>
      <c r="AZ313" s="5" t="n">
        <v>0.75</v>
      </c>
      <c r="BA313" s="5" t="n">
        <v>0</v>
      </c>
      <c r="BB313" s="5" t="n">
        <v>1</v>
      </c>
      <c r="BC313" s="5" t="n">
        <v>0.513</v>
      </c>
      <c r="BD313" s="5" t="n">
        <v>0.132</v>
      </c>
      <c r="BE313" s="5" t="n">
        <v>0</v>
      </c>
      <c r="BF313" s="5" t="n">
        <v>0.513</v>
      </c>
      <c r="BG313" s="5" t="n">
        <v>0</v>
      </c>
      <c r="BH313" s="5" t="n">
        <v>1</v>
      </c>
      <c r="BI313" s="5" t="n">
        <v>0.591</v>
      </c>
      <c r="BJ313" s="5" t="n">
        <v>0.132</v>
      </c>
      <c r="BK313" s="5" t="n">
        <v>0</v>
      </c>
      <c r="BL313" s="5" t="n">
        <v>0.591</v>
      </c>
      <c r="BM313" s="5" t="n">
        <v>0</v>
      </c>
      <c r="BN313" s="5" t="n">
        <v>1</v>
      </c>
      <c r="BO313" s="5" t="n">
        <v>0</v>
      </c>
      <c r="BP313" s="5" t="n">
        <v>0</v>
      </c>
      <c r="BQ313" s="5" t="n">
        <v>0</v>
      </c>
      <c r="BR313" s="5" t="n">
        <v>0</v>
      </c>
      <c r="BS313" s="5" t="n">
        <v>1</v>
      </c>
      <c r="BT313" s="5" t="n">
        <v>0</v>
      </c>
      <c r="BU313" s="5" t="n">
        <v>0</v>
      </c>
      <c r="BV313" s="5" t="n">
        <v>0</v>
      </c>
      <c r="BW313" s="5" t="n">
        <v>0</v>
      </c>
      <c r="BX313" s="5" t="n">
        <v>1</v>
      </c>
      <c r="BY313" s="5" t="n">
        <v>13.646</v>
      </c>
      <c r="BZ313" s="5" t="n">
        <v>0</v>
      </c>
      <c r="CA313" s="5" t="n">
        <v>13.646</v>
      </c>
      <c r="CB313" s="5" t="n">
        <v>0</v>
      </c>
      <c r="CC313" s="5" t="n">
        <v>82.58799999999999</v>
      </c>
      <c r="CD313" s="5" t="n">
        <v>7.95</v>
      </c>
      <c r="CE313" s="5" t="n">
        <v>0</v>
      </c>
      <c r="CF313" s="5" t="n">
        <v>82.58799999999999</v>
      </c>
      <c r="CG313" s="5" t="n">
        <v>0</v>
      </c>
      <c r="CH313" s="5" t="n">
        <v>1</v>
      </c>
      <c r="CI313" s="5" t="n">
        <v>0</v>
      </c>
      <c r="CJ313" s="5" t="n">
        <v>0</v>
      </c>
      <c r="CK313" s="5" t="n">
        <v>0</v>
      </c>
      <c r="CL313" s="5" t="n">
        <v>0</v>
      </c>
      <c r="CM313" s="5" t="n">
        <v>0</v>
      </c>
      <c r="CN313" s="5" t="n">
        <v>0</v>
      </c>
      <c r="CO313" s="5" t="n">
        <v>0</v>
      </c>
      <c r="CP313" s="5" t="n">
        <v>0</v>
      </c>
      <c r="CQ313" s="5" t="n">
        <v>1.387</v>
      </c>
      <c r="CR313" s="5" t="n">
        <v>0</v>
      </c>
      <c r="CS313" s="5" t="n">
        <v>5.529</v>
      </c>
      <c r="CT313" s="5" t="n">
        <v>3.027</v>
      </c>
      <c r="CU313" s="5" t="n">
        <v>10.168</v>
      </c>
    </row>
    <row r="314">
      <c r="A314" s="5" t="inlineStr">
        <is>
          <t>GRC2021</t>
        </is>
      </c>
      <c r="B314" s="5" t="inlineStr">
        <is>
          <t>GRC</t>
        </is>
      </c>
      <c r="C314" s="5" t="inlineStr">
        <is>
          <t>GRC</t>
        </is>
      </c>
      <c r="D314" s="5" t="inlineStr">
        <is>
          <t>Greece</t>
        </is>
      </c>
      <c r="E314" s="5" t="n">
        <v>2021</v>
      </c>
      <c r="F314" s="5" t="n">
        <v>0.24</v>
      </c>
      <c r="G314" s="5" t="n">
        <v>2.042</v>
      </c>
      <c r="H314" s="5" t="n">
        <v>0.627</v>
      </c>
      <c r="I314" s="5" t="n">
        <v>1.596</v>
      </c>
      <c r="J314" s="5" t="n">
        <v>3.639</v>
      </c>
      <c r="K314" s="5" t="n">
        <v>0</v>
      </c>
      <c r="L314" s="5" t="n">
        <v>1</v>
      </c>
      <c r="M314" s="5" t="n">
        <v>3.398</v>
      </c>
      <c r="N314" s="5" t="n">
        <v>1.88</v>
      </c>
      <c r="O314" s="5" t="n">
        <v>1.501</v>
      </c>
      <c r="P314" s="5" t="n">
        <v>4.899</v>
      </c>
      <c r="Q314" s="5" t="n">
        <v>0</v>
      </c>
      <c r="R314" s="5" t="n">
        <v>1</v>
      </c>
      <c r="S314" s="5" t="n">
        <v>5.175</v>
      </c>
      <c r="T314" s="5" t="n">
        <v>3.759</v>
      </c>
      <c r="U314" s="5" t="n">
        <v>0.355</v>
      </c>
      <c r="V314" s="5" t="n">
        <v>6.857</v>
      </c>
      <c r="W314" s="5" t="n">
        <v>0.24</v>
      </c>
      <c r="X314" s="5" t="n">
        <v>1</v>
      </c>
      <c r="Y314" s="5" t="n">
        <v>16.757</v>
      </c>
      <c r="Z314" s="5" t="n">
        <v>1.851</v>
      </c>
      <c r="AA314" s="5" t="n">
        <v>-3.528</v>
      </c>
      <c r="AB314" s="5" t="n">
        <v>13.229</v>
      </c>
      <c r="AC314" s="5" t="n">
        <v>0</v>
      </c>
      <c r="AD314" s="5" t="n">
        <v>1</v>
      </c>
      <c r="AE314" s="5" t="n">
        <v>16.714</v>
      </c>
      <c r="AF314" s="5" t="n">
        <v>3.289</v>
      </c>
      <c r="AG314" s="5" t="n">
        <v>-3.484</v>
      </c>
      <c r="AH314" s="5" t="n">
        <v>13.229</v>
      </c>
      <c r="AI314" s="5" t="n">
        <v>0</v>
      </c>
      <c r="AJ314" s="5" t="n">
        <v>1</v>
      </c>
      <c r="AK314" s="5" t="n">
        <v>22.638</v>
      </c>
      <c r="AL314" s="5" t="n">
        <v>11.111</v>
      </c>
      <c r="AM314" s="5" t="n">
        <v>-3.253</v>
      </c>
      <c r="AN314" s="5" t="n">
        <v>24.037</v>
      </c>
      <c r="AO314" s="5" t="n">
        <v>0.24</v>
      </c>
      <c r="AP314" s="5" t="n">
        <v>1</v>
      </c>
      <c r="AQ314" s="5" t="n">
        <v>0.619</v>
      </c>
      <c r="AR314" s="5" t="n">
        <v>0.114</v>
      </c>
      <c r="AS314" s="5" t="n">
        <v>0.951</v>
      </c>
      <c r="AT314" s="5" t="n">
        <v>1.947</v>
      </c>
      <c r="AU314" s="5" t="n">
        <v>0.24</v>
      </c>
      <c r="AV314" s="5" t="n">
        <v>1</v>
      </c>
      <c r="AW314" s="5" t="n">
        <v>0.599</v>
      </c>
      <c r="AX314" s="5" t="n">
        <v>0.114</v>
      </c>
      <c r="AY314" s="5" t="n">
        <v>0.71</v>
      </c>
      <c r="AZ314" s="5" t="n">
        <v>1.624</v>
      </c>
      <c r="BA314" s="5" t="n">
        <v>0.24</v>
      </c>
      <c r="BB314" s="5" t="n">
        <v>1</v>
      </c>
      <c r="BC314" s="5" t="n">
        <v>0.439</v>
      </c>
      <c r="BD314" s="5" t="n">
        <v>0.114</v>
      </c>
      <c r="BE314" s="5" t="n">
        <v>0.391</v>
      </c>
      <c r="BF314" s="5" t="n">
        <v>1.029</v>
      </c>
      <c r="BG314" s="5" t="n">
        <v>0.24</v>
      </c>
      <c r="BH314" s="5" t="n">
        <v>1</v>
      </c>
      <c r="BI314" s="5" t="n">
        <v>0.505</v>
      </c>
      <c r="BJ314" s="5" t="n">
        <v>0.114</v>
      </c>
      <c r="BK314" s="5" t="n">
        <v>0.455</v>
      </c>
      <c r="BL314" s="5" t="n">
        <v>1.19</v>
      </c>
      <c r="BM314" s="5" t="n">
        <v>0.24</v>
      </c>
      <c r="BN314" s="5" t="n">
        <v>1</v>
      </c>
      <c r="BO314" s="5" t="n">
        <v>0</v>
      </c>
      <c r="BP314" s="5" t="n">
        <v>0.011</v>
      </c>
      <c r="BQ314" s="5" t="n">
        <v>0.135</v>
      </c>
      <c r="BR314" s="5" t="n">
        <v>0</v>
      </c>
      <c r="BS314" s="5" t="n">
        <v>1</v>
      </c>
      <c r="BT314" s="5" t="n">
        <v>0</v>
      </c>
      <c r="BU314" s="5" t="n">
        <v>0.033</v>
      </c>
      <c r="BV314" s="5" t="n">
        <v>0.216</v>
      </c>
      <c r="BW314" s="5" t="n">
        <v>0.24</v>
      </c>
      <c r="BX314" s="5" t="n">
        <v>1</v>
      </c>
      <c r="BY314" s="5" t="n">
        <v>11.787</v>
      </c>
      <c r="BZ314" s="5" t="n">
        <v>0</v>
      </c>
      <c r="CA314" s="5" t="n">
        <v>11.787</v>
      </c>
      <c r="CB314" s="5" t="n">
        <v>0</v>
      </c>
      <c r="CC314" s="5" t="n">
        <v>78.125</v>
      </c>
      <c r="CD314" s="5" t="n">
        <v>7.95</v>
      </c>
      <c r="CE314" s="5" t="n">
        <v>81.51600000000001</v>
      </c>
      <c r="CF314" s="5" t="n">
        <v>197.955</v>
      </c>
      <c r="CG314" s="5" t="n">
        <v>0.24</v>
      </c>
      <c r="CH314" s="5" t="n">
        <v>1</v>
      </c>
      <c r="CI314" s="5" t="n">
        <v>0</v>
      </c>
      <c r="CJ314" s="5" t="n">
        <v>0</v>
      </c>
      <c r="CK314" s="5" t="n">
        <v>0</v>
      </c>
      <c r="CL314" s="5" t="n">
        <v>0</v>
      </c>
      <c r="CM314" s="5" t="n">
        <v>0</v>
      </c>
      <c r="CN314" s="5" t="n">
        <v>0</v>
      </c>
      <c r="CO314" s="5" t="n">
        <v>0</v>
      </c>
      <c r="CP314" s="5" t="n">
        <v>0.904</v>
      </c>
      <c r="CQ314" s="5" t="n">
        <v>1.198</v>
      </c>
      <c r="CR314" s="5" t="n">
        <v>0</v>
      </c>
      <c r="CS314" s="5" t="n">
        <v>4.776</v>
      </c>
      <c r="CT314" s="5" t="n">
        <v>3.464</v>
      </c>
      <c r="CU314" s="5" t="n">
        <v>13.013</v>
      </c>
    </row>
    <row r="315">
      <c r="A315" s="5" t="inlineStr">
        <is>
          <t>GRC2022</t>
        </is>
      </c>
      <c r="B315" s="5" t="inlineStr">
        <is>
          <t>GRC</t>
        </is>
      </c>
      <c r="C315" s="5" t="inlineStr">
        <is>
          <t>GRC</t>
        </is>
      </c>
      <c r="D315" s="5" t="inlineStr">
        <is>
          <t>Greece</t>
        </is>
      </c>
      <c r="E315" s="5" t="n">
        <v>2022</v>
      </c>
      <c r="F315" s="5" t="n">
        <v>0.24</v>
      </c>
      <c r="G315" s="5" t="n">
        <v>2.192</v>
      </c>
      <c r="H315" s="5" t="n">
        <v>0.638</v>
      </c>
      <c r="I315" s="5" t="n">
        <v>8.765000000000001</v>
      </c>
      <c r="J315" s="5" t="n">
        <v>10.957</v>
      </c>
      <c r="K315" s="5" t="n">
        <v>0</v>
      </c>
      <c r="L315" s="5" t="n">
        <v>1</v>
      </c>
      <c r="M315" s="5" t="n">
        <v>3.369</v>
      </c>
      <c r="N315" s="5" t="n">
        <v>1.914</v>
      </c>
      <c r="O315" s="5" t="n">
        <v>8.196</v>
      </c>
      <c r="P315" s="5" t="n">
        <v>11.565</v>
      </c>
      <c r="Q315" s="5" t="n">
        <v>0</v>
      </c>
      <c r="R315" s="5" t="n">
        <v>1</v>
      </c>
      <c r="S315" s="5" t="n">
        <v>5.383</v>
      </c>
      <c r="T315" s="5" t="n">
        <v>3.829</v>
      </c>
      <c r="U315" s="5" t="n">
        <v>0.441</v>
      </c>
      <c r="V315" s="5" t="n">
        <v>7.096</v>
      </c>
      <c r="W315" s="5" t="n">
        <v>0.24</v>
      </c>
      <c r="X315" s="5" t="n">
        <v>1</v>
      </c>
      <c r="Y315" s="5" t="n">
        <v>35.158</v>
      </c>
      <c r="Z315" s="5" t="n">
        <v>3.688</v>
      </c>
      <c r="AA315" s="5" t="n">
        <v>-0.449</v>
      </c>
      <c r="AB315" s="5" t="n">
        <v>34.71</v>
      </c>
      <c r="AC315" s="5" t="n">
        <v>0</v>
      </c>
      <c r="AD315" s="5" t="n">
        <v>1</v>
      </c>
      <c r="AE315" s="5" t="n">
        <v>35.206</v>
      </c>
      <c r="AF315" s="5" t="n">
        <v>6.527</v>
      </c>
      <c r="AG315" s="5" t="n">
        <v>-0.497</v>
      </c>
      <c r="AH315" s="5" t="n">
        <v>34.71</v>
      </c>
      <c r="AI315" s="5" t="n">
        <v>0</v>
      </c>
      <c r="AJ315" s="5" t="n">
        <v>1</v>
      </c>
      <c r="AK315" s="5" t="n">
        <v>41.679</v>
      </c>
      <c r="AL315" s="5" t="n">
        <v>19.903</v>
      </c>
      <c r="AM315" s="5" t="n">
        <v>-13.136</v>
      </c>
      <c r="AN315" s="5" t="n">
        <v>35.393</v>
      </c>
      <c r="AO315" s="5" t="n">
        <v>0.24</v>
      </c>
      <c r="AP315" s="5" t="n">
        <v>1</v>
      </c>
      <c r="AQ315" s="5" t="n">
        <v>0.861</v>
      </c>
      <c r="AR315" s="5" t="n">
        <v>0.123</v>
      </c>
      <c r="AS315" s="5" t="n">
        <v>0.881</v>
      </c>
      <c r="AT315" s="5" t="n">
        <v>2.16</v>
      </c>
      <c r="AU315" s="5" t="n">
        <v>0.24</v>
      </c>
      <c r="AV315" s="5" t="n">
        <v>1</v>
      </c>
      <c r="AW315" s="5" t="n">
        <v>0.986</v>
      </c>
      <c r="AX315" s="5" t="n">
        <v>0.123</v>
      </c>
      <c r="AY315" s="5" t="n">
        <v>0.601</v>
      </c>
      <c r="AZ315" s="5" t="n">
        <v>1.968</v>
      </c>
      <c r="BA315" s="5" t="n">
        <v>0.24</v>
      </c>
      <c r="BB315" s="5" t="n">
        <v>1</v>
      </c>
      <c r="BC315" s="5" t="n">
        <v>0.598</v>
      </c>
      <c r="BD315" s="5" t="n">
        <v>0.123</v>
      </c>
      <c r="BE315" s="5" t="n">
        <v>0.285</v>
      </c>
      <c r="BF315" s="5" t="n">
        <v>1.095</v>
      </c>
      <c r="BG315" s="5" t="n">
        <v>0.24</v>
      </c>
      <c r="BH315" s="5" t="n">
        <v>1</v>
      </c>
      <c r="BI315" s="5" t="n">
        <v>0.612</v>
      </c>
      <c r="BJ315" s="5" t="n">
        <v>0.123</v>
      </c>
      <c r="BK315" s="5" t="n">
        <v>0.571</v>
      </c>
      <c r="BL315" s="5" t="n">
        <v>1.467</v>
      </c>
      <c r="BM315" s="5" t="n">
        <v>0.24</v>
      </c>
      <c r="BN315" s="5" t="n">
        <v>1</v>
      </c>
      <c r="BO315" s="5" t="n">
        <v>0</v>
      </c>
      <c r="BP315" s="5" t="n">
        <v>-0.097</v>
      </c>
      <c r="BQ315" s="5" t="n">
        <v>0.201</v>
      </c>
      <c r="BR315" s="5" t="n">
        <v>0</v>
      </c>
      <c r="BS315" s="5" t="n">
        <v>1</v>
      </c>
      <c r="BT315" s="5" t="n">
        <v>0</v>
      </c>
      <c r="BU315" s="5" t="n">
        <v>-0.17</v>
      </c>
      <c r="BV315" s="5" t="n">
        <v>0.239</v>
      </c>
      <c r="BW315" s="5" t="n">
        <v>0.24</v>
      </c>
      <c r="BX315" s="5" t="n">
        <v>1</v>
      </c>
      <c r="BY315" s="5" t="n">
        <v>12.729</v>
      </c>
      <c r="BZ315" s="5" t="n">
        <v>0</v>
      </c>
      <c r="CA315" s="5" t="n">
        <v>12.729</v>
      </c>
      <c r="CB315" s="5" t="n">
        <v>0</v>
      </c>
      <c r="CC315" s="5" t="n">
        <v>97.90000000000001</v>
      </c>
      <c r="CD315" s="5" t="n">
        <v>7.95</v>
      </c>
      <c r="CE315" s="5" t="n">
        <v>131.101</v>
      </c>
      <c r="CF315" s="5" t="n">
        <v>283.961</v>
      </c>
      <c r="CG315" s="5" t="n">
        <v>0.24</v>
      </c>
      <c r="CH315" s="5" t="n">
        <v>1</v>
      </c>
      <c r="CI315" s="5" t="n">
        <v>0</v>
      </c>
      <c r="CJ315" s="5" t="n">
        <v>0</v>
      </c>
      <c r="CK315" s="5" t="n">
        <v>0</v>
      </c>
      <c r="CL315" s="5" t="n">
        <v>0</v>
      </c>
      <c r="CM315" s="5" t="n">
        <v>0</v>
      </c>
      <c r="CN315" s="5" t="n">
        <v>0</v>
      </c>
      <c r="CO315" s="5" t="n">
        <v>0</v>
      </c>
      <c r="CP315" s="5" t="n">
        <v>0.966</v>
      </c>
      <c r="CQ315" s="5" t="n">
        <v>1.294</v>
      </c>
      <c r="CR315" s="5" t="n">
        <v>0</v>
      </c>
      <c r="CS315" s="5" t="n">
        <v>5.158</v>
      </c>
      <c r="CT315" s="5" t="n">
        <v>9.039999999999999</v>
      </c>
      <c r="CU315" s="5" t="n">
        <v>31.323</v>
      </c>
    </row>
    <row r="316">
      <c r="A316" s="5" t="inlineStr">
        <is>
          <t>GRC2023</t>
        </is>
      </c>
      <c r="B316" s="5" t="inlineStr">
        <is>
          <t>GRC</t>
        </is>
      </c>
      <c r="C316" s="5" t="inlineStr">
        <is>
          <t>GRC</t>
        </is>
      </c>
      <c r="D316" s="5" t="inlineStr">
        <is>
          <t>Greece</t>
        </is>
      </c>
      <c r="E316" s="5" t="n">
        <v>2023</v>
      </c>
      <c r="F316" s="5" t="n">
        <v>0.24</v>
      </c>
      <c r="G316" s="5" t="n">
        <v>2.14</v>
      </c>
      <c r="H316" s="5" t="n">
        <v>0.659</v>
      </c>
      <c r="I316" s="5" t="n">
        <v>10.158</v>
      </c>
      <c r="J316" s="5" t="n">
        <v>12.297</v>
      </c>
      <c r="K316" s="5" t="n">
        <v>0</v>
      </c>
      <c r="L316" s="5" t="n">
        <v>1</v>
      </c>
      <c r="M316" s="5" t="n">
        <v>3.393</v>
      </c>
      <c r="N316" s="5" t="n">
        <v>1.978</v>
      </c>
      <c r="O316" s="5" t="n">
        <v>9.504</v>
      </c>
      <c r="P316" s="5" t="n">
        <v>12.898</v>
      </c>
      <c r="Q316" s="5" t="n">
        <v>0</v>
      </c>
      <c r="R316" s="5" t="n">
        <v>1</v>
      </c>
      <c r="S316" s="5" t="n">
        <v>5.436</v>
      </c>
      <c r="T316" s="5" t="n">
        <v>3.955</v>
      </c>
      <c r="U316" s="5" t="n">
        <v>0.477</v>
      </c>
      <c r="V316" s="5" t="n">
        <v>7.142</v>
      </c>
      <c r="W316" s="5" t="n">
        <v>0.24</v>
      </c>
      <c r="X316" s="5" t="n">
        <v>1</v>
      </c>
      <c r="Y316" s="5" t="n">
        <v>16.156</v>
      </c>
      <c r="Z316" s="5" t="n">
        <v>1.81</v>
      </c>
      <c r="AA316" s="5" t="n">
        <v>8.715</v>
      </c>
      <c r="AB316" s="5" t="n">
        <v>24.871</v>
      </c>
      <c r="AC316" s="5" t="n">
        <v>0</v>
      </c>
      <c r="AD316" s="5" t="n">
        <v>1</v>
      </c>
      <c r="AE316" s="5" t="n">
        <v>16.255</v>
      </c>
      <c r="AF316" s="5" t="n">
        <v>3.237</v>
      </c>
      <c r="AG316" s="5" t="n">
        <v>8.616</v>
      </c>
      <c r="AH316" s="5" t="n">
        <v>24.871</v>
      </c>
      <c r="AI316" s="5" t="n">
        <v>0</v>
      </c>
      <c r="AJ316" s="5" t="n">
        <v>1</v>
      </c>
      <c r="AK316" s="5" t="n">
        <v>23.033</v>
      </c>
      <c r="AL316" s="5" t="n">
        <v>11.41</v>
      </c>
      <c r="AM316" s="5" t="n">
        <v>2.557</v>
      </c>
      <c r="AN316" s="5" t="n">
        <v>31.731</v>
      </c>
      <c r="AO316" s="5" t="n">
        <v>0.24</v>
      </c>
      <c r="AP316" s="5" t="n">
        <v>1</v>
      </c>
      <c r="AQ316" s="5" t="n">
        <v>0.76</v>
      </c>
      <c r="AR316" s="5" t="n">
        <v>0.129</v>
      </c>
      <c r="AS316" s="5" t="n">
        <v>0.898</v>
      </c>
      <c r="AT316" s="5" t="n">
        <v>2.057</v>
      </c>
      <c r="AU316" s="5" t="n">
        <v>0.24</v>
      </c>
      <c r="AV316" s="5" t="n">
        <v>1</v>
      </c>
      <c r="AW316" s="5" t="n">
        <v>0.8110000000000001</v>
      </c>
      <c r="AX316" s="5" t="n">
        <v>0.129</v>
      </c>
      <c r="AY316" s="5" t="n">
        <v>0.67</v>
      </c>
      <c r="AZ316" s="5" t="n">
        <v>1.837</v>
      </c>
      <c r="BA316" s="5" t="n">
        <v>0.24</v>
      </c>
      <c r="BB316" s="5" t="n">
        <v>1</v>
      </c>
      <c r="BC316" s="5" t="n">
        <v>0.535</v>
      </c>
      <c r="BD316" s="5" t="n">
        <v>0.129</v>
      </c>
      <c r="BE316" s="5" t="n">
        <v>0.253</v>
      </c>
      <c r="BF316" s="5" t="n">
        <v>0.977</v>
      </c>
      <c r="BG316" s="5" t="n">
        <v>0.24</v>
      </c>
      <c r="BH316" s="5" t="n">
        <v>1</v>
      </c>
      <c r="BI316" s="5" t="n">
        <v>0.579</v>
      </c>
      <c r="BJ316" s="5" t="n">
        <v>0.129</v>
      </c>
      <c r="BK316" s="5" t="n">
        <v>0.535</v>
      </c>
      <c r="BL316" s="5" t="n">
        <v>1.382</v>
      </c>
      <c r="BM316" s="5" t="n">
        <v>0.24</v>
      </c>
      <c r="BN316" s="5" t="n">
        <v>1</v>
      </c>
      <c r="BO316" s="5" t="n">
        <v>0</v>
      </c>
      <c r="BP316" s="5" t="n">
        <v>0.01</v>
      </c>
      <c r="BQ316" s="5" t="n">
        <v>0.165</v>
      </c>
      <c r="BR316" s="5" t="n">
        <v>0</v>
      </c>
      <c r="BS316" s="5" t="n">
        <v>1</v>
      </c>
      <c r="BT316" s="5" t="n">
        <v>0</v>
      </c>
      <c r="BU316" s="5" t="n">
        <v>0.032</v>
      </c>
      <c r="BV316" s="5" t="n">
        <v>0.251</v>
      </c>
      <c r="BW316" s="5" t="n">
        <v>0.24</v>
      </c>
      <c r="BX316" s="5" t="n">
        <v>1</v>
      </c>
      <c r="BY316" s="5" t="n">
        <v>13.254</v>
      </c>
      <c r="BZ316" s="5" t="n">
        <v>0</v>
      </c>
      <c r="CA316" s="5" t="n">
        <v>13.254</v>
      </c>
      <c r="CB316" s="5" t="n">
        <v>0</v>
      </c>
      <c r="CC316" s="5" t="n">
        <v>83.248</v>
      </c>
      <c r="CD316" s="5" t="n">
        <v>7.95</v>
      </c>
      <c r="CE316" s="5" t="n">
        <v>130.771</v>
      </c>
      <c r="CF316" s="5" t="n">
        <v>265.383</v>
      </c>
      <c r="CG316" s="5" t="n">
        <v>0.24</v>
      </c>
      <c r="CH316" s="5" t="n">
        <v>1</v>
      </c>
      <c r="CI316" s="5" t="n">
        <v>0</v>
      </c>
      <c r="CJ316" s="5" t="n">
        <v>0</v>
      </c>
      <c r="CK316" s="5" t="n">
        <v>0</v>
      </c>
      <c r="CL316" s="5" t="n">
        <v>0</v>
      </c>
      <c r="CM316" s="5" t="n">
        <v>0</v>
      </c>
      <c r="CN316" s="5" t="n">
        <v>0</v>
      </c>
      <c r="CO316" s="5" t="n">
        <v>0</v>
      </c>
      <c r="CP316" s="5" t="n">
        <v>0.975</v>
      </c>
      <c r="CQ316" s="5" t="n">
        <v>1.348</v>
      </c>
      <c r="CR316" s="5" t="n">
        <v>0</v>
      </c>
      <c r="CS316" s="5" t="n">
        <v>5.37</v>
      </c>
      <c r="CT316" s="5" t="n">
        <v>6.569</v>
      </c>
      <c r="CU316" s="5" t="n">
        <v>12.27</v>
      </c>
    </row>
    <row r="317">
      <c r="A317" s="5" t="inlineStr">
        <is>
          <t>GRC2024</t>
        </is>
      </c>
      <c r="B317" s="5" t="inlineStr">
        <is>
          <t>GRC</t>
        </is>
      </c>
      <c r="C317" s="5" t="inlineStr">
        <is>
          <t>GRC</t>
        </is>
      </c>
      <c r="D317" s="5" t="inlineStr">
        <is>
          <t>Greece</t>
        </is>
      </c>
      <c r="E317" s="5" t="n">
        <v>2024</v>
      </c>
      <c r="F317" s="5" t="n">
        <v>0.24</v>
      </c>
      <c r="G317" s="5" t="n">
        <v>2.153</v>
      </c>
      <c r="H317" s="5" t="n">
        <v>0.679</v>
      </c>
      <c r="I317" s="5" t="n">
        <v>6.657</v>
      </c>
      <c r="J317" s="5" t="n">
        <v>8.81</v>
      </c>
      <c r="K317" s="5" t="n">
        <v>0</v>
      </c>
      <c r="L317" s="5" t="n">
        <v>1</v>
      </c>
      <c r="M317" s="5" t="n">
        <v>3.468</v>
      </c>
      <c r="N317" s="5" t="n">
        <v>2.036</v>
      </c>
      <c r="O317" s="5" t="n">
        <v>6.24</v>
      </c>
      <c r="P317" s="5" t="n">
        <v>9.708</v>
      </c>
      <c r="Q317" s="5" t="n">
        <v>0</v>
      </c>
      <c r="R317" s="5" t="n">
        <v>1</v>
      </c>
      <c r="S317" s="5" t="n">
        <v>5.546</v>
      </c>
      <c r="T317" s="5" t="n">
        <v>4.072</v>
      </c>
      <c r="U317" s="5" t="n">
        <v>0.526</v>
      </c>
      <c r="V317" s="5" t="n">
        <v>7.291</v>
      </c>
      <c r="W317" s="5" t="n">
        <v>0.24</v>
      </c>
      <c r="X317" s="5" t="n">
        <v>1</v>
      </c>
      <c r="Y317" s="5" t="n">
        <v>12.457</v>
      </c>
      <c r="Z317" s="5" t="n">
        <v>1.573</v>
      </c>
      <c r="AA317" s="5" t="n">
        <v>4.821</v>
      </c>
      <c r="AB317" s="5" t="n">
        <v>17.278</v>
      </c>
      <c r="AC317" s="5" t="n">
        <v>0</v>
      </c>
      <c r="AD317" s="5" t="n">
        <v>1</v>
      </c>
      <c r="AE317" s="5" t="n">
        <v>12.457</v>
      </c>
      <c r="AF317" s="5" t="n">
        <v>2.729</v>
      </c>
      <c r="AG317" s="5" t="n">
        <v>4.821</v>
      </c>
      <c r="AH317" s="5" t="n">
        <v>17.278</v>
      </c>
      <c r="AI317" s="5" t="n">
        <v>0</v>
      </c>
      <c r="AJ317" s="5" t="n">
        <v>1</v>
      </c>
      <c r="AK317" s="5" t="n">
        <v>19.921</v>
      </c>
      <c r="AL317" s="5" t="n">
        <v>10.132</v>
      </c>
      <c r="AM317" s="5" t="n">
        <v>0.553</v>
      </c>
      <c r="AN317" s="5" t="n">
        <v>25.388</v>
      </c>
      <c r="AO317" s="5" t="n">
        <v>0.24</v>
      </c>
      <c r="AP317" s="5" t="n">
        <v>1</v>
      </c>
      <c r="AQ317" s="5" t="n">
        <v>0.724</v>
      </c>
      <c r="AR317" s="5" t="n">
        <v>0.132</v>
      </c>
      <c r="AS317" s="5" t="n">
        <v>0.895</v>
      </c>
      <c r="AT317" s="5" t="n">
        <v>2.008</v>
      </c>
      <c r="AU317" s="5" t="n">
        <v>0.24</v>
      </c>
      <c r="AV317" s="5" t="n">
        <v>1</v>
      </c>
      <c r="AW317" s="5" t="n">
        <v>0.75</v>
      </c>
      <c r="AX317" s="5" t="n">
        <v>0.132</v>
      </c>
      <c r="AY317" s="5" t="n">
        <v>0.671</v>
      </c>
      <c r="AZ317" s="5" t="n">
        <v>1.762</v>
      </c>
      <c r="BA317" s="5" t="n">
        <v>0.24</v>
      </c>
      <c r="BB317" s="5" t="n">
        <v>1</v>
      </c>
      <c r="BC317" s="5" t="n">
        <v>0.513</v>
      </c>
      <c r="BD317" s="5" t="n">
        <v>0.132</v>
      </c>
      <c r="BE317" s="5" t="n">
        <v>0.258</v>
      </c>
      <c r="BF317" s="5" t="n">
        <v>0.956</v>
      </c>
      <c r="BG317" s="5" t="n">
        <v>0.24</v>
      </c>
      <c r="BH317" s="5" t="n">
        <v>1</v>
      </c>
      <c r="BI317" s="5" t="n">
        <v>0.591</v>
      </c>
      <c r="BJ317" s="5" t="n">
        <v>0.132</v>
      </c>
      <c r="BK317" s="5" t="n">
        <v>0.475</v>
      </c>
      <c r="BL317" s="5" t="n">
        <v>1.322</v>
      </c>
      <c r="BM317" s="5" t="n">
        <v>0.24</v>
      </c>
      <c r="BN317" s="5" t="n">
        <v>1</v>
      </c>
      <c r="BO317" s="5" t="n">
        <v>0</v>
      </c>
      <c r="BP317" s="5" t="n">
        <v>0.011</v>
      </c>
      <c r="BQ317" s="5" t="n">
        <v>0.152</v>
      </c>
      <c r="BR317" s="5" t="n">
        <v>0</v>
      </c>
      <c r="BS317" s="5" t="n">
        <v>1</v>
      </c>
      <c r="BT317" s="5" t="n">
        <v>0</v>
      </c>
      <c r="BU317" s="5" t="n">
        <v>0.025</v>
      </c>
      <c r="BV317" s="5" t="n">
        <v>0.245</v>
      </c>
      <c r="BW317" s="5" t="n">
        <v>0.24</v>
      </c>
      <c r="BX317" s="5" t="n">
        <v>1</v>
      </c>
      <c r="BY317" s="5" t="n">
        <v>13.646</v>
      </c>
      <c r="BZ317" s="5" t="n">
        <v>0</v>
      </c>
      <c r="CA317" s="5" t="n">
        <v>13.646</v>
      </c>
      <c r="CB317" s="5" t="n">
        <v>0</v>
      </c>
      <c r="CC317" s="5" t="n">
        <v>82.58799999999999</v>
      </c>
      <c r="CD317" s="5" t="n">
        <v>7.95</v>
      </c>
      <c r="CE317" s="5" t="n">
        <v>119.18</v>
      </c>
      <c r="CF317" s="5" t="n">
        <v>250.192</v>
      </c>
      <c r="CG317" s="5" t="n">
        <v>0.24</v>
      </c>
      <c r="CH317" s="5" t="n">
        <v>1</v>
      </c>
      <c r="CI317" s="5" t="n">
        <v>0</v>
      </c>
      <c r="CJ317" s="5" t="n">
        <v>0</v>
      </c>
      <c r="CK317" s="5" t="n">
        <v>0</v>
      </c>
      <c r="CL317" s="5" t="n">
        <v>0</v>
      </c>
      <c r="CM317" s="5" t="n">
        <v>0</v>
      </c>
      <c r="CN317" s="5" t="n">
        <v>0</v>
      </c>
      <c r="CO317" s="5" t="n">
        <v>0</v>
      </c>
      <c r="CP317" s="5" t="n">
        <v>0.975</v>
      </c>
      <c r="CQ317" s="5" t="n">
        <v>1.387</v>
      </c>
      <c r="CR317" s="5" t="n">
        <v>0</v>
      </c>
      <c r="CS317" s="5" t="n">
        <v>5.529</v>
      </c>
      <c r="CT317" s="5" t="n">
        <v>4.797</v>
      </c>
      <c r="CU317" s="5" t="n">
        <v>9.568</v>
      </c>
    </row>
    <row r="318">
      <c r="A318" s="5" t="inlineStr">
        <is>
          <t>GRL2021</t>
        </is>
      </c>
      <c r="B318" s="5" t="inlineStr">
        <is>
          <t>GRL</t>
        </is>
      </c>
      <c r="C318" s="5" t="inlineStr">
        <is>
          <t>GRL</t>
        </is>
      </c>
      <c r="D318" s="5" t="inlineStr">
        <is>
          <t>Greenland</t>
        </is>
      </c>
      <c r="E318" s="5" t="n">
        <v>2021</v>
      </c>
      <c r="F318" s="5" t="n">
        <v>0</v>
      </c>
      <c r="G318" s="5" t="n">
        <v>5.553</v>
      </c>
      <c r="H318" s="5" t="n">
        <v>1.143</v>
      </c>
      <c r="I318" s="5" t="n">
        <v>0</v>
      </c>
      <c r="J318" s="5" t="n">
        <v>5.553</v>
      </c>
      <c r="K318" s="5" t="n">
        <v>0</v>
      </c>
      <c r="L318" s="5" t="n">
        <v>1</v>
      </c>
      <c r="M318" s="5" t="n">
        <v>7.964</v>
      </c>
      <c r="N318" s="5" t="n">
        <v>3.43</v>
      </c>
      <c r="O318" s="5" t="n">
        <v>0</v>
      </c>
      <c r="P318" s="5" t="n">
        <v>7.964</v>
      </c>
      <c r="Q318" s="5" t="n">
        <v>0</v>
      </c>
      <c r="R318" s="5" t="n">
        <v>1</v>
      </c>
      <c r="S318" s="5" t="n">
        <v>11.27</v>
      </c>
      <c r="T318" s="5" t="n">
        <v>6.86</v>
      </c>
      <c r="U318" s="5" t="n">
        <v>0</v>
      </c>
      <c r="V318" s="5" t="n">
        <v>11.27</v>
      </c>
      <c r="W318" s="5" t="n">
        <v>0</v>
      </c>
      <c r="X318" s="5" t="n">
        <v>1</v>
      </c>
      <c r="Y318" s="5" t="n">
        <v>16.305</v>
      </c>
      <c r="Z318" s="5" t="n">
        <v>2.204</v>
      </c>
      <c r="AA318" s="5" t="n">
        <v>0</v>
      </c>
      <c r="AB318" s="5" t="n">
        <v>16.305</v>
      </c>
      <c r="AC318" s="5" t="n">
        <v>0</v>
      </c>
      <c r="AD318" s="5" t="n">
        <v>1</v>
      </c>
      <c r="AE318" s="5" t="n">
        <v>17.449</v>
      </c>
      <c r="AF318" s="5" t="n">
        <v>4.08</v>
      </c>
      <c r="AG318" s="5" t="n">
        <v>0</v>
      </c>
      <c r="AH318" s="5" t="n">
        <v>17.449</v>
      </c>
      <c r="AI318" s="5" t="n">
        <v>0</v>
      </c>
      <c r="AJ318" s="5" t="n">
        <v>1</v>
      </c>
      <c r="AK318" s="5" t="n">
        <v>24.309</v>
      </c>
      <c r="AL318" s="5" t="n">
        <v>12.947</v>
      </c>
      <c r="AM318" s="5" t="n">
        <v>0</v>
      </c>
      <c r="AN318" s="5" t="n">
        <v>24.309</v>
      </c>
      <c r="AO318" s="5" t="n">
        <v>0</v>
      </c>
      <c r="AP318" s="5" t="n">
        <v>1</v>
      </c>
      <c r="AQ318" s="5" t="n">
        <v>0.619</v>
      </c>
      <c r="AR318" s="5" t="n">
        <v>0.114</v>
      </c>
      <c r="AS318" s="5" t="n">
        <v>0.118</v>
      </c>
      <c r="AT318" s="5" t="n">
        <v>0.737</v>
      </c>
      <c r="AU318" s="5" t="n">
        <v>0</v>
      </c>
      <c r="AV318" s="5" t="n">
        <v>1</v>
      </c>
      <c r="AW318" s="5" t="n">
        <v>0.599</v>
      </c>
      <c r="AX318" s="5" t="n">
        <v>0.114</v>
      </c>
      <c r="AY318" s="5" t="n">
        <v>0.127</v>
      </c>
      <c r="AZ318" s="5" t="n">
        <v>0.726</v>
      </c>
      <c r="BA318" s="5" t="n">
        <v>0</v>
      </c>
      <c r="BB318" s="5" t="n">
        <v>0</v>
      </c>
      <c r="BC318" s="5" t="n">
        <v>0.439</v>
      </c>
      <c r="BD318" s="5" t="n">
        <v>0.114</v>
      </c>
      <c r="BE318" s="5" t="n">
        <v>0</v>
      </c>
      <c r="BF318" s="5" t="n">
        <v>0.439</v>
      </c>
      <c r="BG318" s="5" t="n">
        <v>0</v>
      </c>
      <c r="BH318" s="5" t="n">
        <v>1</v>
      </c>
      <c r="BI318" s="5" t="n">
        <v>0.505</v>
      </c>
      <c r="BJ318" s="5" t="n">
        <v>0.114</v>
      </c>
      <c r="BK318" s="5" t="n">
        <v>0.242</v>
      </c>
      <c r="BL318" s="5" t="n">
        <v>0.747</v>
      </c>
      <c r="BM318" s="5" t="n">
        <v>0</v>
      </c>
      <c r="BN318" s="5" t="n">
        <v>1</v>
      </c>
      <c r="BO318" s="5" t="n">
        <v>0</v>
      </c>
      <c r="BP318" s="5" t="n">
        <v>0</v>
      </c>
      <c r="BQ318" s="5" t="n">
        <v>0</v>
      </c>
      <c r="BR318" s="5" t="n">
        <v>0</v>
      </c>
      <c r="BS318" s="5" t="n">
        <v>1</v>
      </c>
      <c r="BT318" s="5" t="n">
        <v>0</v>
      </c>
      <c r="BU318" s="5" t="n">
        <v>0</v>
      </c>
      <c r="BV318" s="5" t="n">
        <v>0</v>
      </c>
      <c r="BW318" s="5" t="n">
        <v>0</v>
      </c>
      <c r="BX318" s="5" t="n">
        <v>1</v>
      </c>
      <c r="BY318" s="5" t="n">
        <v>11.787</v>
      </c>
      <c r="BZ318" s="5" t="n">
        <v>0</v>
      </c>
      <c r="CA318" s="5" t="n">
        <v>11.787</v>
      </c>
      <c r="CB318" s="5" t="n">
        <v>0</v>
      </c>
      <c r="CC318" s="5" t="n">
        <v>78.125</v>
      </c>
      <c r="CD318" s="5" t="n">
        <v>7.95</v>
      </c>
      <c r="CE318" s="5" t="n">
        <v>40.653</v>
      </c>
      <c r="CF318" s="5" t="n">
        <v>118.778</v>
      </c>
      <c r="CG318" s="5" t="n">
        <v>0</v>
      </c>
      <c r="CH318" s="5" t="n">
        <v>1</v>
      </c>
      <c r="CI318" s="5" t="n">
        <v>0</v>
      </c>
      <c r="CJ318" s="5" t="n">
        <v>0</v>
      </c>
      <c r="CK318" s="5" t="n">
        <v>0</v>
      </c>
      <c r="CL318" s="5" t="n">
        <v>0</v>
      </c>
      <c r="CM318" s="5" t="n">
        <v>0</v>
      </c>
      <c r="CN318" s="5" t="n">
        <v>0</v>
      </c>
      <c r="CO318" s="5" t="n">
        <v>0</v>
      </c>
      <c r="CP318" s="5" t="n">
        <v>0</v>
      </c>
      <c r="CQ318" s="5" t="n">
        <v>1.198</v>
      </c>
      <c r="CR318" s="5" t="n">
        <v>0</v>
      </c>
      <c r="CS318" s="5" t="n">
        <v>4.776</v>
      </c>
      <c r="CT318" s="5" t="n">
        <v>4.41</v>
      </c>
      <c r="CU318" s="5" t="n">
        <v>15.162</v>
      </c>
    </row>
    <row r="319">
      <c r="A319" s="5" t="inlineStr">
        <is>
          <t>GRL2022</t>
        </is>
      </c>
      <c r="B319" s="5" t="inlineStr">
        <is>
          <t>GRL</t>
        </is>
      </c>
      <c r="C319" s="5" t="inlineStr">
        <is>
          <t>GRL</t>
        </is>
      </c>
      <c r="D319" s="5" t="inlineStr">
        <is>
          <t>Greenland</t>
        </is>
      </c>
      <c r="E319" s="5" t="n">
        <v>2022</v>
      </c>
      <c r="F319" s="5" t="n">
        <v>0</v>
      </c>
      <c r="G319" s="5" t="n">
        <v>7.077</v>
      </c>
      <c r="H319" s="5" t="n">
        <v>1.235</v>
      </c>
      <c r="I319" s="5" t="n">
        <v>0</v>
      </c>
      <c r="J319" s="5" t="n">
        <v>7.077</v>
      </c>
      <c r="K319" s="5" t="n">
        <v>0</v>
      </c>
      <c r="L319" s="5" t="n">
        <v>1</v>
      </c>
      <c r="M319" s="5" t="n">
        <v>9.782999999999999</v>
      </c>
      <c r="N319" s="5" t="n">
        <v>3.704</v>
      </c>
      <c r="O319" s="5" t="n">
        <v>0</v>
      </c>
      <c r="P319" s="5" t="n">
        <v>9.782999999999999</v>
      </c>
      <c r="Q319" s="5" t="n">
        <v>0</v>
      </c>
      <c r="R319" s="5" t="n">
        <v>1</v>
      </c>
      <c r="S319" s="5" t="n">
        <v>13.25</v>
      </c>
      <c r="T319" s="5" t="n">
        <v>7.408</v>
      </c>
      <c r="U319" s="5" t="n">
        <v>0</v>
      </c>
      <c r="V319" s="5" t="n">
        <v>13.25</v>
      </c>
      <c r="W319" s="5" t="n">
        <v>0</v>
      </c>
      <c r="X319" s="5" t="n">
        <v>1</v>
      </c>
      <c r="Y319" s="5" t="n">
        <v>32.56</v>
      </c>
      <c r="Z319" s="5" t="n">
        <v>4.401</v>
      </c>
      <c r="AA319" s="5" t="n">
        <v>0</v>
      </c>
      <c r="AB319" s="5" t="n">
        <v>32.56</v>
      </c>
      <c r="AC319" s="5" t="n">
        <v>0</v>
      </c>
      <c r="AD319" s="5" t="n">
        <v>1</v>
      </c>
      <c r="AE319" s="5" t="n">
        <v>33.795</v>
      </c>
      <c r="AF319" s="5" t="n">
        <v>7.902</v>
      </c>
      <c r="AG319" s="5" t="n">
        <v>0</v>
      </c>
      <c r="AH319" s="5" t="n">
        <v>33.795</v>
      </c>
      <c r="AI319" s="5" t="n">
        <v>0</v>
      </c>
      <c r="AJ319" s="5" t="n">
        <v>1</v>
      </c>
      <c r="AK319" s="5" t="n">
        <v>41.203</v>
      </c>
      <c r="AL319" s="5" t="n">
        <v>21.945</v>
      </c>
      <c r="AM319" s="5" t="n">
        <v>0</v>
      </c>
      <c r="AN319" s="5" t="n">
        <v>41.203</v>
      </c>
      <c r="AO319" s="5" t="n">
        <v>0</v>
      </c>
      <c r="AP319" s="5" t="n">
        <v>1</v>
      </c>
      <c r="AQ319" s="5" t="n">
        <v>0.861</v>
      </c>
      <c r="AR319" s="5" t="n">
        <v>0.123</v>
      </c>
      <c r="AS319" s="5" t="n">
        <v>-0.23</v>
      </c>
      <c r="AT319" s="5" t="n">
        <v>0.631</v>
      </c>
      <c r="AU319" s="5" t="n">
        <v>0</v>
      </c>
      <c r="AV319" s="5" t="n">
        <v>1</v>
      </c>
      <c r="AW319" s="5" t="n">
        <v>0.986</v>
      </c>
      <c r="AX319" s="5" t="n">
        <v>0.123</v>
      </c>
      <c r="AY319" s="5" t="n">
        <v>-0.361</v>
      </c>
      <c r="AZ319" s="5" t="n">
        <v>0.625</v>
      </c>
      <c r="BA319" s="5" t="n">
        <v>0</v>
      </c>
      <c r="BB319" s="5" t="n">
        <v>0</v>
      </c>
      <c r="BC319" s="5" t="n">
        <v>0.598</v>
      </c>
      <c r="BD319" s="5" t="n">
        <v>0.123</v>
      </c>
      <c r="BE319" s="5" t="n">
        <v>0</v>
      </c>
      <c r="BF319" s="5" t="n">
        <v>0.598</v>
      </c>
      <c r="BG319" s="5" t="n">
        <v>0</v>
      </c>
      <c r="BH319" s="5" t="n">
        <v>1</v>
      </c>
      <c r="BI319" s="5" t="n">
        <v>0.612</v>
      </c>
      <c r="BJ319" s="5" t="n">
        <v>0.123</v>
      </c>
      <c r="BK319" s="5" t="n">
        <v>0.031</v>
      </c>
      <c r="BL319" s="5" t="n">
        <v>0.643</v>
      </c>
      <c r="BM319" s="5" t="n">
        <v>0</v>
      </c>
      <c r="BN319" s="5" t="n">
        <v>1</v>
      </c>
      <c r="BO319" s="5" t="n">
        <v>0</v>
      </c>
      <c r="BP319" s="5" t="n">
        <v>0</v>
      </c>
      <c r="BQ319" s="5" t="n">
        <v>0</v>
      </c>
      <c r="BR319" s="5" t="n">
        <v>0</v>
      </c>
      <c r="BS319" s="5" t="n">
        <v>1</v>
      </c>
      <c r="BT319" s="5" t="n">
        <v>0</v>
      </c>
      <c r="BU319" s="5" t="n">
        <v>0</v>
      </c>
      <c r="BV319" s="5" t="n">
        <v>0</v>
      </c>
      <c r="BW319" s="5" t="n">
        <v>0</v>
      </c>
      <c r="BX319" s="5" t="n">
        <v>1</v>
      </c>
      <c r="BY319" s="5" t="n">
        <v>12.729</v>
      </c>
      <c r="BZ319" s="5" t="n">
        <v>0</v>
      </c>
      <c r="CA319" s="5" t="n">
        <v>12.729</v>
      </c>
      <c r="CB319" s="5" t="n">
        <v>0</v>
      </c>
      <c r="CC319" s="5" t="n">
        <v>97.90000000000001</v>
      </c>
      <c r="CD319" s="5" t="n">
        <v>7.95</v>
      </c>
      <c r="CE319" s="5" t="n">
        <v>4.338</v>
      </c>
      <c r="CF319" s="5" t="n">
        <v>102.238</v>
      </c>
      <c r="CG319" s="5" t="n">
        <v>0</v>
      </c>
      <c r="CH319" s="5" t="n">
        <v>1</v>
      </c>
      <c r="CI319" s="5" t="n">
        <v>0</v>
      </c>
      <c r="CJ319" s="5" t="n">
        <v>0</v>
      </c>
      <c r="CK319" s="5" t="n">
        <v>0</v>
      </c>
      <c r="CL319" s="5" t="n">
        <v>0</v>
      </c>
      <c r="CM319" s="5" t="n">
        <v>0</v>
      </c>
      <c r="CN319" s="5" t="n">
        <v>0</v>
      </c>
      <c r="CO319" s="5" t="n">
        <v>0</v>
      </c>
      <c r="CP319" s="5" t="n">
        <v>0</v>
      </c>
      <c r="CQ319" s="5" t="n">
        <v>1.294</v>
      </c>
      <c r="CR319" s="5" t="n">
        <v>0</v>
      </c>
      <c r="CS319" s="5" t="n">
        <v>5.158</v>
      </c>
      <c r="CT319" s="5" t="n">
        <v>5.842</v>
      </c>
      <c r="CU319" s="5" t="n">
        <v>31.326</v>
      </c>
    </row>
    <row r="320">
      <c r="A320" s="5" t="inlineStr">
        <is>
          <t>GRL2023</t>
        </is>
      </c>
      <c r="B320" s="5" t="inlineStr">
        <is>
          <t>GRL</t>
        </is>
      </c>
      <c r="C320" s="5" t="inlineStr">
        <is>
          <t>GRL</t>
        </is>
      </c>
      <c r="D320" s="5" t="inlineStr">
        <is>
          <t>Greenland</t>
        </is>
      </c>
      <c r="E320" s="5" t="n">
        <v>2023</v>
      </c>
      <c r="F320" s="5" t="n">
        <v>0</v>
      </c>
      <c r="G320" s="5" t="n">
        <v>4.752</v>
      </c>
      <c r="H320" s="5" t="n">
        <v>1.286</v>
      </c>
      <c r="I320" s="5" t="n">
        <v>0</v>
      </c>
      <c r="J320" s="5" t="n">
        <v>4.752</v>
      </c>
      <c r="K320" s="5" t="n">
        <v>0</v>
      </c>
      <c r="L320" s="5" t="n">
        <v>1</v>
      </c>
      <c r="M320" s="5" t="n">
        <v>7.886</v>
      </c>
      <c r="N320" s="5" t="n">
        <v>3.857</v>
      </c>
      <c r="O320" s="5" t="n">
        <v>0</v>
      </c>
      <c r="P320" s="5" t="n">
        <v>7.886</v>
      </c>
      <c r="Q320" s="5" t="n">
        <v>0</v>
      </c>
      <c r="R320" s="5" t="n">
        <v>1</v>
      </c>
      <c r="S320" s="5" t="n">
        <v>11.18</v>
      </c>
      <c r="T320" s="5" t="n">
        <v>7.714</v>
      </c>
      <c r="U320" s="5" t="n">
        <v>0</v>
      </c>
      <c r="V320" s="5" t="n">
        <v>11.18</v>
      </c>
      <c r="W320" s="5" t="n">
        <v>0</v>
      </c>
      <c r="X320" s="5" t="n">
        <v>1</v>
      </c>
      <c r="Y320" s="5" t="n">
        <v>12.908</v>
      </c>
      <c r="Z320" s="5" t="n">
        <v>1.745</v>
      </c>
      <c r="AA320" s="5" t="n">
        <v>0</v>
      </c>
      <c r="AB320" s="5" t="n">
        <v>12.908</v>
      </c>
      <c r="AC320" s="5" t="n">
        <v>0</v>
      </c>
      <c r="AD320" s="5" t="n">
        <v>1</v>
      </c>
      <c r="AE320" s="5" t="n">
        <v>14.194</v>
      </c>
      <c r="AF320" s="5" t="n">
        <v>3.319</v>
      </c>
      <c r="AG320" s="5" t="n">
        <v>0</v>
      </c>
      <c r="AH320" s="5" t="n">
        <v>14.194</v>
      </c>
      <c r="AI320" s="5" t="n">
        <v>0</v>
      </c>
      <c r="AJ320" s="5" t="n">
        <v>1</v>
      </c>
      <c r="AK320" s="5" t="n">
        <v>21.908</v>
      </c>
      <c r="AL320" s="5" t="n">
        <v>11.668</v>
      </c>
      <c r="AM320" s="5" t="n">
        <v>0</v>
      </c>
      <c r="AN320" s="5" t="n">
        <v>21.908</v>
      </c>
      <c r="AO320" s="5" t="n">
        <v>0</v>
      </c>
      <c r="AP320" s="5" t="n">
        <v>1</v>
      </c>
      <c r="AQ320" s="5" t="n">
        <v>0.76</v>
      </c>
      <c r="AR320" s="5" t="n">
        <v>0.129</v>
      </c>
      <c r="AS320" s="5" t="n">
        <v>-0.111</v>
      </c>
      <c r="AT320" s="5" t="n">
        <v>0.649</v>
      </c>
      <c r="AU320" s="5" t="n">
        <v>0</v>
      </c>
      <c r="AV320" s="5" t="n">
        <v>1</v>
      </c>
      <c r="AW320" s="5" t="n">
        <v>0.8110000000000001</v>
      </c>
      <c r="AX320" s="5" t="n">
        <v>0.129</v>
      </c>
      <c r="AY320" s="5" t="n">
        <v>-0.17</v>
      </c>
      <c r="AZ320" s="5" t="n">
        <v>0.642</v>
      </c>
      <c r="BA320" s="5" t="n">
        <v>0</v>
      </c>
      <c r="BB320" s="5" t="n">
        <v>0</v>
      </c>
      <c r="BC320" s="5" t="n">
        <v>0.535</v>
      </c>
      <c r="BD320" s="5" t="n">
        <v>0.129</v>
      </c>
      <c r="BE320" s="5" t="n">
        <v>0</v>
      </c>
      <c r="BF320" s="5" t="n">
        <v>0.535</v>
      </c>
      <c r="BG320" s="5" t="n">
        <v>0</v>
      </c>
      <c r="BH320" s="5" t="n">
        <v>1</v>
      </c>
      <c r="BI320" s="5" t="n">
        <v>0.579</v>
      </c>
      <c r="BJ320" s="5" t="n">
        <v>0.129</v>
      </c>
      <c r="BK320" s="5" t="n">
        <v>0.081</v>
      </c>
      <c r="BL320" s="5" t="n">
        <v>0.66</v>
      </c>
      <c r="BM320" s="5" t="n">
        <v>0</v>
      </c>
      <c r="BN320" s="5" t="n">
        <v>1</v>
      </c>
      <c r="BO320" s="5" t="n">
        <v>0</v>
      </c>
      <c r="BP320" s="5" t="n">
        <v>0</v>
      </c>
      <c r="BQ320" s="5" t="n">
        <v>0</v>
      </c>
      <c r="BR320" s="5" t="n">
        <v>0</v>
      </c>
      <c r="BS320" s="5" t="n">
        <v>1</v>
      </c>
      <c r="BT320" s="5" t="n">
        <v>0</v>
      </c>
      <c r="BU320" s="5" t="n">
        <v>0</v>
      </c>
      <c r="BV320" s="5" t="n">
        <v>0</v>
      </c>
      <c r="BW320" s="5" t="n">
        <v>0</v>
      </c>
      <c r="BX320" s="5" t="n">
        <v>1</v>
      </c>
      <c r="BY320" s="5" t="n">
        <v>13.254</v>
      </c>
      <c r="BZ320" s="5" t="n">
        <v>0</v>
      </c>
      <c r="CA320" s="5" t="n">
        <v>13.254</v>
      </c>
      <c r="CB320" s="5" t="n">
        <v>0</v>
      </c>
      <c r="CC320" s="5" t="n">
        <v>83.248</v>
      </c>
      <c r="CD320" s="5" t="n">
        <v>7.95</v>
      </c>
      <c r="CE320" s="5" t="n">
        <v>21.757</v>
      </c>
      <c r="CF320" s="5" t="n">
        <v>105.005</v>
      </c>
      <c r="CG320" s="5" t="n">
        <v>0</v>
      </c>
      <c r="CH320" s="5" t="n">
        <v>1</v>
      </c>
      <c r="CI320" s="5" t="n">
        <v>0</v>
      </c>
      <c r="CJ320" s="5" t="n">
        <v>0</v>
      </c>
      <c r="CK320" s="5" t="n">
        <v>0</v>
      </c>
      <c r="CL320" s="5" t="n">
        <v>0</v>
      </c>
      <c r="CM320" s="5" t="n">
        <v>0</v>
      </c>
      <c r="CN320" s="5" t="n">
        <v>0</v>
      </c>
      <c r="CO320" s="5" t="n">
        <v>0</v>
      </c>
      <c r="CP320" s="5" t="n">
        <v>0</v>
      </c>
      <c r="CQ320" s="5" t="n">
        <v>1.348</v>
      </c>
      <c r="CR320" s="5" t="n">
        <v>0</v>
      </c>
      <c r="CS320" s="5" t="n">
        <v>5.37</v>
      </c>
      <c r="CT320" s="5" t="n">
        <v>3.466</v>
      </c>
      <c r="CU320" s="5" t="n">
        <v>11.622</v>
      </c>
    </row>
    <row r="321">
      <c r="A321" s="5" t="inlineStr">
        <is>
          <t>GRL2024</t>
        </is>
      </c>
      <c r="B321" s="5" t="inlineStr">
        <is>
          <t>GRL</t>
        </is>
      </c>
      <c r="C321" s="5" t="inlineStr">
        <is>
          <t>GRL</t>
        </is>
      </c>
      <c r="D321" s="5" t="inlineStr">
        <is>
          <t>Greenland</t>
        </is>
      </c>
      <c r="E321" s="5" t="n">
        <v>2024</v>
      </c>
      <c r="F321" s="5" t="n">
        <v>0</v>
      </c>
      <c r="G321" s="5" t="n">
        <v>4.351</v>
      </c>
      <c r="H321" s="5" t="n">
        <v>1.324</v>
      </c>
      <c r="I321" s="5" t="n">
        <v>0</v>
      </c>
      <c r="J321" s="5" t="n">
        <v>4.351</v>
      </c>
      <c r="K321" s="5" t="n">
        <v>0</v>
      </c>
      <c r="L321" s="5" t="n">
        <v>1</v>
      </c>
      <c r="M321" s="5" t="n">
        <v>7.124</v>
      </c>
      <c r="N321" s="5" t="n">
        <v>3.971</v>
      </c>
      <c r="O321" s="5" t="n">
        <v>0</v>
      </c>
      <c r="P321" s="5" t="n">
        <v>7.124</v>
      </c>
      <c r="Q321" s="5" t="n">
        <v>0</v>
      </c>
      <c r="R321" s="5" t="n">
        <v>1</v>
      </c>
      <c r="S321" s="5" t="n">
        <v>10.969</v>
      </c>
      <c r="T321" s="5" t="n">
        <v>7.942</v>
      </c>
      <c r="U321" s="5" t="n">
        <v>0</v>
      </c>
      <c r="V321" s="5" t="n">
        <v>10.969</v>
      </c>
      <c r="W321" s="5" t="n">
        <v>0</v>
      </c>
      <c r="X321" s="5" t="n">
        <v>1</v>
      </c>
      <c r="Y321" s="5" t="n">
        <v>11.492</v>
      </c>
      <c r="Z321" s="5" t="n">
        <v>1.553</v>
      </c>
      <c r="AA321" s="5" t="n">
        <v>0</v>
      </c>
      <c r="AB321" s="5" t="n">
        <v>11.492</v>
      </c>
      <c r="AC321" s="5" t="n">
        <v>0</v>
      </c>
      <c r="AD321" s="5" t="n">
        <v>1</v>
      </c>
      <c r="AE321" s="5" t="n">
        <v>12.815</v>
      </c>
      <c r="AF321" s="5" t="n">
        <v>2.997</v>
      </c>
      <c r="AG321" s="5" t="n">
        <v>0</v>
      </c>
      <c r="AH321" s="5" t="n">
        <v>12.815</v>
      </c>
      <c r="AI321" s="5" t="n">
        <v>0</v>
      </c>
      <c r="AJ321" s="5" t="n">
        <v>1</v>
      </c>
      <c r="AK321" s="5" t="n">
        <v>20.757</v>
      </c>
      <c r="AL321" s="5" t="n">
        <v>11.055</v>
      </c>
      <c r="AM321" s="5" t="n">
        <v>0</v>
      </c>
      <c r="AN321" s="5" t="n">
        <v>20.757</v>
      </c>
      <c r="AO321" s="5" t="n">
        <v>0</v>
      </c>
      <c r="AP321" s="5" t="n">
        <v>1</v>
      </c>
      <c r="AQ321" s="5" t="n">
        <v>0.724</v>
      </c>
      <c r="AR321" s="5" t="n">
        <v>0.132</v>
      </c>
      <c r="AS321" s="5" t="n">
        <v>-0.06</v>
      </c>
      <c r="AT321" s="5" t="n">
        <v>0.664</v>
      </c>
      <c r="AU321" s="5" t="n">
        <v>0</v>
      </c>
      <c r="AV321" s="5" t="n">
        <v>1</v>
      </c>
      <c r="AW321" s="5" t="n">
        <v>0.75</v>
      </c>
      <c r="AX321" s="5" t="n">
        <v>0.132</v>
      </c>
      <c r="AY321" s="5" t="n">
        <v>-0.093</v>
      </c>
      <c r="AZ321" s="5" t="n">
        <v>0.658</v>
      </c>
      <c r="BA321" s="5" t="n">
        <v>0</v>
      </c>
      <c r="BB321" s="5" t="n">
        <v>0</v>
      </c>
      <c r="BC321" s="5" t="n">
        <v>0.513</v>
      </c>
      <c r="BD321" s="5" t="n">
        <v>0.132</v>
      </c>
      <c r="BE321" s="5" t="n">
        <v>0</v>
      </c>
      <c r="BF321" s="5" t="n">
        <v>0.513</v>
      </c>
      <c r="BG321" s="5" t="n">
        <v>0</v>
      </c>
      <c r="BH321" s="5" t="n">
        <v>1</v>
      </c>
      <c r="BI321" s="5" t="n">
        <v>0.591</v>
      </c>
      <c r="BJ321" s="5" t="n">
        <v>0.132</v>
      </c>
      <c r="BK321" s="5" t="n">
        <v>0.08699999999999999</v>
      </c>
      <c r="BL321" s="5" t="n">
        <v>0.679</v>
      </c>
      <c r="BM321" s="5" t="n">
        <v>0</v>
      </c>
      <c r="BN321" s="5" t="n">
        <v>1</v>
      </c>
      <c r="BO321" s="5" t="n">
        <v>0</v>
      </c>
      <c r="BP321" s="5" t="n">
        <v>0</v>
      </c>
      <c r="BQ321" s="5" t="n">
        <v>0</v>
      </c>
      <c r="BR321" s="5" t="n">
        <v>0</v>
      </c>
      <c r="BS321" s="5" t="n">
        <v>1</v>
      </c>
      <c r="BT321" s="5" t="n">
        <v>0</v>
      </c>
      <c r="BU321" s="5" t="n">
        <v>0</v>
      </c>
      <c r="BV321" s="5" t="n">
        <v>0</v>
      </c>
      <c r="BW321" s="5" t="n">
        <v>0</v>
      </c>
      <c r="BX321" s="5" t="n">
        <v>1</v>
      </c>
      <c r="BY321" s="5" t="n">
        <v>13.646</v>
      </c>
      <c r="BZ321" s="5" t="n">
        <v>0</v>
      </c>
      <c r="CA321" s="5" t="n">
        <v>13.646</v>
      </c>
      <c r="CB321" s="5" t="n">
        <v>0</v>
      </c>
      <c r="CC321" s="5" t="n">
        <v>82.58799999999999</v>
      </c>
      <c r="CD321" s="5" t="n">
        <v>7.95</v>
      </c>
      <c r="CE321" s="5" t="n">
        <v>24.901</v>
      </c>
      <c r="CF321" s="5" t="n">
        <v>107.489</v>
      </c>
      <c r="CG321" s="5" t="n">
        <v>0</v>
      </c>
      <c r="CH321" s="5" t="n">
        <v>1</v>
      </c>
      <c r="CI321" s="5" t="n">
        <v>0</v>
      </c>
      <c r="CJ321" s="5" t="n">
        <v>0</v>
      </c>
      <c r="CK321" s="5" t="n">
        <v>0</v>
      </c>
      <c r="CL321" s="5" t="n">
        <v>0</v>
      </c>
      <c r="CM321" s="5" t="n">
        <v>0</v>
      </c>
      <c r="CN321" s="5" t="n">
        <v>0</v>
      </c>
      <c r="CO321" s="5" t="n">
        <v>0</v>
      </c>
      <c r="CP321" s="5" t="n">
        <v>0</v>
      </c>
      <c r="CQ321" s="5" t="n">
        <v>1.387</v>
      </c>
      <c r="CR321" s="5" t="n">
        <v>0</v>
      </c>
      <c r="CS321" s="5" t="n">
        <v>5.529</v>
      </c>
      <c r="CT321" s="5" t="n">
        <v>3.027</v>
      </c>
      <c r="CU321" s="5" t="n">
        <v>10.168</v>
      </c>
    </row>
    <row r="322">
      <c r="A322" s="5" t="inlineStr">
        <is>
          <t>GRD2021</t>
        </is>
      </c>
      <c r="B322" s="5" t="inlineStr">
        <is>
          <t>GRD</t>
        </is>
      </c>
      <c r="C322" s="5" t="inlineStr">
        <is>
          <t>GRD</t>
        </is>
      </c>
      <c r="D322" s="5" t="inlineStr">
        <is>
          <t>Grenada</t>
        </is>
      </c>
      <c r="E322" s="5" t="n">
        <v>2021</v>
      </c>
      <c r="F322" s="5" t="n">
        <v>0.15</v>
      </c>
      <c r="G322" s="5" t="n">
        <v>5.897</v>
      </c>
      <c r="H322" s="5" t="n">
        <v>1.143</v>
      </c>
      <c r="I322" s="5" t="n">
        <v>0</v>
      </c>
      <c r="J322" s="5" t="n">
        <v>5.897</v>
      </c>
      <c r="K322" s="5" t="n">
        <v>0</v>
      </c>
      <c r="L322" s="5" t="n">
        <v>1</v>
      </c>
      <c r="M322" s="5" t="n">
        <v>7.964</v>
      </c>
      <c r="N322" s="5" t="n">
        <v>3.43</v>
      </c>
      <c r="O322" s="5" t="n">
        <v>0</v>
      </c>
      <c r="P322" s="5" t="n">
        <v>7.964</v>
      </c>
      <c r="Q322" s="5" t="n">
        <v>0</v>
      </c>
      <c r="R322" s="5" t="n">
        <v>1</v>
      </c>
      <c r="S322" s="5" t="n">
        <v>11.613</v>
      </c>
      <c r="T322" s="5" t="n">
        <v>6.86</v>
      </c>
      <c r="U322" s="5" t="n">
        <v>0</v>
      </c>
      <c r="V322" s="5" t="n">
        <v>13.355</v>
      </c>
      <c r="W322" s="5" t="n">
        <v>0.15</v>
      </c>
      <c r="X322" s="5" t="n">
        <v>1</v>
      </c>
      <c r="Y322" s="5" t="n">
        <v>17.127</v>
      </c>
      <c r="Z322" s="5" t="n">
        <v>2.304</v>
      </c>
      <c r="AA322" s="5" t="n">
        <v>0</v>
      </c>
      <c r="AB322" s="5" t="n">
        <v>17.127</v>
      </c>
      <c r="AC322" s="5" t="n">
        <v>0</v>
      </c>
      <c r="AD322" s="5" t="n">
        <v>1</v>
      </c>
      <c r="AE322" s="5" t="n">
        <v>18.27</v>
      </c>
      <c r="AF322" s="5" t="n">
        <v>4.278</v>
      </c>
      <c r="AG322" s="5" t="n">
        <v>0</v>
      </c>
      <c r="AH322" s="5" t="n">
        <v>18.27</v>
      </c>
      <c r="AI322" s="5" t="n">
        <v>0</v>
      </c>
      <c r="AJ322" s="5" t="n">
        <v>1</v>
      </c>
      <c r="AK322" s="5" t="n">
        <v>25.13</v>
      </c>
      <c r="AL322" s="5" t="n">
        <v>13.503</v>
      </c>
      <c r="AM322" s="5" t="n">
        <v>0</v>
      </c>
      <c r="AN322" s="5" t="n">
        <v>28.899</v>
      </c>
      <c r="AO322" s="5" t="n">
        <v>0.15</v>
      </c>
      <c r="AP322" s="5" t="n">
        <v>1</v>
      </c>
      <c r="AQ322" s="5" t="n">
        <v>1.224</v>
      </c>
      <c r="AR322" s="5" t="n">
        <v>0.224</v>
      </c>
      <c r="AS322" s="5" t="n">
        <v>0.048</v>
      </c>
      <c r="AT322" s="5" t="n">
        <v>1.272</v>
      </c>
      <c r="AU322" s="5" t="n">
        <v>0</v>
      </c>
      <c r="AV322" s="5" t="n">
        <v>1</v>
      </c>
      <c r="AW322" s="5" t="n">
        <v>1.099</v>
      </c>
      <c r="AX322" s="5" t="n">
        <v>0.212</v>
      </c>
      <c r="AY322" s="5" t="n">
        <v>0.062</v>
      </c>
      <c r="AZ322" s="5" t="n">
        <v>1.161</v>
      </c>
      <c r="BA322" s="5" t="n">
        <v>0</v>
      </c>
      <c r="BB322" s="5" t="n">
        <v>1</v>
      </c>
      <c r="BC322" s="5" t="n">
        <v>0.458</v>
      </c>
      <c r="BD322" s="5" t="n">
        <v>0.114</v>
      </c>
      <c r="BE322" s="5" t="n">
        <v>0.266</v>
      </c>
      <c r="BF322" s="5" t="n">
        <v>0.832</v>
      </c>
      <c r="BG322" s="5" t="n">
        <v>0.15</v>
      </c>
      <c r="BH322" s="5" t="n">
        <v>1</v>
      </c>
      <c r="BI322" s="5" t="n">
        <v>0.491</v>
      </c>
      <c r="BJ322" s="5" t="n">
        <v>0.114</v>
      </c>
      <c r="BK322" s="5" t="n">
        <v>0.237</v>
      </c>
      <c r="BL322" s="5" t="n">
        <v>0.838</v>
      </c>
      <c r="BM322" s="5" t="n">
        <v>0.15</v>
      </c>
      <c r="BN322" s="5" t="n">
        <v>1</v>
      </c>
      <c r="BO322" s="5" t="n">
        <v>0</v>
      </c>
      <c r="BP322" s="5" t="n">
        <v>0</v>
      </c>
      <c r="BQ322" s="5" t="n">
        <v>0.263</v>
      </c>
      <c r="BR322" s="5" t="n">
        <v>0</v>
      </c>
      <c r="BS322" s="5" t="n">
        <v>1</v>
      </c>
      <c r="BT322" s="5" t="n">
        <v>0</v>
      </c>
      <c r="BU322" s="5" t="n">
        <v>0</v>
      </c>
      <c r="BV322" s="5" t="n">
        <v>0.294</v>
      </c>
      <c r="BW322" s="5" t="n">
        <v>0.15</v>
      </c>
      <c r="BX322" s="5" t="n">
        <v>1</v>
      </c>
      <c r="BY322" s="5" t="n">
        <v>11.787</v>
      </c>
      <c r="BZ322" s="5" t="n">
        <v>0</v>
      </c>
      <c r="CA322" s="5" t="n">
        <v>11.787</v>
      </c>
      <c r="CB322" s="5" t="n">
        <v>0</v>
      </c>
      <c r="CC322" s="5" t="n">
        <v>78.125</v>
      </c>
      <c r="CD322" s="5" t="n">
        <v>7.95</v>
      </c>
      <c r="CE322" s="5" t="n">
        <v>34.476</v>
      </c>
      <c r="CF322" s="5" t="n">
        <v>129.492</v>
      </c>
      <c r="CG322" s="5" t="n">
        <v>0.15</v>
      </c>
      <c r="CH322" s="5" t="n">
        <v>1</v>
      </c>
      <c r="CI322" s="5" t="n">
        <v>0</v>
      </c>
      <c r="CJ322" s="5" t="n">
        <v>0</v>
      </c>
      <c r="CK322" s="5" t="n">
        <v>0</v>
      </c>
      <c r="CL322" s="5" t="n">
        <v>0</v>
      </c>
      <c r="CM322" s="5" t="n">
        <v>0</v>
      </c>
      <c r="CN322" s="5" t="n">
        <v>0</v>
      </c>
      <c r="CO322" s="5" t="n">
        <v>0</v>
      </c>
      <c r="CP322" s="5" t="n">
        <v>0</v>
      </c>
      <c r="CQ322" s="5" t="n">
        <v>1.198</v>
      </c>
      <c r="CR322" s="5" t="n">
        <v>0</v>
      </c>
      <c r="CS322" s="5" t="n">
        <v>4.776</v>
      </c>
      <c r="CT322" s="5" t="n">
        <v>4.753</v>
      </c>
      <c r="CU322" s="5" t="n">
        <v>15.983</v>
      </c>
    </row>
    <row r="323">
      <c r="A323" s="5" t="inlineStr">
        <is>
          <t>GRD2022</t>
        </is>
      </c>
      <c r="B323" s="5" t="inlineStr">
        <is>
          <t>GRD</t>
        </is>
      </c>
      <c r="C323" s="5" t="inlineStr">
        <is>
          <t>GRD</t>
        </is>
      </c>
      <c r="D323" s="5" t="inlineStr">
        <is>
          <t>Grenada</t>
        </is>
      </c>
      <c r="E323" s="5" t="n">
        <v>2022</v>
      </c>
      <c r="F323" s="5" t="n">
        <v>0.15</v>
      </c>
      <c r="G323" s="5" t="n">
        <v>11.72</v>
      </c>
      <c r="H323" s="5" t="n">
        <v>1.235</v>
      </c>
      <c r="I323" s="5" t="n">
        <v>0</v>
      </c>
      <c r="J323" s="5" t="n">
        <v>11.72</v>
      </c>
      <c r="K323" s="5" t="n">
        <v>0</v>
      </c>
      <c r="L323" s="5" t="n">
        <v>1</v>
      </c>
      <c r="M323" s="5" t="n">
        <v>9.782999999999999</v>
      </c>
      <c r="N323" s="5" t="n">
        <v>3.704</v>
      </c>
      <c r="O323" s="5" t="n">
        <v>0</v>
      </c>
      <c r="P323" s="5" t="n">
        <v>9.782999999999999</v>
      </c>
      <c r="Q323" s="5" t="n">
        <v>0</v>
      </c>
      <c r="R323" s="5" t="n">
        <v>1</v>
      </c>
      <c r="S323" s="5" t="n">
        <v>17.893</v>
      </c>
      <c r="T323" s="5" t="n">
        <v>7.408</v>
      </c>
      <c r="U323" s="5" t="n">
        <v>0.199</v>
      </c>
      <c r="V323" s="5" t="n">
        <v>20.577</v>
      </c>
      <c r="W323" s="5" t="n">
        <v>0.15</v>
      </c>
      <c r="X323" s="5" t="n">
        <v>1</v>
      </c>
      <c r="Y323" s="5" t="n">
        <v>30.728</v>
      </c>
      <c r="Z323" s="5" t="n">
        <v>4.133</v>
      </c>
      <c r="AA323" s="5" t="n">
        <v>0</v>
      </c>
      <c r="AB323" s="5" t="n">
        <v>30.728</v>
      </c>
      <c r="AC323" s="5" t="n">
        <v>0</v>
      </c>
      <c r="AD323" s="5" t="n">
        <v>1</v>
      </c>
      <c r="AE323" s="5" t="n">
        <v>31.963</v>
      </c>
      <c r="AF323" s="5" t="n">
        <v>7.485</v>
      </c>
      <c r="AG323" s="5" t="n">
        <v>0</v>
      </c>
      <c r="AH323" s="5" t="n">
        <v>31.963</v>
      </c>
      <c r="AI323" s="5" t="n">
        <v>0</v>
      </c>
      <c r="AJ323" s="5" t="n">
        <v>1</v>
      </c>
      <c r="AK323" s="5" t="n">
        <v>39.371</v>
      </c>
      <c r="AL323" s="5" t="n">
        <v>21.155</v>
      </c>
      <c r="AM323" s="5" t="n">
        <v>0.437</v>
      </c>
      <c r="AN323" s="5" t="n">
        <v>45.277</v>
      </c>
      <c r="AO323" s="5" t="n">
        <v>0.15</v>
      </c>
      <c r="AP323" s="5" t="n">
        <v>1</v>
      </c>
      <c r="AQ323" s="5" t="n">
        <v>1.085</v>
      </c>
      <c r="AR323" s="5" t="n">
        <v>0.155</v>
      </c>
      <c r="AS323" s="5" t="n">
        <v>0.067</v>
      </c>
      <c r="AT323" s="5" t="n">
        <v>1.152</v>
      </c>
      <c r="AU323" s="5" t="n">
        <v>0</v>
      </c>
      <c r="AV323" s="5" t="n">
        <v>1</v>
      </c>
      <c r="AW323" s="5" t="n">
        <v>1.101</v>
      </c>
      <c r="AX323" s="5" t="n">
        <v>0.143</v>
      </c>
      <c r="AY323" s="5" t="n">
        <v>0.101</v>
      </c>
      <c r="AZ323" s="5" t="n">
        <v>1.202</v>
      </c>
      <c r="BA323" s="5" t="n">
        <v>0</v>
      </c>
      <c r="BB323" s="5" t="n">
        <v>1</v>
      </c>
      <c r="BC323" s="5" t="n">
        <v>0.62</v>
      </c>
      <c r="BD323" s="5" t="n">
        <v>0.123</v>
      </c>
      <c r="BE323" s="5" t="n">
        <v>0.103</v>
      </c>
      <c r="BF323" s="5" t="n">
        <v>0.832</v>
      </c>
      <c r="BG323" s="5" t="n">
        <v>0.15</v>
      </c>
      <c r="BH323" s="5" t="n">
        <v>1</v>
      </c>
      <c r="BI323" s="5" t="n">
        <v>0.608</v>
      </c>
      <c r="BJ323" s="5" t="n">
        <v>0.123</v>
      </c>
      <c r="BK323" s="5" t="n">
        <v>0.5580000000000001</v>
      </c>
      <c r="BL323" s="5" t="n">
        <v>1.341</v>
      </c>
      <c r="BM323" s="5" t="n">
        <v>0.15</v>
      </c>
      <c r="BN323" s="5" t="n">
        <v>1</v>
      </c>
      <c r="BO323" s="5" t="n">
        <v>0</v>
      </c>
      <c r="BP323" s="5" t="n">
        <v>0</v>
      </c>
      <c r="BQ323" s="5" t="n">
        <v>0.376</v>
      </c>
      <c r="BR323" s="5" t="n">
        <v>0</v>
      </c>
      <c r="BS323" s="5" t="n">
        <v>1</v>
      </c>
      <c r="BT323" s="5" t="n">
        <v>0</v>
      </c>
      <c r="BU323" s="5" t="n">
        <v>0</v>
      </c>
      <c r="BV323" s="5" t="n">
        <v>0.408</v>
      </c>
      <c r="BW323" s="5" t="n">
        <v>0.075</v>
      </c>
      <c r="BX323" s="5" t="n">
        <v>1</v>
      </c>
      <c r="BY323" s="5" t="n">
        <v>12.729</v>
      </c>
      <c r="BZ323" s="5" t="n">
        <v>0</v>
      </c>
      <c r="CA323" s="5" t="n">
        <v>12.729</v>
      </c>
      <c r="CB323" s="5" t="n">
        <v>0</v>
      </c>
      <c r="CC323" s="5" t="n">
        <v>97.90000000000001</v>
      </c>
      <c r="CD323" s="5" t="n">
        <v>7.95</v>
      </c>
      <c r="CE323" s="5" t="n">
        <v>35.467</v>
      </c>
      <c r="CF323" s="5" t="n">
        <v>153.372</v>
      </c>
      <c r="CG323" s="5" t="n">
        <v>0.15</v>
      </c>
      <c r="CH323" s="5" t="n">
        <v>1</v>
      </c>
      <c r="CI323" s="5" t="n">
        <v>0</v>
      </c>
      <c r="CJ323" s="5" t="n">
        <v>0</v>
      </c>
      <c r="CK323" s="5" t="n">
        <v>0</v>
      </c>
      <c r="CL323" s="5" t="n">
        <v>0</v>
      </c>
      <c r="CM323" s="5" t="n">
        <v>0</v>
      </c>
      <c r="CN323" s="5" t="n">
        <v>0</v>
      </c>
      <c r="CO323" s="5" t="n">
        <v>0</v>
      </c>
      <c r="CP323" s="5" t="n">
        <v>0</v>
      </c>
      <c r="CQ323" s="5" t="n">
        <v>1.294</v>
      </c>
      <c r="CR323" s="5" t="n">
        <v>0</v>
      </c>
      <c r="CS323" s="5" t="n">
        <v>5.158</v>
      </c>
      <c r="CT323" s="5" t="n">
        <v>10.485</v>
      </c>
      <c r="CU323" s="5" t="n">
        <v>29.494</v>
      </c>
    </row>
    <row r="324">
      <c r="A324" s="5" t="inlineStr">
        <is>
          <t>GRD2023</t>
        </is>
      </c>
      <c r="B324" s="5" t="inlineStr">
        <is>
          <t>GRD</t>
        </is>
      </c>
      <c r="C324" s="5" t="inlineStr">
        <is>
          <t>GRD</t>
        </is>
      </c>
      <c r="D324" s="5" t="inlineStr">
        <is>
          <t>Grenada</t>
        </is>
      </c>
      <c r="E324" s="5" t="n">
        <v>2023</v>
      </c>
      <c r="F324" s="5" t="n">
        <v>0.15</v>
      </c>
      <c r="G324" s="5" t="n">
        <v>6.147</v>
      </c>
      <c r="H324" s="5" t="n">
        <v>1.286</v>
      </c>
      <c r="I324" s="5" t="n">
        <v>0</v>
      </c>
      <c r="J324" s="5" t="n">
        <v>6.147</v>
      </c>
      <c r="K324" s="5" t="n">
        <v>0</v>
      </c>
      <c r="L324" s="5" t="n">
        <v>1</v>
      </c>
      <c r="M324" s="5" t="n">
        <v>7.886</v>
      </c>
      <c r="N324" s="5" t="n">
        <v>3.857</v>
      </c>
      <c r="O324" s="5" t="n">
        <v>0</v>
      </c>
      <c r="P324" s="5" t="n">
        <v>7.886</v>
      </c>
      <c r="Q324" s="5" t="n">
        <v>0</v>
      </c>
      <c r="R324" s="5" t="n">
        <v>1</v>
      </c>
      <c r="S324" s="5" t="n">
        <v>12.575</v>
      </c>
      <c r="T324" s="5" t="n">
        <v>7.714</v>
      </c>
      <c r="U324" s="5" t="n">
        <v>0.209</v>
      </c>
      <c r="V324" s="5" t="n">
        <v>14.461</v>
      </c>
      <c r="W324" s="5" t="n">
        <v>0.15</v>
      </c>
      <c r="X324" s="5" t="n">
        <v>1</v>
      </c>
      <c r="Y324" s="5" t="n">
        <v>12.478</v>
      </c>
      <c r="Z324" s="5" t="n">
        <v>1.678</v>
      </c>
      <c r="AA324" s="5" t="n">
        <v>0</v>
      </c>
      <c r="AB324" s="5" t="n">
        <v>12.478</v>
      </c>
      <c r="AC324" s="5" t="n">
        <v>0</v>
      </c>
      <c r="AD324" s="5" t="n">
        <v>1</v>
      </c>
      <c r="AE324" s="5" t="n">
        <v>13.763</v>
      </c>
      <c r="AF324" s="5" t="n">
        <v>3.223</v>
      </c>
      <c r="AG324" s="5" t="n">
        <v>0</v>
      </c>
      <c r="AH324" s="5" t="n">
        <v>13.763</v>
      </c>
      <c r="AI324" s="5" t="n">
        <v>0</v>
      </c>
      <c r="AJ324" s="5" t="n">
        <v>1</v>
      </c>
      <c r="AK324" s="5" t="n">
        <v>21.477</v>
      </c>
      <c r="AL324" s="5" t="n">
        <v>11.54</v>
      </c>
      <c r="AM324" s="5" t="n">
        <v>0.357</v>
      </c>
      <c r="AN324" s="5" t="n">
        <v>24.699</v>
      </c>
      <c r="AO324" s="5" t="n">
        <v>0.15</v>
      </c>
      <c r="AP324" s="5" t="n">
        <v>1</v>
      </c>
      <c r="AQ324" s="5" t="n">
        <v>0.9389999999999999</v>
      </c>
      <c r="AR324" s="5" t="n">
        <v>0.158</v>
      </c>
      <c r="AS324" s="5" t="n">
        <v>0.338</v>
      </c>
      <c r="AT324" s="5" t="n">
        <v>1.277</v>
      </c>
      <c r="AU324" s="5" t="n">
        <v>0</v>
      </c>
      <c r="AV324" s="5" t="n">
        <v>1</v>
      </c>
      <c r="AW324" s="5" t="n">
        <v>0.919</v>
      </c>
      <c r="AX324" s="5" t="n">
        <v>0.157</v>
      </c>
      <c r="AY324" s="5" t="n">
        <v>0.346</v>
      </c>
      <c r="AZ324" s="5" t="n">
        <v>1.265</v>
      </c>
      <c r="BA324" s="5" t="n">
        <v>0</v>
      </c>
      <c r="BB324" s="5" t="n">
        <v>1</v>
      </c>
      <c r="BC324" s="5" t="n">
        <v>0.554</v>
      </c>
      <c r="BD324" s="5" t="n">
        <v>0.129</v>
      </c>
      <c r="BE324" s="5" t="n">
        <v>0.169</v>
      </c>
      <c r="BF324" s="5" t="n">
        <v>0.832</v>
      </c>
      <c r="BG324" s="5" t="n">
        <v>0.15</v>
      </c>
      <c r="BH324" s="5" t="n">
        <v>1</v>
      </c>
      <c r="BI324" s="5" t="n">
        <v>0.5570000000000001</v>
      </c>
      <c r="BJ324" s="5" t="n">
        <v>0.129</v>
      </c>
      <c r="BK324" s="5" t="n">
        <v>0.471</v>
      </c>
      <c r="BL324" s="5" t="n">
        <v>1.182</v>
      </c>
      <c r="BM324" s="5" t="n">
        <v>0.15</v>
      </c>
      <c r="BN324" s="5" t="n">
        <v>1</v>
      </c>
      <c r="BO324" s="5" t="n">
        <v>0</v>
      </c>
      <c r="BP324" s="5" t="n">
        <v>0</v>
      </c>
      <c r="BQ324" s="5" t="n">
        <v>0.349</v>
      </c>
      <c r="BR324" s="5" t="n">
        <v>0</v>
      </c>
      <c r="BS324" s="5" t="n">
        <v>1</v>
      </c>
      <c r="BT324" s="5" t="n">
        <v>0</v>
      </c>
      <c r="BU324" s="5" t="n">
        <v>0</v>
      </c>
      <c r="BV324" s="5" t="n">
        <v>0.38</v>
      </c>
      <c r="BW324" s="5" t="n">
        <v>0.075</v>
      </c>
      <c r="BX324" s="5" t="n">
        <v>1</v>
      </c>
      <c r="BY324" s="5" t="n">
        <v>13.254</v>
      </c>
      <c r="BZ324" s="5" t="n">
        <v>0</v>
      </c>
      <c r="CA324" s="5" t="n">
        <v>13.254</v>
      </c>
      <c r="CB324" s="5" t="n">
        <v>0</v>
      </c>
      <c r="CC324" s="5" t="n">
        <v>83.248</v>
      </c>
      <c r="CD324" s="5" t="n">
        <v>7.95</v>
      </c>
      <c r="CE324" s="5" t="n">
        <v>28.379</v>
      </c>
      <c r="CF324" s="5" t="n">
        <v>128.371</v>
      </c>
      <c r="CG324" s="5" t="n">
        <v>0.15</v>
      </c>
      <c r="CH324" s="5" t="n">
        <v>1</v>
      </c>
      <c r="CI324" s="5" t="n">
        <v>0</v>
      </c>
      <c r="CJ324" s="5" t="n">
        <v>0</v>
      </c>
      <c r="CK324" s="5" t="n">
        <v>0</v>
      </c>
      <c r="CL324" s="5" t="n">
        <v>0</v>
      </c>
      <c r="CM324" s="5" t="n">
        <v>0</v>
      </c>
      <c r="CN324" s="5" t="n">
        <v>0</v>
      </c>
      <c r="CO324" s="5" t="n">
        <v>0</v>
      </c>
      <c r="CP324" s="5" t="n">
        <v>0</v>
      </c>
      <c r="CQ324" s="5" t="n">
        <v>1.348</v>
      </c>
      <c r="CR324" s="5" t="n">
        <v>0</v>
      </c>
      <c r="CS324" s="5" t="n">
        <v>5.37</v>
      </c>
      <c r="CT324" s="5" t="n">
        <v>4.861</v>
      </c>
      <c r="CU324" s="5" t="n">
        <v>11.192</v>
      </c>
    </row>
    <row r="325">
      <c r="A325" s="5" t="inlineStr">
        <is>
          <t>GRD2024</t>
        </is>
      </c>
      <c r="B325" s="5" t="inlineStr">
        <is>
          <t>GRD</t>
        </is>
      </c>
      <c r="C325" s="5" t="inlineStr">
        <is>
          <t>GRD</t>
        </is>
      </c>
      <c r="D325" s="5" t="inlineStr">
        <is>
          <t>Grenada</t>
        </is>
      </c>
      <c r="E325" s="5" t="n">
        <v>2024</v>
      </c>
      <c r="F325" s="5" t="n">
        <v>0.15</v>
      </c>
      <c r="G325" s="5" t="n">
        <v>5.575</v>
      </c>
      <c r="H325" s="5" t="n">
        <v>1.324</v>
      </c>
      <c r="I325" s="5" t="n">
        <v>0</v>
      </c>
      <c r="J325" s="5" t="n">
        <v>5.575</v>
      </c>
      <c r="K325" s="5" t="n">
        <v>0</v>
      </c>
      <c r="L325" s="5" t="n">
        <v>1</v>
      </c>
      <c r="M325" s="5" t="n">
        <v>7.124</v>
      </c>
      <c r="N325" s="5" t="n">
        <v>3.971</v>
      </c>
      <c r="O325" s="5" t="n">
        <v>0</v>
      </c>
      <c r="P325" s="5" t="n">
        <v>7.124</v>
      </c>
      <c r="Q325" s="5" t="n">
        <v>0</v>
      </c>
      <c r="R325" s="5" t="n">
        <v>1</v>
      </c>
      <c r="S325" s="5" t="n">
        <v>12.193</v>
      </c>
      <c r="T325" s="5" t="n">
        <v>7.942</v>
      </c>
      <c r="U325" s="5" t="n">
        <v>0.249</v>
      </c>
      <c r="V325" s="5" t="n">
        <v>14.022</v>
      </c>
      <c r="W325" s="5" t="n">
        <v>0.15</v>
      </c>
      <c r="X325" s="5" t="n">
        <v>1</v>
      </c>
      <c r="Y325" s="5" t="n">
        <v>11.447</v>
      </c>
      <c r="Z325" s="5" t="n">
        <v>1.54</v>
      </c>
      <c r="AA325" s="5" t="n">
        <v>0</v>
      </c>
      <c r="AB325" s="5" t="n">
        <v>11.447</v>
      </c>
      <c r="AC325" s="5" t="n">
        <v>0</v>
      </c>
      <c r="AD325" s="5" t="n">
        <v>1</v>
      </c>
      <c r="AE325" s="5" t="n">
        <v>12.771</v>
      </c>
      <c r="AF325" s="5" t="n">
        <v>2.991</v>
      </c>
      <c r="AG325" s="5" t="n">
        <v>0</v>
      </c>
      <c r="AH325" s="5" t="n">
        <v>12.771</v>
      </c>
      <c r="AI325" s="5" t="n">
        <v>0</v>
      </c>
      <c r="AJ325" s="5" t="n">
        <v>1</v>
      </c>
      <c r="AK325" s="5" t="n">
        <v>20.712</v>
      </c>
      <c r="AL325" s="5" t="n">
        <v>11.129</v>
      </c>
      <c r="AM325" s="5" t="n">
        <v>0.423</v>
      </c>
      <c r="AN325" s="5" t="n">
        <v>23.819</v>
      </c>
      <c r="AO325" s="5" t="n">
        <v>0.15</v>
      </c>
      <c r="AP325" s="5" t="n">
        <v>1</v>
      </c>
      <c r="AQ325" s="5" t="n">
        <v>0.922</v>
      </c>
      <c r="AR325" s="5" t="n">
        <v>0.168</v>
      </c>
      <c r="AS325" s="5" t="n">
        <v>0.335</v>
      </c>
      <c r="AT325" s="5" t="n">
        <v>1.257</v>
      </c>
      <c r="AU325" s="5" t="n">
        <v>0</v>
      </c>
      <c r="AV325" s="5" t="n">
        <v>1</v>
      </c>
      <c r="AW325" s="5" t="n">
        <v>0.863</v>
      </c>
      <c r="AX325" s="5" t="n">
        <v>0.158</v>
      </c>
      <c r="AY325" s="5" t="n">
        <v>0.35</v>
      </c>
      <c r="AZ325" s="5" t="n">
        <v>1.214</v>
      </c>
      <c r="BA325" s="5" t="n">
        <v>0</v>
      </c>
      <c r="BB325" s="5" t="n">
        <v>1</v>
      </c>
      <c r="BC325" s="5" t="n">
        <v>0.534</v>
      </c>
      <c r="BD325" s="5" t="n">
        <v>0.132</v>
      </c>
      <c r="BE325" s="5" t="n">
        <v>0.19</v>
      </c>
      <c r="BF325" s="5" t="n">
        <v>0.832</v>
      </c>
      <c r="BG325" s="5" t="n">
        <v>0.15</v>
      </c>
      <c r="BH325" s="5" t="n">
        <v>1</v>
      </c>
      <c r="BI325" s="5" t="n">
        <v>0.5679999999999999</v>
      </c>
      <c r="BJ325" s="5" t="n">
        <v>0.132</v>
      </c>
      <c r="BK325" s="5" t="n">
        <v>0.364</v>
      </c>
      <c r="BL325" s="5" t="n">
        <v>1.072</v>
      </c>
      <c r="BM325" s="5" t="n">
        <v>0.15</v>
      </c>
      <c r="BN325" s="5" t="n">
        <v>1</v>
      </c>
      <c r="BO325" s="5" t="n">
        <v>0</v>
      </c>
      <c r="BP325" s="5" t="n">
        <v>0</v>
      </c>
      <c r="BQ325" s="5" t="n">
        <v>0.33</v>
      </c>
      <c r="BR325" s="5" t="n">
        <v>0</v>
      </c>
      <c r="BS325" s="5" t="n">
        <v>1</v>
      </c>
      <c r="BT325" s="5" t="n">
        <v>0</v>
      </c>
      <c r="BU325" s="5" t="n">
        <v>0</v>
      </c>
      <c r="BV325" s="5" t="n">
        <v>0.361</v>
      </c>
      <c r="BW325" s="5" t="n">
        <v>0.075</v>
      </c>
      <c r="BX325" s="5" t="n">
        <v>1</v>
      </c>
      <c r="BY325" s="5" t="n">
        <v>13.646</v>
      </c>
      <c r="BZ325" s="5" t="n">
        <v>0</v>
      </c>
      <c r="CA325" s="5" t="n">
        <v>13.646</v>
      </c>
      <c r="CB325" s="5" t="n">
        <v>0</v>
      </c>
      <c r="CC325" s="5" t="n">
        <v>82.58799999999999</v>
      </c>
      <c r="CD325" s="5" t="n">
        <v>7.95</v>
      </c>
      <c r="CE325" s="5" t="n">
        <v>31.916</v>
      </c>
      <c r="CF325" s="5" t="n">
        <v>129.043</v>
      </c>
      <c r="CG325" s="5" t="n">
        <v>0.15</v>
      </c>
      <c r="CH325" s="5" t="n">
        <v>1</v>
      </c>
      <c r="CI325" s="5" t="n">
        <v>0</v>
      </c>
      <c r="CJ325" s="5" t="n">
        <v>0</v>
      </c>
      <c r="CK325" s="5" t="n">
        <v>0</v>
      </c>
      <c r="CL325" s="5" t="n">
        <v>0</v>
      </c>
      <c r="CM325" s="5" t="n">
        <v>0</v>
      </c>
      <c r="CN325" s="5" t="n">
        <v>0</v>
      </c>
      <c r="CO325" s="5" t="n">
        <v>0</v>
      </c>
      <c r="CP325" s="5" t="n">
        <v>0</v>
      </c>
      <c r="CQ325" s="5" t="n">
        <v>1.387</v>
      </c>
      <c r="CR325" s="5" t="n">
        <v>0</v>
      </c>
      <c r="CS325" s="5" t="n">
        <v>5.529</v>
      </c>
      <c r="CT325" s="5" t="n">
        <v>4.251</v>
      </c>
      <c r="CU325" s="5" t="n">
        <v>10.123</v>
      </c>
    </row>
    <row r="326">
      <c r="A326" s="5" t="inlineStr">
        <is>
          <t>GUM2021</t>
        </is>
      </c>
      <c r="B326" s="5" t="inlineStr">
        <is>
          <t>GUM</t>
        </is>
      </c>
      <c r="C326" s="5" t="inlineStr">
        <is>
          <t>GUM</t>
        </is>
      </c>
      <c r="D326" s="5" t="inlineStr">
        <is>
          <t>Guam</t>
        </is>
      </c>
      <c r="E326" s="5" t="n">
        <v>2021</v>
      </c>
      <c r="F326" s="5" t="n">
        <v>0.04</v>
      </c>
      <c r="G326" s="5" t="n">
        <v>4.747</v>
      </c>
      <c r="H326" s="5" t="n">
        <v>1.143</v>
      </c>
      <c r="I326" s="5" t="n">
        <v>0</v>
      </c>
      <c r="J326" s="5" t="n">
        <v>4.747</v>
      </c>
      <c r="K326" s="5" t="n">
        <v>0</v>
      </c>
      <c r="L326" s="5" t="n">
        <v>1</v>
      </c>
      <c r="M326" s="5" t="n">
        <v>7.964</v>
      </c>
      <c r="N326" s="5" t="n">
        <v>3.43</v>
      </c>
      <c r="O326" s="5" t="n">
        <v>0</v>
      </c>
      <c r="P326" s="5" t="n">
        <v>7.964</v>
      </c>
      <c r="Q326" s="5" t="n">
        <v>0</v>
      </c>
      <c r="R326" s="5" t="n">
        <v>1</v>
      </c>
      <c r="S326" s="5" t="n">
        <v>10.464</v>
      </c>
      <c r="T326" s="5" t="n">
        <v>6.86</v>
      </c>
      <c r="U326" s="5" t="n">
        <v>0</v>
      </c>
      <c r="V326" s="5" t="n">
        <v>10.883</v>
      </c>
      <c r="W326" s="5" t="n">
        <v>0.04</v>
      </c>
      <c r="X326" s="5" t="n">
        <v>1</v>
      </c>
      <c r="Y326" s="5" t="n">
        <v>10.551</v>
      </c>
      <c r="Z326" s="5" t="n">
        <v>1.302</v>
      </c>
      <c r="AA326" s="5" t="n">
        <v>0</v>
      </c>
      <c r="AB326" s="5" t="n">
        <v>10.551</v>
      </c>
      <c r="AC326" s="5" t="n">
        <v>0</v>
      </c>
      <c r="AD326" s="5" t="n">
        <v>1</v>
      </c>
      <c r="AE326" s="5" t="n">
        <v>11.694</v>
      </c>
      <c r="AF326" s="5" t="n">
        <v>2.549</v>
      </c>
      <c r="AG326" s="5" t="n">
        <v>0</v>
      </c>
      <c r="AH326" s="5" t="n">
        <v>11.694</v>
      </c>
      <c r="AI326" s="5" t="n">
        <v>0</v>
      </c>
      <c r="AJ326" s="5" t="n">
        <v>1</v>
      </c>
      <c r="AK326" s="5" t="n">
        <v>18.554</v>
      </c>
      <c r="AL326" s="5" t="n">
        <v>9.627000000000001</v>
      </c>
      <c r="AM326" s="5" t="n">
        <v>0</v>
      </c>
      <c r="AN326" s="5" t="n">
        <v>19.296</v>
      </c>
      <c r="AO326" s="5" t="n">
        <v>0.04</v>
      </c>
      <c r="AP326" s="5" t="n">
        <v>1</v>
      </c>
      <c r="AQ326" s="5" t="n">
        <v>0.621</v>
      </c>
      <c r="AR326" s="5" t="n">
        <v>0.114</v>
      </c>
      <c r="AS326" s="5" t="n">
        <v>0</v>
      </c>
      <c r="AT326" s="5" t="n">
        <v>0.645</v>
      </c>
      <c r="AU326" s="5" t="n">
        <v>0.04</v>
      </c>
      <c r="AV326" s="5" t="n">
        <v>1</v>
      </c>
      <c r="AW326" s="5" t="n">
        <v>0.593</v>
      </c>
      <c r="AX326" s="5" t="n">
        <v>0.114</v>
      </c>
      <c r="AY326" s="5" t="n">
        <v>0</v>
      </c>
      <c r="AZ326" s="5" t="n">
        <v>0.617</v>
      </c>
      <c r="BA326" s="5" t="n">
        <v>0.04</v>
      </c>
      <c r="BB326" s="5" t="n">
        <v>1</v>
      </c>
      <c r="BC326" s="5" t="n">
        <v>0.44</v>
      </c>
      <c r="BD326" s="5" t="n">
        <v>0.114</v>
      </c>
      <c r="BE326" s="5" t="n">
        <v>0</v>
      </c>
      <c r="BF326" s="5" t="n">
        <v>0.457</v>
      </c>
      <c r="BG326" s="5" t="n">
        <v>0.04</v>
      </c>
      <c r="BH326" s="5" t="n">
        <v>1</v>
      </c>
      <c r="BI326" s="5" t="n">
        <v>0.5600000000000001</v>
      </c>
      <c r="BJ326" s="5" t="n">
        <v>0.114</v>
      </c>
      <c r="BK326" s="5" t="n">
        <v>0</v>
      </c>
      <c r="BL326" s="5" t="n">
        <v>0.583</v>
      </c>
      <c r="BM326" s="5" t="n">
        <v>0.04</v>
      </c>
      <c r="BN326" s="5" t="n">
        <v>1</v>
      </c>
      <c r="BO326" s="5" t="n">
        <v>0</v>
      </c>
      <c r="BP326" s="5" t="n">
        <v>0</v>
      </c>
      <c r="BQ326" s="5" t="n">
        <v>0</v>
      </c>
      <c r="BR326" s="5" t="n">
        <v>0</v>
      </c>
      <c r="BS326" s="5" t="n">
        <v>1</v>
      </c>
      <c r="BT326" s="5" t="n">
        <v>0</v>
      </c>
      <c r="BU326" s="5" t="n">
        <v>0</v>
      </c>
      <c r="BV326" s="5" t="n">
        <v>0</v>
      </c>
      <c r="BW326" s="5" t="n">
        <v>0.04</v>
      </c>
      <c r="BX326" s="5" t="n">
        <v>1</v>
      </c>
      <c r="BY326" s="5" t="n">
        <v>11.787</v>
      </c>
      <c r="BZ326" s="5" t="n">
        <v>0</v>
      </c>
      <c r="CA326" s="5" t="n">
        <v>11.787</v>
      </c>
      <c r="CB326" s="5" t="n">
        <v>0</v>
      </c>
      <c r="CC326" s="5" t="n">
        <v>81.69499999999999</v>
      </c>
      <c r="CD326" s="5" t="n">
        <v>7.95</v>
      </c>
      <c r="CE326" s="5" t="n">
        <v>0</v>
      </c>
      <c r="CF326" s="5" t="n">
        <v>84.96299999999999</v>
      </c>
      <c r="CG326" s="5" t="n">
        <v>0.04</v>
      </c>
      <c r="CH326" s="5" t="n">
        <v>1</v>
      </c>
      <c r="CI326" s="5" t="n">
        <v>0</v>
      </c>
      <c r="CJ326" s="5" t="n">
        <v>0</v>
      </c>
      <c r="CK326" s="5" t="n">
        <v>0</v>
      </c>
      <c r="CL326" s="5" t="n">
        <v>0</v>
      </c>
      <c r="CM326" s="5" t="n">
        <v>0</v>
      </c>
      <c r="CN326" s="5" t="n">
        <v>0</v>
      </c>
      <c r="CO326" s="5" t="n">
        <v>0</v>
      </c>
      <c r="CP326" s="5" t="n">
        <v>0</v>
      </c>
      <c r="CQ326" s="5" t="n">
        <v>1.198</v>
      </c>
      <c r="CR326" s="5" t="n">
        <v>0</v>
      </c>
      <c r="CS326" s="5" t="n">
        <v>4.776</v>
      </c>
      <c r="CT326" s="5" t="n">
        <v>3.604</v>
      </c>
      <c r="CU326" s="5" t="n">
        <v>9.407999999999999</v>
      </c>
    </row>
    <row r="327">
      <c r="A327" s="5" t="inlineStr">
        <is>
          <t>GUM2022</t>
        </is>
      </c>
      <c r="B327" s="5" t="inlineStr">
        <is>
          <t>GUM</t>
        </is>
      </c>
      <c r="C327" s="5" t="inlineStr">
        <is>
          <t>GUM</t>
        </is>
      </c>
      <c r="D327" s="5" t="inlineStr">
        <is>
          <t>Guam</t>
        </is>
      </c>
      <c r="E327" s="5" t="n">
        <v>2022</v>
      </c>
      <c r="F327" s="5" t="n">
        <v>0.04</v>
      </c>
      <c r="G327" s="5" t="n">
        <v>8.788</v>
      </c>
      <c r="H327" s="5" t="n">
        <v>1.235</v>
      </c>
      <c r="I327" s="5" t="n">
        <v>0</v>
      </c>
      <c r="J327" s="5" t="n">
        <v>8.788</v>
      </c>
      <c r="K327" s="5" t="n">
        <v>0</v>
      </c>
      <c r="L327" s="5" t="n">
        <v>1</v>
      </c>
      <c r="M327" s="5" t="n">
        <v>9.782999999999999</v>
      </c>
      <c r="N327" s="5" t="n">
        <v>3.704</v>
      </c>
      <c r="O327" s="5" t="n">
        <v>0</v>
      </c>
      <c r="P327" s="5" t="n">
        <v>9.782999999999999</v>
      </c>
      <c r="Q327" s="5" t="n">
        <v>0</v>
      </c>
      <c r="R327" s="5" t="n">
        <v>1</v>
      </c>
      <c r="S327" s="5" t="n">
        <v>14.962</v>
      </c>
      <c r="T327" s="5" t="n">
        <v>7.408</v>
      </c>
      <c r="U327" s="5" t="n">
        <v>0.044</v>
      </c>
      <c r="V327" s="5" t="n">
        <v>15.56</v>
      </c>
      <c r="W327" s="5" t="n">
        <v>0.04</v>
      </c>
      <c r="X327" s="5" t="n">
        <v>1</v>
      </c>
      <c r="Y327" s="5" t="n">
        <v>17.332</v>
      </c>
      <c r="Z327" s="5" t="n">
        <v>2.139</v>
      </c>
      <c r="AA327" s="5" t="n">
        <v>0</v>
      </c>
      <c r="AB327" s="5" t="n">
        <v>17.332</v>
      </c>
      <c r="AC327" s="5" t="n">
        <v>0</v>
      </c>
      <c r="AD327" s="5" t="n">
        <v>1</v>
      </c>
      <c r="AE327" s="5" t="n">
        <v>18.566</v>
      </c>
      <c r="AF327" s="5" t="n">
        <v>4.048</v>
      </c>
      <c r="AG327" s="5" t="n">
        <v>0</v>
      </c>
      <c r="AH327" s="5" t="n">
        <v>18.566</v>
      </c>
      <c r="AI327" s="5" t="n">
        <v>0</v>
      </c>
      <c r="AJ327" s="5" t="n">
        <v>1</v>
      </c>
      <c r="AK327" s="5" t="n">
        <v>25.974</v>
      </c>
      <c r="AL327" s="5" t="n">
        <v>13.478</v>
      </c>
      <c r="AM327" s="5" t="n">
        <v>0.077</v>
      </c>
      <c r="AN327" s="5" t="n">
        <v>27.013</v>
      </c>
      <c r="AO327" s="5" t="n">
        <v>0.04</v>
      </c>
      <c r="AP327" s="5" t="n">
        <v>1</v>
      </c>
      <c r="AQ327" s="5" t="n">
        <v>0.847</v>
      </c>
      <c r="AR327" s="5" t="n">
        <v>0.123</v>
      </c>
      <c r="AS327" s="5" t="n">
        <v>0.003</v>
      </c>
      <c r="AT327" s="5" t="n">
        <v>0.881</v>
      </c>
      <c r="AU327" s="5" t="n">
        <v>0.04</v>
      </c>
      <c r="AV327" s="5" t="n">
        <v>1</v>
      </c>
      <c r="AW327" s="5" t="n">
        <v>0.947</v>
      </c>
      <c r="AX327" s="5" t="n">
        <v>0.123</v>
      </c>
      <c r="AY327" s="5" t="n">
        <v>0.003</v>
      </c>
      <c r="AZ327" s="5" t="n">
        <v>0.985</v>
      </c>
      <c r="BA327" s="5" t="n">
        <v>0.04</v>
      </c>
      <c r="BB327" s="5" t="n">
        <v>1</v>
      </c>
      <c r="BC327" s="5" t="n">
        <v>0.589</v>
      </c>
      <c r="BD327" s="5" t="n">
        <v>0.123</v>
      </c>
      <c r="BE327" s="5" t="n">
        <v>0.002</v>
      </c>
      <c r="BF327" s="5" t="n">
        <v>0.612</v>
      </c>
      <c r="BG327" s="5" t="n">
        <v>0.04</v>
      </c>
      <c r="BH327" s="5" t="n">
        <v>1</v>
      </c>
      <c r="BI327" s="5" t="n">
        <v>0.6889999999999999</v>
      </c>
      <c r="BJ327" s="5" t="n">
        <v>0.123</v>
      </c>
      <c r="BK327" s="5" t="n">
        <v>0.002</v>
      </c>
      <c r="BL327" s="5" t="n">
        <v>0.716</v>
      </c>
      <c r="BM327" s="5" t="n">
        <v>0.04</v>
      </c>
      <c r="BN327" s="5" t="n">
        <v>1</v>
      </c>
      <c r="BO327" s="5" t="n">
        <v>0</v>
      </c>
      <c r="BP327" s="5" t="n">
        <v>0</v>
      </c>
      <c r="BQ327" s="5" t="n">
        <v>0</v>
      </c>
      <c r="BR327" s="5" t="n">
        <v>0</v>
      </c>
      <c r="BS327" s="5" t="n">
        <v>1</v>
      </c>
      <c r="BT327" s="5" t="n">
        <v>0</v>
      </c>
      <c r="BU327" s="5" t="n">
        <v>0</v>
      </c>
      <c r="BV327" s="5" t="n">
        <v>0</v>
      </c>
      <c r="BW327" s="5" t="n">
        <v>0.04</v>
      </c>
      <c r="BX327" s="5" t="n">
        <v>1</v>
      </c>
      <c r="BY327" s="5" t="n">
        <v>12.729</v>
      </c>
      <c r="BZ327" s="5" t="n">
        <v>0</v>
      </c>
      <c r="CA327" s="5" t="n">
        <v>12.729</v>
      </c>
      <c r="CB327" s="5" t="n">
        <v>0</v>
      </c>
      <c r="CC327" s="5" t="n">
        <v>102.477</v>
      </c>
      <c r="CD327" s="5" t="n">
        <v>7.95</v>
      </c>
      <c r="CE327" s="5" t="n">
        <v>0.303</v>
      </c>
      <c r="CF327" s="5" t="n">
        <v>106.576</v>
      </c>
      <c r="CG327" s="5" t="n">
        <v>0.04</v>
      </c>
      <c r="CH327" s="5" t="n">
        <v>1</v>
      </c>
      <c r="CI327" s="5" t="n">
        <v>0</v>
      </c>
      <c r="CJ327" s="5" t="n">
        <v>0</v>
      </c>
      <c r="CK327" s="5" t="n">
        <v>0</v>
      </c>
      <c r="CL327" s="5" t="n">
        <v>0</v>
      </c>
      <c r="CM327" s="5" t="n">
        <v>0</v>
      </c>
      <c r="CN327" s="5" t="n">
        <v>0</v>
      </c>
      <c r="CO327" s="5" t="n">
        <v>0</v>
      </c>
      <c r="CP327" s="5" t="n">
        <v>0</v>
      </c>
      <c r="CQ327" s="5" t="n">
        <v>1.294</v>
      </c>
      <c r="CR327" s="5" t="n">
        <v>0</v>
      </c>
      <c r="CS327" s="5" t="n">
        <v>5.158</v>
      </c>
      <c r="CT327" s="5" t="n">
        <v>7.554</v>
      </c>
      <c r="CU327" s="5" t="n">
        <v>16.097</v>
      </c>
    </row>
    <row r="328">
      <c r="A328" s="5" t="inlineStr">
        <is>
          <t>GUM2023</t>
        </is>
      </c>
      <c r="B328" s="5" t="inlineStr">
        <is>
          <t>GUM</t>
        </is>
      </c>
      <c r="C328" s="5" t="inlineStr">
        <is>
          <t>GUM</t>
        </is>
      </c>
      <c r="D328" s="5" t="inlineStr">
        <is>
          <t>Guam</t>
        </is>
      </c>
      <c r="E328" s="5" t="n">
        <v>2023</v>
      </c>
      <c r="F328" s="5" t="n">
        <v>0.04</v>
      </c>
      <c r="G328" s="5" t="n">
        <v>5.77</v>
      </c>
      <c r="H328" s="5" t="n">
        <v>1.286</v>
      </c>
      <c r="I328" s="5" t="n">
        <v>0</v>
      </c>
      <c r="J328" s="5" t="n">
        <v>5.77</v>
      </c>
      <c r="K328" s="5" t="n">
        <v>0</v>
      </c>
      <c r="L328" s="5" t="n">
        <v>1</v>
      </c>
      <c r="M328" s="5" t="n">
        <v>7.886</v>
      </c>
      <c r="N328" s="5" t="n">
        <v>3.857</v>
      </c>
      <c r="O328" s="5" t="n">
        <v>0</v>
      </c>
      <c r="P328" s="5" t="n">
        <v>7.886</v>
      </c>
      <c r="Q328" s="5" t="n">
        <v>0</v>
      </c>
      <c r="R328" s="5" t="n">
        <v>1</v>
      </c>
      <c r="S328" s="5" t="n">
        <v>12.198</v>
      </c>
      <c r="T328" s="5" t="n">
        <v>7.714</v>
      </c>
      <c r="U328" s="5" t="n">
        <v>0.054</v>
      </c>
      <c r="V328" s="5" t="n">
        <v>12.686</v>
      </c>
      <c r="W328" s="5" t="n">
        <v>0.04</v>
      </c>
      <c r="X328" s="5" t="n">
        <v>1</v>
      </c>
      <c r="Y328" s="5" t="n">
        <v>13.814</v>
      </c>
      <c r="Z328" s="5" t="n">
        <v>1.705</v>
      </c>
      <c r="AA328" s="5" t="n">
        <v>0</v>
      </c>
      <c r="AB328" s="5" t="n">
        <v>13.814</v>
      </c>
      <c r="AC328" s="5" t="n">
        <v>0</v>
      </c>
      <c r="AD328" s="5" t="n">
        <v>1</v>
      </c>
      <c r="AE328" s="5" t="n">
        <v>15.1</v>
      </c>
      <c r="AF328" s="5" t="n">
        <v>3.292</v>
      </c>
      <c r="AG328" s="5" t="n">
        <v>0</v>
      </c>
      <c r="AH328" s="5" t="n">
        <v>15.1</v>
      </c>
      <c r="AI328" s="5" t="n">
        <v>0</v>
      </c>
      <c r="AJ328" s="5" t="n">
        <v>1</v>
      </c>
      <c r="AK328" s="5" t="n">
        <v>22.814</v>
      </c>
      <c r="AL328" s="5" t="n">
        <v>11.838</v>
      </c>
      <c r="AM328" s="5" t="n">
        <v>0.101</v>
      </c>
      <c r="AN328" s="5" t="n">
        <v>23.726</v>
      </c>
      <c r="AO328" s="5" t="n">
        <v>0.04</v>
      </c>
      <c r="AP328" s="5" t="n">
        <v>1</v>
      </c>
      <c r="AQ328" s="5" t="n">
        <v>0.749</v>
      </c>
      <c r="AR328" s="5" t="n">
        <v>0.129</v>
      </c>
      <c r="AS328" s="5" t="n">
        <v>0.003</v>
      </c>
      <c r="AT328" s="5" t="n">
        <v>0.779</v>
      </c>
      <c r="AU328" s="5" t="n">
        <v>0.04</v>
      </c>
      <c r="AV328" s="5" t="n">
        <v>1</v>
      </c>
      <c r="AW328" s="5" t="n">
        <v>0.783</v>
      </c>
      <c r="AX328" s="5" t="n">
        <v>0.129</v>
      </c>
      <c r="AY328" s="5" t="n">
        <v>0.003</v>
      </c>
      <c r="AZ328" s="5" t="n">
        <v>0.8139999999999999</v>
      </c>
      <c r="BA328" s="5" t="n">
        <v>0.04</v>
      </c>
      <c r="BB328" s="5" t="n">
        <v>1</v>
      </c>
      <c r="BC328" s="5" t="n">
        <v>0.527</v>
      </c>
      <c r="BD328" s="5" t="n">
        <v>0.129</v>
      </c>
      <c r="BE328" s="5" t="n">
        <v>0.002</v>
      </c>
      <c r="BF328" s="5" t="n">
        <v>0.549</v>
      </c>
      <c r="BG328" s="5" t="n">
        <v>0.04</v>
      </c>
      <c r="BH328" s="5" t="n">
        <v>1</v>
      </c>
      <c r="BI328" s="5" t="n">
        <v>0.64</v>
      </c>
      <c r="BJ328" s="5" t="n">
        <v>0.129</v>
      </c>
      <c r="BK328" s="5" t="n">
        <v>0.003</v>
      </c>
      <c r="BL328" s="5" t="n">
        <v>0.665</v>
      </c>
      <c r="BM328" s="5" t="n">
        <v>0.04</v>
      </c>
      <c r="BN328" s="5" t="n">
        <v>1</v>
      </c>
      <c r="BO328" s="5" t="n">
        <v>0</v>
      </c>
      <c r="BP328" s="5" t="n">
        <v>0</v>
      </c>
      <c r="BQ328" s="5" t="n">
        <v>0</v>
      </c>
      <c r="BR328" s="5" t="n">
        <v>0</v>
      </c>
      <c r="BS328" s="5" t="n">
        <v>1</v>
      </c>
      <c r="BT328" s="5" t="n">
        <v>0</v>
      </c>
      <c r="BU328" s="5" t="n">
        <v>0</v>
      </c>
      <c r="BV328" s="5" t="n">
        <v>0</v>
      </c>
      <c r="BW328" s="5" t="n">
        <v>0.04</v>
      </c>
      <c r="BX328" s="5" t="n">
        <v>1</v>
      </c>
      <c r="BY328" s="5" t="n">
        <v>13.254</v>
      </c>
      <c r="BZ328" s="5" t="n">
        <v>0</v>
      </c>
      <c r="CA328" s="5" t="n">
        <v>13.254</v>
      </c>
      <c r="CB328" s="5" t="n">
        <v>0</v>
      </c>
      <c r="CC328" s="5" t="n">
        <v>87.07899999999999</v>
      </c>
      <c r="CD328" s="5" t="n">
        <v>7.95</v>
      </c>
      <c r="CE328" s="5" t="n">
        <v>0.386</v>
      </c>
      <c r="CF328" s="5" t="n">
        <v>90.562</v>
      </c>
      <c r="CG328" s="5" t="n">
        <v>0.04</v>
      </c>
      <c r="CH328" s="5" t="n">
        <v>1</v>
      </c>
      <c r="CI328" s="5" t="n">
        <v>0</v>
      </c>
      <c r="CJ328" s="5" t="n">
        <v>0</v>
      </c>
      <c r="CK328" s="5" t="n">
        <v>0</v>
      </c>
      <c r="CL328" s="5" t="n">
        <v>0</v>
      </c>
      <c r="CM328" s="5" t="n">
        <v>0</v>
      </c>
      <c r="CN328" s="5" t="n">
        <v>0</v>
      </c>
      <c r="CO328" s="5" t="n">
        <v>0</v>
      </c>
      <c r="CP328" s="5" t="n">
        <v>0</v>
      </c>
      <c r="CQ328" s="5" t="n">
        <v>1.348</v>
      </c>
      <c r="CR328" s="5" t="n">
        <v>0</v>
      </c>
      <c r="CS328" s="5" t="n">
        <v>5.37</v>
      </c>
      <c r="CT328" s="5" t="n">
        <v>4.484</v>
      </c>
      <c r="CU328" s="5" t="n">
        <v>12.529</v>
      </c>
    </row>
    <row r="329">
      <c r="A329" s="5" t="inlineStr">
        <is>
          <t>GUM2024</t>
        </is>
      </c>
      <c r="B329" s="5" t="inlineStr">
        <is>
          <t>GUM</t>
        </is>
      </c>
      <c r="C329" s="5" t="inlineStr">
        <is>
          <t>GUM</t>
        </is>
      </c>
      <c r="D329" s="5" t="inlineStr">
        <is>
          <t>Guam</t>
        </is>
      </c>
      <c r="E329" s="5" t="n">
        <v>2024</v>
      </c>
      <c r="F329" s="5" t="n">
        <v>0.04</v>
      </c>
      <c r="G329" s="5" t="n">
        <v>4.833</v>
      </c>
      <c r="H329" s="5" t="n">
        <v>1.324</v>
      </c>
      <c r="I329" s="5" t="n">
        <v>0</v>
      </c>
      <c r="J329" s="5" t="n">
        <v>4.833</v>
      </c>
      <c r="K329" s="5" t="n">
        <v>0</v>
      </c>
      <c r="L329" s="5" t="n">
        <v>1</v>
      </c>
      <c r="M329" s="5" t="n">
        <v>7.124</v>
      </c>
      <c r="N329" s="5" t="n">
        <v>3.971</v>
      </c>
      <c r="O329" s="5" t="n">
        <v>0</v>
      </c>
      <c r="P329" s="5" t="n">
        <v>7.124</v>
      </c>
      <c r="Q329" s="5" t="n">
        <v>0</v>
      </c>
      <c r="R329" s="5" t="n">
        <v>1</v>
      </c>
      <c r="S329" s="5" t="n">
        <v>11.451</v>
      </c>
      <c r="T329" s="5" t="n">
        <v>7.942</v>
      </c>
      <c r="U329" s="5" t="n">
        <v>0.062</v>
      </c>
      <c r="V329" s="5" t="n">
        <v>11.909</v>
      </c>
      <c r="W329" s="5" t="n">
        <v>0.04</v>
      </c>
      <c r="X329" s="5" t="n">
        <v>1</v>
      </c>
      <c r="Y329" s="5" t="n">
        <v>12.219</v>
      </c>
      <c r="Z329" s="5" t="n">
        <v>1.508</v>
      </c>
      <c r="AA329" s="5" t="n">
        <v>0</v>
      </c>
      <c r="AB329" s="5" t="n">
        <v>12.219</v>
      </c>
      <c r="AC329" s="5" t="n">
        <v>0</v>
      </c>
      <c r="AD329" s="5" t="n">
        <v>1</v>
      </c>
      <c r="AE329" s="5" t="n">
        <v>13.543</v>
      </c>
      <c r="AF329" s="5" t="n">
        <v>2.952</v>
      </c>
      <c r="AG329" s="5" t="n">
        <v>0</v>
      </c>
      <c r="AH329" s="5" t="n">
        <v>13.543</v>
      </c>
      <c r="AI329" s="5" t="n">
        <v>0</v>
      </c>
      <c r="AJ329" s="5" t="n">
        <v>1</v>
      </c>
      <c r="AK329" s="5" t="n">
        <v>21.484</v>
      </c>
      <c r="AL329" s="5" t="n">
        <v>11.148</v>
      </c>
      <c r="AM329" s="5" t="n">
        <v>0.117</v>
      </c>
      <c r="AN329" s="5" t="n">
        <v>22.344</v>
      </c>
      <c r="AO329" s="5" t="n">
        <v>0.04</v>
      </c>
      <c r="AP329" s="5" t="n">
        <v>1</v>
      </c>
      <c r="AQ329" s="5" t="n">
        <v>0.72</v>
      </c>
      <c r="AR329" s="5" t="n">
        <v>0.132</v>
      </c>
      <c r="AS329" s="5" t="n">
        <v>0.004</v>
      </c>
      <c r="AT329" s="5" t="n">
        <v>0.749</v>
      </c>
      <c r="AU329" s="5" t="n">
        <v>0.04</v>
      </c>
      <c r="AV329" s="5" t="n">
        <v>1</v>
      </c>
      <c r="AW329" s="5" t="n">
        <v>0.734</v>
      </c>
      <c r="AX329" s="5" t="n">
        <v>0.132</v>
      </c>
      <c r="AY329" s="5" t="n">
        <v>0.004</v>
      </c>
      <c r="AZ329" s="5" t="n">
        <v>0.763</v>
      </c>
      <c r="BA329" s="5" t="n">
        <v>0.04</v>
      </c>
      <c r="BB329" s="5" t="n">
        <v>1</v>
      </c>
      <c r="BC329" s="5" t="n">
        <v>0.51</v>
      </c>
      <c r="BD329" s="5" t="n">
        <v>0.132</v>
      </c>
      <c r="BE329" s="5" t="n">
        <v>0.003</v>
      </c>
      <c r="BF329" s="5" t="n">
        <v>0.531</v>
      </c>
      <c r="BG329" s="5" t="n">
        <v>0.04</v>
      </c>
      <c r="BH329" s="5" t="n">
        <v>1</v>
      </c>
      <c r="BI329" s="5" t="n">
        <v>0.652</v>
      </c>
      <c r="BJ329" s="5" t="n">
        <v>0.132</v>
      </c>
      <c r="BK329" s="5" t="n">
        <v>0.004</v>
      </c>
      <c r="BL329" s="5" t="n">
        <v>0.678</v>
      </c>
      <c r="BM329" s="5" t="n">
        <v>0.04</v>
      </c>
      <c r="BN329" s="5" t="n">
        <v>1</v>
      </c>
      <c r="BO329" s="5" t="n">
        <v>0</v>
      </c>
      <c r="BP329" s="5" t="n">
        <v>0</v>
      </c>
      <c r="BQ329" s="5" t="n">
        <v>0</v>
      </c>
      <c r="BR329" s="5" t="n">
        <v>0</v>
      </c>
      <c r="BS329" s="5" t="n">
        <v>1</v>
      </c>
      <c r="BT329" s="5" t="n">
        <v>0</v>
      </c>
      <c r="BU329" s="5" t="n">
        <v>0</v>
      </c>
      <c r="BV329" s="5" t="n">
        <v>0</v>
      </c>
      <c r="BW329" s="5" t="n">
        <v>0.04</v>
      </c>
      <c r="BX329" s="5" t="n">
        <v>1</v>
      </c>
      <c r="BY329" s="5" t="n">
        <v>13.646</v>
      </c>
      <c r="BZ329" s="5" t="n">
        <v>0</v>
      </c>
      <c r="CA329" s="5" t="n">
        <v>13.646</v>
      </c>
      <c r="CB329" s="5" t="n">
        <v>0</v>
      </c>
      <c r="CC329" s="5" t="n">
        <v>86.38500000000001</v>
      </c>
      <c r="CD329" s="5" t="n">
        <v>7.95</v>
      </c>
      <c r="CE329" s="5" t="n">
        <v>0.471</v>
      </c>
      <c r="CF329" s="5" t="n">
        <v>89.84099999999999</v>
      </c>
      <c r="CG329" s="5" t="n">
        <v>0.04</v>
      </c>
      <c r="CH329" s="5" t="n">
        <v>1</v>
      </c>
      <c r="CI329" s="5" t="n">
        <v>0</v>
      </c>
      <c r="CJ329" s="5" t="n">
        <v>0</v>
      </c>
      <c r="CK329" s="5" t="n">
        <v>0</v>
      </c>
      <c r="CL329" s="5" t="n">
        <v>0</v>
      </c>
      <c r="CM329" s="5" t="n">
        <v>0</v>
      </c>
      <c r="CN329" s="5" t="n">
        <v>0</v>
      </c>
      <c r="CO329" s="5" t="n">
        <v>0</v>
      </c>
      <c r="CP329" s="5" t="n">
        <v>0</v>
      </c>
      <c r="CQ329" s="5" t="n">
        <v>1.387</v>
      </c>
      <c r="CR329" s="5" t="n">
        <v>0</v>
      </c>
      <c r="CS329" s="5" t="n">
        <v>5.529</v>
      </c>
      <c r="CT329" s="5" t="n">
        <v>3.509</v>
      </c>
      <c r="CU329" s="5" t="n">
        <v>10.896</v>
      </c>
    </row>
    <row r="330">
      <c r="A330" s="5" t="inlineStr">
        <is>
          <t>GTM2021</t>
        </is>
      </c>
      <c r="B330" s="5" t="inlineStr">
        <is>
          <t>GTM</t>
        </is>
      </c>
      <c r="C330" s="5" t="inlineStr">
        <is>
          <t>GTM</t>
        </is>
      </c>
      <c r="D330" s="5" t="inlineStr">
        <is>
          <t>Guatemala</t>
        </is>
      </c>
      <c r="E330" s="5" t="n">
        <v>2021</v>
      </c>
      <c r="F330" s="5" t="n">
        <v>0.12</v>
      </c>
      <c r="G330" s="5" t="n">
        <v>5.897</v>
      </c>
      <c r="H330" s="5" t="n">
        <v>1.143</v>
      </c>
      <c r="I330" s="5" t="n">
        <v>0.238</v>
      </c>
      <c r="J330" s="5" t="n">
        <v>6.134</v>
      </c>
      <c r="K330" s="5" t="n">
        <v>0</v>
      </c>
      <c r="L330" s="5" t="n">
        <v>1</v>
      </c>
      <c r="M330" s="5" t="n">
        <v>7.964</v>
      </c>
      <c r="N330" s="5" t="n">
        <v>3.43</v>
      </c>
      <c r="O330" s="5" t="n">
        <v>0</v>
      </c>
      <c r="P330" s="5" t="n">
        <v>7.964</v>
      </c>
      <c r="Q330" s="5" t="n">
        <v>0</v>
      </c>
      <c r="R330" s="5" t="n">
        <v>1</v>
      </c>
      <c r="S330" s="5" t="n">
        <v>11.613</v>
      </c>
      <c r="T330" s="5" t="n">
        <v>6.86</v>
      </c>
      <c r="U330" s="5" t="n">
        <v>0</v>
      </c>
      <c r="V330" s="5" t="n">
        <v>13.007</v>
      </c>
      <c r="W330" s="5" t="n">
        <v>0.12</v>
      </c>
      <c r="X330" s="5" t="n">
        <v>1</v>
      </c>
      <c r="Y330" s="5" t="n">
        <v>5.347</v>
      </c>
      <c r="Z330" s="5" t="n">
        <v>0.389</v>
      </c>
      <c r="AA330" s="5" t="n">
        <v>0</v>
      </c>
      <c r="AB330" s="5" t="n">
        <v>5.347</v>
      </c>
      <c r="AC330" s="5" t="n">
        <v>0</v>
      </c>
      <c r="AD330" s="5" t="n">
        <v>1</v>
      </c>
      <c r="AE330" s="5" t="n">
        <v>5.919</v>
      </c>
      <c r="AF330" s="5" t="n">
        <v>0.796</v>
      </c>
      <c r="AG330" s="5" t="n">
        <v>0</v>
      </c>
      <c r="AH330" s="5" t="n">
        <v>5.919</v>
      </c>
      <c r="AI330" s="5" t="n">
        <v>0</v>
      </c>
      <c r="AJ330" s="5" t="n">
        <v>1</v>
      </c>
      <c r="AK330" s="5" t="n">
        <v>9.349</v>
      </c>
      <c r="AL330" s="5" t="n">
        <v>3.497</v>
      </c>
      <c r="AM330" s="5" t="n">
        <v>0</v>
      </c>
      <c r="AN330" s="5" t="n">
        <v>10.471</v>
      </c>
      <c r="AO330" s="5" t="n">
        <v>0.12</v>
      </c>
      <c r="AP330" s="5" t="n">
        <v>1</v>
      </c>
      <c r="AQ330" s="5" t="n">
        <v>0.649</v>
      </c>
      <c r="AR330" s="5" t="n">
        <v>0.114</v>
      </c>
      <c r="AS330" s="5" t="n">
        <v>0.169</v>
      </c>
      <c r="AT330" s="5" t="n">
        <v>0.917</v>
      </c>
      <c r="AU330" s="5" t="n">
        <v>0.12</v>
      </c>
      <c r="AV330" s="5" t="n">
        <v>1</v>
      </c>
      <c r="AW330" s="5" t="n">
        <v>0.577</v>
      </c>
      <c r="AX330" s="5" t="n">
        <v>0.114</v>
      </c>
      <c r="AY330" s="5" t="n">
        <v>0.104</v>
      </c>
      <c r="AZ330" s="5" t="n">
        <v>0.763</v>
      </c>
      <c r="BA330" s="5" t="n">
        <v>0.12</v>
      </c>
      <c r="BB330" s="5" t="n">
        <v>1</v>
      </c>
      <c r="BC330" s="5" t="n">
        <v>0.458</v>
      </c>
      <c r="BD330" s="5" t="n">
        <v>0.114</v>
      </c>
      <c r="BE330" s="5" t="n">
        <v>-0.059</v>
      </c>
      <c r="BF330" s="5" t="n">
        <v>0.447</v>
      </c>
      <c r="BG330" s="5" t="n">
        <v>0</v>
      </c>
      <c r="BH330" s="5" t="n">
        <v>0</v>
      </c>
      <c r="BI330" s="5" t="n">
        <v>0.491</v>
      </c>
      <c r="BJ330" s="5" t="n">
        <v>0.114</v>
      </c>
      <c r="BK330" s="5" t="n">
        <v>0.415</v>
      </c>
      <c r="BL330" s="5" t="n">
        <v>1.015</v>
      </c>
      <c r="BM330" s="5" t="n">
        <v>0.12</v>
      </c>
      <c r="BN330" s="5" t="n">
        <v>1</v>
      </c>
      <c r="BO330" s="5" t="n">
        <v>0</v>
      </c>
      <c r="BP330" s="5" t="n">
        <v>0</v>
      </c>
      <c r="BQ330" s="5" t="n">
        <v>0.132</v>
      </c>
      <c r="BR330" s="5" t="n">
        <v>0</v>
      </c>
      <c r="BS330" s="5" t="n">
        <v>1</v>
      </c>
      <c r="BT330" s="5" t="n">
        <v>0</v>
      </c>
      <c r="BU330" s="5" t="n">
        <v>0</v>
      </c>
      <c r="BV330" s="5" t="n">
        <v>0.223</v>
      </c>
      <c r="BW330" s="5" t="n">
        <v>0.12</v>
      </c>
      <c r="BX330" s="5" t="n">
        <v>0.833</v>
      </c>
      <c r="BY330" s="5" t="n">
        <v>11.787</v>
      </c>
      <c r="BZ330" s="5" t="n">
        <v>0</v>
      </c>
      <c r="CA330" s="5" t="n">
        <v>11.787</v>
      </c>
      <c r="CB330" s="5" t="n">
        <v>0</v>
      </c>
      <c r="CC330" s="5" t="n">
        <v>78.125</v>
      </c>
      <c r="CD330" s="5" t="n">
        <v>7.95</v>
      </c>
      <c r="CE330" s="5" t="n">
        <v>6.6</v>
      </c>
      <c r="CF330" s="5" t="n">
        <v>94.892</v>
      </c>
      <c r="CG330" s="5" t="n">
        <v>0.12</v>
      </c>
      <c r="CH330" s="5" t="n">
        <v>1</v>
      </c>
      <c r="CI330" s="5" t="n">
        <v>0</v>
      </c>
      <c r="CJ330" s="5" t="n">
        <v>0</v>
      </c>
      <c r="CK330" s="5" t="n">
        <v>0</v>
      </c>
      <c r="CL330" s="5" t="n">
        <v>0</v>
      </c>
      <c r="CM330" s="5" t="n">
        <v>0</v>
      </c>
      <c r="CN330" s="5" t="n">
        <v>0</v>
      </c>
      <c r="CO330" s="5" t="n">
        <v>0</v>
      </c>
      <c r="CP330" s="5" t="n">
        <v>0</v>
      </c>
      <c r="CQ330" s="5" t="n">
        <v>1.198</v>
      </c>
      <c r="CR330" s="5" t="n">
        <v>1</v>
      </c>
      <c r="CS330" s="5" t="n">
        <v>4.776</v>
      </c>
      <c r="CT330" s="5" t="n">
        <v>4.753</v>
      </c>
      <c r="CU330" s="5" t="n">
        <v>15.983</v>
      </c>
    </row>
    <row r="331">
      <c r="A331" s="5" t="inlineStr">
        <is>
          <t>GTM2022</t>
        </is>
      </c>
      <c r="B331" s="5" t="inlineStr">
        <is>
          <t>GTM</t>
        </is>
      </c>
      <c r="C331" s="5" t="inlineStr">
        <is>
          <t>GTM</t>
        </is>
      </c>
      <c r="D331" s="5" t="inlineStr">
        <is>
          <t>Guatemala</t>
        </is>
      </c>
      <c r="E331" s="5" t="n">
        <v>2022</v>
      </c>
      <c r="F331" s="5" t="n">
        <v>0.12</v>
      </c>
      <c r="G331" s="5" t="n">
        <v>11.72</v>
      </c>
      <c r="H331" s="5" t="n">
        <v>1.235</v>
      </c>
      <c r="I331" s="5" t="n">
        <v>0.524</v>
      </c>
      <c r="J331" s="5" t="n">
        <v>12.244</v>
      </c>
      <c r="K331" s="5" t="n">
        <v>0</v>
      </c>
      <c r="L331" s="5" t="n">
        <v>1</v>
      </c>
      <c r="M331" s="5" t="n">
        <v>9.782999999999999</v>
      </c>
      <c r="N331" s="5" t="n">
        <v>3.704</v>
      </c>
      <c r="O331" s="5" t="n">
        <v>0</v>
      </c>
      <c r="P331" s="5" t="n">
        <v>9.782999999999999</v>
      </c>
      <c r="Q331" s="5" t="n">
        <v>0</v>
      </c>
      <c r="R331" s="5" t="n">
        <v>1</v>
      </c>
      <c r="S331" s="5" t="n">
        <v>17.893</v>
      </c>
      <c r="T331" s="5" t="n">
        <v>7.408</v>
      </c>
      <c r="U331" s="5" t="n">
        <v>0.159</v>
      </c>
      <c r="V331" s="5" t="n">
        <v>20.041</v>
      </c>
      <c r="W331" s="5" t="n">
        <v>0.12</v>
      </c>
      <c r="X331" s="5" t="n">
        <v>1</v>
      </c>
      <c r="Y331" s="5" t="n">
        <v>5.775</v>
      </c>
      <c r="Z331" s="5" t="n">
        <v>0.42</v>
      </c>
      <c r="AA331" s="5" t="n">
        <v>0</v>
      </c>
      <c r="AB331" s="5" t="n">
        <v>5.775</v>
      </c>
      <c r="AC331" s="5" t="n">
        <v>0</v>
      </c>
      <c r="AD331" s="5" t="n">
        <v>1</v>
      </c>
      <c r="AE331" s="5" t="n">
        <v>6.392</v>
      </c>
      <c r="AF331" s="5" t="n">
        <v>0.86</v>
      </c>
      <c r="AG331" s="5" t="n">
        <v>0</v>
      </c>
      <c r="AH331" s="5" t="n">
        <v>6.392</v>
      </c>
      <c r="AI331" s="5" t="n">
        <v>0</v>
      </c>
      <c r="AJ331" s="5" t="n">
        <v>1</v>
      </c>
      <c r="AK331" s="5" t="n">
        <v>10.096</v>
      </c>
      <c r="AL331" s="5" t="n">
        <v>3.776</v>
      </c>
      <c r="AM331" s="5" t="n">
        <v>0.09</v>
      </c>
      <c r="AN331" s="5" t="n">
        <v>11.308</v>
      </c>
      <c r="AO331" s="5" t="n">
        <v>0.12</v>
      </c>
      <c r="AP331" s="5" t="n">
        <v>1</v>
      </c>
      <c r="AQ331" s="5" t="n">
        <v>0.896</v>
      </c>
      <c r="AR331" s="5" t="n">
        <v>0.123</v>
      </c>
      <c r="AS331" s="5" t="n">
        <v>0.161</v>
      </c>
      <c r="AT331" s="5" t="n">
        <v>1.183</v>
      </c>
      <c r="AU331" s="5" t="n">
        <v>0.12</v>
      </c>
      <c r="AV331" s="5" t="n">
        <v>1</v>
      </c>
      <c r="AW331" s="5" t="n">
        <v>0.89</v>
      </c>
      <c r="AX331" s="5" t="n">
        <v>0.123</v>
      </c>
      <c r="AY331" s="5" t="n">
        <v>0.131</v>
      </c>
      <c r="AZ331" s="5" t="n">
        <v>1.144</v>
      </c>
      <c r="BA331" s="5" t="n">
        <v>0.12</v>
      </c>
      <c r="BB331" s="5" t="n">
        <v>1</v>
      </c>
      <c r="BC331" s="5" t="n">
        <v>0.62</v>
      </c>
      <c r="BD331" s="5" t="n">
        <v>0.123</v>
      </c>
      <c r="BE331" s="5" t="n">
        <v>-0.207</v>
      </c>
      <c r="BF331" s="5" t="n">
        <v>0.463</v>
      </c>
      <c r="BG331" s="5" t="n">
        <v>0</v>
      </c>
      <c r="BH331" s="5" t="n">
        <v>0</v>
      </c>
      <c r="BI331" s="5" t="n">
        <v>0.608</v>
      </c>
      <c r="BJ331" s="5" t="n">
        <v>0.123</v>
      </c>
      <c r="BK331" s="5" t="n">
        <v>0.529</v>
      </c>
      <c r="BL331" s="5" t="n">
        <v>1.273</v>
      </c>
      <c r="BM331" s="5" t="n">
        <v>0.12</v>
      </c>
      <c r="BN331" s="5" t="n">
        <v>1</v>
      </c>
      <c r="BO331" s="5" t="n">
        <v>0</v>
      </c>
      <c r="BP331" s="5" t="n">
        <v>0</v>
      </c>
      <c r="BQ331" s="5" t="n">
        <v>0.141</v>
      </c>
      <c r="BR331" s="5" t="n">
        <v>0</v>
      </c>
      <c r="BS331" s="5" t="n">
        <v>1</v>
      </c>
      <c r="BT331" s="5" t="n">
        <v>0</v>
      </c>
      <c r="BU331" s="5" t="n">
        <v>0</v>
      </c>
      <c r="BV331" s="5" t="n">
        <v>0.133</v>
      </c>
      <c r="BW331" s="5" t="n">
        <v>0.12</v>
      </c>
      <c r="BX331" s="5" t="n">
        <v>0.833</v>
      </c>
      <c r="BY331" s="5" t="n">
        <v>12.729</v>
      </c>
      <c r="BZ331" s="5" t="n">
        <v>0</v>
      </c>
      <c r="CA331" s="5" t="n">
        <v>12.729</v>
      </c>
      <c r="CB331" s="5" t="n">
        <v>0</v>
      </c>
      <c r="CC331" s="5" t="n">
        <v>97.90000000000001</v>
      </c>
      <c r="CD331" s="5" t="n">
        <v>7.95</v>
      </c>
      <c r="CE331" s="5" t="n">
        <v>6.598</v>
      </c>
      <c r="CF331" s="5" t="n">
        <v>116.007</v>
      </c>
      <c r="CG331" s="5" t="n">
        <v>0.12</v>
      </c>
      <c r="CH331" s="5" t="n">
        <v>1</v>
      </c>
      <c r="CI331" s="5" t="n">
        <v>0</v>
      </c>
      <c r="CJ331" s="5" t="n">
        <v>0</v>
      </c>
      <c r="CK331" s="5" t="n">
        <v>0</v>
      </c>
      <c r="CL331" s="5" t="n">
        <v>0</v>
      </c>
      <c r="CM331" s="5" t="n">
        <v>0</v>
      </c>
      <c r="CN331" s="5" t="n">
        <v>0</v>
      </c>
      <c r="CO331" s="5" t="n">
        <v>0</v>
      </c>
      <c r="CP331" s="5" t="n">
        <v>0</v>
      </c>
      <c r="CQ331" s="5" t="n">
        <v>1.294</v>
      </c>
      <c r="CR331" s="5" t="n">
        <v>1</v>
      </c>
      <c r="CS331" s="5" t="n">
        <v>5.158</v>
      </c>
      <c r="CT331" s="5" t="n">
        <v>10.485</v>
      </c>
      <c r="CU331" s="5" t="n">
        <v>29.494</v>
      </c>
    </row>
    <row r="332">
      <c r="A332" s="5" t="inlineStr">
        <is>
          <t>GTM2023</t>
        </is>
      </c>
      <c r="B332" s="5" t="inlineStr">
        <is>
          <t>GTM</t>
        </is>
      </c>
      <c r="C332" s="5" t="inlineStr">
        <is>
          <t>GTM</t>
        </is>
      </c>
      <c r="D332" s="5" t="inlineStr">
        <is>
          <t>Guatemala</t>
        </is>
      </c>
      <c r="E332" s="5" t="n">
        <v>2023</v>
      </c>
      <c r="F332" s="5" t="n">
        <v>0.12</v>
      </c>
      <c r="G332" s="5" t="n">
        <v>5.295</v>
      </c>
      <c r="H332" s="5" t="n">
        <v>1.154</v>
      </c>
      <c r="I332" s="5" t="n">
        <v>0.193</v>
      </c>
      <c r="J332" s="5" t="n">
        <v>5.488</v>
      </c>
      <c r="K332" s="5" t="n">
        <v>0</v>
      </c>
      <c r="L332" s="5" t="n">
        <v>1</v>
      </c>
      <c r="M332" s="5" t="n">
        <v>6.941</v>
      </c>
      <c r="N332" s="5" t="n">
        <v>3.462</v>
      </c>
      <c r="O332" s="5" t="n">
        <v>0</v>
      </c>
      <c r="P332" s="5" t="n">
        <v>6.941</v>
      </c>
      <c r="Q332" s="5" t="n">
        <v>0</v>
      </c>
      <c r="R332" s="5" t="n">
        <v>1</v>
      </c>
      <c r="S332" s="5" t="n">
        <v>11.065</v>
      </c>
      <c r="T332" s="5" t="n">
        <v>6.924</v>
      </c>
      <c r="U332" s="5" t="n">
        <v>0.147</v>
      </c>
      <c r="V332" s="5" t="n">
        <v>12.393</v>
      </c>
      <c r="W332" s="5" t="n">
        <v>0.12</v>
      </c>
      <c r="X332" s="5" t="n">
        <v>1</v>
      </c>
      <c r="Y332" s="5" t="n">
        <v>6.013</v>
      </c>
      <c r="Z332" s="5" t="n">
        <v>0.438</v>
      </c>
      <c r="AA332" s="5" t="n">
        <v>0</v>
      </c>
      <c r="AB332" s="5" t="n">
        <v>6.013</v>
      </c>
      <c r="AC332" s="5" t="n">
        <v>0</v>
      </c>
      <c r="AD332" s="5" t="n">
        <v>1</v>
      </c>
      <c r="AE332" s="5" t="n">
        <v>6.656</v>
      </c>
      <c r="AF332" s="5" t="n">
        <v>0.895</v>
      </c>
      <c r="AG332" s="5" t="n">
        <v>0</v>
      </c>
      <c r="AH332" s="5" t="n">
        <v>6.656</v>
      </c>
      <c r="AI332" s="5" t="n">
        <v>0</v>
      </c>
      <c r="AJ332" s="5" t="n">
        <v>1</v>
      </c>
      <c r="AK332" s="5" t="n">
        <v>10.513</v>
      </c>
      <c r="AL332" s="5" t="n">
        <v>3.932</v>
      </c>
      <c r="AM332" s="5" t="n">
        <v>0.14</v>
      </c>
      <c r="AN332" s="5" t="n">
        <v>11.775</v>
      </c>
      <c r="AO332" s="5" t="n">
        <v>0.12</v>
      </c>
      <c r="AP332" s="5" t="n">
        <v>1</v>
      </c>
      <c r="AQ332" s="5" t="n">
        <v>0.791</v>
      </c>
      <c r="AR332" s="5" t="n">
        <v>0.129</v>
      </c>
      <c r="AS332" s="5" t="n">
        <v>0.227</v>
      </c>
      <c r="AT332" s="5" t="n">
        <v>1.14</v>
      </c>
      <c r="AU332" s="5" t="n">
        <v>0.12</v>
      </c>
      <c r="AV332" s="5" t="n">
        <v>1</v>
      </c>
      <c r="AW332" s="5" t="n">
        <v>0.618</v>
      </c>
      <c r="AX332" s="5" t="n">
        <v>0.129</v>
      </c>
      <c r="AY332" s="5" t="n">
        <v>0.349</v>
      </c>
      <c r="AZ332" s="5" t="n">
        <v>1.083</v>
      </c>
      <c r="BA332" s="5" t="n">
        <v>0.12</v>
      </c>
      <c r="BB332" s="5" t="n">
        <v>1</v>
      </c>
      <c r="BC332" s="5" t="n">
        <v>0.554</v>
      </c>
      <c r="BD332" s="5" t="n">
        <v>0.129</v>
      </c>
      <c r="BE332" s="5" t="n">
        <v>-0.139</v>
      </c>
      <c r="BF332" s="5" t="n">
        <v>0.465</v>
      </c>
      <c r="BG332" s="5" t="n">
        <v>0</v>
      </c>
      <c r="BH332" s="5" t="n">
        <v>0</v>
      </c>
      <c r="BI332" s="5" t="n">
        <v>0.5570000000000001</v>
      </c>
      <c r="BJ332" s="5" t="n">
        <v>0.129</v>
      </c>
      <c r="BK332" s="5" t="n">
        <v>0.571</v>
      </c>
      <c r="BL332" s="5" t="n">
        <v>1.264</v>
      </c>
      <c r="BM332" s="5" t="n">
        <v>0.12</v>
      </c>
      <c r="BN332" s="5" t="n">
        <v>1</v>
      </c>
      <c r="BO332" s="5" t="n">
        <v>0</v>
      </c>
      <c r="BP332" s="5" t="n">
        <v>0</v>
      </c>
      <c r="BQ332" s="5" t="n">
        <v>0.127</v>
      </c>
      <c r="BR332" s="5" t="n">
        <v>0</v>
      </c>
      <c r="BS332" s="5" t="n">
        <v>1</v>
      </c>
      <c r="BT332" s="5" t="n">
        <v>0</v>
      </c>
      <c r="BU332" s="5" t="n">
        <v>0</v>
      </c>
      <c r="BV332" s="5" t="n">
        <v>0.115</v>
      </c>
      <c r="BW332" s="5" t="n">
        <v>0.12</v>
      </c>
      <c r="BX332" s="5" t="n">
        <v>0.833</v>
      </c>
      <c r="BY332" s="5" t="n">
        <v>13.254</v>
      </c>
      <c r="BZ332" s="5" t="n">
        <v>0</v>
      </c>
      <c r="CA332" s="5" t="n">
        <v>13.254</v>
      </c>
      <c r="CB332" s="5" t="n">
        <v>0</v>
      </c>
      <c r="CC332" s="5" t="n">
        <v>83.248</v>
      </c>
      <c r="CD332" s="5" t="n">
        <v>7.95</v>
      </c>
      <c r="CE332" s="5" t="n">
        <v>9.125999999999999</v>
      </c>
      <c r="CF332" s="5" t="n">
        <v>102.103</v>
      </c>
      <c r="CG332" s="5" t="n">
        <v>0.12</v>
      </c>
      <c r="CH332" s="5" t="n">
        <v>1</v>
      </c>
      <c r="CI332" s="5" t="n">
        <v>0</v>
      </c>
      <c r="CJ332" s="5" t="n">
        <v>0</v>
      </c>
      <c r="CK332" s="5" t="n">
        <v>0</v>
      </c>
      <c r="CL332" s="5" t="n">
        <v>0</v>
      </c>
      <c r="CM332" s="5" t="n">
        <v>0</v>
      </c>
      <c r="CN332" s="5" t="n">
        <v>0</v>
      </c>
      <c r="CO332" s="5" t="n">
        <v>0</v>
      </c>
      <c r="CP332" s="5" t="n">
        <v>0.205</v>
      </c>
      <c r="CQ332" s="5" t="n">
        <v>1.348</v>
      </c>
      <c r="CR332" s="5" t="n">
        <v>1</v>
      </c>
      <c r="CS332" s="5" t="n">
        <v>5.37</v>
      </c>
      <c r="CT332" s="5" t="n">
        <v>4.861</v>
      </c>
      <c r="CU332" s="5" t="n">
        <v>11.192</v>
      </c>
    </row>
    <row r="333">
      <c r="A333" s="5" t="inlineStr">
        <is>
          <t>GTM2024</t>
        </is>
      </c>
      <c r="B333" s="5" t="inlineStr">
        <is>
          <t>GTM</t>
        </is>
      </c>
      <c r="C333" s="5" t="inlineStr">
        <is>
          <t>GTM</t>
        </is>
      </c>
      <c r="D333" s="5" t="inlineStr">
        <is>
          <t>Guatemala</t>
        </is>
      </c>
      <c r="E333" s="5" t="n">
        <v>2024</v>
      </c>
      <c r="F333" s="5" t="n">
        <v>0.12</v>
      </c>
      <c r="G333" s="5" t="n">
        <v>4.852</v>
      </c>
      <c r="H333" s="5" t="n">
        <v>1.188</v>
      </c>
      <c r="I333" s="5" t="n">
        <v>0.169</v>
      </c>
      <c r="J333" s="5" t="n">
        <v>5.021</v>
      </c>
      <c r="K333" s="5" t="n">
        <v>0</v>
      </c>
      <c r="L333" s="5" t="n">
        <v>1</v>
      </c>
      <c r="M333" s="5" t="n">
        <v>6.355</v>
      </c>
      <c r="N333" s="5" t="n">
        <v>3.564</v>
      </c>
      <c r="O333" s="5" t="n">
        <v>0</v>
      </c>
      <c r="P333" s="5" t="n">
        <v>6.355</v>
      </c>
      <c r="Q333" s="5" t="n">
        <v>0</v>
      </c>
      <c r="R333" s="5" t="n">
        <v>1</v>
      </c>
      <c r="S333" s="5" t="n">
        <v>10.792</v>
      </c>
      <c r="T333" s="5" t="n">
        <v>7.128</v>
      </c>
      <c r="U333" s="5" t="n">
        <v>0.176</v>
      </c>
      <c r="V333" s="5" t="n">
        <v>12.087</v>
      </c>
      <c r="W333" s="5" t="n">
        <v>0.12</v>
      </c>
      <c r="X333" s="5" t="n">
        <v>1</v>
      </c>
      <c r="Y333" s="5" t="n">
        <v>6.191</v>
      </c>
      <c r="Z333" s="5" t="n">
        <v>0.451</v>
      </c>
      <c r="AA333" s="5" t="n">
        <v>0</v>
      </c>
      <c r="AB333" s="5" t="n">
        <v>6.191</v>
      </c>
      <c r="AC333" s="5" t="n">
        <v>0</v>
      </c>
      <c r="AD333" s="5" t="n">
        <v>1</v>
      </c>
      <c r="AE333" s="5" t="n">
        <v>6.853</v>
      </c>
      <c r="AF333" s="5" t="n">
        <v>0.922</v>
      </c>
      <c r="AG333" s="5" t="n">
        <v>0</v>
      </c>
      <c r="AH333" s="5" t="n">
        <v>6.853</v>
      </c>
      <c r="AI333" s="5" t="n">
        <v>0</v>
      </c>
      <c r="AJ333" s="5" t="n">
        <v>1</v>
      </c>
      <c r="AK333" s="5" t="n">
        <v>10.823</v>
      </c>
      <c r="AL333" s="5" t="n">
        <v>4.048</v>
      </c>
      <c r="AM333" s="5" t="n">
        <v>0.177</v>
      </c>
      <c r="AN333" s="5" t="n">
        <v>12.122</v>
      </c>
      <c r="AO333" s="5" t="n">
        <v>0.12</v>
      </c>
      <c r="AP333" s="5" t="n">
        <v>1</v>
      </c>
      <c r="AQ333" s="5" t="n">
        <v>0.756</v>
      </c>
      <c r="AR333" s="5" t="n">
        <v>0.132</v>
      </c>
      <c r="AS333" s="5" t="n">
        <v>0.201</v>
      </c>
      <c r="AT333" s="5" t="n">
        <v>1.072</v>
      </c>
      <c r="AU333" s="5" t="n">
        <v>0.12</v>
      </c>
      <c r="AV333" s="5" t="n">
        <v>1</v>
      </c>
      <c r="AW333" s="5" t="n">
        <v>0.655</v>
      </c>
      <c r="AX333" s="5" t="n">
        <v>0.132</v>
      </c>
      <c r="AY333" s="5" t="n">
        <v>0.232</v>
      </c>
      <c r="AZ333" s="5" t="n">
        <v>0.994</v>
      </c>
      <c r="BA333" s="5" t="n">
        <v>0.12</v>
      </c>
      <c r="BB333" s="5" t="n">
        <v>1</v>
      </c>
      <c r="BC333" s="5" t="n">
        <v>0.534</v>
      </c>
      <c r="BD333" s="5" t="n">
        <v>0.132</v>
      </c>
      <c r="BE333" s="5" t="n">
        <v>-0.164</v>
      </c>
      <c r="BF333" s="5" t="n">
        <v>0.413</v>
      </c>
      <c r="BG333" s="5" t="n">
        <v>0</v>
      </c>
      <c r="BH333" s="5" t="n">
        <v>0</v>
      </c>
      <c r="BI333" s="5" t="n">
        <v>0.5679999999999999</v>
      </c>
      <c r="BJ333" s="5" t="n">
        <v>0.132</v>
      </c>
      <c r="BK333" s="5" t="n">
        <v>0.5570000000000001</v>
      </c>
      <c r="BL333" s="5" t="n">
        <v>1.26</v>
      </c>
      <c r="BM333" s="5" t="n">
        <v>0.12</v>
      </c>
      <c r="BN333" s="5" t="n">
        <v>1</v>
      </c>
      <c r="BO333" s="5" t="n">
        <v>0</v>
      </c>
      <c r="BP333" s="5" t="n">
        <v>0</v>
      </c>
      <c r="BQ333" s="5" t="n">
        <v>0.156</v>
      </c>
      <c r="BR333" s="5" t="n">
        <v>0</v>
      </c>
      <c r="BS333" s="5" t="n">
        <v>1</v>
      </c>
      <c r="BT333" s="5" t="n">
        <v>0</v>
      </c>
      <c r="BU333" s="5" t="n">
        <v>0</v>
      </c>
      <c r="BV333" s="5" t="n">
        <v>0.209</v>
      </c>
      <c r="BW333" s="5" t="n">
        <v>0.12</v>
      </c>
      <c r="BX333" s="5" t="n">
        <v>0.833</v>
      </c>
      <c r="BY333" s="5" t="n">
        <v>13.646</v>
      </c>
      <c r="BZ333" s="5" t="n">
        <v>0</v>
      </c>
      <c r="CA333" s="5" t="n">
        <v>13.646</v>
      </c>
      <c r="CB333" s="5" t="n">
        <v>0</v>
      </c>
      <c r="CC333" s="5" t="n">
        <v>82.58799999999999</v>
      </c>
      <c r="CD333" s="5" t="n">
        <v>7.95</v>
      </c>
      <c r="CE333" s="5" t="n">
        <v>9.972</v>
      </c>
      <c r="CF333" s="5" t="n">
        <v>101.999</v>
      </c>
      <c r="CG333" s="5" t="n">
        <v>0.12</v>
      </c>
      <c r="CH333" s="5" t="n">
        <v>1</v>
      </c>
      <c r="CI333" s="5" t="n">
        <v>0</v>
      </c>
      <c r="CJ333" s="5" t="n">
        <v>0</v>
      </c>
      <c r="CK333" s="5" t="n">
        <v>0</v>
      </c>
      <c r="CL333" s="5" t="n">
        <v>0</v>
      </c>
      <c r="CM333" s="5" t="n">
        <v>0</v>
      </c>
      <c r="CN333" s="5" t="n">
        <v>0</v>
      </c>
      <c r="CO333" s="5" t="n">
        <v>0</v>
      </c>
      <c r="CP333" s="5" t="n">
        <v>0.205</v>
      </c>
      <c r="CQ333" s="5" t="n">
        <v>1.387</v>
      </c>
      <c r="CR333" s="5" t="n">
        <v>1</v>
      </c>
      <c r="CS333" s="5" t="n">
        <v>5.529</v>
      </c>
      <c r="CT333" s="5" t="n">
        <v>4.251</v>
      </c>
      <c r="CU333" s="5" t="n">
        <v>10.123</v>
      </c>
    </row>
    <row r="334">
      <c r="A334" s="5" t="inlineStr">
        <is>
          <t>GIN2021</t>
        </is>
      </c>
      <c r="B334" s="5" t="inlineStr">
        <is>
          <t>GIN</t>
        </is>
      </c>
      <c r="C334" s="5" t="inlineStr">
        <is>
          <t>GIN</t>
        </is>
      </c>
      <c r="D334" s="5" t="inlineStr">
        <is>
          <t>Guinea</t>
        </is>
      </c>
      <c r="E334" s="5" t="n">
        <v>2021</v>
      </c>
      <c r="F334" s="5" t="n">
        <v>0.18</v>
      </c>
      <c r="G334" s="5" t="n">
        <v>5.897</v>
      </c>
      <c r="H334" s="5" t="n">
        <v>1.143</v>
      </c>
      <c r="I334" s="5" t="n">
        <v>0</v>
      </c>
      <c r="J334" s="5" t="n">
        <v>5.897</v>
      </c>
      <c r="K334" s="5" t="n">
        <v>0</v>
      </c>
      <c r="L334" s="5" t="n">
        <v>1</v>
      </c>
      <c r="M334" s="5" t="n">
        <v>7.964</v>
      </c>
      <c r="N334" s="5" t="n">
        <v>3.43</v>
      </c>
      <c r="O334" s="5" t="n">
        <v>0</v>
      </c>
      <c r="P334" s="5" t="n">
        <v>7.964</v>
      </c>
      <c r="Q334" s="5" t="n">
        <v>0</v>
      </c>
      <c r="R334" s="5" t="n">
        <v>1</v>
      </c>
      <c r="S334" s="5" t="n">
        <v>11.613</v>
      </c>
      <c r="T334" s="5" t="n">
        <v>6.86</v>
      </c>
      <c r="U334" s="5" t="n">
        <v>0</v>
      </c>
      <c r="V334" s="5" t="n">
        <v>13.704</v>
      </c>
      <c r="W334" s="5" t="n">
        <v>0.18</v>
      </c>
      <c r="X334" s="5" t="n">
        <v>1</v>
      </c>
      <c r="Y334" s="5" t="n">
        <v>13.209</v>
      </c>
      <c r="Z334" s="5" t="n">
        <v>1.785</v>
      </c>
      <c r="AA334" s="5" t="n">
        <v>0</v>
      </c>
      <c r="AB334" s="5" t="n">
        <v>13.209</v>
      </c>
      <c r="AC334" s="5" t="n">
        <v>0</v>
      </c>
      <c r="AD334" s="5" t="n">
        <v>1</v>
      </c>
      <c r="AE334" s="5" t="n">
        <v>14.352</v>
      </c>
      <c r="AF334" s="5" t="n">
        <v>3.356</v>
      </c>
      <c r="AG334" s="5" t="n">
        <v>0</v>
      </c>
      <c r="AH334" s="5" t="n">
        <v>14.352</v>
      </c>
      <c r="AI334" s="5" t="n">
        <v>0</v>
      </c>
      <c r="AJ334" s="5" t="n">
        <v>1</v>
      </c>
      <c r="AK334" s="5" t="n">
        <v>21.212</v>
      </c>
      <c r="AL334" s="5" t="n">
        <v>11.298</v>
      </c>
      <c r="AM334" s="5" t="n">
        <v>0</v>
      </c>
      <c r="AN334" s="5" t="n">
        <v>25.03</v>
      </c>
      <c r="AO334" s="5" t="n">
        <v>0.18</v>
      </c>
      <c r="AP334" s="5" t="n">
        <v>1</v>
      </c>
      <c r="AQ334" s="5" t="n">
        <v>0.619</v>
      </c>
      <c r="AR334" s="5" t="n">
        <v>0.114</v>
      </c>
      <c r="AS334" s="5" t="n">
        <v>0.358</v>
      </c>
      <c r="AT334" s="5" t="n">
        <v>1.153</v>
      </c>
      <c r="AU334" s="5" t="n">
        <v>0.18</v>
      </c>
      <c r="AV334" s="5" t="n">
        <v>1</v>
      </c>
      <c r="AW334" s="5" t="n">
        <v>0.599</v>
      </c>
      <c r="AX334" s="5" t="n">
        <v>0.114</v>
      </c>
      <c r="AY334" s="5" t="n">
        <v>0.315</v>
      </c>
      <c r="AZ334" s="5" t="n">
        <v>1.079</v>
      </c>
      <c r="BA334" s="5" t="n">
        <v>0.18</v>
      </c>
      <c r="BB334" s="5" t="n">
        <v>1</v>
      </c>
      <c r="BC334" s="5" t="n">
        <v>0.439</v>
      </c>
      <c r="BD334" s="5" t="n">
        <v>0.114</v>
      </c>
      <c r="BE334" s="5" t="n">
        <v>0</v>
      </c>
      <c r="BF334" s="5" t="n">
        <v>0.518</v>
      </c>
      <c r="BG334" s="5" t="n">
        <v>0.18</v>
      </c>
      <c r="BH334" s="5" t="n">
        <v>1</v>
      </c>
      <c r="BI334" s="5" t="n">
        <v>0.505</v>
      </c>
      <c r="BJ334" s="5" t="n">
        <v>0.114</v>
      </c>
      <c r="BK334" s="5" t="n">
        <v>0.418</v>
      </c>
      <c r="BL334" s="5" t="n">
        <v>1.089</v>
      </c>
      <c r="BM334" s="5" t="n">
        <v>0.18</v>
      </c>
      <c r="BN334" s="5" t="n">
        <v>1</v>
      </c>
      <c r="BO334" s="5" t="n">
        <v>0</v>
      </c>
      <c r="BP334" s="5" t="n">
        <v>0</v>
      </c>
      <c r="BQ334" s="5" t="n">
        <v>0.185</v>
      </c>
      <c r="BR334" s="5" t="n">
        <v>0</v>
      </c>
      <c r="BS334" s="5" t="n">
        <v>1</v>
      </c>
      <c r="BT334" s="5" t="n">
        <v>0</v>
      </c>
      <c r="BU334" s="5" t="n">
        <v>0</v>
      </c>
      <c r="BV334" s="5" t="n">
        <v>0.039</v>
      </c>
      <c r="BW334" s="5" t="n">
        <v>0.18</v>
      </c>
      <c r="BX334" s="5" t="n">
        <v>1</v>
      </c>
      <c r="BY334" s="5" t="n">
        <v>11.787</v>
      </c>
      <c r="BZ334" s="5" t="n">
        <v>0</v>
      </c>
      <c r="CA334" s="5" t="n">
        <v>11.787</v>
      </c>
      <c r="CB334" s="5" t="n">
        <v>0</v>
      </c>
      <c r="CC334" s="5" t="n">
        <v>78.125</v>
      </c>
      <c r="CD334" s="5" t="n">
        <v>7.95</v>
      </c>
      <c r="CE334" s="5" t="n">
        <v>0</v>
      </c>
      <c r="CF334" s="5" t="n">
        <v>92.188</v>
      </c>
      <c r="CG334" s="5" t="n">
        <v>0.18</v>
      </c>
      <c r="CH334" s="5" t="n">
        <v>1</v>
      </c>
      <c r="CI334" s="5" t="n">
        <v>0</v>
      </c>
      <c r="CJ334" s="5" t="n">
        <v>0</v>
      </c>
      <c r="CK334" s="5" t="n">
        <v>0</v>
      </c>
      <c r="CL334" s="5" t="n">
        <v>0</v>
      </c>
      <c r="CM334" s="5" t="n">
        <v>0</v>
      </c>
      <c r="CN334" s="5" t="n">
        <v>0</v>
      </c>
      <c r="CO334" s="5" t="n">
        <v>0</v>
      </c>
      <c r="CP334" s="5" t="n">
        <v>0</v>
      </c>
      <c r="CQ334" s="5" t="n">
        <v>1.198</v>
      </c>
      <c r="CR334" s="5" t="n">
        <v>0</v>
      </c>
      <c r="CS334" s="5" t="n">
        <v>4.776</v>
      </c>
      <c r="CT334" s="5" t="n">
        <v>4.753</v>
      </c>
      <c r="CU334" s="5" t="n">
        <v>15.162</v>
      </c>
    </row>
    <row r="335">
      <c r="A335" s="5" t="inlineStr">
        <is>
          <t>GIN2022</t>
        </is>
      </c>
      <c r="B335" s="5" t="inlineStr">
        <is>
          <t>GIN</t>
        </is>
      </c>
      <c r="C335" s="5" t="inlineStr">
        <is>
          <t>GIN</t>
        </is>
      </c>
      <c r="D335" s="5" t="inlineStr">
        <is>
          <t>Guinea</t>
        </is>
      </c>
      <c r="E335" s="5" t="n">
        <v>2022</v>
      </c>
      <c r="F335" s="5" t="n">
        <v>0.18</v>
      </c>
      <c r="G335" s="5" t="n">
        <v>11.72</v>
      </c>
      <c r="H335" s="5" t="n">
        <v>1.235</v>
      </c>
      <c r="I335" s="5" t="n">
        <v>0</v>
      </c>
      <c r="J335" s="5" t="n">
        <v>11.72</v>
      </c>
      <c r="K335" s="5" t="n">
        <v>0</v>
      </c>
      <c r="L335" s="5" t="n">
        <v>1</v>
      </c>
      <c r="M335" s="5" t="n">
        <v>9.782999999999999</v>
      </c>
      <c r="N335" s="5" t="n">
        <v>3.704</v>
      </c>
      <c r="O335" s="5" t="n">
        <v>0</v>
      </c>
      <c r="P335" s="5" t="n">
        <v>9.782999999999999</v>
      </c>
      <c r="Q335" s="5" t="n">
        <v>0</v>
      </c>
      <c r="R335" s="5" t="n">
        <v>1</v>
      </c>
      <c r="S335" s="5" t="n">
        <v>17.893</v>
      </c>
      <c r="T335" s="5" t="n">
        <v>7.408</v>
      </c>
      <c r="U335" s="5" t="n">
        <v>0.238</v>
      </c>
      <c r="V335" s="5" t="n">
        <v>21.114</v>
      </c>
      <c r="W335" s="5" t="n">
        <v>0.18</v>
      </c>
      <c r="X335" s="5" t="n">
        <v>1</v>
      </c>
      <c r="Y335" s="5" t="n">
        <v>25.267</v>
      </c>
      <c r="Z335" s="5" t="n">
        <v>3.415</v>
      </c>
      <c r="AA335" s="5" t="n">
        <v>0</v>
      </c>
      <c r="AB335" s="5" t="n">
        <v>25.267</v>
      </c>
      <c r="AC335" s="5" t="n">
        <v>0</v>
      </c>
      <c r="AD335" s="5" t="n">
        <v>1</v>
      </c>
      <c r="AE335" s="5" t="n">
        <v>26.501</v>
      </c>
      <c r="AF335" s="5" t="n">
        <v>6.197</v>
      </c>
      <c r="AG335" s="5" t="n">
        <v>0</v>
      </c>
      <c r="AH335" s="5" t="n">
        <v>26.501</v>
      </c>
      <c r="AI335" s="5" t="n">
        <v>0</v>
      </c>
      <c r="AJ335" s="5" t="n">
        <v>1</v>
      </c>
      <c r="AK335" s="5" t="n">
        <v>33.91</v>
      </c>
      <c r="AL335" s="5" t="n">
        <v>18.06</v>
      </c>
      <c r="AM335" s="5" t="n">
        <v>0.452</v>
      </c>
      <c r="AN335" s="5" t="n">
        <v>40.013</v>
      </c>
      <c r="AO335" s="5" t="n">
        <v>0.18</v>
      </c>
      <c r="AP335" s="5" t="n">
        <v>1</v>
      </c>
      <c r="AQ335" s="5" t="n">
        <v>0.861</v>
      </c>
      <c r="AR335" s="5" t="n">
        <v>0.123</v>
      </c>
      <c r="AS335" s="5" t="n">
        <v>0.374</v>
      </c>
      <c r="AT335" s="5" t="n">
        <v>1.438</v>
      </c>
      <c r="AU335" s="5" t="n">
        <v>0.18</v>
      </c>
      <c r="AV335" s="5" t="n">
        <v>1</v>
      </c>
      <c r="AW335" s="5" t="n">
        <v>0.986</v>
      </c>
      <c r="AX335" s="5" t="n">
        <v>0.123</v>
      </c>
      <c r="AY335" s="5" t="n">
        <v>0.248</v>
      </c>
      <c r="AZ335" s="5" t="n">
        <v>1.438</v>
      </c>
      <c r="BA335" s="5" t="n">
        <v>0.18</v>
      </c>
      <c r="BB335" s="5" t="n">
        <v>1</v>
      </c>
      <c r="BC335" s="5" t="n">
        <v>0.598</v>
      </c>
      <c r="BD335" s="5" t="n">
        <v>0.123</v>
      </c>
      <c r="BE335" s="5" t="n">
        <v>0.008</v>
      </c>
      <c r="BF335" s="5" t="n">
        <v>0.705</v>
      </c>
      <c r="BG335" s="5" t="n">
        <v>0.18</v>
      </c>
      <c r="BH335" s="5" t="n">
        <v>1</v>
      </c>
      <c r="BI335" s="5" t="n">
        <v>0.612</v>
      </c>
      <c r="BJ335" s="5" t="n">
        <v>0.123</v>
      </c>
      <c r="BK335" s="5" t="n">
        <v>0.41</v>
      </c>
      <c r="BL335" s="5" t="n">
        <v>1.191</v>
      </c>
      <c r="BM335" s="5" t="n">
        <v>0.18</v>
      </c>
      <c r="BN335" s="5" t="n">
        <v>1</v>
      </c>
      <c r="BO335" s="5" t="n">
        <v>0</v>
      </c>
      <c r="BP335" s="5" t="n">
        <v>0</v>
      </c>
      <c r="BQ335" s="5" t="n">
        <v>0.207</v>
      </c>
      <c r="BR335" s="5" t="n">
        <v>0</v>
      </c>
      <c r="BS335" s="5" t="n">
        <v>1</v>
      </c>
      <c r="BT335" s="5" t="n">
        <v>0</v>
      </c>
      <c r="BU335" s="5" t="n">
        <v>0</v>
      </c>
      <c r="BV335" s="5" t="n">
        <v>0.044</v>
      </c>
      <c r="BW335" s="5" t="n">
        <v>0.18</v>
      </c>
      <c r="BX335" s="5" t="n">
        <v>1</v>
      </c>
      <c r="BY335" s="5" t="n">
        <v>12.729</v>
      </c>
      <c r="BZ335" s="5" t="n">
        <v>0</v>
      </c>
      <c r="CA335" s="5" t="n">
        <v>12.729</v>
      </c>
      <c r="CB335" s="5" t="n">
        <v>0</v>
      </c>
      <c r="CC335" s="5" t="n">
        <v>97.90000000000001</v>
      </c>
      <c r="CD335" s="5" t="n">
        <v>7.95</v>
      </c>
      <c r="CE335" s="5" t="n">
        <v>1.304</v>
      </c>
      <c r="CF335" s="5" t="n">
        <v>115.522</v>
      </c>
      <c r="CG335" s="5" t="n">
        <v>0.18</v>
      </c>
      <c r="CH335" s="5" t="n">
        <v>1</v>
      </c>
      <c r="CI335" s="5" t="n">
        <v>0</v>
      </c>
      <c r="CJ335" s="5" t="n">
        <v>0</v>
      </c>
      <c r="CK335" s="5" t="n">
        <v>0</v>
      </c>
      <c r="CL335" s="5" t="n">
        <v>0</v>
      </c>
      <c r="CM335" s="5" t="n">
        <v>0</v>
      </c>
      <c r="CN335" s="5" t="n">
        <v>0</v>
      </c>
      <c r="CO335" s="5" t="n">
        <v>0</v>
      </c>
      <c r="CP335" s="5" t="n">
        <v>0</v>
      </c>
      <c r="CQ335" s="5" t="n">
        <v>1.294</v>
      </c>
      <c r="CR335" s="5" t="n">
        <v>0</v>
      </c>
      <c r="CS335" s="5" t="n">
        <v>5.158</v>
      </c>
      <c r="CT335" s="5" t="n">
        <v>10.485</v>
      </c>
      <c r="CU335" s="5" t="n">
        <v>31.326</v>
      </c>
    </row>
    <row r="336">
      <c r="A336" s="5" t="inlineStr">
        <is>
          <t>GIN2023</t>
        </is>
      </c>
      <c r="B336" s="5" t="inlineStr">
        <is>
          <t>GIN</t>
        </is>
      </c>
      <c r="C336" s="5" t="inlineStr">
        <is>
          <t>GIN</t>
        </is>
      </c>
      <c r="D336" s="5" t="inlineStr">
        <is>
          <t>Guinea</t>
        </is>
      </c>
      <c r="E336" s="5" t="n">
        <v>2023</v>
      </c>
      <c r="F336" s="5" t="n">
        <v>0.18</v>
      </c>
      <c r="G336" s="5" t="n">
        <v>6.147</v>
      </c>
      <c r="H336" s="5" t="n">
        <v>1.286</v>
      </c>
      <c r="I336" s="5" t="n">
        <v>0</v>
      </c>
      <c r="J336" s="5" t="n">
        <v>6.147</v>
      </c>
      <c r="K336" s="5" t="n">
        <v>0</v>
      </c>
      <c r="L336" s="5" t="n">
        <v>1</v>
      </c>
      <c r="M336" s="5" t="n">
        <v>7.886</v>
      </c>
      <c r="N336" s="5" t="n">
        <v>3.857</v>
      </c>
      <c r="O336" s="5" t="n">
        <v>0</v>
      </c>
      <c r="P336" s="5" t="n">
        <v>7.886</v>
      </c>
      <c r="Q336" s="5" t="n">
        <v>0</v>
      </c>
      <c r="R336" s="5" t="n">
        <v>1</v>
      </c>
      <c r="S336" s="5" t="n">
        <v>12.575</v>
      </c>
      <c r="T336" s="5" t="n">
        <v>7.714</v>
      </c>
      <c r="U336" s="5" t="n">
        <v>0.251</v>
      </c>
      <c r="V336" s="5" t="n">
        <v>14.839</v>
      </c>
      <c r="W336" s="5" t="n">
        <v>0.18</v>
      </c>
      <c r="X336" s="5" t="n">
        <v>1</v>
      </c>
      <c r="Y336" s="5" t="n">
        <v>10.86</v>
      </c>
      <c r="Z336" s="5" t="n">
        <v>1.468</v>
      </c>
      <c r="AA336" s="5" t="n">
        <v>0</v>
      </c>
      <c r="AB336" s="5" t="n">
        <v>10.86</v>
      </c>
      <c r="AC336" s="5" t="n">
        <v>0</v>
      </c>
      <c r="AD336" s="5" t="n">
        <v>1</v>
      </c>
      <c r="AE336" s="5" t="n">
        <v>12.146</v>
      </c>
      <c r="AF336" s="5" t="n">
        <v>2.84</v>
      </c>
      <c r="AG336" s="5" t="n">
        <v>0</v>
      </c>
      <c r="AH336" s="5" t="n">
        <v>12.146</v>
      </c>
      <c r="AI336" s="5" t="n">
        <v>0</v>
      </c>
      <c r="AJ336" s="5" t="n">
        <v>1</v>
      </c>
      <c r="AK336" s="5" t="n">
        <v>19.86</v>
      </c>
      <c r="AL336" s="5" t="n">
        <v>10.577</v>
      </c>
      <c r="AM336" s="5" t="n">
        <v>0.396</v>
      </c>
      <c r="AN336" s="5" t="n">
        <v>23.434</v>
      </c>
      <c r="AO336" s="5" t="n">
        <v>0.18</v>
      </c>
      <c r="AP336" s="5" t="n">
        <v>1</v>
      </c>
      <c r="AQ336" s="5" t="n">
        <v>0.76</v>
      </c>
      <c r="AR336" s="5" t="n">
        <v>0.129</v>
      </c>
      <c r="AS336" s="5" t="n">
        <v>0.416</v>
      </c>
      <c r="AT336" s="5" t="n">
        <v>1.361</v>
      </c>
      <c r="AU336" s="5" t="n">
        <v>0.18</v>
      </c>
      <c r="AV336" s="5" t="n">
        <v>1</v>
      </c>
      <c r="AW336" s="5" t="n">
        <v>0.8110000000000001</v>
      </c>
      <c r="AX336" s="5" t="n">
        <v>0.129</v>
      </c>
      <c r="AY336" s="5" t="n">
        <v>0.333</v>
      </c>
      <c r="AZ336" s="5" t="n">
        <v>1.324</v>
      </c>
      <c r="BA336" s="5" t="n">
        <v>0.18</v>
      </c>
      <c r="BB336" s="5" t="n">
        <v>1</v>
      </c>
      <c r="BC336" s="5" t="n">
        <v>0.535</v>
      </c>
      <c r="BD336" s="5" t="n">
        <v>0.129</v>
      </c>
      <c r="BE336" s="5" t="n">
        <v>0.011</v>
      </c>
      <c r="BF336" s="5" t="n">
        <v>0.631</v>
      </c>
      <c r="BG336" s="5" t="n">
        <v>0.18</v>
      </c>
      <c r="BH336" s="5" t="n">
        <v>1</v>
      </c>
      <c r="BI336" s="5" t="n">
        <v>0.579</v>
      </c>
      <c r="BJ336" s="5" t="n">
        <v>0.129</v>
      </c>
      <c r="BK336" s="5" t="n">
        <v>0.482</v>
      </c>
      <c r="BL336" s="5" t="n">
        <v>1.227</v>
      </c>
      <c r="BM336" s="5" t="n">
        <v>0.18</v>
      </c>
      <c r="BN336" s="5" t="n">
        <v>1</v>
      </c>
      <c r="BO336" s="5" t="n">
        <v>0</v>
      </c>
      <c r="BP336" s="5" t="n">
        <v>0</v>
      </c>
      <c r="BQ336" s="5" t="n">
        <v>0.212</v>
      </c>
      <c r="BR336" s="5" t="n">
        <v>0</v>
      </c>
      <c r="BS336" s="5" t="n">
        <v>1</v>
      </c>
      <c r="BT336" s="5" t="n">
        <v>0</v>
      </c>
      <c r="BU336" s="5" t="n">
        <v>0</v>
      </c>
      <c r="BV336" s="5" t="n">
        <v>0.045</v>
      </c>
      <c r="BW336" s="5" t="n">
        <v>0.18</v>
      </c>
      <c r="BX336" s="5" t="n">
        <v>1</v>
      </c>
      <c r="BY336" s="5" t="n">
        <v>13.254</v>
      </c>
      <c r="BZ336" s="5" t="n">
        <v>0</v>
      </c>
      <c r="CA336" s="5" t="n">
        <v>13.254</v>
      </c>
      <c r="CB336" s="5" t="n">
        <v>0</v>
      </c>
      <c r="CC336" s="5" t="n">
        <v>83.248</v>
      </c>
      <c r="CD336" s="5" t="n">
        <v>7.95</v>
      </c>
      <c r="CE336" s="5" t="n">
        <v>1.659</v>
      </c>
      <c r="CF336" s="5" t="n">
        <v>98.233</v>
      </c>
      <c r="CG336" s="5" t="n">
        <v>0.18</v>
      </c>
      <c r="CH336" s="5" t="n">
        <v>1</v>
      </c>
      <c r="CI336" s="5" t="n">
        <v>0</v>
      </c>
      <c r="CJ336" s="5" t="n">
        <v>0</v>
      </c>
      <c r="CK336" s="5" t="n">
        <v>0</v>
      </c>
      <c r="CL336" s="5" t="n">
        <v>0</v>
      </c>
      <c r="CM336" s="5" t="n">
        <v>0</v>
      </c>
      <c r="CN336" s="5" t="n">
        <v>0</v>
      </c>
      <c r="CO336" s="5" t="n">
        <v>0</v>
      </c>
      <c r="CP336" s="5" t="n">
        <v>0</v>
      </c>
      <c r="CQ336" s="5" t="n">
        <v>1.348</v>
      </c>
      <c r="CR336" s="5" t="n">
        <v>0</v>
      </c>
      <c r="CS336" s="5" t="n">
        <v>5.37</v>
      </c>
      <c r="CT336" s="5" t="n">
        <v>4.861</v>
      </c>
      <c r="CU336" s="5" t="n">
        <v>11.622</v>
      </c>
    </row>
    <row r="337">
      <c r="A337" s="5" t="inlineStr">
        <is>
          <t>GIN2024</t>
        </is>
      </c>
      <c r="B337" s="5" t="inlineStr">
        <is>
          <t>GIN</t>
        </is>
      </c>
      <c r="C337" s="5" t="inlineStr">
        <is>
          <t>GIN</t>
        </is>
      </c>
      <c r="D337" s="5" t="inlineStr">
        <is>
          <t>Guinea</t>
        </is>
      </c>
      <c r="E337" s="5" t="n">
        <v>2024</v>
      </c>
      <c r="F337" s="5" t="n">
        <v>0.18</v>
      </c>
      <c r="G337" s="5" t="n">
        <v>5.575</v>
      </c>
      <c r="H337" s="5" t="n">
        <v>1.324</v>
      </c>
      <c r="I337" s="5" t="n">
        <v>0</v>
      </c>
      <c r="J337" s="5" t="n">
        <v>5.575</v>
      </c>
      <c r="K337" s="5" t="n">
        <v>0</v>
      </c>
      <c r="L337" s="5" t="n">
        <v>1</v>
      </c>
      <c r="M337" s="5" t="n">
        <v>7.124</v>
      </c>
      <c r="N337" s="5" t="n">
        <v>3.971</v>
      </c>
      <c r="O337" s="5" t="n">
        <v>0</v>
      </c>
      <c r="P337" s="5" t="n">
        <v>7.124</v>
      </c>
      <c r="Q337" s="5" t="n">
        <v>0</v>
      </c>
      <c r="R337" s="5" t="n">
        <v>1</v>
      </c>
      <c r="S337" s="5" t="n">
        <v>12.193</v>
      </c>
      <c r="T337" s="5" t="n">
        <v>7.942</v>
      </c>
      <c r="U337" s="5" t="n">
        <v>0.299</v>
      </c>
      <c r="V337" s="5" t="n">
        <v>14.388</v>
      </c>
      <c r="W337" s="5" t="n">
        <v>0.18</v>
      </c>
      <c r="X337" s="5" t="n">
        <v>1</v>
      </c>
      <c r="Y337" s="5" t="n">
        <v>9.858000000000001</v>
      </c>
      <c r="Z337" s="5" t="n">
        <v>1.332</v>
      </c>
      <c r="AA337" s="5" t="n">
        <v>0</v>
      </c>
      <c r="AB337" s="5" t="n">
        <v>9.858000000000001</v>
      </c>
      <c r="AC337" s="5" t="n">
        <v>0</v>
      </c>
      <c r="AD337" s="5" t="n">
        <v>1</v>
      </c>
      <c r="AE337" s="5" t="n">
        <v>11.182</v>
      </c>
      <c r="AF337" s="5" t="n">
        <v>2.615</v>
      </c>
      <c r="AG337" s="5" t="n">
        <v>0</v>
      </c>
      <c r="AH337" s="5" t="n">
        <v>11.182</v>
      </c>
      <c r="AI337" s="5" t="n">
        <v>0</v>
      </c>
      <c r="AJ337" s="5" t="n">
        <v>1</v>
      </c>
      <c r="AK337" s="5" t="n">
        <v>19.123</v>
      </c>
      <c r="AL337" s="5" t="n">
        <v>10.185</v>
      </c>
      <c r="AM337" s="5" t="n">
        <v>0.469</v>
      </c>
      <c r="AN337" s="5" t="n">
        <v>22.566</v>
      </c>
      <c r="AO337" s="5" t="n">
        <v>0.18</v>
      </c>
      <c r="AP337" s="5" t="n">
        <v>1</v>
      </c>
      <c r="AQ337" s="5" t="n">
        <v>0.724</v>
      </c>
      <c r="AR337" s="5" t="n">
        <v>0.132</v>
      </c>
      <c r="AS337" s="5" t="n">
        <v>0.441</v>
      </c>
      <c r="AT337" s="5" t="n">
        <v>1.342</v>
      </c>
      <c r="AU337" s="5" t="n">
        <v>0.18</v>
      </c>
      <c r="AV337" s="5" t="n">
        <v>1</v>
      </c>
      <c r="AW337" s="5" t="n">
        <v>0.75</v>
      </c>
      <c r="AX337" s="5" t="n">
        <v>0.132</v>
      </c>
      <c r="AY337" s="5" t="n">
        <v>0.374</v>
      </c>
      <c r="AZ337" s="5" t="n">
        <v>1.294</v>
      </c>
      <c r="BA337" s="5" t="n">
        <v>0.18</v>
      </c>
      <c r="BB337" s="5" t="n">
        <v>1</v>
      </c>
      <c r="BC337" s="5" t="n">
        <v>0.513</v>
      </c>
      <c r="BD337" s="5" t="n">
        <v>0.132</v>
      </c>
      <c r="BE337" s="5" t="n">
        <v>0.013</v>
      </c>
      <c r="BF337" s="5" t="n">
        <v>0.605</v>
      </c>
      <c r="BG337" s="5" t="n">
        <v>0.18</v>
      </c>
      <c r="BH337" s="5" t="n">
        <v>1</v>
      </c>
      <c r="BI337" s="5" t="n">
        <v>0.591</v>
      </c>
      <c r="BJ337" s="5" t="n">
        <v>0.132</v>
      </c>
      <c r="BK337" s="5" t="n">
        <v>0.505</v>
      </c>
      <c r="BL337" s="5" t="n">
        <v>1.263</v>
      </c>
      <c r="BM337" s="5" t="n">
        <v>0.18</v>
      </c>
      <c r="BN337" s="5" t="n">
        <v>1</v>
      </c>
      <c r="BO337" s="5" t="n">
        <v>0</v>
      </c>
      <c r="BP337" s="5" t="n">
        <v>0</v>
      </c>
      <c r="BQ337" s="5" t="n">
        <v>0.218</v>
      </c>
      <c r="BR337" s="5" t="n">
        <v>0</v>
      </c>
      <c r="BS337" s="5" t="n">
        <v>1</v>
      </c>
      <c r="BT337" s="5" t="n">
        <v>0</v>
      </c>
      <c r="BU337" s="5" t="n">
        <v>0</v>
      </c>
      <c r="BV337" s="5" t="n">
        <v>0.046</v>
      </c>
      <c r="BW337" s="5" t="n">
        <v>0.18</v>
      </c>
      <c r="BX337" s="5" t="n">
        <v>1</v>
      </c>
      <c r="BY337" s="5" t="n">
        <v>13.646</v>
      </c>
      <c r="BZ337" s="5" t="n">
        <v>0</v>
      </c>
      <c r="CA337" s="5" t="n">
        <v>13.646</v>
      </c>
      <c r="CB337" s="5" t="n">
        <v>0</v>
      </c>
      <c r="CC337" s="5" t="n">
        <v>82.58799999999999</v>
      </c>
      <c r="CD337" s="5" t="n">
        <v>7.95</v>
      </c>
      <c r="CE337" s="5" t="n">
        <v>2.025</v>
      </c>
      <c r="CF337" s="5" t="n">
        <v>97.45399999999999</v>
      </c>
      <c r="CG337" s="5" t="n">
        <v>0.18</v>
      </c>
      <c r="CH337" s="5" t="n">
        <v>1</v>
      </c>
      <c r="CI337" s="5" t="n">
        <v>0</v>
      </c>
      <c r="CJ337" s="5" t="n">
        <v>0</v>
      </c>
      <c r="CK337" s="5" t="n">
        <v>0</v>
      </c>
      <c r="CL337" s="5" t="n">
        <v>0</v>
      </c>
      <c r="CM337" s="5" t="n">
        <v>0</v>
      </c>
      <c r="CN337" s="5" t="n">
        <v>0</v>
      </c>
      <c r="CO337" s="5" t="n">
        <v>0</v>
      </c>
      <c r="CP337" s="5" t="n">
        <v>0</v>
      </c>
      <c r="CQ337" s="5" t="n">
        <v>1.387</v>
      </c>
      <c r="CR337" s="5" t="n">
        <v>0</v>
      </c>
      <c r="CS337" s="5" t="n">
        <v>5.529</v>
      </c>
      <c r="CT337" s="5" t="n">
        <v>4.251</v>
      </c>
      <c r="CU337" s="5" t="n">
        <v>10.168</v>
      </c>
    </row>
    <row r="338">
      <c r="A338" s="5" t="inlineStr">
        <is>
          <t>GNB2021</t>
        </is>
      </c>
      <c r="B338" s="5" t="inlineStr">
        <is>
          <t>GNB</t>
        </is>
      </c>
      <c r="C338" s="5" t="inlineStr">
        <is>
          <t>GNB</t>
        </is>
      </c>
      <c r="D338" s="5" t="inlineStr">
        <is>
          <t>Guinea-Bissau</t>
        </is>
      </c>
      <c r="E338" s="5" t="n">
        <v>2021</v>
      </c>
      <c r="F338" s="5" t="n">
        <v>0.17</v>
      </c>
      <c r="G338" s="5" t="n">
        <v>5.897</v>
      </c>
      <c r="H338" s="5" t="n">
        <v>1.143</v>
      </c>
      <c r="I338" s="5" t="n">
        <v>0</v>
      </c>
      <c r="J338" s="5" t="n">
        <v>5.897</v>
      </c>
      <c r="K338" s="5" t="n">
        <v>0</v>
      </c>
      <c r="L338" s="5" t="n">
        <v>1</v>
      </c>
      <c r="M338" s="5" t="n">
        <v>7.964</v>
      </c>
      <c r="N338" s="5" t="n">
        <v>3.43</v>
      </c>
      <c r="O338" s="5" t="n">
        <v>0</v>
      </c>
      <c r="P338" s="5" t="n">
        <v>7.964</v>
      </c>
      <c r="Q338" s="5" t="n">
        <v>0</v>
      </c>
      <c r="R338" s="5" t="n">
        <v>1</v>
      </c>
      <c r="S338" s="5" t="n">
        <v>11.613</v>
      </c>
      <c r="T338" s="5" t="n">
        <v>6.86</v>
      </c>
      <c r="U338" s="5" t="n">
        <v>0</v>
      </c>
      <c r="V338" s="5" t="n">
        <v>13.588</v>
      </c>
      <c r="W338" s="5" t="n">
        <v>0.17</v>
      </c>
      <c r="X338" s="5" t="n">
        <v>1</v>
      </c>
      <c r="Y338" s="5" t="n">
        <v>16.305</v>
      </c>
      <c r="Z338" s="5" t="n">
        <v>2.204</v>
      </c>
      <c r="AA338" s="5" t="n">
        <v>0</v>
      </c>
      <c r="AB338" s="5" t="n">
        <v>16.305</v>
      </c>
      <c r="AC338" s="5" t="n">
        <v>0</v>
      </c>
      <c r="AD338" s="5" t="n">
        <v>1</v>
      </c>
      <c r="AE338" s="5" t="n">
        <v>17.449</v>
      </c>
      <c r="AF338" s="5" t="n">
        <v>4.08</v>
      </c>
      <c r="AG338" s="5" t="n">
        <v>0</v>
      </c>
      <c r="AH338" s="5" t="n">
        <v>17.449</v>
      </c>
      <c r="AI338" s="5" t="n">
        <v>0</v>
      </c>
      <c r="AJ338" s="5" t="n">
        <v>1</v>
      </c>
      <c r="AK338" s="5" t="n">
        <v>24.309</v>
      </c>
      <c r="AL338" s="5" t="n">
        <v>12.947</v>
      </c>
      <c r="AM338" s="5" t="n">
        <v>0</v>
      </c>
      <c r="AN338" s="5" t="n">
        <v>28.441</v>
      </c>
      <c r="AO338" s="5" t="n">
        <v>0.17</v>
      </c>
      <c r="AP338" s="5" t="n">
        <v>1</v>
      </c>
      <c r="AQ338" s="5" t="n">
        <v>0.619</v>
      </c>
      <c r="AR338" s="5" t="n">
        <v>0.114</v>
      </c>
      <c r="AS338" s="5" t="n">
        <v>0.378</v>
      </c>
      <c r="AT338" s="5" t="n">
        <v>1.187</v>
      </c>
      <c r="AU338" s="5" t="n">
        <v>0.19</v>
      </c>
      <c r="AV338" s="5" t="n">
        <v>1</v>
      </c>
      <c r="AW338" s="5" t="n">
        <v>0.599</v>
      </c>
      <c r="AX338" s="5" t="n">
        <v>0.114</v>
      </c>
      <c r="AY338" s="5" t="n">
        <v>0.411</v>
      </c>
      <c r="AZ338" s="5" t="n">
        <v>1.203</v>
      </c>
      <c r="BA338" s="5" t="n">
        <v>0.19</v>
      </c>
      <c r="BB338" s="5" t="n">
        <v>1</v>
      </c>
      <c r="BC338" s="5" t="n">
        <v>0.439</v>
      </c>
      <c r="BD338" s="5" t="n">
        <v>0.114</v>
      </c>
      <c r="BE338" s="5" t="n">
        <v>0</v>
      </c>
      <c r="BF338" s="5" t="n">
        <v>0.514</v>
      </c>
      <c r="BG338" s="5" t="n">
        <v>0.17</v>
      </c>
      <c r="BH338" s="5" t="n">
        <v>1</v>
      </c>
      <c r="BI338" s="5" t="n">
        <v>0.505</v>
      </c>
      <c r="BJ338" s="5" t="n">
        <v>0.114</v>
      </c>
      <c r="BK338" s="5" t="n">
        <v>0.099</v>
      </c>
      <c r="BL338" s="5" t="n">
        <v>0.706</v>
      </c>
      <c r="BM338" s="5" t="n">
        <v>0.17</v>
      </c>
      <c r="BN338" s="5" t="n">
        <v>1</v>
      </c>
      <c r="BO338" s="5" t="n">
        <v>0</v>
      </c>
      <c r="BP338" s="5" t="n">
        <v>0</v>
      </c>
      <c r="BQ338" s="5" t="n">
        <v>0.361</v>
      </c>
      <c r="BR338" s="5" t="n">
        <v>0</v>
      </c>
      <c r="BS338" s="5" t="n">
        <v>1</v>
      </c>
      <c r="BT338" s="5" t="n">
        <v>0</v>
      </c>
      <c r="BU338" s="5" t="n">
        <v>0</v>
      </c>
      <c r="BV338" s="5" t="n">
        <v>0.361</v>
      </c>
      <c r="BW338" s="5" t="n">
        <v>0.17</v>
      </c>
      <c r="BX338" s="5" t="n">
        <v>1</v>
      </c>
      <c r="BY338" s="5" t="n">
        <v>11.787</v>
      </c>
      <c r="BZ338" s="5" t="n">
        <v>0</v>
      </c>
      <c r="CA338" s="5" t="n">
        <v>11.787</v>
      </c>
      <c r="CB338" s="5" t="n">
        <v>0</v>
      </c>
      <c r="CC338" s="5" t="n">
        <v>78.125</v>
      </c>
      <c r="CD338" s="5" t="n">
        <v>7.95</v>
      </c>
      <c r="CE338" s="5" t="n">
        <v>0</v>
      </c>
      <c r="CF338" s="5" t="n">
        <v>91.40600000000001</v>
      </c>
      <c r="CG338" s="5" t="n">
        <v>0.17</v>
      </c>
      <c r="CH338" s="5" t="n">
        <v>1</v>
      </c>
      <c r="CI338" s="5" t="n">
        <v>0</v>
      </c>
      <c r="CJ338" s="5" t="n">
        <v>0</v>
      </c>
      <c r="CK338" s="5" t="n">
        <v>0</v>
      </c>
      <c r="CL338" s="5" t="n">
        <v>0</v>
      </c>
      <c r="CM338" s="5" t="n">
        <v>0</v>
      </c>
      <c r="CN338" s="5" t="n">
        <v>0</v>
      </c>
      <c r="CO338" s="5" t="n">
        <v>0</v>
      </c>
      <c r="CP338" s="5" t="n">
        <v>0</v>
      </c>
      <c r="CQ338" s="5" t="n">
        <v>1.198</v>
      </c>
      <c r="CR338" s="5" t="n">
        <v>0</v>
      </c>
      <c r="CS338" s="5" t="n">
        <v>4.776</v>
      </c>
      <c r="CT338" s="5" t="n">
        <v>4.753</v>
      </c>
      <c r="CU338" s="5" t="n">
        <v>15.162</v>
      </c>
    </row>
    <row r="339">
      <c r="A339" s="5" t="inlineStr">
        <is>
          <t>GNB2022</t>
        </is>
      </c>
      <c r="B339" s="5" t="inlineStr">
        <is>
          <t>GNB</t>
        </is>
      </c>
      <c r="C339" s="5" t="inlineStr">
        <is>
          <t>GNB</t>
        </is>
      </c>
      <c r="D339" s="5" t="inlineStr">
        <is>
          <t>Guinea-Bissau</t>
        </is>
      </c>
      <c r="E339" s="5" t="n">
        <v>2022</v>
      </c>
      <c r="F339" s="5" t="n">
        <v>0.17</v>
      </c>
      <c r="G339" s="5" t="n">
        <v>11.72</v>
      </c>
      <c r="H339" s="5" t="n">
        <v>1.235</v>
      </c>
      <c r="I339" s="5" t="n">
        <v>0</v>
      </c>
      <c r="J339" s="5" t="n">
        <v>11.72</v>
      </c>
      <c r="K339" s="5" t="n">
        <v>0</v>
      </c>
      <c r="L339" s="5" t="n">
        <v>1</v>
      </c>
      <c r="M339" s="5" t="n">
        <v>9.782999999999999</v>
      </c>
      <c r="N339" s="5" t="n">
        <v>3.704</v>
      </c>
      <c r="O339" s="5" t="n">
        <v>0</v>
      </c>
      <c r="P339" s="5" t="n">
        <v>9.782999999999999</v>
      </c>
      <c r="Q339" s="5" t="n">
        <v>0</v>
      </c>
      <c r="R339" s="5" t="n">
        <v>1</v>
      </c>
      <c r="S339" s="5" t="n">
        <v>17.893</v>
      </c>
      <c r="T339" s="5" t="n">
        <v>7.408</v>
      </c>
      <c r="U339" s="5" t="n">
        <v>0.225</v>
      </c>
      <c r="V339" s="5" t="n">
        <v>20.935</v>
      </c>
      <c r="W339" s="5" t="n">
        <v>0.17</v>
      </c>
      <c r="X339" s="5" t="n">
        <v>1</v>
      </c>
      <c r="Y339" s="5" t="n">
        <v>32.56</v>
      </c>
      <c r="Z339" s="5" t="n">
        <v>4.401</v>
      </c>
      <c r="AA339" s="5" t="n">
        <v>0</v>
      </c>
      <c r="AB339" s="5" t="n">
        <v>32.56</v>
      </c>
      <c r="AC339" s="5" t="n">
        <v>0</v>
      </c>
      <c r="AD339" s="5" t="n">
        <v>1</v>
      </c>
      <c r="AE339" s="5" t="n">
        <v>33.795</v>
      </c>
      <c r="AF339" s="5" t="n">
        <v>7.902</v>
      </c>
      <c r="AG339" s="5" t="n">
        <v>0</v>
      </c>
      <c r="AH339" s="5" t="n">
        <v>33.795</v>
      </c>
      <c r="AI339" s="5" t="n">
        <v>0</v>
      </c>
      <c r="AJ339" s="5" t="n">
        <v>1</v>
      </c>
      <c r="AK339" s="5" t="n">
        <v>41.203</v>
      </c>
      <c r="AL339" s="5" t="n">
        <v>21.945</v>
      </c>
      <c r="AM339" s="5" t="n">
        <v>0.518</v>
      </c>
      <c r="AN339" s="5" t="n">
        <v>48.208</v>
      </c>
      <c r="AO339" s="5" t="n">
        <v>0.17</v>
      </c>
      <c r="AP339" s="5" t="n">
        <v>1</v>
      </c>
      <c r="AQ339" s="5" t="n">
        <v>0.861</v>
      </c>
      <c r="AR339" s="5" t="n">
        <v>0.123</v>
      </c>
      <c r="AS339" s="5" t="n">
        <v>0.239</v>
      </c>
      <c r="AT339" s="5" t="n">
        <v>1.291</v>
      </c>
      <c r="AU339" s="5" t="n">
        <v>0.19</v>
      </c>
      <c r="AV339" s="5" t="n">
        <v>1</v>
      </c>
      <c r="AW339" s="5" t="n">
        <v>0.986</v>
      </c>
      <c r="AX339" s="5" t="n">
        <v>0.123</v>
      </c>
      <c r="AY339" s="5" t="n">
        <v>0.146</v>
      </c>
      <c r="AZ339" s="5" t="n">
        <v>1.329</v>
      </c>
      <c r="BA339" s="5" t="n">
        <v>0.19</v>
      </c>
      <c r="BB339" s="5" t="n">
        <v>1</v>
      </c>
      <c r="BC339" s="5" t="n">
        <v>0.598</v>
      </c>
      <c r="BD339" s="5" t="n">
        <v>0.123</v>
      </c>
      <c r="BE339" s="5" t="n">
        <v>0.008</v>
      </c>
      <c r="BF339" s="5" t="n">
        <v>0.699</v>
      </c>
      <c r="BG339" s="5" t="n">
        <v>0.17</v>
      </c>
      <c r="BH339" s="5" t="n">
        <v>1</v>
      </c>
      <c r="BI339" s="5" t="n">
        <v>0.612</v>
      </c>
      <c r="BJ339" s="5" t="n">
        <v>0.123</v>
      </c>
      <c r="BK339" s="5" t="n">
        <v>0.106</v>
      </c>
      <c r="BL339" s="5" t="n">
        <v>0.83</v>
      </c>
      <c r="BM339" s="5" t="n">
        <v>0.17</v>
      </c>
      <c r="BN339" s="5" t="n">
        <v>1</v>
      </c>
      <c r="BO339" s="5" t="n">
        <v>0</v>
      </c>
      <c r="BP339" s="5" t="n">
        <v>0</v>
      </c>
      <c r="BQ339" s="5" t="n">
        <v>0.389</v>
      </c>
      <c r="BR339" s="5" t="n">
        <v>0</v>
      </c>
      <c r="BS339" s="5" t="n">
        <v>1</v>
      </c>
      <c r="BT339" s="5" t="n">
        <v>0</v>
      </c>
      <c r="BU339" s="5" t="n">
        <v>0</v>
      </c>
      <c r="BV339" s="5" t="n">
        <v>0.389</v>
      </c>
      <c r="BW339" s="5" t="n">
        <v>0.17</v>
      </c>
      <c r="BX339" s="5" t="n">
        <v>1</v>
      </c>
      <c r="BY339" s="5" t="n">
        <v>12.729</v>
      </c>
      <c r="BZ339" s="5" t="n">
        <v>0</v>
      </c>
      <c r="CA339" s="5" t="n">
        <v>12.729</v>
      </c>
      <c r="CB339" s="5" t="n">
        <v>0</v>
      </c>
      <c r="CC339" s="5" t="n">
        <v>97.90000000000001</v>
      </c>
      <c r="CD339" s="5" t="n">
        <v>7.95</v>
      </c>
      <c r="CE339" s="5" t="n">
        <v>1.232</v>
      </c>
      <c r="CF339" s="5" t="n">
        <v>114.543</v>
      </c>
      <c r="CG339" s="5" t="n">
        <v>0.17</v>
      </c>
      <c r="CH339" s="5" t="n">
        <v>1</v>
      </c>
      <c r="CI339" s="5" t="n">
        <v>0</v>
      </c>
      <c r="CJ339" s="5" t="n">
        <v>0</v>
      </c>
      <c r="CK339" s="5" t="n">
        <v>0</v>
      </c>
      <c r="CL339" s="5" t="n">
        <v>0</v>
      </c>
      <c r="CM339" s="5" t="n">
        <v>0</v>
      </c>
      <c r="CN339" s="5" t="n">
        <v>0</v>
      </c>
      <c r="CO339" s="5" t="n">
        <v>0</v>
      </c>
      <c r="CP339" s="5" t="n">
        <v>0</v>
      </c>
      <c r="CQ339" s="5" t="n">
        <v>1.294</v>
      </c>
      <c r="CR339" s="5" t="n">
        <v>0</v>
      </c>
      <c r="CS339" s="5" t="n">
        <v>5.158</v>
      </c>
      <c r="CT339" s="5" t="n">
        <v>10.485</v>
      </c>
      <c r="CU339" s="5" t="n">
        <v>31.326</v>
      </c>
    </row>
    <row r="340">
      <c r="A340" s="5" t="inlineStr">
        <is>
          <t>GNB2023</t>
        </is>
      </c>
      <c r="B340" s="5" t="inlineStr">
        <is>
          <t>GNB</t>
        </is>
      </c>
      <c r="C340" s="5" t="inlineStr">
        <is>
          <t>GNB</t>
        </is>
      </c>
      <c r="D340" s="5" t="inlineStr">
        <is>
          <t>Guinea-Bissau</t>
        </is>
      </c>
      <c r="E340" s="5" t="n">
        <v>2023</v>
      </c>
      <c r="F340" s="5" t="n">
        <v>0.17</v>
      </c>
      <c r="G340" s="5" t="n">
        <v>6.147</v>
      </c>
      <c r="H340" s="5" t="n">
        <v>1.286</v>
      </c>
      <c r="I340" s="5" t="n">
        <v>0</v>
      </c>
      <c r="J340" s="5" t="n">
        <v>6.147</v>
      </c>
      <c r="K340" s="5" t="n">
        <v>0</v>
      </c>
      <c r="L340" s="5" t="n">
        <v>1</v>
      </c>
      <c r="M340" s="5" t="n">
        <v>7.886</v>
      </c>
      <c r="N340" s="5" t="n">
        <v>3.857</v>
      </c>
      <c r="O340" s="5" t="n">
        <v>0</v>
      </c>
      <c r="P340" s="5" t="n">
        <v>7.886</v>
      </c>
      <c r="Q340" s="5" t="n">
        <v>0</v>
      </c>
      <c r="R340" s="5" t="n">
        <v>1</v>
      </c>
      <c r="S340" s="5" t="n">
        <v>12.575</v>
      </c>
      <c r="T340" s="5" t="n">
        <v>7.714</v>
      </c>
      <c r="U340" s="5" t="n">
        <v>0.237</v>
      </c>
      <c r="V340" s="5" t="n">
        <v>14.713</v>
      </c>
      <c r="W340" s="5" t="n">
        <v>0.17</v>
      </c>
      <c r="X340" s="5" t="n">
        <v>1</v>
      </c>
      <c r="Y340" s="5" t="n">
        <v>12.908</v>
      </c>
      <c r="Z340" s="5" t="n">
        <v>1.745</v>
      </c>
      <c r="AA340" s="5" t="n">
        <v>0</v>
      </c>
      <c r="AB340" s="5" t="n">
        <v>12.908</v>
      </c>
      <c r="AC340" s="5" t="n">
        <v>0</v>
      </c>
      <c r="AD340" s="5" t="n">
        <v>1</v>
      </c>
      <c r="AE340" s="5" t="n">
        <v>14.194</v>
      </c>
      <c r="AF340" s="5" t="n">
        <v>3.319</v>
      </c>
      <c r="AG340" s="5" t="n">
        <v>0</v>
      </c>
      <c r="AH340" s="5" t="n">
        <v>14.194</v>
      </c>
      <c r="AI340" s="5" t="n">
        <v>0</v>
      </c>
      <c r="AJ340" s="5" t="n">
        <v>1</v>
      </c>
      <c r="AK340" s="5" t="n">
        <v>21.908</v>
      </c>
      <c r="AL340" s="5" t="n">
        <v>11.668</v>
      </c>
      <c r="AM340" s="5" t="n">
        <v>0.412</v>
      </c>
      <c r="AN340" s="5" t="n">
        <v>25.632</v>
      </c>
      <c r="AO340" s="5" t="n">
        <v>0.17</v>
      </c>
      <c r="AP340" s="5" t="n">
        <v>1</v>
      </c>
      <c r="AQ340" s="5" t="n">
        <v>0.76</v>
      </c>
      <c r="AR340" s="5" t="n">
        <v>0.129</v>
      </c>
      <c r="AS340" s="5" t="n">
        <v>0.387</v>
      </c>
      <c r="AT340" s="5" t="n">
        <v>1.337</v>
      </c>
      <c r="AU340" s="5" t="n">
        <v>0.19</v>
      </c>
      <c r="AV340" s="5" t="n">
        <v>1</v>
      </c>
      <c r="AW340" s="5" t="n">
        <v>0.8110000000000001</v>
      </c>
      <c r="AX340" s="5" t="n">
        <v>0.129</v>
      </c>
      <c r="AY340" s="5" t="n">
        <v>0.36</v>
      </c>
      <c r="AZ340" s="5" t="n">
        <v>1.365</v>
      </c>
      <c r="BA340" s="5" t="n">
        <v>0.19</v>
      </c>
      <c r="BB340" s="5" t="n">
        <v>1</v>
      </c>
      <c r="BC340" s="5" t="n">
        <v>0.535</v>
      </c>
      <c r="BD340" s="5" t="n">
        <v>0.129</v>
      </c>
      <c r="BE340" s="5" t="n">
        <v>0.01</v>
      </c>
      <c r="BF340" s="5" t="n">
        <v>0.626</v>
      </c>
      <c r="BG340" s="5" t="n">
        <v>0.17</v>
      </c>
      <c r="BH340" s="5" t="n">
        <v>1</v>
      </c>
      <c r="BI340" s="5" t="n">
        <v>0.579</v>
      </c>
      <c r="BJ340" s="5" t="n">
        <v>0.129</v>
      </c>
      <c r="BK340" s="5" t="n">
        <v>0.122</v>
      </c>
      <c r="BL340" s="5" t="n">
        <v>0.806</v>
      </c>
      <c r="BM340" s="5" t="n">
        <v>0.17</v>
      </c>
      <c r="BN340" s="5" t="n">
        <v>1</v>
      </c>
      <c r="BO340" s="5" t="n">
        <v>0</v>
      </c>
      <c r="BP340" s="5" t="n">
        <v>0</v>
      </c>
      <c r="BQ340" s="5" t="n">
        <v>0.406</v>
      </c>
      <c r="BR340" s="5" t="n">
        <v>0</v>
      </c>
      <c r="BS340" s="5" t="n">
        <v>1</v>
      </c>
      <c r="BT340" s="5" t="n">
        <v>0</v>
      </c>
      <c r="BU340" s="5" t="n">
        <v>0</v>
      </c>
      <c r="BV340" s="5" t="n">
        <v>0.406</v>
      </c>
      <c r="BW340" s="5" t="n">
        <v>0.17</v>
      </c>
      <c r="BX340" s="5" t="n">
        <v>1</v>
      </c>
      <c r="BY340" s="5" t="n">
        <v>13.254</v>
      </c>
      <c r="BZ340" s="5" t="n">
        <v>0</v>
      </c>
      <c r="CA340" s="5" t="n">
        <v>13.254</v>
      </c>
      <c r="CB340" s="5" t="n">
        <v>0</v>
      </c>
      <c r="CC340" s="5" t="n">
        <v>83.248</v>
      </c>
      <c r="CD340" s="5" t="n">
        <v>7.95</v>
      </c>
      <c r="CE340" s="5" t="n">
        <v>1.567</v>
      </c>
      <c r="CF340" s="5" t="n">
        <v>97.40000000000001</v>
      </c>
      <c r="CG340" s="5" t="n">
        <v>0.17</v>
      </c>
      <c r="CH340" s="5" t="n">
        <v>1</v>
      </c>
      <c r="CI340" s="5" t="n">
        <v>0</v>
      </c>
      <c r="CJ340" s="5" t="n">
        <v>0</v>
      </c>
      <c r="CK340" s="5" t="n">
        <v>0</v>
      </c>
      <c r="CL340" s="5" t="n">
        <v>0</v>
      </c>
      <c r="CM340" s="5" t="n">
        <v>0</v>
      </c>
      <c r="CN340" s="5" t="n">
        <v>0</v>
      </c>
      <c r="CO340" s="5" t="n">
        <v>0</v>
      </c>
      <c r="CP340" s="5" t="n">
        <v>0</v>
      </c>
      <c r="CQ340" s="5" t="n">
        <v>1.348</v>
      </c>
      <c r="CR340" s="5" t="n">
        <v>0</v>
      </c>
      <c r="CS340" s="5" t="n">
        <v>5.37</v>
      </c>
      <c r="CT340" s="5" t="n">
        <v>4.861</v>
      </c>
      <c r="CU340" s="5" t="n">
        <v>11.622</v>
      </c>
    </row>
    <row r="341">
      <c r="A341" s="5" t="inlineStr">
        <is>
          <t>GNB2024</t>
        </is>
      </c>
      <c r="B341" s="5" t="inlineStr">
        <is>
          <t>GNB</t>
        </is>
      </c>
      <c r="C341" s="5" t="inlineStr">
        <is>
          <t>GNB</t>
        </is>
      </c>
      <c r="D341" s="5" t="inlineStr">
        <is>
          <t>Guinea-Bissau</t>
        </is>
      </c>
      <c r="E341" s="5" t="n">
        <v>2024</v>
      </c>
      <c r="F341" s="5" t="n">
        <v>0.17</v>
      </c>
      <c r="G341" s="5" t="n">
        <v>5.575</v>
      </c>
      <c r="H341" s="5" t="n">
        <v>1.324</v>
      </c>
      <c r="I341" s="5" t="n">
        <v>0</v>
      </c>
      <c r="J341" s="5" t="n">
        <v>5.575</v>
      </c>
      <c r="K341" s="5" t="n">
        <v>0</v>
      </c>
      <c r="L341" s="5" t="n">
        <v>1</v>
      </c>
      <c r="M341" s="5" t="n">
        <v>7.124</v>
      </c>
      <c r="N341" s="5" t="n">
        <v>3.971</v>
      </c>
      <c r="O341" s="5" t="n">
        <v>0</v>
      </c>
      <c r="P341" s="5" t="n">
        <v>7.124</v>
      </c>
      <c r="Q341" s="5" t="n">
        <v>0</v>
      </c>
      <c r="R341" s="5" t="n">
        <v>1</v>
      </c>
      <c r="S341" s="5" t="n">
        <v>12.193</v>
      </c>
      <c r="T341" s="5" t="n">
        <v>7.942</v>
      </c>
      <c r="U341" s="5" t="n">
        <v>0.282</v>
      </c>
      <c r="V341" s="5" t="n">
        <v>14.266</v>
      </c>
      <c r="W341" s="5" t="n">
        <v>0.17</v>
      </c>
      <c r="X341" s="5" t="n">
        <v>1</v>
      </c>
      <c r="Y341" s="5" t="n">
        <v>11.492</v>
      </c>
      <c r="Z341" s="5" t="n">
        <v>1.553</v>
      </c>
      <c r="AA341" s="5" t="n">
        <v>0</v>
      </c>
      <c r="AB341" s="5" t="n">
        <v>11.492</v>
      </c>
      <c r="AC341" s="5" t="n">
        <v>0</v>
      </c>
      <c r="AD341" s="5" t="n">
        <v>1</v>
      </c>
      <c r="AE341" s="5" t="n">
        <v>12.815</v>
      </c>
      <c r="AF341" s="5" t="n">
        <v>2.997</v>
      </c>
      <c r="AG341" s="5" t="n">
        <v>0</v>
      </c>
      <c r="AH341" s="5" t="n">
        <v>12.815</v>
      </c>
      <c r="AI341" s="5" t="n">
        <v>0</v>
      </c>
      <c r="AJ341" s="5" t="n">
        <v>1</v>
      </c>
      <c r="AK341" s="5" t="n">
        <v>20.757</v>
      </c>
      <c r="AL341" s="5" t="n">
        <v>11.055</v>
      </c>
      <c r="AM341" s="5" t="n">
        <v>0.481</v>
      </c>
      <c r="AN341" s="5" t="n">
        <v>24.286</v>
      </c>
      <c r="AO341" s="5" t="n">
        <v>0.17</v>
      </c>
      <c r="AP341" s="5" t="n">
        <v>1</v>
      </c>
      <c r="AQ341" s="5" t="n">
        <v>0.724</v>
      </c>
      <c r="AR341" s="5" t="n">
        <v>0.132</v>
      </c>
      <c r="AS341" s="5" t="n">
        <v>0.46</v>
      </c>
      <c r="AT341" s="5" t="n">
        <v>1.374</v>
      </c>
      <c r="AU341" s="5" t="n">
        <v>0.19</v>
      </c>
      <c r="AV341" s="5" t="n">
        <v>1</v>
      </c>
      <c r="AW341" s="5" t="n">
        <v>0.75</v>
      </c>
      <c r="AX341" s="5" t="n">
        <v>0.132</v>
      </c>
      <c r="AY341" s="5" t="n">
        <v>0.455</v>
      </c>
      <c r="AZ341" s="5" t="n">
        <v>1.397</v>
      </c>
      <c r="BA341" s="5" t="n">
        <v>0.19</v>
      </c>
      <c r="BB341" s="5" t="n">
        <v>1</v>
      </c>
      <c r="BC341" s="5" t="n">
        <v>0.513</v>
      </c>
      <c r="BD341" s="5" t="n">
        <v>0.132</v>
      </c>
      <c r="BE341" s="5" t="n">
        <v>0.012</v>
      </c>
      <c r="BF341" s="5" t="n">
        <v>0.6</v>
      </c>
      <c r="BG341" s="5" t="n">
        <v>0.17</v>
      </c>
      <c r="BH341" s="5" t="n">
        <v>1</v>
      </c>
      <c r="BI341" s="5" t="n">
        <v>0.591</v>
      </c>
      <c r="BJ341" s="5" t="n">
        <v>0.132</v>
      </c>
      <c r="BK341" s="5" t="n">
        <v>0.13</v>
      </c>
      <c r="BL341" s="5" t="n">
        <v>0.824</v>
      </c>
      <c r="BM341" s="5" t="n">
        <v>0.17</v>
      </c>
      <c r="BN341" s="5" t="n">
        <v>1</v>
      </c>
      <c r="BO341" s="5" t="n">
        <v>0</v>
      </c>
      <c r="BP341" s="5" t="n">
        <v>0</v>
      </c>
      <c r="BQ341" s="5" t="n">
        <v>0.418</v>
      </c>
      <c r="BR341" s="5" t="n">
        <v>0</v>
      </c>
      <c r="BS341" s="5" t="n">
        <v>1</v>
      </c>
      <c r="BT341" s="5" t="n">
        <v>0</v>
      </c>
      <c r="BU341" s="5" t="n">
        <v>0</v>
      </c>
      <c r="BV341" s="5" t="n">
        <v>0.418</v>
      </c>
      <c r="BW341" s="5" t="n">
        <v>0.17</v>
      </c>
      <c r="BX341" s="5" t="n">
        <v>1</v>
      </c>
      <c r="BY341" s="5" t="n">
        <v>13.646</v>
      </c>
      <c r="BZ341" s="5" t="n">
        <v>0</v>
      </c>
      <c r="CA341" s="5" t="n">
        <v>13.646</v>
      </c>
      <c r="CB341" s="5" t="n">
        <v>0</v>
      </c>
      <c r="CC341" s="5" t="n">
        <v>82.58799999999999</v>
      </c>
      <c r="CD341" s="5" t="n">
        <v>7.95</v>
      </c>
      <c r="CE341" s="5" t="n">
        <v>1.912</v>
      </c>
      <c r="CF341" s="5" t="n">
        <v>96.628</v>
      </c>
      <c r="CG341" s="5" t="n">
        <v>0.17</v>
      </c>
      <c r="CH341" s="5" t="n">
        <v>1</v>
      </c>
      <c r="CI341" s="5" t="n">
        <v>0</v>
      </c>
      <c r="CJ341" s="5" t="n">
        <v>0</v>
      </c>
      <c r="CK341" s="5" t="n">
        <v>0</v>
      </c>
      <c r="CL341" s="5" t="n">
        <v>0</v>
      </c>
      <c r="CM341" s="5" t="n">
        <v>0</v>
      </c>
      <c r="CN341" s="5" t="n">
        <v>0</v>
      </c>
      <c r="CO341" s="5" t="n">
        <v>0</v>
      </c>
      <c r="CP341" s="5" t="n">
        <v>0</v>
      </c>
      <c r="CQ341" s="5" t="n">
        <v>1.387</v>
      </c>
      <c r="CR341" s="5" t="n">
        <v>0</v>
      </c>
      <c r="CS341" s="5" t="n">
        <v>5.529</v>
      </c>
      <c r="CT341" s="5" t="n">
        <v>4.251</v>
      </c>
      <c r="CU341" s="5" t="n">
        <v>10.168</v>
      </c>
    </row>
    <row r="342">
      <c r="A342" s="5" t="inlineStr">
        <is>
          <t>GUY2021</t>
        </is>
      </c>
      <c r="B342" s="5" t="inlineStr">
        <is>
          <t>GUY</t>
        </is>
      </c>
      <c r="C342" s="5" t="inlineStr">
        <is>
          <t>GUY</t>
        </is>
      </c>
      <c r="D342" s="5" t="inlineStr">
        <is>
          <t>Guyana</t>
        </is>
      </c>
      <c r="E342" s="5" t="n">
        <v>2021</v>
      </c>
      <c r="F342" s="5" t="n">
        <v>0.16</v>
      </c>
      <c r="G342" s="5" t="n">
        <v>5.897</v>
      </c>
      <c r="H342" s="5" t="n">
        <v>1.143</v>
      </c>
      <c r="I342" s="5" t="n">
        <v>0</v>
      </c>
      <c r="J342" s="5" t="n">
        <v>5.897</v>
      </c>
      <c r="K342" s="5" t="n">
        <v>0</v>
      </c>
      <c r="L342" s="5" t="n">
        <v>1</v>
      </c>
      <c r="M342" s="5" t="n">
        <v>7.964</v>
      </c>
      <c r="N342" s="5" t="n">
        <v>3.43</v>
      </c>
      <c r="O342" s="5" t="n">
        <v>0</v>
      </c>
      <c r="P342" s="5" t="n">
        <v>7.964</v>
      </c>
      <c r="Q342" s="5" t="n">
        <v>0</v>
      </c>
      <c r="R342" s="5" t="n">
        <v>1</v>
      </c>
      <c r="S342" s="5" t="n">
        <v>11.613</v>
      </c>
      <c r="T342" s="5" t="n">
        <v>6.86</v>
      </c>
      <c r="U342" s="5" t="n">
        <v>0</v>
      </c>
      <c r="V342" s="5" t="n">
        <v>13.471</v>
      </c>
      <c r="W342" s="5" t="n">
        <v>0.16</v>
      </c>
      <c r="X342" s="5" t="n">
        <v>1</v>
      </c>
      <c r="Y342" s="5" t="n">
        <v>14.024</v>
      </c>
      <c r="Z342" s="5" t="n">
        <v>1.883</v>
      </c>
      <c r="AA342" s="5" t="n">
        <v>0</v>
      </c>
      <c r="AB342" s="5" t="n">
        <v>14.024</v>
      </c>
      <c r="AC342" s="5" t="n">
        <v>0</v>
      </c>
      <c r="AD342" s="5" t="n">
        <v>1</v>
      </c>
      <c r="AE342" s="5" t="n">
        <v>15.167</v>
      </c>
      <c r="AF342" s="5" t="n">
        <v>3.546</v>
      </c>
      <c r="AG342" s="5" t="n">
        <v>0</v>
      </c>
      <c r="AH342" s="5" t="n">
        <v>15.167</v>
      </c>
      <c r="AI342" s="5" t="n">
        <v>0</v>
      </c>
      <c r="AJ342" s="5" t="n">
        <v>1</v>
      </c>
      <c r="AK342" s="5" t="n">
        <v>22.027</v>
      </c>
      <c r="AL342" s="5" t="n">
        <v>11.827</v>
      </c>
      <c r="AM342" s="5" t="n">
        <v>0</v>
      </c>
      <c r="AN342" s="5" t="n">
        <v>25.551</v>
      </c>
      <c r="AO342" s="5" t="n">
        <v>0.16</v>
      </c>
      <c r="AP342" s="5" t="n">
        <v>1</v>
      </c>
      <c r="AQ342" s="5" t="n">
        <v>0.64</v>
      </c>
      <c r="AR342" s="5" t="n">
        <v>0.117</v>
      </c>
      <c r="AS342" s="5" t="n">
        <v>0.121</v>
      </c>
      <c r="AT342" s="5" t="n">
        <v>0.883</v>
      </c>
      <c r="AU342" s="5" t="n">
        <v>0.16</v>
      </c>
      <c r="AV342" s="5" t="n">
        <v>1</v>
      </c>
      <c r="AW342" s="5" t="n">
        <v>0.44</v>
      </c>
      <c r="AX342" s="5" t="n">
        <v>0.08500000000000001</v>
      </c>
      <c r="AY342" s="5" t="n">
        <v>0.283</v>
      </c>
      <c r="AZ342" s="5" t="n">
        <v>0.838</v>
      </c>
      <c r="BA342" s="5" t="n">
        <v>0.16</v>
      </c>
      <c r="BB342" s="5" t="n">
        <v>1</v>
      </c>
      <c r="BC342" s="5" t="n">
        <v>0.458</v>
      </c>
      <c r="BD342" s="5" t="n">
        <v>0.114</v>
      </c>
      <c r="BE342" s="5" t="n">
        <v>0</v>
      </c>
      <c r="BF342" s="5" t="n">
        <v>0.531</v>
      </c>
      <c r="BG342" s="5" t="n">
        <v>0.16</v>
      </c>
      <c r="BH342" s="5" t="n">
        <v>1</v>
      </c>
      <c r="BI342" s="5" t="n">
        <v>0.491</v>
      </c>
      <c r="BJ342" s="5" t="n">
        <v>0.114</v>
      </c>
      <c r="BK342" s="5" t="n">
        <v>0.003</v>
      </c>
      <c r="BL342" s="5" t="n">
        <v>0.573</v>
      </c>
      <c r="BM342" s="5" t="n">
        <v>0.16</v>
      </c>
      <c r="BN342" s="5" t="n">
        <v>1</v>
      </c>
      <c r="BO342" s="5" t="n">
        <v>0</v>
      </c>
      <c r="BP342" s="5" t="n">
        <v>0</v>
      </c>
      <c r="BQ342" s="5" t="n">
        <v>0.257</v>
      </c>
      <c r="BR342" s="5" t="n">
        <v>0</v>
      </c>
      <c r="BS342" s="5" t="n">
        <v>0.833</v>
      </c>
      <c r="BT342" s="5" t="n">
        <v>0</v>
      </c>
      <c r="BU342" s="5" t="n">
        <v>0</v>
      </c>
      <c r="BV342" s="5" t="n">
        <v>0.309</v>
      </c>
      <c r="BW342" s="5" t="n">
        <v>0</v>
      </c>
      <c r="BX342" s="5" t="n">
        <v>1</v>
      </c>
      <c r="BY342" s="5" t="n">
        <v>11.787</v>
      </c>
      <c r="BZ342" s="5" t="n">
        <v>0</v>
      </c>
      <c r="CA342" s="5" t="n">
        <v>11.787</v>
      </c>
      <c r="CB342" s="5" t="n">
        <v>0</v>
      </c>
      <c r="CC342" s="5" t="n">
        <v>78.125</v>
      </c>
      <c r="CD342" s="5" t="n">
        <v>7.95</v>
      </c>
      <c r="CE342" s="5" t="n">
        <v>40.179</v>
      </c>
      <c r="CF342" s="5" t="n">
        <v>137.232</v>
      </c>
      <c r="CG342" s="5" t="n">
        <v>0.16</v>
      </c>
      <c r="CH342" s="5" t="n">
        <v>1</v>
      </c>
      <c r="CI342" s="5" t="n">
        <v>0</v>
      </c>
      <c r="CJ342" s="5" t="n">
        <v>0</v>
      </c>
      <c r="CK342" s="5" t="n">
        <v>0</v>
      </c>
      <c r="CL342" s="5" t="n">
        <v>0</v>
      </c>
      <c r="CM342" s="5" t="n">
        <v>0</v>
      </c>
      <c r="CN342" s="5" t="n">
        <v>0</v>
      </c>
      <c r="CO342" s="5" t="n">
        <v>0</v>
      </c>
      <c r="CP342" s="5" t="n">
        <v>0</v>
      </c>
      <c r="CQ342" s="5" t="n">
        <v>1.198</v>
      </c>
      <c r="CR342" s="5" t="n">
        <v>0</v>
      </c>
      <c r="CS342" s="5" t="n">
        <v>3.568</v>
      </c>
      <c r="CT342" s="5" t="n">
        <v>4.753</v>
      </c>
      <c r="CU342" s="5" t="n">
        <v>15.983</v>
      </c>
    </row>
    <row r="343">
      <c r="A343" s="5" t="inlineStr">
        <is>
          <t>GUY2022</t>
        </is>
      </c>
      <c r="B343" s="5" t="inlineStr">
        <is>
          <t>GUY</t>
        </is>
      </c>
      <c r="C343" s="5" t="inlineStr">
        <is>
          <t>GUY</t>
        </is>
      </c>
      <c r="D343" s="5" t="inlineStr">
        <is>
          <t>Guyana</t>
        </is>
      </c>
      <c r="E343" s="5" t="n">
        <v>2022</v>
      </c>
      <c r="F343" s="5" t="n">
        <v>0.16</v>
      </c>
      <c r="G343" s="5" t="n">
        <v>11.72</v>
      </c>
      <c r="H343" s="5" t="n">
        <v>1.235</v>
      </c>
      <c r="I343" s="5" t="n">
        <v>0</v>
      </c>
      <c r="J343" s="5" t="n">
        <v>11.72</v>
      </c>
      <c r="K343" s="5" t="n">
        <v>0</v>
      </c>
      <c r="L343" s="5" t="n">
        <v>1</v>
      </c>
      <c r="M343" s="5" t="n">
        <v>9.782999999999999</v>
      </c>
      <c r="N343" s="5" t="n">
        <v>3.704</v>
      </c>
      <c r="O343" s="5" t="n">
        <v>0</v>
      </c>
      <c r="P343" s="5" t="n">
        <v>9.782999999999999</v>
      </c>
      <c r="Q343" s="5" t="n">
        <v>0</v>
      </c>
      <c r="R343" s="5" t="n">
        <v>1</v>
      </c>
      <c r="S343" s="5" t="n">
        <v>17.893</v>
      </c>
      <c r="T343" s="5" t="n">
        <v>7.408</v>
      </c>
      <c r="U343" s="5" t="n">
        <v>0.212</v>
      </c>
      <c r="V343" s="5" t="n">
        <v>20.756</v>
      </c>
      <c r="W343" s="5" t="n">
        <v>0.16</v>
      </c>
      <c r="X343" s="5" t="n">
        <v>1</v>
      </c>
      <c r="Y343" s="5" t="n">
        <v>24.111</v>
      </c>
      <c r="Z343" s="5" t="n">
        <v>3.237</v>
      </c>
      <c r="AA343" s="5" t="n">
        <v>0</v>
      </c>
      <c r="AB343" s="5" t="n">
        <v>24.111</v>
      </c>
      <c r="AC343" s="5" t="n">
        <v>0</v>
      </c>
      <c r="AD343" s="5" t="n">
        <v>1</v>
      </c>
      <c r="AE343" s="5" t="n">
        <v>25.339</v>
      </c>
      <c r="AF343" s="5" t="n">
        <v>5.925</v>
      </c>
      <c r="AG343" s="5" t="n">
        <v>0</v>
      </c>
      <c r="AH343" s="5" t="n">
        <v>25.339</v>
      </c>
      <c r="AI343" s="5" t="n">
        <v>0</v>
      </c>
      <c r="AJ343" s="5" t="n">
        <v>1</v>
      </c>
      <c r="AK343" s="5" t="n">
        <v>32.709</v>
      </c>
      <c r="AL343" s="5" t="n">
        <v>17.562</v>
      </c>
      <c r="AM343" s="5" t="n">
        <v>0.387</v>
      </c>
      <c r="AN343" s="5" t="n">
        <v>37.942</v>
      </c>
      <c r="AO343" s="5" t="n">
        <v>0.16</v>
      </c>
      <c r="AP343" s="5" t="n">
        <v>1</v>
      </c>
      <c r="AQ343" s="5" t="n">
        <v>0.6860000000000001</v>
      </c>
      <c r="AR343" s="5" t="n">
        <v>0.098</v>
      </c>
      <c r="AS343" s="5" t="n">
        <v>0.231</v>
      </c>
      <c r="AT343" s="5" t="n">
        <v>1.064</v>
      </c>
      <c r="AU343" s="5" t="n">
        <v>0.16</v>
      </c>
      <c r="AV343" s="5" t="n">
        <v>1</v>
      </c>
      <c r="AW343" s="5" t="n">
        <v>0.453</v>
      </c>
      <c r="AX343" s="5" t="n">
        <v>0.059</v>
      </c>
      <c r="AY343" s="5" t="n">
        <v>0.537</v>
      </c>
      <c r="AZ343" s="5" t="n">
        <v>1.148</v>
      </c>
      <c r="BA343" s="5" t="n">
        <v>0.16</v>
      </c>
      <c r="BB343" s="5" t="n">
        <v>1</v>
      </c>
      <c r="BC343" s="5" t="n">
        <v>0.62</v>
      </c>
      <c r="BD343" s="5" t="n">
        <v>0.123</v>
      </c>
      <c r="BE343" s="5" t="n">
        <v>0.007</v>
      </c>
      <c r="BF343" s="5" t="n">
        <v>0.72</v>
      </c>
      <c r="BG343" s="5" t="n">
        <v>0.16</v>
      </c>
      <c r="BH343" s="5" t="n">
        <v>1</v>
      </c>
      <c r="BI343" s="5" t="n">
        <v>0.608</v>
      </c>
      <c r="BJ343" s="5" t="n">
        <v>0.123</v>
      </c>
      <c r="BK343" s="5" t="n">
        <v>0.284</v>
      </c>
      <c r="BL343" s="5" t="n">
        <v>1.035</v>
      </c>
      <c r="BM343" s="5" t="n">
        <v>0.16</v>
      </c>
      <c r="BN343" s="5" t="n">
        <v>1</v>
      </c>
      <c r="BO343" s="5" t="n">
        <v>0</v>
      </c>
      <c r="BP343" s="5" t="n">
        <v>0</v>
      </c>
      <c r="BQ343" s="5" t="n">
        <v>0.277</v>
      </c>
      <c r="BR343" s="5" t="n">
        <v>0</v>
      </c>
      <c r="BS343" s="5" t="n">
        <v>0.833</v>
      </c>
      <c r="BT343" s="5" t="n">
        <v>0</v>
      </c>
      <c r="BU343" s="5" t="n">
        <v>0</v>
      </c>
      <c r="BV343" s="5" t="n">
        <v>0.333</v>
      </c>
      <c r="BW343" s="5" t="n">
        <v>0</v>
      </c>
      <c r="BX343" s="5" t="n">
        <v>1</v>
      </c>
      <c r="BY343" s="5" t="n">
        <v>12.729</v>
      </c>
      <c r="BZ343" s="5" t="n">
        <v>0</v>
      </c>
      <c r="CA343" s="5" t="n">
        <v>12.729</v>
      </c>
      <c r="CB343" s="5" t="n">
        <v>0</v>
      </c>
      <c r="CC343" s="5" t="n">
        <v>97.90000000000001</v>
      </c>
      <c r="CD343" s="5" t="n">
        <v>7.95</v>
      </c>
      <c r="CE343" s="5" t="n">
        <v>43.175</v>
      </c>
      <c r="CF343" s="5" t="n">
        <v>161.731</v>
      </c>
      <c r="CG343" s="5" t="n">
        <v>0.16</v>
      </c>
      <c r="CH343" s="5" t="n">
        <v>1</v>
      </c>
      <c r="CI343" s="5" t="n">
        <v>0</v>
      </c>
      <c r="CJ343" s="5" t="n">
        <v>0</v>
      </c>
      <c r="CK343" s="5" t="n">
        <v>0</v>
      </c>
      <c r="CL343" s="5" t="n">
        <v>0</v>
      </c>
      <c r="CM343" s="5" t="n">
        <v>0</v>
      </c>
      <c r="CN343" s="5" t="n">
        <v>0</v>
      </c>
      <c r="CO343" s="5" t="n">
        <v>0</v>
      </c>
      <c r="CP343" s="5" t="n">
        <v>0</v>
      </c>
      <c r="CQ343" s="5" t="n">
        <v>1.294</v>
      </c>
      <c r="CR343" s="5" t="n">
        <v>0.011</v>
      </c>
      <c r="CS343" s="5" t="n">
        <v>3.854</v>
      </c>
      <c r="CT343" s="5" t="n">
        <v>10.485</v>
      </c>
      <c r="CU343" s="5" t="n">
        <v>29.494</v>
      </c>
    </row>
    <row r="344">
      <c r="A344" s="5" t="inlineStr">
        <is>
          <t>GUY2023</t>
        </is>
      </c>
      <c r="B344" s="5" t="inlineStr">
        <is>
          <t>GUY</t>
        </is>
      </c>
      <c r="C344" s="5" t="inlineStr">
        <is>
          <t>GUY</t>
        </is>
      </c>
      <c r="D344" s="5" t="inlineStr">
        <is>
          <t>Guyana</t>
        </is>
      </c>
      <c r="E344" s="5" t="n">
        <v>2023</v>
      </c>
      <c r="F344" s="5" t="n">
        <v>0.16</v>
      </c>
      <c r="G344" s="5" t="n">
        <v>6.147</v>
      </c>
      <c r="H344" s="5" t="n">
        <v>1.286</v>
      </c>
      <c r="I344" s="5" t="n">
        <v>0</v>
      </c>
      <c r="J344" s="5" t="n">
        <v>6.147</v>
      </c>
      <c r="K344" s="5" t="n">
        <v>0</v>
      </c>
      <c r="L344" s="5" t="n">
        <v>1</v>
      </c>
      <c r="M344" s="5" t="n">
        <v>7.886</v>
      </c>
      <c r="N344" s="5" t="n">
        <v>3.857</v>
      </c>
      <c r="O344" s="5" t="n">
        <v>0</v>
      </c>
      <c r="P344" s="5" t="n">
        <v>7.886</v>
      </c>
      <c r="Q344" s="5" t="n">
        <v>0</v>
      </c>
      <c r="R344" s="5" t="n">
        <v>1</v>
      </c>
      <c r="S344" s="5" t="n">
        <v>12.575</v>
      </c>
      <c r="T344" s="5" t="n">
        <v>7.714</v>
      </c>
      <c r="U344" s="5" t="n">
        <v>0.223</v>
      </c>
      <c r="V344" s="5" t="n">
        <v>14.587</v>
      </c>
      <c r="W344" s="5" t="n">
        <v>0.16</v>
      </c>
      <c r="X344" s="5" t="n">
        <v>1</v>
      </c>
      <c r="Y344" s="5" t="n">
        <v>10.683</v>
      </c>
      <c r="Z344" s="5" t="n">
        <v>1.434</v>
      </c>
      <c r="AA344" s="5" t="n">
        <v>0</v>
      </c>
      <c r="AB344" s="5" t="n">
        <v>10.683</v>
      </c>
      <c r="AC344" s="5" t="n">
        <v>0</v>
      </c>
      <c r="AD344" s="5" t="n">
        <v>1</v>
      </c>
      <c r="AE344" s="5" t="n">
        <v>11.969</v>
      </c>
      <c r="AF344" s="5" t="n">
        <v>2.799</v>
      </c>
      <c r="AG344" s="5" t="n">
        <v>0</v>
      </c>
      <c r="AH344" s="5" t="n">
        <v>11.969</v>
      </c>
      <c r="AI344" s="5" t="n">
        <v>0</v>
      </c>
      <c r="AJ344" s="5" t="n">
        <v>1</v>
      </c>
      <c r="AK344" s="5" t="n">
        <v>19.683</v>
      </c>
      <c r="AL344" s="5" t="n">
        <v>10.568</v>
      </c>
      <c r="AM344" s="5" t="n">
        <v>0.349</v>
      </c>
      <c r="AN344" s="5" t="n">
        <v>22.832</v>
      </c>
      <c r="AO344" s="5" t="n">
        <v>0.16</v>
      </c>
      <c r="AP344" s="5" t="n">
        <v>1</v>
      </c>
      <c r="AQ344" s="5" t="n">
        <v>0.726</v>
      </c>
      <c r="AR344" s="5" t="n">
        <v>0.122</v>
      </c>
      <c r="AS344" s="5" t="n">
        <v>0.126</v>
      </c>
      <c r="AT344" s="5" t="n">
        <v>0.989</v>
      </c>
      <c r="AU344" s="5" t="n">
        <v>0.16</v>
      </c>
      <c r="AV344" s="5" t="n">
        <v>1</v>
      </c>
      <c r="AW344" s="5" t="n">
        <v>0.947</v>
      </c>
      <c r="AX344" s="5" t="n">
        <v>0.162</v>
      </c>
      <c r="AY344" s="5" t="n">
        <v>0.08699999999999999</v>
      </c>
      <c r="AZ344" s="5" t="n">
        <v>1.2</v>
      </c>
      <c r="BA344" s="5" t="n">
        <v>0.16</v>
      </c>
      <c r="BB344" s="5" t="n">
        <v>1</v>
      </c>
      <c r="BC344" s="5" t="n">
        <v>0.554</v>
      </c>
      <c r="BD344" s="5" t="n">
        <v>0.129</v>
      </c>
      <c r="BE344" s="5" t="n">
        <v>0.01</v>
      </c>
      <c r="BF344" s="5" t="n">
        <v>0.643</v>
      </c>
      <c r="BG344" s="5" t="n">
        <v>0.16</v>
      </c>
      <c r="BH344" s="5" t="n">
        <v>1</v>
      </c>
      <c r="BI344" s="5" t="n">
        <v>0.5570000000000001</v>
      </c>
      <c r="BJ344" s="5" t="n">
        <v>0.129</v>
      </c>
      <c r="BK344" s="5" t="n">
        <v>0.414</v>
      </c>
      <c r="BL344" s="5" t="n">
        <v>1.127</v>
      </c>
      <c r="BM344" s="5" t="n">
        <v>0.16</v>
      </c>
      <c r="BN344" s="5" t="n">
        <v>1</v>
      </c>
      <c r="BO344" s="5" t="n">
        <v>0</v>
      </c>
      <c r="BP344" s="5" t="n">
        <v>0</v>
      </c>
      <c r="BQ344" s="5" t="n">
        <v>0.288</v>
      </c>
      <c r="BR344" s="5" t="n">
        <v>0</v>
      </c>
      <c r="BS344" s="5" t="n">
        <v>0.833</v>
      </c>
      <c r="BT344" s="5" t="n">
        <v>0</v>
      </c>
      <c r="BU344" s="5" t="n">
        <v>0</v>
      </c>
      <c r="BV344" s="5" t="n">
        <v>0.347</v>
      </c>
      <c r="BW344" s="5" t="n">
        <v>0</v>
      </c>
      <c r="BX344" s="5" t="n">
        <v>1</v>
      </c>
      <c r="BY344" s="5" t="n">
        <v>13.254</v>
      </c>
      <c r="BZ344" s="5" t="n">
        <v>0</v>
      </c>
      <c r="CA344" s="5" t="n">
        <v>13.254</v>
      </c>
      <c r="CB344" s="5" t="n">
        <v>0</v>
      </c>
      <c r="CC344" s="5" t="n">
        <v>83.248</v>
      </c>
      <c r="CD344" s="5" t="n">
        <v>7.95</v>
      </c>
      <c r="CE344" s="5" t="n">
        <v>48.102</v>
      </c>
      <c r="CF344" s="5" t="n">
        <v>149.714</v>
      </c>
      <c r="CG344" s="5" t="n">
        <v>0.16</v>
      </c>
      <c r="CH344" s="5" t="n">
        <v>1</v>
      </c>
      <c r="CI344" s="5" t="n">
        <v>0</v>
      </c>
      <c r="CJ344" s="5" t="n">
        <v>0</v>
      </c>
      <c r="CK344" s="5" t="n">
        <v>0</v>
      </c>
      <c r="CL344" s="5" t="n">
        <v>0</v>
      </c>
      <c r="CM344" s="5" t="n">
        <v>0</v>
      </c>
      <c r="CN344" s="5" t="n">
        <v>0</v>
      </c>
      <c r="CO344" s="5" t="n">
        <v>0</v>
      </c>
      <c r="CP344" s="5" t="n">
        <v>0</v>
      </c>
      <c r="CQ344" s="5" t="n">
        <v>1.348</v>
      </c>
      <c r="CR344" s="5" t="n">
        <v>0</v>
      </c>
      <c r="CS344" s="5" t="n">
        <v>4.013</v>
      </c>
      <c r="CT344" s="5" t="n">
        <v>4.861</v>
      </c>
      <c r="CU344" s="5" t="n">
        <v>11.192</v>
      </c>
    </row>
    <row r="345">
      <c r="A345" s="5" t="inlineStr">
        <is>
          <t>GUY2024</t>
        </is>
      </c>
      <c r="B345" s="5" t="inlineStr">
        <is>
          <t>GUY</t>
        </is>
      </c>
      <c r="C345" s="5" t="inlineStr">
        <is>
          <t>GUY</t>
        </is>
      </c>
      <c r="D345" s="5" t="inlineStr">
        <is>
          <t>Guyana</t>
        </is>
      </c>
      <c r="E345" s="5" t="n">
        <v>2024</v>
      </c>
      <c r="F345" s="5" t="n">
        <v>0.16</v>
      </c>
      <c r="G345" s="5" t="n">
        <v>5.575</v>
      </c>
      <c r="H345" s="5" t="n">
        <v>1.324</v>
      </c>
      <c r="I345" s="5" t="n">
        <v>0</v>
      </c>
      <c r="J345" s="5" t="n">
        <v>5.575</v>
      </c>
      <c r="K345" s="5" t="n">
        <v>0</v>
      </c>
      <c r="L345" s="5" t="n">
        <v>1</v>
      </c>
      <c r="M345" s="5" t="n">
        <v>7.124</v>
      </c>
      <c r="N345" s="5" t="n">
        <v>3.971</v>
      </c>
      <c r="O345" s="5" t="n">
        <v>0</v>
      </c>
      <c r="P345" s="5" t="n">
        <v>7.124</v>
      </c>
      <c r="Q345" s="5" t="n">
        <v>0</v>
      </c>
      <c r="R345" s="5" t="n">
        <v>1</v>
      </c>
      <c r="S345" s="5" t="n">
        <v>12.193</v>
      </c>
      <c r="T345" s="5" t="n">
        <v>7.942</v>
      </c>
      <c r="U345" s="5" t="n">
        <v>0.266</v>
      </c>
      <c r="V345" s="5" t="n">
        <v>14.144</v>
      </c>
      <c r="W345" s="5" t="n">
        <v>0.16</v>
      </c>
      <c r="X345" s="5" t="n">
        <v>1</v>
      </c>
      <c r="Y345" s="5" t="n">
        <v>11.344</v>
      </c>
      <c r="Z345" s="5" t="n">
        <v>1.523</v>
      </c>
      <c r="AA345" s="5" t="n">
        <v>0</v>
      </c>
      <c r="AB345" s="5" t="n">
        <v>11.344</v>
      </c>
      <c r="AC345" s="5" t="n">
        <v>0</v>
      </c>
      <c r="AD345" s="5" t="n">
        <v>1</v>
      </c>
      <c r="AE345" s="5" t="n">
        <v>12.667</v>
      </c>
      <c r="AF345" s="5" t="n">
        <v>2.962</v>
      </c>
      <c r="AG345" s="5" t="n">
        <v>0</v>
      </c>
      <c r="AH345" s="5" t="n">
        <v>12.667</v>
      </c>
      <c r="AI345" s="5" t="n">
        <v>0</v>
      </c>
      <c r="AJ345" s="5" t="n">
        <v>1</v>
      </c>
      <c r="AK345" s="5" t="n">
        <v>20.609</v>
      </c>
      <c r="AL345" s="5" t="n">
        <v>11.066</v>
      </c>
      <c r="AM345" s="5" t="n">
        <v>0.449</v>
      </c>
      <c r="AN345" s="5" t="n">
        <v>23.907</v>
      </c>
      <c r="AO345" s="5" t="n">
        <v>0.16</v>
      </c>
      <c r="AP345" s="5" t="n">
        <v>1</v>
      </c>
      <c r="AQ345" s="5" t="n">
        <v>0.827</v>
      </c>
      <c r="AR345" s="5" t="n">
        <v>0.15</v>
      </c>
      <c r="AS345" s="5" t="n">
        <v>0.025</v>
      </c>
      <c r="AT345" s="5" t="n">
        <v>0.989</v>
      </c>
      <c r="AU345" s="5" t="n">
        <v>0.16</v>
      </c>
      <c r="AV345" s="5" t="n">
        <v>1</v>
      </c>
      <c r="AW345" s="5" t="n">
        <v>1.04</v>
      </c>
      <c r="AX345" s="5" t="n">
        <v>0.191</v>
      </c>
      <c r="AY345" s="5" t="n">
        <v>-0.007</v>
      </c>
      <c r="AZ345" s="5" t="n">
        <v>1.199</v>
      </c>
      <c r="BA345" s="5" t="n">
        <v>0.16</v>
      </c>
      <c r="BB345" s="5" t="n">
        <v>1</v>
      </c>
      <c r="BC345" s="5" t="n">
        <v>0.534</v>
      </c>
      <c r="BD345" s="5" t="n">
        <v>0.132</v>
      </c>
      <c r="BE345" s="5" t="n">
        <v>0.012</v>
      </c>
      <c r="BF345" s="5" t="n">
        <v>0.619</v>
      </c>
      <c r="BG345" s="5" t="n">
        <v>0.16</v>
      </c>
      <c r="BH345" s="5" t="n">
        <v>1</v>
      </c>
      <c r="BI345" s="5" t="n">
        <v>0.5679999999999999</v>
      </c>
      <c r="BJ345" s="5" t="n">
        <v>0.132</v>
      </c>
      <c r="BK345" s="5" t="n">
        <v>0.404</v>
      </c>
      <c r="BL345" s="5" t="n">
        <v>1.127</v>
      </c>
      <c r="BM345" s="5" t="n">
        <v>0.16</v>
      </c>
      <c r="BN345" s="5" t="n">
        <v>1</v>
      </c>
      <c r="BO345" s="5" t="n">
        <v>0</v>
      </c>
      <c r="BP345" s="5" t="n">
        <v>0</v>
      </c>
      <c r="BQ345" s="5" t="n">
        <v>0.297</v>
      </c>
      <c r="BR345" s="5" t="n">
        <v>0</v>
      </c>
      <c r="BS345" s="5" t="n">
        <v>0.833</v>
      </c>
      <c r="BT345" s="5" t="n">
        <v>0</v>
      </c>
      <c r="BU345" s="5" t="n">
        <v>0</v>
      </c>
      <c r="BV345" s="5" t="n">
        <v>0.357</v>
      </c>
      <c r="BW345" s="5" t="n">
        <v>0</v>
      </c>
      <c r="BX345" s="5" t="n">
        <v>1</v>
      </c>
      <c r="BY345" s="5" t="n">
        <v>13.646</v>
      </c>
      <c r="BZ345" s="5" t="n">
        <v>0</v>
      </c>
      <c r="CA345" s="5" t="n">
        <v>13.646</v>
      </c>
      <c r="CB345" s="5" t="n">
        <v>0</v>
      </c>
      <c r="CC345" s="5" t="n">
        <v>82.58799999999999</v>
      </c>
      <c r="CD345" s="5" t="n">
        <v>7.95</v>
      </c>
      <c r="CE345" s="5" t="n">
        <v>50.436</v>
      </c>
      <c r="CF345" s="5" t="n">
        <v>151.016</v>
      </c>
      <c r="CG345" s="5" t="n">
        <v>0.16</v>
      </c>
      <c r="CH345" s="5" t="n">
        <v>1</v>
      </c>
      <c r="CI345" s="5" t="n">
        <v>0</v>
      </c>
      <c r="CJ345" s="5" t="n">
        <v>0</v>
      </c>
      <c r="CK345" s="5" t="n">
        <v>0</v>
      </c>
      <c r="CL345" s="5" t="n">
        <v>0</v>
      </c>
      <c r="CM345" s="5" t="n">
        <v>0</v>
      </c>
      <c r="CN345" s="5" t="n">
        <v>0</v>
      </c>
      <c r="CO345" s="5" t="n">
        <v>0</v>
      </c>
      <c r="CP345" s="5" t="n">
        <v>0</v>
      </c>
      <c r="CQ345" s="5" t="n">
        <v>1.387</v>
      </c>
      <c r="CR345" s="5" t="n">
        <v>0</v>
      </c>
      <c r="CS345" s="5" t="n">
        <v>4.131</v>
      </c>
      <c r="CT345" s="5" t="n">
        <v>4.251</v>
      </c>
      <c r="CU345" s="5" t="n">
        <v>10.123</v>
      </c>
    </row>
    <row r="346">
      <c r="A346" s="5" t="inlineStr">
        <is>
          <t>HTI2021</t>
        </is>
      </c>
      <c r="B346" s="5" t="inlineStr">
        <is>
          <t>HTI</t>
        </is>
      </c>
      <c r="C346" s="5" t="inlineStr">
        <is>
          <t>HTI</t>
        </is>
      </c>
      <c r="D346" s="5" t="inlineStr">
        <is>
          <t>Haiti</t>
        </is>
      </c>
      <c r="E346" s="5" t="n">
        <v>2021</v>
      </c>
      <c r="F346" s="5" t="n">
        <v>0</v>
      </c>
      <c r="G346" s="5" t="n">
        <v>5.897</v>
      </c>
      <c r="H346" s="5" t="n">
        <v>1.143</v>
      </c>
      <c r="I346" s="5" t="n">
        <v>0</v>
      </c>
      <c r="J346" s="5" t="n">
        <v>5.897</v>
      </c>
      <c r="K346" s="5" t="n">
        <v>0</v>
      </c>
      <c r="L346" s="5" t="n">
        <v>1</v>
      </c>
      <c r="M346" s="5" t="n">
        <v>7.964</v>
      </c>
      <c r="N346" s="5" t="n">
        <v>3.43</v>
      </c>
      <c r="O346" s="5" t="n">
        <v>0</v>
      </c>
      <c r="P346" s="5" t="n">
        <v>7.964</v>
      </c>
      <c r="Q346" s="5" t="n">
        <v>0</v>
      </c>
      <c r="R346" s="5" t="n">
        <v>1</v>
      </c>
      <c r="S346" s="5" t="n">
        <v>11.613</v>
      </c>
      <c r="T346" s="5" t="n">
        <v>6.86</v>
      </c>
      <c r="U346" s="5" t="n">
        <v>0</v>
      </c>
      <c r="V346" s="5" t="n">
        <v>11.613</v>
      </c>
      <c r="W346" s="5" t="n">
        <v>0</v>
      </c>
      <c r="X346" s="5" t="n">
        <v>1</v>
      </c>
      <c r="Y346" s="5" t="n">
        <v>17.127</v>
      </c>
      <c r="Z346" s="5" t="n">
        <v>2.304</v>
      </c>
      <c r="AA346" s="5" t="n">
        <v>0</v>
      </c>
      <c r="AB346" s="5" t="n">
        <v>17.127</v>
      </c>
      <c r="AC346" s="5" t="n">
        <v>0</v>
      </c>
      <c r="AD346" s="5" t="n">
        <v>1</v>
      </c>
      <c r="AE346" s="5" t="n">
        <v>18.27</v>
      </c>
      <c r="AF346" s="5" t="n">
        <v>4.278</v>
      </c>
      <c r="AG346" s="5" t="n">
        <v>0</v>
      </c>
      <c r="AH346" s="5" t="n">
        <v>18.27</v>
      </c>
      <c r="AI346" s="5" t="n">
        <v>0</v>
      </c>
      <c r="AJ346" s="5" t="n">
        <v>1</v>
      </c>
      <c r="AK346" s="5" t="n">
        <v>25.13</v>
      </c>
      <c r="AL346" s="5" t="n">
        <v>13.503</v>
      </c>
      <c r="AM346" s="5" t="n">
        <v>0</v>
      </c>
      <c r="AN346" s="5" t="n">
        <v>25.13</v>
      </c>
      <c r="AO346" s="5" t="n">
        <v>0</v>
      </c>
      <c r="AP346" s="5" t="n">
        <v>1</v>
      </c>
      <c r="AQ346" s="5" t="n">
        <v>0.649</v>
      </c>
      <c r="AR346" s="5" t="n">
        <v>0.114</v>
      </c>
      <c r="AS346" s="5" t="n">
        <v>0.182</v>
      </c>
      <c r="AT346" s="5" t="n">
        <v>0.831</v>
      </c>
      <c r="AU346" s="5" t="n">
        <v>0</v>
      </c>
      <c r="AV346" s="5" t="n">
        <v>1</v>
      </c>
      <c r="AW346" s="5" t="n">
        <v>0.577</v>
      </c>
      <c r="AX346" s="5" t="n">
        <v>0.114</v>
      </c>
      <c r="AY346" s="5" t="n">
        <v>0.034</v>
      </c>
      <c r="AZ346" s="5" t="n">
        <v>0.61</v>
      </c>
      <c r="BA346" s="5" t="n">
        <v>0</v>
      </c>
      <c r="BB346" s="5" t="n">
        <v>1</v>
      </c>
      <c r="BC346" s="5" t="n">
        <v>0.458</v>
      </c>
      <c r="BD346" s="5" t="n">
        <v>0.114</v>
      </c>
      <c r="BE346" s="5" t="n">
        <v>0</v>
      </c>
      <c r="BF346" s="5" t="n">
        <v>0.458</v>
      </c>
      <c r="BG346" s="5" t="n">
        <v>0</v>
      </c>
      <c r="BH346" s="5" t="n">
        <v>1</v>
      </c>
      <c r="BI346" s="5" t="n">
        <v>0.491</v>
      </c>
      <c r="BJ346" s="5" t="n">
        <v>0.114</v>
      </c>
      <c r="BK346" s="5" t="n">
        <v>0.013</v>
      </c>
      <c r="BL346" s="5" t="n">
        <v>0.504</v>
      </c>
      <c r="BM346" s="5" t="n">
        <v>0</v>
      </c>
      <c r="BN346" s="5" t="n">
        <v>1</v>
      </c>
      <c r="BO346" s="5" t="n">
        <v>0</v>
      </c>
      <c r="BP346" s="5" t="n">
        <v>0</v>
      </c>
      <c r="BQ346" s="5" t="n">
        <v>0.139</v>
      </c>
      <c r="BR346" s="5" t="n">
        <v>0</v>
      </c>
      <c r="BS346" s="5" t="n">
        <v>1</v>
      </c>
      <c r="BT346" s="5" t="n">
        <v>0</v>
      </c>
      <c r="BU346" s="5" t="n">
        <v>0</v>
      </c>
      <c r="BV346" s="5" t="n">
        <v>0.079</v>
      </c>
      <c r="BW346" s="5" t="n">
        <v>0</v>
      </c>
      <c r="BX346" s="5" t="n">
        <v>1</v>
      </c>
      <c r="BY346" s="5" t="n">
        <v>11.787</v>
      </c>
      <c r="BZ346" s="5" t="n">
        <v>0</v>
      </c>
      <c r="CA346" s="5" t="n">
        <v>11.787</v>
      </c>
      <c r="CB346" s="5" t="n">
        <v>0</v>
      </c>
      <c r="CC346" s="5" t="n">
        <v>78.125</v>
      </c>
      <c r="CD346" s="5" t="n">
        <v>7.95</v>
      </c>
      <c r="CE346" s="5" t="n">
        <v>90.447</v>
      </c>
      <c r="CF346" s="5" t="n">
        <v>168.572</v>
      </c>
      <c r="CG346" s="5" t="n">
        <v>0</v>
      </c>
      <c r="CH346" s="5" t="n">
        <v>1</v>
      </c>
      <c r="CI346" s="5" t="n">
        <v>0</v>
      </c>
      <c r="CJ346" s="5" t="n">
        <v>0</v>
      </c>
      <c r="CK346" s="5" t="n">
        <v>0</v>
      </c>
      <c r="CL346" s="5" t="n">
        <v>0</v>
      </c>
      <c r="CM346" s="5" t="n">
        <v>0</v>
      </c>
      <c r="CN346" s="5" t="n">
        <v>0</v>
      </c>
      <c r="CO346" s="5" t="n">
        <v>0</v>
      </c>
      <c r="CP346" s="5" t="n">
        <v>0</v>
      </c>
      <c r="CQ346" s="5" t="n">
        <v>1.198</v>
      </c>
      <c r="CR346" s="5" t="n">
        <v>0</v>
      </c>
      <c r="CS346" s="5" t="n">
        <v>4.776</v>
      </c>
      <c r="CT346" s="5" t="n">
        <v>4.753</v>
      </c>
      <c r="CU346" s="5" t="n">
        <v>15.983</v>
      </c>
    </row>
    <row r="347">
      <c r="A347" s="5" t="inlineStr">
        <is>
          <t>HTI2022</t>
        </is>
      </c>
      <c r="B347" s="5" t="inlineStr">
        <is>
          <t>HTI</t>
        </is>
      </c>
      <c r="C347" s="5" t="inlineStr">
        <is>
          <t>HTI</t>
        </is>
      </c>
      <c r="D347" s="5" t="inlineStr">
        <is>
          <t>Haiti</t>
        </is>
      </c>
      <c r="E347" s="5" t="n">
        <v>2022</v>
      </c>
      <c r="F347" s="5" t="n">
        <v>0</v>
      </c>
      <c r="G347" s="5" t="n">
        <v>11.72</v>
      </c>
      <c r="H347" s="5" t="n">
        <v>1.235</v>
      </c>
      <c r="I347" s="5" t="n">
        <v>0</v>
      </c>
      <c r="J347" s="5" t="n">
        <v>11.72</v>
      </c>
      <c r="K347" s="5" t="n">
        <v>0</v>
      </c>
      <c r="L347" s="5" t="n">
        <v>1</v>
      </c>
      <c r="M347" s="5" t="n">
        <v>9.782999999999999</v>
      </c>
      <c r="N347" s="5" t="n">
        <v>3.704</v>
      </c>
      <c r="O347" s="5" t="n">
        <v>0</v>
      </c>
      <c r="P347" s="5" t="n">
        <v>9.782999999999999</v>
      </c>
      <c r="Q347" s="5" t="n">
        <v>0</v>
      </c>
      <c r="R347" s="5" t="n">
        <v>1</v>
      </c>
      <c r="S347" s="5" t="n">
        <v>17.893</v>
      </c>
      <c r="T347" s="5" t="n">
        <v>7.408</v>
      </c>
      <c r="U347" s="5" t="n">
        <v>0</v>
      </c>
      <c r="V347" s="5" t="n">
        <v>17.893</v>
      </c>
      <c r="W347" s="5" t="n">
        <v>0</v>
      </c>
      <c r="X347" s="5" t="n">
        <v>1</v>
      </c>
      <c r="Y347" s="5" t="n">
        <v>30.728</v>
      </c>
      <c r="Z347" s="5" t="n">
        <v>4.133</v>
      </c>
      <c r="AA347" s="5" t="n">
        <v>0</v>
      </c>
      <c r="AB347" s="5" t="n">
        <v>30.728</v>
      </c>
      <c r="AC347" s="5" t="n">
        <v>0</v>
      </c>
      <c r="AD347" s="5" t="n">
        <v>1</v>
      </c>
      <c r="AE347" s="5" t="n">
        <v>31.963</v>
      </c>
      <c r="AF347" s="5" t="n">
        <v>7.485</v>
      </c>
      <c r="AG347" s="5" t="n">
        <v>0</v>
      </c>
      <c r="AH347" s="5" t="n">
        <v>31.963</v>
      </c>
      <c r="AI347" s="5" t="n">
        <v>0</v>
      </c>
      <c r="AJ347" s="5" t="n">
        <v>1</v>
      </c>
      <c r="AK347" s="5" t="n">
        <v>39.371</v>
      </c>
      <c r="AL347" s="5" t="n">
        <v>21.155</v>
      </c>
      <c r="AM347" s="5" t="n">
        <v>0</v>
      </c>
      <c r="AN347" s="5" t="n">
        <v>39.371</v>
      </c>
      <c r="AO347" s="5" t="n">
        <v>0</v>
      </c>
      <c r="AP347" s="5" t="n">
        <v>1</v>
      </c>
      <c r="AQ347" s="5" t="n">
        <v>0.896</v>
      </c>
      <c r="AR347" s="5" t="n">
        <v>0.123</v>
      </c>
      <c r="AS347" s="5" t="n">
        <v>0.181</v>
      </c>
      <c r="AT347" s="5" t="n">
        <v>1.077</v>
      </c>
      <c r="AU347" s="5" t="n">
        <v>0</v>
      </c>
      <c r="AV347" s="5" t="n">
        <v>1</v>
      </c>
      <c r="AW347" s="5" t="n">
        <v>0.89</v>
      </c>
      <c r="AX347" s="5" t="n">
        <v>0.123</v>
      </c>
      <c r="AY347" s="5" t="n">
        <v>-0.094</v>
      </c>
      <c r="AZ347" s="5" t="n">
        <v>0.796</v>
      </c>
      <c r="BA347" s="5" t="n">
        <v>0</v>
      </c>
      <c r="BB347" s="5" t="n">
        <v>1</v>
      </c>
      <c r="BC347" s="5" t="n">
        <v>0.62</v>
      </c>
      <c r="BD347" s="5" t="n">
        <v>0.123</v>
      </c>
      <c r="BE347" s="5" t="n">
        <v>0</v>
      </c>
      <c r="BF347" s="5" t="n">
        <v>0.62</v>
      </c>
      <c r="BG347" s="5" t="n">
        <v>0</v>
      </c>
      <c r="BH347" s="5" t="n">
        <v>1</v>
      </c>
      <c r="BI347" s="5" t="n">
        <v>0.608</v>
      </c>
      <c r="BJ347" s="5" t="n">
        <v>0.123</v>
      </c>
      <c r="BK347" s="5" t="n">
        <v>-0.063</v>
      </c>
      <c r="BL347" s="5" t="n">
        <v>0.545</v>
      </c>
      <c r="BM347" s="5" t="n">
        <v>0</v>
      </c>
      <c r="BN347" s="5" t="n">
        <v>1</v>
      </c>
      <c r="BO347" s="5" t="n">
        <v>0</v>
      </c>
      <c r="BP347" s="5" t="n">
        <v>0</v>
      </c>
      <c r="BQ347" s="5" t="n">
        <v>0.115</v>
      </c>
      <c r="BR347" s="5" t="n">
        <v>0</v>
      </c>
      <c r="BS347" s="5" t="n">
        <v>1</v>
      </c>
      <c r="BT347" s="5" t="n">
        <v>0</v>
      </c>
      <c r="BU347" s="5" t="n">
        <v>0</v>
      </c>
      <c r="BV347" s="5" t="n">
        <v>0.065</v>
      </c>
      <c r="BW347" s="5" t="n">
        <v>0</v>
      </c>
      <c r="BX347" s="5" t="n">
        <v>1</v>
      </c>
      <c r="BY347" s="5" t="n">
        <v>12.729</v>
      </c>
      <c r="BZ347" s="5" t="n">
        <v>0</v>
      </c>
      <c r="CA347" s="5" t="n">
        <v>12.729</v>
      </c>
      <c r="CB347" s="5" t="n">
        <v>0</v>
      </c>
      <c r="CC347" s="5" t="n">
        <v>97.90000000000001</v>
      </c>
      <c r="CD347" s="5" t="n">
        <v>7.95</v>
      </c>
      <c r="CE347" s="5" t="n">
        <v>97.675</v>
      </c>
      <c r="CF347" s="5" t="n">
        <v>195.575</v>
      </c>
      <c r="CG347" s="5" t="n">
        <v>0</v>
      </c>
      <c r="CH347" s="5" t="n">
        <v>1</v>
      </c>
      <c r="CI347" s="5" t="n">
        <v>0</v>
      </c>
      <c r="CJ347" s="5" t="n">
        <v>0</v>
      </c>
      <c r="CK347" s="5" t="n">
        <v>0</v>
      </c>
      <c r="CL347" s="5" t="n">
        <v>0</v>
      </c>
      <c r="CM347" s="5" t="n">
        <v>0</v>
      </c>
      <c r="CN347" s="5" t="n">
        <v>0</v>
      </c>
      <c r="CO347" s="5" t="n">
        <v>0</v>
      </c>
      <c r="CP347" s="5" t="n">
        <v>0</v>
      </c>
      <c r="CQ347" s="5" t="n">
        <v>1.294</v>
      </c>
      <c r="CR347" s="5" t="n">
        <v>0</v>
      </c>
      <c r="CS347" s="5" t="n">
        <v>5.158</v>
      </c>
      <c r="CT347" s="5" t="n">
        <v>10.485</v>
      </c>
      <c r="CU347" s="5" t="n">
        <v>29.494</v>
      </c>
    </row>
    <row r="348">
      <c r="A348" s="5" t="inlineStr">
        <is>
          <t>HTI2023</t>
        </is>
      </c>
      <c r="B348" s="5" t="inlineStr">
        <is>
          <t>HTI</t>
        </is>
      </c>
      <c r="C348" s="5" t="inlineStr">
        <is>
          <t>HTI</t>
        </is>
      </c>
      <c r="D348" s="5" t="inlineStr">
        <is>
          <t>Haiti</t>
        </is>
      </c>
      <c r="E348" s="5" t="n">
        <v>2023</v>
      </c>
      <c r="F348" s="5" t="n">
        <v>0</v>
      </c>
      <c r="G348" s="5" t="n">
        <v>6.147</v>
      </c>
      <c r="H348" s="5" t="n">
        <v>1.286</v>
      </c>
      <c r="I348" s="5" t="n">
        <v>0</v>
      </c>
      <c r="J348" s="5" t="n">
        <v>6.147</v>
      </c>
      <c r="K348" s="5" t="n">
        <v>0</v>
      </c>
      <c r="L348" s="5" t="n">
        <v>1</v>
      </c>
      <c r="M348" s="5" t="n">
        <v>7.886</v>
      </c>
      <c r="N348" s="5" t="n">
        <v>3.857</v>
      </c>
      <c r="O348" s="5" t="n">
        <v>0</v>
      </c>
      <c r="P348" s="5" t="n">
        <v>7.886</v>
      </c>
      <c r="Q348" s="5" t="n">
        <v>0</v>
      </c>
      <c r="R348" s="5" t="n">
        <v>1</v>
      </c>
      <c r="S348" s="5" t="n">
        <v>12.575</v>
      </c>
      <c r="T348" s="5" t="n">
        <v>7.714</v>
      </c>
      <c r="U348" s="5" t="n">
        <v>0</v>
      </c>
      <c r="V348" s="5" t="n">
        <v>12.575</v>
      </c>
      <c r="W348" s="5" t="n">
        <v>0</v>
      </c>
      <c r="X348" s="5" t="n">
        <v>1</v>
      </c>
      <c r="Y348" s="5" t="n">
        <v>12.478</v>
      </c>
      <c r="Z348" s="5" t="n">
        <v>1.678</v>
      </c>
      <c r="AA348" s="5" t="n">
        <v>0</v>
      </c>
      <c r="AB348" s="5" t="n">
        <v>12.478</v>
      </c>
      <c r="AC348" s="5" t="n">
        <v>0</v>
      </c>
      <c r="AD348" s="5" t="n">
        <v>1</v>
      </c>
      <c r="AE348" s="5" t="n">
        <v>13.763</v>
      </c>
      <c r="AF348" s="5" t="n">
        <v>3.223</v>
      </c>
      <c r="AG348" s="5" t="n">
        <v>0</v>
      </c>
      <c r="AH348" s="5" t="n">
        <v>13.763</v>
      </c>
      <c r="AI348" s="5" t="n">
        <v>0</v>
      </c>
      <c r="AJ348" s="5" t="n">
        <v>1</v>
      </c>
      <c r="AK348" s="5" t="n">
        <v>21.477</v>
      </c>
      <c r="AL348" s="5" t="n">
        <v>11.54</v>
      </c>
      <c r="AM348" s="5" t="n">
        <v>0</v>
      </c>
      <c r="AN348" s="5" t="n">
        <v>21.477</v>
      </c>
      <c r="AO348" s="5" t="n">
        <v>0</v>
      </c>
      <c r="AP348" s="5" t="n">
        <v>1</v>
      </c>
      <c r="AQ348" s="5" t="n">
        <v>0.791</v>
      </c>
      <c r="AR348" s="5" t="n">
        <v>0.129</v>
      </c>
      <c r="AS348" s="5" t="n">
        <v>0.2</v>
      </c>
      <c r="AT348" s="5" t="n">
        <v>0.991</v>
      </c>
      <c r="AU348" s="5" t="n">
        <v>0</v>
      </c>
      <c r="AV348" s="5" t="n">
        <v>1</v>
      </c>
      <c r="AW348" s="5" t="n">
        <v>0.618</v>
      </c>
      <c r="AX348" s="5" t="n">
        <v>0.129</v>
      </c>
      <c r="AY348" s="5" t="n">
        <v>0.053</v>
      </c>
      <c r="AZ348" s="5" t="n">
        <v>0.671</v>
      </c>
      <c r="BA348" s="5" t="n">
        <v>0</v>
      </c>
      <c r="BB348" s="5" t="n">
        <v>1</v>
      </c>
      <c r="BC348" s="5" t="n">
        <v>0.554</v>
      </c>
      <c r="BD348" s="5" t="n">
        <v>0.129</v>
      </c>
      <c r="BE348" s="5" t="n">
        <v>0</v>
      </c>
      <c r="BF348" s="5" t="n">
        <v>0.554</v>
      </c>
      <c r="BG348" s="5" t="n">
        <v>0</v>
      </c>
      <c r="BH348" s="5" t="n">
        <v>1</v>
      </c>
      <c r="BI348" s="5" t="n">
        <v>0.5570000000000001</v>
      </c>
      <c r="BJ348" s="5" t="n">
        <v>0.129</v>
      </c>
      <c r="BK348" s="5" t="n">
        <v>0.01</v>
      </c>
      <c r="BL348" s="5" t="n">
        <v>0.5669999999999999</v>
      </c>
      <c r="BM348" s="5" t="n">
        <v>0</v>
      </c>
      <c r="BN348" s="5" t="n">
        <v>1</v>
      </c>
      <c r="BO348" s="5" t="n">
        <v>0</v>
      </c>
      <c r="BP348" s="5" t="n">
        <v>0</v>
      </c>
      <c r="BQ348" s="5" t="n">
        <v>0.165</v>
      </c>
      <c r="BR348" s="5" t="n">
        <v>0</v>
      </c>
      <c r="BS348" s="5" t="n">
        <v>1</v>
      </c>
      <c r="BT348" s="5" t="n">
        <v>0</v>
      </c>
      <c r="BU348" s="5" t="n">
        <v>0</v>
      </c>
      <c r="BV348" s="5" t="n">
        <v>0.113</v>
      </c>
      <c r="BW348" s="5" t="n">
        <v>0</v>
      </c>
      <c r="BX348" s="5" t="n">
        <v>1</v>
      </c>
      <c r="BY348" s="5" t="n">
        <v>13.254</v>
      </c>
      <c r="BZ348" s="5" t="n">
        <v>0</v>
      </c>
      <c r="CA348" s="5" t="n">
        <v>13.254</v>
      </c>
      <c r="CB348" s="5" t="n">
        <v>0</v>
      </c>
      <c r="CC348" s="5" t="n">
        <v>83.248</v>
      </c>
      <c r="CD348" s="5" t="n">
        <v>7.95</v>
      </c>
      <c r="CE348" s="5" t="n">
        <v>101.707</v>
      </c>
      <c r="CF348" s="5" t="n">
        <v>184.955</v>
      </c>
      <c r="CG348" s="5" t="n">
        <v>0</v>
      </c>
      <c r="CH348" s="5" t="n">
        <v>1</v>
      </c>
      <c r="CI348" s="5" t="n">
        <v>0</v>
      </c>
      <c r="CJ348" s="5" t="n">
        <v>0</v>
      </c>
      <c r="CK348" s="5" t="n">
        <v>0</v>
      </c>
      <c r="CL348" s="5" t="n">
        <v>0</v>
      </c>
      <c r="CM348" s="5" t="n">
        <v>0</v>
      </c>
      <c r="CN348" s="5" t="n">
        <v>0</v>
      </c>
      <c r="CO348" s="5" t="n">
        <v>0</v>
      </c>
      <c r="CP348" s="5" t="n">
        <v>0</v>
      </c>
      <c r="CQ348" s="5" t="n">
        <v>1.348</v>
      </c>
      <c r="CR348" s="5" t="n">
        <v>0</v>
      </c>
      <c r="CS348" s="5" t="n">
        <v>5.37</v>
      </c>
      <c r="CT348" s="5" t="n">
        <v>4.861</v>
      </c>
      <c r="CU348" s="5" t="n">
        <v>11.192</v>
      </c>
    </row>
    <row r="349">
      <c r="A349" s="5" t="inlineStr">
        <is>
          <t>HTI2024</t>
        </is>
      </c>
      <c r="B349" s="5" t="inlineStr">
        <is>
          <t>HTI</t>
        </is>
      </c>
      <c r="C349" s="5" t="inlineStr">
        <is>
          <t>HTI</t>
        </is>
      </c>
      <c r="D349" s="5" t="inlineStr">
        <is>
          <t>Haiti</t>
        </is>
      </c>
      <c r="E349" s="5" t="n">
        <v>2024</v>
      </c>
      <c r="F349" s="5" t="n">
        <v>0</v>
      </c>
      <c r="G349" s="5" t="n">
        <v>5.575</v>
      </c>
      <c r="H349" s="5" t="n">
        <v>1.324</v>
      </c>
      <c r="I349" s="5" t="n">
        <v>0</v>
      </c>
      <c r="J349" s="5" t="n">
        <v>5.575</v>
      </c>
      <c r="K349" s="5" t="n">
        <v>0</v>
      </c>
      <c r="L349" s="5" t="n">
        <v>1</v>
      </c>
      <c r="M349" s="5" t="n">
        <v>7.124</v>
      </c>
      <c r="N349" s="5" t="n">
        <v>3.971</v>
      </c>
      <c r="O349" s="5" t="n">
        <v>0</v>
      </c>
      <c r="P349" s="5" t="n">
        <v>7.124</v>
      </c>
      <c r="Q349" s="5" t="n">
        <v>0</v>
      </c>
      <c r="R349" s="5" t="n">
        <v>1</v>
      </c>
      <c r="S349" s="5" t="n">
        <v>12.193</v>
      </c>
      <c r="T349" s="5" t="n">
        <v>7.942</v>
      </c>
      <c r="U349" s="5" t="n">
        <v>0</v>
      </c>
      <c r="V349" s="5" t="n">
        <v>12.193</v>
      </c>
      <c r="W349" s="5" t="n">
        <v>0</v>
      </c>
      <c r="X349" s="5" t="n">
        <v>1</v>
      </c>
      <c r="Y349" s="5" t="n">
        <v>11.447</v>
      </c>
      <c r="Z349" s="5" t="n">
        <v>1.54</v>
      </c>
      <c r="AA349" s="5" t="n">
        <v>0</v>
      </c>
      <c r="AB349" s="5" t="n">
        <v>11.447</v>
      </c>
      <c r="AC349" s="5" t="n">
        <v>0</v>
      </c>
      <c r="AD349" s="5" t="n">
        <v>1</v>
      </c>
      <c r="AE349" s="5" t="n">
        <v>12.771</v>
      </c>
      <c r="AF349" s="5" t="n">
        <v>2.991</v>
      </c>
      <c r="AG349" s="5" t="n">
        <v>0</v>
      </c>
      <c r="AH349" s="5" t="n">
        <v>12.771</v>
      </c>
      <c r="AI349" s="5" t="n">
        <v>0</v>
      </c>
      <c r="AJ349" s="5" t="n">
        <v>1</v>
      </c>
      <c r="AK349" s="5" t="n">
        <v>20.712</v>
      </c>
      <c r="AL349" s="5" t="n">
        <v>11.129</v>
      </c>
      <c r="AM349" s="5" t="n">
        <v>0</v>
      </c>
      <c r="AN349" s="5" t="n">
        <v>20.712</v>
      </c>
      <c r="AO349" s="5" t="n">
        <v>0</v>
      </c>
      <c r="AP349" s="5" t="n">
        <v>1</v>
      </c>
      <c r="AQ349" s="5" t="n">
        <v>0.756</v>
      </c>
      <c r="AR349" s="5" t="n">
        <v>0.132</v>
      </c>
      <c r="AS349" s="5" t="n">
        <v>0.21</v>
      </c>
      <c r="AT349" s="5" t="n">
        <v>0.966</v>
      </c>
      <c r="AU349" s="5" t="n">
        <v>0</v>
      </c>
      <c r="AV349" s="5" t="n">
        <v>1</v>
      </c>
      <c r="AW349" s="5" t="n">
        <v>0.655</v>
      </c>
      <c r="AX349" s="5" t="n">
        <v>0.132</v>
      </c>
      <c r="AY349" s="5" t="n">
        <v>0.045</v>
      </c>
      <c r="AZ349" s="5" t="n">
        <v>0.7</v>
      </c>
      <c r="BA349" s="5" t="n">
        <v>0</v>
      </c>
      <c r="BB349" s="5" t="n">
        <v>1</v>
      </c>
      <c r="BC349" s="5" t="n">
        <v>0.534</v>
      </c>
      <c r="BD349" s="5" t="n">
        <v>0.132</v>
      </c>
      <c r="BE349" s="5" t="n">
        <v>0</v>
      </c>
      <c r="BF349" s="5" t="n">
        <v>0.534</v>
      </c>
      <c r="BG349" s="5" t="n">
        <v>0</v>
      </c>
      <c r="BH349" s="5" t="n">
        <v>1</v>
      </c>
      <c r="BI349" s="5" t="n">
        <v>0.5679999999999999</v>
      </c>
      <c r="BJ349" s="5" t="n">
        <v>0.132</v>
      </c>
      <c r="BK349" s="5" t="n">
        <v>0.016</v>
      </c>
      <c r="BL349" s="5" t="n">
        <v>0.584</v>
      </c>
      <c r="BM349" s="5" t="n">
        <v>0</v>
      </c>
      <c r="BN349" s="5" t="n">
        <v>1</v>
      </c>
      <c r="BO349" s="5" t="n">
        <v>0</v>
      </c>
      <c r="BP349" s="5" t="n">
        <v>0</v>
      </c>
      <c r="BQ349" s="5" t="n">
        <v>0.17</v>
      </c>
      <c r="BR349" s="5" t="n">
        <v>0</v>
      </c>
      <c r="BS349" s="5" t="n">
        <v>1</v>
      </c>
      <c r="BT349" s="5" t="n">
        <v>0</v>
      </c>
      <c r="BU349" s="5" t="n">
        <v>0</v>
      </c>
      <c r="BV349" s="5" t="n">
        <v>0.116</v>
      </c>
      <c r="BW349" s="5" t="n">
        <v>0</v>
      </c>
      <c r="BX349" s="5" t="n">
        <v>1</v>
      </c>
      <c r="BY349" s="5" t="n">
        <v>13.646</v>
      </c>
      <c r="BZ349" s="5" t="n">
        <v>0</v>
      </c>
      <c r="CA349" s="5" t="n">
        <v>13.646</v>
      </c>
      <c r="CB349" s="5" t="n">
        <v>0</v>
      </c>
      <c r="CC349" s="5" t="n">
        <v>82.58799999999999</v>
      </c>
      <c r="CD349" s="5" t="n">
        <v>7.95</v>
      </c>
      <c r="CE349" s="5" t="n">
        <v>104.709</v>
      </c>
      <c r="CF349" s="5" t="n">
        <v>187.297</v>
      </c>
      <c r="CG349" s="5" t="n">
        <v>0</v>
      </c>
      <c r="CH349" s="5" t="n">
        <v>1</v>
      </c>
      <c r="CI349" s="5" t="n">
        <v>0</v>
      </c>
      <c r="CJ349" s="5" t="n">
        <v>0</v>
      </c>
      <c r="CK349" s="5" t="n">
        <v>0</v>
      </c>
      <c r="CL349" s="5" t="n">
        <v>0</v>
      </c>
      <c r="CM349" s="5" t="n">
        <v>0</v>
      </c>
      <c r="CN349" s="5" t="n">
        <v>0</v>
      </c>
      <c r="CO349" s="5" t="n">
        <v>0</v>
      </c>
      <c r="CP349" s="5" t="n">
        <v>0</v>
      </c>
      <c r="CQ349" s="5" t="n">
        <v>1.387</v>
      </c>
      <c r="CR349" s="5" t="n">
        <v>0</v>
      </c>
      <c r="CS349" s="5" t="n">
        <v>5.529</v>
      </c>
      <c r="CT349" s="5" t="n">
        <v>4.251</v>
      </c>
      <c r="CU349" s="5" t="n">
        <v>10.123</v>
      </c>
    </row>
    <row r="350">
      <c r="A350" s="5" t="inlineStr">
        <is>
          <t>HND2021</t>
        </is>
      </c>
      <c r="B350" s="5" t="inlineStr">
        <is>
          <t>HND</t>
        </is>
      </c>
      <c r="C350" s="5" t="inlineStr">
        <is>
          <t>HND</t>
        </is>
      </c>
      <c r="D350" s="5" t="inlineStr">
        <is>
          <t>Honduras</t>
        </is>
      </c>
      <c r="E350" s="5" t="n">
        <v>2021</v>
      </c>
      <c r="F350" s="5" t="n">
        <v>0.15</v>
      </c>
      <c r="G350" s="5" t="n">
        <v>5.897</v>
      </c>
      <c r="H350" s="5" t="n">
        <v>1.143</v>
      </c>
      <c r="I350" s="5" t="n">
        <v>0</v>
      </c>
      <c r="J350" s="5" t="n">
        <v>5.897</v>
      </c>
      <c r="K350" s="5" t="n">
        <v>0</v>
      </c>
      <c r="L350" s="5" t="n">
        <v>1</v>
      </c>
      <c r="M350" s="5" t="n">
        <v>7.964</v>
      </c>
      <c r="N350" s="5" t="n">
        <v>3.43</v>
      </c>
      <c r="O350" s="5" t="n">
        <v>0</v>
      </c>
      <c r="P350" s="5" t="n">
        <v>7.964</v>
      </c>
      <c r="Q350" s="5" t="n">
        <v>0</v>
      </c>
      <c r="R350" s="5" t="n">
        <v>1</v>
      </c>
      <c r="S350" s="5" t="n">
        <v>11.613</v>
      </c>
      <c r="T350" s="5" t="n">
        <v>6.86</v>
      </c>
      <c r="U350" s="5" t="n">
        <v>0</v>
      </c>
      <c r="V350" s="5" t="n">
        <v>13.355</v>
      </c>
      <c r="W350" s="5" t="n">
        <v>0.15</v>
      </c>
      <c r="X350" s="5" t="n">
        <v>1</v>
      </c>
      <c r="Y350" s="5" t="n">
        <v>4.284</v>
      </c>
      <c r="Z350" s="5" t="n">
        <v>0.576</v>
      </c>
      <c r="AA350" s="5" t="n">
        <v>0</v>
      </c>
      <c r="AB350" s="5" t="n">
        <v>4.284</v>
      </c>
      <c r="AC350" s="5" t="n">
        <v>0</v>
      </c>
      <c r="AD350" s="5" t="n">
        <v>1</v>
      </c>
      <c r="AE350" s="5" t="n">
        <v>5.427</v>
      </c>
      <c r="AF350" s="5" t="n">
        <v>1.271</v>
      </c>
      <c r="AG350" s="5" t="n">
        <v>0</v>
      </c>
      <c r="AH350" s="5" t="n">
        <v>5.427</v>
      </c>
      <c r="AI350" s="5" t="n">
        <v>0</v>
      </c>
      <c r="AJ350" s="5" t="n">
        <v>1</v>
      </c>
      <c r="AK350" s="5" t="n">
        <v>12.287</v>
      </c>
      <c r="AL350" s="5" t="n">
        <v>6.602</v>
      </c>
      <c r="AM350" s="5" t="n">
        <v>0</v>
      </c>
      <c r="AN350" s="5" t="n">
        <v>14.13</v>
      </c>
      <c r="AO350" s="5" t="n">
        <v>0.15</v>
      </c>
      <c r="AP350" s="5" t="n">
        <v>1</v>
      </c>
      <c r="AQ350" s="5" t="n">
        <v>0.649</v>
      </c>
      <c r="AR350" s="5" t="n">
        <v>0.114</v>
      </c>
      <c r="AS350" s="5" t="n">
        <v>0.361</v>
      </c>
      <c r="AT350" s="5" t="n">
        <v>1.01</v>
      </c>
      <c r="AU350" s="5" t="n">
        <v>0</v>
      </c>
      <c r="AV350" s="5" t="n">
        <v>1</v>
      </c>
      <c r="AW350" s="5" t="n">
        <v>0.577</v>
      </c>
      <c r="AX350" s="5" t="n">
        <v>0.114</v>
      </c>
      <c r="AY350" s="5" t="n">
        <v>0.308</v>
      </c>
      <c r="AZ350" s="5" t="n">
        <v>0.885</v>
      </c>
      <c r="BA350" s="5" t="n">
        <v>0</v>
      </c>
      <c r="BB350" s="5" t="n">
        <v>1</v>
      </c>
      <c r="BC350" s="5" t="n">
        <v>0.458</v>
      </c>
      <c r="BD350" s="5" t="n">
        <v>0.114</v>
      </c>
      <c r="BE350" s="5" t="n">
        <v>0.046</v>
      </c>
      <c r="BF350" s="5" t="n">
        <v>0.505</v>
      </c>
      <c r="BG350" s="5" t="n">
        <v>0</v>
      </c>
      <c r="BH350" s="5" t="n">
        <v>0</v>
      </c>
      <c r="BI350" s="5" t="n">
        <v>0.491</v>
      </c>
      <c r="BJ350" s="5" t="n">
        <v>0.114</v>
      </c>
      <c r="BK350" s="5" t="n">
        <v>0.178</v>
      </c>
      <c r="BL350" s="5" t="n">
        <v>0.669</v>
      </c>
      <c r="BM350" s="5" t="n">
        <v>0</v>
      </c>
      <c r="BN350" s="5" t="n">
        <v>1</v>
      </c>
      <c r="BO350" s="5" t="n">
        <v>0</v>
      </c>
      <c r="BP350" s="5" t="n">
        <v>0</v>
      </c>
      <c r="BQ350" s="5" t="n">
        <v>0.139</v>
      </c>
      <c r="BR350" s="5" t="n">
        <v>0</v>
      </c>
      <c r="BS350" s="5" t="n">
        <v>0.5</v>
      </c>
      <c r="BT350" s="5" t="n">
        <v>0</v>
      </c>
      <c r="BU350" s="5" t="n">
        <v>0</v>
      </c>
      <c r="BV350" s="5" t="n">
        <v>0.164</v>
      </c>
      <c r="BW350" s="5" t="n">
        <v>0</v>
      </c>
      <c r="BX350" s="5" t="n">
        <v>0.5</v>
      </c>
      <c r="BY350" s="5" t="n">
        <v>11.787</v>
      </c>
      <c r="BZ350" s="5" t="n">
        <v>0</v>
      </c>
      <c r="CA350" s="5" t="n">
        <v>11.787</v>
      </c>
      <c r="CB350" s="5" t="n">
        <v>0</v>
      </c>
      <c r="CC350" s="5" t="n">
        <v>78.125</v>
      </c>
      <c r="CD350" s="5" t="n">
        <v>7.95</v>
      </c>
      <c r="CE350" s="5" t="n">
        <v>0</v>
      </c>
      <c r="CF350" s="5" t="n">
        <v>89.84399999999999</v>
      </c>
      <c r="CG350" s="5" t="n">
        <v>0.15</v>
      </c>
      <c r="CH350" s="5" t="n">
        <v>1</v>
      </c>
      <c r="CI350" s="5" t="n">
        <v>0</v>
      </c>
      <c r="CJ350" s="5" t="n">
        <v>0</v>
      </c>
      <c r="CK350" s="5" t="n">
        <v>0</v>
      </c>
      <c r="CL350" s="5" t="n">
        <v>0</v>
      </c>
      <c r="CM350" s="5" t="n">
        <v>0</v>
      </c>
      <c r="CN350" s="5" t="n">
        <v>0</v>
      </c>
      <c r="CO350" s="5" t="n">
        <v>0</v>
      </c>
      <c r="CP350" s="5" t="n">
        <v>0</v>
      </c>
      <c r="CQ350" s="5" t="n">
        <v>1.198</v>
      </c>
      <c r="CR350" s="5" t="n">
        <v>0</v>
      </c>
      <c r="CS350" s="5" t="n">
        <v>4.776</v>
      </c>
      <c r="CT350" s="5" t="n">
        <v>4.753</v>
      </c>
      <c r="CU350" s="5" t="n">
        <v>15.983</v>
      </c>
    </row>
    <row r="351">
      <c r="A351" s="5" t="inlineStr">
        <is>
          <t>HND2022</t>
        </is>
      </c>
      <c r="B351" s="5" t="inlineStr">
        <is>
          <t>HND</t>
        </is>
      </c>
      <c r="C351" s="5" t="inlineStr">
        <is>
          <t>HND</t>
        </is>
      </c>
      <c r="D351" s="5" t="inlineStr">
        <is>
          <t>Honduras</t>
        </is>
      </c>
      <c r="E351" s="5" t="n">
        <v>2022</v>
      </c>
      <c r="F351" s="5" t="n">
        <v>0.15</v>
      </c>
      <c r="G351" s="5" t="n">
        <v>11.72</v>
      </c>
      <c r="H351" s="5" t="n">
        <v>1.235</v>
      </c>
      <c r="I351" s="5" t="n">
        <v>0</v>
      </c>
      <c r="J351" s="5" t="n">
        <v>11.72</v>
      </c>
      <c r="K351" s="5" t="n">
        <v>0</v>
      </c>
      <c r="L351" s="5" t="n">
        <v>1</v>
      </c>
      <c r="M351" s="5" t="n">
        <v>9.782999999999999</v>
      </c>
      <c r="N351" s="5" t="n">
        <v>3.704</v>
      </c>
      <c r="O351" s="5" t="n">
        <v>0</v>
      </c>
      <c r="P351" s="5" t="n">
        <v>9.782999999999999</v>
      </c>
      <c r="Q351" s="5" t="n">
        <v>0</v>
      </c>
      <c r="R351" s="5" t="n">
        <v>1</v>
      </c>
      <c r="S351" s="5" t="n">
        <v>17.893</v>
      </c>
      <c r="T351" s="5" t="n">
        <v>7.408</v>
      </c>
      <c r="U351" s="5" t="n">
        <v>0.199</v>
      </c>
      <c r="V351" s="5" t="n">
        <v>20.577</v>
      </c>
      <c r="W351" s="5" t="n">
        <v>0.15</v>
      </c>
      <c r="X351" s="5" t="n">
        <v>1</v>
      </c>
      <c r="Y351" s="5" t="n">
        <v>4.627</v>
      </c>
      <c r="Z351" s="5" t="n">
        <v>0.622</v>
      </c>
      <c r="AA351" s="5" t="n">
        <v>0</v>
      </c>
      <c r="AB351" s="5" t="n">
        <v>4.627</v>
      </c>
      <c r="AC351" s="5" t="n">
        <v>0</v>
      </c>
      <c r="AD351" s="5" t="n">
        <v>1</v>
      </c>
      <c r="AE351" s="5" t="n">
        <v>5.861</v>
      </c>
      <c r="AF351" s="5" t="n">
        <v>1.373</v>
      </c>
      <c r="AG351" s="5" t="n">
        <v>0</v>
      </c>
      <c r="AH351" s="5" t="n">
        <v>5.861</v>
      </c>
      <c r="AI351" s="5" t="n">
        <v>0</v>
      </c>
      <c r="AJ351" s="5" t="n">
        <v>1</v>
      </c>
      <c r="AK351" s="5" t="n">
        <v>13.269</v>
      </c>
      <c r="AL351" s="5" t="n">
        <v>7.13</v>
      </c>
      <c r="AM351" s="5" t="n">
        <v>0.147</v>
      </c>
      <c r="AN351" s="5" t="n">
        <v>15.26</v>
      </c>
      <c r="AO351" s="5" t="n">
        <v>0.15</v>
      </c>
      <c r="AP351" s="5" t="n">
        <v>1</v>
      </c>
      <c r="AQ351" s="5" t="n">
        <v>0.896</v>
      </c>
      <c r="AR351" s="5" t="n">
        <v>0.123</v>
      </c>
      <c r="AS351" s="5" t="n">
        <v>0.269</v>
      </c>
      <c r="AT351" s="5" t="n">
        <v>1.165</v>
      </c>
      <c r="AU351" s="5" t="n">
        <v>0</v>
      </c>
      <c r="AV351" s="5" t="n">
        <v>1</v>
      </c>
      <c r="AW351" s="5" t="n">
        <v>0.89</v>
      </c>
      <c r="AX351" s="5" t="n">
        <v>0.123</v>
      </c>
      <c r="AY351" s="5" t="n">
        <v>0.309</v>
      </c>
      <c r="AZ351" s="5" t="n">
        <v>1.199</v>
      </c>
      <c r="BA351" s="5" t="n">
        <v>0</v>
      </c>
      <c r="BB351" s="5" t="n">
        <v>1</v>
      </c>
      <c r="BC351" s="5" t="n">
        <v>0.62</v>
      </c>
      <c r="BD351" s="5" t="n">
        <v>0.123</v>
      </c>
      <c r="BE351" s="5" t="n">
        <v>-0.109</v>
      </c>
      <c r="BF351" s="5" t="n">
        <v>0.512</v>
      </c>
      <c r="BG351" s="5" t="n">
        <v>0</v>
      </c>
      <c r="BH351" s="5" t="n">
        <v>0</v>
      </c>
      <c r="BI351" s="5" t="n">
        <v>0.608</v>
      </c>
      <c r="BJ351" s="5" t="n">
        <v>0.123</v>
      </c>
      <c r="BK351" s="5" t="n">
        <v>0.471</v>
      </c>
      <c r="BL351" s="5" t="n">
        <v>1.079</v>
      </c>
      <c r="BM351" s="5" t="n">
        <v>0</v>
      </c>
      <c r="BN351" s="5" t="n">
        <v>1</v>
      </c>
      <c r="BO351" s="5" t="n">
        <v>0</v>
      </c>
      <c r="BP351" s="5" t="n">
        <v>0</v>
      </c>
      <c r="BQ351" s="5" t="n">
        <v>0.136</v>
      </c>
      <c r="BR351" s="5" t="n">
        <v>0</v>
      </c>
      <c r="BS351" s="5" t="n">
        <v>0.5</v>
      </c>
      <c r="BT351" s="5" t="n">
        <v>0</v>
      </c>
      <c r="BU351" s="5" t="n">
        <v>0</v>
      </c>
      <c r="BV351" s="5" t="n">
        <v>0.161</v>
      </c>
      <c r="BW351" s="5" t="n">
        <v>0</v>
      </c>
      <c r="BX351" s="5" t="n">
        <v>0.5</v>
      </c>
      <c r="BY351" s="5" t="n">
        <v>12.729</v>
      </c>
      <c r="BZ351" s="5" t="n">
        <v>0</v>
      </c>
      <c r="CA351" s="5" t="n">
        <v>12.729</v>
      </c>
      <c r="CB351" s="5" t="n">
        <v>0</v>
      </c>
      <c r="CC351" s="5" t="n">
        <v>97.90000000000001</v>
      </c>
      <c r="CD351" s="5" t="n">
        <v>7.95</v>
      </c>
      <c r="CE351" s="5" t="n">
        <v>1.087</v>
      </c>
      <c r="CF351" s="5" t="n">
        <v>112.585</v>
      </c>
      <c r="CG351" s="5" t="n">
        <v>0.15</v>
      </c>
      <c r="CH351" s="5" t="n">
        <v>1</v>
      </c>
      <c r="CI351" s="5" t="n">
        <v>0</v>
      </c>
      <c r="CJ351" s="5" t="n">
        <v>0</v>
      </c>
      <c r="CK351" s="5" t="n">
        <v>0</v>
      </c>
      <c r="CL351" s="5" t="n">
        <v>0</v>
      </c>
      <c r="CM351" s="5" t="n">
        <v>0</v>
      </c>
      <c r="CN351" s="5" t="n">
        <v>0</v>
      </c>
      <c r="CO351" s="5" t="n">
        <v>0</v>
      </c>
      <c r="CP351" s="5" t="n">
        <v>0</v>
      </c>
      <c r="CQ351" s="5" t="n">
        <v>1.294</v>
      </c>
      <c r="CR351" s="5" t="n">
        <v>0</v>
      </c>
      <c r="CS351" s="5" t="n">
        <v>5.158</v>
      </c>
      <c r="CT351" s="5" t="n">
        <v>10.485</v>
      </c>
      <c r="CU351" s="5" t="n">
        <v>29.494</v>
      </c>
    </row>
    <row r="352">
      <c r="A352" s="5" t="inlineStr">
        <is>
          <t>HND2023</t>
        </is>
      </c>
      <c r="B352" s="5" t="inlineStr">
        <is>
          <t>HND</t>
        </is>
      </c>
      <c r="C352" s="5" t="inlineStr">
        <is>
          <t>HND</t>
        </is>
      </c>
      <c r="D352" s="5" t="inlineStr">
        <is>
          <t>Honduras</t>
        </is>
      </c>
      <c r="E352" s="5" t="n">
        <v>2023</v>
      </c>
      <c r="F352" s="5" t="n">
        <v>0.15</v>
      </c>
      <c r="G352" s="5" t="n">
        <v>6.147</v>
      </c>
      <c r="H352" s="5" t="n">
        <v>1.286</v>
      </c>
      <c r="I352" s="5" t="n">
        <v>0</v>
      </c>
      <c r="J352" s="5" t="n">
        <v>6.147</v>
      </c>
      <c r="K352" s="5" t="n">
        <v>0</v>
      </c>
      <c r="L352" s="5" t="n">
        <v>1</v>
      </c>
      <c r="M352" s="5" t="n">
        <v>7.886</v>
      </c>
      <c r="N352" s="5" t="n">
        <v>3.857</v>
      </c>
      <c r="O352" s="5" t="n">
        <v>0</v>
      </c>
      <c r="P352" s="5" t="n">
        <v>7.886</v>
      </c>
      <c r="Q352" s="5" t="n">
        <v>0</v>
      </c>
      <c r="R352" s="5" t="n">
        <v>1</v>
      </c>
      <c r="S352" s="5" t="n">
        <v>12.575</v>
      </c>
      <c r="T352" s="5" t="n">
        <v>7.714</v>
      </c>
      <c r="U352" s="5" t="n">
        <v>0.209</v>
      </c>
      <c r="V352" s="5" t="n">
        <v>14.461</v>
      </c>
      <c r="W352" s="5" t="n">
        <v>0.15</v>
      </c>
      <c r="X352" s="5" t="n">
        <v>1</v>
      </c>
      <c r="Y352" s="5" t="n">
        <v>4.818</v>
      </c>
      <c r="Z352" s="5" t="n">
        <v>0.648</v>
      </c>
      <c r="AA352" s="5" t="n">
        <v>0</v>
      </c>
      <c r="AB352" s="5" t="n">
        <v>4.818</v>
      </c>
      <c r="AC352" s="5" t="n">
        <v>0</v>
      </c>
      <c r="AD352" s="5" t="n">
        <v>1</v>
      </c>
      <c r="AE352" s="5" t="n">
        <v>6.103</v>
      </c>
      <c r="AF352" s="5" t="n">
        <v>1.429</v>
      </c>
      <c r="AG352" s="5" t="n">
        <v>0</v>
      </c>
      <c r="AH352" s="5" t="n">
        <v>6.103</v>
      </c>
      <c r="AI352" s="5" t="n">
        <v>0</v>
      </c>
      <c r="AJ352" s="5" t="n">
        <v>1</v>
      </c>
      <c r="AK352" s="5" t="n">
        <v>13.817</v>
      </c>
      <c r="AL352" s="5" t="n">
        <v>7.424</v>
      </c>
      <c r="AM352" s="5" t="n">
        <v>0.229</v>
      </c>
      <c r="AN352" s="5" t="n">
        <v>15.89</v>
      </c>
      <c r="AO352" s="5" t="n">
        <v>0.15</v>
      </c>
      <c r="AP352" s="5" t="n">
        <v>1</v>
      </c>
      <c r="AQ352" s="5" t="n">
        <v>0.791</v>
      </c>
      <c r="AR352" s="5" t="n">
        <v>0.129</v>
      </c>
      <c r="AS352" s="5" t="n">
        <v>0.28</v>
      </c>
      <c r="AT352" s="5" t="n">
        <v>1.071</v>
      </c>
      <c r="AU352" s="5" t="n">
        <v>0</v>
      </c>
      <c r="AV352" s="5" t="n">
        <v>1</v>
      </c>
      <c r="AW352" s="5" t="n">
        <v>0.618</v>
      </c>
      <c r="AX352" s="5" t="n">
        <v>0.129</v>
      </c>
      <c r="AY352" s="5" t="n">
        <v>0.389</v>
      </c>
      <c r="AZ352" s="5" t="n">
        <v>1.007</v>
      </c>
      <c r="BA352" s="5" t="n">
        <v>0</v>
      </c>
      <c r="BB352" s="5" t="n">
        <v>1</v>
      </c>
      <c r="BC352" s="5" t="n">
        <v>0.554</v>
      </c>
      <c r="BD352" s="5" t="n">
        <v>0.129</v>
      </c>
      <c r="BE352" s="5" t="n">
        <v>-0.08</v>
      </c>
      <c r="BF352" s="5" t="n">
        <v>0.474</v>
      </c>
      <c r="BG352" s="5" t="n">
        <v>0</v>
      </c>
      <c r="BH352" s="5" t="n">
        <v>0</v>
      </c>
      <c r="BI352" s="5" t="n">
        <v>0.5570000000000001</v>
      </c>
      <c r="BJ352" s="5" t="n">
        <v>0.129</v>
      </c>
      <c r="BK352" s="5" t="n">
        <v>0.381</v>
      </c>
      <c r="BL352" s="5" t="n">
        <v>0.9389999999999999</v>
      </c>
      <c r="BM352" s="5" t="n">
        <v>0</v>
      </c>
      <c r="BN352" s="5" t="n">
        <v>1</v>
      </c>
      <c r="BO352" s="5" t="n">
        <v>0</v>
      </c>
      <c r="BP352" s="5" t="n">
        <v>0</v>
      </c>
      <c r="BQ352" s="5" t="n">
        <v>0.194</v>
      </c>
      <c r="BR352" s="5" t="n">
        <v>0</v>
      </c>
      <c r="BS352" s="5" t="n">
        <v>0.5</v>
      </c>
      <c r="BT352" s="5" t="n">
        <v>0</v>
      </c>
      <c r="BU352" s="5" t="n">
        <v>0</v>
      </c>
      <c r="BV352" s="5" t="n">
        <v>0.184</v>
      </c>
      <c r="BW352" s="5" t="n">
        <v>0</v>
      </c>
      <c r="BX352" s="5" t="n">
        <v>0.5</v>
      </c>
      <c r="BY352" s="5" t="n">
        <v>13.254</v>
      </c>
      <c r="BZ352" s="5" t="n">
        <v>0</v>
      </c>
      <c r="CA352" s="5" t="n">
        <v>13.254</v>
      </c>
      <c r="CB352" s="5" t="n">
        <v>0</v>
      </c>
      <c r="CC352" s="5" t="n">
        <v>83.248</v>
      </c>
      <c r="CD352" s="5" t="n">
        <v>7.95</v>
      </c>
      <c r="CE352" s="5" t="n">
        <v>1.383</v>
      </c>
      <c r="CF352" s="5" t="n">
        <v>95.735</v>
      </c>
      <c r="CG352" s="5" t="n">
        <v>0.15</v>
      </c>
      <c r="CH352" s="5" t="n">
        <v>1</v>
      </c>
      <c r="CI352" s="5" t="n">
        <v>0</v>
      </c>
      <c r="CJ352" s="5" t="n">
        <v>0</v>
      </c>
      <c r="CK352" s="5" t="n">
        <v>0</v>
      </c>
      <c r="CL352" s="5" t="n">
        <v>0</v>
      </c>
      <c r="CM352" s="5" t="n">
        <v>0</v>
      </c>
      <c r="CN352" s="5" t="n">
        <v>0</v>
      </c>
      <c r="CO352" s="5" t="n">
        <v>0</v>
      </c>
      <c r="CP352" s="5" t="n">
        <v>0</v>
      </c>
      <c r="CQ352" s="5" t="n">
        <v>1.348</v>
      </c>
      <c r="CR352" s="5" t="n">
        <v>0</v>
      </c>
      <c r="CS352" s="5" t="n">
        <v>5.37</v>
      </c>
      <c r="CT352" s="5" t="n">
        <v>4.861</v>
      </c>
      <c r="CU352" s="5" t="n">
        <v>11.192</v>
      </c>
    </row>
    <row r="353">
      <c r="A353" s="5" t="inlineStr">
        <is>
          <t>HND2024</t>
        </is>
      </c>
      <c r="B353" s="5" t="inlineStr">
        <is>
          <t>HND</t>
        </is>
      </c>
      <c r="C353" s="5" t="inlineStr">
        <is>
          <t>HND</t>
        </is>
      </c>
      <c r="D353" s="5" t="inlineStr">
        <is>
          <t>Honduras</t>
        </is>
      </c>
      <c r="E353" s="5" t="n">
        <v>2024</v>
      </c>
      <c r="F353" s="5" t="n">
        <v>0.15</v>
      </c>
      <c r="G353" s="5" t="n">
        <v>5.575</v>
      </c>
      <c r="H353" s="5" t="n">
        <v>1.324</v>
      </c>
      <c r="I353" s="5" t="n">
        <v>0</v>
      </c>
      <c r="J353" s="5" t="n">
        <v>5.575</v>
      </c>
      <c r="K353" s="5" t="n">
        <v>0</v>
      </c>
      <c r="L353" s="5" t="n">
        <v>1</v>
      </c>
      <c r="M353" s="5" t="n">
        <v>7.124</v>
      </c>
      <c r="N353" s="5" t="n">
        <v>3.971</v>
      </c>
      <c r="O353" s="5" t="n">
        <v>0</v>
      </c>
      <c r="P353" s="5" t="n">
        <v>7.124</v>
      </c>
      <c r="Q353" s="5" t="n">
        <v>0</v>
      </c>
      <c r="R353" s="5" t="n">
        <v>1</v>
      </c>
      <c r="S353" s="5" t="n">
        <v>12.193</v>
      </c>
      <c r="T353" s="5" t="n">
        <v>7.942</v>
      </c>
      <c r="U353" s="5" t="n">
        <v>0.249</v>
      </c>
      <c r="V353" s="5" t="n">
        <v>14.022</v>
      </c>
      <c r="W353" s="5" t="n">
        <v>0.15</v>
      </c>
      <c r="X353" s="5" t="n">
        <v>1</v>
      </c>
      <c r="Y353" s="5" t="n">
        <v>4.96</v>
      </c>
      <c r="Z353" s="5" t="n">
        <v>0.667</v>
      </c>
      <c r="AA353" s="5" t="n">
        <v>0</v>
      </c>
      <c r="AB353" s="5" t="n">
        <v>4.96</v>
      </c>
      <c r="AC353" s="5" t="n">
        <v>0</v>
      </c>
      <c r="AD353" s="5" t="n">
        <v>1</v>
      </c>
      <c r="AE353" s="5" t="n">
        <v>6.283</v>
      </c>
      <c r="AF353" s="5" t="n">
        <v>1.471</v>
      </c>
      <c r="AG353" s="5" t="n">
        <v>0</v>
      </c>
      <c r="AH353" s="5" t="n">
        <v>6.283</v>
      </c>
      <c r="AI353" s="5" t="n">
        <v>0</v>
      </c>
      <c r="AJ353" s="5" t="n">
        <v>1</v>
      </c>
      <c r="AK353" s="5" t="n">
        <v>14.225</v>
      </c>
      <c r="AL353" s="5" t="n">
        <v>7.643</v>
      </c>
      <c r="AM353" s="5" t="n">
        <v>0.291</v>
      </c>
      <c r="AN353" s="5" t="n">
        <v>16.359</v>
      </c>
      <c r="AO353" s="5" t="n">
        <v>0.15</v>
      </c>
      <c r="AP353" s="5" t="n">
        <v>1</v>
      </c>
      <c r="AQ353" s="5" t="n">
        <v>0.756</v>
      </c>
      <c r="AR353" s="5" t="n">
        <v>0.132</v>
      </c>
      <c r="AS353" s="5" t="n">
        <v>0.26</v>
      </c>
      <c r="AT353" s="5" t="n">
        <v>1.016</v>
      </c>
      <c r="AU353" s="5" t="n">
        <v>0</v>
      </c>
      <c r="AV353" s="5" t="n">
        <v>1</v>
      </c>
      <c r="AW353" s="5" t="n">
        <v>0.655</v>
      </c>
      <c r="AX353" s="5" t="n">
        <v>0.132</v>
      </c>
      <c r="AY353" s="5" t="n">
        <v>0.27</v>
      </c>
      <c r="AZ353" s="5" t="n">
        <v>0.926</v>
      </c>
      <c r="BA353" s="5" t="n">
        <v>0</v>
      </c>
      <c r="BB353" s="5" t="n">
        <v>1</v>
      </c>
      <c r="BC353" s="5" t="n">
        <v>0.534</v>
      </c>
      <c r="BD353" s="5" t="n">
        <v>0.132</v>
      </c>
      <c r="BE353" s="5" t="n">
        <v>-0.055</v>
      </c>
      <c r="BF353" s="5" t="n">
        <v>0.479</v>
      </c>
      <c r="BG353" s="5" t="n">
        <v>0</v>
      </c>
      <c r="BH353" s="5" t="n">
        <v>0</v>
      </c>
      <c r="BI353" s="5" t="n">
        <v>0.5679999999999999</v>
      </c>
      <c r="BJ353" s="5" t="n">
        <v>0.132</v>
      </c>
      <c r="BK353" s="5" t="n">
        <v>0.282</v>
      </c>
      <c r="BL353" s="5" t="n">
        <v>0.85</v>
      </c>
      <c r="BM353" s="5" t="n">
        <v>0</v>
      </c>
      <c r="BN353" s="5" t="n">
        <v>1</v>
      </c>
      <c r="BO353" s="5" t="n">
        <v>0</v>
      </c>
      <c r="BP353" s="5" t="n">
        <v>0</v>
      </c>
      <c r="BQ353" s="5" t="n">
        <v>0.177</v>
      </c>
      <c r="BR353" s="5" t="n">
        <v>0</v>
      </c>
      <c r="BS353" s="5" t="n">
        <v>0.5</v>
      </c>
      <c r="BT353" s="5" t="n">
        <v>0</v>
      </c>
      <c r="BU353" s="5" t="n">
        <v>0</v>
      </c>
      <c r="BV353" s="5" t="n">
        <v>0.21</v>
      </c>
      <c r="BW353" s="5" t="n">
        <v>0</v>
      </c>
      <c r="BX353" s="5" t="n">
        <v>0.5</v>
      </c>
      <c r="BY353" s="5" t="n">
        <v>13.646</v>
      </c>
      <c r="BZ353" s="5" t="n">
        <v>0</v>
      </c>
      <c r="CA353" s="5" t="n">
        <v>13.646</v>
      </c>
      <c r="CB353" s="5" t="n">
        <v>0</v>
      </c>
      <c r="CC353" s="5" t="n">
        <v>82.58799999999999</v>
      </c>
      <c r="CD353" s="5" t="n">
        <v>7.95</v>
      </c>
      <c r="CE353" s="5" t="n">
        <v>1.687</v>
      </c>
      <c r="CF353" s="5" t="n">
        <v>94.976</v>
      </c>
      <c r="CG353" s="5" t="n">
        <v>0.15</v>
      </c>
      <c r="CH353" s="5" t="n">
        <v>1</v>
      </c>
      <c r="CI353" s="5" t="n">
        <v>0</v>
      </c>
      <c r="CJ353" s="5" t="n">
        <v>0</v>
      </c>
      <c r="CK353" s="5" t="n">
        <v>0</v>
      </c>
      <c r="CL353" s="5" t="n">
        <v>0</v>
      </c>
      <c r="CM353" s="5" t="n">
        <v>0</v>
      </c>
      <c r="CN353" s="5" t="n">
        <v>0</v>
      </c>
      <c r="CO353" s="5" t="n">
        <v>0</v>
      </c>
      <c r="CP353" s="5" t="n">
        <v>0</v>
      </c>
      <c r="CQ353" s="5" t="n">
        <v>1.387</v>
      </c>
      <c r="CR353" s="5" t="n">
        <v>0</v>
      </c>
      <c r="CS353" s="5" t="n">
        <v>5.529</v>
      </c>
      <c r="CT353" s="5" t="n">
        <v>4.251</v>
      </c>
      <c r="CU353" s="5" t="n">
        <v>10.123</v>
      </c>
    </row>
    <row r="354">
      <c r="A354" s="5" t="inlineStr">
        <is>
          <t>HKG2021</t>
        </is>
      </c>
      <c r="B354" s="5" t="inlineStr">
        <is>
          <t>HKG</t>
        </is>
      </c>
      <c r="C354" s="5" t="inlineStr">
        <is>
          <t>HKG</t>
        </is>
      </c>
      <c r="D354" s="5" t="inlineStr">
        <is>
          <t>Hong Kong SAR</t>
        </is>
      </c>
      <c r="E354" s="5" t="n">
        <v>2021</v>
      </c>
      <c r="F354" s="5" t="n">
        <v>0</v>
      </c>
      <c r="G354" s="5" t="n">
        <v>4.747</v>
      </c>
      <c r="H354" s="5" t="n">
        <v>1.143</v>
      </c>
      <c r="I354" s="5" t="n">
        <v>0</v>
      </c>
      <c r="J354" s="5" t="n">
        <v>4.747</v>
      </c>
      <c r="K354" s="5" t="n">
        <v>0</v>
      </c>
      <c r="L354" s="5" t="n">
        <v>1</v>
      </c>
      <c r="M354" s="5" t="n">
        <v>7.964</v>
      </c>
      <c r="N354" s="5" t="n">
        <v>3.43</v>
      </c>
      <c r="O354" s="5" t="n">
        <v>0</v>
      </c>
      <c r="P354" s="5" t="n">
        <v>7.964</v>
      </c>
      <c r="Q354" s="5" t="n">
        <v>0</v>
      </c>
      <c r="R354" s="5" t="n">
        <v>1</v>
      </c>
      <c r="S354" s="5" t="n">
        <v>10.464</v>
      </c>
      <c r="T354" s="5" t="n">
        <v>6.86</v>
      </c>
      <c r="U354" s="5" t="n">
        <v>0</v>
      </c>
      <c r="V354" s="5" t="n">
        <v>10.464</v>
      </c>
      <c r="W354" s="5" t="n">
        <v>0</v>
      </c>
      <c r="X354" s="5" t="n">
        <v>1</v>
      </c>
      <c r="Y354" s="5" t="n">
        <v>39.729</v>
      </c>
      <c r="Z354" s="5" t="n">
        <v>4.388</v>
      </c>
      <c r="AA354" s="5" t="n">
        <v>-2.984</v>
      </c>
      <c r="AB354" s="5" t="n">
        <v>36.745</v>
      </c>
      <c r="AC354" s="5" t="n">
        <v>0</v>
      </c>
      <c r="AD354" s="5" t="n">
        <v>1</v>
      </c>
      <c r="AE354" s="5" t="n">
        <v>39.686</v>
      </c>
      <c r="AF354" s="5" t="n">
        <v>7.809</v>
      </c>
      <c r="AG354" s="5" t="n">
        <v>-2.941</v>
      </c>
      <c r="AH354" s="5" t="n">
        <v>36.745</v>
      </c>
      <c r="AI354" s="5" t="n">
        <v>0</v>
      </c>
      <c r="AJ354" s="5" t="n">
        <v>1</v>
      </c>
      <c r="AK354" s="5" t="n">
        <v>44.125</v>
      </c>
      <c r="AL354" s="5" t="n">
        <v>21.657</v>
      </c>
      <c r="AM354" s="5" t="n">
        <v>-6.361</v>
      </c>
      <c r="AN354" s="5" t="n">
        <v>37.763</v>
      </c>
      <c r="AO354" s="5" t="n">
        <v>0</v>
      </c>
      <c r="AP354" s="5" t="n">
        <v>1</v>
      </c>
      <c r="AQ354" s="5" t="n">
        <v>0.621</v>
      </c>
      <c r="AR354" s="5" t="n">
        <v>0.114</v>
      </c>
      <c r="AS354" s="5" t="n">
        <v>1.889</v>
      </c>
      <c r="AT354" s="5" t="n">
        <v>2.51</v>
      </c>
      <c r="AU354" s="5" t="n">
        <v>0</v>
      </c>
      <c r="AV354" s="5" t="n">
        <v>1</v>
      </c>
      <c r="AW354" s="5" t="n">
        <v>0.593</v>
      </c>
      <c r="AX354" s="5" t="n">
        <v>0.114</v>
      </c>
      <c r="AY354" s="5" t="n">
        <v>1.54</v>
      </c>
      <c r="AZ354" s="5" t="n">
        <v>2.133</v>
      </c>
      <c r="BA354" s="5" t="n">
        <v>0</v>
      </c>
      <c r="BB354" s="5" t="n">
        <v>1</v>
      </c>
      <c r="BC354" s="5" t="n">
        <v>0.44</v>
      </c>
      <c r="BD354" s="5" t="n">
        <v>0.114</v>
      </c>
      <c r="BE354" s="5" t="n">
        <v>1.705</v>
      </c>
      <c r="BF354" s="5" t="n">
        <v>2.145</v>
      </c>
      <c r="BG354" s="5" t="n">
        <v>0</v>
      </c>
      <c r="BH354" s="5" t="n">
        <v>1</v>
      </c>
      <c r="BI354" s="5" t="n">
        <v>0.5600000000000001</v>
      </c>
      <c r="BJ354" s="5" t="n">
        <v>0.114</v>
      </c>
      <c r="BK354" s="5" t="n">
        <v>0</v>
      </c>
      <c r="BL354" s="5" t="n">
        <v>0.5600000000000001</v>
      </c>
      <c r="BM354" s="5" t="n">
        <v>0</v>
      </c>
      <c r="BN354" s="5" t="n">
        <v>1</v>
      </c>
      <c r="BO354" s="5" t="n">
        <v>0</v>
      </c>
      <c r="BP354" s="5" t="n">
        <v>0</v>
      </c>
      <c r="BQ354" s="5" t="n">
        <v>0.15</v>
      </c>
      <c r="BR354" s="5" t="n">
        <v>0</v>
      </c>
      <c r="BS354" s="5" t="n">
        <v>0.833</v>
      </c>
      <c r="BT354" s="5" t="n">
        <v>0</v>
      </c>
      <c r="BU354" s="5" t="n">
        <v>0</v>
      </c>
      <c r="BV354" s="5" t="n">
        <v>0.152</v>
      </c>
      <c r="BW354" s="5" t="n">
        <v>0</v>
      </c>
      <c r="BX354" s="5" t="n">
        <v>1</v>
      </c>
      <c r="BY354" s="5" t="n">
        <v>11.787</v>
      </c>
      <c r="BZ354" s="5" t="n">
        <v>0</v>
      </c>
      <c r="CA354" s="5" t="n">
        <v>11.787</v>
      </c>
      <c r="CB354" s="5" t="n">
        <v>0</v>
      </c>
      <c r="CC354" s="5" t="n">
        <v>81.69499999999999</v>
      </c>
      <c r="CD354" s="5" t="n">
        <v>7.95</v>
      </c>
      <c r="CE354" s="5" t="n">
        <v>0</v>
      </c>
      <c r="CF354" s="5" t="n">
        <v>81.69499999999999</v>
      </c>
      <c r="CG354" s="5" t="n">
        <v>0</v>
      </c>
      <c r="CH354" s="5" t="n">
        <v>1</v>
      </c>
      <c r="CI354" s="5" t="n">
        <v>0</v>
      </c>
      <c r="CJ354" s="5" t="n">
        <v>0</v>
      </c>
      <c r="CK354" s="5" t="n">
        <v>0</v>
      </c>
      <c r="CL354" s="5" t="n">
        <v>0</v>
      </c>
      <c r="CM354" s="5" t="n">
        <v>0</v>
      </c>
      <c r="CN354" s="5" t="n">
        <v>0</v>
      </c>
      <c r="CO354" s="5" t="n">
        <v>0</v>
      </c>
      <c r="CP354" s="5" t="n">
        <v>0</v>
      </c>
      <c r="CQ354" s="5" t="n">
        <v>1.198</v>
      </c>
      <c r="CR354" s="5" t="n">
        <v>0</v>
      </c>
      <c r="CS354" s="5" t="n">
        <v>4.776</v>
      </c>
      <c r="CT354" s="5" t="n">
        <v>3.604</v>
      </c>
      <c r="CU354" s="5" t="n">
        <v>9.127000000000001</v>
      </c>
    </row>
    <row r="355">
      <c r="A355" s="5" t="inlineStr">
        <is>
          <t>HKG2022</t>
        </is>
      </c>
      <c r="B355" s="5" t="inlineStr">
        <is>
          <t>HKG</t>
        </is>
      </c>
      <c r="C355" s="5" t="inlineStr">
        <is>
          <t>HKG</t>
        </is>
      </c>
      <c r="D355" s="5" t="inlineStr">
        <is>
          <t>Hong Kong SAR</t>
        </is>
      </c>
      <c r="E355" s="5" t="n">
        <v>2022</v>
      </c>
      <c r="F355" s="5" t="n">
        <v>0</v>
      </c>
      <c r="G355" s="5" t="n">
        <v>8.788</v>
      </c>
      <c r="H355" s="5" t="n">
        <v>1.235</v>
      </c>
      <c r="I355" s="5" t="n">
        <v>0</v>
      </c>
      <c r="J355" s="5" t="n">
        <v>8.788</v>
      </c>
      <c r="K355" s="5" t="n">
        <v>0</v>
      </c>
      <c r="L355" s="5" t="n">
        <v>1</v>
      </c>
      <c r="M355" s="5" t="n">
        <v>9.782999999999999</v>
      </c>
      <c r="N355" s="5" t="n">
        <v>3.704</v>
      </c>
      <c r="O355" s="5" t="n">
        <v>0</v>
      </c>
      <c r="P355" s="5" t="n">
        <v>9.782999999999999</v>
      </c>
      <c r="Q355" s="5" t="n">
        <v>0</v>
      </c>
      <c r="R355" s="5" t="n">
        <v>1</v>
      </c>
      <c r="S355" s="5" t="n">
        <v>14.962</v>
      </c>
      <c r="T355" s="5" t="n">
        <v>7.408</v>
      </c>
      <c r="U355" s="5" t="n">
        <v>0</v>
      </c>
      <c r="V355" s="5" t="n">
        <v>14.962</v>
      </c>
      <c r="W355" s="5" t="n">
        <v>0</v>
      </c>
      <c r="X355" s="5" t="n">
        <v>1</v>
      </c>
      <c r="Y355" s="5" t="n">
        <v>42.267</v>
      </c>
      <c r="Z355" s="5" t="n">
        <v>4.434</v>
      </c>
      <c r="AA355" s="5" t="n">
        <v>-2.985</v>
      </c>
      <c r="AB355" s="5" t="n">
        <v>39.283</v>
      </c>
      <c r="AC355" s="5" t="n">
        <v>0</v>
      </c>
      <c r="AD355" s="5" t="n">
        <v>1</v>
      </c>
      <c r="AE355" s="5" t="n">
        <v>42.315</v>
      </c>
      <c r="AF355" s="5" t="n">
        <v>7.844</v>
      </c>
      <c r="AG355" s="5" t="n">
        <v>-3.032</v>
      </c>
      <c r="AH355" s="5" t="n">
        <v>39.283</v>
      </c>
      <c r="AI355" s="5" t="n">
        <v>0</v>
      </c>
      <c r="AJ355" s="5" t="n">
        <v>1</v>
      </c>
      <c r="AK355" s="5" t="n">
        <v>47.254</v>
      </c>
      <c r="AL355" s="5" t="n">
        <v>22.566</v>
      </c>
      <c r="AM355" s="5" t="n">
        <v>-7.404</v>
      </c>
      <c r="AN355" s="5" t="n">
        <v>39.85</v>
      </c>
      <c r="AO355" s="5" t="n">
        <v>0</v>
      </c>
      <c r="AP355" s="5" t="n">
        <v>1</v>
      </c>
      <c r="AQ355" s="5" t="n">
        <v>0.847</v>
      </c>
      <c r="AR355" s="5" t="n">
        <v>0.123</v>
      </c>
      <c r="AS355" s="5" t="n">
        <v>2.052</v>
      </c>
      <c r="AT355" s="5" t="n">
        <v>2.899</v>
      </c>
      <c r="AU355" s="5" t="n">
        <v>0</v>
      </c>
      <c r="AV355" s="5" t="n">
        <v>1</v>
      </c>
      <c r="AW355" s="5" t="n">
        <v>0.947</v>
      </c>
      <c r="AX355" s="5" t="n">
        <v>0.123</v>
      </c>
      <c r="AY355" s="5" t="n">
        <v>1.685</v>
      </c>
      <c r="AZ355" s="5" t="n">
        <v>2.632</v>
      </c>
      <c r="BA355" s="5" t="n">
        <v>0</v>
      </c>
      <c r="BB355" s="5" t="n">
        <v>1</v>
      </c>
      <c r="BC355" s="5" t="n">
        <v>0.589</v>
      </c>
      <c r="BD355" s="5" t="n">
        <v>0.123</v>
      </c>
      <c r="BE355" s="5" t="n">
        <v>1.74</v>
      </c>
      <c r="BF355" s="5" t="n">
        <v>2.329</v>
      </c>
      <c r="BG355" s="5" t="n">
        <v>0</v>
      </c>
      <c r="BH355" s="5" t="n">
        <v>1</v>
      </c>
      <c r="BI355" s="5" t="n">
        <v>0.6889999999999999</v>
      </c>
      <c r="BJ355" s="5" t="n">
        <v>0.123</v>
      </c>
      <c r="BK355" s="5" t="n">
        <v>0</v>
      </c>
      <c r="BL355" s="5" t="n">
        <v>0.6889999999999999</v>
      </c>
      <c r="BM355" s="5" t="n">
        <v>0</v>
      </c>
      <c r="BN355" s="5" t="n">
        <v>1</v>
      </c>
      <c r="BO355" s="5" t="n">
        <v>0</v>
      </c>
      <c r="BP355" s="5" t="n">
        <v>0</v>
      </c>
      <c r="BQ355" s="5" t="n">
        <v>0.164</v>
      </c>
      <c r="BR355" s="5" t="n">
        <v>0</v>
      </c>
      <c r="BS355" s="5" t="n">
        <v>0.833</v>
      </c>
      <c r="BT355" s="5" t="n">
        <v>0</v>
      </c>
      <c r="BU355" s="5" t="n">
        <v>0</v>
      </c>
      <c r="BV355" s="5" t="n">
        <v>0.17</v>
      </c>
      <c r="BW355" s="5" t="n">
        <v>0</v>
      </c>
      <c r="BX355" s="5" t="n">
        <v>1</v>
      </c>
      <c r="BY355" s="5" t="n">
        <v>12.729</v>
      </c>
      <c r="BZ355" s="5" t="n">
        <v>0</v>
      </c>
      <c r="CA355" s="5" t="n">
        <v>12.729</v>
      </c>
      <c r="CB355" s="5" t="n">
        <v>0</v>
      </c>
      <c r="CC355" s="5" t="n">
        <v>102.477</v>
      </c>
      <c r="CD355" s="5" t="n">
        <v>7.95</v>
      </c>
      <c r="CE355" s="5" t="n">
        <v>0</v>
      </c>
      <c r="CF355" s="5" t="n">
        <v>102.477</v>
      </c>
      <c r="CG355" s="5" t="n">
        <v>0</v>
      </c>
      <c r="CH355" s="5" t="n">
        <v>1</v>
      </c>
      <c r="CI355" s="5" t="n">
        <v>0</v>
      </c>
      <c r="CJ355" s="5" t="n">
        <v>0</v>
      </c>
      <c r="CK355" s="5" t="n">
        <v>0</v>
      </c>
      <c r="CL355" s="5" t="n">
        <v>0</v>
      </c>
      <c r="CM355" s="5" t="n">
        <v>0</v>
      </c>
      <c r="CN355" s="5" t="n">
        <v>0</v>
      </c>
      <c r="CO355" s="5" t="n">
        <v>0</v>
      </c>
      <c r="CP355" s="5" t="n">
        <v>0</v>
      </c>
      <c r="CQ355" s="5" t="n">
        <v>1.294</v>
      </c>
      <c r="CR355" s="5" t="n">
        <v>0</v>
      </c>
      <c r="CS355" s="5" t="n">
        <v>5.158</v>
      </c>
      <c r="CT355" s="5" t="n">
        <v>7.554</v>
      </c>
      <c r="CU355" s="5" t="n">
        <v>11.574</v>
      </c>
    </row>
    <row r="356">
      <c r="A356" s="5" t="inlineStr">
        <is>
          <t>HKG2023</t>
        </is>
      </c>
      <c r="B356" s="5" t="inlineStr">
        <is>
          <t>HKG</t>
        </is>
      </c>
      <c r="C356" s="5" t="inlineStr">
        <is>
          <t>HKG</t>
        </is>
      </c>
      <c r="D356" s="5" t="inlineStr">
        <is>
          <t>Hong Kong SAR</t>
        </is>
      </c>
      <c r="E356" s="5" t="n">
        <v>2023</v>
      </c>
      <c r="F356" s="5" t="n">
        <v>0</v>
      </c>
      <c r="G356" s="5" t="n">
        <v>5.77</v>
      </c>
      <c r="H356" s="5" t="n">
        <v>1.286</v>
      </c>
      <c r="I356" s="5" t="n">
        <v>0</v>
      </c>
      <c r="J356" s="5" t="n">
        <v>5.77</v>
      </c>
      <c r="K356" s="5" t="n">
        <v>0</v>
      </c>
      <c r="L356" s="5" t="n">
        <v>1</v>
      </c>
      <c r="M356" s="5" t="n">
        <v>7.886</v>
      </c>
      <c r="N356" s="5" t="n">
        <v>3.857</v>
      </c>
      <c r="O356" s="5" t="n">
        <v>0</v>
      </c>
      <c r="P356" s="5" t="n">
        <v>7.886</v>
      </c>
      <c r="Q356" s="5" t="n">
        <v>0</v>
      </c>
      <c r="R356" s="5" t="n">
        <v>1</v>
      </c>
      <c r="S356" s="5" t="n">
        <v>12.198</v>
      </c>
      <c r="T356" s="5" t="n">
        <v>7.714</v>
      </c>
      <c r="U356" s="5" t="n">
        <v>0</v>
      </c>
      <c r="V356" s="5" t="n">
        <v>12.198</v>
      </c>
      <c r="W356" s="5" t="n">
        <v>0</v>
      </c>
      <c r="X356" s="5" t="n">
        <v>1</v>
      </c>
      <c r="Y356" s="5" t="n">
        <v>35.424</v>
      </c>
      <c r="Z356" s="5" t="n">
        <v>3.968</v>
      </c>
      <c r="AA356" s="5" t="n">
        <v>3.114</v>
      </c>
      <c r="AB356" s="5" t="n">
        <v>38.538</v>
      </c>
      <c r="AC356" s="5" t="n">
        <v>0</v>
      </c>
      <c r="AD356" s="5" t="n">
        <v>1</v>
      </c>
      <c r="AE356" s="5" t="n">
        <v>35.523</v>
      </c>
      <c r="AF356" s="5" t="n">
        <v>7.075</v>
      </c>
      <c r="AG356" s="5" t="n">
        <v>3.015</v>
      </c>
      <c r="AH356" s="5" t="n">
        <v>38.538</v>
      </c>
      <c r="AI356" s="5" t="n">
        <v>0</v>
      </c>
      <c r="AJ356" s="5" t="n">
        <v>1</v>
      </c>
      <c r="AK356" s="5" t="n">
        <v>40.666</v>
      </c>
      <c r="AL356" s="5" t="n">
        <v>20.145</v>
      </c>
      <c r="AM356" s="5" t="n">
        <v>-1.125</v>
      </c>
      <c r="AN356" s="5" t="n">
        <v>39.54</v>
      </c>
      <c r="AO356" s="5" t="n">
        <v>0</v>
      </c>
      <c r="AP356" s="5" t="n">
        <v>1</v>
      </c>
      <c r="AQ356" s="5" t="n">
        <v>0.749</v>
      </c>
      <c r="AR356" s="5" t="n">
        <v>0.129</v>
      </c>
      <c r="AS356" s="5" t="n">
        <v>2.268</v>
      </c>
      <c r="AT356" s="5" t="n">
        <v>3.016</v>
      </c>
      <c r="AU356" s="5" t="n">
        <v>0</v>
      </c>
      <c r="AV356" s="5" t="n">
        <v>1</v>
      </c>
      <c r="AW356" s="5" t="n">
        <v>0.783</v>
      </c>
      <c r="AX356" s="5" t="n">
        <v>0.129</v>
      </c>
      <c r="AY356" s="5" t="n">
        <v>1.983</v>
      </c>
      <c r="AZ356" s="5" t="n">
        <v>2.765</v>
      </c>
      <c r="BA356" s="5" t="n">
        <v>0</v>
      </c>
      <c r="BB356" s="5" t="n">
        <v>1</v>
      </c>
      <c r="BC356" s="5" t="n">
        <v>0.527</v>
      </c>
      <c r="BD356" s="5" t="n">
        <v>0.129</v>
      </c>
      <c r="BE356" s="5" t="n">
        <v>1.888</v>
      </c>
      <c r="BF356" s="5" t="n">
        <v>2.416</v>
      </c>
      <c r="BG356" s="5" t="n">
        <v>0</v>
      </c>
      <c r="BH356" s="5" t="n">
        <v>1</v>
      </c>
      <c r="BI356" s="5" t="n">
        <v>0.64</v>
      </c>
      <c r="BJ356" s="5" t="n">
        <v>0.129</v>
      </c>
      <c r="BK356" s="5" t="n">
        <v>0</v>
      </c>
      <c r="BL356" s="5" t="n">
        <v>0.64</v>
      </c>
      <c r="BM356" s="5" t="n">
        <v>0</v>
      </c>
      <c r="BN356" s="5" t="n">
        <v>1</v>
      </c>
      <c r="BO356" s="5" t="n">
        <v>0</v>
      </c>
      <c r="BP356" s="5" t="n">
        <v>0</v>
      </c>
      <c r="BQ356" s="5" t="n">
        <v>0.184</v>
      </c>
      <c r="BR356" s="5" t="n">
        <v>0</v>
      </c>
      <c r="BS356" s="5" t="n">
        <v>0.833</v>
      </c>
      <c r="BT356" s="5" t="n">
        <v>0</v>
      </c>
      <c r="BU356" s="5" t="n">
        <v>0</v>
      </c>
      <c r="BV356" s="5" t="n">
        <v>0.198</v>
      </c>
      <c r="BW356" s="5" t="n">
        <v>0</v>
      </c>
      <c r="BX356" s="5" t="n">
        <v>1</v>
      </c>
      <c r="BY356" s="5" t="n">
        <v>13.254</v>
      </c>
      <c r="BZ356" s="5" t="n">
        <v>0</v>
      </c>
      <c r="CA356" s="5" t="n">
        <v>13.254</v>
      </c>
      <c r="CB356" s="5" t="n">
        <v>0</v>
      </c>
      <c r="CC356" s="5" t="n">
        <v>87.07899999999999</v>
      </c>
      <c r="CD356" s="5" t="n">
        <v>7.95</v>
      </c>
      <c r="CE356" s="5" t="n">
        <v>0</v>
      </c>
      <c r="CF356" s="5" t="n">
        <v>87.07899999999999</v>
      </c>
      <c r="CG356" s="5" t="n">
        <v>0</v>
      </c>
      <c r="CH356" s="5" t="n">
        <v>1</v>
      </c>
      <c r="CI356" s="5" t="n">
        <v>0</v>
      </c>
      <c r="CJ356" s="5" t="n">
        <v>0</v>
      </c>
      <c r="CK356" s="5" t="n">
        <v>0</v>
      </c>
      <c r="CL356" s="5" t="n">
        <v>0</v>
      </c>
      <c r="CM356" s="5" t="n">
        <v>0</v>
      </c>
      <c r="CN356" s="5" t="n">
        <v>0</v>
      </c>
      <c r="CO356" s="5" t="n">
        <v>0</v>
      </c>
      <c r="CP356" s="5" t="n">
        <v>0</v>
      </c>
      <c r="CQ356" s="5" t="n">
        <v>1.348</v>
      </c>
      <c r="CR356" s="5" t="n">
        <v>0</v>
      </c>
      <c r="CS356" s="5" t="n">
        <v>4.68</v>
      </c>
      <c r="CT356" s="5" t="n">
        <v>4.484</v>
      </c>
      <c r="CU356" s="5" t="n">
        <v>4.68</v>
      </c>
    </row>
    <row r="357">
      <c r="A357" s="5" t="inlineStr">
        <is>
          <t>HKG2024</t>
        </is>
      </c>
      <c r="B357" s="5" t="inlineStr">
        <is>
          <t>HKG</t>
        </is>
      </c>
      <c r="C357" s="5" t="inlineStr">
        <is>
          <t>HKG</t>
        </is>
      </c>
      <c r="D357" s="5" t="inlineStr">
        <is>
          <t>Hong Kong SAR</t>
        </is>
      </c>
      <c r="E357" s="5" t="n">
        <v>2024</v>
      </c>
      <c r="F357" s="5" t="n">
        <v>0</v>
      </c>
      <c r="G357" s="5" t="n">
        <v>4.833</v>
      </c>
      <c r="H357" s="5" t="n">
        <v>1.324</v>
      </c>
      <c r="I357" s="5" t="n">
        <v>0</v>
      </c>
      <c r="J357" s="5" t="n">
        <v>4.833</v>
      </c>
      <c r="K357" s="5" t="n">
        <v>0</v>
      </c>
      <c r="L357" s="5" t="n">
        <v>1</v>
      </c>
      <c r="M357" s="5" t="n">
        <v>7.124</v>
      </c>
      <c r="N357" s="5" t="n">
        <v>3.971</v>
      </c>
      <c r="O357" s="5" t="n">
        <v>0</v>
      </c>
      <c r="P357" s="5" t="n">
        <v>7.124</v>
      </c>
      <c r="Q357" s="5" t="n">
        <v>0</v>
      </c>
      <c r="R357" s="5" t="n">
        <v>1</v>
      </c>
      <c r="S357" s="5" t="n">
        <v>11.451</v>
      </c>
      <c r="T357" s="5" t="n">
        <v>7.942</v>
      </c>
      <c r="U357" s="5" t="n">
        <v>0</v>
      </c>
      <c r="V357" s="5" t="n">
        <v>11.451</v>
      </c>
      <c r="W357" s="5" t="n">
        <v>0</v>
      </c>
      <c r="X357" s="5" t="n">
        <v>1</v>
      </c>
      <c r="Y357" s="5" t="n">
        <v>39.742</v>
      </c>
      <c r="Z357" s="5" t="n">
        <v>5.018</v>
      </c>
      <c r="AA357" s="5" t="n">
        <v>0</v>
      </c>
      <c r="AB357" s="5" t="n">
        <v>39.742</v>
      </c>
      <c r="AC357" s="5" t="n">
        <v>0</v>
      </c>
      <c r="AD357" s="5" t="n">
        <v>1</v>
      </c>
      <c r="AE357" s="5" t="n">
        <v>39.742</v>
      </c>
      <c r="AF357" s="5" t="n">
        <v>8.706</v>
      </c>
      <c r="AG357" s="5" t="n">
        <v>0</v>
      </c>
      <c r="AH357" s="5" t="n">
        <v>39.742</v>
      </c>
      <c r="AI357" s="5" t="n">
        <v>0</v>
      </c>
      <c r="AJ357" s="5" t="n">
        <v>1</v>
      </c>
      <c r="AK357" s="5" t="n">
        <v>44.582</v>
      </c>
      <c r="AL357" s="5" t="n">
        <v>22.676</v>
      </c>
      <c r="AM357" s="5" t="n">
        <v>-3.843</v>
      </c>
      <c r="AN357" s="5" t="n">
        <v>40.739</v>
      </c>
      <c r="AO357" s="5" t="n">
        <v>0</v>
      </c>
      <c r="AP357" s="5" t="n">
        <v>1</v>
      </c>
      <c r="AQ357" s="5" t="n">
        <v>0.72</v>
      </c>
      <c r="AR357" s="5" t="n">
        <v>0.132</v>
      </c>
      <c r="AS357" s="5" t="n">
        <v>2.506</v>
      </c>
      <c r="AT357" s="5" t="n">
        <v>3.226</v>
      </c>
      <c r="AU357" s="5" t="n">
        <v>0</v>
      </c>
      <c r="AV357" s="5" t="n">
        <v>1</v>
      </c>
      <c r="AW357" s="5" t="n">
        <v>0.734</v>
      </c>
      <c r="AX357" s="5" t="n">
        <v>0.132</v>
      </c>
      <c r="AY357" s="5" t="n">
        <v>2.349</v>
      </c>
      <c r="AZ357" s="5" t="n">
        <v>3.083</v>
      </c>
      <c r="BA357" s="5" t="n">
        <v>0</v>
      </c>
      <c r="BB357" s="5" t="n">
        <v>1</v>
      </c>
      <c r="BC357" s="5" t="n">
        <v>0.51</v>
      </c>
      <c r="BD357" s="5" t="n">
        <v>0.132</v>
      </c>
      <c r="BE357" s="5" t="n">
        <v>1.973</v>
      </c>
      <c r="BF357" s="5" t="n">
        <v>2.483</v>
      </c>
      <c r="BG357" s="5" t="n">
        <v>0</v>
      </c>
      <c r="BH357" s="5" t="n">
        <v>1</v>
      </c>
      <c r="BI357" s="5" t="n">
        <v>0.652</v>
      </c>
      <c r="BJ357" s="5" t="n">
        <v>0.132</v>
      </c>
      <c r="BK357" s="5" t="n">
        <v>0</v>
      </c>
      <c r="BL357" s="5" t="n">
        <v>0.652</v>
      </c>
      <c r="BM357" s="5" t="n">
        <v>0</v>
      </c>
      <c r="BN357" s="5" t="n">
        <v>1</v>
      </c>
      <c r="BO357" s="5" t="n">
        <v>0</v>
      </c>
      <c r="BP357" s="5" t="n">
        <v>0</v>
      </c>
      <c r="BQ357" s="5" t="n">
        <v>0.17</v>
      </c>
      <c r="BR357" s="5" t="n">
        <v>0</v>
      </c>
      <c r="BS357" s="5" t="n">
        <v>0.833</v>
      </c>
      <c r="BT357" s="5" t="n">
        <v>0</v>
      </c>
      <c r="BU357" s="5" t="n">
        <v>0</v>
      </c>
      <c r="BV357" s="5" t="n">
        <v>0.179</v>
      </c>
      <c r="BW357" s="5" t="n">
        <v>0</v>
      </c>
      <c r="BX357" s="5" t="n">
        <v>1</v>
      </c>
      <c r="BY357" s="5" t="n">
        <v>13.646</v>
      </c>
      <c r="BZ357" s="5" t="n">
        <v>0</v>
      </c>
      <c r="CA357" s="5" t="n">
        <v>13.646</v>
      </c>
      <c r="CB357" s="5" t="n">
        <v>0</v>
      </c>
      <c r="CC357" s="5" t="n">
        <v>86.38500000000001</v>
      </c>
      <c r="CD357" s="5" t="n">
        <v>7.95</v>
      </c>
      <c r="CE357" s="5" t="n">
        <v>0</v>
      </c>
      <c r="CF357" s="5" t="n">
        <v>86.38500000000001</v>
      </c>
      <c r="CG357" s="5" t="n">
        <v>0</v>
      </c>
      <c r="CH357" s="5" t="n">
        <v>1</v>
      </c>
      <c r="CI357" s="5" t="n">
        <v>0</v>
      </c>
      <c r="CJ357" s="5" t="n">
        <v>0</v>
      </c>
      <c r="CK357" s="5" t="n">
        <v>0</v>
      </c>
      <c r="CL357" s="5" t="n">
        <v>0</v>
      </c>
      <c r="CM357" s="5" t="n">
        <v>0</v>
      </c>
      <c r="CN357" s="5" t="n">
        <v>0</v>
      </c>
      <c r="CO357" s="5" t="n">
        <v>0</v>
      </c>
      <c r="CP357" s="5" t="n">
        <v>0</v>
      </c>
      <c r="CQ357" s="5" t="n">
        <v>1.387</v>
      </c>
      <c r="CR357" s="5" t="n">
        <v>0</v>
      </c>
      <c r="CS357" s="5" t="n">
        <v>4.07</v>
      </c>
      <c r="CT357" s="5" t="n">
        <v>3.509</v>
      </c>
      <c r="CU357" s="5" t="n">
        <v>4.07</v>
      </c>
    </row>
    <row r="358">
      <c r="A358" s="5" t="inlineStr">
        <is>
          <t>HUN2021</t>
        </is>
      </c>
      <c r="B358" s="5" t="inlineStr">
        <is>
          <t>HUN</t>
        </is>
      </c>
      <c r="C358" s="5" t="inlineStr">
        <is>
          <t>HUN</t>
        </is>
      </c>
      <c r="D358" s="5" t="inlineStr">
        <is>
          <t>Hungary</t>
        </is>
      </c>
      <c r="E358" s="5" t="n">
        <v>2021</v>
      </c>
      <c r="F358" s="5" t="n">
        <v>0.27</v>
      </c>
      <c r="G358" s="5" t="n">
        <v>4.784</v>
      </c>
      <c r="H358" s="5" t="n">
        <v>0.9320000000000001</v>
      </c>
      <c r="I358" s="5" t="n">
        <v>1.023</v>
      </c>
      <c r="J358" s="5" t="n">
        <v>5.807</v>
      </c>
      <c r="K358" s="5" t="n">
        <v>0</v>
      </c>
      <c r="L358" s="5" t="n">
        <v>1</v>
      </c>
      <c r="M358" s="5" t="n">
        <v>7.131</v>
      </c>
      <c r="N358" s="5" t="n">
        <v>2.796</v>
      </c>
      <c r="O358" s="5" t="n">
        <v>1.06</v>
      </c>
      <c r="P358" s="5" t="n">
        <v>8.192</v>
      </c>
      <c r="Q358" s="5" t="n">
        <v>0</v>
      </c>
      <c r="R358" s="5" t="n">
        <v>1</v>
      </c>
      <c r="S358" s="5" t="n">
        <v>5.602</v>
      </c>
      <c r="T358" s="5" t="n">
        <v>3.472</v>
      </c>
      <c r="U358" s="5" t="n">
        <v>0.036</v>
      </c>
      <c r="V358" s="5" t="n">
        <v>7.16</v>
      </c>
      <c r="W358" s="5" t="n">
        <v>0.27</v>
      </c>
      <c r="X358" s="5" t="n">
        <v>1</v>
      </c>
      <c r="Y358" s="5" t="n">
        <v>17.959</v>
      </c>
      <c r="Z358" s="5" t="n">
        <v>1.984</v>
      </c>
      <c r="AA358" s="5" t="n">
        <v>-6.131</v>
      </c>
      <c r="AB358" s="5" t="n">
        <v>11.828</v>
      </c>
      <c r="AC358" s="5" t="n">
        <v>0</v>
      </c>
      <c r="AD358" s="5" t="n">
        <v>1</v>
      </c>
      <c r="AE358" s="5" t="n">
        <v>17.915</v>
      </c>
      <c r="AF358" s="5" t="n">
        <v>3.525</v>
      </c>
      <c r="AG358" s="5" t="n">
        <v>-6.087</v>
      </c>
      <c r="AH358" s="5" t="n">
        <v>11.828</v>
      </c>
      <c r="AI358" s="5" t="n">
        <v>0</v>
      </c>
      <c r="AJ358" s="5" t="n">
        <v>1</v>
      </c>
      <c r="AK358" s="5" t="n">
        <v>20.226</v>
      </c>
      <c r="AL358" s="5" t="n">
        <v>9.927</v>
      </c>
      <c r="AM358" s="5" t="n">
        <v>-12.316</v>
      </c>
      <c r="AN358" s="5" t="n">
        <v>10.046</v>
      </c>
      <c r="AO358" s="5" t="n">
        <v>0</v>
      </c>
      <c r="AP358" s="5" t="n">
        <v>0</v>
      </c>
      <c r="AQ358" s="5" t="n">
        <v>0.619</v>
      </c>
      <c r="AR358" s="5" t="n">
        <v>0.114</v>
      </c>
      <c r="AS358" s="5" t="n">
        <v>0.526</v>
      </c>
      <c r="AT358" s="5" t="n">
        <v>1.455</v>
      </c>
      <c r="AU358" s="5" t="n">
        <v>0.27</v>
      </c>
      <c r="AV358" s="5" t="n">
        <v>1</v>
      </c>
      <c r="AW358" s="5" t="n">
        <v>0.599</v>
      </c>
      <c r="AX358" s="5" t="n">
        <v>0.114</v>
      </c>
      <c r="AY358" s="5" t="n">
        <v>0.5580000000000001</v>
      </c>
      <c r="AZ358" s="5" t="n">
        <v>1.47</v>
      </c>
      <c r="BA358" s="5" t="n">
        <v>0.27</v>
      </c>
      <c r="BB358" s="5" t="n">
        <v>1</v>
      </c>
      <c r="BC358" s="5" t="n">
        <v>0.439</v>
      </c>
      <c r="BD358" s="5" t="n">
        <v>0.114</v>
      </c>
      <c r="BE358" s="5" t="n">
        <v>0.284</v>
      </c>
      <c r="BF358" s="5" t="n">
        <v>0.919</v>
      </c>
      <c r="BG358" s="5" t="n">
        <v>0.27</v>
      </c>
      <c r="BH358" s="5" t="n">
        <v>1</v>
      </c>
      <c r="BI358" s="5" t="n">
        <v>0.505</v>
      </c>
      <c r="BJ358" s="5" t="n">
        <v>0.114</v>
      </c>
      <c r="BK358" s="5" t="n">
        <v>0.653</v>
      </c>
      <c r="BL358" s="5" t="n">
        <v>1.471</v>
      </c>
      <c r="BM358" s="5" t="n">
        <v>0.27</v>
      </c>
      <c r="BN358" s="5" t="n">
        <v>1</v>
      </c>
      <c r="BO358" s="5" t="n">
        <v>0</v>
      </c>
      <c r="BP358" s="5" t="n">
        <v>0.008</v>
      </c>
      <c r="BQ358" s="5" t="n">
        <v>0.098</v>
      </c>
      <c r="BR358" s="5" t="n">
        <v>0</v>
      </c>
      <c r="BS358" s="5" t="n">
        <v>0.833</v>
      </c>
      <c r="BT358" s="5" t="n">
        <v>0</v>
      </c>
      <c r="BU358" s="5" t="n">
        <v>0</v>
      </c>
      <c r="BV358" s="5" t="n">
        <v>0.119</v>
      </c>
      <c r="BW358" s="5" t="n">
        <v>0.27</v>
      </c>
      <c r="BX358" s="5" t="n">
        <v>1</v>
      </c>
      <c r="BY358" s="5" t="n">
        <v>11.787</v>
      </c>
      <c r="BZ358" s="5" t="n">
        <v>0</v>
      </c>
      <c r="CA358" s="5" t="n">
        <v>11.787</v>
      </c>
      <c r="CB358" s="5" t="n">
        <v>0</v>
      </c>
      <c r="CC358" s="5" t="n">
        <v>78.125</v>
      </c>
      <c r="CD358" s="5" t="n">
        <v>7.95</v>
      </c>
      <c r="CE358" s="5" t="n">
        <v>110.456</v>
      </c>
      <c r="CF358" s="5" t="n">
        <v>239.498</v>
      </c>
      <c r="CG358" s="5" t="n">
        <v>0.27</v>
      </c>
      <c r="CH358" s="5" t="n">
        <v>1</v>
      </c>
      <c r="CI358" s="5" t="n">
        <v>0</v>
      </c>
      <c r="CJ358" s="5" t="n">
        <v>0</v>
      </c>
      <c r="CK358" s="5" t="n">
        <v>0</v>
      </c>
      <c r="CL358" s="5" t="n">
        <v>0</v>
      </c>
      <c r="CM358" s="5" t="n">
        <v>0</v>
      </c>
      <c r="CN358" s="5" t="n">
        <v>0</v>
      </c>
      <c r="CO358" s="5" t="n">
        <v>0</v>
      </c>
      <c r="CP358" s="5" t="n">
        <v>0.37</v>
      </c>
      <c r="CQ358" s="5" t="n">
        <v>1.198</v>
      </c>
      <c r="CR358" s="5" t="n">
        <v>0</v>
      </c>
      <c r="CS358" s="5" t="n">
        <v>3.093</v>
      </c>
      <c r="CT358" s="5" t="n">
        <v>5.408</v>
      </c>
      <c r="CU358" s="5" t="n">
        <v>12.007</v>
      </c>
    </row>
    <row r="359">
      <c r="A359" s="5" t="inlineStr">
        <is>
          <t>HUN2022</t>
        </is>
      </c>
      <c r="B359" s="5" t="inlineStr">
        <is>
          <t>HUN</t>
        </is>
      </c>
      <c r="C359" s="5" t="inlineStr">
        <is>
          <t>HUN</t>
        </is>
      </c>
      <c r="D359" s="5" t="inlineStr">
        <is>
          <t>Hungary</t>
        </is>
      </c>
      <c r="E359" s="5" t="n">
        <v>2022</v>
      </c>
      <c r="F359" s="5" t="n">
        <v>0.27</v>
      </c>
      <c r="G359" s="5" t="n">
        <v>4.052</v>
      </c>
      <c r="H359" s="5" t="n">
        <v>0.928</v>
      </c>
      <c r="I359" s="5" t="n">
        <v>8.752000000000001</v>
      </c>
      <c r="J359" s="5" t="n">
        <v>12.804</v>
      </c>
      <c r="K359" s="5" t="n">
        <v>0</v>
      </c>
      <c r="L359" s="5" t="n">
        <v>1</v>
      </c>
      <c r="M359" s="5" t="n">
        <v>8.563000000000001</v>
      </c>
      <c r="N359" s="5" t="n">
        <v>2.785</v>
      </c>
      <c r="O359" s="5" t="n">
        <v>8.436999999999999</v>
      </c>
      <c r="P359" s="5" t="n">
        <v>17</v>
      </c>
      <c r="Q359" s="5" t="n">
        <v>0</v>
      </c>
      <c r="R359" s="5" t="n">
        <v>1</v>
      </c>
      <c r="S359" s="5" t="n">
        <v>5.701</v>
      </c>
      <c r="T359" s="5" t="n">
        <v>2.792</v>
      </c>
      <c r="U359" s="5" t="n">
        <v>0.038</v>
      </c>
      <c r="V359" s="5" t="n">
        <v>7.288</v>
      </c>
      <c r="W359" s="5" t="n">
        <v>0.27</v>
      </c>
      <c r="X359" s="5" t="n">
        <v>1</v>
      </c>
      <c r="Y359" s="5" t="n">
        <v>43.743</v>
      </c>
      <c r="Z359" s="5" t="n">
        <v>4.589</v>
      </c>
      <c r="AA359" s="5" t="n">
        <v>-7.658</v>
      </c>
      <c r="AB359" s="5" t="n">
        <v>36.085</v>
      </c>
      <c r="AC359" s="5" t="n">
        <v>0</v>
      </c>
      <c r="AD359" s="5" t="n">
        <v>1</v>
      </c>
      <c r="AE359" s="5" t="n">
        <v>43.791</v>
      </c>
      <c r="AF359" s="5" t="n">
        <v>8.118</v>
      </c>
      <c r="AG359" s="5" t="n">
        <v>-7.706</v>
      </c>
      <c r="AH359" s="5" t="n">
        <v>36.085</v>
      </c>
      <c r="AI359" s="5" t="n">
        <v>0</v>
      </c>
      <c r="AJ359" s="5" t="n">
        <v>1</v>
      </c>
      <c r="AK359" s="5" t="n">
        <v>46.65</v>
      </c>
      <c r="AL359" s="5" t="n">
        <v>22.277</v>
      </c>
      <c r="AM359" s="5" t="n">
        <v>-39.278</v>
      </c>
      <c r="AN359" s="5" t="n">
        <v>9.363</v>
      </c>
      <c r="AO359" s="5" t="n">
        <v>0</v>
      </c>
      <c r="AP359" s="5" t="n">
        <v>0</v>
      </c>
      <c r="AQ359" s="5" t="n">
        <v>0.861</v>
      </c>
      <c r="AR359" s="5" t="n">
        <v>0.123</v>
      </c>
      <c r="AS359" s="5" t="n">
        <v>0.251</v>
      </c>
      <c r="AT359" s="5" t="n">
        <v>1.412</v>
      </c>
      <c r="AU359" s="5" t="n">
        <v>0.27</v>
      </c>
      <c r="AV359" s="5" t="n">
        <v>1</v>
      </c>
      <c r="AW359" s="5" t="n">
        <v>0.986</v>
      </c>
      <c r="AX359" s="5" t="n">
        <v>0.123</v>
      </c>
      <c r="AY359" s="5" t="n">
        <v>0.265</v>
      </c>
      <c r="AZ359" s="5" t="n">
        <v>1.589</v>
      </c>
      <c r="BA359" s="5" t="n">
        <v>0.27</v>
      </c>
      <c r="BB359" s="5" t="n">
        <v>1</v>
      </c>
      <c r="BC359" s="5" t="n">
        <v>0.598</v>
      </c>
      <c r="BD359" s="5" t="n">
        <v>0.123</v>
      </c>
      <c r="BE359" s="5" t="n">
        <v>0.194</v>
      </c>
      <c r="BF359" s="5" t="n">
        <v>1.006</v>
      </c>
      <c r="BG359" s="5" t="n">
        <v>0.27</v>
      </c>
      <c r="BH359" s="5" t="n">
        <v>1</v>
      </c>
      <c r="BI359" s="5" t="n">
        <v>0.612</v>
      </c>
      <c r="BJ359" s="5" t="n">
        <v>0.123</v>
      </c>
      <c r="BK359" s="5" t="n">
        <v>0.613</v>
      </c>
      <c r="BL359" s="5" t="n">
        <v>1.556</v>
      </c>
      <c r="BM359" s="5" t="n">
        <v>0.27</v>
      </c>
      <c r="BN359" s="5" t="n">
        <v>1</v>
      </c>
      <c r="BO359" s="5" t="n">
        <v>0</v>
      </c>
      <c r="BP359" s="5" t="n">
        <v>-0.002</v>
      </c>
      <c r="BQ359" s="5" t="n">
        <v>0.223</v>
      </c>
      <c r="BR359" s="5" t="n">
        <v>0</v>
      </c>
      <c r="BS359" s="5" t="n">
        <v>0.833</v>
      </c>
      <c r="BT359" s="5" t="n">
        <v>0</v>
      </c>
      <c r="BU359" s="5" t="n">
        <v>0</v>
      </c>
      <c r="BV359" s="5" t="n">
        <v>0.107</v>
      </c>
      <c r="BW359" s="5" t="n">
        <v>0.27</v>
      </c>
      <c r="BX359" s="5" t="n">
        <v>1</v>
      </c>
      <c r="BY359" s="5" t="n">
        <v>12.729</v>
      </c>
      <c r="BZ359" s="5" t="n">
        <v>0</v>
      </c>
      <c r="CA359" s="5" t="n">
        <v>12.729</v>
      </c>
      <c r="CB359" s="5" t="n">
        <v>0</v>
      </c>
      <c r="CC359" s="5" t="n">
        <v>97.90000000000001</v>
      </c>
      <c r="CD359" s="5" t="n">
        <v>7.95</v>
      </c>
      <c r="CE359" s="5" t="n">
        <v>128.96</v>
      </c>
      <c r="CF359" s="5" t="n">
        <v>288.112</v>
      </c>
      <c r="CG359" s="5" t="n">
        <v>0.27</v>
      </c>
      <c r="CH359" s="5" t="n">
        <v>1</v>
      </c>
      <c r="CI359" s="5" t="n">
        <v>0</v>
      </c>
      <c r="CJ359" s="5" t="n">
        <v>0</v>
      </c>
      <c r="CK359" s="5" t="n">
        <v>0</v>
      </c>
      <c r="CL359" s="5" t="n">
        <v>0</v>
      </c>
      <c r="CM359" s="5" t="n">
        <v>0</v>
      </c>
      <c r="CN359" s="5" t="n">
        <v>0</v>
      </c>
      <c r="CO359" s="5" t="n">
        <v>0</v>
      </c>
      <c r="CP359" s="5" t="n">
        <v>0.496</v>
      </c>
      <c r="CQ359" s="5" t="n">
        <v>1.294</v>
      </c>
      <c r="CR359" s="5" t="n">
        <v>0</v>
      </c>
      <c r="CS359" s="5" t="n">
        <v>3.34</v>
      </c>
      <c r="CT359" s="5" t="n">
        <v>4.925</v>
      </c>
      <c r="CU359" s="5" t="n">
        <v>37.7</v>
      </c>
    </row>
    <row r="360">
      <c r="A360" s="5" t="inlineStr">
        <is>
          <t>HUN2023</t>
        </is>
      </c>
      <c r="B360" s="5" t="inlineStr">
        <is>
          <t>HUN</t>
        </is>
      </c>
      <c r="C360" s="5" t="inlineStr">
        <is>
          <t>HUN</t>
        </is>
      </c>
      <c r="D360" s="5" t="inlineStr">
        <is>
          <t>Hungary</t>
        </is>
      </c>
      <c r="E360" s="5" t="n">
        <v>2023</v>
      </c>
      <c r="F360" s="5" t="n">
        <v>0.27</v>
      </c>
      <c r="G360" s="5" t="n">
        <v>2.574</v>
      </c>
      <c r="H360" s="5" t="n">
        <v>0.868</v>
      </c>
      <c r="I360" s="5" t="n">
        <v>10.142</v>
      </c>
      <c r="J360" s="5" t="n">
        <v>12.717</v>
      </c>
      <c r="K360" s="5" t="n">
        <v>0</v>
      </c>
      <c r="L360" s="5" t="n">
        <v>1</v>
      </c>
      <c r="M360" s="5" t="n">
        <v>5.996</v>
      </c>
      <c r="N360" s="5" t="n">
        <v>2.605</v>
      </c>
      <c r="O360" s="5" t="n">
        <v>9.769</v>
      </c>
      <c r="P360" s="5" t="n">
        <v>15.765</v>
      </c>
      <c r="Q360" s="5" t="n">
        <v>0</v>
      </c>
      <c r="R360" s="5" t="n">
        <v>1</v>
      </c>
      <c r="S360" s="5" t="n">
        <v>7.537</v>
      </c>
      <c r="T360" s="5" t="n">
        <v>4.727</v>
      </c>
      <c r="U360" s="5" t="n">
        <v>0.04</v>
      </c>
      <c r="V360" s="5" t="n">
        <v>9.622</v>
      </c>
      <c r="W360" s="5" t="n">
        <v>0.27</v>
      </c>
      <c r="X360" s="5" t="n">
        <v>1</v>
      </c>
      <c r="Y360" s="5" t="n">
        <v>19.798</v>
      </c>
      <c r="Z360" s="5" t="n">
        <v>2.218</v>
      </c>
      <c r="AA360" s="5" t="n">
        <v>13.859</v>
      </c>
      <c r="AB360" s="5" t="n">
        <v>33.657</v>
      </c>
      <c r="AC360" s="5" t="n">
        <v>0</v>
      </c>
      <c r="AD360" s="5" t="n">
        <v>1</v>
      </c>
      <c r="AE360" s="5" t="n">
        <v>19.896</v>
      </c>
      <c r="AF360" s="5" t="n">
        <v>3.963</v>
      </c>
      <c r="AG360" s="5" t="n">
        <v>13.76</v>
      </c>
      <c r="AH360" s="5" t="n">
        <v>33.657</v>
      </c>
      <c r="AI360" s="5" t="n">
        <v>0</v>
      </c>
      <c r="AJ360" s="5" t="n">
        <v>1</v>
      </c>
      <c r="AK360" s="5" t="n">
        <v>23.062</v>
      </c>
      <c r="AL360" s="5" t="n">
        <v>11.424</v>
      </c>
      <c r="AM360" s="5" t="n">
        <v>-15.123</v>
      </c>
      <c r="AN360" s="5" t="n">
        <v>10.082</v>
      </c>
      <c r="AO360" s="5" t="n">
        <v>0</v>
      </c>
      <c r="AP360" s="5" t="n">
        <v>0</v>
      </c>
      <c r="AQ360" s="5" t="n">
        <v>0.76</v>
      </c>
      <c r="AR360" s="5" t="n">
        <v>0.129</v>
      </c>
      <c r="AS360" s="5" t="n">
        <v>0.589</v>
      </c>
      <c r="AT360" s="5" t="n">
        <v>1.713</v>
      </c>
      <c r="AU360" s="5" t="n">
        <v>0.27</v>
      </c>
      <c r="AV360" s="5" t="n">
        <v>1</v>
      </c>
      <c r="AW360" s="5" t="n">
        <v>0.8110000000000001</v>
      </c>
      <c r="AX360" s="5" t="n">
        <v>0.129</v>
      </c>
      <c r="AY360" s="5" t="n">
        <v>0.569</v>
      </c>
      <c r="AZ360" s="5" t="n">
        <v>1.754</v>
      </c>
      <c r="BA360" s="5" t="n">
        <v>0.27</v>
      </c>
      <c r="BB360" s="5" t="n">
        <v>1</v>
      </c>
      <c r="BC360" s="5" t="n">
        <v>0.535</v>
      </c>
      <c r="BD360" s="5" t="n">
        <v>0.129</v>
      </c>
      <c r="BE360" s="5" t="n">
        <v>0.208</v>
      </c>
      <c r="BF360" s="5" t="n">
        <v>0.9429999999999999</v>
      </c>
      <c r="BG360" s="5" t="n">
        <v>0.27</v>
      </c>
      <c r="BH360" s="5" t="n">
        <v>1</v>
      </c>
      <c r="BI360" s="5" t="n">
        <v>0.579</v>
      </c>
      <c r="BJ360" s="5" t="n">
        <v>0.129</v>
      </c>
      <c r="BK360" s="5" t="n">
        <v>0.8</v>
      </c>
      <c r="BL360" s="5" t="n">
        <v>1.752</v>
      </c>
      <c r="BM360" s="5" t="n">
        <v>0.27</v>
      </c>
      <c r="BN360" s="5" t="n">
        <v>1</v>
      </c>
      <c r="BO360" s="5" t="n">
        <v>0</v>
      </c>
      <c r="BP360" s="5" t="n">
        <v>0.008999999999999999</v>
      </c>
      <c r="BQ360" s="5" t="n">
        <v>0.262</v>
      </c>
      <c r="BR360" s="5" t="n">
        <v>0</v>
      </c>
      <c r="BS360" s="5" t="n">
        <v>0.833</v>
      </c>
      <c r="BT360" s="5" t="n">
        <v>0</v>
      </c>
      <c r="BU360" s="5" t="n">
        <v>0</v>
      </c>
      <c r="BV360" s="5" t="n">
        <v>0.124</v>
      </c>
      <c r="BW360" s="5" t="n">
        <v>0.27</v>
      </c>
      <c r="BX360" s="5" t="n">
        <v>1</v>
      </c>
      <c r="BY360" s="5" t="n">
        <v>13.254</v>
      </c>
      <c r="BZ360" s="5" t="n">
        <v>0</v>
      </c>
      <c r="CA360" s="5" t="n">
        <v>13.254</v>
      </c>
      <c r="CB360" s="5" t="n">
        <v>0</v>
      </c>
      <c r="CC360" s="5" t="n">
        <v>83.248</v>
      </c>
      <c r="CD360" s="5" t="n">
        <v>7.95</v>
      </c>
      <c r="CE360" s="5" t="n">
        <v>172.959</v>
      </c>
      <c r="CF360" s="5" t="n">
        <v>325.383</v>
      </c>
      <c r="CG360" s="5" t="n">
        <v>0.27</v>
      </c>
      <c r="CH360" s="5" t="n">
        <v>1</v>
      </c>
      <c r="CI360" s="5" t="n">
        <v>0</v>
      </c>
      <c r="CJ360" s="5" t="n">
        <v>0</v>
      </c>
      <c r="CK360" s="5" t="n">
        <v>0</v>
      </c>
      <c r="CL360" s="5" t="n">
        <v>0</v>
      </c>
      <c r="CM360" s="5" t="n">
        <v>0</v>
      </c>
      <c r="CN360" s="5" t="n">
        <v>0</v>
      </c>
      <c r="CO360" s="5" t="n">
        <v>0</v>
      </c>
      <c r="CP360" s="5" t="n">
        <v>0.649</v>
      </c>
      <c r="CQ360" s="5" t="n">
        <v>1.348</v>
      </c>
      <c r="CR360" s="5" t="n">
        <v>0</v>
      </c>
      <c r="CS360" s="5" t="n">
        <v>3.478</v>
      </c>
      <c r="CT360" s="5" t="n">
        <v>2.37</v>
      </c>
      <c r="CU360" s="5" t="n">
        <v>13.704</v>
      </c>
    </row>
    <row r="361">
      <c r="A361" s="5" t="inlineStr">
        <is>
          <t>HUN2024</t>
        </is>
      </c>
      <c r="B361" s="5" t="inlineStr">
        <is>
          <t>HUN</t>
        </is>
      </c>
      <c r="C361" s="5" t="inlineStr">
        <is>
          <t>HUN</t>
        </is>
      </c>
      <c r="D361" s="5" t="inlineStr">
        <is>
          <t>Hungary</t>
        </is>
      </c>
      <c r="E361" s="5" t="n">
        <v>2024</v>
      </c>
      <c r="F361" s="5" t="n">
        <v>0.27</v>
      </c>
      <c r="G361" s="5" t="n">
        <v>2.445</v>
      </c>
      <c r="H361" s="5" t="n">
        <v>0.894</v>
      </c>
      <c r="I361" s="5" t="n">
        <v>9.936</v>
      </c>
      <c r="J361" s="5" t="n">
        <v>12.382</v>
      </c>
      <c r="K361" s="5" t="n">
        <v>0</v>
      </c>
      <c r="L361" s="5" t="n">
        <v>1</v>
      </c>
      <c r="M361" s="5" t="n">
        <v>6.327</v>
      </c>
      <c r="N361" s="5" t="n">
        <v>2.682</v>
      </c>
      <c r="O361" s="5" t="n">
        <v>6.436</v>
      </c>
      <c r="P361" s="5" t="n">
        <v>12.763</v>
      </c>
      <c r="Q361" s="5" t="n">
        <v>0</v>
      </c>
      <c r="R361" s="5" t="n">
        <v>1</v>
      </c>
      <c r="S361" s="5" t="n">
        <v>3.262</v>
      </c>
      <c r="T361" s="5" t="n">
        <v>2.16</v>
      </c>
      <c r="U361" s="5" t="n">
        <v>4.042</v>
      </c>
      <c r="V361" s="5" t="n">
        <v>9.276999999999999</v>
      </c>
      <c r="W361" s="5" t="n">
        <v>0.27</v>
      </c>
      <c r="X361" s="5" t="n">
        <v>1</v>
      </c>
      <c r="Y361" s="5" t="n">
        <v>17.328</v>
      </c>
      <c r="Z361" s="5" t="n">
        <v>2.188</v>
      </c>
      <c r="AA361" s="5" t="n">
        <v>4.862</v>
      </c>
      <c r="AB361" s="5" t="n">
        <v>22.19</v>
      </c>
      <c r="AC361" s="5" t="n">
        <v>0</v>
      </c>
      <c r="AD361" s="5" t="n">
        <v>1</v>
      </c>
      <c r="AE361" s="5" t="n">
        <v>17.328</v>
      </c>
      <c r="AF361" s="5" t="n">
        <v>3.796</v>
      </c>
      <c r="AG361" s="5" t="n">
        <v>4.862</v>
      </c>
      <c r="AH361" s="5" t="n">
        <v>22.19</v>
      </c>
      <c r="AI361" s="5" t="n">
        <v>0</v>
      </c>
      <c r="AJ361" s="5" t="n">
        <v>1</v>
      </c>
      <c r="AK361" s="5" t="n">
        <v>17.328</v>
      </c>
      <c r="AL361" s="5" t="n">
        <v>8.813000000000001</v>
      </c>
      <c r="AM361" s="5" t="n">
        <v>-10.343</v>
      </c>
      <c r="AN361" s="5" t="n">
        <v>8.871</v>
      </c>
      <c r="AO361" s="5" t="n">
        <v>0</v>
      </c>
      <c r="AP361" s="5" t="n">
        <v>0</v>
      </c>
      <c r="AQ361" s="5" t="n">
        <v>0.724</v>
      </c>
      <c r="AR361" s="5" t="n">
        <v>0.132</v>
      </c>
      <c r="AS361" s="5" t="n">
        <v>0.596</v>
      </c>
      <c r="AT361" s="5" t="n">
        <v>1.677</v>
      </c>
      <c r="AU361" s="5" t="n">
        <v>0.27</v>
      </c>
      <c r="AV361" s="5" t="n">
        <v>1</v>
      </c>
      <c r="AW361" s="5" t="n">
        <v>0.75</v>
      </c>
      <c r="AX361" s="5" t="n">
        <v>0.132</v>
      </c>
      <c r="AY361" s="5" t="n">
        <v>0.6</v>
      </c>
      <c r="AZ361" s="5" t="n">
        <v>1.714</v>
      </c>
      <c r="BA361" s="5" t="n">
        <v>0.27</v>
      </c>
      <c r="BB361" s="5" t="n">
        <v>1</v>
      </c>
      <c r="BC361" s="5" t="n">
        <v>0.513</v>
      </c>
      <c r="BD361" s="5" t="n">
        <v>0.132</v>
      </c>
      <c r="BE361" s="5" t="n">
        <v>0.243</v>
      </c>
      <c r="BF361" s="5" t="n">
        <v>0.96</v>
      </c>
      <c r="BG361" s="5" t="n">
        <v>0.27</v>
      </c>
      <c r="BH361" s="5" t="n">
        <v>1</v>
      </c>
      <c r="BI361" s="5" t="n">
        <v>0.591</v>
      </c>
      <c r="BJ361" s="5" t="n">
        <v>0.132</v>
      </c>
      <c r="BK361" s="5" t="n">
        <v>0.674</v>
      </c>
      <c r="BL361" s="5" t="n">
        <v>1.607</v>
      </c>
      <c r="BM361" s="5" t="n">
        <v>0.27</v>
      </c>
      <c r="BN361" s="5" t="n">
        <v>1</v>
      </c>
      <c r="BO361" s="5" t="n">
        <v>0</v>
      </c>
      <c r="BP361" s="5" t="n">
        <v>0.02</v>
      </c>
      <c r="BQ361" s="5" t="n">
        <v>0.193</v>
      </c>
      <c r="BR361" s="5" t="n">
        <v>0</v>
      </c>
      <c r="BS361" s="5" t="n">
        <v>0.833</v>
      </c>
      <c r="BT361" s="5" t="n">
        <v>0</v>
      </c>
      <c r="BU361" s="5" t="n">
        <v>0</v>
      </c>
      <c r="BV361" s="5" t="n">
        <v>0.115</v>
      </c>
      <c r="BW361" s="5" t="n">
        <v>0.27</v>
      </c>
      <c r="BX361" s="5" t="n">
        <v>1</v>
      </c>
      <c r="BY361" s="5" t="n">
        <v>13.646</v>
      </c>
      <c r="BZ361" s="5" t="n">
        <v>0</v>
      </c>
      <c r="CA361" s="5" t="n">
        <v>13.646</v>
      </c>
      <c r="CB361" s="5" t="n">
        <v>0</v>
      </c>
      <c r="CC361" s="5" t="n">
        <v>82.58799999999999</v>
      </c>
      <c r="CD361" s="5" t="n">
        <v>7.95</v>
      </c>
      <c r="CE361" s="5" t="n">
        <v>154.404</v>
      </c>
      <c r="CF361" s="5" t="n">
        <v>300.979</v>
      </c>
      <c r="CG361" s="5" t="n">
        <v>0.27</v>
      </c>
      <c r="CH361" s="5" t="n">
        <v>1</v>
      </c>
      <c r="CI361" s="5" t="n">
        <v>0</v>
      </c>
      <c r="CJ361" s="5" t="n">
        <v>0</v>
      </c>
      <c r="CK361" s="5" t="n">
        <v>0</v>
      </c>
      <c r="CL361" s="5" t="n">
        <v>0</v>
      </c>
      <c r="CM361" s="5" t="n">
        <v>0</v>
      </c>
      <c r="CN361" s="5" t="n">
        <v>0</v>
      </c>
      <c r="CO361" s="5" t="n">
        <v>0</v>
      </c>
      <c r="CP361" s="5" t="n">
        <v>0.649</v>
      </c>
      <c r="CQ361" s="5" t="n">
        <v>1.387</v>
      </c>
      <c r="CR361" s="5" t="n">
        <v>0</v>
      </c>
      <c r="CS361" s="5" t="n">
        <v>3.581</v>
      </c>
      <c r="CT361" s="5" t="n">
        <v>1.854</v>
      </c>
      <c r="CU361" s="5" t="n">
        <v>9.872999999999999</v>
      </c>
    </row>
    <row r="362">
      <c r="A362" s="5" t="inlineStr">
        <is>
          <t>ISL2021</t>
        </is>
      </c>
      <c r="B362" s="5" t="inlineStr">
        <is>
          <t>ISL</t>
        </is>
      </c>
      <c r="C362" s="5" t="inlineStr">
        <is>
          <t>ISL</t>
        </is>
      </c>
      <c r="D362" s="5" t="inlineStr">
        <is>
          <t>Iceland</t>
        </is>
      </c>
      <c r="E362" s="5" t="n">
        <v>2021</v>
      </c>
      <c r="F362" s="5" t="n">
        <v>0.24</v>
      </c>
      <c r="G362" s="5" t="n">
        <v>6.008</v>
      </c>
      <c r="H362" s="5" t="n">
        <v>1.143</v>
      </c>
      <c r="I362" s="5" t="n">
        <v>2.593</v>
      </c>
      <c r="J362" s="5" t="n">
        <v>8.601000000000001</v>
      </c>
      <c r="K362" s="5" t="n">
        <v>0</v>
      </c>
      <c r="L362" s="5" t="n">
        <v>1</v>
      </c>
      <c r="M362" s="5" t="n">
        <v>7.964</v>
      </c>
      <c r="N362" s="5" t="n">
        <v>3.43</v>
      </c>
      <c r="O362" s="5" t="n">
        <v>2.547</v>
      </c>
      <c r="P362" s="5" t="n">
        <v>10.512</v>
      </c>
      <c r="Q362" s="5" t="n">
        <v>0</v>
      </c>
      <c r="R362" s="5" t="n">
        <v>1</v>
      </c>
      <c r="S362" s="5" t="n">
        <v>11.725</v>
      </c>
      <c r="T362" s="5" t="n">
        <v>6.86</v>
      </c>
      <c r="U362" s="5" t="n">
        <v>0</v>
      </c>
      <c r="V362" s="5" t="n">
        <v>14.539</v>
      </c>
      <c r="W362" s="5" t="n">
        <v>0.24</v>
      </c>
      <c r="X362" s="5" t="n">
        <v>1</v>
      </c>
      <c r="Y362" s="5" t="n">
        <v>13.336</v>
      </c>
      <c r="Z362" s="5" t="n">
        <v>1.946</v>
      </c>
      <c r="AA362" s="5" t="n">
        <v>1.968</v>
      </c>
      <c r="AB362" s="5" t="n">
        <v>15.304</v>
      </c>
      <c r="AC362" s="5" t="n">
        <v>0</v>
      </c>
      <c r="AD362" s="5" t="n">
        <v>1</v>
      </c>
      <c r="AE362" s="5" t="n">
        <v>14.48</v>
      </c>
      <c r="AF362" s="5" t="n">
        <v>3.623</v>
      </c>
      <c r="AG362" s="5" t="n">
        <v>1.969</v>
      </c>
      <c r="AH362" s="5" t="n">
        <v>16.448</v>
      </c>
      <c r="AI362" s="5" t="n">
        <v>0</v>
      </c>
      <c r="AJ362" s="5" t="n">
        <v>1</v>
      </c>
      <c r="AK362" s="5" t="n">
        <v>21.34</v>
      </c>
      <c r="AL362" s="5" t="n">
        <v>11.853</v>
      </c>
      <c r="AM362" s="5" t="n">
        <v>0.624</v>
      </c>
      <c r="AN362" s="5" t="n">
        <v>27.235</v>
      </c>
      <c r="AO362" s="5" t="n">
        <v>0.24</v>
      </c>
      <c r="AP362" s="5" t="n">
        <v>1</v>
      </c>
      <c r="AQ362" s="5" t="n">
        <v>0.619</v>
      </c>
      <c r="AR362" s="5" t="n">
        <v>0.114</v>
      </c>
      <c r="AS362" s="5" t="n">
        <v>0.9360000000000001</v>
      </c>
      <c r="AT362" s="5" t="n">
        <v>1.928</v>
      </c>
      <c r="AU362" s="5" t="n">
        <v>0.24</v>
      </c>
      <c r="AV362" s="5" t="n">
        <v>1</v>
      </c>
      <c r="AW362" s="5" t="n">
        <v>0.599</v>
      </c>
      <c r="AX362" s="5" t="n">
        <v>0.114</v>
      </c>
      <c r="AY362" s="5" t="n">
        <v>0.865</v>
      </c>
      <c r="AZ362" s="5" t="n">
        <v>1.816</v>
      </c>
      <c r="BA362" s="5" t="n">
        <v>0.24</v>
      </c>
      <c r="BB362" s="5" t="n">
        <v>1</v>
      </c>
      <c r="BC362" s="5" t="n">
        <v>0.439</v>
      </c>
      <c r="BD362" s="5" t="n">
        <v>0.114</v>
      </c>
      <c r="BE362" s="5" t="n">
        <v>0.019</v>
      </c>
      <c r="BF362" s="5" t="n">
        <v>0.5669999999999999</v>
      </c>
      <c r="BG362" s="5" t="n">
        <v>0.24</v>
      </c>
      <c r="BH362" s="5" t="n">
        <v>1</v>
      </c>
      <c r="BI362" s="5" t="n">
        <v>0.505</v>
      </c>
      <c r="BJ362" s="5" t="n">
        <v>0.114</v>
      </c>
      <c r="BK362" s="5" t="n">
        <v>0.453</v>
      </c>
      <c r="BL362" s="5" t="n">
        <v>1.188</v>
      </c>
      <c r="BM362" s="5" t="n">
        <v>0.24</v>
      </c>
      <c r="BN362" s="5" t="n">
        <v>1</v>
      </c>
      <c r="BO362" s="5" t="n">
        <v>0</v>
      </c>
      <c r="BP362" s="5" t="n">
        <v>0.004</v>
      </c>
      <c r="BQ362" s="5" t="n">
        <v>0.057</v>
      </c>
      <c r="BR362" s="5" t="n">
        <v>0</v>
      </c>
      <c r="BS362" s="5" t="n">
        <v>1</v>
      </c>
      <c r="BT362" s="5" t="n">
        <v>0</v>
      </c>
      <c r="BU362" s="5" t="n">
        <v>0.003</v>
      </c>
      <c r="BV362" s="5" t="n">
        <v>0.162</v>
      </c>
      <c r="BW362" s="5" t="n">
        <v>0.24</v>
      </c>
      <c r="BX362" s="5" t="n">
        <v>0.833</v>
      </c>
      <c r="BY362" s="5" t="n">
        <v>11.787</v>
      </c>
      <c r="BZ362" s="5" t="n">
        <v>0</v>
      </c>
      <c r="CA362" s="5" t="n">
        <v>11.787</v>
      </c>
      <c r="CB362" s="5" t="n">
        <v>0</v>
      </c>
      <c r="CC362" s="5" t="n">
        <v>78.125</v>
      </c>
      <c r="CD362" s="5" t="n">
        <v>7.95</v>
      </c>
      <c r="CE362" s="5" t="n">
        <v>77.274</v>
      </c>
      <c r="CF362" s="5" t="n">
        <v>192.695</v>
      </c>
      <c r="CG362" s="5" t="n">
        <v>0.24</v>
      </c>
      <c r="CH362" s="5" t="n">
        <v>1</v>
      </c>
      <c r="CI362" s="5" t="n">
        <v>0</v>
      </c>
      <c r="CJ362" s="5" t="n">
        <v>0</v>
      </c>
      <c r="CK362" s="5" t="n">
        <v>0</v>
      </c>
      <c r="CL362" s="5" t="n">
        <v>0</v>
      </c>
      <c r="CM362" s="5" t="n">
        <v>0</v>
      </c>
      <c r="CN362" s="5" t="n">
        <v>0</v>
      </c>
      <c r="CO362" s="5" t="n">
        <v>0</v>
      </c>
      <c r="CP362" s="5" t="n">
        <v>0</v>
      </c>
      <c r="CQ362" s="5" t="n">
        <v>1.198</v>
      </c>
      <c r="CR362" s="5" t="n">
        <v>0</v>
      </c>
      <c r="CS362" s="5" t="n">
        <v>4.776</v>
      </c>
      <c r="CT362" s="5" t="n">
        <v>4.865</v>
      </c>
      <c r="CU362" s="5" t="n">
        <v>15.658</v>
      </c>
    </row>
    <row r="363">
      <c r="A363" s="5" t="inlineStr">
        <is>
          <t>ISL2022</t>
        </is>
      </c>
      <c r="B363" s="5" t="inlineStr">
        <is>
          <t>ISL</t>
        </is>
      </c>
      <c r="C363" s="5" t="inlineStr">
        <is>
          <t>ISL</t>
        </is>
      </c>
      <c r="D363" s="5" t="inlineStr">
        <is>
          <t>Iceland</t>
        </is>
      </c>
      <c r="E363" s="5" t="n">
        <v>2022</v>
      </c>
      <c r="F363" s="5" t="n">
        <v>0.24</v>
      </c>
      <c r="G363" s="5" t="n">
        <v>12.793</v>
      </c>
      <c r="H363" s="5" t="n">
        <v>1.235</v>
      </c>
      <c r="I363" s="5" t="n">
        <v>8.414</v>
      </c>
      <c r="J363" s="5" t="n">
        <v>21.207</v>
      </c>
      <c r="K363" s="5" t="n">
        <v>0</v>
      </c>
      <c r="L363" s="5" t="n">
        <v>1</v>
      </c>
      <c r="M363" s="5" t="n">
        <v>9.782999999999999</v>
      </c>
      <c r="N363" s="5" t="n">
        <v>3.704</v>
      </c>
      <c r="O363" s="5" t="n">
        <v>8.266</v>
      </c>
      <c r="P363" s="5" t="n">
        <v>18.049</v>
      </c>
      <c r="Q363" s="5" t="n">
        <v>0</v>
      </c>
      <c r="R363" s="5" t="n">
        <v>1</v>
      </c>
      <c r="S363" s="5" t="n">
        <v>18.967</v>
      </c>
      <c r="T363" s="5" t="n">
        <v>7.408</v>
      </c>
      <c r="U363" s="5" t="n">
        <v>0.337</v>
      </c>
      <c r="V363" s="5" t="n">
        <v>23.519</v>
      </c>
      <c r="W363" s="5" t="n">
        <v>0.24</v>
      </c>
      <c r="X363" s="5" t="n">
        <v>1</v>
      </c>
      <c r="Y363" s="5" t="n">
        <v>12.446</v>
      </c>
      <c r="Z363" s="5" t="n">
        <v>1.816</v>
      </c>
      <c r="AA363" s="5" t="n">
        <v>6.829</v>
      </c>
      <c r="AB363" s="5" t="n">
        <v>19.275</v>
      </c>
      <c r="AC363" s="5" t="n">
        <v>0</v>
      </c>
      <c r="AD363" s="5" t="n">
        <v>1</v>
      </c>
      <c r="AE363" s="5" t="n">
        <v>13.68</v>
      </c>
      <c r="AF363" s="5" t="n">
        <v>3.423</v>
      </c>
      <c r="AG363" s="5" t="n">
        <v>6.831</v>
      </c>
      <c r="AH363" s="5" t="n">
        <v>20.511</v>
      </c>
      <c r="AI363" s="5" t="n">
        <v>0</v>
      </c>
      <c r="AJ363" s="5" t="n">
        <v>1</v>
      </c>
      <c r="AK363" s="5" t="n">
        <v>21.089</v>
      </c>
      <c r="AL363" s="5" t="n">
        <v>11.713</v>
      </c>
      <c r="AM363" s="5" t="n">
        <v>2.41</v>
      </c>
      <c r="AN363" s="5" t="n">
        <v>28.63</v>
      </c>
      <c r="AO363" s="5" t="n">
        <v>0.24</v>
      </c>
      <c r="AP363" s="5" t="n">
        <v>1</v>
      </c>
      <c r="AQ363" s="5" t="n">
        <v>0.861</v>
      </c>
      <c r="AR363" s="5" t="n">
        <v>0.123</v>
      </c>
      <c r="AS363" s="5" t="n">
        <v>0.993</v>
      </c>
      <c r="AT363" s="5" t="n">
        <v>2.299</v>
      </c>
      <c r="AU363" s="5" t="n">
        <v>0.24</v>
      </c>
      <c r="AV363" s="5" t="n">
        <v>1</v>
      </c>
      <c r="AW363" s="5" t="n">
        <v>0.986</v>
      </c>
      <c r="AX363" s="5" t="n">
        <v>0.123</v>
      </c>
      <c r="AY363" s="5" t="n">
        <v>0.852</v>
      </c>
      <c r="AZ363" s="5" t="n">
        <v>2.279</v>
      </c>
      <c r="BA363" s="5" t="n">
        <v>0.24</v>
      </c>
      <c r="BB363" s="5" t="n">
        <v>1</v>
      </c>
      <c r="BC363" s="5" t="n">
        <v>0.598</v>
      </c>
      <c r="BD363" s="5" t="n">
        <v>0.123</v>
      </c>
      <c r="BE363" s="5" t="n">
        <v>0.07099999999999999</v>
      </c>
      <c r="BF363" s="5" t="n">
        <v>0.8139999999999999</v>
      </c>
      <c r="BG363" s="5" t="n">
        <v>0.24</v>
      </c>
      <c r="BH363" s="5" t="n">
        <v>1</v>
      </c>
      <c r="BI363" s="5" t="n">
        <v>0.612</v>
      </c>
      <c r="BJ363" s="5" t="n">
        <v>0.123</v>
      </c>
      <c r="BK363" s="5" t="n">
        <v>0.301</v>
      </c>
      <c r="BL363" s="5" t="n">
        <v>1.132</v>
      </c>
      <c r="BM363" s="5" t="n">
        <v>0.24</v>
      </c>
      <c r="BN363" s="5" t="n">
        <v>1</v>
      </c>
      <c r="BO363" s="5" t="n">
        <v>0</v>
      </c>
      <c r="BP363" s="5" t="n">
        <v>0.002</v>
      </c>
      <c r="BQ363" s="5" t="n">
        <v>0.06900000000000001</v>
      </c>
      <c r="BR363" s="5" t="n">
        <v>0</v>
      </c>
      <c r="BS363" s="5" t="n">
        <v>1</v>
      </c>
      <c r="BT363" s="5" t="n">
        <v>0</v>
      </c>
      <c r="BU363" s="5" t="n">
        <v>0.003</v>
      </c>
      <c r="BV363" s="5" t="n">
        <v>0.162</v>
      </c>
      <c r="BW363" s="5" t="n">
        <v>0.24</v>
      </c>
      <c r="BX363" s="5" t="n">
        <v>0.833</v>
      </c>
      <c r="BY363" s="5" t="n">
        <v>12.729</v>
      </c>
      <c r="BZ363" s="5" t="n">
        <v>0</v>
      </c>
      <c r="CA363" s="5" t="n">
        <v>12.729</v>
      </c>
      <c r="CB363" s="5" t="n">
        <v>0</v>
      </c>
      <c r="CC363" s="5" t="n">
        <v>97.90000000000001</v>
      </c>
      <c r="CD363" s="5" t="n">
        <v>7.95</v>
      </c>
      <c r="CE363" s="5" t="n">
        <v>50.254</v>
      </c>
      <c r="CF363" s="5" t="n">
        <v>183.711</v>
      </c>
      <c r="CG363" s="5" t="n">
        <v>0.24</v>
      </c>
      <c r="CH363" s="5" t="n">
        <v>1</v>
      </c>
      <c r="CI363" s="5" t="n">
        <v>0</v>
      </c>
      <c r="CJ363" s="5" t="n">
        <v>0</v>
      </c>
      <c r="CK363" s="5" t="n">
        <v>0</v>
      </c>
      <c r="CL363" s="5" t="n">
        <v>0</v>
      </c>
      <c r="CM363" s="5" t="n">
        <v>0</v>
      </c>
      <c r="CN363" s="5" t="n">
        <v>0</v>
      </c>
      <c r="CO363" s="5" t="n">
        <v>0</v>
      </c>
      <c r="CP363" s="5" t="n">
        <v>0</v>
      </c>
      <c r="CQ363" s="5" t="n">
        <v>1.294</v>
      </c>
      <c r="CR363" s="5" t="n">
        <v>0</v>
      </c>
      <c r="CS363" s="5" t="n">
        <v>5.158</v>
      </c>
      <c r="CT363" s="5" t="n">
        <v>11.559</v>
      </c>
      <c r="CU363" s="5" t="n">
        <v>29.266</v>
      </c>
    </row>
    <row r="364">
      <c r="A364" s="5" t="inlineStr">
        <is>
          <t>ISL2023</t>
        </is>
      </c>
      <c r="B364" s="5" t="inlineStr">
        <is>
          <t>ISL</t>
        </is>
      </c>
      <c r="C364" s="5" t="inlineStr">
        <is>
          <t>ISL</t>
        </is>
      </c>
      <c r="D364" s="5" t="inlineStr">
        <is>
          <t>Iceland</t>
        </is>
      </c>
      <c r="E364" s="5" t="n">
        <v>2023</v>
      </c>
      <c r="F364" s="5" t="n">
        <v>0.24</v>
      </c>
      <c r="G364" s="5" t="n">
        <v>6.426</v>
      </c>
      <c r="H364" s="5" t="n">
        <v>1.286</v>
      </c>
      <c r="I364" s="5" t="n">
        <v>9.750999999999999</v>
      </c>
      <c r="J364" s="5" t="n">
        <v>16.177</v>
      </c>
      <c r="K364" s="5" t="n">
        <v>0</v>
      </c>
      <c r="L364" s="5" t="n">
        <v>1</v>
      </c>
      <c r="M364" s="5" t="n">
        <v>7.886</v>
      </c>
      <c r="N364" s="5" t="n">
        <v>3.857</v>
      </c>
      <c r="O364" s="5" t="n">
        <v>9.579000000000001</v>
      </c>
      <c r="P364" s="5" t="n">
        <v>17.465</v>
      </c>
      <c r="Q364" s="5" t="n">
        <v>0</v>
      </c>
      <c r="R364" s="5" t="n">
        <v>1</v>
      </c>
      <c r="S364" s="5" t="n">
        <v>12.854</v>
      </c>
      <c r="T364" s="5" t="n">
        <v>7.714</v>
      </c>
      <c r="U364" s="5" t="n">
        <v>0.342</v>
      </c>
      <c r="V364" s="5" t="n">
        <v>15.939</v>
      </c>
      <c r="W364" s="5" t="n">
        <v>0.24</v>
      </c>
      <c r="X364" s="5" t="n">
        <v>1</v>
      </c>
      <c r="Y364" s="5" t="n">
        <v>12.546</v>
      </c>
      <c r="Z364" s="5" t="n">
        <v>1.83</v>
      </c>
      <c r="AA364" s="5" t="n">
        <v>7.71</v>
      </c>
      <c r="AB364" s="5" t="n">
        <v>20.256</v>
      </c>
      <c r="AC364" s="5" t="n">
        <v>0</v>
      </c>
      <c r="AD364" s="5" t="n">
        <v>1</v>
      </c>
      <c r="AE364" s="5" t="n">
        <v>13.832</v>
      </c>
      <c r="AF364" s="5" t="n">
        <v>3.461</v>
      </c>
      <c r="AG364" s="5" t="n">
        <v>7.713</v>
      </c>
      <c r="AH364" s="5" t="n">
        <v>21.545</v>
      </c>
      <c r="AI364" s="5" t="n">
        <v>0</v>
      </c>
      <c r="AJ364" s="5" t="n">
        <v>1</v>
      </c>
      <c r="AK364" s="5" t="n">
        <v>21.546</v>
      </c>
      <c r="AL364" s="5" t="n">
        <v>11.967</v>
      </c>
      <c r="AM364" s="5" t="n">
        <v>2.744</v>
      </c>
      <c r="AN364" s="5" t="n">
        <v>29.339</v>
      </c>
      <c r="AO364" s="5" t="n">
        <v>0.24</v>
      </c>
      <c r="AP364" s="5" t="n">
        <v>1</v>
      </c>
      <c r="AQ364" s="5" t="n">
        <v>0.76</v>
      </c>
      <c r="AR364" s="5" t="n">
        <v>0.129</v>
      </c>
      <c r="AS364" s="5" t="n">
        <v>1.085</v>
      </c>
      <c r="AT364" s="5" t="n">
        <v>2.289</v>
      </c>
      <c r="AU364" s="5" t="n">
        <v>0.24</v>
      </c>
      <c r="AV364" s="5" t="n">
        <v>1</v>
      </c>
      <c r="AW364" s="5" t="n">
        <v>0.8110000000000001</v>
      </c>
      <c r="AX364" s="5" t="n">
        <v>0.129</v>
      </c>
      <c r="AY364" s="5" t="n">
        <v>1.042</v>
      </c>
      <c r="AZ364" s="5" t="n">
        <v>2.298</v>
      </c>
      <c r="BA364" s="5" t="n">
        <v>0.24</v>
      </c>
      <c r="BB364" s="5" t="n">
        <v>1</v>
      </c>
      <c r="BC364" s="5" t="n">
        <v>0.535</v>
      </c>
      <c r="BD364" s="5" t="n">
        <v>0.129</v>
      </c>
      <c r="BE364" s="5" t="n">
        <v>0.078</v>
      </c>
      <c r="BF364" s="5" t="n">
        <v>0.741</v>
      </c>
      <c r="BG364" s="5" t="n">
        <v>0.24</v>
      </c>
      <c r="BH364" s="5" t="n">
        <v>1</v>
      </c>
      <c r="BI364" s="5" t="n">
        <v>0.579</v>
      </c>
      <c r="BJ364" s="5" t="n">
        <v>0.129</v>
      </c>
      <c r="BK364" s="5" t="n">
        <v>0.458</v>
      </c>
      <c r="BL364" s="5" t="n">
        <v>1.286</v>
      </c>
      <c r="BM364" s="5" t="n">
        <v>0.24</v>
      </c>
      <c r="BN364" s="5" t="n">
        <v>1</v>
      </c>
      <c r="BO364" s="5" t="n">
        <v>0</v>
      </c>
      <c r="BP364" s="5" t="n">
        <v>0.002</v>
      </c>
      <c r="BQ364" s="5" t="n">
        <v>0.073</v>
      </c>
      <c r="BR364" s="5" t="n">
        <v>0</v>
      </c>
      <c r="BS364" s="5" t="n">
        <v>1</v>
      </c>
      <c r="BT364" s="5" t="n">
        <v>0</v>
      </c>
      <c r="BU364" s="5" t="n">
        <v>0.003</v>
      </c>
      <c r="BV364" s="5" t="n">
        <v>0.17</v>
      </c>
      <c r="BW364" s="5" t="n">
        <v>0.24</v>
      </c>
      <c r="BX364" s="5" t="n">
        <v>0.833</v>
      </c>
      <c r="BY364" s="5" t="n">
        <v>13.254</v>
      </c>
      <c r="BZ364" s="5" t="n">
        <v>0</v>
      </c>
      <c r="CA364" s="5" t="n">
        <v>13.254</v>
      </c>
      <c r="CB364" s="5" t="n">
        <v>0</v>
      </c>
      <c r="CC364" s="5" t="n">
        <v>83.248</v>
      </c>
      <c r="CD364" s="5" t="n">
        <v>7.95</v>
      </c>
      <c r="CE364" s="5" t="n">
        <v>85.05500000000001</v>
      </c>
      <c r="CF364" s="5" t="n">
        <v>208.696</v>
      </c>
      <c r="CG364" s="5" t="n">
        <v>0.24</v>
      </c>
      <c r="CH364" s="5" t="n">
        <v>1</v>
      </c>
      <c r="CI364" s="5" t="n">
        <v>0</v>
      </c>
      <c r="CJ364" s="5" t="n">
        <v>0</v>
      </c>
      <c r="CK364" s="5" t="n">
        <v>0</v>
      </c>
      <c r="CL364" s="5" t="n">
        <v>0</v>
      </c>
      <c r="CM364" s="5" t="n">
        <v>0</v>
      </c>
      <c r="CN364" s="5" t="n">
        <v>0</v>
      </c>
      <c r="CO364" s="5" t="n">
        <v>0</v>
      </c>
      <c r="CP364" s="5" t="n">
        <v>0</v>
      </c>
      <c r="CQ364" s="5" t="n">
        <v>1.348</v>
      </c>
      <c r="CR364" s="5" t="n">
        <v>0</v>
      </c>
      <c r="CS364" s="5" t="n">
        <v>5.37</v>
      </c>
      <c r="CT364" s="5" t="n">
        <v>5.14</v>
      </c>
      <c r="CU364" s="5" t="n">
        <v>11.72</v>
      </c>
    </row>
    <row r="365">
      <c r="A365" s="5" t="inlineStr">
        <is>
          <t>ISL2024</t>
        </is>
      </c>
      <c r="B365" s="5" t="inlineStr">
        <is>
          <t>ISL</t>
        </is>
      </c>
      <c r="C365" s="5" t="inlineStr">
        <is>
          <t>ISL</t>
        </is>
      </c>
      <c r="D365" s="5" t="inlineStr">
        <is>
          <t>Iceland</t>
        </is>
      </c>
      <c r="E365" s="5" t="n">
        <v>2024</v>
      </c>
      <c r="F365" s="5" t="n">
        <v>0.24</v>
      </c>
      <c r="G365" s="5" t="n">
        <v>5.346</v>
      </c>
      <c r="H365" s="5" t="n">
        <v>1.324</v>
      </c>
      <c r="I365" s="5" t="n">
        <v>6.39</v>
      </c>
      <c r="J365" s="5" t="n">
        <v>11.736</v>
      </c>
      <c r="K365" s="5" t="n">
        <v>0</v>
      </c>
      <c r="L365" s="5" t="n">
        <v>1</v>
      </c>
      <c r="M365" s="5" t="n">
        <v>7.124</v>
      </c>
      <c r="N365" s="5" t="n">
        <v>3.971</v>
      </c>
      <c r="O365" s="5" t="n">
        <v>6.278</v>
      </c>
      <c r="P365" s="5" t="n">
        <v>13.401</v>
      </c>
      <c r="Q365" s="5" t="n">
        <v>0</v>
      </c>
      <c r="R365" s="5" t="n">
        <v>1</v>
      </c>
      <c r="S365" s="5" t="n">
        <v>11.964</v>
      </c>
      <c r="T365" s="5" t="n">
        <v>7.942</v>
      </c>
      <c r="U365" s="5" t="n">
        <v>0.391</v>
      </c>
      <c r="V365" s="5" t="n">
        <v>14.835</v>
      </c>
      <c r="W365" s="5" t="n">
        <v>0.24</v>
      </c>
      <c r="X365" s="5" t="n">
        <v>1</v>
      </c>
      <c r="Y365" s="5" t="n">
        <v>10.08</v>
      </c>
      <c r="Z365" s="5" t="n">
        <v>1.471</v>
      </c>
      <c r="AA365" s="5" t="n">
        <v>5.867</v>
      </c>
      <c r="AB365" s="5" t="n">
        <v>15.947</v>
      </c>
      <c r="AC365" s="5" t="n">
        <v>0</v>
      </c>
      <c r="AD365" s="5" t="n">
        <v>1</v>
      </c>
      <c r="AE365" s="5" t="n">
        <v>11.404</v>
      </c>
      <c r="AF365" s="5" t="n">
        <v>2.853</v>
      </c>
      <c r="AG365" s="5" t="n">
        <v>5.869</v>
      </c>
      <c r="AH365" s="5" t="n">
        <v>17.273</v>
      </c>
      <c r="AI365" s="5" t="n">
        <v>0</v>
      </c>
      <c r="AJ365" s="5" t="n">
        <v>1</v>
      </c>
      <c r="AK365" s="5" t="n">
        <v>19.345</v>
      </c>
      <c r="AL365" s="5" t="n">
        <v>10.745</v>
      </c>
      <c r="AM365" s="5" t="n">
        <v>2.905</v>
      </c>
      <c r="AN365" s="5" t="n">
        <v>26.717</v>
      </c>
      <c r="AO365" s="5" t="n">
        <v>0.24</v>
      </c>
      <c r="AP365" s="5" t="n">
        <v>1</v>
      </c>
      <c r="AQ365" s="5" t="n">
        <v>0.724</v>
      </c>
      <c r="AR365" s="5" t="n">
        <v>0.132</v>
      </c>
      <c r="AS365" s="5" t="n">
        <v>1.097</v>
      </c>
      <c r="AT365" s="5" t="n">
        <v>2.259</v>
      </c>
      <c r="AU365" s="5" t="n">
        <v>0.24</v>
      </c>
      <c r="AV365" s="5" t="n">
        <v>1</v>
      </c>
      <c r="AW365" s="5" t="n">
        <v>0.75</v>
      </c>
      <c r="AX365" s="5" t="n">
        <v>0.132</v>
      </c>
      <c r="AY365" s="5" t="n">
        <v>1.096</v>
      </c>
      <c r="AZ365" s="5" t="n">
        <v>2.289</v>
      </c>
      <c r="BA365" s="5" t="n">
        <v>0.24</v>
      </c>
      <c r="BB365" s="5" t="n">
        <v>1</v>
      </c>
      <c r="BC365" s="5" t="n">
        <v>0.513</v>
      </c>
      <c r="BD365" s="5" t="n">
        <v>0.132</v>
      </c>
      <c r="BE365" s="5" t="n">
        <v>0.08400000000000001</v>
      </c>
      <c r="BF365" s="5" t="n">
        <v>0.717</v>
      </c>
      <c r="BG365" s="5" t="n">
        <v>0.24</v>
      </c>
      <c r="BH365" s="5" t="n">
        <v>1</v>
      </c>
      <c r="BI365" s="5" t="n">
        <v>0.591</v>
      </c>
      <c r="BJ365" s="5" t="n">
        <v>0.132</v>
      </c>
      <c r="BK365" s="5" t="n">
        <v>0.466</v>
      </c>
      <c r="BL365" s="5" t="n">
        <v>1.312</v>
      </c>
      <c r="BM365" s="5" t="n">
        <v>0.24</v>
      </c>
      <c r="BN365" s="5" t="n">
        <v>1</v>
      </c>
      <c r="BO365" s="5" t="n">
        <v>0</v>
      </c>
      <c r="BP365" s="5" t="n">
        <v>0.002</v>
      </c>
      <c r="BQ365" s="5" t="n">
        <v>0.081</v>
      </c>
      <c r="BR365" s="5" t="n">
        <v>0</v>
      </c>
      <c r="BS365" s="5" t="n">
        <v>1</v>
      </c>
      <c r="BT365" s="5" t="n">
        <v>0</v>
      </c>
      <c r="BU365" s="5" t="n">
        <v>0.003</v>
      </c>
      <c r="BV365" s="5" t="n">
        <v>0.19</v>
      </c>
      <c r="BW365" s="5" t="n">
        <v>0.24</v>
      </c>
      <c r="BX365" s="5" t="n">
        <v>0.833</v>
      </c>
      <c r="BY365" s="5" t="n">
        <v>13.646</v>
      </c>
      <c r="BZ365" s="5" t="n">
        <v>0</v>
      </c>
      <c r="CA365" s="5" t="n">
        <v>13.646</v>
      </c>
      <c r="CB365" s="5" t="n">
        <v>0</v>
      </c>
      <c r="CC365" s="5" t="n">
        <v>82.58799999999999</v>
      </c>
      <c r="CD365" s="5" t="n">
        <v>7.95</v>
      </c>
      <c r="CE365" s="5" t="n">
        <v>89.01000000000001</v>
      </c>
      <c r="CF365" s="5" t="n">
        <v>212.781</v>
      </c>
      <c r="CG365" s="5" t="n">
        <v>0.24</v>
      </c>
      <c r="CH365" s="5" t="n">
        <v>1</v>
      </c>
      <c r="CI365" s="5" t="n">
        <v>0</v>
      </c>
      <c r="CJ365" s="5" t="n">
        <v>0</v>
      </c>
      <c r="CK365" s="5" t="n">
        <v>0</v>
      </c>
      <c r="CL365" s="5" t="n">
        <v>0</v>
      </c>
      <c r="CM365" s="5" t="n">
        <v>0</v>
      </c>
      <c r="CN365" s="5" t="n">
        <v>0</v>
      </c>
      <c r="CO365" s="5" t="n">
        <v>0</v>
      </c>
      <c r="CP365" s="5" t="n">
        <v>0</v>
      </c>
      <c r="CQ365" s="5" t="n">
        <v>1.387</v>
      </c>
      <c r="CR365" s="5" t="n">
        <v>0</v>
      </c>
      <c r="CS365" s="5" t="n">
        <v>5.529</v>
      </c>
      <c r="CT365" s="5" t="n">
        <v>4.022</v>
      </c>
      <c r="CU365" s="5" t="n">
        <v>9.494999999999999</v>
      </c>
    </row>
    <row r="366">
      <c r="A366" s="5" t="inlineStr">
        <is>
          <t>IND2021</t>
        </is>
      </c>
      <c r="B366" s="5" t="inlineStr">
        <is>
          <t>IND</t>
        </is>
      </c>
      <c r="C366" s="5" t="inlineStr">
        <is>
          <t>IND</t>
        </is>
      </c>
      <c r="D366" s="5" t="inlineStr">
        <is>
          <t>India</t>
        </is>
      </c>
      <c r="E366" s="5" t="n">
        <v>2021</v>
      </c>
      <c r="F366" s="5" t="n">
        <v>0.18</v>
      </c>
      <c r="G366" s="5" t="n">
        <v>2.467</v>
      </c>
      <c r="H366" s="5" t="n">
        <v>0.722</v>
      </c>
      <c r="I366" s="5" t="n">
        <v>0.407</v>
      </c>
      <c r="J366" s="5" t="n">
        <v>2.873</v>
      </c>
      <c r="K366" s="5" t="n">
        <v>0</v>
      </c>
      <c r="L366" s="5" t="n">
        <v>1</v>
      </c>
      <c r="M366" s="5" t="n">
        <v>3.936</v>
      </c>
      <c r="N366" s="5" t="n">
        <v>2.166</v>
      </c>
      <c r="O366" s="5" t="n">
        <v>0.352</v>
      </c>
      <c r="P366" s="5" t="n">
        <v>4.288</v>
      </c>
      <c r="Q366" s="5" t="n">
        <v>0</v>
      </c>
      <c r="R366" s="5" t="n">
        <v>1</v>
      </c>
      <c r="S366" s="5" t="n">
        <v>6.077</v>
      </c>
      <c r="T366" s="5" t="n">
        <v>4.332</v>
      </c>
      <c r="U366" s="5" t="n">
        <v>0.401</v>
      </c>
      <c r="V366" s="5" t="n">
        <v>7.643</v>
      </c>
      <c r="W366" s="5" t="n">
        <v>0.18</v>
      </c>
      <c r="X366" s="5" t="n">
        <v>1</v>
      </c>
      <c r="Y366" s="5" t="n">
        <v>11.183</v>
      </c>
      <c r="Z366" s="5" t="n">
        <v>0.993</v>
      </c>
      <c r="AA366" s="5" t="n">
        <v>-8.353</v>
      </c>
      <c r="AB366" s="5" t="n">
        <v>2.83</v>
      </c>
      <c r="AC366" s="5" t="n">
        <v>0</v>
      </c>
      <c r="AD366" s="5" t="n">
        <v>0</v>
      </c>
      <c r="AE366" s="5" t="n">
        <v>12.04</v>
      </c>
      <c r="AF366" s="5" t="n">
        <v>1.945</v>
      </c>
      <c r="AG366" s="5" t="n">
        <v>-9.210000000000001</v>
      </c>
      <c r="AH366" s="5" t="n">
        <v>2.83</v>
      </c>
      <c r="AI366" s="5" t="n">
        <v>0</v>
      </c>
      <c r="AJ366" s="5" t="n">
        <v>0</v>
      </c>
      <c r="AK366" s="5" t="n">
        <v>17.18</v>
      </c>
      <c r="AL366" s="5" t="n">
        <v>7.291</v>
      </c>
      <c r="AM366" s="5" t="n">
        <v>-14.197</v>
      </c>
      <c r="AN366" s="5" t="n">
        <v>2.983</v>
      </c>
      <c r="AO366" s="5" t="n">
        <v>0</v>
      </c>
      <c r="AP366" s="5" t="n">
        <v>0</v>
      </c>
      <c r="AQ366" s="5" t="n">
        <v>0.51</v>
      </c>
      <c r="AR366" s="5" t="n">
        <v>0.093</v>
      </c>
      <c r="AS366" s="5" t="n">
        <v>0.619</v>
      </c>
      <c r="AT366" s="5" t="n">
        <v>1.332</v>
      </c>
      <c r="AU366" s="5" t="n">
        <v>0.18</v>
      </c>
      <c r="AV366" s="5" t="n">
        <v>1</v>
      </c>
      <c r="AW366" s="5" t="n">
        <v>0.506</v>
      </c>
      <c r="AX366" s="5" t="n">
        <v>0.098</v>
      </c>
      <c r="AY366" s="5" t="n">
        <v>0.516</v>
      </c>
      <c r="AZ366" s="5" t="n">
        <v>1.206</v>
      </c>
      <c r="BA366" s="5" t="n">
        <v>0.18</v>
      </c>
      <c r="BB366" s="5" t="n">
        <v>1</v>
      </c>
      <c r="BC366" s="5" t="n">
        <v>0.452</v>
      </c>
      <c r="BD366" s="5" t="n">
        <v>0.117</v>
      </c>
      <c r="BE366" s="5" t="n">
        <v>0.18</v>
      </c>
      <c r="BF366" s="5" t="n">
        <v>0.745</v>
      </c>
      <c r="BG366" s="5" t="n">
        <v>0.18</v>
      </c>
      <c r="BH366" s="5" t="n">
        <v>1</v>
      </c>
      <c r="BI366" s="5" t="n">
        <v>0.212</v>
      </c>
      <c r="BJ366" s="5" t="n">
        <v>0.047</v>
      </c>
      <c r="BK366" s="5" t="n">
        <v>0.157</v>
      </c>
      <c r="BL366" s="5" t="n">
        <v>0.436</v>
      </c>
      <c r="BM366" s="5" t="n">
        <v>0.18</v>
      </c>
      <c r="BN366" s="5" t="n">
        <v>1</v>
      </c>
      <c r="BO366" s="5" t="n">
        <v>0</v>
      </c>
      <c r="BP366" s="5" t="n">
        <v>-0.01</v>
      </c>
      <c r="BQ366" s="5" t="n">
        <v>0.09</v>
      </c>
      <c r="BR366" s="5" t="n">
        <v>0</v>
      </c>
      <c r="BS366" s="5" t="n">
        <v>1</v>
      </c>
      <c r="BT366" s="5" t="n">
        <v>0</v>
      </c>
      <c r="BU366" s="5" t="n">
        <v>-0.01</v>
      </c>
      <c r="BV366" s="5" t="n">
        <v>0.049</v>
      </c>
      <c r="BW366" s="5" t="n">
        <v>0</v>
      </c>
      <c r="BX366" s="5" t="n">
        <v>0.833</v>
      </c>
      <c r="BY366" s="5" t="n">
        <v>11.787</v>
      </c>
      <c r="BZ366" s="5" t="n">
        <v>0</v>
      </c>
      <c r="CA366" s="5" t="n">
        <v>11.787</v>
      </c>
      <c r="CB366" s="5" t="n">
        <v>0</v>
      </c>
      <c r="CC366" s="5" t="n">
        <v>40.451</v>
      </c>
      <c r="CD366" s="5" t="n">
        <v>-33.294</v>
      </c>
      <c r="CE366" s="5" t="n">
        <v>32.351</v>
      </c>
      <c r="CF366" s="5" t="n">
        <v>85.90600000000001</v>
      </c>
      <c r="CG366" s="5" t="n">
        <v>0.18</v>
      </c>
      <c r="CH366" s="5" t="n">
        <v>1</v>
      </c>
      <c r="CI366" s="5" t="n">
        <v>0</v>
      </c>
      <c r="CJ366" s="5" t="n">
        <v>0</v>
      </c>
      <c r="CK366" s="5" t="n">
        <v>0</v>
      </c>
      <c r="CL366" s="5" t="n">
        <v>0.008999999999999999</v>
      </c>
      <c r="CM366" s="5" t="n">
        <v>0</v>
      </c>
      <c r="CN366" s="5" t="n">
        <v>0</v>
      </c>
      <c r="CO366" s="5" t="n">
        <v>0</v>
      </c>
      <c r="CP366" s="5" t="n">
        <v>0.737</v>
      </c>
      <c r="CQ366" s="5" t="n">
        <v>1.108</v>
      </c>
      <c r="CR366" s="5" t="n">
        <v>0.501</v>
      </c>
      <c r="CS366" s="5" t="n">
        <v>4.438</v>
      </c>
      <c r="CT366" s="5" t="n">
        <v>3.529</v>
      </c>
      <c r="CU366" s="5" t="n">
        <v>16.25</v>
      </c>
    </row>
    <row r="367">
      <c r="A367" s="5" t="inlineStr">
        <is>
          <t>IND2022</t>
        </is>
      </c>
      <c r="B367" s="5" t="inlineStr">
        <is>
          <t>IND</t>
        </is>
      </c>
      <c r="C367" s="5" t="inlineStr">
        <is>
          <t>IND</t>
        </is>
      </c>
      <c r="D367" s="5" t="inlineStr">
        <is>
          <t>India</t>
        </is>
      </c>
      <c r="E367" s="5" t="n">
        <v>2022</v>
      </c>
      <c r="F367" s="5" t="n">
        <v>0.18</v>
      </c>
      <c r="G367" s="5" t="n">
        <v>3.116</v>
      </c>
      <c r="H367" s="5" t="n">
        <v>0.782</v>
      </c>
      <c r="I367" s="5" t="n">
        <v>0.443</v>
      </c>
      <c r="J367" s="5" t="n">
        <v>3.559</v>
      </c>
      <c r="K367" s="5" t="n">
        <v>0</v>
      </c>
      <c r="L367" s="5" t="n">
        <v>1</v>
      </c>
      <c r="M367" s="5" t="n">
        <v>4.748</v>
      </c>
      <c r="N367" s="5" t="n">
        <v>2.346</v>
      </c>
      <c r="O367" s="5" t="n">
        <v>0.396</v>
      </c>
      <c r="P367" s="5" t="n">
        <v>5.143</v>
      </c>
      <c r="Q367" s="5" t="n">
        <v>0</v>
      </c>
      <c r="R367" s="5" t="n">
        <v>1</v>
      </c>
      <c r="S367" s="5" t="n">
        <v>7.025</v>
      </c>
      <c r="T367" s="5" t="n">
        <v>4.691</v>
      </c>
      <c r="U367" s="5" t="n">
        <v>0.537</v>
      </c>
      <c r="V367" s="5" t="n">
        <v>8.805999999999999</v>
      </c>
      <c r="W367" s="5" t="n">
        <v>0.18</v>
      </c>
      <c r="X367" s="5" t="n">
        <v>1</v>
      </c>
      <c r="Y367" s="5" t="n">
        <v>15.918</v>
      </c>
      <c r="Z367" s="5" t="n">
        <v>1.414</v>
      </c>
      <c r="AA367" s="5" t="n">
        <v>-10.308</v>
      </c>
      <c r="AB367" s="5" t="n">
        <v>5.61</v>
      </c>
      <c r="AC367" s="5" t="n">
        <v>0</v>
      </c>
      <c r="AD367" s="5" t="n">
        <v>0</v>
      </c>
      <c r="AE367" s="5" t="n">
        <v>16.816</v>
      </c>
      <c r="AF367" s="5" t="n">
        <v>2.716</v>
      </c>
      <c r="AG367" s="5" t="n">
        <v>-11.206</v>
      </c>
      <c r="AH367" s="5" t="n">
        <v>5.61</v>
      </c>
      <c r="AI367" s="5" t="n">
        <v>0</v>
      </c>
      <c r="AJ367" s="5" t="n">
        <v>0</v>
      </c>
      <c r="AK367" s="5" t="n">
        <v>22.199</v>
      </c>
      <c r="AL367" s="5" t="n">
        <v>9.422000000000001</v>
      </c>
      <c r="AM367" s="5" t="n">
        <v>-16.282</v>
      </c>
      <c r="AN367" s="5" t="n">
        <v>5.918</v>
      </c>
      <c r="AO367" s="5" t="n">
        <v>0</v>
      </c>
      <c r="AP367" s="5" t="n">
        <v>0</v>
      </c>
      <c r="AQ367" s="5" t="n">
        <v>0.644</v>
      </c>
      <c r="AR367" s="5" t="n">
        <v>0.092</v>
      </c>
      <c r="AS367" s="5" t="n">
        <v>0.489</v>
      </c>
      <c r="AT367" s="5" t="n">
        <v>1.336</v>
      </c>
      <c r="AU367" s="5" t="n">
        <v>0.18</v>
      </c>
      <c r="AV367" s="5" t="n">
        <v>1</v>
      </c>
      <c r="AW367" s="5" t="n">
        <v>0.574</v>
      </c>
      <c r="AX367" s="5" t="n">
        <v>0.075</v>
      </c>
      <c r="AY367" s="5" t="n">
        <v>0.436</v>
      </c>
      <c r="AZ367" s="5" t="n">
        <v>1.192</v>
      </c>
      <c r="BA367" s="5" t="n">
        <v>0.18</v>
      </c>
      <c r="BB367" s="5" t="n">
        <v>1</v>
      </c>
      <c r="BC367" s="5" t="n">
        <v>0.5</v>
      </c>
      <c r="BD367" s="5" t="n">
        <v>0.103</v>
      </c>
      <c r="BE367" s="5" t="n">
        <v>0.224</v>
      </c>
      <c r="BF367" s="5" t="n">
        <v>0.855</v>
      </c>
      <c r="BG367" s="5" t="n">
        <v>0.18</v>
      </c>
      <c r="BH367" s="5" t="n">
        <v>1</v>
      </c>
      <c r="BI367" s="5" t="n">
        <v>0.375</v>
      </c>
      <c r="BJ367" s="5" t="n">
        <v>0.073</v>
      </c>
      <c r="BK367" s="5" t="n">
        <v>0.223</v>
      </c>
      <c r="BL367" s="5" t="n">
        <v>0.706</v>
      </c>
      <c r="BM367" s="5" t="n">
        <v>0.18</v>
      </c>
      <c r="BN367" s="5" t="n">
        <v>1</v>
      </c>
      <c r="BO367" s="5" t="n">
        <v>0</v>
      </c>
      <c r="BP367" s="5" t="n">
        <v>-0.013</v>
      </c>
      <c r="BQ367" s="5" t="n">
        <v>0.13</v>
      </c>
      <c r="BR367" s="5" t="n">
        <v>0</v>
      </c>
      <c r="BS367" s="5" t="n">
        <v>1</v>
      </c>
      <c r="BT367" s="5" t="n">
        <v>0</v>
      </c>
      <c r="BU367" s="5" t="n">
        <v>-0.013</v>
      </c>
      <c r="BV367" s="5" t="n">
        <v>0.067</v>
      </c>
      <c r="BW367" s="5" t="n">
        <v>0</v>
      </c>
      <c r="BX367" s="5" t="n">
        <v>0.833</v>
      </c>
      <c r="BY367" s="5" t="n">
        <v>12.729</v>
      </c>
      <c r="BZ367" s="5" t="n">
        <v>0</v>
      </c>
      <c r="CA367" s="5" t="n">
        <v>12.729</v>
      </c>
      <c r="CB367" s="5" t="n">
        <v>0</v>
      </c>
      <c r="CC367" s="5" t="n">
        <v>81.131</v>
      </c>
      <c r="CD367" s="5" t="n">
        <v>-13.396</v>
      </c>
      <c r="CE367" s="5" t="n">
        <v>48.289</v>
      </c>
      <c r="CF367" s="5" t="n">
        <v>152.715</v>
      </c>
      <c r="CG367" s="5" t="n">
        <v>0.18</v>
      </c>
      <c r="CH367" s="5" t="n">
        <v>1</v>
      </c>
      <c r="CI367" s="5" t="n">
        <v>0</v>
      </c>
      <c r="CJ367" s="5" t="n">
        <v>0</v>
      </c>
      <c r="CK367" s="5" t="n">
        <v>0</v>
      </c>
      <c r="CL367" s="5" t="n">
        <v>0.01</v>
      </c>
      <c r="CM367" s="5" t="n">
        <v>0</v>
      </c>
      <c r="CN367" s="5" t="n">
        <v>0</v>
      </c>
      <c r="CO367" s="5" t="n">
        <v>0</v>
      </c>
      <c r="CP367" s="5" t="n">
        <v>0.733</v>
      </c>
      <c r="CQ367" s="5" t="n">
        <v>1.197</v>
      </c>
      <c r="CR367" s="5" t="n">
        <v>0.547</v>
      </c>
      <c r="CS367" s="5" t="n">
        <v>4.792</v>
      </c>
      <c r="CT367" s="5" t="n">
        <v>5.463</v>
      </c>
      <c r="CU367" s="5" t="n">
        <v>27.353</v>
      </c>
    </row>
    <row r="368">
      <c r="A368" s="5" t="inlineStr">
        <is>
          <t>IND2023</t>
        </is>
      </c>
      <c r="B368" s="5" t="inlineStr">
        <is>
          <t>IND</t>
        </is>
      </c>
      <c r="C368" s="5" t="inlineStr">
        <is>
          <t>IND</t>
        </is>
      </c>
      <c r="D368" s="5" t="inlineStr">
        <is>
          <t>India</t>
        </is>
      </c>
      <c r="E368" s="5" t="n">
        <v>2023</v>
      </c>
      <c r="F368" s="5" t="n">
        <v>0.18</v>
      </c>
      <c r="G368" s="5" t="n">
        <v>2.673</v>
      </c>
      <c r="H368" s="5" t="n">
        <v>0.8090000000000001</v>
      </c>
      <c r="I368" s="5" t="n">
        <v>0.375</v>
      </c>
      <c r="J368" s="5" t="n">
        <v>3.048</v>
      </c>
      <c r="K368" s="5" t="n">
        <v>0</v>
      </c>
      <c r="L368" s="5" t="n">
        <v>1</v>
      </c>
      <c r="M368" s="5" t="n">
        <v>4.372</v>
      </c>
      <c r="N368" s="5" t="n">
        <v>2.427</v>
      </c>
      <c r="O368" s="5" t="n">
        <v>0.332</v>
      </c>
      <c r="P368" s="5" t="n">
        <v>4.704</v>
      </c>
      <c r="Q368" s="5" t="n">
        <v>0</v>
      </c>
      <c r="R368" s="5" t="n">
        <v>1</v>
      </c>
      <c r="S368" s="5" t="n">
        <v>6.718</v>
      </c>
      <c r="T368" s="5" t="n">
        <v>4.854</v>
      </c>
      <c r="U368" s="5" t="n">
        <v>0.511</v>
      </c>
      <c r="V368" s="5" t="n">
        <v>8.364000000000001</v>
      </c>
      <c r="W368" s="5" t="n">
        <v>0.18</v>
      </c>
      <c r="X368" s="5" t="n">
        <v>1</v>
      </c>
      <c r="Y368" s="5" t="n">
        <v>9.414</v>
      </c>
      <c r="Z368" s="5" t="n">
        <v>0.836</v>
      </c>
      <c r="AA368" s="5" t="n">
        <v>-1.504</v>
      </c>
      <c r="AB368" s="5" t="n">
        <v>7.91</v>
      </c>
      <c r="AC368" s="5" t="n">
        <v>0</v>
      </c>
      <c r="AD368" s="5" t="n">
        <v>0</v>
      </c>
      <c r="AE368" s="5" t="n">
        <v>10.369</v>
      </c>
      <c r="AF368" s="5" t="n">
        <v>1.675</v>
      </c>
      <c r="AG368" s="5" t="n">
        <v>-2.459</v>
      </c>
      <c r="AH368" s="5" t="n">
        <v>7.91</v>
      </c>
      <c r="AI368" s="5" t="n">
        <v>0</v>
      </c>
      <c r="AJ368" s="5" t="n">
        <v>0</v>
      </c>
      <c r="AK368" s="5" t="n">
        <v>16.1</v>
      </c>
      <c r="AL368" s="5" t="n">
        <v>6.833</v>
      </c>
      <c r="AM368" s="5" t="n">
        <v>-7.75</v>
      </c>
      <c r="AN368" s="5" t="n">
        <v>8.35</v>
      </c>
      <c r="AO368" s="5" t="n">
        <v>0</v>
      </c>
      <c r="AP368" s="5" t="n">
        <v>0</v>
      </c>
      <c r="AQ368" s="5" t="n">
        <v>0.613</v>
      </c>
      <c r="AR368" s="5" t="n">
        <v>0.103</v>
      </c>
      <c r="AS368" s="5" t="n">
        <v>0.456</v>
      </c>
      <c r="AT368" s="5" t="n">
        <v>1.261</v>
      </c>
      <c r="AU368" s="5" t="n">
        <v>0.18</v>
      </c>
      <c r="AV368" s="5" t="n">
        <v>1</v>
      </c>
      <c r="AW368" s="5" t="n">
        <v>0.5620000000000001</v>
      </c>
      <c r="AX368" s="5" t="n">
        <v>0.096</v>
      </c>
      <c r="AY368" s="5" t="n">
        <v>0.397</v>
      </c>
      <c r="AZ368" s="5" t="n">
        <v>1.132</v>
      </c>
      <c r="BA368" s="5" t="n">
        <v>0.18</v>
      </c>
      <c r="BB368" s="5" t="n">
        <v>1</v>
      </c>
      <c r="BC368" s="5" t="n">
        <v>0.419</v>
      </c>
      <c r="BD368" s="5" t="n">
        <v>0.101</v>
      </c>
      <c r="BE368" s="5" t="n">
        <v>0.19</v>
      </c>
      <c r="BF368" s="5" t="n">
        <v>0.719</v>
      </c>
      <c r="BG368" s="5" t="n">
        <v>0.18</v>
      </c>
      <c r="BH368" s="5" t="n">
        <v>1</v>
      </c>
      <c r="BI368" s="5" t="n">
        <v>0.331</v>
      </c>
      <c r="BJ368" s="5" t="n">
        <v>0.07199999999999999</v>
      </c>
      <c r="BK368" s="5" t="n">
        <v>0.201</v>
      </c>
      <c r="BL368" s="5" t="n">
        <v>0.628</v>
      </c>
      <c r="BM368" s="5" t="n">
        <v>0.18</v>
      </c>
      <c r="BN368" s="5" t="n">
        <v>1</v>
      </c>
      <c r="BO368" s="5" t="n">
        <v>0</v>
      </c>
      <c r="BP368" s="5" t="n">
        <v>-0.02</v>
      </c>
      <c r="BQ368" s="5" t="n">
        <v>0.12</v>
      </c>
      <c r="BR368" s="5" t="n">
        <v>0</v>
      </c>
      <c r="BS368" s="5" t="n">
        <v>1</v>
      </c>
      <c r="BT368" s="5" t="n">
        <v>0</v>
      </c>
      <c r="BU368" s="5" t="n">
        <v>-0.02</v>
      </c>
      <c r="BV368" s="5" t="n">
        <v>0.08400000000000001</v>
      </c>
      <c r="BW368" s="5" t="n">
        <v>0</v>
      </c>
      <c r="BX368" s="5" t="n">
        <v>0.833</v>
      </c>
      <c r="BY368" s="5" t="n">
        <v>13.254</v>
      </c>
      <c r="BZ368" s="5" t="n">
        <v>0</v>
      </c>
      <c r="CA368" s="5" t="n">
        <v>13.254</v>
      </c>
      <c r="CB368" s="5" t="n">
        <v>0</v>
      </c>
      <c r="CC368" s="5" t="n">
        <v>71.121</v>
      </c>
      <c r="CD368" s="5" t="n">
        <v>-8.007999999999999</v>
      </c>
      <c r="CE368" s="5" t="n">
        <v>41.536</v>
      </c>
      <c r="CF368" s="5" t="n">
        <v>132.935</v>
      </c>
      <c r="CG368" s="5" t="n">
        <v>0.18</v>
      </c>
      <c r="CH368" s="5" t="n">
        <v>1</v>
      </c>
      <c r="CI368" s="5" t="n">
        <v>0</v>
      </c>
      <c r="CJ368" s="5" t="n">
        <v>0</v>
      </c>
      <c r="CK368" s="5" t="n">
        <v>0</v>
      </c>
      <c r="CL368" s="5" t="n">
        <v>0.011</v>
      </c>
      <c r="CM368" s="5" t="n">
        <v>0</v>
      </c>
      <c r="CN368" s="5" t="n">
        <v>0</v>
      </c>
      <c r="CO368" s="5" t="n">
        <v>0</v>
      </c>
      <c r="CP368" s="5" t="n">
        <v>0.742</v>
      </c>
      <c r="CQ368" s="5" t="n">
        <v>1.246</v>
      </c>
      <c r="CR368" s="5" t="n">
        <v>0.514</v>
      </c>
      <c r="CS368" s="5" t="n">
        <v>4.99</v>
      </c>
      <c r="CT368" s="5" t="n">
        <v>3.638</v>
      </c>
      <c r="CU368" s="5" t="n">
        <v>12.13</v>
      </c>
    </row>
    <row r="369">
      <c r="A369" s="5" t="inlineStr">
        <is>
          <t>IND2024</t>
        </is>
      </c>
      <c r="B369" s="5" t="inlineStr">
        <is>
          <t>IND</t>
        </is>
      </c>
      <c r="C369" s="5" t="inlineStr">
        <is>
          <t>IND</t>
        </is>
      </c>
      <c r="D369" s="5" t="inlineStr">
        <is>
          <t>India</t>
        </is>
      </c>
      <c r="E369" s="5" t="n">
        <v>2024</v>
      </c>
      <c r="F369" s="5" t="n">
        <v>0.18</v>
      </c>
      <c r="G369" s="5" t="n">
        <v>2.629</v>
      </c>
      <c r="H369" s="5" t="n">
        <v>0.833</v>
      </c>
      <c r="I369" s="5" t="n">
        <v>0.374</v>
      </c>
      <c r="J369" s="5" t="n">
        <v>3.003</v>
      </c>
      <c r="K369" s="5" t="n">
        <v>0</v>
      </c>
      <c r="L369" s="5" t="n">
        <v>1</v>
      </c>
      <c r="M369" s="5" t="n">
        <v>4.396</v>
      </c>
      <c r="N369" s="5" t="n">
        <v>2.498</v>
      </c>
      <c r="O369" s="5" t="n">
        <v>0.331</v>
      </c>
      <c r="P369" s="5" t="n">
        <v>4.727</v>
      </c>
      <c r="Q369" s="5" t="n">
        <v>0</v>
      </c>
      <c r="R369" s="5" t="n">
        <v>1</v>
      </c>
      <c r="S369" s="5" t="n">
        <v>6.793</v>
      </c>
      <c r="T369" s="5" t="n">
        <v>4.997</v>
      </c>
      <c r="U369" s="5" t="n">
        <v>0.544</v>
      </c>
      <c r="V369" s="5" t="n">
        <v>8.451000000000001</v>
      </c>
      <c r="W369" s="5" t="n">
        <v>0.18</v>
      </c>
      <c r="X369" s="5" t="n">
        <v>1</v>
      </c>
      <c r="Y369" s="5" t="n">
        <v>8.808999999999999</v>
      </c>
      <c r="Z369" s="5" t="n">
        <v>0.782</v>
      </c>
      <c r="AA369" s="5" t="n">
        <v>-1.189</v>
      </c>
      <c r="AB369" s="5" t="n">
        <v>7.62</v>
      </c>
      <c r="AC369" s="5" t="n">
        <v>0</v>
      </c>
      <c r="AD369" s="5" t="n">
        <v>0</v>
      </c>
      <c r="AE369" s="5" t="n">
        <v>9.792</v>
      </c>
      <c r="AF369" s="5" t="n">
        <v>1.582</v>
      </c>
      <c r="AG369" s="5" t="n">
        <v>-2.172</v>
      </c>
      <c r="AH369" s="5" t="n">
        <v>7.62</v>
      </c>
      <c r="AI369" s="5" t="n">
        <v>0</v>
      </c>
      <c r="AJ369" s="5" t="n">
        <v>0</v>
      </c>
      <c r="AK369" s="5" t="n">
        <v>15.692</v>
      </c>
      <c r="AL369" s="5" t="n">
        <v>6.66</v>
      </c>
      <c r="AM369" s="5" t="n">
        <v>-7.654</v>
      </c>
      <c r="AN369" s="5" t="n">
        <v>8.038</v>
      </c>
      <c r="AO369" s="5" t="n">
        <v>0</v>
      </c>
      <c r="AP369" s="5" t="n">
        <v>0</v>
      </c>
      <c r="AQ369" s="5" t="n">
        <v>0.598</v>
      </c>
      <c r="AR369" s="5" t="n">
        <v>0.109</v>
      </c>
      <c r="AS369" s="5" t="n">
        <v>0.433</v>
      </c>
      <c r="AT369" s="5" t="n">
        <v>1.216</v>
      </c>
      <c r="AU369" s="5" t="n">
        <v>0.18</v>
      </c>
      <c r="AV369" s="5" t="n">
        <v>1</v>
      </c>
      <c r="AW369" s="5" t="n">
        <v>0.539</v>
      </c>
      <c r="AX369" s="5" t="n">
        <v>0.099</v>
      </c>
      <c r="AY369" s="5" t="n">
        <v>0.385</v>
      </c>
      <c r="AZ369" s="5" t="n">
        <v>1.091</v>
      </c>
      <c r="BA369" s="5" t="n">
        <v>0.18</v>
      </c>
      <c r="BB369" s="5" t="n">
        <v>1</v>
      </c>
      <c r="BC369" s="5" t="n">
        <v>0.408</v>
      </c>
      <c r="BD369" s="5" t="n">
        <v>0.105</v>
      </c>
      <c r="BE369" s="5" t="n">
        <v>0.183</v>
      </c>
      <c r="BF369" s="5" t="n">
        <v>0.697</v>
      </c>
      <c r="BG369" s="5" t="n">
        <v>0.18</v>
      </c>
      <c r="BH369" s="5" t="n">
        <v>1</v>
      </c>
      <c r="BI369" s="5" t="n">
        <v>0.287</v>
      </c>
      <c r="BJ369" s="5" t="n">
        <v>0.063</v>
      </c>
      <c r="BK369" s="5" t="n">
        <v>0.193</v>
      </c>
      <c r="BL369" s="5" t="n">
        <v>0.5669999999999999</v>
      </c>
      <c r="BM369" s="5" t="n">
        <v>0.18</v>
      </c>
      <c r="BN369" s="5" t="n">
        <v>1</v>
      </c>
      <c r="BO369" s="5" t="n">
        <v>0</v>
      </c>
      <c r="BP369" s="5" t="n">
        <v>-0.021</v>
      </c>
      <c r="BQ369" s="5" t="n">
        <v>0.11</v>
      </c>
      <c r="BR369" s="5" t="n">
        <v>0</v>
      </c>
      <c r="BS369" s="5" t="n">
        <v>1</v>
      </c>
      <c r="BT369" s="5" t="n">
        <v>0</v>
      </c>
      <c r="BU369" s="5" t="n">
        <v>-0.021</v>
      </c>
      <c r="BV369" s="5" t="n">
        <v>0.08400000000000001</v>
      </c>
      <c r="BW369" s="5" t="n">
        <v>0</v>
      </c>
      <c r="BX369" s="5" t="n">
        <v>0.833</v>
      </c>
      <c r="BY369" s="5" t="n">
        <v>13.646</v>
      </c>
      <c r="BZ369" s="5" t="n">
        <v>0</v>
      </c>
      <c r="CA369" s="5" t="n">
        <v>13.646</v>
      </c>
      <c r="CB369" s="5" t="n">
        <v>0</v>
      </c>
      <c r="CC369" s="5" t="n">
        <v>61.32</v>
      </c>
      <c r="CD369" s="5" t="n">
        <v>-17.116</v>
      </c>
      <c r="CE369" s="5" t="n">
        <v>38.337</v>
      </c>
      <c r="CF369" s="5" t="n">
        <v>117.594</v>
      </c>
      <c r="CG369" s="5" t="n">
        <v>0.18</v>
      </c>
      <c r="CH369" s="5" t="n">
        <v>1</v>
      </c>
      <c r="CI369" s="5" t="n">
        <v>0</v>
      </c>
      <c r="CJ369" s="5" t="n">
        <v>0</v>
      </c>
      <c r="CK369" s="5" t="n">
        <v>0</v>
      </c>
      <c r="CL369" s="5" t="n">
        <v>0.011</v>
      </c>
      <c r="CM369" s="5" t="n">
        <v>0</v>
      </c>
      <c r="CN369" s="5" t="n">
        <v>0</v>
      </c>
      <c r="CO369" s="5" t="n">
        <v>0</v>
      </c>
      <c r="CP369" s="5" t="n">
        <v>0.742</v>
      </c>
      <c r="CQ369" s="5" t="n">
        <v>1.283</v>
      </c>
      <c r="CR369" s="5" t="n">
        <v>0.514</v>
      </c>
      <c r="CS369" s="5" t="n">
        <v>5.137</v>
      </c>
      <c r="CT369" s="5" t="n">
        <v>3.269</v>
      </c>
      <c r="CU369" s="5" t="n">
        <v>10.67</v>
      </c>
    </row>
    <row r="370">
      <c r="A370" s="5" t="inlineStr">
        <is>
          <t>IDN2021</t>
        </is>
      </c>
      <c r="B370" s="5" t="inlineStr">
        <is>
          <t>IDN</t>
        </is>
      </c>
      <c r="C370" s="5" t="inlineStr">
        <is>
          <t>IDN</t>
        </is>
      </c>
      <c r="D370" s="5" t="inlineStr">
        <is>
          <t>Indonesia</t>
        </is>
      </c>
      <c r="E370" s="5" t="n">
        <v>2021</v>
      </c>
      <c r="F370" s="5" t="n">
        <v>0.1</v>
      </c>
      <c r="G370" s="5" t="n">
        <v>2.859</v>
      </c>
      <c r="H370" s="5" t="n">
        <v>0.626</v>
      </c>
      <c r="I370" s="5" t="n">
        <v>-0.4</v>
      </c>
      <c r="J370" s="5" t="n">
        <v>2.459</v>
      </c>
      <c r="K370" s="5" t="n">
        <v>0</v>
      </c>
      <c r="L370" s="5" t="n">
        <v>1</v>
      </c>
      <c r="M370" s="5" t="n">
        <v>2.814</v>
      </c>
      <c r="N370" s="5" t="n">
        <v>1.275</v>
      </c>
      <c r="O370" s="5" t="n">
        <v>-0.209</v>
      </c>
      <c r="P370" s="5" t="n">
        <v>2.604</v>
      </c>
      <c r="Q370" s="5" t="n">
        <v>0</v>
      </c>
      <c r="R370" s="5" t="n">
        <v>1</v>
      </c>
      <c r="S370" s="5" t="n">
        <v>2.584</v>
      </c>
      <c r="T370" s="5" t="n">
        <v>1.601</v>
      </c>
      <c r="U370" s="5" t="n">
        <v>0.032</v>
      </c>
      <c r="V370" s="5" t="n">
        <v>2.877</v>
      </c>
      <c r="W370" s="5" t="n">
        <v>0.1</v>
      </c>
      <c r="X370" s="5" t="n">
        <v>1</v>
      </c>
      <c r="Y370" s="5" t="n">
        <v>4.121</v>
      </c>
      <c r="Z370" s="5" t="n">
        <v>0.455</v>
      </c>
      <c r="AA370" s="5" t="n">
        <v>1.561</v>
      </c>
      <c r="AB370" s="5" t="n">
        <v>5.683</v>
      </c>
      <c r="AC370" s="5" t="n">
        <v>0</v>
      </c>
      <c r="AD370" s="5" t="n">
        <v>1</v>
      </c>
      <c r="AE370" s="5" t="n">
        <v>4.693</v>
      </c>
      <c r="AF370" s="5" t="n">
        <v>0.918</v>
      </c>
      <c r="AG370" s="5" t="n">
        <v>0.989</v>
      </c>
      <c r="AH370" s="5" t="n">
        <v>5.683</v>
      </c>
      <c r="AI370" s="5" t="n">
        <v>0</v>
      </c>
      <c r="AJ370" s="5" t="n">
        <v>1</v>
      </c>
      <c r="AK370" s="5" t="n">
        <v>8.122999999999999</v>
      </c>
      <c r="AL370" s="5" t="n">
        <v>3.855</v>
      </c>
      <c r="AM370" s="5" t="n">
        <v>2.387</v>
      </c>
      <c r="AN370" s="5" t="n">
        <v>11.561</v>
      </c>
      <c r="AO370" s="5" t="n">
        <v>0.1</v>
      </c>
      <c r="AP370" s="5" t="n">
        <v>1</v>
      </c>
      <c r="AQ370" s="5" t="n">
        <v>0.621</v>
      </c>
      <c r="AR370" s="5" t="n">
        <v>0.114</v>
      </c>
      <c r="AS370" s="5" t="n">
        <v>-0.178</v>
      </c>
      <c r="AT370" s="5" t="n">
        <v>0.495</v>
      </c>
      <c r="AU370" s="5" t="n">
        <v>0</v>
      </c>
      <c r="AV370" s="5" t="n">
        <v>0</v>
      </c>
      <c r="AW370" s="5" t="n">
        <v>0.593</v>
      </c>
      <c r="AX370" s="5" t="n">
        <v>0.114</v>
      </c>
      <c r="AY370" s="5" t="n">
        <v>-0.225</v>
      </c>
      <c r="AZ370" s="5" t="n">
        <v>0.405</v>
      </c>
      <c r="BA370" s="5" t="n">
        <v>0</v>
      </c>
      <c r="BB370" s="5" t="n">
        <v>0</v>
      </c>
      <c r="BC370" s="5" t="n">
        <v>0.44</v>
      </c>
      <c r="BD370" s="5" t="n">
        <v>0.114</v>
      </c>
      <c r="BE370" s="5" t="n">
        <v>-0.293</v>
      </c>
      <c r="BF370" s="5" t="n">
        <v>0.161</v>
      </c>
      <c r="BG370" s="5" t="n">
        <v>0</v>
      </c>
      <c r="BH370" s="5" t="n">
        <v>0</v>
      </c>
      <c r="BI370" s="5" t="n">
        <v>0.5600000000000001</v>
      </c>
      <c r="BJ370" s="5" t="n">
        <v>0.114</v>
      </c>
      <c r="BK370" s="5" t="n">
        <v>-0.398</v>
      </c>
      <c r="BL370" s="5" t="n">
        <v>0.179</v>
      </c>
      <c r="BM370" s="5" t="n">
        <v>0</v>
      </c>
      <c r="BN370" s="5" t="n">
        <v>0</v>
      </c>
      <c r="BO370" s="5" t="n">
        <v>0</v>
      </c>
      <c r="BP370" s="5" t="n">
        <v>-0.005</v>
      </c>
      <c r="BQ370" s="5" t="n">
        <v>0.076</v>
      </c>
      <c r="BR370" s="5" t="n">
        <v>0</v>
      </c>
      <c r="BS370" s="5" t="n">
        <v>0.667</v>
      </c>
      <c r="BT370" s="5" t="n">
        <v>0</v>
      </c>
      <c r="BU370" s="5" t="n">
        <v>-0.005</v>
      </c>
      <c r="BV370" s="5" t="n">
        <v>0.07199999999999999</v>
      </c>
      <c r="BW370" s="5" t="n">
        <v>0</v>
      </c>
      <c r="BX370" s="5" t="n">
        <v>0.667</v>
      </c>
      <c r="BY370" s="5" t="n">
        <v>11.787</v>
      </c>
      <c r="BZ370" s="5" t="n">
        <v>0</v>
      </c>
      <c r="CA370" s="5" t="n">
        <v>11.787</v>
      </c>
      <c r="CB370" s="5" t="n">
        <v>0</v>
      </c>
      <c r="CC370" s="5" t="n">
        <v>81.69499999999999</v>
      </c>
      <c r="CD370" s="5" t="n">
        <v>7.95</v>
      </c>
      <c r="CE370" s="5" t="n">
        <v>-56.426</v>
      </c>
      <c r="CF370" s="5" t="n">
        <v>27.797</v>
      </c>
      <c r="CG370" s="5" t="n">
        <v>0</v>
      </c>
      <c r="CH370" s="5" t="n">
        <v>0</v>
      </c>
      <c r="CI370" s="5" t="n">
        <v>0</v>
      </c>
      <c r="CJ370" s="5" t="n">
        <v>0</v>
      </c>
      <c r="CK370" s="5" t="n">
        <v>0</v>
      </c>
      <c r="CL370" s="5" t="n">
        <v>5.263</v>
      </c>
      <c r="CM370" s="5" t="n">
        <v>0</v>
      </c>
      <c r="CN370" s="5" t="n">
        <v>0.302</v>
      </c>
      <c r="CO370" s="5" t="n">
        <v>0.22</v>
      </c>
      <c r="CP370" s="5" t="n">
        <v>0</v>
      </c>
      <c r="CQ370" s="5" t="n">
        <v>1.137</v>
      </c>
      <c r="CR370" s="5" t="n">
        <v>1</v>
      </c>
      <c r="CS370" s="5" t="n">
        <v>3.55</v>
      </c>
      <c r="CT370" s="5" t="n">
        <v>4.633</v>
      </c>
      <c r="CU370" s="5" t="n">
        <v>14.129</v>
      </c>
    </row>
    <row r="371">
      <c r="A371" s="5" t="inlineStr">
        <is>
          <t>IDN2022</t>
        </is>
      </c>
      <c r="B371" s="5" t="inlineStr">
        <is>
          <t>IDN</t>
        </is>
      </c>
      <c r="C371" s="5" t="inlineStr">
        <is>
          <t>IDN</t>
        </is>
      </c>
      <c r="D371" s="5" t="inlineStr">
        <is>
          <t>Indonesia</t>
        </is>
      </c>
      <c r="E371" s="5" t="n">
        <v>2022</v>
      </c>
      <c r="F371" s="5" t="n">
        <v>0.11</v>
      </c>
      <c r="G371" s="5" t="n">
        <v>2.78</v>
      </c>
      <c r="H371" s="5" t="n">
        <v>0.432</v>
      </c>
      <c r="I371" s="5" t="n">
        <v>-0.181</v>
      </c>
      <c r="J371" s="5" t="n">
        <v>2.598</v>
      </c>
      <c r="K371" s="5" t="n">
        <v>0</v>
      </c>
      <c r="L371" s="5" t="n">
        <v>1</v>
      </c>
      <c r="M371" s="5" t="n">
        <v>2.967</v>
      </c>
      <c r="N371" s="5" t="n">
        <v>1.225</v>
      </c>
      <c r="O371" s="5" t="n">
        <v>-0.105</v>
      </c>
      <c r="P371" s="5" t="n">
        <v>2.863</v>
      </c>
      <c r="Q371" s="5" t="n">
        <v>0</v>
      </c>
      <c r="R371" s="5" t="n">
        <v>1</v>
      </c>
      <c r="S371" s="5" t="n">
        <v>2.909</v>
      </c>
      <c r="T371" s="5" t="n">
        <v>1.425</v>
      </c>
      <c r="U371" s="5" t="n">
        <v>0.059</v>
      </c>
      <c r="V371" s="5" t="n">
        <v>3.241</v>
      </c>
      <c r="W371" s="5" t="n">
        <v>0.1</v>
      </c>
      <c r="X371" s="5" t="n">
        <v>1</v>
      </c>
      <c r="Y371" s="5" t="n">
        <v>4.451</v>
      </c>
      <c r="Z371" s="5" t="n">
        <v>0.491</v>
      </c>
      <c r="AA371" s="5" t="n">
        <v>0.855</v>
      </c>
      <c r="AB371" s="5" t="n">
        <v>5.306</v>
      </c>
      <c r="AC371" s="5" t="n">
        <v>0</v>
      </c>
      <c r="AD371" s="5" t="n">
        <v>1</v>
      </c>
      <c r="AE371" s="5" t="n">
        <v>5.068</v>
      </c>
      <c r="AF371" s="5" t="n">
        <v>0.992</v>
      </c>
      <c r="AG371" s="5" t="n">
        <v>1.068</v>
      </c>
      <c r="AH371" s="5" t="n">
        <v>6.137</v>
      </c>
      <c r="AI371" s="5" t="n">
        <v>0</v>
      </c>
      <c r="AJ371" s="5" t="n">
        <v>1</v>
      </c>
      <c r="AK371" s="5" t="n">
        <v>8.772</v>
      </c>
      <c r="AL371" s="5" t="n">
        <v>4.163</v>
      </c>
      <c r="AM371" s="5" t="n">
        <v>2.662</v>
      </c>
      <c r="AN371" s="5" t="n">
        <v>12.485</v>
      </c>
      <c r="AO371" s="5" t="n">
        <v>0.1</v>
      </c>
      <c r="AP371" s="5" t="n">
        <v>1</v>
      </c>
      <c r="AQ371" s="5" t="n">
        <v>0.847</v>
      </c>
      <c r="AR371" s="5" t="n">
        <v>0.123</v>
      </c>
      <c r="AS371" s="5" t="n">
        <v>-0.189</v>
      </c>
      <c r="AT371" s="5" t="n">
        <v>0.737</v>
      </c>
      <c r="AU371" s="5" t="n">
        <v>0</v>
      </c>
      <c r="AV371" s="5" t="n">
        <v>0</v>
      </c>
      <c r="AW371" s="5" t="n">
        <v>0.947</v>
      </c>
      <c r="AX371" s="5" t="n">
        <v>0.123</v>
      </c>
      <c r="AY371" s="5" t="n">
        <v>-0.42</v>
      </c>
      <c r="AZ371" s="5" t="n">
        <v>0.579</v>
      </c>
      <c r="BA371" s="5" t="n">
        <v>0</v>
      </c>
      <c r="BB371" s="5" t="n">
        <v>0</v>
      </c>
      <c r="BC371" s="5" t="n">
        <v>0.589</v>
      </c>
      <c r="BD371" s="5" t="n">
        <v>0.123</v>
      </c>
      <c r="BE371" s="5" t="n">
        <v>-0.447</v>
      </c>
      <c r="BF371" s="5" t="n">
        <v>0.155</v>
      </c>
      <c r="BG371" s="5" t="n">
        <v>0</v>
      </c>
      <c r="BH371" s="5" t="n">
        <v>0</v>
      </c>
      <c r="BI371" s="5" t="n">
        <v>0.6889999999999999</v>
      </c>
      <c r="BJ371" s="5" t="n">
        <v>0.123</v>
      </c>
      <c r="BK371" s="5" t="n">
        <v>-0.542</v>
      </c>
      <c r="BL371" s="5" t="n">
        <v>0.161</v>
      </c>
      <c r="BM371" s="5" t="n">
        <v>0</v>
      </c>
      <c r="BN371" s="5" t="n">
        <v>0</v>
      </c>
      <c r="BO371" s="5" t="n">
        <v>0</v>
      </c>
      <c r="BP371" s="5" t="n">
        <v>-0.023</v>
      </c>
      <c r="BQ371" s="5" t="n">
        <v>0.073</v>
      </c>
      <c r="BR371" s="5" t="n">
        <v>0</v>
      </c>
      <c r="BS371" s="5" t="n">
        <v>0.667</v>
      </c>
      <c r="BT371" s="5" t="n">
        <v>0</v>
      </c>
      <c r="BU371" s="5" t="n">
        <v>-0.023</v>
      </c>
      <c r="BV371" s="5" t="n">
        <v>0.076</v>
      </c>
      <c r="BW371" s="5" t="n">
        <v>0</v>
      </c>
      <c r="BX371" s="5" t="n">
        <v>0.667</v>
      </c>
      <c r="BY371" s="5" t="n">
        <v>12.729</v>
      </c>
      <c r="BZ371" s="5" t="n">
        <v>0</v>
      </c>
      <c r="CA371" s="5" t="n">
        <v>12.729</v>
      </c>
      <c r="CB371" s="5" t="n">
        <v>0</v>
      </c>
      <c r="CC371" s="5" t="n">
        <v>102.477</v>
      </c>
      <c r="CD371" s="5" t="n">
        <v>7.95</v>
      </c>
      <c r="CE371" s="5" t="n">
        <v>-78.348</v>
      </c>
      <c r="CF371" s="5" t="n">
        <v>26.783</v>
      </c>
      <c r="CG371" s="5" t="n">
        <v>0</v>
      </c>
      <c r="CH371" s="5" t="n">
        <v>0</v>
      </c>
      <c r="CI371" s="5" t="n">
        <v>0</v>
      </c>
      <c r="CJ371" s="5" t="n">
        <v>0</v>
      </c>
      <c r="CK371" s="5" t="n">
        <v>0</v>
      </c>
      <c r="CL371" s="5" t="n">
        <v>5.683</v>
      </c>
      <c r="CM371" s="5" t="n">
        <v>0</v>
      </c>
      <c r="CN371" s="5" t="n">
        <v>0.322</v>
      </c>
      <c r="CO371" s="5" t="n">
        <v>0.226</v>
      </c>
      <c r="CP371" s="5" t="n">
        <v>0</v>
      </c>
      <c r="CQ371" s="5" t="n">
        <v>1.227</v>
      </c>
      <c r="CR371" s="5" t="n">
        <v>1</v>
      </c>
      <c r="CS371" s="5" t="n">
        <v>3.834</v>
      </c>
      <c r="CT371" s="5" t="n">
        <v>7.75</v>
      </c>
      <c r="CU371" s="5" t="n">
        <v>28.059</v>
      </c>
    </row>
    <row r="372">
      <c r="A372" s="5" t="inlineStr">
        <is>
          <t>IDN2023</t>
        </is>
      </c>
      <c r="B372" s="5" t="inlineStr">
        <is>
          <t>IDN</t>
        </is>
      </c>
      <c r="C372" s="5" t="inlineStr">
        <is>
          <t>IDN</t>
        </is>
      </c>
      <c r="D372" s="5" t="inlineStr">
        <is>
          <t>Indonesia</t>
        </is>
      </c>
      <c r="E372" s="5" t="n">
        <v>2023</v>
      </c>
      <c r="F372" s="5" t="n">
        <v>0.11</v>
      </c>
      <c r="G372" s="5" t="n">
        <v>2.765</v>
      </c>
      <c r="H372" s="5" t="n">
        <v>0.63</v>
      </c>
      <c r="I372" s="5" t="n">
        <v>0.08599999999999999</v>
      </c>
      <c r="J372" s="5" t="n">
        <v>2.85</v>
      </c>
      <c r="K372" s="5" t="n">
        <v>0</v>
      </c>
      <c r="L372" s="5" t="n">
        <v>1</v>
      </c>
      <c r="M372" s="5" t="n">
        <v>2.926</v>
      </c>
      <c r="N372" s="5" t="n">
        <v>1.451</v>
      </c>
      <c r="O372" s="5" t="n">
        <v>0</v>
      </c>
      <c r="P372" s="5" t="n">
        <v>2.926</v>
      </c>
      <c r="Q372" s="5" t="n">
        <v>0</v>
      </c>
      <c r="R372" s="5" t="n">
        <v>1</v>
      </c>
      <c r="S372" s="5" t="n">
        <v>2.96</v>
      </c>
      <c r="T372" s="5" t="n">
        <v>1.856</v>
      </c>
      <c r="U372" s="5" t="n">
        <v>0.061</v>
      </c>
      <c r="V372" s="5" t="n">
        <v>3.287</v>
      </c>
      <c r="W372" s="5" t="n">
        <v>0.1</v>
      </c>
      <c r="X372" s="5" t="n">
        <v>1</v>
      </c>
      <c r="Y372" s="5" t="n">
        <v>4.635</v>
      </c>
      <c r="Z372" s="5" t="n">
        <v>0.512</v>
      </c>
      <c r="AA372" s="5" t="n">
        <v>0.191</v>
      </c>
      <c r="AB372" s="5" t="n">
        <v>4.826</v>
      </c>
      <c r="AC372" s="5" t="n">
        <v>0</v>
      </c>
      <c r="AD372" s="5" t="n">
        <v>1</v>
      </c>
      <c r="AE372" s="5" t="n">
        <v>5.277</v>
      </c>
      <c r="AF372" s="5" t="n">
        <v>1.033</v>
      </c>
      <c r="AG372" s="5" t="n">
        <v>1.113</v>
      </c>
      <c r="AH372" s="5" t="n">
        <v>6.39</v>
      </c>
      <c r="AI372" s="5" t="n">
        <v>0</v>
      </c>
      <c r="AJ372" s="5" t="n">
        <v>1</v>
      </c>
      <c r="AK372" s="5" t="n">
        <v>9.134</v>
      </c>
      <c r="AL372" s="5" t="n">
        <v>4.335</v>
      </c>
      <c r="AM372" s="5" t="n">
        <v>2.815</v>
      </c>
      <c r="AN372" s="5" t="n">
        <v>13.001</v>
      </c>
      <c r="AO372" s="5" t="n">
        <v>0.1</v>
      </c>
      <c r="AP372" s="5" t="n">
        <v>1</v>
      </c>
      <c r="AQ372" s="5" t="n">
        <v>0.749</v>
      </c>
      <c r="AR372" s="5" t="n">
        <v>0.129</v>
      </c>
      <c r="AS372" s="5" t="n">
        <v>-0.128</v>
      </c>
      <c r="AT372" s="5" t="n">
        <v>0.696</v>
      </c>
      <c r="AU372" s="5" t="n">
        <v>0</v>
      </c>
      <c r="AV372" s="5" t="n">
        <v>0</v>
      </c>
      <c r="AW372" s="5" t="n">
        <v>0.783</v>
      </c>
      <c r="AX372" s="5" t="n">
        <v>0.129</v>
      </c>
      <c r="AY372" s="5" t="n">
        <v>-0.294</v>
      </c>
      <c r="AZ372" s="5" t="n">
        <v>0.538</v>
      </c>
      <c r="BA372" s="5" t="n">
        <v>0</v>
      </c>
      <c r="BB372" s="5" t="n">
        <v>0</v>
      </c>
      <c r="BC372" s="5" t="n">
        <v>0.527</v>
      </c>
      <c r="BD372" s="5" t="n">
        <v>0.129</v>
      </c>
      <c r="BE372" s="5" t="n">
        <v>-0.39</v>
      </c>
      <c r="BF372" s="5" t="n">
        <v>0.151</v>
      </c>
      <c r="BG372" s="5" t="n">
        <v>0</v>
      </c>
      <c r="BH372" s="5" t="n">
        <v>0</v>
      </c>
      <c r="BI372" s="5" t="n">
        <v>0.64</v>
      </c>
      <c r="BJ372" s="5" t="n">
        <v>0.129</v>
      </c>
      <c r="BK372" s="5" t="n">
        <v>-0.468</v>
      </c>
      <c r="BL372" s="5" t="n">
        <v>0.189</v>
      </c>
      <c r="BM372" s="5" t="n">
        <v>0</v>
      </c>
      <c r="BN372" s="5" t="n">
        <v>0</v>
      </c>
      <c r="BO372" s="5" t="n">
        <v>0</v>
      </c>
      <c r="BP372" s="5" t="n">
        <v>-0.002</v>
      </c>
      <c r="BQ372" s="5" t="n">
        <v>0.07099999999999999</v>
      </c>
      <c r="BR372" s="5" t="n">
        <v>0</v>
      </c>
      <c r="BS372" s="5" t="n">
        <v>0.667</v>
      </c>
      <c r="BT372" s="5" t="n">
        <v>0</v>
      </c>
      <c r="BU372" s="5" t="n">
        <v>-0.002</v>
      </c>
      <c r="BV372" s="5" t="n">
        <v>0.076</v>
      </c>
      <c r="BW372" s="5" t="n">
        <v>0</v>
      </c>
      <c r="BX372" s="5" t="n">
        <v>0.667</v>
      </c>
      <c r="BY372" s="5" t="n">
        <v>13.254</v>
      </c>
      <c r="BZ372" s="5" t="n">
        <v>0</v>
      </c>
      <c r="CA372" s="5" t="n">
        <v>13.254</v>
      </c>
      <c r="CB372" s="5" t="n">
        <v>0</v>
      </c>
      <c r="CC372" s="5" t="n">
        <v>87.07899999999999</v>
      </c>
      <c r="CD372" s="5" t="n">
        <v>7.95</v>
      </c>
      <c r="CE372" s="5" t="n">
        <v>-63.524</v>
      </c>
      <c r="CF372" s="5" t="n">
        <v>26.146</v>
      </c>
      <c r="CG372" s="5" t="n">
        <v>0</v>
      </c>
      <c r="CH372" s="5" t="n">
        <v>0</v>
      </c>
      <c r="CI372" s="5" t="n">
        <v>0</v>
      </c>
      <c r="CJ372" s="5" t="n">
        <v>0</v>
      </c>
      <c r="CK372" s="5" t="n">
        <v>0</v>
      </c>
      <c r="CL372" s="5" t="n">
        <v>5.918</v>
      </c>
      <c r="CM372" s="5" t="n">
        <v>0</v>
      </c>
      <c r="CN372" s="5" t="n">
        <v>0.337</v>
      </c>
      <c r="CO372" s="5" t="n">
        <v>0.232</v>
      </c>
      <c r="CP372" s="5" t="n">
        <v>0</v>
      </c>
      <c r="CQ372" s="5" t="n">
        <v>1.278</v>
      </c>
      <c r="CR372" s="5" t="n">
        <v>1</v>
      </c>
      <c r="CS372" s="5" t="n">
        <v>3.992</v>
      </c>
      <c r="CT372" s="5" t="n">
        <v>5.207</v>
      </c>
      <c r="CU372" s="5" t="n">
        <v>9.260999999999999</v>
      </c>
    </row>
    <row r="373">
      <c r="A373" s="5" t="inlineStr">
        <is>
          <t>IDN2024</t>
        </is>
      </c>
      <c r="B373" s="5" t="inlineStr">
        <is>
          <t>IDN</t>
        </is>
      </c>
      <c r="C373" s="5" t="inlineStr">
        <is>
          <t>IDN</t>
        </is>
      </c>
      <c r="D373" s="5" t="inlineStr">
        <is>
          <t>Indonesia</t>
        </is>
      </c>
      <c r="E373" s="5" t="n">
        <v>2024</v>
      </c>
      <c r="F373" s="5" t="n">
        <v>0.11</v>
      </c>
      <c r="G373" s="5" t="n">
        <v>2.672</v>
      </c>
      <c r="H373" s="5" t="n">
        <v>0.677</v>
      </c>
      <c r="I373" s="5" t="n">
        <v>0.08</v>
      </c>
      <c r="J373" s="5" t="n">
        <v>2.752</v>
      </c>
      <c r="K373" s="5" t="n">
        <v>0</v>
      </c>
      <c r="L373" s="5" t="n">
        <v>1</v>
      </c>
      <c r="M373" s="5" t="n">
        <v>2.98</v>
      </c>
      <c r="N373" s="5" t="n">
        <v>1.623</v>
      </c>
      <c r="O373" s="5" t="n">
        <v>0</v>
      </c>
      <c r="P373" s="5" t="n">
        <v>2.98</v>
      </c>
      <c r="Q373" s="5" t="n">
        <v>0</v>
      </c>
      <c r="R373" s="5" t="n">
        <v>1</v>
      </c>
      <c r="S373" s="5" t="n">
        <v>2.971</v>
      </c>
      <c r="T373" s="5" t="n">
        <v>1.967</v>
      </c>
      <c r="U373" s="5" t="n">
        <v>0.059</v>
      </c>
      <c r="V373" s="5" t="n">
        <v>3.288</v>
      </c>
      <c r="W373" s="5" t="n">
        <v>0.1</v>
      </c>
      <c r="X373" s="5" t="n">
        <v>1</v>
      </c>
      <c r="Y373" s="5" t="n">
        <v>4.771</v>
      </c>
      <c r="Z373" s="5" t="n">
        <v>0.527</v>
      </c>
      <c r="AA373" s="5" t="n">
        <v>0.197</v>
      </c>
      <c r="AB373" s="5" t="n">
        <v>4.968</v>
      </c>
      <c r="AC373" s="5" t="n">
        <v>0</v>
      </c>
      <c r="AD373" s="5" t="n">
        <v>1</v>
      </c>
      <c r="AE373" s="5" t="n">
        <v>5.433</v>
      </c>
      <c r="AF373" s="5" t="n">
        <v>1.063</v>
      </c>
      <c r="AG373" s="5" t="n">
        <v>1.145</v>
      </c>
      <c r="AH373" s="5" t="n">
        <v>6.579</v>
      </c>
      <c r="AI373" s="5" t="n">
        <v>0</v>
      </c>
      <c r="AJ373" s="5" t="n">
        <v>1</v>
      </c>
      <c r="AK373" s="5" t="n">
        <v>9.404</v>
      </c>
      <c r="AL373" s="5" t="n">
        <v>4.463</v>
      </c>
      <c r="AM373" s="5" t="n">
        <v>2.929</v>
      </c>
      <c r="AN373" s="5" t="n">
        <v>13.384</v>
      </c>
      <c r="AO373" s="5" t="n">
        <v>0.1</v>
      </c>
      <c r="AP373" s="5" t="n">
        <v>1</v>
      </c>
      <c r="AQ373" s="5" t="n">
        <v>0.72</v>
      </c>
      <c r="AR373" s="5" t="n">
        <v>0.132</v>
      </c>
      <c r="AS373" s="5" t="n">
        <v>-0.15</v>
      </c>
      <c r="AT373" s="5" t="n">
        <v>0.639</v>
      </c>
      <c r="AU373" s="5" t="n">
        <v>0</v>
      </c>
      <c r="AV373" s="5" t="n">
        <v>0</v>
      </c>
      <c r="AW373" s="5" t="n">
        <v>0.734</v>
      </c>
      <c r="AX373" s="5" t="n">
        <v>0.132</v>
      </c>
      <c r="AY373" s="5" t="n">
        <v>-0.209</v>
      </c>
      <c r="AZ373" s="5" t="n">
        <v>0.577</v>
      </c>
      <c r="BA373" s="5" t="n">
        <v>0</v>
      </c>
      <c r="BB373" s="5" t="n">
        <v>0</v>
      </c>
      <c r="BC373" s="5" t="n">
        <v>0.51</v>
      </c>
      <c r="BD373" s="5" t="n">
        <v>0.132</v>
      </c>
      <c r="BE373" s="5" t="n">
        <v>-0.356</v>
      </c>
      <c r="BF373" s="5" t="n">
        <v>0.155</v>
      </c>
      <c r="BG373" s="5" t="n">
        <v>0</v>
      </c>
      <c r="BH373" s="5" t="n">
        <v>0</v>
      </c>
      <c r="BI373" s="5" t="n">
        <v>0.652</v>
      </c>
      <c r="BJ373" s="5" t="n">
        <v>0.132</v>
      </c>
      <c r="BK373" s="5" t="n">
        <v>-0.458</v>
      </c>
      <c r="BL373" s="5" t="n">
        <v>0.194</v>
      </c>
      <c r="BM373" s="5" t="n">
        <v>0</v>
      </c>
      <c r="BN373" s="5" t="n">
        <v>0</v>
      </c>
      <c r="BO373" s="5" t="n">
        <v>0</v>
      </c>
      <c r="BP373" s="5" t="n">
        <v>-0.002</v>
      </c>
      <c r="BQ373" s="5" t="n">
        <v>0.067</v>
      </c>
      <c r="BR373" s="5" t="n">
        <v>0</v>
      </c>
      <c r="BS373" s="5" t="n">
        <v>0.667</v>
      </c>
      <c r="BT373" s="5" t="n">
        <v>0</v>
      </c>
      <c r="BU373" s="5" t="n">
        <v>-0.002</v>
      </c>
      <c r="BV373" s="5" t="n">
        <v>0.073</v>
      </c>
      <c r="BW373" s="5" t="n">
        <v>0</v>
      </c>
      <c r="BX373" s="5" t="n">
        <v>0.667</v>
      </c>
      <c r="BY373" s="5" t="n">
        <v>13.646</v>
      </c>
      <c r="BZ373" s="5" t="n">
        <v>0</v>
      </c>
      <c r="CA373" s="5" t="n">
        <v>13.646</v>
      </c>
      <c r="CB373" s="5" t="n">
        <v>0</v>
      </c>
      <c r="CC373" s="5" t="n">
        <v>86.38500000000001</v>
      </c>
      <c r="CD373" s="5" t="n">
        <v>7.95</v>
      </c>
      <c r="CE373" s="5" t="n">
        <v>-59.592</v>
      </c>
      <c r="CF373" s="5" t="n">
        <v>26.794</v>
      </c>
      <c r="CG373" s="5" t="n">
        <v>0</v>
      </c>
      <c r="CH373" s="5" t="n">
        <v>0</v>
      </c>
      <c r="CI373" s="5" t="n">
        <v>0</v>
      </c>
      <c r="CJ373" s="5" t="n">
        <v>0</v>
      </c>
      <c r="CK373" s="5" t="n">
        <v>0</v>
      </c>
      <c r="CL373" s="5" t="n">
        <v>6.093</v>
      </c>
      <c r="CM373" s="5" t="n">
        <v>0</v>
      </c>
      <c r="CN373" s="5" t="n">
        <v>0.363</v>
      </c>
      <c r="CO373" s="5" t="n">
        <v>0.229</v>
      </c>
      <c r="CP373" s="5" t="n">
        <v>0</v>
      </c>
      <c r="CQ373" s="5" t="n">
        <v>1.316</v>
      </c>
      <c r="CR373" s="5" t="n">
        <v>1</v>
      </c>
      <c r="CS373" s="5" t="n">
        <v>4.11</v>
      </c>
      <c r="CT373" s="5" t="n">
        <v>3.682</v>
      </c>
      <c r="CU373" s="5" t="n">
        <v>7.598</v>
      </c>
    </row>
    <row r="374">
      <c r="A374" s="5" t="inlineStr">
        <is>
          <t>IRN2021</t>
        </is>
      </c>
      <c r="B374" s="5" t="inlineStr">
        <is>
          <t>IRN</t>
        </is>
      </c>
      <c r="C374" s="5" t="inlineStr">
        <is>
          <t>IRN</t>
        </is>
      </c>
      <c r="D374" s="5" t="inlineStr">
        <is>
          <t>Iran</t>
        </is>
      </c>
      <c r="E374" s="5" t="n">
        <v>2021</v>
      </c>
      <c r="F374" s="5" t="n">
        <v>0.09</v>
      </c>
      <c r="G374" s="5" t="n">
        <v>3.05</v>
      </c>
      <c r="H374" s="5" t="n">
        <v>0.843</v>
      </c>
      <c r="I374" s="5" t="n">
        <v>0.077</v>
      </c>
      <c r="J374" s="5" t="n">
        <v>3.127</v>
      </c>
      <c r="K374" s="5" t="n">
        <v>0</v>
      </c>
      <c r="L374" s="5" t="n">
        <v>1</v>
      </c>
      <c r="M374" s="5" t="n">
        <v>4.662</v>
      </c>
      <c r="N374" s="5" t="n">
        <v>2.528</v>
      </c>
      <c r="O374" s="5" t="n">
        <v>0.08400000000000001</v>
      </c>
      <c r="P374" s="5" t="n">
        <v>4.746</v>
      </c>
      <c r="Q374" s="5" t="n">
        <v>0</v>
      </c>
      <c r="R374" s="5" t="n">
        <v>1</v>
      </c>
      <c r="S374" s="5" t="n">
        <v>7.262</v>
      </c>
      <c r="T374" s="5" t="n">
        <v>5.055</v>
      </c>
      <c r="U374" s="5" t="n">
        <v>0.077</v>
      </c>
      <c r="V374" s="5" t="n">
        <v>8</v>
      </c>
      <c r="W374" s="5" t="n">
        <v>0.09</v>
      </c>
      <c r="X374" s="5" t="n">
        <v>1</v>
      </c>
      <c r="Y374" s="5" t="n">
        <v>2.987</v>
      </c>
      <c r="Z374" s="5" t="n">
        <v>0.455</v>
      </c>
      <c r="AA374" s="5" t="n">
        <v>-1.246</v>
      </c>
      <c r="AB374" s="5" t="n">
        <v>1.741</v>
      </c>
      <c r="AC374" s="5" t="n">
        <v>0</v>
      </c>
      <c r="AD374" s="5" t="n">
        <v>0</v>
      </c>
      <c r="AE374" s="5" t="n">
        <v>3.56</v>
      </c>
      <c r="AF374" s="5" t="n">
        <v>0.922</v>
      </c>
      <c r="AG374" s="5" t="n">
        <v>-2.36</v>
      </c>
      <c r="AH374" s="5" t="n">
        <v>1.2</v>
      </c>
      <c r="AI374" s="5" t="n">
        <v>0</v>
      </c>
      <c r="AJ374" s="5" t="n">
        <v>0</v>
      </c>
      <c r="AK374" s="5" t="n">
        <v>6.997</v>
      </c>
      <c r="AL374" s="5" t="n">
        <v>3.924</v>
      </c>
      <c r="AM374" s="5" t="n">
        <v>-2.583</v>
      </c>
      <c r="AN374" s="5" t="n">
        <v>4.414</v>
      </c>
      <c r="AO374" s="5" t="n">
        <v>0</v>
      </c>
      <c r="AP374" s="5" t="n">
        <v>0</v>
      </c>
      <c r="AQ374" s="5" t="n">
        <v>0.469</v>
      </c>
      <c r="AR374" s="5" t="n">
        <v>0.114</v>
      </c>
      <c r="AS374" s="5" t="n">
        <v>-0.249</v>
      </c>
      <c r="AT374" s="5" t="n">
        <v>0.24</v>
      </c>
      <c r="AU374" s="5" t="n">
        <v>0</v>
      </c>
      <c r="AV374" s="5" t="n">
        <v>0</v>
      </c>
      <c r="AW374" s="5" t="n">
        <v>0.449</v>
      </c>
      <c r="AX374" s="5" t="n">
        <v>0.114</v>
      </c>
      <c r="AY374" s="5" t="n">
        <v>-0.391</v>
      </c>
      <c r="AZ374" s="5" t="n">
        <v>0.064</v>
      </c>
      <c r="BA374" s="5" t="n">
        <v>0</v>
      </c>
      <c r="BB374" s="5" t="n">
        <v>0</v>
      </c>
      <c r="BC374" s="5" t="n">
        <v>0.342</v>
      </c>
      <c r="BD374" s="5" t="n">
        <v>0.114</v>
      </c>
      <c r="BE374" s="5" t="n">
        <v>0</v>
      </c>
      <c r="BF374" s="5" t="n">
        <v>0.373</v>
      </c>
      <c r="BG374" s="5" t="n">
        <v>0.09</v>
      </c>
      <c r="BH374" s="5" t="n">
        <v>1</v>
      </c>
      <c r="BI374" s="5" t="n">
        <v>0.426</v>
      </c>
      <c r="BJ374" s="5" t="n">
        <v>0.114</v>
      </c>
      <c r="BK374" s="5" t="n">
        <v>0</v>
      </c>
      <c r="BL374" s="5" t="n">
        <v>0.465</v>
      </c>
      <c r="BM374" s="5" t="n">
        <v>0.09</v>
      </c>
      <c r="BN374" s="5" t="n">
        <v>1</v>
      </c>
      <c r="BO374" s="5" t="n">
        <v>0</v>
      </c>
      <c r="BP374" s="5" t="n">
        <v>-0.073</v>
      </c>
      <c r="BQ374" s="5" t="n">
        <v>0.018</v>
      </c>
      <c r="BR374" s="5" t="n">
        <v>0</v>
      </c>
      <c r="BS374" s="5" t="n">
        <v>1</v>
      </c>
      <c r="BT374" s="5" t="n">
        <v>0</v>
      </c>
      <c r="BU374" s="5" t="n">
        <v>-0.073</v>
      </c>
      <c r="BV374" s="5" t="n">
        <v>0.032</v>
      </c>
      <c r="BW374" s="5" t="n">
        <v>0</v>
      </c>
      <c r="BX374" s="5" t="n">
        <v>0.833</v>
      </c>
      <c r="BY374" s="5" t="n">
        <v>11.787</v>
      </c>
      <c r="BZ374" s="5" t="n">
        <v>0</v>
      </c>
      <c r="CA374" s="5" t="n">
        <v>11.787</v>
      </c>
      <c r="CB374" s="5" t="n">
        <v>0</v>
      </c>
      <c r="CC374" s="5" t="n">
        <v>59.572</v>
      </c>
      <c r="CD374" s="5" t="n">
        <v>7.95</v>
      </c>
      <c r="CE374" s="5" t="n">
        <v>0</v>
      </c>
      <c r="CF374" s="5" t="n">
        <v>64.93300000000001</v>
      </c>
      <c r="CG374" s="5" t="n">
        <v>0.09</v>
      </c>
      <c r="CH374" s="5" t="n">
        <v>1</v>
      </c>
      <c r="CI374" s="5" t="n">
        <v>0</v>
      </c>
      <c r="CJ374" s="5" t="n">
        <v>0</v>
      </c>
      <c r="CK374" s="5" t="n">
        <v>0</v>
      </c>
      <c r="CL374" s="5" t="n">
        <v>0</v>
      </c>
      <c r="CM374" s="5" t="n">
        <v>0</v>
      </c>
      <c r="CN374" s="5" t="n">
        <v>0</v>
      </c>
      <c r="CO374" s="5" t="n">
        <v>0</v>
      </c>
      <c r="CP374" s="5" t="n">
        <v>0.526</v>
      </c>
      <c r="CQ374" s="5" t="n">
        <v>1.198</v>
      </c>
      <c r="CR374" s="5" t="n">
        <v>0.998</v>
      </c>
      <c r="CS374" s="5" t="n">
        <v>2.399</v>
      </c>
      <c r="CT374" s="5" t="n">
        <v>3.327</v>
      </c>
      <c r="CU374" s="5" t="n">
        <v>9.891</v>
      </c>
    </row>
    <row r="375">
      <c r="A375" s="5" t="inlineStr">
        <is>
          <t>IRN2022</t>
        </is>
      </c>
      <c r="B375" s="5" t="inlineStr">
        <is>
          <t>IRN</t>
        </is>
      </c>
      <c r="C375" s="5" t="inlineStr">
        <is>
          <t>IRN</t>
        </is>
      </c>
      <c r="D375" s="5" t="inlineStr">
        <is>
          <t>Iran</t>
        </is>
      </c>
      <c r="E375" s="5" t="n">
        <v>2022</v>
      </c>
      <c r="F375" s="5" t="n">
        <v>0.09</v>
      </c>
      <c r="G375" s="5" t="n">
        <v>4.998</v>
      </c>
      <c r="H375" s="5" t="n">
        <v>0.903</v>
      </c>
      <c r="I375" s="5" t="n">
        <v>0.18</v>
      </c>
      <c r="J375" s="5" t="n">
        <v>5.178</v>
      </c>
      <c r="K375" s="5" t="n">
        <v>0</v>
      </c>
      <c r="L375" s="5" t="n">
        <v>1</v>
      </c>
      <c r="M375" s="5" t="n">
        <v>5.375</v>
      </c>
      <c r="N375" s="5" t="n">
        <v>2.71</v>
      </c>
      <c r="O375" s="5" t="n">
        <v>0.118</v>
      </c>
      <c r="P375" s="5" t="n">
        <v>5.494</v>
      </c>
      <c r="Q375" s="5" t="n">
        <v>0</v>
      </c>
      <c r="R375" s="5" t="n">
        <v>1</v>
      </c>
      <c r="S375" s="5" t="n">
        <v>9.513999999999999</v>
      </c>
      <c r="T375" s="5" t="n">
        <v>5.42</v>
      </c>
      <c r="U375" s="5" t="n">
        <v>0.244</v>
      </c>
      <c r="V375" s="5" t="n">
        <v>10.567</v>
      </c>
      <c r="W375" s="5" t="n">
        <v>0.09</v>
      </c>
      <c r="X375" s="5" t="n">
        <v>1</v>
      </c>
      <c r="Y375" s="5" t="n">
        <v>3.21</v>
      </c>
      <c r="Z375" s="5" t="n">
        <v>0.489</v>
      </c>
      <c r="AA375" s="5" t="n">
        <v>-1.345</v>
      </c>
      <c r="AB375" s="5" t="n">
        <v>1.865</v>
      </c>
      <c r="AC375" s="5" t="n">
        <v>0</v>
      </c>
      <c r="AD375" s="5" t="n">
        <v>0</v>
      </c>
      <c r="AE375" s="5" t="n">
        <v>3.828</v>
      </c>
      <c r="AF375" s="5" t="n">
        <v>0.992</v>
      </c>
      <c r="AG375" s="5" t="n">
        <v>-2.549</v>
      </c>
      <c r="AH375" s="5" t="n">
        <v>1.28</v>
      </c>
      <c r="AI375" s="5" t="n">
        <v>0</v>
      </c>
      <c r="AJ375" s="5" t="n">
        <v>0</v>
      </c>
      <c r="AK375" s="5" t="n">
        <v>7.54</v>
      </c>
      <c r="AL375" s="5" t="n">
        <v>4.228</v>
      </c>
      <c r="AM375" s="5" t="n">
        <v>-2.789</v>
      </c>
      <c r="AN375" s="5" t="n">
        <v>4.751</v>
      </c>
      <c r="AO375" s="5" t="n">
        <v>0</v>
      </c>
      <c r="AP375" s="5" t="n">
        <v>0</v>
      </c>
      <c r="AQ375" s="5" t="n">
        <v>0.63</v>
      </c>
      <c r="AR375" s="5" t="n">
        <v>0.123</v>
      </c>
      <c r="AS375" s="5" t="n">
        <v>-0.42</v>
      </c>
      <c r="AT375" s="5" t="n">
        <v>0.229</v>
      </c>
      <c r="AU375" s="5" t="n">
        <v>0</v>
      </c>
      <c r="AV375" s="5" t="n">
        <v>0</v>
      </c>
      <c r="AW375" s="5" t="n">
        <v>0.7</v>
      </c>
      <c r="AX375" s="5" t="n">
        <v>0.123</v>
      </c>
      <c r="AY375" s="5" t="n">
        <v>-0.642</v>
      </c>
      <c r="AZ375" s="5" t="n">
        <v>0.062</v>
      </c>
      <c r="BA375" s="5" t="n">
        <v>0</v>
      </c>
      <c r="BB375" s="5" t="n">
        <v>0</v>
      </c>
      <c r="BC375" s="5" t="n">
        <v>0.449</v>
      </c>
      <c r="BD375" s="5" t="n">
        <v>0.123</v>
      </c>
      <c r="BE375" s="5" t="n">
        <v>0.003</v>
      </c>
      <c r="BF375" s="5" t="n">
        <v>0.489</v>
      </c>
      <c r="BG375" s="5" t="n">
        <v>0.09</v>
      </c>
      <c r="BH375" s="5" t="n">
        <v>1</v>
      </c>
      <c r="BI375" s="5" t="n">
        <v>0.519</v>
      </c>
      <c r="BJ375" s="5" t="n">
        <v>0.123</v>
      </c>
      <c r="BK375" s="5" t="n">
        <v>0.003</v>
      </c>
      <c r="BL375" s="5" t="n">
        <v>0.5659999999999999</v>
      </c>
      <c r="BM375" s="5" t="n">
        <v>0.09</v>
      </c>
      <c r="BN375" s="5" t="n">
        <v>1</v>
      </c>
      <c r="BO375" s="5" t="n">
        <v>0</v>
      </c>
      <c r="BP375" s="5" t="n">
        <v>-0.073</v>
      </c>
      <c r="BQ375" s="5" t="n">
        <v>0.017</v>
      </c>
      <c r="BR375" s="5" t="n">
        <v>0</v>
      </c>
      <c r="BS375" s="5" t="n">
        <v>1</v>
      </c>
      <c r="BT375" s="5" t="n">
        <v>0</v>
      </c>
      <c r="BU375" s="5" t="n">
        <v>-0.073</v>
      </c>
      <c r="BV375" s="5" t="n">
        <v>0.031</v>
      </c>
      <c r="BW375" s="5" t="n">
        <v>0</v>
      </c>
      <c r="BX375" s="5" t="n">
        <v>0.833</v>
      </c>
      <c r="BY375" s="5" t="n">
        <v>12.729</v>
      </c>
      <c r="BZ375" s="5" t="n">
        <v>0</v>
      </c>
      <c r="CA375" s="5" t="n">
        <v>12.729</v>
      </c>
      <c r="CB375" s="5" t="n">
        <v>0</v>
      </c>
      <c r="CC375" s="5" t="n">
        <v>74.119</v>
      </c>
      <c r="CD375" s="5" t="n">
        <v>7.95</v>
      </c>
      <c r="CE375" s="5" t="n">
        <v>0.494</v>
      </c>
      <c r="CF375" s="5" t="n">
        <v>80.789</v>
      </c>
      <c r="CG375" s="5" t="n">
        <v>0.09</v>
      </c>
      <c r="CH375" s="5" t="n">
        <v>1</v>
      </c>
      <c r="CI375" s="5" t="n">
        <v>0</v>
      </c>
      <c r="CJ375" s="5" t="n">
        <v>0</v>
      </c>
      <c r="CK375" s="5" t="n">
        <v>0</v>
      </c>
      <c r="CL375" s="5" t="n">
        <v>0</v>
      </c>
      <c r="CM375" s="5" t="n">
        <v>0</v>
      </c>
      <c r="CN375" s="5" t="n">
        <v>0</v>
      </c>
      <c r="CO375" s="5" t="n">
        <v>0</v>
      </c>
      <c r="CP375" s="5" t="n">
        <v>0.537</v>
      </c>
      <c r="CQ375" s="5" t="n">
        <v>1.294</v>
      </c>
      <c r="CR375" s="5" t="n">
        <v>0.998</v>
      </c>
      <c r="CS375" s="5" t="n">
        <v>2.591</v>
      </c>
      <c r="CT375" s="5" t="n">
        <v>7.34</v>
      </c>
      <c r="CU375" s="5" t="n">
        <v>19.642</v>
      </c>
    </row>
    <row r="376">
      <c r="A376" s="5" t="inlineStr">
        <is>
          <t>IRN2023</t>
        </is>
      </c>
      <c r="B376" s="5" t="inlineStr">
        <is>
          <t>IRN</t>
        </is>
      </c>
      <c r="C376" s="5" t="inlineStr">
        <is>
          <t>IRN</t>
        </is>
      </c>
      <c r="D376" s="5" t="inlineStr">
        <is>
          <t>Iran</t>
        </is>
      </c>
      <c r="E376" s="5" t="n">
        <v>2023</v>
      </c>
      <c r="F376" s="5" t="n">
        <v>0.09</v>
      </c>
      <c r="G376" s="5" t="n">
        <v>2.89</v>
      </c>
      <c r="H376" s="5" t="n">
        <v>0.857</v>
      </c>
      <c r="I376" s="5" t="n">
        <v>0.063</v>
      </c>
      <c r="J376" s="5" t="n">
        <v>2.952</v>
      </c>
      <c r="K376" s="5" t="n">
        <v>0</v>
      </c>
      <c r="L376" s="5" t="n">
        <v>1</v>
      </c>
      <c r="M376" s="5" t="n">
        <v>4.41</v>
      </c>
      <c r="N376" s="5" t="n">
        <v>2.571</v>
      </c>
      <c r="O376" s="5" t="n">
        <v>0.059</v>
      </c>
      <c r="P376" s="5" t="n">
        <v>4.469</v>
      </c>
      <c r="Q376" s="5" t="n">
        <v>0</v>
      </c>
      <c r="R376" s="5" t="n">
        <v>1</v>
      </c>
      <c r="S376" s="5" t="n">
        <v>7.176</v>
      </c>
      <c r="T376" s="5" t="n">
        <v>5.143</v>
      </c>
      <c r="U376" s="5" t="n">
        <v>0.135</v>
      </c>
      <c r="V376" s="5" t="n">
        <v>7.89</v>
      </c>
      <c r="W376" s="5" t="n">
        <v>0.09</v>
      </c>
      <c r="X376" s="5" t="n">
        <v>1</v>
      </c>
      <c r="Y376" s="5" t="n">
        <v>3.342</v>
      </c>
      <c r="Z376" s="5" t="n">
        <v>0.509</v>
      </c>
      <c r="AA376" s="5" t="n">
        <v>-0.9320000000000001</v>
      </c>
      <c r="AB376" s="5" t="n">
        <v>2.41</v>
      </c>
      <c r="AC376" s="5" t="n">
        <v>0</v>
      </c>
      <c r="AD376" s="5" t="n">
        <v>0</v>
      </c>
      <c r="AE376" s="5" t="n">
        <v>3.986</v>
      </c>
      <c r="AF376" s="5" t="n">
        <v>1.033</v>
      </c>
      <c r="AG376" s="5" t="n">
        <v>-2.186</v>
      </c>
      <c r="AH376" s="5" t="n">
        <v>1.801</v>
      </c>
      <c r="AI376" s="5" t="n">
        <v>0</v>
      </c>
      <c r="AJ376" s="5" t="n">
        <v>0</v>
      </c>
      <c r="AK376" s="5" t="n">
        <v>7.851</v>
      </c>
      <c r="AL376" s="5" t="n">
        <v>4.403</v>
      </c>
      <c r="AM376" s="5" t="n">
        <v>-2.907</v>
      </c>
      <c r="AN376" s="5" t="n">
        <v>4.944</v>
      </c>
      <c r="AO376" s="5" t="n">
        <v>0</v>
      </c>
      <c r="AP376" s="5" t="n">
        <v>0</v>
      </c>
      <c r="AQ376" s="5" t="n">
        <v>0.5629999999999999</v>
      </c>
      <c r="AR376" s="5" t="n">
        <v>0.129</v>
      </c>
      <c r="AS376" s="5" t="n">
        <v>-0.303</v>
      </c>
      <c r="AT376" s="5" t="n">
        <v>0.283</v>
      </c>
      <c r="AU376" s="5" t="n">
        <v>0</v>
      </c>
      <c r="AV376" s="5" t="n">
        <v>0</v>
      </c>
      <c r="AW376" s="5" t="n">
        <v>0.586</v>
      </c>
      <c r="AX376" s="5" t="n">
        <v>0.129</v>
      </c>
      <c r="AY376" s="5" t="n">
        <v>-0.528</v>
      </c>
      <c r="AZ376" s="5" t="n">
        <v>0.063</v>
      </c>
      <c r="BA376" s="5" t="n">
        <v>0</v>
      </c>
      <c r="BB376" s="5" t="n">
        <v>0</v>
      </c>
      <c r="BC376" s="5" t="n">
        <v>0.408</v>
      </c>
      <c r="BD376" s="5" t="n">
        <v>0.129</v>
      </c>
      <c r="BE376" s="5" t="n">
        <v>0.004</v>
      </c>
      <c r="BF376" s="5" t="n">
        <v>0.444</v>
      </c>
      <c r="BG376" s="5" t="n">
        <v>0.09</v>
      </c>
      <c r="BH376" s="5" t="n">
        <v>1</v>
      </c>
      <c r="BI376" s="5" t="n">
        <v>0.486</v>
      </c>
      <c r="BJ376" s="5" t="n">
        <v>0.129</v>
      </c>
      <c r="BK376" s="5" t="n">
        <v>0.005</v>
      </c>
      <c r="BL376" s="5" t="n">
        <v>0.53</v>
      </c>
      <c r="BM376" s="5" t="n">
        <v>0.09</v>
      </c>
      <c r="BN376" s="5" t="n">
        <v>1</v>
      </c>
      <c r="BO376" s="5" t="n">
        <v>0</v>
      </c>
      <c r="BP376" s="5" t="n">
        <v>-0.073</v>
      </c>
      <c r="BQ376" s="5" t="n">
        <v>0.018</v>
      </c>
      <c r="BR376" s="5" t="n">
        <v>0</v>
      </c>
      <c r="BS376" s="5" t="n">
        <v>1</v>
      </c>
      <c r="BT376" s="5" t="n">
        <v>0</v>
      </c>
      <c r="BU376" s="5" t="n">
        <v>-0.073</v>
      </c>
      <c r="BV376" s="5" t="n">
        <v>0.031</v>
      </c>
      <c r="BW376" s="5" t="n">
        <v>0</v>
      </c>
      <c r="BX376" s="5" t="n">
        <v>0.833</v>
      </c>
      <c r="BY376" s="5" t="n">
        <v>13.254</v>
      </c>
      <c r="BZ376" s="5" t="n">
        <v>0</v>
      </c>
      <c r="CA376" s="5" t="n">
        <v>13.254</v>
      </c>
      <c r="CB376" s="5" t="n">
        <v>0</v>
      </c>
      <c r="CC376" s="5" t="n">
        <v>63.34</v>
      </c>
      <c r="CD376" s="5" t="n">
        <v>7.95</v>
      </c>
      <c r="CE376" s="5" t="n">
        <v>0.631</v>
      </c>
      <c r="CF376" s="5" t="n">
        <v>69.041</v>
      </c>
      <c r="CG376" s="5" t="n">
        <v>0.09</v>
      </c>
      <c r="CH376" s="5" t="n">
        <v>1</v>
      </c>
      <c r="CI376" s="5" t="n">
        <v>0</v>
      </c>
      <c r="CJ376" s="5" t="n">
        <v>0</v>
      </c>
      <c r="CK376" s="5" t="n">
        <v>0</v>
      </c>
      <c r="CL376" s="5" t="n">
        <v>0</v>
      </c>
      <c r="CM376" s="5" t="n">
        <v>0</v>
      </c>
      <c r="CN376" s="5" t="n">
        <v>0</v>
      </c>
      <c r="CO376" s="5" t="n">
        <v>0</v>
      </c>
      <c r="CP376" s="5" t="n">
        <v>0.667</v>
      </c>
      <c r="CQ376" s="5" t="n">
        <v>1.348</v>
      </c>
      <c r="CR376" s="5" t="n">
        <v>0.998</v>
      </c>
      <c r="CS376" s="5" t="n">
        <v>2.698</v>
      </c>
      <c r="CT376" s="5" t="n">
        <v>3.403</v>
      </c>
      <c r="CU376" s="5" t="n">
        <v>6.483</v>
      </c>
    </row>
    <row r="377">
      <c r="A377" s="5" t="inlineStr">
        <is>
          <t>IRN2024</t>
        </is>
      </c>
      <c r="B377" s="5" t="inlineStr">
        <is>
          <t>IRN</t>
        </is>
      </c>
      <c r="C377" s="5" t="inlineStr">
        <is>
          <t>IRN</t>
        </is>
      </c>
      <c r="D377" s="5" t="inlineStr">
        <is>
          <t>Iran</t>
        </is>
      </c>
      <c r="E377" s="5" t="n">
        <v>2024</v>
      </c>
      <c r="F377" s="5" t="n">
        <v>0.09</v>
      </c>
      <c r="G377" s="5" t="n">
        <v>2.799</v>
      </c>
      <c r="H377" s="5" t="n">
        <v>0.882</v>
      </c>
      <c r="I377" s="5" t="n">
        <v>0.049</v>
      </c>
      <c r="J377" s="5" t="n">
        <v>2.848</v>
      </c>
      <c r="K377" s="5" t="n">
        <v>0</v>
      </c>
      <c r="L377" s="5" t="n">
        <v>1</v>
      </c>
      <c r="M377" s="5" t="n">
        <v>4.308</v>
      </c>
      <c r="N377" s="5" t="n">
        <v>2.647</v>
      </c>
      <c r="O377" s="5" t="n">
        <v>0.041</v>
      </c>
      <c r="P377" s="5" t="n">
        <v>4.349</v>
      </c>
      <c r="Q377" s="5" t="n">
        <v>0</v>
      </c>
      <c r="R377" s="5" t="n">
        <v>1</v>
      </c>
      <c r="S377" s="5" t="n">
        <v>7.212</v>
      </c>
      <c r="T377" s="5" t="n">
        <v>5.295</v>
      </c>
      <c r="U377" s="5" t="n">
        <v>0.138</v>
      </c>
      <c r="V377" s="5" t="n">
        <v>7.914</v>
      </c>
      <c r="W377" s="5" t="n">
        <v>0.09</v>
      </c>
      <c r="X377" s="5" t="n">
        <v>1</v>
      </c>
      <c r="Y377" s="5" t="n">
        <v>3.441</v>
      </c>
      <c r="Z377" s="5" t="n">
        <v>0.524</v>
      </c>
      <c r="AA377" s="5" t="n">
        <v>-0.96</v>
      </c>
      <c r="AB377" s="5" t="n">
        <v>2.481</v>
      </c>
      <c r="AC377" s="5" t="n">
        <v>0</v>
      </c>
      <c r="AD377" s="5" t="n">
        <v>0</v>
      </c>
      <c r="AE377" s="5" t="n">
        <v>4.104</v>
      </c>
      <c r="AF377" s="5" t="n">
        <v>1.063</v>
      </c>
      <c r="AG377" s="5" t="n">
        <v>-2.25</v>
      </c>
      <c r="AH377" s="5" t="n">
        <v>1.854</v>
      </c>
      <c r="AI377" s="5" t="n">
        <v>0</v>
      </c>
      <c r="AJ377" s="5" t="n">
        <v>0</v>
      </c>
      <c r="AK377" s="5" t="n">
        <v>8.083</v>
      </c>
      <c r="AL377" s="5" t="n">
        <v>4.533</v>
      </c>
      <c r="AM377" s="5" t="n">
        <v>-2.879</v>
      </c>
      <c r="AN377" s="5" t="n">
        <v>5.204</v>
      </c>
      <c r="AO377" s="5" t="n">
        <v>0</v>
      </c>
      <c r="AP377" s="5" t="n">
        <v>0</v>
      </c>
      <c r="AQ377" s="5" t="n">
        <v>0.544</v>
      </c>
      <c r="AR377" s="5" t="n">
        <v>0.132</v>
      </c>
      <c r="AS377" s="5" t="n">
        <v>-0.284</v>
      </c>
      <c r="AT377" s="5" t="n">
        <v>0.283</v>
      </c>
      <c r="AU377" s="5" t="n">
        <v>0</v>
      </c>
      <c r="AV377" s="5" t="n">
        <v>0</v>
      </c>
      <c r="AW377" s="5" t="n">
        <v>0.553</v>
      </c>
      <c r="AX377" s="5" t="n">
        <v>0.132</v>
      </c>
      <c r="AY377" s="5" t="n">
        <v>-0.495</v>
      </c>
      <c r="AZ377" s="5" t="n">
        <v>0.063</v>
      </c>
      <c r="BA377" s="5" t="n">
        <v>0</v>
      </c>
      <c r="BB377" s="5" t="n">
        <v>0</v>
      </c>
      <c r="BC377" s="5" t="n">
        <v>0.397</v>
      </c>
      <c r="BD377" s="5" t="n">
        <v>0.132</v>
      </c>
      <c r="BE377" s="5" t="n">
        <v>0.005</v>
      </c>
      <c r="BF377" s="5" t="n">
        <v>0.433</v>
      </c>
      <c r="BG377" s="5" t="n">
        <v>0.09</v>
      </c>
      <c r="BH377" s="5" t="n">
        <v>1</v>
      </c>
      <c r="BI377" s="5" t="n">
        <v>0.496</v>
      </c>
      <c r="BJ377" s="5" t="n">
        <v>0.132</v>
      </c>
      <c r="BK377" s="5" t="n">
        <v>0.006</v>
      </c>
      <c r="BL377" s="5" t="n">
        <v>0.541</v>
      </c>
      <c r="BM377" s="5" t="n">
        <v>0.09</v>
      </c>
      <c r="BN377" s="5" t="n">
        <v>1</v>
      </c>
      <c r="BO377" s="5" t="n">
        <v>0</v>
      </c>
      <c r="BP377" s="5" t="n">
        <v>-0.075</v>
      </c>
      <c r="BQ377" s="5" t="n">
        <v>0.019</v>
      </c>
      <c r="BR377" s="5" t="n">
        <v>0</v>
      </c>
      <c r="BS377" s="5" t="n">
        <v>1</v>
      </c>
      <c r="BT377" s="5" t="n">
        <v>0</v>
      </c>
      <c r="BU377" s="5" t="n">
        <v>-0.075</v>
      </c>
      <c r="BV377" s="5" t="n">
        <v>0.039</v>
      </c>
      <c r="BW377" s="5" t="n">
        <v>0</v>
      </c>
      <c r="BX377" s="5" t="n">
        <v>0.833</v>
      </c>
      <c r="BY377" s="5" t="n">
        <v>13.646</v>
      </c>
      <c r="BZ377" s="5" t="n">
        <v>0</v>
      </c>
      <c r="CA377" s="5" t="n">
        <v>13.646</v>
      </c>
      <c r="CB377" s="5" t="n">
        <v>0</v>
      </c>
      <c r="CC377" s="5" t="n">
        <v>62.855</v>
      </c>
      <c r="CD377" s="5" t="n">
        <v>7.95</v>
      </c>
      <c r="CE377" s="5" t="n">
        <v>0.771</v>
      </c>
      <c r="CF377" s="5" t="n">
        <v>68.512</v>
      </c>
      <c r="CG377" s="5" t="n">
        <v>0.09</v>
      </c>
      <c r="CH377" s="5" t="n">
        <v>1</v>
      </c>
      <c r="CI377" s="5" t="n">
        <v>0</v>
      </c>
      <c r="CJ377" s="5" t="n">
        <v>0</v>
      </c>
      <c r="CK377" s="5" t="n">
        <v>0</v>
      </c>
      <c r="CL377" s="5" t="n">
        <v>0</v>
      </c>
      <c r="CM377" s="5" t="n">
        <v>0</v>
      </c>
      <c r="CN377" s="5" t="n">
        <v>0</v>
      </c>
      <c r="CO377" s="5" t="n">
        <v>0</v>
      </c>
      <c r="CP377" s="5" t="n">
        <v>0.667</v>
      </c>
      <c r="CQ377" s="5" t="n">
        <v>1.387</v>
      </c>
      <c r="CR377" s="5" t="n">
        <v>0.998</v>
      </c>
      <c r="CS377" s="5" t="n">
        <v>2.778</v>
      </c>
      <c r="CT377" s="5" t="n">
        <v>2.976</v>
      </c>
      <c r="CU377" s="5" t="n">
        <v>5.319</v>
      </c>
    </row>
    <row r="378">
      <c r="A378" s="5" t="inlineStr">
        <is>
          <t>IRQ2021</t>
        </is>
      </c>
      <c r="B378" s="5" t="inlineStr">
        <is>
          <t>IRQ</t>
        </is>
      </c>
      <c r="C378" s="5" t="inlineStr">
        <is>
          <t>IRQ</t>
        </is>
      </c>
      <c r="D378" s="5" t="inlineStr">
        <is>
          <t>Iraq</t>
        </is>
      </c>
      <c r="E378" s="5" t="n">
        <v>2021</v>
      </c>
      <c r="F378" s="5" t="n">
        <v>0</v>
      </c>
      <c r="G378" s="5" t="n">
        <v>5.897</v>
      </c>
      <c r="H378" s="5" t="n">
        <v>1.143</v>
      </c>
      <c r="I378" s="5" t="n">
        <v>0.233</v>
      </c>
      <c r="J378" s="5" t="n">
        <v>6.13</v>
      </c>
      <c r="K378" s="5" t="n">
        <v>0</v>
      </c>
      <c r="L378" s="5" t="n">
        <v>1</v>
      </c>
      <c r="M378" s="5" t="n">
        <v>7.964</v>
      </c>
      <c r="N378" s="5" t="n">
        <v>3.43</v>
      </c>
      <c r="O378" s="5" t="n">
        <v>0.252</v>
      </c>
      <c r="P378" s="5" t="n">
        <v>8.217000000000001</v>
      </c>
      <c r="Q378" s="5" t="n">
        <v>0</v>
      </c>
      <c r="R378" s="5" t="n">
        <v>1</v>
      </c>
      <c r="S378" s="5" t="n">
        <v>11.613</v>
      </c>
      <c r="T378" s="5" t="n">
        <v>6.86</v>
      </c>
      <c r="U378" s="5" t="n">
        <v>0.233</v>
      </c>
      <c r="V378" s="5" t="n">
        <v>11.846</v>
      </c>
      <c r="W378" s="5" t="n">
        <v>0</v>
      </c>
      <c r="X378" s="5" t="n">
        <v>1</v>
      </c>
      <c r="Y378" s="5" t="n">
        <v>7.559</v>
      </c>
      <c r="Z378" s="5" t="n">
        <v>0.788</v>
      </c>
      <c r="AA378" s="5" t="n">
        <v>-2.972</v>
      </c>
      <c r="AB378" s="5" t="n">
        <v>4.588</v>
      </c>
      <c r="AC378" s="5" t="n">
        <v>0</v>
      </c>
      <c r="AD378" s="5" t="n">
        <v>0</v>
      </c>
      <c r="AE378" s="5" t="n">
        <v>8.419</v>
      </c>
      <c r="AF378" s="5" t="n">
        <v>1.557</v>
      </c>
      <c r="AG378" s="5" t="n">
        <v>-4.373</v>
      </c>
      <c r="AH378" s="5" t="n">
        <v>4.046</v>
      </c>
      <c r="AI378" s="5" t="n">
        <v>0</v>
      </c>
      <c r="AJ378" s="5" t="n">
        <v>0</v>
      </c>
      <c r="AK378" s="5" t="n">
        <v>13.577</v>
      </c>
      <c r="AL378" s="5" t="n">
        <v>6.201</v>
      </c>
      <c r="AM378" s="5" t="n">
        <v>0</v>
      </c>
      <c r="AN378" s="5" t="n">
        <v>13.577</v>
      </c>
      <c r="AO378" s="5" t="n">
        <v>0</v>
      </c>
      <c r="AP378" s="5" t="n">
        <v>1</v>
      </c>
      <c r="AQ378" s="5" t="n">
        <v>0.621</v>
      </c>
      <c r="AR378" s="5" t="n">
        <v>0.114</v>
      </c>
      <c r="AS378" s="5" t="n">
        <v>-0.264</v>
      </c>
      <c r="AT378" s="5" t="n">
        <v>0.357</v>
      </c>
      <c r="AU378" s="5" t="n">
        <v>0</v>
      </c>
      <c r="AV378" s="5" t="n">
        <v>0</v>
      </c>
      <c r="AW378" s="5" t="n">
        <v>0.593</v>
      </c>
      <c r="AX378" s="5" t="n">
        <v>0.114</v>
      </c>
      <c r="AY378" s="5" t="n">
        <v>-0.381</v>
      </c>
      <c r="AZ378" s="5" t="n">
        <v>0.212</v>
      </c>
      <c r="BA378" s="5" t="n">
        <v>0</v>
      </c>
      <c r="BB378" s="5" t="n">
        <v>0</v>
      </c>
      <c r="BC378" s="5" t="n">
        <v>0.44</v>
      </c>
      <c r="BD378" s="5" t="n">
        <v>0.114</v>
      </c>
      <c r="BE378" s="5" t="n">
        <v>0</v>
      </c>
      <c r="BF378" s="5" t="n">
        <v>0.44</v>
      </c>
      <c r="BG378" s="5" t="n">
        <v>0</v>
      </c>
      <c r="BH378" s="5" t="n">
        <v>1</v>
      </c>
      <c r="BI378" s="5" t="n">
        <v>0.5600000000000001</v>
      </c>
      <c r="BJ378" s="5" t="n">
        <v>0.114</v>
      </c>
      <c r="BK378" s="5" t="n">
        <v>0</v>
      </c>
      <c r="BL378" s="5" t="n">
        <v>0.5600000000000001</v>
      </c>
      <c r="BM378" s="5" t="n">
        <v>0</v>
      </c>
      <c r="BN378" s="5" t="n">
        <v>1</v>
      </c>
      <c r="BO378" s="5" t="n">
        <v>0</v>
      </c>
      <c r="BP378" s="5" t="n">
        <v>0</v>
      </c>
      <c r="BQ378" s="5" t="n">
        <v>0.041</v>
      </c>
      <c r="BR378" s="5" t="n">
        <v>0</v>
      </c>
      <c r="BS378" s="5" t="n">
        <v>0.667</v>
      </c>
      <c r="BT378" s="5" t="n">
        <v>0</v>
      </c>
      <c r="BU378" s="5" t="n">
        <v>0</v>
      </c>
      <c r="BV378" s="5" t="n">
        <v>0.024</v>
      </c>
      <c r="BW378" s="5" t="n">
        <v>0</v>
      </c>
      <c r="BX378" s="5" t="n">
        <v>0.833</v>
      </c>
      <c r="BY378" s="5" t="n">
        <v>11.787</v>
      </c>
      <c r="BZ378" s="5" t="n">
        <v>0</v>
      </c>
      <c r="CA378" s="5" t="n">
        <v>11.787</v>
      </c>
      <c r="CB378" s="5" t="n">
        <v>0</v>
      </c>
      <c r="CC378" s="5" t="n">
        <v>81.69499999999999</v>
      </c>
      <c r="CD378" s="5" t="n">
        <v>7.95</v>
      </c>
      <c r="CE378" s="5" t="n">
        <v>0</v>
      </c>
      <c r="CF378" s="5" t="n">
        <v>81.69499999999999</v>
      </c>
      <c r="CG378" s="5" t="n">
        <v>0</v>
      </c>
      <c r="CH378" s="5" t="n">
        <v>1</v>
      </c>
      <c r="CI378" s="5" t="n">
        <v>0</v>
      </c>
      <c r="CJ378" s="5" t="n">
        <v>0</v>
      </c>
      <c r="CK378" s="5" t="n">
        <v>0</v>
      </c>
      <c r="CL378" s="5" t="n">
        <v>0</v>
      </c>
      <c r="CM378" s="5" t="n">
        <v>0</v>
      </c>
      <c r="CN378" s="5" t="n">
        <v>0</v>
      </c>
      <c r="CO378" s="5" t="n">
        <v>0</v>
      </c>
      <c r="CP378" s="5" t="n">
        <v>0</v>
      </c>
      <c r="CQ378" s="5" t="n">
        <v>1.198</v>
      </c>
      <c r="CR378" s="5" t="n">
        <v>0.496</v>
      </c>
      <c r="CS378" s="5" t="n">
        <v>3.207</v>
      </c>
      <c r="CT378" s="5" t="n">
        <v>4.753</v>
      </c>
      <c r="CU378" s="5" t="n">
        <v>14.162</v>
      </c>
    </row>
    <row r="379">
      <c r="A379" s="5" t="inlineStr">
        <is>
          <t>IRQ2022</t>
        </is>
      </c>
      <c r="B379" s="5" t="inlineStr">
        <is>
          <t>IRQ</t>
        </is>
      </c>
      <c r="C379" s="5" t="inlineStr">
        <is>
          <t>IRQ</t>
        </is>
      </c>
      <c r="D379" s="5" t="inlineStr">
        <is>
          <t>Iraq</t>
        </is>
      </c>
      <c r="E379" s="5" t="n">
        <v>2022</v>
      </c>
      <c r="F379" s="5" t="n">
        <v>0</v>
      </c>
      <c r="G379" s="5" t="n">
        <v>11.72</v>
      </c>
      <c r="H379" s="5" t="n">
        <v>1.235</v>
      </c>
      <c r="I379" s="5" t="n">
        <v>0.555</v>
      </c>
      <c r="J379" s="5" t="n">
        <v>12.275</v>
      </c>
      <c r="K379" s="5" t="n">
        <v>0</v>
      </c>
      <c r="L379" s="5" t="n">
        <v>1</v>
      </c>
      <c r="M379" s="5" t="n">
        <v>9.782999999999999</v>
      </c>
      <c r="N379" s="5" t="n">
        <v>3.704</v>
      </c>
      <c r="O379" s="5" t="n">
        <v>0.365</v>
      </c>
      <c r="P379" s="5" t="n">
        <v>10.148</v>
      </c>
      <c r="Q379" s="5" t="n">
        <v>0</v>
      </c>
      <c r="R379" s="5" t="n">
        <v>1</v>
      </c>
      <c r="S379" s="5" t="n">
        <v>17.893</v>
      </c>
      <c r="T379" s="5" t="n">
        <v>7.408</v>
      </c>
      <c r="U379" s="5" t="n">
        <v>0.555</v>
      </c>
      <c r="V379" s="5" t="n">
        <v>18.448</v>
      </c>
      <c r="W379" s="5" t="n">
        <v>0</v>
      </c>
      <c r="X379" s="5" t="n">
        <v>1</v>
      </c>
      <c r="Y379" s="5" t="n">
        <v>12.691</v>
      </c>
      <c r="Z379" s="5" t="n">
        <v>1.323</v>
      </c>
      <c r="AA379" s="5" t="n">
        <v>-7.177</v>
      </c>
      <c r="AB379" s="5" t="n">
        <v>5.514</v>
      </c>
      <c r="AC379" s="5" t="n">
        <v>0</v>
      </c>
      <c r="AD379" s="5" t="n">
        <v>0</v>
      </c>
      <c r="AE379" s="5" t="n">
        <v>13.61</v>
      </c>
      <c r="AF379" s="5" t="n">
        <v>2.516</v>
      </c>
      <c r="AG379" s="5" t="n">
        <v>-8.682</v>
      </c>
      <c r="AH379" s="5" t="n">
        <v>4.929</v>
      </c>
      <c r="AI379" s="5" t="n">
        <v>0</v>
      </c>
      <c r="AJ379" s="5" t="n">
        <v>0</v>
      </c>
      <c r="AK379" s="5" t="n">
        <v>19.125</v>
      </c>
      <c r="AL379" s="5" t="n">
        <v>8.734</v>
      </c>
      <c r="AM379" s="5" t="n">
        <v>0</v>
      </c>
      <c r="AN379" s="5" t="n">
        <v>19.125</v>
      </c>
      <c r="AO379" s="5" t="n">
        <v>0</v>
      </c>
      <c r="AP379" s="5" t="n">
        <v>1</v>
      </c>
      <c r="AQ379" s="5" t="n">
        <v>0.847</v>
      </c>
      <c r="AR379" s="5" t="n">
        <v>0.123</v>
      </c>
      <c r="AS379" s="5" t="n">
        <v>-0.407</v>
      </c>
      <c r="AT379" s="5" t="n">
        <v>0.44</v>
      </c>
      <c r="AU379" s="5" t="n">
        <v>0</v>
      </c>
      <c r="AV379" s="5" t="n">
        <v>0</v>
      </c>
      <c r="AW379" s="5" t="n">
        <v>0.947</v>
      </c>
      <c r="AX379" s="5" t="n">
        <v>0.123</v>
      </c>
      <c r="AY379" s="5" t="n">
        <v>-0.646</v>
      </c>
      <c r="AZ379" s="5" t="n">
        <v>0.301</v>
      </c>
      <c r="BA379" s="5" t="n">
        <v>0</v>
      </c>
      <c r="BB379" s="5" t="n">
        <v>0</v>
      </c>
      <c r="BC379" s="5" t="n">
        <v>0.589</v>
      </c>
      <c r="BD379" s="5" t="n">
        <v>0.123</v>
      </c>
      <c r="BE379" s="5" t="n">
        <v>0</v>
      </c>
      <c r="BF379" s="5" t="n">
        <v>0.589</v>
      </c>
      <c r="BG379" s="5" t="n">
        <v>0</v>
      </c>
      <c r="BH379" s="5" t="n">
        <v>1</v>
      </c>
      <c r="BI379" s="5" t="n">
        <v>0.6889999999999999</v>
      </c>
      <c r="BJ379" s="5" t="n">
        <v>0.123</v>
      </c>
      <c r="BK379" s="5" t="n">
        <v>0</v>
      </c>
      <c r="BL379" s="5" t="n">
        <v>0.6889999999999999</v>
      </c>
      <c r="BM379" s="5" t="n">
        <v>0</v>
      </c>
      <c r="BN379" s="5" t="n">
        <v>1</v>
      </c>
      <c r="BO379" s="5" t="n">
        <v>0</v>
      </c>
      <c r="BP379" s="5" t="n">
        <v>0</v>
      </c>
      <c r="BQ379" s="5" t="n">
        <v>0.041</v>
      </c>
      <c r="BR379" s="5" t="n">
        <v>0</v>
      </c>
      <c r="BS379" s="5" t="n">
        <v>0.667</v>
      </c>
      <c r="BT379" s="5" t="n">
        <v>0</v>
      </c>
      <c r="BU379" s="5" t="n">
        <v>0</v>
      </c>
      <c r="BV379" s="5" t="n">
        <v>0.007</v>
      </c>
      <c r="BW379" s="5" t="n">
        <v>0</v>
      </c>
      <c r="BX379" s="5" t="n">
        <v>0.833</v>
      </c>
      <c r="BY379" s="5" t="n">
        <v>12.729</v>
      </c>
      <c r="BZ379" s="5" t="n">
        <v>0</v>
      </c>
      <c r="CA379" s="5" t="n">
        <v>12.729</v>
      </c>
      <c r="CB379" s="5" t="n">
        <v>0</v>
      </c>
      <c r="CC379" s="5" t="n">
        <v>102.477</v>
      </c>
      <c r="CD379" s="5" t="n">
        <v>7.95</v>
      </c>
      <c r="CE379" s="5" t="n">
        <v>0</v>
      </c>
      <c r="CF379" s="5" t="n">
        <v>102.477</v>
      </c>
      <c r="CG379" s="5" t="n">
        <v>0</v>
      </c>
      <c r="CH379" s="5" t="n">
        <v>1</v>
      </c>
      <c r="CI379" s="5" t="n">
        <v>0</v>
      </c>
      <c r="CJ379" s="5" t="n">
        <v>0</v>
      </c>
      <c r="CK379" s="5" t="n">
        <v>0</v>
      </c>
      <c r="CL379" s="5" t="n">
        <v>0</v>
      </c>
      <c r="CM379" s="5" t="n">
        <v>0</v>
      </c>
      <c r="CN379" s="5" t="n">
        <v>0</v>
      </c>
      <c r="CO379" s="5" t="n">
        <v>0</v>
      </c>
      <c r="CP379" s="5" t="n">
        <v>0</v>
      </c>
      <c r="CQ379" s="5" t="n">
        <v>1.294</v>
      </c>
      <c r="CR379" s="5" t="n">
        <v>0.511</v>
      </c>
      <c r="CS379" s="5" t="n">
        <v>3.463</v>
      </c>
      <c r="CT379" s="5" t="n">
        <v>10.485</v>
      </c>
      <c r="CU379" s="5" t="n">
        <v>30.326</v>
      </c>
    </row>
    <row r="380">
      <c r="A380" s="5" t="inlineStr">
        <is>
          <t>IRQ2023</t>
        </is>
      </c>
      <c r="B380" s="5" t="inlineStr">
        <is>
          <t>IRQ</t>
        </is>
      </c>
      <c r="C380" s="5" t="inlineStr">
        <is>
          <t>IRQ</t>
        </is>
      </c>
      <c r="D380" s="5" t="inlineStr">
        <is>
          <t>Iraq</t>
        </is>
      </c>
      <c r="E380" s="5" t="n">
        <v>2023</v>
      </c>
      <c r="F380" s="5" t="n">
        <v>0</v>
      </c>
      <c r="G380" s="5" t="n">
        <v>6.147</v>
      </c>
      <c r="H380" s="5" t="n">
        <v>1.286</v>
      </c>
      <c r="I380" s="5" t="n">
        <v>0.268</v>
      </c>
      <c r="J380" s="5" t="n">
        <v>6.415</v>
      </c>
      <c r="K380" s="5" t="n">
        <v>0</v>
      </c>
      <c r="L380" s="5" t="n">
        <v>1</v>
      </c>
      <c r="M380" s="5" t="n">
        <v>7.886</v>
      </c>
      <c r="N380" s="5" t="n">
        <v>3.857</v>
      </c>
      <c r="O380" s="5" t="n">
        <v>0.252</v>
      </c>
      <c r="P380" s="5" t="n">
        <v>8.138</v>
      </c>
      <c r="Q380" s="5" t="n">
        <v>0</v>
      </c>
      <c r="R380" s="5" t="n">
        <v>1</v>
      </c>
      <c r="S380" s="5" t="n">
        <v>12.575</v>
      </c>
      <c r="T380" s="5" t="n">
        <v>7.714</v>
      </c>
      <c r="U380" s="5" t="n">
        <v>0.268</v>
      </c>
      <c r="V380" s="5" t="n">
        <v>12.843</v>
      </c>
      <c r="W380" s="5" t="n">
        <v>0</v>
      </c>
      <c r="X380" s="5" t="n">
        <v>1</v>
      </c>
      <c r="Y380" s="5" t="n">
        <v>6.738</v>
      </c>
      <c r="Z380" s="5" t="n">
        <v>0.702</v>
      </c>
      <c r="AA380" s="5" t="n">
        <v>-1.579</v>
      </c>
      <c r="AB380" s="5" t="n">
        <v>5.159</v>
      </c>
      <c r="AC380" s="5" t="n">
        <v>0</v>
      </c>
      <c r="AD380" s="5" t="n">
        <v>0</v>
      </c>
      <c r="AE380" s="5" t="n">
        <v>7.696</v>
      </c>
      <c r="AF380" s="5" t="n">
        <v>1.423</v>
      </c>
      <c r="AG380" s="5" t="n">
        <v>-3.146</v>
      </c>
      <c r="AH380" s="5" t="n">
        <v>4.55</v>
      </c>
      <c r="AI380" s="5" t="n">
        <v>0</v>
      </c>
      <c r="AJ380" s="5" t="n">
        <v>0</v>
      </c>
      <c r="AK380" s="5" t="n">
        <v>13.442</v>
      </c>
      <c r="AL380" s="5" t="n">
        <v>6.139</v>
      </c>
      <c r="AM380" s="5" t="n">
        <v>0</v>
      </c>
      <c r="AN380" s="5" t="n">
        <v>13.442</v>
      </c>
      <c r="AO380" s="5" t="n">
        <v>0</v>
      </c>
      <c r="AP380" s="5" t="n">
        <v>1</v>
      </c>
      <c r="AQ380" s="5" t="n">
        <v>0.749</v>
      </c>
      <c r="AR380" s="5" t="n">
        <v>0.129</v>
      </c>
      <c r="AS380" s="5" t="n">
        <v>-0.378</v>
      </c>
      <c r="AT380" s="5" t="n">
        <v>0.371</v>
      </c>
      <c r="AU380" s="5" t="n">
        <v>0</v>
      </c>
      <c r="AV380" s="5" t="n">
        <v>0</v>
      </c>
      <c r="AW380" s="5" t="n">
        <v>0.783</v>
      </c>
      <c r="AX380" s="5" t="n">
        <v>0.129</v>
      </c>
      <c r="AY380" s="5" t="n">
        <v>-0.513</v>
      </c>
      <c r="AZ380" s="5" t="n">
        <v>0.269</v>
      </c>
      <c r="BA380" s="5" t="n">
        <v>0</v>
      </c>
      <c r="BB380" s="5" t="n">
        <v>0</v>
      </c>
      <c r="BC380" s="5" t="n">
        <v>0.527</v>
      </c>
      <c r="BD380" s="5" t="n">
        <v>0.129</v>
      </c>
      <c r="BE380" s="5" t="n">
        <v>0</v>
      </c>
      <c r="BF380" s="5" t="n">
        <v>0.527</v>
      </c>
      <c r="BG380" s="5" t="n">
        <v>0</v>
      </c>
      <c r="BH380" s="5" t="n">
        <v>1</v>
      </c>
      <c r="BI380" s="5" t="n">
        <v>0.64</v>
      </c>
      <c r="BJ380" s="5" t="n">
        <v>0.129</v>
      </c>
      <c r="BK380" s="5" t="n">
        <v>0</v>
      </c>
      <c r="BL380" s="5" t="n">
        <v>0.64</v>
      </c>
      <c r="BM380" s="5" t="n">
        <v>0</v>
      </c>
      <c r="BN380" s="5" t="n">
        <v>1</v>
      </c>
      <c r="BO380" s="5" t="n">
        <v>0</v>
      </c>
      <c r="BP380" s="5" t="n">
        <v>0</v>
      </c>
      <c r="BQ380" s="5" t="n">
        <v>0.045</v>
      </c>
      <c r="BR380" s="5" t="n">
        <v>0</v>
      </c>
      <c r="BS380" s="5" t="n">
        <v>0.667</v>
      </c>
      <c r="BT380" s="5" t="n">
        <v>0</v>
      </c>
      <c r="BU380" s="5" t="n">
        <v>0</v>
      </c>
      <c r="BV380" s="5" t="n">
        <v>0.007</v>
      </c>
      <c r="BW380" s="5" t="n">
        <v>0</v>
      </c>
      <c r="BX380" s="5" t="n">
        <v>0.833</v>
      </c>
      <c r="BY380" s="5" t="n">
        <v>13.254</v>
      </c>
      <c r="BZ380" s="5" t="n">
        <v>0</v>
      </c>
      <c r="CA380" s="5" t="n">
        <v>13.254</v>
      </c>
      <c r="CB380" s="5" t="n">
        <v>0</v>
      </c>
      <c r="CC380" s="5" t="n">
        <v>87.07899999999999</v>
      </c>
      <c r="CD380" s="5" t="n">
        <v>7.95</v>
      </c>
      <c r="CE380" s="5" t="n">
        <v>0</v>
      </c>
      <c r="CF380" s="5" t="n">
        <v>87.07899999999999</v>
      </c>
      <c r="CG380" s="5" t="n">
        <v>0</v>
      </c>
      <c r="CH380" s="5" t="n">
        <v>1</v>
      </c>
      <c r="CI380" s="5" t="n">
        <v>0</v>
      </c>
      <c r="CJ380" s="5" t="n">
        <v>0</v>
      </c>
      <c r="CK380" s="5" t="n">
        <v>0</v>
      </c>
      <c r="CL380" s="5" t="n">
        <v>0</v>
      </c>
      <c r="CM380" s="5" t="n">
        <v>0</v>
      </c>
      <c r="CN380" s="5" t="n">
        <v>0</v>
      </c>
      <c r="CO380" s="5" t="n">
        <v>0</v>
      </c>
      <c r="CP380" s="5" t="n">
        <v>0</v>
      </c>
      <c r="CQ380" s="5" t="n">
        <v>1.348</v>
      </c>
      <c r="CR380" s="5" t="n">
        <v>0.51</v>
      </c>
      <c r="CS380" s="5" t="n">
        <v>3.606</v>
      </c>
      <c r="CT380" s="5" t="n">
        <v>4.861</v>
      </c>
      <c r="CU380" s="5" t="n">
        <v>10.622</v>
      </c>
    </row>
    <row r="381">
      <c r="A381" s="5" t="inlineStr">
        <is>
          <t>IRQ2024</t>
        </is>
      </c>
      <c r="B381" s="5" t="inlineStr">
        <is>
          <t>IRQ</t>
        </is>
      </c>
      <c r="C381" s="5" t="inlineStr">
        <is>
          <t>IRQ</t>
        </is>
      </c>
      <c r="D381" s="5" t="inlineStr">
        <is>
          <t>Iraq</t>
        </is>
      </c>
      <c r="E381" s="5" t="n">
        <v>2024</v>
      </c>
      <c r="F381" s="5" t="n">
        <v>0</v>
      </c>
      <c r="G381" s="5" t="n">
        <v>5.575</v>
      </c>
      <c r="H381" s="5" t="n">
        <v>1.324</v>
      </c>
      <c r="I381" s="5" t="n">
        <v>0.208</v>
      </c>
      <c r="J381" s="5" t="n">
        <v>5.783</v>
      </c>
      <c r="K381" s="5" t="n">
        <v>0</v>
      </c>
      <c r="L381" s="5" t="n">
        <v>1</v>
      </c>
      <c r="M381" s="5" t="n">
        <v>7.124</v>
      </c>
      <c r="N381" s="5" t="n">
        <v>3.971</v>
      </c>
      <c r="O381" s="5" t="n">
        <v>0.176</v>
      </c>
      <c r="P381" s="5" t="n">
        <v>7.299</v>
      </c>
      <c r="Q381" s="5" t="n">
        <v>0</v>
      </c>
      <c r="R381" s="5" t="n">
        <v>1</v>
      </c>
      <c r="S381" s="5" t="n">
        <v>12.193</v>
      </c>
      <c r="T381" s="5" t="n">
        <v>7.942</v>
      </c>
      <c r="U381" s="5" t="n">
        <v>0.208</v>
      </c>
      <c r="V381" s="5" t="n">
        <v>12.401</v>
      </c>
      <c r="W381" s="5" t="n">
        <v>0</v>
      </c>
      <c r="X381" s="5" t="n">
        <v>1</v>
      </c>
      <c r="Y381" s="5" t="n">
        <v>6.389</v>
      </c>
      <c r="Z381" s="5" t="n">
        <v>0.666</v>
      </c>
      <c r="AA381" s="5" t="n">
        <v>-1.078</v>
      </c>
      <c r="AB381" s="5" t="n">
        <v>5.311</v>
      </c>
      <c r="AC381" s="5" t="n">
        <v>0</v>
      </c>
      <c r="AD381" s="5" t="n">
        <v>0</v>
      </c>
      <c r="AE381" s="5" t="n">
        <v>7.375</v>
      </c>
      <c r="AF381" s="5" t="n">
        <v>1.364</v>
      </c>
      <c r="AG381" s="5" t="n">
        <v>-2.691</v>
      </c>
      <c r="AH381" s="5" t="n">
        <v>4.684</v>
      </c>
      <c r="AI381" s="5" t="n">
        <v>0</v>
      </c>
      <c r="AJ381" s="5" t="n">
        <v>0</v>
      </c>
      <c r="AK381" s="5" t="n">
        <v>13.291</v>
      </c>
      <c r="AL381" s="5" t="n">
        <v>6.07</v>
      </c>
      <c r="AM381" s="5" t="n">
        <v>0</v>
      </c>
      <c r="AN381" s="5" t="n">
        <v>13.291</v>
      </c>
      <c r="AO381" s="5" t="n">
        <v>0</v>
      </c>
      <c r="AP381" s="5" t="n">
        <v>1</v>
      </c>
      <c r="AQ381" s="5" t="n">
        <v>0.72</v>
      </c>
      <c r="AR381" s="5" t="n">
        <v>0.132</v>
      </c>
      <c r="AS381" s="5" t="n">
        <v>-0.346</v>
      </c>
      <c r="AT381" s="5" t="n">
        <v>0.374</v>
      </c>
      <c r="AU381" s="5" t="n">
        <v>0</v>
      </c>
      <c r="AV381" s="5" t="n">
        <v>0</v>
      </c>
      <c r="AW381" s="5" t="n">
        <v>0.734</v>
      </c>
      <c r="AX381" s="5" t="n">
        <v>0.132</v>
      </c>
      <c r="AY381" s="5" t="n">
        <v>-0.472</v>
      </c>
      <c r="AZ381" s="5" t="n">
        <v>0.262</v>
      </c>
      <c r="BA381" s="5" t="n">
        <v>0</v>
      </c>
      <c r="BB381" s="5" t="n">
        <v>0</v>
      </c>
      <c r="BC381" s="5" t="n">
        <v>0.51</v>
      </c>
      <c r="BD381" s="5" t="n">
        <v>0.132</v>
      </c>
      <c r="BE381" s="5" t="n">
        <v>0</v>
      </c>
      <c r="BF381" s="5" t="n">
        <v>0.51</v>
      </c>
      <c r="BG381" s="5" t="n">
        <v>0</v>
      </c>
      <c r="BH381" s="5" t="n">
        <v>1</v>
      </c>
      <c r="BI381" s="5" t="n">
        <v>0.652</v>
      </c>
      <c r="BJ381" s="5" t="n">
        <v>0.132</v>
      </c>
      <c r="BK381" s="5" t="n">
        <v>0</v>
      </c>
      <c r="BL381" s="5" t="n">
        <v>0.652</v>
      </c>
      <c r="BM381" s="5" t="n">
        <v>0</v>
      </c>
      <c r="BN381" s="5" t="n">
        <v>1</v>
      </c>
      <c r="BO381" s="5" t="n">
        <v>0</v>
      </c>
      <c r="BP381" s="5" t="n">
        <v>0</v>
      </c>
      <c r="BQ381" s="5" t="n">
        <v>0.046</v>
      </c>
      <c r="BR381" s="5" t="n">
        <v>0</v>
      </c>
      <c r="BS381" s="5" t="n">
        <v>0.667</v>
      </c>
      <c r="BT381" s="5" t="n">
        <v>0</v>
      </c>
      <c r="BU381" s="5" t="n">
        <v>0</v>
      </c>
      <c r="BV381" s="5" t="n">
        <v>0.011</v>
      </c>
      <c r="BW381" s="5" t="n">
        <v>0</v>
      </c>
      <c r="BX381" s="5" t="n">
        <v>0.833</v>
      </c>
      <c r="BY381" s="5" t="n">
        <v>13.646</v>
      </c>
      <c r="BZ381" s="5" t="n">
        <v>0</v>
      </c>
      <c r="CA381" s="5" t="n">
        <v>13.646</v>
      </c>
      <c r="CB381" s="5" t="n">
        <v>0</v>
      </c>
      <c r="CC381" s="5" t="n">
        <v>86.38500000000001</v>
      </c>
      <c r="CD381" s="5" t="n">
        <v>7.95</v>
      </c>
      <c r="CE381" s="5" t="n">
        <v>0</v>
      </c>
      <c r="CF381" s="5" t="n">
        <v>86.38500000000001</v>
      </c>
      <c r="CG381" s="5" t="n">
        <v>0</v>
      </c>
      <c r="CH381" s="5" t="n">
        <v>1</v>
      </c>
      <c r="CI381" s="5" t="n">
        <v>0</v>
      </c>
      <c r="CJ381" s="5" t="n">
        <v>0</v>
      </c>
      <c r="CK381" s="5" t="n">
        <v>0</v>
      </c>
      <c r="CL381" s="5" t="n">
        <v>0</v>
      </c>
      <c r="CM381" s="5" t="n">
        <v>0</v>
      </c>
      <c r="CN381" s="5" t="n">
        <v>0</v>
      </c>
      <c r="CO381" s="5" t="n">
        <v>0</v>
      </c>
      <c r="CP381" s="5" t="n">
        <v>0</v>
      </c>
      <c r="CQ381" s="5" t="n">
        <v>1.387</v>
      </c>
      <c r="CR381" s="5" t="n">
        <v>0.51</v>
      </c>
      <c r="CS381" s="5" t="n">
        <v>3.712</v>
      </c>
      <c r="CT381" s="5" t="n">
        <v>4.251</v>
      </c>
      <c r="CU381" s="5" t="n">
        <v>9.167999999999999</v>
      </c>
    </row>
    <row r="382">
      <c r="A382" s="5" t="inlineStr">
        <is>
          <t>IRL2021</t>
        </is>
      </c>
      <c r="B382" s="5" t="inlineStr">
        <is>
          <t>IRL</t>
        </is>
      </c>
      <c r="C382" s="5" t="inlineStr">
        <is>
          <t>IRL</t>
        </is>
      </c>
      <c r="D382" s="5" t="inlineStr">
        <is>
          <t>Ireland</t>
        </is>
      </c>
      <c r="E382" s="5" t="n">
        <v>2021</v>
      </c>
      <c r="F382" s="5" t="n">
        <v>0</v>
      </c>
      <c r="G382" s="5" t="n">
        <v>5.803</v>
      </c>
      <c r="H382" s="5" t="n">
        <v>1.009</v>
      </c>
      <c r="I382" s="5" t="n">
        <v>2.635</v>
      </c>
      <c r="J382" s="5" t="n">
        <v>8.439</v>
      </c>
      <c r="K382" s="5" t="n">
        <v>0</v>
      </c>
      <c r="L382" s="5" t="n">
        <v>1</v>
      </c>
      <c r="M382" s="5" t="n">
        <v>6.777</v>
      </c>
      <c r="N382" s="5" t="n">
        <v>3.027</v>
      </c>
      <c r="O382" s="5" t="n">
        <v>4.103</v>
      </c>
      <c r="P382" s="5" t="n">
        <v>10.88</v>
      </c>
      <c r="Q382" s="5" t="n">
        <v>0</v>
      </c>
      <c r="R382" s="5" t="n">
        <v>1</v>
      </c>
      <c r="S382" s="5" t="n">
        <v>20.489</v>
      </c>
      <c r="T382" s="5" t="n">
        <v>12.697</v>
      </c>
      <c r="U382" s="5" t="n">
        <v>1.67</v>
      </c>
      <c r="V382" s="5" t="n">
        <v>22.159</v>
      </c>
      <c r="W382" s="5" t="n">
        <v>0</v>
      </c>
      <c r="X382" s="5" t="n">
        <v>1</v>
      </c>
      <c r="Y382" s="5" t="n">
        <v>17.723</v>
      </c>
      <c r="Z382" s="5" t="n">
        <v>1.958</v>
      </c>
      <c r="AA382" s="5" t="n">
        <v>-1.64</v>
      </c>
      <c r="AB382" s="5" t="n">
        <v>16.083</v>
      </c>
      <c r="AC382" s="5" t="n">
        <v>0</v>
      </c>
      <c r="AD382" s="5" t="n">
        <v>1</v>
      </c>
      <c r="AE382" s="5" t="n">
        <v>17.679</v>
      </c>
      <c r="AF382" s="5" t="n">
        <v>3.479</v>
      </c>
      <c r="AG382" s="5" t="n">
        <v>-1.597</v>
      </c>
      <c r="AH382" s="5" t="n">
        <v>16.083</v>
      </c>
      <c r="AI382" s="5" t="n">
        <v>0</v>
      </c>
      <c r="AJ382" s="5" t="n">
        <v>1</v>
      </c>
      <c r="AK382" s="5" t="n">
        <v>27.839</v>
      </c>
      <c r="AL382" s="5" t="n">
        <v>13.664</v>
      </c>
      <c r="AM382" s="5" t="n">
        <v>-4.796</v>
      </c>
      <c r="AN382" s="5" t="n">
        <v>23.043</v>
      </c>
      <c r="AO382" s="5" t="n">
        <v>0</v>
      </c>
      <c r="AP382" s="5" t="n">
        <v>1</v>
      </c>
      <c r="AQ382" s="5" t="n">
        <v>0.619</v>
      </c>
      <c r="AR382" s="5" t="n">
        <v>0.114</v>
      </c>
      <c r="AS382" s="5" t="n">
        <v>1.173</v>
      </c>
      <c r="AT382" s="5" t="n">
        <v>1.792</v>
      </c>
      <c r="AU382" s="5" t="n">
        <v>0</v>
      </c>
      <c r="AV382" s="5" t="n">
        <v>1</v>
      </c>
      <c r="AW382" s="5" t="n">
        <v>0.599</v>
      </c>
      <c r="AX382" s="5" t="n">
        <v>0.114</v>
      </c>
      <c r="AY382" s="5" t="n">
        <v>1.073</v>
      </c>
      <c r="AZ382" s="5" t="n">
        <v>1.673</v>
      </c>
      <c r="BA382" s="5" t="n">
        <v>0</v>
      </c>
      <c r="BB382" s="5" t="n">
        <v>1</v>
      </c>
      <c r="BC382" s="5" t="n">
        <v>0.439</v>
      </c>
      <c r="BD382" s="5" t="n">
        <v>0.114</v>
      </c>
      <c r="BE382" s="5" t="n">
        <v>0.034</v>
      </c>
      <c r="BF382" s="5" t="n">
        <v>0.473</v>
      </c>
      <c r="BG382" s="5" t="n">
        <v>0</v>
      </c>
      <c r="BH382" s="5" t="n">
        <v>1</v>
      </c>
      <c r="BI382" s="5" t="n">
        <v>0.505</v>
      </c>
      <c r="BJ382" s="5" t="n">
        <v>0.114</v>
      </c>
      <c r="BK382" s="5" t="n">
        <v>0.533</v>
      </c>
      <c r="BL382" s="5" t="n">
        <v>1.038</v>
      </c>
      <c r="BM382" s="5" t="n">
        <v>0</v>
      </c>
      <c r="BN382" s="5" t="n">
        <v>1</v>
      </c>
      <c r="BO382" s="5" t="n">
        <v>0</v>
      </c>
      <c r="BP382" s="5" t="n">
        <v>0.008</v>
      </c>
      <c r="BQ382" s="5" t="n">
        <v>0.151</v>
      </c>
      <c r="BR382" s="5" t="n">
        <v>0</v>
      </c>
      <c r="BS382" s="5" t="n">
        <v>1</v>
      </c>
      <c r="BT382" s="5" t="n">
        <v>0</v>
      </c>
      <c r="BU382" s="5" t="n">
        <v>0.022</v>
      </c>
      <c r="BV382" s="5" t="n">
        <v>0.327</v>
      </c>
      <c r="BW382" s="5" t="n">
        <v>0</v>
      </c>
      <c r="BX382" s="5" t="n">
        <v>0.833</v>
      </c>
      <c r="BY382" s="5" t="n">
        <v>11.787</v>
      </c>
      <c r="BZ382" s="5" t="n">
        <v>0</v>
      </c>
      <c r="CA382" s="5" t="n">
        <v>11.787</v>
      </c>
      <c r="CB382" s="5" t="n">
        <v>0</v>
      </c>
      <c r="CC382" s="5" t="n">
        <v>78.125</v>
      </c>
      <c r="CD382" s="5" t="n">
        <v>7.95</v>
      </c>
      <c r="CE382" s="5" t="n">
        <v>67.696</v>
      </c>
      <c r="CF382" s="5" t="n">
        <v>145.821</v>
      </c>
      <c r="CG382" s="5" t="n">
        <v>0</v>
      </c>
      <c r="CH382" s="5" t="n">
        <v>1</v>
      </c>
      <c r="CI382" s="5" t="n">
        <v>0</v>
      </c>
      <c r="CJ382" s="5" t="n">
        <v>0</v>
      </c>
      <c r="CK382" s="5" t="n">
        <v>0</v>
      </c>
      <c r="CL382" s="5" t="n">
        <v>0</v>
      </c>
      <c r="CM382" s="5" t="n">
        <v>0</v>
      </c>
      <c r="CN382" s="5" t="n">
        <v>0.102</v>
      </c>
      <c r="CO382" s="5" t="n">
        <v>0</v>
      </c>
      <c r="CP382" s="5" t="n">
        <v>0.235</v>
      </c>
      <c r="CQ382" s="5" t="n">
        <v>1.198</v>
      </c>
      <c r="CR382" s="5" t="n">
        <v>0</v>
      </c>
      <c r="CS382" s="5" t="n">
        <v>5.769</v>
      </c>
      <c r="CT382" s="5" t="n">
        <v>5.9</v>
      </c>
      <c r="CU382" s="5" t="n">
        <v>12.069</v>
      </c>
    </row>
    <row r="383">
      <c r="A383" s="5" t="inlineStr">
        <is>
          <t>IRL2022</t>
        </is>
      </c>
      <c r="B383" s="5" t="inlineStr">
        <is>
          <t>IRL</t>
        </is>
      </c>
      <c r="C383" s="5" t="inlineStr">
        <is>
          <t>IRL</t>
        </is>
      </c>
      <c r="D383" s="5" t="inlineStr">
        <is>
          <t>Ireland</t>
        </is>
      </c>
      <c r="E383" s="5" t="n">
        <v>2022</v>
      </c>
      <c r="F383" s="5" t="n">
        <v>0.23</v>
      </c>
      <c r="G383" s="5" t="n">
        <v>11.617</v>
      </c>
      <c r="H383" s="5" t="n">
        <v>1.151</v>
      </c>
      <c r="I383" s="5" t="n">
        <v>12.568</v>
      </c>
      <c r="J383" s="5" t="n">
        <v>24.185</v>
      </c>
      <c r="K383" s="5" t="n">
        <v>0</v>
      </c>
      <c r="L383" s="5" t="n">
        <v>1</v>
      </c>
      <c r="M383" s="5" t="n">
        <v>8.882999999999999</v>
      </c>
      <c r="N383" s="5" t="n">
        <v>3.453</v>
      </c>
      <c r="O383" s="5" t="n">
        <v>8.948</v>
      </c>
      <c r="P383" s="5" t="n">
        <v>17.831</v>
      </c>
      <c r="Q383" s="5" t="n">
        <v>0</v>
      </c>
      <c r="R383" s="5" t="n">
        <v>1</v>
      </c>
      <c r="S383" s="5" t="n">
        <v>20.869</v>
      </c>
      <c r="T383" s="5" t="n">
        <v>10.221</v>
      </c>
      <c r="U383" s="5" t="n">
        <v>2.732</v>
      </c>
      <c r="V383" s="5" t="n">
        <v>29.029</v>
      </c>
      <c r="W383" s="5" t="n">
        <v>0.23</v>
      </c>
      <c r="X383" s="5" t="n">
        <v>1</v>
      </c>
      <c r="Y383" s="5" t="n">
        <v>28.249</v>
      </c>
      <c r="Z383" s="5" t="n">
        <v>2.963</v>
      </c>
      <c r="AA383" s="5" t="n">
        <v>-1.596</v>
      </c>
      <c r="AB383" s="5" t="n">
        <v>26.653</v>
      </c>
      <c r="AC383" s="5" t="n">
        <v>0</v>
      </c>
      <c r="AD383" s="5" t="n">
        <v>1</v>
      </c>
      <c r="AE383" s="5" t="n">
        <v>28.296</v>
      </c>
      <c r="AF383" s="5" t="n">
        <v>5.246</v>
      </c>
      <c r="AG383" s="5" t="n">
        <v>-1.643</v>
      </c>
      <c r="AH383" s="5" t="n">
        <v>26.653</v>
      </c>
      <c r="AI383" s="5" t="n">
        <v>0</v>
      </c>
      <c r="AJ383" s="5" t="n">
        <v>1</v>
      </c>
      <c r="AK383" s="5" t="n">
        <v>39.005</v>
      </c>
      <c r="AL383" s="5" t="n">
        <v>18.626</v>
      </c>
      <c r="AM383" s="5" t="n">
        <v>-10.578</v>
      </c>
      <c r="AN383" s="5" t="n">
        <v>34.965</v>
      </c>
      <c r="AO383" s="5" t="n">
        <v>0.23</v>
      </c>
      <c r="AP383" s="5" t="n">
        <v>1</v>
      </c>
      <c r="AQ383" s="5" t="n">
        <v>0.861</v>
      </c>
      <c r="AR383" s="5" t="n">
        <v>0.123</v>
      </c>
      <c r="AS383" s="5" t="n">
        <v>0.723</v>
      </c>
      <c r="AT383" s="5" t="n">
        <v>1.949</v>
      </c>
      <c r="AU383" s="5" t="n">
        <v>0.23</v>
      </c>
      <c r="AV383" s="5" t="n">
        <v>1</v>
      </c>
      <c r="AW383" s="5" t="n">
        <v>0.986</v>
      </c>
      <c r="AX383" s="5" t="n">
        <v>0.123</v>
      </c>
      <c r="AY383" s="5" t="n">
        <v>0.634</v>
      </c>
      <c r="AZ383" s="5" t="n">
        <v>1.993</v>
      </c>
      <c r="BA383" s="5" t="n">
        <v>0.23</v>
      </c>
      <c r="BB383" s="5" t="n">
        <v>1</v>
      </c>
      <c r="BC383" s="5" t="n">
        <v>0.598</v>
      </c>
      <c r="BD383" s="5" t="n">
        <v>0.123</v>
      </c>
      <c r="BE383" s="5" t="n">
        <v>0.067</v>
      </c>
      <c r="BF383" s="5" t="n">
        <v>0.804</v>
      </c>
      <c r="BG383" s="5" t="n">
        <v>0.23</v>
      </c>
      <c r="BH383" s="5" t="n">
        <v>1</v>
      </c>
      <c r="BI383" s="5" t="n">
        <v>0.612</v>
      </c>
      <c r="BJ383" s="5" t="n">
        <v>0.123</v>
      </c>
      <c r="BK383" s="5" t="n">
        <v>0.614</v>
      </c>
      <c r="BL383" s="5" t="n">
        <v>1.509</v>
      </c>
      <c r="BM383" s="5" t="n">
        <v>0.23</v>
      </c>
      <c r="BN383" s="5" t="n">
        <v>1</v>
      </c>
      <c r="BO383" s="5" t="n">
        <v>0</v>
      </c>
      <c r="BP383" s="5" t="n">
        <v>0.004</v>
      </c>
      <c r="BQ383" s="5" t="n">
        <v>0.222</v>
      </c>
      <c r="BR383" s="5" t="n">
        <v>0</v>
      </c>
      <c r="BS383" s="5" t="n">
        <v>1</v>
      </c>
      <c r="BT383" s="5" t="n">
        <v>0</v>
      </c>
      <c r="BU383" s="5" t="n">
        <v>-0.077</v>
      </c>
      <c r="BV383" s="5" t="n">
        <v>0.292</v>
      </c>
      <c r="BW383" s="5" t="n">
        <v>0.23</v>
      </c>
      <c r="BX383" s="5" t="n">
        <v>0.833</v>
      </c>
      <c r="BY383" s="5" t="n">
        <v>12.729</v>
      </c>
      <c r="BZ383" s="5" t="n">
        <v>0</v>
      </c>
      <c r="CA383" s="5" t="n">
        <v>12.729</v>
      </c>
      <c r="CB383" s="5" t="n">
        <v>0</v>
      </c>
      <c r="CC383" s="5" t="n">
        <v>97.90000000000001</v>
      </c>
      <c r="CD383" s="5" t="n">
        <v>7.95</v>
      </c>
      <c r="CE383" s="5" t="n">
        <v>101.769</v>
      </c>
      <c r="CF383" s="5" t="n">
        <v>245.593</v>
      </c>
      <c r="CG383" s="5" t="n">
        <v>0.23</v>
      </c>
      <c r="CH383" s="5" t="n">
        <v>1</v>
      </c>
      <c r="CI383" s="5" t="n">
        <v>0</v>
      </c>
      <c r="CJ383" s="5" t="n">
        <v>0</v>
      </c>
      <c r="CK383" s="5" t="n">
        <v>0</v>
      </c>
      <c r="CL383" s="5" t="n">
        <v>0</v>
      </c>
      <c r="CM383" s="5" t="n">
        <v>0</v>
      </c>
      <c r="CN383" s="5" t="n">
        <v>0.11</v>
      </c>
      <c r="CO383" s="5" t="n">
        <v>0</v>
      </c>
      <c r="CP383" s="5" t="n">
        <v>0.136</v>
      </c>
      <c r="CQ383" s="5" t="n">
        <v>1.294</v>
      </c>
      <c r="CR383" s="5" t="n">
        <v>0</v>
      </c>
      <c r="CS383" s="5" t="n">
        <v>6.23</v>
      </c>
      <c r="CT383" s="5" t="n">
        <v>11.905</v>
      </c>
      <c r="CU383" s="5" t="n">
        <v>22.503</v>
      </c>
    </row>
    <row r="384">
      <c r="A384" s="5" t="inlineStr">
        <is>
          <t>IRL2023</t>
        </is>
      </c>
      <c r="B384" s="5" t="inlineStr">
        <is>
          <t>IRL</t>
        </is>
      </c>
      <c r="C384" s="5" t="inlineStr">
        <is>
          <t>IRL</t>
        </is>
      </c>
      <c r="D384" s="5" t="inlineStr">
        <is>
          <t>Ireland</t>
        </is>
      </c>
      <c r="E384" s="5" t="n">
        <v>2023</v>
      </c>
      <c r="F384" s="5" t="n">
        <v>0.23</v>
      </c>
      <c r="G384" s="5" t="n">
        <v>7.473</v>
      </c>
      <c r="H384" s="5" t="n">
        <v>0.999</v>
      </c>
      <c r="I384" s="5" t="n">
        <v>14.645</v>
      </c>
      <c r="J384" s="5" t="n">
        <v>22.118</v>
      </c>
      <c r="K384" s="5" t="n">
        <v>0</v>
      </c>
      <c r="L384" s="5" t="n">
        <v>1</v>
      </c>
      <c r="M384" s="5" t="n">
        <v>5.831</v>
      </c>
      <c r="N384" s="5" t="n">
        <v>2.997</v>
      </c>
      <c r="O384" s="5" t="n">
        <v>9.936</v>
      </c>
      <c r="P384" s="5" t="n">
        <v>15.767</v>
      </c>
      <c r="Q384" s="5" t="n">
        <v>0</v>
      </c>
      <c r="R384" s="5" t="n">
        <v>1</v>
      </c>
      <c r="S384" s="5" t="n">
        <v>28.627</v>
      </c>
      <c r="T384" s="5" t="n">
        <v>17.952</v>
      </c>
      <c r="U384" s="5" t="n">
        <v>3.417</v>
      </c>
      <c r="V384" s="5" t="n">
        <v>39.415</v>
      </c>
      <c r="W384" s="5" t="n">
        <v>0.23</v>
      </c>
      <c r="X384" s="5" t="n">
        <v>1</v>
      </c>
      <c r="Y384" s="5" t="n">
        <v>18.781</v>
      </c>
      <c r="Z384" s="5" t="n">
        <v>2.104</v>
      </c>
      <c r="AA384" s="5" t="n">
        <v>8.837999999999999</v>
      </c>
      <c r="AB384" s="5" t="n">
        <v>27.619</v>
      </c>
      <c r="AC384" s="5" t="n">
        <v>0</v>
      </c>
      <c r="AD384" s="5" t="n">
        <v>1</v>
      </c>
      <c r="AE384" s="5" t="n">
        <v>18.88</v>
      </c>
      <c r="AF384" s="5" t="n">
        <v>3.76</v>
      </c>
      <c r="AG384" s="5" t="n">
        <v>8.739000000000001</v>
      </c>
      <c r="AH384" s="5" t="n">
        <v>27.619</v>
      </c>
      <c r="AI384" s="5" t="n">
        <v>0</v>
      </c>
      <c r="AJ384" s="5" t="n">
        <v>1</v>
      </c>
      <c r="AK384" s="5" t="n">
        <v>29.894</v>
      </c>
      <c r="AL384" s="5" t="n">
        <v>14.809</v>
      </c>
      <c r="AM384" s="5" t="n">
        <v>7.994</v>
      </c>
      <c r="AN384" s="5" t="n">
        <v>46.602</v>
      </c>
      <c r="AO384" s="5" t="n">
        <v>0.23</v>
      </c>
      <c r="AP384" s="5" t="n">
        <v>1</v>
      </c>
      <c r="AQ384" s="5" t="n">
        <v>0.76</v>
      </c>
      <c r="AR384" s="5" t="n">
        <v>0.129</v>
      </c>
      <c r="AS384" s="5" t="n">
        <v>0.714</v>
      </c>
      <c r="AT384" s="5" t="n">
        <v>1.814</v>
      </c>
      <c r="AU384" s="5" t="n">
        <v>0.23</v>
      </c>
      <c r="AV384" s="5" t="n">
        <v>1</v>
      </c>
      <c r="AW384" s="5" t="n">
        <v>0.8110000000000001</v>
      </c>
      <c r="AX384" s="5" t="n">
        <v>0.129</v>
      </c>
      <c r="AY384" s="5" t="n">
        <v>0.648</v>
      </c>
      <c r="AZ384" s="5" t="n">
        <v>1.795</v>
      </c>
      <c r="BA384" s="5" t="n">
        <v>0.23</v>
      </c>
      <c r="BB384" s="5" t="n">
        <v>1</v>
      </c>
      <c r="BC384" s="5" t="n">
        <v>0.535</v>
      </c>
      <c r="BD384" s="5" t="n">
        <v>0.129</v>
      </c>
      <c r="BE384" s="5" t="n">
        <v>0.082</v>
      </c>
      <c r="BF384" s="5" t="n">
        <v>0.74</v>
      </c>
      <c r="BG384" s="5" t="n">
        <v>0.23</v>
      </c>
      <c r="BH384" s="5" t="n">
        <v>1</v>
      </c>
      <c r="BI384" s="5" t="n">
        <v>0.579</v>
      </c>
      <c r="BJ384" s="5" t="n">
        <v>0.129</v>
      </c>
      <c r="BK384" s="5" t="n">
        <v>0.502</v>
      </c>
      <c r="BL384" s="5" t="n">
        <v>1.33</v>
      </c>
      <c r="BM384" s="5" t="n">
        <v>0.23</v>
      </c>
      <c r="BN384" s="5" t="n">
        <v>1</v>
      </c>
      <c r="BO384" s="5" t="n">
        <v>0</v>
      </c>
      <c r="BP384" s="5" t="n">
        <v>-0.008</v>
      </c>
      <c r="BQ384" s="5" t="n">
        <v>0.236</v>
      </c>
      <c r="BR384" s="5" t="n">
        <v>0</v>
      </c>
      <c r="BS384" s="5" t="n">
        <v>1</v>
      </c>
      <c r="BT384" s="5" t="n">
        <v>0</v>
      </c>
      <c r="BU384" s="5" t="n">
        <v>-0.168</v>
      </c>
      <c r="BV384" s="5" t="n">
        <v>0.353</v>
      </c>
      <c r="BW384" s="5" t="n">
        <v>0.23</v>
      </c>
      <c r="BX384" s="5" t="n">
        <v>0.833</v>
      </c>
      <c r="BY384" s="5" t="n">
        <v>13.254</v>
      </c>
      <c r="BZ384" s="5" t="n">
        <v>0</v>
      </c>
      <c r="CA384" s="5" t="n">
        <v>13.254</v>
      </c>
      <c r="CB384" s="5" t="n">
        <v>0</v>
      </c>
      <c r="CC384" s="5" t="n">
        <v>83.248</v>
      </c>
      <c r="CD384" s="5" t="n">
        <v>7.95</v>
      </c>
      <c r="CE384" s="5" t="n">
        <v>98.267</v>
      </c>
      <c r="CF384" s="5" t="n">
        <v>223.263</v>
      </c>
      <c r="CG384" s="5" t="n">
        <v>0.23</v>
      </c>
      <c r="CH384" s="5" t="n">
        <v>1</v>
      </c>
      <c r="CI384" s="5" t="n">
        <v>0</v>
      </c>
      <c r="CJ384" s="5" t="n">
        <v>0</v>
      </c>
      <c r="CK384" s="5" t="n">
        <v>0</v>
      </c>
      <c r="CL384" s="5" t="n">
        <v>0</v>
      </c>
      <c r="CM384" s="5" t="n">
        <v>0</v>
      </c>
      <c r="CN384" s="5" t="n">
        <v>0.096</v>
      </c>
      <c r="CO384" s="5" t="n">
        <v>0</v>
      </c>
      <c r="CP384" s="5" t="n">
        <v>0.446</v>
      </c>
      <c r="CQ384" s="5" t="n">
        <v>1.348</v>
      </c>
      <c r="CR384" s="5" t="n">
        <v>0</v>
      </c>
      <c r="CS384" s="5" t="n">
        <v>6.487</v>
      </c>
      <c r="CT384" s="5" t="n">
        <v>10.597</v>
      </c>
      <c r="CU384" s="5" t="n">
        <v>12.985</v>
      </c>
    </row>
    <row r="385">
      <c r="A385" s="5" t="inlineStr">
        <is>
          <t>IRL2024</t>
        </is>
      </c>
      <c r="B385" s="5" t="inlineStr">
        <is>
          <t>IRL</t>
        </is>
      </c>
      <c r="C385" s="5" t="inlineStr">
        <is>
          <t>IRL</t>
        </is>
      </c>
      <c r="D385" s="5" t="inlineStr">
        <is>
          <t>Ireland</t>
        </is>
      </c>
      <c r="E385" s="5" t="n">
        <v>2024</v>
      </c>
      <c r="F385" s="5" t="n">
        <v>0.23</v>
      </c>
      <c r="G385" s="5" t="n">
        <v>5.075</v>
      </c>
      <c r="H385" s="5" t="n">
        <v>1.029</v>
      </c>
      <c r="I385" s="5" t="n">
        <v>12.071</v>
      </c>
      <c r="J385" s="5" t="n">
        <v>17.146</v>
      </c>
      <c r="K385" s="5" t="n">
        <v>0</v>
      </c>
      <c r="L385" s="5" t="n">
        <v>1</v>
      </c>
      <c r="M385" s="5" t="n">
        <v>5.452</v>
      </c>
      <c r="N385" s="5" t="n">
        <v>3.086</v>
      </c>
      <c r="O385" s="5" t="n">
        <v>6.981</v>
      </c>
      <c r="P385" s="5" t="n">
        <v>12.433</v>
      </c>
      <c r="Q385" s="5" t="n">
        <v>0</v>
      </c>
      <c r="R385" s="5" t="n">
        <v>1</v>
      </c>
      <c r="S385" s="5" t="n">
        <v>23.818</v>
      </c>
      <c r="T385" s="5" t="n">
        <v>15.769</v>
      </c>
      <c r="U385" s="5" t="n">
        <v>4.016</v>
      </c>
      <c r="V385" s="5" t="n">
        <v>34.236</v>
      </c>
      <c r="W385" s="5" t="n">
        <v>0.23</v>
      </c>
      <c r="X385" s="5" t="n">
        <v>1</v>
      </c>
      <c r="Y385" s="5" t="n">
        <v>17.553</v>
      </c>
      <c r="Z385" s="5" t="n">
        <v>2.216</v>
      </c>
      <c r="AA385" s="5" t="n">
        <v>6.446</v>
      </c>
      <c r="AB385" s="5" t="n">
        <v>23.998</v>
      </c>
      <c r="AC385" s="5" t="n">
        <v>0</v>
      </c>
      <c r="AD385" s="5" t="n">
        <v>1</v>
      </c>
      <c r="AE385" s="5" t="n">
        <v>17.553</v>
      </c>
      <c r="AF385" s="5" t="n">
        <v>3.845</v>
      </c>
      <c r="AG385" s="5" t="n">
        <v>6.446</v>
      </c>
      <c r="AH385" s="5" t="n">
        <v>23.998</v>
      </c>
      <c r="AI385" s="5" t="n">
        <v>0</v>
      </c>
      <c r="AJ385" s="5" t="n">
        <v>1</v>
      </c>
      <c r="AK385" s="5" t="n">
        <v>29.169</v>
      </c>
      <c r="AL385" s="5" t="n">
        <v>14.836</v>
      </c>
      <c r="AM385" s="5" t="n">
        <v>2.827</v>
      </c>
      <c r="AN385" s="5" t="n">
        <v>39.354</v>
      </c>
      <c r="AO385" s="5" t="n">
        <v>0.23</v>
      </c>
      <c r="AP385" s="5" t="n">
        <v>1</v>
      </c>
      <c r="AQ385" s="5" t="n">
        <v>0.724</v>
      </c>
      <c r="AR385" s="5" t="n">
        <v>0.132</v>
      </c>
      <c r="AS385" s="5" t="n">
        <v>0.8139999999999999</v>
      </c>
      <c r="AT385" s="5" t="n">
        <v>1.892</v>
      </c>
      <c r="AU385" s="5" t="n">
        <v>0.23</v>
      </c>
      <c r="AV385" s="5" t="n">
        <v>1</v>
      </c>
      <c r="AW385" s="5" t="n">
        <v>0.75</v>
      </c>
      <c r="AX385" s="5" t="n">
        <v>0.132</v>
      </c>
      <c r="AY385" s="5" t="n">
        <v>0.746</v>
      </c>
      <c r="AZ385" s="5" t="n">
        <v>1.84</v>
      </c>
      <c r="BA385" s="5" t="n">
        <v>0.23</v>
      </c>
      <c r="BB385" s="5" t="n">
        <v>1</v>
      </c>
      <c r="BC385" s="5" t="n">
        <v>0.513</v>
      </c>
      <c r="BD385" s="5" t="n">
        <v>0.132</v>
      </c>
      <c r="BE385" s="5" t="n">
        <v>0.095</v>
      </c>
      <c r="BF385" s="5" t="n">
        <v>0.725</v>
      </c>
      <c r="BG385" s="5" t="n">
        <v>0.23</v>
      </c>
      <c r="BH385" s="5" t="n">
        <v>1</v>
      </c>
      <c r="BI385" s="5" t="n">
        <v>0.591</v>
      </c>
      <c r="BJ385" s="5" t="n">
        <v>0.132</v>
      </c>
      <c r="BK385" s="5" t="n">
        <v>0.486</v>
      </c>
      <c r="BL385" s="5" t="n">
        <v>1.325</v>
      </c>
      <c r="BM385" s="5" t="n">
        <v>0.23</v>
      </c>
      <c r="BN385" s="5" t="n">
        <v>1</v>
      </c>
      <c r="BO385" s="5" t="n">
        <v>0</v>
      </c>
      <c r="BP385" s="5" t="n">
        <v>0.003</v>
      </c>
      <c r="BQ385" s="5" t="n">
        <v>0.227</v>
      </c>
      <c r="BR385" s="5" t="n">
        <v>0</v>
      </c>
      <c r="BS385" s="5" t="n">
        <v>1</v>
      </c>
      <c r="BT385" s="5" t="n">
        <v>0</v>
      </c>
      <c r="BU385" s="5" t="n">
        <v>-0.131</v>
      </c>
      <c r="BV385" s="5" t="n">
        <v>0.305</v>
      </c>
      <c r="BW385" s="5" t="n">
        <v>0.23</v>
      </c>
      <c r="BX385" s="5" t="n">
        <v>0.833</v>
      </c>
      <c r="BY385" s="5" t="n">
        <v>13.646</v>
      </c>
      <c r="BZ385" s="5" t="n">
        <v>0</v>
      </c>
      <c r="CA385" s="5" t="n">
        <v>13.646</v>
      </c>
      <c r="CB385" s="5" t="n">
        <v>0</v>
      </c>
      <c r="CC385" s="5" t="n">
        <v>82.58799999999999</v>
      </c>
      <c r="CD385" s="5" t="n">
        <v>7.95</v>
      </c>
      <c r="CE385" s="5" t="n">
        <v>83.56</v>
      </c>
      <c r="CF385" s="5" t="n">
        <v>204.361</v>
      </c>
      <c r="CG385" s="5" t="n">
        <v>0.23</v>
      </c>
      <c r="CH385" s="5" t="n">
        <v>1</v>
      </c>
      <c r="CI385" s="5" t="n">
        <v>0</v>
      </c>
      <c r="CJ385" s="5" t="n">
        <v>0</v>
      </c>
      <c r="CK385" s="5" t="n">
        <v>0</v>
      </c>
      <c r="CL385" s="5" t="n">
        <v>0</v>
      </c>
      <c r="CM385" s="5" t="n">
        <v>0</v>
      </c>
      <c r="CN385" s="5" t="n">
        <v>0.098</v>
      </c>
      <c r="CO385" s="5" t="n">
        <v>0</v>
      </c>
      <c r="CP385" s="5" t="n">
        <v>0.446</v>
      </c>
      <c r="CQ385" s="5" t="n">
        <v>1.387</v>
      </c>
      <c r="CR385" s="5" t="n">
        <v>0</v>
      </c>
      <c r="CS385" s="5" t="n">
        <v>6.679</v>
      </c>
      <c r="CT385" s="5" t="n">
        <v>6.185</v>
      </c>
      <c r="CU385" s="5" t="n">
        <v>9.958</v>
      </c>
    </row>
    <row r="386">
      <c r="A386" s="5" t="inlineStr">
        <is>
          <t>IMN2021</t>
        </is>
      </c>
      <c r="B386" s="5" t="inlineStr">
        <is>
          <t>IMN</t>
        </is>
      </c>
      <c r="C386" s="5" t="inlineStr">
        <is>
          <t>IMN</t>
        </is>
      </c>
      <c r="D386" s="5" t="inlineStr">
        <is>
          <t>Isle of Man</t>
        </is>
      </c>
      <c r="E386" s="5" t="n">
        <v>2021</v>
      </c>
      <c r="F386" s="5" t="n">
        <v>0.2</v>
      </c>
      <c r="G386" s="5" t="n">
        <v>5.553</v>
      </c>
      <c r="H386" s="5" t="n">
        <v>1.143</v>
      </c>
      <c r="I386" s="5" t="n">
        <v>0</v>
      </c>
      <c r="J386" s="5" t="n">
        <v>5.553</v>
      </c>
      <c r="K386" s="5" t="n">
        <v>0</v>
      </c>
      <c r="L386" s="5" t="n">
        <v>1</v>
      </c>
      <c r="M386" s="5" t="n">
        <v>7.964</v>
      </c>
      <c r="N386" s="5" t="n">
        <v>3.43</v>
      </c>
      <c r="O386" s="5" t="n">
        <v>0</v>
      </c>
      <c r="P386" s="5" t="n">
        <v>7.964</v>
      </c>
      <c r="Q386" s="5" t="n">
        <v>0</v>
      </c>
      <c r="R386" s="5" t="n">
        <v>1</v>
      </c>
      <c r="S386" s="5" t="n">
        <v>11.27</v>
      </c>
      <c r="T386" s="5" t="n">
        <v>6.86</v>
      </c>
      <c r="U386" s="5" t="n">
        <v>0</v>
      </c>
      <c r="V386" s="5" t="n">
        <v>13.524</v>
      </c>
      <c r="W386" s="5" t="n">
        <v>0.2</v>
      </c>
      <c r="X386" s="5" t="n">
        <v>1</v>
      </c>
      <c r="Y386" s="5" t="n">
        <v>16.305</v>
      </c>
      <c r="Z386" s="5" t="n">
        <v>2.204</v>
      </c>
      <c r="AA386" s="5" t="n">
        <v>0</v>
      </c>
      <c r="AB386" s="5" t="n">
        <v>16.305</v>
      </c>
      <c r="AC386" s="5" t="n">
        <v>0</v>
      </c>
      <c r="AD386" s="5" t="n">
        <v>1</v>
      </c>
      <c r="AE386" s="5" t="n">
        <v>17.449</v>
      </c>
      <c r="AF386" s="5" t="n">
        <v>4.08</v>
      </c>
      <c r="AG386" s="5" t="n">
        <v>0</v>
      </c>
      <c r="AH386" s="5" t="n">
        <v>17.449</v>
      </c>
      <c r="AI386" s="5" t="n">
        <v>0</v>
      </c>
      <c r="AJ386" s="5" t="n">
        <v>1</v>
      </c>
      <c r="AK386" s="5" t="n">
        <v>24.309</v>
      </c>
      <c r="AL386" s="5" t="n">
        <v>12.947</v>
      </c>
      <c r="AM386" s="5" t="n">
        <v>0</v>
      </c>
      <c r="AN386" s="5" t="n">
        <v>29.17</v>
      </c>
      <c r="AO386" s="5" t="n">
        <v>0.2</v>
      </c>
      <c r="AP386" s="5" t="n">
        <v>1</v>
      </c>
      <c r="AQ386" s="5" t="n">
        <v>0.619</v>
      </c>
      <c r="AR386" s="5" t="n">
        <v>0.114</v>
      </c>
      <c r="AS386" s="5" t="n">
        <v>0</v>
      </c>
      <c r="AT386" s="5" t="n">
        <v>0.743</v>
      </c>
      <c r="AU386" s="5" t="n">
        <v>0.2</v>
      </c>
      <c r="AV386" s="5" t="n">
        <v>1</v>
      </c>
      <c r="AW386" s="5" t="n">
        <v>0.599</v>
      </c>
      <c r="AX386" s="5" t="n">
        <v>0.114</v>
      </c>
      <c r="AY386" s="5" t="n">
        <v>0</v>
      </c>
      <c r="AZ386" s="5" t="n">
        <v>0.719</v>
      </c>
      <c r="BA386" s="5" t="n">
        <v>0.2</v>
      </c>
      <c r="BB386" s="5" t="n">
        <v>1</v>
      </c>
      <c r="BC386" s="5" t="n">
        <v>0.439</v>
      </c>
      <c r="BD386" s="5" t="n">
        <v>0.114</v>
      </c>
      <c r="BE386" s="5" t="n">
        <v>0</v>
      </c>
      <c r="BF386" s="5" t="n">
        <v>0.527</v>
      </c>
      <c r="BG386" s="5" t="n">
        <v>0.2</v>
      </c>
      <c r="BH386" s="5" t="n">
        <v>1</v>
      </c>
      <c r="BI386" s="5" t="n">
        <v>0.505</v>
      </c>
      <c r="BJ386" s="5" t="n">
        <v>0.114</v>
      </c>
      <c r="BK386" s="5" t="n">
        <v>0</v>
      </c>
      <c r="BL386" s="5" t="n">
        <v>0.606</v>
      </c>
      <c r="BM386" s="5" t="n">
        <v>0.2</v>
      </c>
      <c r="BN386" s="5" t="n">
        <v>1</v>
      </c>
      <c r="BO386" s="5" t="n">
        <v>0</v>
      </c>
      <c r="BP386" s="5" t="n">
        <v>0</v>
      </c>
      <c r="BQ386" s="5" t="n">
        <v>0</v>
      </c>
      <c r="BR386" s="5" t="n">
        <v>0</v>
      </c>
      <c r="BS386" s="5" t="n">
        <v>1</v>
      </c>
      <c r="BT386" s="5" t="n">
        <v>0</v>
      </c>
      <c r="BU386" s="5" t="n">
        <v>0</v>
      </c>
      <c r="BV386" s="5" t="n">
        <v>0</v>
      </c>
      <c r="BW386" s="5" t="n">
        <v>0.2</v>
      </c>
      <c r="BX386" s="5" t="n">
        <v>1</v>
      </c>
      <c r="BY386" s="5" t="n">
        <v>11.787</v>
      </c>
      <c r="BZ386" s="5" t="n">
        <v>0</v>
      </c>
      <c r="CA386" s="5" t="n">
        <v>11.787</v>
      </c>
      <c r="CB386" s="5" t="n">
        <v>0</v>
      </c>
      <c r="CC386" s="5" t="n">
        <v>78.125</v>
      </c>
      <c r="CD386" s="5" t="n">
        <v>7.95</v>
      </c>
      <c r="CE386" s="5" t="n">
        <v>0</v>
      </c>
      <c r="CF386" s="5" t="n">
        <v>93.75</v>
      </c>
      <c r="CG386" s="5" t="n">
        <v>0.2</v>
      </c>
      <c r="CH386" s="5" t="n">
        <v>1</v>
      </c>
      <c r="CI386" s="5" t="n">
        <v>0</v>
      </c>
      <c r="CJ386" s="5" t="n">
        <v>0</v>
      </c>
      <c r="CK386" s="5" t="n">
        <v>0</v>
      </c>
      <c r="CL386" s="5" t="n">
        <v>0</v>
      </c>
      <c r="CM386" s="5" t="n">
        <v>0</v>
      </c>
      <c r="CN386" s="5" t="n">
        <v>0</v>
      </c>
      <c r="CO386" s="5" t="n">
        <v>0</v>
      </c>
      <c r="CP386" s="5" t="n">
        <v>0</v>
      </c>
      <c r="CQ386" s="5" t="n">
        <v>1.198</v>
      </c>
      <c r="CR386" s="5" t="n">
        <v>0</v>
      </c>
      <c r="CS386" s="5" t="n">
        <v>4.776</v>
      </c>
      <c r="CT386" s="5" t="n">
        <v>4.41</v>
      </c>
      <c r="CU386" s="5" t="n">
        <v>15.162</v>
      </c>
    </row>
    <row r="387">
      <c r="A387" s="5" t="inlineStr">
        <is>
          <t>IMN2022</t>
        </is>
      </c>
      <c r="B387" s="5" t="inlineStr">
        <is>
          <t>IMN</t>
        </is>
      </c>
      <c r="C387" s="5" t="inlineStr">
        <is>
          <t>IMN</t>
        </is>
      </c>
      <c r="D387" s="5" t="inlineStr">
        <is>
          <t>Isle of Man</t>
        </is>
      </c>
      <c r="E387" s="5" t="n">
        <v>2022</v>
      </c>
      <c r="F387" s="5" t="n">
        <v>0.2</v>
      </c>
      <c r="G387" s="5" t="n">
        <v>7.077</v>
      </c>
      <c r="H387" s="5" t="n">
        <v>1.235</v>
      </c>
      <c r="I387" s="5" t="n">
        <v>0</v>
      </c>
      <c r="J387" s="5" t="n">
        <v>7.077</v>
      </c>
      <c r="K387" s="5" t="n">
        <v>0</v>
      </c>
      <c r="L387" s="5" t="n">
        <v>1</v>
      </c>
      <c r="M387" s="5" t="n">
        <v>9.782999999999999</v>
      </c>
      <c r="N387" s="5" t="n">
        <v>3.704</v>
      </c>
      <c r="O387" s="5" t="n">
        <v>0</v>
      </c>
      <c r="P387" s="5" t="n">
        <v>9.782999999999999</v>
      </c>
      <c r="Q387" s="5" t="n">
        <v>0</v>
      </c>
      <c r="R387" s="5" t="n">
        <v>1</v>
      </c>
      <c r="S387" s="5" t="n">
        <v>13.25</v>
      </c>
      <c r="T387" s="5" t="n">
        <v>7.408</v>
      </c>
      <c r="U387" s="5" t="n">
        <v>0.196</v>
      </c>
      <c r="V387" s="5" t="n">
        <v>15.9</v>
      </c>
      <c r="W387" s="5" t="n">
        <v>0.2</v>
      </c>
      <c r="X387" s="5" t="n">
        <v>1</v>
      </c>
      <c r="Y387" s="5" t="n">
        <v>32.56</v>
      </c>
      <c r="Z387" s="5" t="n">
        <v>4.401</v>
      </c>
      <c r="AA387" s="5" t="n">
        <v>0</v>
      </c>
      <c r="AB387" s="5" t="n">
        <v>32.56</v>
      </c>
      <c r="AC387" s="5" t="n">
        <v>0</v>
      </c>
      <c r="AD387" s="5" t="n">
        <v>1</v>
      </c>
      <c r="AE387" s="5" t="n">
        <v>33.795</v>
      </c>
      <c r="AF387" s="5" t="n">
        <v>7.902</v>
      </c>
      <c r="AG387" s="5" t="n">
        <v>0</v>
      </c>
      <c r="AH387" s="5" t="n">
        <v>33.795</v>
      </c>
      <c r="AI387" s="5" t="n">
        <v>0</v>
      </c>
      <c r="AJ387" s="5" t="n">
        <v>1</v>
      </c>
      <c r="AK387" s="5" t="n">
        <v>41.203</v>
      </c>
      <c r="AL387" s="5" t="n">
        <v>21.945</v>
      </c>
      <c r="AM387" s="5" t="n">
        <v>0.61</v>
      </c>
      <c r="AN387" s="5" t="n">
        <v>49.444</v>
      </c>
      <c r="AO387" s="5" t="n">
        <v>0.2</v>
      </c>
      <c r="AP387" s="5" t="n">
        <v>1</v>
      </c>
      <c r="AQ387" s="5" t="n">
        <v>0.861</v>
      </c>
      <c r="AR387" s="5" t="n">
        <v>0.123</v>
      </c>
      <c r="AS387" s="5" t="n">
        <v>0.013</v>
      </c>
      <c r="AT387" s="5" t="n">
        <v>1.033</v>
      </c>
      <c r="AU387" s="5" t="n">
        <v>0.2</v>
      </c>
      <c r="AV387" s="5" t="n">
        <v>1</v>
      </c>
      <c r="AW387" s="5" t="n">
        <v>0.986</v>
      </c>
      <c r="AX387" s="5" t="n">
        <v>0.123</v>
      </c>
      <c r="AY387" s="5" t="n">
        <v>0.015</v>
      </c>
      <c r="AZ387" s="5" t="n">
        <v>1.183</v>
      </c>
      <c r="BA387" s="5" t="n">
        <v>0.2</v>
      </c>
      <c r="BB387" s="5" t="n">
        <v>1</v>
      </c>
      <c r="BC387" s="5" t="n">
        <v>0.598</v>
      </c>
      <c r="BD387" s="5" t="n">
        <v>0.123</v>
      </c>
      <c r="BE387" s="5" t="n">
        <v>0.008999999999999999</v>
      </c>
      <c r="BF387" s="5" t="n">
        <v>0.717</v>
      </c>
      <c r="BG387" s="5" t="n">
        <v>0.2</v>
      </c>
      <c r="BH387" s="5" t="n">
        <v>1</v>
      </c>
      <c r="BI387" s="5" t="n">
        <v>0.612</v>
      </c>
      <c r="BJ387" s="5" t="n">
        <v>0.123</v>
      </c>
      <c r="BK387" s="5" t="n">
        <v>0.008999999999999999</v>
      </c>
      <c r="BL387" s="5" t="n">
        <v>0.735</v>
      </c>
      <c r="BM387" s="5" t="n">
        <v>0.2</v>
      </c>
      <c r="BN387" s="5" t="n">
        <v>1</v>
      </c>
      <c r="BO387" s="5" t="n">
        <v>0</v>
      </c>
      <c r="BP387" s="5" t="n">
        <v>0</v>
      </c>
      <c r="BQ387" s="5" t="n">
        <v>0</v>
      </c>
      <c r="BR387" s="5" t="n">
        <v>0</v>
      </c>
      <c r="BS387" s="5" t="n">
        <v>1</v>
      </c>
      <c r="BT387" s="5" t="n">
        <v>0</v>
      </c>
      <c r="BU387" s="5" t="n">
        <v>0</v>
      </c>
      <c r="BV387" s="5" t="n">
        <v>0</v>
      </c>
      <c r="BW387" s="5" t="n">
        <v>0.2</v>
      </c>
      <c r="BX387" s="5" t="n">
        <v>1</v>
      </c>
      <c r="BY387" s="5" t="n">
        <v>12.729</v>
      </c>
      <c r="BZ387" s="5" t="n">
        <v>0</v>
      </c>
      <c r="CA387" s="5" t="n">
        <v>12.729</v>
      </c>
      <c r="CB387" s="5" t="n">
        <v>0</v>
      </c>
      <c r="CC387" s="5" t="n">
        <v>97.90000000000001</v>
      </c>
      <c r="CD387" s="5" t="n">
        <v>7.95</v>
      </c>
      <c r="CE387" s="5" t="n">
        <v>1.449</v>
      </c>
      <c r="CF387" s="5" t="n">
        <v>117.48</v>
      </c>
      <c r="CG387" s="5" t="n">
        <v>0.2</v>
      </c>
      <c r="CH387" s="5" t="n">
        <v>1</v>
      </c>
      <c r="CI387" s="5" t="n">
        <v>0</v>
      </c>
      <c r="CJ387" s="5" t="n">
        <v>0</v>
      </c>
      <c r="CK387" s="5" t="n">
        <v>0</v>
      </c>
      <c r="CL387" s="5" t="n">
        <v>0</v>
      </c>
      <c r="CM387" s="5" t="n">
        <v>0</v>
      </c>
      <c r="CN387" s="5" t="n">
        <v>0</v>
      </c>
      <c r="CO387" s="5" t="n">
        <v>0</v>
      </c>
      <c r="CP387" s="5" t="n">
        <v>0</v>
      </c>
      <c r="CQ387" s="5" t="n">
        <v>1.294</v>
      </c>
      <c r="CR387" s="5" t="n">
        <v>0</v>
      </c>
      <c r="CS387" s="5" t="n">
        <v>5.158</v>
      </c>
      <c r="CT387" s="5" t="n">
        <v>5.842</v>
      </c>
      <c r="CU387" s="5" t="n">
        <v>31.326</v>
      </c>
    </row>
    <row r="388">
      <c r="A388" s="5" t="inlineStr">
        <is>
          <t>IMN2023</t>
        </is>
      </c>
      <c r="B388" s="5" t="inlineStr">
        <is>
          <t>IMN</t>
        </is>
      </c>
      <c r="C388" s="5" t="inlineStr">
        <is>
          <t>IMN</t>
        </is>
      </c>
      <c r="D388" s="5" t="inlineStr">
        <is>
          <t>Isle of Man</t>
        </is>
      </c>
      <c r="E388" s="5" t="n">
        <v>2023</v>
      </c>
      <c r="F388" s="5" t="n">
        <v>0.2</v>
      </c>
      <c r="G388" s="5" t="n">
        <v>4.752</v>
      </c>
      <c r="H388" s="5" t="n">
        <v>1.286</v>
      </c>
      <c r="I388" s="5" t="n">
        <v>0</v>
      </c>
      <c r="J388" s="5" t="n">
        <v>4.752</v>
      </c>
      <c r="K388" s="5" t="n">
        <v>0</v>
      </c>
      <c r="L388" s="5" t="n">
        <v>1</v>
      </c>
      <c r="M388" s="5" t="n">
        <v>7.886</v>
      </c>
      <c r="N388" s="5" t="n">
        <v>3.857</v>
      </c>
      <c r="O388" s="5" t="n">
        <v>0</v>
      </c>
      <c r="P388" s="5" t="n">
        <v>7.886</v>
      </c>
      <c r="Q388" s="5" t="n">
        <v>0</v>
      </c>
      <c r="R388" s="5" t="n">
        <v>1</v>
      </c>
      <c r="S388" s="5" t="n">
        <v>11.18</v>
      </c>
      <c r="T388" s="5" t="n">
        <v>7.714</v>
      </c>
      <c r="U388" s="5" t="n">
        <v>0.248</v>
      </c>
      <c r="V388" s="5" t="n">
        <v>13.416</v>
      </c>
      <c r="W388" s="5" t="n">
        <v>0.2</v>
      </c>
      <c r="X388" s="5" t="n">
        <v>1</v>
      </c>
      <c r="Y388" s="5" t="n">
        <v>12.908</v>
      </c>
      <c r="Z388" s="5" t="n">
        <v>1.745</v>
      </c>
      <c r="AA388" s="5" t="n">
        <v>0</v>
      </c>
      <c r="AB388" s="5" t="n">
        <v>12.908</v>
      </c>
      <c r="AC388" s="5" t="n">
        <v>0</v>
      </c>
      <c r="AD388" s="5" t="n">
        <v>1</v>
      </c>
      <c r="AE388" s="5" t="n">
        <v>14.194</v>
      </c>
      <c r="AF388" s="5" t="n">
        <v>3.319</v>
      </c>
      <c r="AG388" s="5" t="n">
        <v>0</v>
      </c>
      <c r="AH388" s="5" t="n">
        <v>14.194</v>
      </c>
      <c r="AI388" s="5" t="n">
        <v>0</v>
      </c>
      <c r="AJ388" s="5" t="n">
        <v>1</v>
      </c>
      <c r="AK388" s="5" t="n">
        <v>21.908</v>
      </c>
      <c r="AL388" s="5" t="n">
        <v>11.668</v>
      </c>
      <c r="AM388" s="5" t="n">
        <v>0.485</v>
      </c>
      <c r="AN388" s="5" t="n">
        <v>26.289</v>
      </c>
      <c r="AO388" s="5" t="n">
        <v>0.2</v>
      </c>
      <c r="AP388" s="5" t="n">
        <v>1</v>
      </c>
      <c r="AQ388" s="5" t="n">
        <v>0.76</v>
      </c>
      <c r="AR388" s="5" t="n">
        <v>0.129</v>
      </c>
      <c r="AS388" s="5" t="n">
        <v>0.017</v>
      </c>
      <c r="AT388" s="5" t="n">
        <v>0.913</v>
      </c>
      <c r="AU388" s="5" t="n">
        <v>0.2</v>
      </c>
      <c r="AV388" s="5" t="n">
        <v>1</v>
      </c>
      <c r="AW388" s="5" t="n">
        <v>0.8110000000000001</v>
      </c>
      <c r="AX388" s="5" t="n">
        <v>0.129</v>
      </c>
      <c r="AY388" s="5" t="n">
        <v>0.018</v>
      </c>
      <c r="AZ388" s="5" t="n">
        <v>0.974</v>
      </c>
      <c r="BA388" s="5" t="n">
        <v>0.2</v>
      </c>
      <c r="BB388" s="5" t="n">
        <v>1</v>
      </c>
      <c r="BC388" s="5" t="n">
        <v>0.535</v>
      </c>
      <c r="BD388" s="5" t="n">
        <v>0.129</v>
      </c>
      <c r="BE388" s="5" t="n">
        <v>0.012</v>
      </c>
      <c r="BF388" s="5" t="n">
        <v>0.642</v>
      </c>
      <c r="BG388" s="5" t="n">
        <v>0.2</v>
      </c>
      <c r="BH388" s="5" t="n">
        <v>1</v>
      </c>
      <c r="BI388" s="5" t="n">
        <v>0.579</v>
      </c>
      <c r="BJ388" s="5" t="n">
        <v>0.129</v>
      </c>
      <c r="BK388" s="5" t="n">
        <v>0.013</v>
      </c>
      <c r="BL388" s="5" t="n">
        <v>0.695</v>
      </c>
      <c r="BM388" s="5" t="n">
        <v>0.2</v>
      </c>
      <c r="BN388" s="5" t="n">
        <v>1</v>
      </c>
      <c r="BO388" s="5" t="n">
        <v>0</v>
      </c>
      <c r="BP388" s="5" t="n">
        <v>0</v>
      </c>
      <c r="BQ388" s="5" t="n">
        <v>0</v>
      </c>
      <c r="BR388" s="5" t="n">
        <v>0</v>
      </c>
      <c r="BS388" s="5" t="n">
        <v>1</v>
      </c>
      <c r="BT388" s="5" t="n">
        <v>0</v>
      </c>
      <c r="BU388" s="5" t="n">
        <v>0</v>
      </c>
      <c r="BV388" s="5" t="n">
        <v>0</v>
      </c>
      <c r="BW388" s="5" t="n">
        <v>0.2</v>
      </c>
      <c r="BX388" s="5" t="n">
        <v>1</v>
      </c>
      <c r="BY388" s="5" t="n">
        <v>13.254</v>
      </c>
      <c r="BZ388" s="5" t="n">
        <v>0</v>
      </c>
      <c r="CA388" s="5" t="n">
        <v>13.254</v>
      </c>
      <c r="CB388" s="5" t="n">
        <v>0</v>
      </c>
      <c r="CC388" s="5" t="n">
        <v>83.248</v>
      </c>
      <c r="CD388" s="5" t="n">
        <v>7.95</v>
      </c>
      <c r="CE388" s="5" t="n">
        <v>1.843</v>
      </c>
      <c r="CF388" s="5" t="n">
        <v>99.898</v>
      </c>
      <c r="CG388" s="5" t="n">
        <v>0.2</v>
      </c>
      <c r="CH388" s="5" t="n">
        <v>1</v>
      </c>
      <c r="CI388" s="5" t="n">
        <v>0</v>
      </c>
      <c r="CJ388" s="5" t="n">
        <v>0</v>
      </c>
      <c r="CK388" s="5" t="n">
        <v>0</v>
      </c>
      <c r="CL388" s="5" t="n">
        <v>0</v>
      </c>
      <c r="CM388" s="5" t="n">
        <v>0</v>
      </c>
      <c r="CN388" s="5" t="n">
        <v>0</v>
      </c>
      <c r="CO388" s="5" t="n">
        <v>0</v>
      </c>
      <c r="CP388" s="5" t="n">
        <v>0</v>
      </c>
      <c r="CQ388" s="5" t="n">
        <v>1.348</v>
      </c>
      <c r="CR388" s="5" t="n">
        <v>0</v>
      </c>
      <c r="CS388" s="5" t="n">
        <v>5.37</v>
      </c>
      <c r="CT388" s="5" t="n">
        <v>3.466</v>
      </c>
      <c r="CU388" s="5" t="n">
        <v>11.622</v>
      </c>
    </row>
    <row r="389">
      <c r="A389" s="5" t="inlineStr">
        <is>
          <t>IMN2024</t>
        </is>
      </c>
      <c r="B389" s="5" t="inlineStr">
        <is>
          <t>IMN</t>
        </is>
      </c>
      <c r="C389" s="5" t="inlineStr">
        <is>
          <t>IMN</t>
        </is>
      </c>
      <c r="D389" s="5" t="inlineStr">
        <is>
          <t>Isle of Man</t>
        </is>
      </c>
      <c r="E389" s="5" t="n">
        <v>2024</v>
      </c>
      <c r="F389" s="5" t="n">
        <v>0.2</v>
      </c>
      <c r="G389" s="5" t="n">
        <v>4.351</v>
      </c>
      <c r="H389" s="5" t="n">
        <v>1.324</v>
      </c>
      <c r="I389" s="5" t="n">
        <v>0</v>
      </c>
      <c r="J389" s="5" t="n">
        <v>4.351</v>
      </c>
      <c r="K389" s="5" t="n">
        <v>0</v>
      </c>
      <c r="L389" s="5" t="n">
        <v>1</v>
      </c>
      <c r="M389" s="5" t="n">
        <v>7.124</v>
      </c>
      <c r="N389" s="5" t="n">
        <v>3.971</v>
      </c>
      <c r="O389" s="5" t="n">
        <v>0</v>
      </c>
      <c r="P389" s="5" t="n">
        <v>7.124</v>
      </c>
      <c r="Q389" s="5" t="n">
        <v>0</v>
      </c>
      <c r="R389" s="5" t="n">
        <v>1</v>
      </c>
      <c r="S389" s="5" t="n">
        <v>10.969</v>
      </c>
      <c r="T389" s="5" t="n">
        <v>7.942</v>
      </c>
      <c r="U389" s="5" t="n">
        <v>0.299</v>
      </c>
      <c r="V389" s="5" t="n">
        <v>13.162</v>
      </c>
      <c r="W389" s="5" t="n">
        <v>0.2</v>
      </c>
      <c r="X389" s="5" t="n">
        <v>1</v>
      </c>
      <c r="Y389" s="5" t="n">
        <v>11.492</v>
      </c>
      <c r="Z389" s="5" t="n">
        <v>1.553</v>
      </c>
      <c r="AA389" s="5" t="n">
        <v>0</v>
      </c>
      <c r="AB389" s="5" t="n">
        <v>11.492</v>
      </c>
      <c r="AC389" s="5" t="n">
        <v>0</v>
      </c>
      <c r="AD389" s="5" t="n">
        <v>1</v>
      </c>
      <c r="AE389" s="5" t="n">
        <v>12.815</v>
      </c>
      <c r="AF389" s="5" t="n">
        <v>2.997</v>
      </c>
      <c r="AG389" s="5" t="n">
        <v>0</v>
      </c>
      <c r="AH389" s="5" t="n">
        <v>12.815</v>
      </c>
      <c r="AI389" s="5" t="n">
        <v>0</v>
      </c>
      <c r="AJ389" s="5" t="n">
        <v>1</v>
      </c>
      <c r="AK389" s="5" t="n">
        <v>20.757</v>
      </c>
      <c r="AL389" s="5" t="n">
        <v>11.055</v>
      </c>
      <c r="AM389" s="5" t="n">
        <v>0.5649999999999999</v>
      </c>
      <c r="AN389" s="5" t="n">
        <v>24.909</v>
      </c>
      <c r="AO389" s="5" t="n">
        <v>0.2</v>
      </c>
      <c r="AP389" s="5" t="n">
        <v>1</v>
      </c>
      <c r="AQ389" s="5" t="n">
        <v>0.724</v>
      </c>
      <c r="AR389" s="5" t="n">
        <v>0.132</v>
      </c>
      <c r="AS389" s="5" t="n">
        <v>0.02</v>
      </c>
      <c r="AT389" s="5" t="n">
        <v>0.869</v>
      </c>
      <c r="AU389" s="5" t="n">
        <v>0.2</v>
      </c>
      <c r="AV389" s="5" t="n">
        <v>1</v>
      </c>
      <c r="AW389" s="5" t="n">
        <v>0.75</v>
      </c>
      <c r="AX389" s="5" t="n">
        <v>0.132</v>
      </c>
      <c r="AY389" s="5" t="n">
        <v>0.02</v>
      </c>
      <c r="AZ389" s="5" t="n">
        <v>0.9</v>
      </c>
      <c r="BA389" s="5" t="n">
        <v>0.2</v>
      </c>
      <c r="BB389" s="5" t="n">
        <v>1</v>
      </c>
      <c r="BC389" s="5" t="n">
        <v>0.513</v>
      </c>
      <c r="BD389" s="5" t="n">
        <v>0.132</v>
      </c>
      <c r="BE389" s="5" t="n">
        <v>0.014</v>
      </c>
      <c r="BF389" s="5" t="n">
        <v>0.616</v>
      </c>
      <c r="BG389" s="5" t="n">
        <v>0.2</v>
      </c>
      <c r="BH389" s="5" t="n">
        <v>1</v>
      </c>
      <c r="BI389" s="5" t="n">
        <v>0.591</v>
      </c>
      <c r="BJ389" s="5" t="n">
        <v>0.132</v>
      </c>
      <c r="BK389" s="5" t="n">
        <v>0.016</v>
      </c>
      <c r="BL389" s="5" t="n">
        <v>0.71</v>
      </c>
      <c r="BM389" s="5" t="n">
        <v>0.2</v>
      </c>
      <c r="BN389" s="5" t="n">
        <v>1</v>
      </c>
      <c r="BO389" s="5" t="n">
        <v>0</v>
      </c>
      <c r="BP389" s="5" t="n">
        <v>0</v>
      </c>
      <c r="BQ389" s="5" t="n">
        <v>0</v>
      </c>
      <c r="BR389" s="5" t="n">
        <v>0</v>
      </c>
      <c r="BS389" s="5" t="n">
        <v>1</v>
      </c>
      <c r="BT389" s="5" t="n">
        <v>0</v>
      </c>
      <c r="BU389" s="5" t="n">
        <v>0</v>
      </c>
      <c r="BV389" s="5" t="n">
        <v>0</v>
      </c>
      <c r="BW389" s="5" t="n">
        <v>0.2</v>
      </c>
      <c r="BX389" s="5" t="n">
        <v>1</v>
      </c>
      <c r="BY389" s="5" t="n">
        <v>13.646</v>
      </c>
      <c r="BZ389" s="5" t="n">
        <v>0</v>
      </c>
      <c r="CA389" s="5" t="n">
        <v>13.646</v>
      </c>
      <c r="CB389" s="5" t="n">
        <v>0</v>
      </c>
      <c r="CC389" s="5" t="n">
        <v>82.58799999999999</v>
      </c>
      <c r="CD389" s="5" t="n">
        <v>7.95</v>
      </c>
      <c r="CE389" s="5" t="n">
        <v>2.25</v>
      </c>
      <c r="CF389" s="5" t="n">
        <v>99.10599999999999</v>
      </c>
      <c r="CG389" s="5" t="n">
        <v>0.2</v>
      </c>
      <c r="CH389" s="5" t="n">
        <v>1</v>
      </c>
      <c r="CI389" s="5" t="n">
        <v>0</v>
      </c>
      <c r="CJ389" s="5" t="n">
        <v>0</v>
      </c>
      <c r="CK389" s="5" t="n">
        <v>0</v>
      </c>
      <c r="CL389" s="5" t="n">
        <v>0</v>
      </c>
      <c r="CM389" s="5" t="n">
        <v>0</v>
      </c>
      <c r="CN389" s="5" t="n">
        <v>0</v>
      </c>
      <c r="CO389" s="5" t="n">
        <v>0</v>
      </c>
      <c r="CP389" s="5" t="n">
        <v>0</v>
      </c>
      <c r="CQ389" s="5" t="n">
        <v>1.387</v>
      </c>
      <c r="CR389" s="5" t="n">
        <v>0</v>
      </c>
      <c r="CS389" s="5" t="n">
        <v>5.529</v>
      </c>
      <c r="CT389" s="5" t="n">
        <v>3.027</v>
      </c>
      <c r="CU389" s="5" t="n">
        <v>10.168</v>
      </c>
    </row>
    <row r="390">
      <c r="A390" s="5" t="inlineStr">
        <is>
          <t>ISR2021</t>
        </is>
      </c>
      <c r="B390" s="5" t="inlineStr">
        <is>
          <t>ISR</t>
        </is>
      </c>
      <c r="C390" s="5" t="inlineStr">
        <is>
          <t>ISR</t>
        </is>
      </c>
      <c r="D390" s="5" t="inlineStr">
        <is>
          <t>Israel</t>
        </is>
      </c>
      <c r="E390" s="5" t="n">
        <v>2021</v>
      </c>
      <c r="F390" s="5" t="n">
        <v>0.17</v>
      </c>
      <c r="G390" s="5" t="n">
        <v>5.897</v>
      </c>
      <c r="H390" s="5" t="n">
        <v>1.143</v>
      </c>
      <c r="I390" s="5" t="n">
        <v>-4.577</v>
      </c>
      <c r="J390" s="5" t="n">
        <v>1.319</v>
      </c>
      <c r="K390" s="5" t="n">
        <v>0</v>
      </c>
      <c r="L390" s="5" t="n">
        <v>1</v>
      </c>
      <c r="M390" s="5" t="n">
        <v>1.311</v>
      </c>
      <c r="N390" s="5" t="n">
        <v>0.594</v>
      </c>
      <c r="O390" s="5" t="n">
        <v>0.008</v>
      </c>
      <c r="P390" s="5" t="n">
        <v>1.319</v>
      </c>
      <c r="Q390" s="5" t="n">
        <v>0</v>
      </c>
      <c r="R390" s="5" t="n">
        <v>1</v>
      </c>
      <c r="S390" s="5" t="n">
        <v>11.613</v>
      </c>
      <c r="T390" s="5" t="n">
        <v>6.86</v>
      </c>
      <c r="U390" s="5" t="n">
        <v>0</v>
      </c>
      <c r="V390" s="5" t="n">
        <v>13.588</v>
      </c>
      <c r="W390" s="5" t="n">
        <v>0.17</v>
      </c>
      <c r="X390" s="5" t="n">
        <v>1</v>
      </c>
      <c r="Y390" s="5" t="n">
        <v>2.463</v>
      </c>
      <c r="Z390" s="5" t="n">
        <v>0.275</v>
      </c>
      <c r="AA390" s="5" t="n">
        <v>-0.33</v>
      </c>
      <c r="AB390" s="5" t="n">
        <v>2.133</v>
      </c>
      <c r="AC390" s="5" t="n">
        <v>0</v>
      </c>
      <c r="AD390" s="5" t="n">
        <v>1</v>
      </c>
      <c r="AE390" s="5" t="n">
        <v>3.044</v>
      </c>
      <c r="AF390" s="5" t="n">
        <v>0.601</v>
      </c>
      <c r="AG390" s="5" t="n">
        <v>0.126</v>
      </c>
      <c r="AH390" s="5" t="n">
        <v>3.17</v>
      </c>
      <c r="AI390" s="5" t="n">
        <v>0</v>
      </c>
      <c r="AJ390" s="5" t="n">
        <v>1</v>
      </c>
      <c r="AK390" s="5" t="n">
        <v>6.529</v>
      </c>
      <c r="AL390" s="5" t="n">
        <v>3.106</v>
      </c>
      <c r="AM390" s="5" t="n">
        <v>0.142</v>
      </c>
      <c r="AN390" s="5" t="n">
        <v>7.805</v>
      </c>
      <c r="AO390" s="5" t="n">
        <v>0.17</v>
      </c>
      <c r="AP390" s="5" t="n">
        <v>1</v>
      </c>
      <c r="AQ390" s="5" t="n">
        <v>0.621</v>
      </c>
      <c r="AR390" s="5" t="n">
        <v>0.114</v>
      </c>
      <c r="AS390" s="5" t="n">
        <v>1.063</v>
      </c>
      <c r="AT390" s="5" t="n">
        <v>1.97</v>
      </c>
      <c r="AU390" s="5" t="n">
        <v>0.17</v>
      </c>
      <c r="AV390" s="5" t="n">
        <v>1</v>
      </c>
      <c r="AW390" s="5" t="n">
        <v>0.593</v>
      </c>
      <c r="AX390" s="5" t="n">
        <v>0.114</v>
      </c>
      <c r="AY390" s="5" t="n">
        <v>1.006</v>
      </c>
      <c r="AZ390" s="5" t="n">
        <v>1.871</v>
      </c>
      <c r="BA390" s="5" t="n">
        <v>0.17</v>
      </c>
      <c r="BB390" s="5" t="n">
        <v>1</v>
      </c>
      <c r="BC390" s="5" t="n">
        <v>0.44</v>
      </c>
      <c r="BD390" s="5" t="n">
        <v>0.114</v>
      </c>
      <c r="BE390" s="5" t="n">
        <v>0.406</v>
      </c>
      <c r="BF390" s="5" t="n">
        <v>0.99</v>
      </c>
      <c r="BG390" s="5" t="n">
        <v>0.17</v>
      </c>
      <c r="BH390" s="5" t="n">
        <v>1</v>
      </c>
      <c r="BI390" s="5" t="n">
        <v>0.5600000000000001</v>
      </c>
      <c r="BJ390" s="5" t="n">
        <v>0.114</v>
      </c>
      <c r="BK390" s="5" t="n">
        <v>0.676</v>
      </c>
      <c r="BL390" s="5" t="n">
        <v>1.447</v>
      </c>
      <c r="BM390" s="5" t="n">
        <v>0.17</v>
      </c>
      <c r="BN390" s="5" t="n">
        <v>1</v>
      </c>
      <c r="BO390" s="5" t="n">
        <v>0</v>
      </c>
      <c r="BP390" s="5" t="n">
        <v>0.02</v>
      </c>
      <c r="BQ390" s="5" t="n">
        <v>0.142</v>
      </c>
      <c r="BR390" s="5" t="n">
        <v>0</v>
      </c>
      <c r="BS390" s="5" t="n">
        <v>1</v>
      </c>
      <c r="BT390" s="5" t="n">
        <v>0</v>
      </c>
      <c r="BU390" s="5" t="n">
        <v>0</v>
      </c>
      <c r="BV390" s="5" t="n">
        <v>0.17</v>
      </c>
      <c r="BW390" s="5" t="n">
        <v>0.17</v>
      </c>
      <c r="BX390" s="5" t="n">
        <v>0.833</v>
      </c>
      <c r="BY390" s="5" t="n">
        <v>11.787</v>
      </c>
      <c r="BZ390" s="5" t="n">
        <v>0</v>
      </c>
      <c r="CA390" s="5" t="n">
        <v>11.787</v>
      </c>
      <c r="CB390" s="5" t="n">
        <v>0</v>
      </c>
      <c r="CC390" s="5" t="n">
        <v>81.69499999999999</v>
      </c>
      <c r="CD390" s="5" t="n">
        <v>7.95</v>
      </c>
      <c r="CE390" s="5" t="n">
        <v>1.553</v>
      </c>
      <c r="CF390" s="5" t="n">
        <v>97.40000000000001</v>
      </c>
      <c r="CG390" s="5" t="n">
        <v>0.17</v>
      </c>
      <c r="CH390" s="5" t="n">
        <v>1</v>
      </c>
      <c r="CI390" s="5" t="n">
        <v>0</v>
      </c>
      <c r="CJ390" s="5" t="n">
        <v>0</v>
      </c>
      <c r="CK390" s="5" t="n">
        <v>0</v>
      </c>
      <c r="CL390" s="5" t="n">
        <v>0</v>
      </c>
      <c r="CM390" s="5" t="n">
        <v>0</v>
      </c>
      <c r="CN390" s="5" t="n">
        <v>0.132</v>
      </c>
      <c r="CO390" s="5" t="n">
        <v>0</v>
      </c>
      <c r="CP390" s="5" t="n">
        <v>0</v>
      </c>
      <c r="CQ390" s="5" t="n">
        <v>1.198</v>
      </c>
      <c r="CR390" s="5" t="n">
        <v>0.984</v>
      </c>
      <c r="CS390" s="5" t="n">
        <v>1.882</v>
      </c>
      <c r="CT390" s="5" t="n">
        <v>4.753</v>
      </c>
      <c r="CU390" s="5" t="n">
        <v>14.129</v>
      </c>
    </row>
    <row r="391">
      <c r="A391" s="5" t="inlineStr">
        <is>
          <t>ISR2022</t>
        </is>
      </c>
      <c r="B391" s="5" t="inlineStr">
        <is>
          <t>ISR</t>
        </is>
      </c>
      <c r="C391" s="5" t="inlineStr">
        <is>
          <t>ISR</t>
        </is>
      </c>
      <c r="D391" s="5" t="inlineStr">
        <is>
          <t>Israel</t>
        </is>
      </c>
      <c r="E391" s="5" t="n">
        <v>2022</v>
      </c>
      <c r="F391" s="5" t="n">
        <v>0.17</v>
      </c>
      <c r="G391" s="5" t="n">
        <v>11.72</v>
      </c>
      <c r="H391" s="5" t="n">
        <v>1.235</v>
      </c>
      <c r="I391" s="5" t="n">
        <v>0.643</v>
      </c>
      <c r="J391" s="5" t="n">
        <v>12.363</v>
      </c>
      <c r="K391" s="5" t="n">
        <v>0</v>
      </c>
      <c r="L391" s="5" t="n">
        <v>1</v>
      </c>
      <c r="M391" s="5" t="n">
        <v>1.611</v>
      </c>
      <c r="N391" s="5" t="n">
        <v>0.665</v>
      </c>
      <c r="O391" s="5" t="n">
        <v>0.6830000000000001</v>
      </c>
      <c r="P391" s="5" t="n">
        <v>2.294</v>
      </c>
      <c r="Q391" s="5" t="n">
        <v>0</v>
      </c>
      <c r="R391" s="5" t="n">
        <v>1</v>
      </c>
      <c r="S391" s="5" t="n">
        <v>17.893</v>
      </c>
      <c r="T391" s="5" t="n">
        <v>7.408</v>
      </c>
      <c r="U391" s="5" t="n">
        <v>0.225</v>
      </c>
      <c r="V391" s="5" t="n">
        <v>20.935</v>
      </c>
      <c r="W391" s="5" t="n">
        <v>0.17</v>
      </c>
      <c r="X391" s="5" t="n">
        <v>1</v>
      </c>
      <c r="Y391" s="5" t="n">
        <v>2.652</v>
      </c>
      <c r="Z391" s="5" t="n">
        <v>0.296</v>
      </c>
      <c r="AA391" s="5" t="n">
        <v>-0.292</v>
      </c>
      <c r="AB391" s="5" t="n">
        <v>2.359</v>
      </c>
      <c r="AC391" s="5" t="n">
        <v>0</v>
      </c>
      <c r="AD391" s="5" t="n">
        <v>1</v>
      </c>
      <c r="AE391" s="5" t="n">
        <v>3.272</v>
      </c>
      <c r="AF391" s="5" t="n">
        <v>0.646</v>
      </c>
      <c r="AG391" s="5" t="n">
        <v>0.123</v>
      </c>
      <c r="AH391" s="5" t="n">
        <v>3.395</v>
      </c>
      <c r="AI391" s="5" t="n">
        <v>0</v>
      </c>
      <c r="AJ391" s="5" t="n">
        <v>1</v>
      </c>
      <c r="AK391" s="5" t="n">
        <v>6.99</v>
      </c>
      <c r="AL391" s="5" t="n">
        <v>3.326</v>
      </c>
      <c r="AM391" s="5" t="n">
        <v>0.228</v>
      </c>
      <c r="AN391" s="5" t="n">
        <v>8.34</v>
      </c>
      <c r="AO391" s="5" t="n">
        <v>0.17</v>
      </c>
      <c r="AP391" s="5" t="n">
        <v>1</v>
      </c>
      <c r="AQ391" s="5" t="n">
        <v>0.847</v>
      </c>
      <c r="AR391" s="5" t="n">
        <v>0.123</v>
      </c>
      <c r="AS391" s="5" t="n">
        <v>0.953</v>
      </c>
      <c r="AT391" s="5" t="n">
        <v>2.106</v>
      </c>
      <c r="AU391" s="5" t="n">
        <v>0.17</v>
      </c>
      <c r="AV391" s="5" t="n">
        <v>1</v>
      </c>
      <c r="AW391" s="5" t="n">
        <v>0.947</v>
      </c>
      <c r="AX391" s="5" t="n">
        <v>0.123</v>
      </c>
      <c r="AY391" s="5" t="n">
        <v>0.763</v>
      </c>
      <c r="AZ391" s="5" t="n">
        <v>2.001</v>
      </c>
      <c r="BA391" s="5" t="n">
        <v>0.17</v>
      </c>
      <c r="BB391" s="5" t="n">
        <v>1</v>
      </c>
      <c r="BC391" s="5" t="n">
        <v>0.589</v>
      </c>
      <c r="BD391" s="5" t="n">
        <v>0.123</v>
      </c>
      <c r="BE391" s="5" t="n">
        <v>0.347</v>
      </c>
      <c r="BF391" s="5" t="n">
        <v>1.095</v>
      </c>
      <c r="BG391" s="5" t="n">
        <v>0.17</v>
      </c>
      <c r="BH391" s="5" t="n">
        <v>1</v>
      </c>
      <c r="BI391" s="5" t="n">
        <v>0.6889999999999999</v>
      </c>
      <c r="BJ391" s="5" t="n">
        <v>0.123</v>
      </c>
      <c r="BK391" s="5" t="n">
        <v>1.123</v>
      </c>
      <c r="BL391" s="5" t="n">
        <v>2.12</v>
      </c>
      <c r="BM391" s="5" t="n">
        <v>0.17</v>
      </c>
      <c r="BN391" s="5" t="n">
        <v>1</v>
      </c>
      <c r="BO391" s="5" t="n">
        <v>0</v>
      </c>
      <c r="BP391" s="5" t="n">
        <v>0.023</v>
      </c>
      <c r="BQ391" s="5" t="n">
        <v>0.172</v>
      </c>
      <c r="BR391" s="5" t="n">
        <v>0</v>
      </c>
      <c r="BS391" s="5" t="n">
        <v>1</v>
      </c>
      <c r="BT391" s="5" t="n">
        <v>0</v>
      </c>
      <c r="BU391" s="5" t="n">
        <v>0</v>
      </c>
      <c r="BV391" s="5" t="n">
        <v>0.175</v>
      </c>
      <c r="BW391" s="5" t="n">
        <v>0.17</v>
      </c>
      <c r="BX391" s="5" t="n">
        <v>0.833</v>
      </c>
      <c r="BY391" s="5" t="n">
        <v>12.729</v>
      </c>
      <c r="BZ391" s="5" t="n">
        <v>0</v>
      </c>
      <c r="CA391" s="5" t="n">
        <v>12.729</v>
      </c>
      <c r="CB391" s="5" t="n">
        <v>0</v>
      </c>
      <c r="CC391" s="5" t="n">
        <v>102.477</v>
      </c>
      <c r="CD391" s="5" t="n">
        <v>7.95</v>
      </c>
      <c r="CE391" s="5" t="n">
        <v>0.511</v>
      </c>
      <c r="CF391" s="5" t="n">
        <v>118.999</v>
      </c>
      <c r="CG391" s="5" t="n">
        <v>0.17</v>
      </c>
      <c r="CH391" s="5" t="n">
        <v>1</v>
      </c>
      <c r="CI391" s="5" t="n">
        <v>0</v>
      </c>
      <c r="CJ391" s="5" t="n">
        <v>0</v>
      </c>
      <c r="CK391" s="5" t="n">
        <v>0</v>
      </c>
      <c r="CL391" s="5" t="n">
        <v>0</v>
      </c>
      <c r="CM391" s="5" t="n">
        <v>0</v>
      </c>
      <c r="CN391" s="5" t="n">
        <v>0.157</v>
      </c>
      <c r="CO391" s="5" t="n">
        <v>0</v>
      </c>
      <c r="CP391" s="5" t="n">
        <v>0</v>
      </c>
      <c r="CQ391" s="5" t="n">
        <v>1.294</v>
      </c>
      <c r="CR391" s="5" t="n">
        <v>0.996</v>
      </c>
      <c r="CS391" s="5" t="n">
        <v>2.032</v>
      </c>
      <c r="CT391" s="5" t="n">
        <v>10.485</v>
      </c>
      <c r="CU391" s="5" t="n">
        <v>28.059</v>
      </c>
    </row>
    <row r="392">
      <c r="A392" s="5" t="inlineStr">
        <is>
          <t>ISR2023</t>
        </is>
      </c>
      <c r="B392" s="5" t="inlineStr">
        <is>
          <t>ISR</t>
        </is>
      </c>
      <c r="C392" s="5" t="inlineStr">
        <is>
          <t>ISR</t>
        </is>
      </c>
      <c r="D392" s="5" t="inlineStr">
        <is>
          <t>Israel</t>
        </is>
      </c>
      <c r="E392" s="5" t="n">
        <v>2023</v>
      </c>
      <c r="F392" s="5" t="n">
        <v>0.17</v>
      </c>
      <c r="G392" s="5" t="n">
        <v>5.796</v>
      </c>
      <c r="H392" s="5" t="n">
        <v>1.231</v>
      </c>
      <c r="I392" s="5" t="n">
        <v>0.012</v>
      </c>
      <c r="J392" s="5" t="n">
        <v>5.807</v>
      </c>
      <c r="K392" s="5" t="n">
        <v>0</v>
      </c>
      <c r="L392" s="5" t="n">
        <v>1</v>
      </c>
      <c r="M392" s="5" t="n">
        <v>1.234</v>
      </c>
      <c r="N392" s="5" t="n">
        <v>0.612</v>
      </c>
      <c r="O392" s="5" t="n">
        <v>1.359</v>
      </c>
      <c r="P392" s="5" t="n">
        <v>2.593</v>
      </c>
      <c r="Q392" s="5" t="n">
        <v>0</v>
      </c>
      <c r="R392" s="5" t="n">
        <v>1</v>
      </c>
      <c r="S392" s="5" t="n">
        <v>11.952</v>
      </c>
      <c r="T392" s="5" t="n">
        <v>7.388</v>
      </c>
      <c r="U392" s="5" t="n">
        <v>0.225</v>
      </c>
      <c r="V392" s="5" t="n">
        <v>13.984</v>
      </c>
      <c r="W392" s="5" t="n">
        <v>0.17</v>
      </c>
      <c r="X392" s="5" t="n">
        <v>1</v>
      </c>
      <c r="Y392" s="5" t="n">
        <v>2.759</v>
      </c>
      <c r="Z392" s="5" t="n">
        <v>0.308</v>
      </c>
      <c r="AA392" s="5" t="n">
        <v>-0.255</v>
      </c>
      <c r="AB392" s="5" t="n">
        <v>2.504</v>
      </c>
      <c r="AC392" s="5" t="n">
        <v>0</v>
      </c>
      <c r="AD392" s="5" t="n">
        <v>1</v>
      </c>
      <c r="AE392" s="5" t="n">
        <v>3.402</v>
      </c>
      <c r="AF392" s="5" t="n">
        <v>0.671</v>
      </c>
      <c r="AG392" s="5" t="n">
        <v>0.12</v>
      </c>
      <c r="AH392" s="5" t="n">
        <v>3.522</v>
      </c>
      <c r="AI392" s="5" t="n">
        <v>0</v>
      </c>
      <c r="AJ392" s="5" t="n">
        <v>1</v>
      </c>
      <c r="AK392" s="5" t="n">
        <v>7.259</v>
      </c>
      <c r="AL392" s="5" t="n">
        <v>3.453</v>
      </c>
      <c r="AM392" s="5" t="n">
        <v>0.274</v>
      </c>
      <c r="AN392" s="5" t="n">
        <v>8.65</v>
      </c>
      <c r="AO392" s="5" t="n">
        <v>0.17</v>
      </c>
      <c r="AP392" s="5" t="n">
        <v>1</v>
      </c>
      <c r="AQ392" s="5" t="n">
        <v>0.749</v>
      </c>
      <c r="AR392" s="5" t="n">
        <v>0.129</v>
      </c>
      <c r="AS392" s="5" t="n">
        <v>0.904</v>
      </c>
      <c r="AT392" s="5" t="n">
        <v>1.933</v>
      </c>
      <c r="AU392" s="5" t="n">
        <v>0.17</v>
      </c>
      <c r="AV392" s="5" t="n">
        <v>1</v>
      </c>
      <c r="AW392" s="5" t="n">
        <v>0.783</v>
      </c>
      <c r="AX392" s="5" t="n">
        <v>0.129</v>
      </c>
      <c r="AY392" s="5" t="n">
        <v>0.787</v>
      </c>
      <c r="AZ392" s="5" t="n">
        <v>1.836</v>
      </c>
      <c r="BA392" s="5" t="n">
        <v>0.17</v>
      </c>
      <c r="BB392" s="5" t="n">
        <v>1</v>
      </c>
      <c r="BC392" s="5" t="n">
        <v>0.527</v>
      </c>
      <c r="BD392" s="5" t="n">
        <v>0.129</v>
      </c>
      <c r="BE392" s="5" t="n">
        <v>0.257</v>
      </c>
      <c r="BF392" s="5" t="n">
        <v>0.918</v>
      </c>
      <c r="BG392" s="5" t="n">
        <v>0.17</v>
      </c>
      <c r="BH392" s="5" t="n">
        <v>1</v>
      </c>
      <c r="BI392" s="5" t="n">
        <v>0.64</v>
      </c>
      <c r="BJ392" s="5" t="n">
        <v>0.129</v>
      </c>
      <c r="BK392" s="5" t="n">
        <v>1.078</v>
      </c>
      <c r="BL392" s="5" t="n">
        <v>2.01</v>
      </c>
      <c r="BM392" s="5" t="n">
        <v>0.17</v>
      </c>
      <c r="BN392" s="5" t="n">
        <v>1</v>
      </c>
      <c r="BO392" s="5" t="n">
        <v>0</v>
      </c>
      <c r="BP392" s="5" t="n">
        <v>0.024</v>
      </c>
      <c r="BQ392" s="5" t="n">
        <v>0.133</v>
      </c>
      <c r="BR392" s="5" t="n">
        <v>0</v>
      </c>
      <c r="BS392" s="5" t="n">
        <v>1</v>
      </c>
      <c r="BT392" s="5" t="n">
        <v>0</v>
      </c>
      <c r="BU392" s="5" t="n">
        <v>0</v>
      </c>
      <c r="BV392" s="5" t="n">
        <v>0.172</v>
      </c>
      <c r="BW392" s="5" t="n">
        <v>0.17</v>
      </c>
      <c r="BX392" s="5" t="n">
        <v>0.833</v>
      </c>
      <c r="BY392" s="5" t="n">
        <v>13.254</v>
      </c>
      <c r="BZ392" s="5" t="n">
        <v>0</v>
      </c>
      <c r="CA392" s="5" t="n">
        <v>13.254</v>
      </c>
      <c r="CB392" s="5" t="n">
        <v>0</v>
      </c>
      <c r="CC392" s="5" t="n">
        <v>87.07899999999999</v>
      </c>
      <c r="CD392" s="5" t="n">
        <v>7.95</v>
      </c>
      <c r="CE392" s="5" t="n">
        <v>0.824</v>
      </c>
      <c r="CF392" s="5" t="n">
        <v>100.946</v>
      </c>
      <c r="CG392" s="5" t="n">
        <v>0.17</v>
      </c>
      <c r="CH392" s="5" t="n">
        <v>1</v>
      </c>
      <c r="CI392" s="5" t="n">
        <v>0</v>
      </c>
      <c r="CJ392" s="5" t="n">
        <v>0</v>
      </c>
      <c r="CK392" s="5" t="n">
        <v>0</v>
      </c>
      <c r="CL392" s="5" t="n">
        <v>0</v>
      </c>
      <c r="CM392" s="5" t="n">
        <v>0</v>
      </c>
      <c r="CN392" s="5" t="n">
        <v>0.178</v>
      </c>
      <c r="CO392" s="5" t="n">
        <v>0</v>
      </c>
      <c r="CP392" s="5" t="n">
        <v>0.08500000000000001</v>
      </c>
      <c r="CQ392" s="5" t="n">
        <v>1.348</v>
      </c>
      <c r="CR392" s="5" t="n">
        <v>1</v>
      </c>
      <c r="CS392" s="5" t="n">
        <v>2.116</v>
      </c>
      <c r="CT392" s="5" t="n">
        <v>4.861</v>
      </c>
      <c r="CU392" s="5" t="n">
        <v>9.260999999999999</v>
      </c>
    </row>
    <row r="393">
      <c r="A393" s="5" t="inlineStr">
        <is>
          <t>ISR2024</t>
        </is>
      </c>
      <c r="B393" s="5" t="inlineStr">
        <is>
          <t>ISR</t>
        </is>
      </c>
      <c r="C393" s="5" t="inlineStr">
        <is>
          <t>ISR</t>
        </is>
      </c>
      <c r="D393" s="5" t="inlineStr">
        <is>
          <t>Israel</t>
        </is>
      </c>
      <c r="E393" s="5" t="n">
        <v>2024</v>
      </c>
      <c r="F393" s="5" t="n">
        <v>0.17</v>
      </c>
      <c r="G393" s="5" t="n">
        <v>5.277</v>
      </c>
      <c r="H393" s="5" t="n">
        <v>1.268</v>
      </c>
      <c r="I393" s="5" t="n">
        <v>0.012</v>
      </c>
      <c r="J393" s="5" t="n">
        <v>5.289</v>
      </c>
      <c r="K393" s="5" t="n">
        <v>0</v>
      </c>
      <c r="L393" s="5" t="n">
        <v>1</v>
      </c>
      <c r="M393" s="5" t="n">
        <v>1.121</v>
      </c>
      <c r="N393" s="5" t="n">
        <v>0.61</v>
      </c>
      <c r="O393" s="5" t="n">
        <v>1.399</v>
      </c>
      <c r="P393" s="5" t="n">
        <v>2.519</v>
      </c>
      <c r="Q393" s="5" t="n">
        <v>0</v>
      </c>
      <c r="R393" s="5" t="n">
        <v>1</v>
      </c>
      <c r="S393" s="5" t="n">
        <v>11.615</v>
      </c>
      <c r="T393" s="5" t="n">
        <v>7.606</v>
      </c>
      <c r="U393" s="5" t="n">
        <v>0.269</v>
      </c>
      <c r="V393" s="5" t="n">
        <v>13.59</v>
      </c>
      <c r="W393" s="5" t="n">
        <v>0.17</v>
      </c>
      <c r="X393" s="5" t="n">
        <v>1</v>
      </c>
      <c r="Y393" s="5" t="n">
        <v>2.84</v>
      </c>
      <c r="Z393" s="5" t="n">
        <v>0.317</v>
      </c>
      <c r="AA393" s="5" t="n">
        <v>-0.263</v>
      </c>
      <c r="AB393" s="5" t="n">
        <v>2.578</v>
      </c>
      <c r="AC393" s="5" t="n">
        <v>0</v>
      </c>
      <c r="AD393" s="5" t="n">
        <v>1</v>
      </c>
      <c r="AE393" s="5" t="n">
        <v>3.502</v>
      </c>
      <c r="AF393" s="5" t="n">
        <v>0.6909999999999999</v>
      </c>
      <c r="AG393" s="5" t="n">
        <v>0.124</v>
      </c>
      <c r="AH393" s="5" t="n">
        <v>3.626</v>
      </c>
      <c r="AI393" s="5" t="n">
        <v>0</v>
      </c>
      <c r="AJ393" s="5" t="n">
        <v>1</v>
      </c>
      <c r="AK393" s="5" t="n">
        <v>7.473</v>
      </c>
      <c r="AL393" s="5" t="n">
        <v>3.555</v>
      </c>
      <c r="AM393" s="5" t="n">
        <v>0.315</v>
      </c>
      <c r="AN393" s="5" t="n">
        <v>8.904999999999999</v>
      </c>
      <c r="AO393" s="5" t="n">
        <v>0.17</v>
      </c>
      <c r="AP393" s="5" t="n">
        <v>1</v>
      </c>
      <c r="AQ393" s="5" t="n">
        <v>0.72</v>
      </c>
      <c r="AR393" s="5" t="n">
        <v>0.132</v>
      </c>
      <c r="AS393" s="5" t="n">
        <v>1.046</v>
      </c>
      <c r="AT393" s="5" t="n">
        <v>2.066</v>
      </c>
      <c r="AU393" s="5" t="n">
        <v>0.17</v>
      </c>
      <c r="AV393" s="5" t="n">
        <v>1</v>
      </c>
      <c r="AW393" s="5" t="n">
        <v>0.734</v>
      </c>
      <c r="AX393" s="5" t="n">
        <v>0.132</v>
      </c>
      <c r="AY393" s="5" t="n">
        <v>0.944</v>
      </c>
      <c r="AZ393" s="5" t="n">
        <v>1.963</v>
      </c>
      <c r="BA393" s="5" t="n">
        <v>0.17</v>
      </c>
      <c r="BB393" s="5" t="n">
        <v>1</v>
      </c>
      <c r="BC393" s="5" t="n">
        <v>0.51</v>
      </c>
      <c r="BD393" s="5" t="n">
        <v>0.132</v>
      </c>
      <c r="BE393" s="5" t="n">
        <v>0.281</v>
      </c>
      <c r="BF393" s="5" t="n">
        <v>0.926</v>
      </c>
      <c r="BG393" s="5" t="n">
        <v>0.17</v>
      </c>
      <c r="BH393" s="5" t="n">
        <v>1</v>
      </c>
      <c r="BI393" s="5" t="n">
        <v>0.652</v>
      </c>
      <c r="BJ393" s="5" t="n">
        <v>0.132</v>
      </c>
      <c r="BK393" s="5" t="n">
        <v>1.351</v>
      </c>
      <c r="BL393" s="5" t="n">
        <v>2.344</v>
      </c>
      <c r="BM393" s="5" t="n">
        <v>0.17</v>
      </c>
      <c r="BN393" s="5" t="n">
        <v>1</v>
      </c>
      <c r="BO393" s="5" t="n">
        <v>0</v>
      </c>
      <c r="BP393" s="5" t="n">
        <v>0.025</v>
      </c>
      <c r="BQ393" s="5" t="n">
        <v>0.093</v>
      </c>
      <c r="BR393" s="5" t="n">
        <v>0</v>
      </c>
      <c r="BS393" s="5" t="n">
        <v>1</v>
      </c>
      <c r="BT393" s="5" t="n">
        <v>0</v>
      </c>
      <c r="BU393" s="5" t="n">
        <v>0</v>
      </c>
      <c r="BV393" s="5" t="n">
        <v>0.174</v>
      </c>
      <c r="BW393" s="5" t="n">
        <v>0.17</v>
      </c>
      <c r="BX393" s="5" t="n">
        <v>0.833</v>
      </c>
      <c r="BY393" s="5" t="n">
        <v>13.646</v>
      </c>
      <c r="BZ393" s="5" t="n">
        <v>0</v>
      </c>
      <c r="CA393" s="5" t="n">
        <v>13.646</v>
      </c>
      <c r="CB393" s="5" t="n">
        <v>0</v>
      </c>
      <c r="CC393" s="5" t="n">
        <v>86.38500000000001</v>
      </c>
      <c r="CD393" s="5" t="n">
        <v>7.95</v>
      </c>
      <c r="CE393" s="5" t="n">
        <v>1.158</v>
      </c>
      <c r="CF393" s="5" t="n">
        <v>100.107</v>
      </c>
      <c r="CG393" s="5" t="n">
        <v>0.17</v>
      </c>
      <c r="CH393" s="5" t="n">
        <v>1</v>
      </c>
      <c r="CI393" s="5" t="n">
        <v>0</v>
      </c>
      <c r="CJ393" s="5" t="n">
        <v>0</v>
      </c>
      <c r="CK393" s="5" t="n">
        <v>0</v>
      </c>
      <c r="CL393" s="5" t="n">
        <v>0</v>
      </c>
      <c r="CM393" s="5" t="n">
        <v>0</v>
      </c>
      <c r="CN393" s="5" t="n">
        <v>0.212</v>
      </c>
      <c r="CO393" s="5" t="n">
        <v>0</v>
      </c>
      <c r="CP393" s="5" t="n">
        <v>0.08500000000000001</v>
      </c>
      <c r="CQ393" s="5" t="n">
        <v>1.387</v>
      </c>
      <c r="CR393" s="5" t="n">
        <v>1</v>
      </c>
      <c r="CS393" s="5" t="n">
        <v>2.179</v>
      </c>
      <c r="CT393" s="5" t="n">
        <v>4.251</v>
      </c>
      <c r="CU393" s="5" t="n">
        <v>7.598</v>
      </c>
    </row>
    <row r="394">
      <c r="A394" s="5" t="inlineStr">
        <is>
          <t>ITA2021</t>
        </is>
      </c>
      <c r="B394" s="5" t="inlineStr">
        <is>
          <t>ITA</t>
        </is>
      </c>
      <c r="C394" s="5" t="inlineStr">
        <is>
          <t>ITA</t>
        </is>
      </c>
      <c r="D394" s="5" t="inlineStr">
        <is>
          <t>Italy</t>
        </is>
      </c>
      <c r="E394" s="5" t="n">
        <v>2021</v>
      </c>
      <c r="F394" s="5" t="n">
        <v>0.22</v>
      </c>
      <c r="G394" s="5" t="n">
        <v>6.008</v>
      </c>
      <c r="H394" s="5" t="n">
        <v>1.143</v>
      </c>
      <c r="I394" s="5" t="n">
        <v>1.659</v>
      </c>
      <c r="J394" s="5" t="n">
        <v>7.668</v>
      </c>
      <c r="K394" s="5" t="n">
        <v>0</v>
      </c>
      <c r="L394" s="5" t="n">
        <v>1</v>
      </c>
      <c r="M394" s="5" t="n">
        <v>7.964</v>
      </c>
      <c r="N394" s="5" t="n">
        <v>3.43</v>
      </c>
      <c r="O394" s="5" t="n">
        <v>1.702</v>
      </c>
      <c r="P394" s="5" t="n">
        <v>9.666</v>
      </c>
      <c r="Q394" s="5" t="n">
        <v>0</v>
      </c>
      <c r="R394" s="5" t="n">
        <v>1</v>
      </c>
      <c r="S394" s="5" t="n">
        <v>11.725</v>
      </c>
      <c r="T394" s="5" t="n">
        <v>6.86</v>
      </c>
      <c r="U394" s="5" t="n">
        <v>0</v>
      </c>
      <c r="V394" s="5" t="n">
        <v>14.305</v>
      </c>
      <c r="W394" s="5" t="n">
        <v>0.22</v>
      </c>
      <c r="X394" s="5" t="n">
        <v>1</v>
      </c>
      <c r="Y394" s="5" t="n">
        <v>20.005</v>
      </c>
      <c r="Z394" s="5" t="n">
        <v>2.21</v>
      </c>
      <c r="AA394" s="5" t="n">
        <v>-8.103</v>
      </c>
      <c r="AB394" s="5" t="n">
        <v>11.901</v>
      </c>
      <c r="AC394" s="5" t="n">
        <v>0</v>
      </c>
      <c r="AD394" s="5" t="n">
        <v>1</v>
      </c>
      <c r="AE394" s="5" t="n">
        <v>19.961</v>
      </c>
      <c r="AF394" s="5" t="n">
        <v>3.928</v>
      </c>
      <c r="AG394" s="5" t="n">
        <v>-8.06</v>
      </c>
      <c r="AH394" s="5" t="n">
        <v>11.901</v>
      </c>
      <c r="AI394" s="5" t="n">
        <v>0</v>
      </c>
      <c r="AJ394" s="5" t="n">
        <v>1</v>
      </c>
      <c r="AK394" s="5" t="n">
        <v>28.296</v>
      </c>
      <c r="AL394" s="5" t="n">
        <v>13.888</v>
      </c>
      <c r="AM394" s="5" t="n">
        <v>-5.3</v>
      </c>
      <c r="AN394" s="5" t="n">
        <v>28.055</v>
      </c>
      <c r="AO394" s="5" t="n">
        <v>0.22</v>
      </c>
      <c r="AP394" s="5" t="n">
        <v>1</v>
      </c>
      <c r="AQ394" s="5" t="n">
        <v>0.619</v>
      </c>
      <c r="AR394" s="5" t="n">
        <v>0.114</v>
      </c>
      <c r="AS394" s="5" t="n">
        <v>0.956</v>
      </c>
      <c r="AT394" s="5" t="n">
        <v>1.922</v>
      </c>
      <c r="AU394" s="5" t="n">
        <v>0.22</v>
      </c>
      <c r="AV394" s="5" t="n">
        <v>1</v>
      </c>
      <c r="AW394" s="5" t="n">
        <v>0.599</v>
      </c>
      <c r="AX394" s="5" t="n">
        <v>0.114</v>
      </c>
      <c r="AY394" s="5" t="n">
        <v>0.841</v>
      </c>
      <c r="AZ394" s="5" t="n">
        <v>1.758</v>
      </c>
      <c r="BA394" s="5" t="n">
        <v>0.22</v>
      </c>
      <c r="BB394" s="5" t="n">
        <v>1</v>
      </c>
      <c r="BC394" s="5" t="n">
        <v>0.439</v>
      </c>
      <c r="BD394" s="5" t="n">
        <v>0.114</v>
      </c>
      <c r="BE394" s="5" t="n">
        <v>0.244</v>
      </c>
      <c r="BF394" s="5" t="n">
        <v>0.833</v>
      </c>
      <c r="BG394" s="5" t="n">
        <v>0.22</v>
      </c>
      <c r="BH394" s="5" t="n">
        <v>1</v>
      </c>
      <c r="BI394" s="5" t="n">
        <v>0.505</v>
      </c>
      <c r="BJ394" s="5" t="n">
        <v>0.114</v>
      </c>
      <c r="BK394" s="5" t="n">
        <v>0.744</v>
      </c>
      <c r="BL394" s="5" t="n">
        <v>1.523</v>
      </c>
      <c r="BM394" s="5" t="n">
        <v>0.22</v>
      </c>
      <c r="BN394" s="5" t="n">
        <v>1</v>
      </c>
      <c r="BO394" s="5" t="n">
        <v>0</v>
      </c>
      <c r="BP394" s="5" t="n">
        <v>0.024</v>
      </c>
      <c r="BQ394" s="5" t="n">
        <v>0.15</v>
      </c>
      <c r="BR394" s="5" t="n">
        <v>0</v>
      </c>
      <c r="BS394" s="5" t="n">
        <v>1</v>
      </c>
      <c r="BT394" s="5" t="n">
        <v>0</v>
      </c>
      <c r="BU394" s="5" t="n">
        <v>0.06</v>
      </c>
      <c r="BV394" s="5" t="n">
        <v>0.273</v>
      </c>
      <c r="BW394" s="5" t="n">
        <v>0.22</v>
      </c>
      <c r="BX394" s="5" t="n">
        <v>1</v>
      </c>
      <c r="BY394" s="5" t="n">
        <v>11.787</v>
      </c>
      <c r="BZ394" s="5" t="n">
        <v>0</v>
      </c>
      <c r="CA394" s="5" t="n">
        <v>11.787</v>
      </c>
      <c r="CB394" s="5" t="n">
        <v>0</v>
      </c>
      <c r="CC394" s="5" t="n">
        <v>78.125</v>
      </c>
      <c r="CD394" s="5" t="n">
        <v>7.95</v>
      </c>
      <c r="CE394" s="5" t="n">
        <v>125.913</v>
      </c>
      <c r="CF394" s="5" t="n">
        <v>248.926</v>
      </c>
      <c r="CG394" s="5" t="n">
        <v>0.22</v>
      </c>
      <c r="CH394" s="5" t="n">
        <v>1</v>
      </c>
      <c r="CI394" s="5" t="n">
        <v>0</v>
      </c>
      <c r="CJ394" s="5" t="n">
        <v>0</v>
      </c>
      <c r="CK394" s="5" t="n">
        <v>0</v>
      </c>
      <c r="CL394" s="5" t="n">
        <v>0</v>
      </c>
      <c r="CM394" s="5" t="n">
        <v>0</v>
      </c>
      <c r="CN394" s="5" t="n">
        <v>0.012</v>
      </c>
      <c r="CO394" s="5" t="n">
        <v>0</v>
      </c>
      <c r="CP394" s="5" t="n">
        <v>0</v>
      </c>
      <c r="CQ394" s="5" t="n">
        <v>1.198</v>
      </c>
      <c r="CR394" s="5" t="n">
        <v>0</v>
      </c>
      <c r="CS394" s="5" t="n">
        <v>8.928000000000001</v>
      </c>
      <c r="CT394" s="5" t="n">
        <v>4.865</v>
      </c>
      <c r="CU394" s="5" t="n">
        <v>15.302</v>
      </c>
    </row>
    <row r="395">
      <c r="A395" s="5" t="inlineStr">
        <is>
          <t>ITA2022</t>
        </is>
      </c>
      <c r="B395" s="5" t="inlineStr">
        <is>
          <t>ITA</t>
        </is>
      </c>
      <c r="C395" s="5" t="inlineStr">
        <is>
          <t>ITA</t>
        </is>
      </c>
      <c r="D395" s="5" t="inlineStr">
        <is>
          <t>Italy</t>
        </is>
      </c>
      <c r="E395" s="5" t="n">
        <v>2022</v>
      </c>
      <c r="F395" s="5" t="n">
        <v>0.22</v>
      </c>
      <c r="G395" s="5" t="n">
        <v>12.793</v>
      </c>
      <c r="H395" s="5" t="n">
        <v>1.235</v>
      </c>
      <c r="I395" s="5" t="n">
        <v>8.537000000000001</v>
      </c>
      <c r="J395" s="5" t="n">
        <v>21.331</v>
      </c>
      <c r="K395" s="5" t="n">
        <v>0</v>
      </c>
      <c r="L395" s="5" t="n">
        <v>1</v>
      </c>
      <c r="M395" s="5" t="n">
        <v>9.782999999999999</v>
      </c>
      <c r="N395" s="5" t="n">
        <v>3.704</v>
      </c>
      <c r="O395" s="5" t="n">
        <v>8.579000000000001</v>
      </c>
      <c r="P395" s="5" t="n">
        <v>18.361</v>
      </c>
      <c r="Q395" s="5" t="n">
        <v>0</v>
      </c>
      <c r="R395" s="5" t="n">
        <v>1</v>
      </c>
      <c r="S395" s="5" t="n">
        <v>18.967</v>
      </c>
      <c r="T395" s="5" t="n">
        <v>7.408</v>
      </c>
      <c r="U395" s="5" t="n">
        <v>0.309</v>
      </c>
      <c r="V395" s="5" t="n">
        <v>23.14</v>
      </c>
      <c r="W395" s="5" t="n">
        <v>0.22</v>
      </c>
      <c r="X395" s="5" t="n">
        <v>1</v>
      </c>
      <c r="Y395" s="5" t="n">
        <v>41.268</v>
      </c>
      <c r="Z395" s="5" t="n">
        <v>4.329</v>
      </c>
      <c r="AA395" s="5" t="n">
        <v>-9.202</v>
      </c>
      <c r="AB395" s="5" t="n">
        <v>32.066</v>
      </c>
      <c r="AC395" s="5" t="n">
        <v>0</v>
      </c>
      <c r="AD395" s="5" t="n">
        <v>1</v>
      </c>
      <c r="AE395" s="5" t="n">
        <v>41.316</v>
      </c>
      <c r="AF395" s="5" t="n">
        <v>7.659</v>
      </c>
      <c r="AG395" s="5" t="n">
        <v>-9.249000000000001</v>
      </c>
      <c r="AH395" s="5" t="n">
        <v>32.066</v>
      </c>
      <c r="AI395" s="5" t="n">
        <v>0</v>
      </c>
      <c r="AJ395" s="5" t="n">
        <v>1</v>
      </c>
      <c r="AK395" s="5" t="n">
        <v>50.199</v>
      </c>
      <c r="AL395" s="5" t="n">
        <v>23.972</v>
      </c>
      <c r="AM395" s="5" t="n">
        <v>-22.673</v>
      </c>
      <c r="AN395" s="5" t="n">
        <v>33.581</v>
      </c>
      <c r="AO395" s="5" t="n">
        <v>0.22</v>
      </c>
      <c r="AP395" s="5" t="n">
        <v>1</v>
      </c>
      <c r="AQ395" s="5" t="n">
        <v>0.861</v>
      </c>
      <c r="AR395" s="5" t="n">
        <v>0.123</v>
      </c>
      <c r="AS395" s="5" t="n">
        <v>0.705</v>
      </c>
      <c r="AT395" s="5" t="n">
        <v>1.91</v>
      </c>
      <c r="AU395" s="5" t="n">
        <v>0.22</v>
      </c>
      <c r="AV395" s="5" t="n">
        <v>1</v>
      </c>
      <c r="AW395" s="5" t="n">
        <v>0.986</v>
      </c>
      <c r="AX395" s="5" t="n">
        <v>0.123</v>
      </c>
      <c r="AY395" s="5" t="n">
        <v>0.581</v>
      </c>
      <c r="AZ395" s="5" t="n">
        <v>1.912</v>
      </c>
      <c r="BA395" s="5" t="n">
        <v>0.22</v>
      </c>
      <c r="BB395" s="5" t="n">
        <v>1</v>
      </c>
      <c r="BC395" s="5" t="n">
        <v>0.598</v>
      </c>
      <c r="BD395" s="5" t="n">
        <v>0.123</v>
      </c>
      <c r="BE395" s="5" t="n">
        <v>0.105</v>
      </c>
      <c r="BF395" s="5" t="n">
        <v>0.857</v>
      </c>
      <c r="BG395" s="5" t="n">
        <v>0.22</v>
      </c>
      <c r="BH395" s="5" t="n">
        <v>1</v>
      </c>
      <c r="BI395" s="5" t="n">
        <v>0.612</v>
      </c>
      <c r="BJ395" s="5" t="n">
        <v>0.123</v>
      </c>
      <c r="BK395" s="5" t="n">
        <v>0.91</v>
      </c>
      <c r="BL395" s="5" t="n">
        <v>1.858</v>
      </c>
      <c r="BM395" s="5" t="n">
        <v>0.22</v>
      </c>
      <c r="BN395" s="5" t="n">
        <v>1</v>
      </c>
      <c r="BO395" s="5" t="n">
        <v>0</v>
      </c>
      <c r="BP395" s="5" t="n">
        <v>0.003</v>
      </c>
      <c r="BQ395" s="5" t="n">
        <v>0.275</v>
      </c>
      <c r="BR395" s="5" t="n">
        <v>0</v>
      </c>
      <c r="BS395" s="5" t="n">
        <v>1</v>
      </c>
      <c r="BT395" s="5" t="n">
        <v>0</v>
      </c>
      <c r="BU395" s="5" t="n">
        <v>0.016</v>
      </c>
      <c r="BV395" s="5" t="n">
        <v>0.356</v>
      </c>
      <c r="BW395" s="5" t="n">
        <v>0.22</v>
      </c>
      <c r="BX395" s="5" t="n">
        <v>1</v>
      </c>
      <c r="BY395" s="5" t="n">
        <v>12.729</v>
      </c>
      <c r="BZ395" s="5" t="n">
        <v>0</v>
      </c>
      <c r="CA395" s="5" t="n">
        <v>12.729</v>
      </c>
      <c r="CB395" s="5" t="n">
        <v>0</v>
      </c>
      <c r="CC395" s="5" t="n">
        <v>97.90000000000001</v>
      </c>
      <c r="CD395" s="5" t="n">
        <v>7.95</v>
      </c>
      <c r="CE395" s="5" t="n">
        <v>177.071</v>
      </c>
      <c r="CF395" s="5" t="n">
        <v>335.464</v>
      </c>
      <c r="CG395" s="5" t="n">
        <v>0.22</v>
      </c>
      <c r="CH395" s="5" t="n">
        <v>1</v>
      </c>
      <c r="CI395" s="5" t="n">
        <v>0</v>
      </c>
      <c r="CJ395" s="5" t="n">
        <v>0</v>
      </c>
      <c r="CK395" s="5" t="n">
        <v>0</v>
      </c>
      <c r="CL395" s="5" t="n">
        <v>0</v>
      </c>
      <c r="CM395" s="5" t="n">
        <v>0</v>
      </c>
      <c r="CN395" s="5" t="n">
        <v>0.013</v>
      </c>
      <c r="CO395" s="5" t="n">
        <v>0</v>
      </c>
      <c r="CP395" s="5" t="n">
        <v>0</v>
      </c>
      <c r="CQ395" s="5" t="n">
        <v>1.294</v>
      </c>
      <c r="CR395" s="5" t="n">
        <v>0</v>
      </c>
      <c r="CS395" s="5" t="n">
        <v>9.641999999999999</v>
      </c>
      <c r="CT395" s="5" t="n">
        <v>11.559</v>
      </c>
      <c r="CU395" s="5" t="n">
        <v>36.473</v>
      </c>
    </row>
    <row r="396">
      <c r="A396" s="5" t="inlineStr">
        <is>
          <t>ITA2023</t>
        </is>
      </c>
      <c r="B396" s="5" t="inlineStr">
        <is>
          <t>ITA</t>
        </is>
      </c>
      <c r="C396" s="5" t="inlineStr">
        <is>
          <t>ITA</t>
        </is>
      </c>
      <c r="D396" s="5" t="inlineStr">
        <is>
          <t>Italy</t>
        </is>
      </c>
      <c r="E396" s="5" t="n">
        <v>2023</v>
      </c>
      <c r="F396" s="5" t="n">
        <v>0.22</v>
      </c>
      <c r="G396" s="5" t="n">
        <v>6.42</v>
      </c>
      <c r="H396" s="5" t="n">
        <v>1.285</v>
      </c>
      <c r="I396" s="5" t="n">
        <v>9.959</v>
      </c>
      <c r="J396" s="5" t="n">
        <v>16.379</v>
      </c>
      <c r="K396" s="5" t="n">
        <v>0</v>
      </c>
      <c r="L396" s="5" t="n">
        <v>1</v>
      </c>
      <c r="M396" s="5" t="n">
        <v>7.88</v>
      </c>
      <c r="N396" s="5" t="n">
        <v>3.854</v>
      </c>
      <c r="O396" s="5" t="n">
        <v>9.890000000000001</v>
      </c>
      <c r="P396" s="5" t="n">
        <v>17.77</v>
      </c>
      <c r="Q396" s="5" t="n">
        <v>0</v>
      </c>
      <c r="R396" s="5" t="n">
        <v>1</v>
      </c>
      <c r="S396" s="5" t="n">
        <v>12.844</v>
      </c>
      <c r="T396" s="5" t="n">
        <v>7.709</v>
      </c>
      <c r="U396" s="5" t="n">
        <v>0.313</v>
      </c>
      <c r="V396" s="5" t="n">
        <v>15.67</v>
      </c>
      <c r="W396" s="5" t="n">
        <v>0.22</v>
      </c>
      <c r="X396" s="5" t="n">
        <v>1</v>
      </c>
      <c r="Y396" s="5" t="n">
        <v>17.593</v>
      </c>
      <c r="Z396" s="5" t="n">
        <v>1.971</v>
      </c>
      <c r="AA396" s="5" t="n">
        <v>11.014</v>
      </c>
      <c r="AB396" s="5" t="n">
        <v>28.607</v>
      </c>
      <c r="AC396" s="5" t="n">
        <v>0</v>
      </c>
      <c r="AD396" s="5" t="n">
        <v>1</v>
      </c>
      <c r="AE396" s="5" t="n">
        <v>17.692</v>
      </c>
      <c r="AF396" s="5" t="n">
        <v>3.524</v>
      </c>
      <c r="AG396" s="5" t="n">
        <v>10.915</v>
      </c>
      <c r="AH396" s="5" t="n">
        <v>28.607</v>
      </c>
      <c r="AI396" s="5" t="n">
        <v>0</v>
      </c>
      <c r="AJ396" s="5" t="n">
        <v>1</v>
      </c>
      <c r="AK396" s="5" t="n">
        <v>26.881</v>
      </c>
      <c r="AL396" s="5" t="n">
        <v>13.316</v>
      </c>
      <c r="AM396" s="5" t="n">
        <v>1.772</v>
      </c>
      <c r="AN396" s="5" t="n">
        <v>34.957</v>
      </c>
      <c r="AO396" s="5" t="n">
        <v>0.22</v>
      </c>
      <c r="AP396" s="5" t="n">
        <v>1</v>
      </c>
      <c r="AQ396" s="5" t="n">
        <v>0.76</v>
      </c>
      <c r="AR396" s="5" t="n">
        <v>0.129</v>
      </c>
      <c r="AS396" s="5" t="n">
        <v>0.894</v>
      </c>
      <c r="AT396" s="5" t="n">
        <v>2.018</v>
      </c>
      <c r="AU396" s="5" t="n">
        <v>0.22</v>
      </c>
      <c r="AV396" s="5" t="n">
        <v>1</v>
      </c>
      <c r="AW396" s="5" t="n">
        <v>0.8110000000000001</v>
      </c>
      <c r="AX396" s="5" t="n">
        <v>0.129</v>
      </c>
      <c r="AY396" s="5" t="n">
        <v>0.779</v>
      </c>
      <c r="AZ396" s="5" t="n">
        <v>1.941</v>
      </c>
      <c r="BA396" s="5" t="n">
        <v>0.22</v>
      </c>
      <c r="BB396" s="5" t="n">
        <v>1</v>
      </c>
      <c r="BC396" s="5" t="n">
        <v>0.535</v>
      </c>
      <c r="BD396" s="5" t="n">
        <v>0.129</v>
      </c>
      <c r="BE396" s="5" t="n">
        <v>0.13</v>
      </c>
      <c r="BF396" s="5" t="n">
        <v>0.8110000000000001</v>
      </c>
      <c r="BG396" s="5" t="n">
        <v>0.22</v>
      </c>
      <c r="BH396" s="5" t="n">
        <v>1</v>
      </c>
      <c r="BI396" s="5" t="n">
        <v>0.579</v>
      </c>
      <c r="BJ396" s="5" t="n">
        <v>0.129</v>
      </c>
      <c r="BK396" s="5" t="n">
        <v>0.799</v>
      </c>
      <c r="BL396" s="5" t="n">
        <v>1.682</v>
      </c>
      <c r="BM396" s="5" t="n">
        <v>0.22</v>
      </c>
      <c r="BN396" s="5" t="n">
        <v>1</v>
      </c>
      <c r="BO396" s="5" t="n">
        <v>0</v>
      </c>
      <c r="BP396" s="5" t="n">
        <v>0.018</v>
      </c>
      <c r="BQ396" s="5" t="n">
        <v>0.211</v>
      </c>
      <c r="BR396" s="5" t="n">
        <v>0</v>
      </c>
      <c r="BS396" s="5" t="n">
        <v>1</v>
      </c>
      <c r="BT396" s="5" t="n">
        <v>0</v>
      </c>
      <c r="BU396" s="5" t="n">
        <v>0.039</v>
      </c>
      <c r="BV396" s="5" t="n">
        <v>0.385</v>
      </c>
      <c r="BW396" s="5" t="n">
        <v>0.22</v>
      </c>
      <c r="BX396" s="5" t="n">
        <v>1</v>
      </c>
      <c r="BY396" s="5" t="n">
        <v>13.254</v>
      </c>
      <c r="BZ396" s="5" t="n">
        <v>0</v>
      </c>
      <c r="CA396" s="5" t="n">
        <v>13.254</v>
      </c>
      <c r="CB396" s="5" t="n">
        <v>0</v>
      </c>
      <c r="CC396" s="5" t="n">
        <v>83.248</v>
      </c>
      <c r="CD396" s="5" t="n">
        <v>7.95</v>
      </c>
      <c r="CE396" s="5" t="n">
        <v>174.803</v>
      </c>
      <c r="CF396" s="5" t="n">
        <v>314.822</v>
      </c>
      <c r="CG396" s="5" t="n">
        <v>0.22</v>
      </c>
      <c r="CH396" s="5" t="n">
        <v>1</v>
      </c>
      <c r="CI396" s="5" t="n">
        <v>0</v>
      </c>
      <c r="CJ396" s="5" t="n">
        <v>0</v>
      </c>
      <c r="CK396" s="5" t="n">
        <v>0</v>
      </c>
      <c r="CL396" s="5" t="n">
        <v>0</v>
      </c>
      <c r="CM396" s="5" t="n">
        <v>0</v>
      </c>
      <c r="CN396" s="5" t="n">
        <v>0.012</v>
      </c>
      <c r="CO396" s="5" t="n">
        <v>0</v>
      </c>
      <c r="CP396" s="5" t="n">
        <v>0.001</v>
      </c>
      <c r="CQ396" s="5" t="n">
        <v>1.348</v>
      </c>
      <c r="CR396" s="5" t="n">
        <v>0</v>
      </c>
      <c r="CS396" s="5" t="n">
        <v>10.04</v>
      </c>
      <c r="CT396" s="5" t="n">
        <v>5.14</v>
      </c>
      <c r="CU396" s="5" t="n">
        <v>12.748</v>
      </c>
    </row>
    <row r="397">
      <c r="A397" s="5" t="inlineStr">
        <is>
          <t>ITA2024</t>
        </is>
      </c>
      <c r="B397" s="5" t="inlineStr">
        <is>
          <t>ITA</t>
        </is>
      </c>
      <c r="C397" s="5" t="inlineStr">
        <is>
          <t>ITA</t>
        </is>
      </c>
      <c r="D397" s="5" t="inlineStr">
        <is>
          <t>Italy</t>
        </is>
      </c>
      <c r="E397" s="5" t="n">
        <v>2024</v>
      </c>
      <c r="F397" s="5" t="n">
        <v>0.22</v>
      </c>
      <c r="G397" s="5" t="n">
        <v>5.342</v>
      </c>
      <c r="H397" s="5" t="n">
        <v>1.323</v>
      </c>
      <c r="I397" s="5" t="n">
        <v>6.7</v>
      </c>
      <c r="J397" s="5" t="n">
        <v>12.042</v>
      </c>
      <c r="K397" s="5" t="n">
        <v>0</v>
      </c>
      <c r="L397" s="5" t="n">
        <v>1</v>
      </c>
      <c r="M397" s="5" t="n">
        <v>7.119</v>
      </c>
      <c r="N397" s="5" t="n">
        <v>3.968</v>
      </c>
      <c r="O397" s="5" t="n">
        <v>6.566</v>
      </c>
      <c r="P397" s="5" t="n">
        <v>13.685</v>
      </c>
      <c r="Q397" s="5" t="n">
        <v>0</v>
      </c>
      <c r="R397" s="5" t="n">
        <v>1</v>
      </c>
      <c r="S397" s="5" t="n">
        <v>11.955</v>
      </c>
      <c r="T397" s="5" t="n">
        <v>7.936</v>
      </c>
      <c r="U397" s="5" t="n">
        <v>0.358</v>
      </c>
      <c r="V397" s="5" t="n">
        <v>14.585</v>
      </c>
      <c r="W397" s="5" t="n">
        <v>0.22</v>
      </c>
      <c r="X397" s="5" t="n">
        <v>1</v>
      </c>
      <c r="Y397" s="5" t="n">
        <v>15.923</v>
      </c>
      <c r="Z397" s="5" t="n">
        <v>2.011</v>
      </c>
      <c r="AA397" s="5" t="n">
        <v>4.577</v>
      </c>
      <c r="AB397" s="5" t="n">
        <v>20.5</v>
      </c>
      <c r="AC397" s="5" t="n">
        <v>0</v>
      </c>
      <c r="AD397" s="5" t="n">
        <v>1</v>
      </c>
      <c r="AE397" s="5" t="n">
        <v>15.923</v>
      </c>
      <c r="AF397" s="5" t="n">
        <v>3.488</v>
      </c>
      <c r="AG397" s="5" t="n">
        <v>4.577</v>
      </c>
      <c r="AH397" s="5" t="n">
        <v>20.5</v>
      </c>
      <c r="AI397" s="5" t="n">
        <v>0</v>
      </c>
      <c r="AJ397" s="5" t="n">
        <v>1</v>
      </c>
      <c r="AK397" s="5" t="n">
        <v>28.511</v>
      </c>
      <c r="AL397" s="5" t="n">
        <v>14.501</v>
      </c>
      <c r="AM397" s="5" t="n">
        <v>5.087</v>
      </c>
      <c r="AN397" s="5" t="n">
        <v>40.99</v>
      </c>
      <c r="AO397" s="5" t="n">
        <v>0.22</v>
      </c>
      <c r="AP397" s="5" t="n">
        <v>1</v>
      </c>
      <c r="AQ397" s="5" t="n">
        <v>0.724</v>
      </c>
      <c r="AR397" s="5" t="n">
        <v>0.132</v>
      </c>
      <c r="AS397" s="5" t="n">
        <v>0.891</v>
      </c>
      <c r="AT397" s="5" t="n">
        <v>1.971</v>
      </c>
      <c r="AU397" s="5" t="n">
        <v>0.22</v>
      </c>
      <c r="AV397" s="5" t="n">
        <v>1</v>
      </c>
      <c r="AW397" s="5" t="n">
        <v>0.75</v>
      </c>
      <c r="AX397" s="5" t="n">
        <v>0.132</v>
      </c>
      <c r="AY397" s="5" t="n">
        <v>0.773</v>
      </c>
      <c r="AZ397" s="5" t="n">
        <v>1.858</v>
      </c>
      <c r="BA397" s="5" t="n">
        <v>0.22</v>
      </c>
      <c r="BB397" s="5" t="n">
        <v>1</v>
      </c>
      <c r="BC397" s="5" t="n">
        <v>0.513</v>
      </c>
      <c r="BD397" s="5" t="n">
        <v>0.132</v>
      </c>
      <c r="BE397" s="5" t="n">
        <v>0.129</v>
      </c>
      <c r="BF397" s="5" t="n">
        <v>0.784</v>
      </c>
      <c r="BG397" s="5" t="n">
        <v>0.22</v>
      </c>
      <c r="BH397" s="5" t="n">
        <v>1</v>
      </c>
      <c r="BI397" s="5" t="n">
        <v>0.591</v>
      </c>
      <c r="BJ397" s="5" t="n">
        <v>0.132</v>
      </c>
      <c r="BK397" s="5" t="n">
        <v>0.711</v>
      </c>
      <c r="BL397" s="5" t="n">
        <v>1.589</v>
      </c>
      <c r="BM397" s="5" t="n">
        <v>0.22</v>
      </c>
      <c r="BN397" s="5" t="n">
        <v>1</v>
      </c>
      <c r="BO397" s="5" t="n">
        <v>0</v>
      </c>
      <c r="BP397" s="5" t="n">
        <v>0.022</v>
      </c>
      <c r="BQ397" s="5" t="n">
        <v>0.176</v>
      </c>
      <c r="BR397" s="5" t="n">
        <v>0</v>
      </c>
      <c r="BS397" s="5" t="n">
        <v>1</v>
      </c>
      <c r="BT397" s="5" t="n">
        <v>0</v>
      </c>
      <c r="BU397" s="5" t="n">
        <v>0.06</v>
      </c>
      <c r="BV397" s="5" t="n">
        <v>0.346</v>
      </c>
      <c r="BW397" s="5" t="n">
        <v>0.22</v>
      </c>
      <c r="BX397" s="5" t="n">
        <v>1</v>
      </c>
      <c r="BY397" s="5" t="n">
        <v>13.646</v>
      </c>
      <c r="BZ397" s="5" t="n">
        <v>0</v>
      </c>
      <c r="CA397" s="5" t="n">
        <v>13.646</v>
      </c>
      <c r="CB397" s="5" t="n">
        <v>0</v>
      </c>
      <c r="CC397" s="5" t="n">
        <v>82.58799999999999</v>
      </c>
      <c r="CD397" s="5" t="n">
        <v>7.95</v>
      </c>
      <c r="CE397" s="5" t="n">
        <v>151.239</v>
      </c>
      <c r="CF397" s="5" t="n">
        <v>285.269</v>
      </c>
      <c r="CG397" s="5" t="n">
        <v>0.22</v>
      </c>
      <c r="CH397" s="5" t="n">
        <v>1</v>
      </c>
      <c r="CI397" s="5" t="n">
        <v>0</v>
      </c>
      <c r="CJ397" s="5" t="n">
        <v>0</v>
      </c>
      <c r="CK397" s="5" t="n">
        <v>0</v>
      </c>
      <c r="CL397" s="5" t="n">
        <v>0</v>
      </c>
      <c r="CM397" s="5" t="n">
        <v>0</v>
      </c>
      <c r="CN397" s="5" t="n">
        <v>0.012</v>
      </c>
      <c r="CO397" s="5" t="n">
        <v>0</v>
      </c>
      <c r="CP397" s="5" t="n">
        <v>0.001</v>
      </c>
      <c r="CQ397" s="5" t="n">
        <v>1.387</v>
      </c>
      <c r="CR397" s="5" t="n">
        <v>0</v>
      </c>
      <c r="CS397" s="5" t="n">
        <v>10.336</v>
      </c>
      <c r="CT397" s="5" t="n">
        <v>4.022</v>
      </c>
      <c r="CU397" s="5" t="n">
        <v>10.977</v>
      </c>
    </row>
    <row r="398">
      <c r="A398" s="5" t="inlineStr">
        <is>
          <t>JAM2021</t>
        </is>
      </c>
      <c r="B398" s="5" t="inlineStr">
        <is>
          <t>JAM</t>
        </is>
      </c>
      <c r="C398" s="5" t="inlineStr">
        <is>
          <t>JAM</t>
        </is>
      </c>
      <c r="D398" s="5" t="inlineStr">
        <is>
          <t>Jamaica</t>
        </is>
      </c>
      <c r="E398" s="5" t="n">
        <v>2021</v>
      </c>
      <c r="F398" s="5" t="n">
        <v>0.15</v>
      </c>
      <c r="G398" s="5" t="n">
        <v>5.316</v>
      </c>
      <c r="H398" s="5" t="n">
        <v>1.063</v>
      </c>
      <c r="I398" s="5" t="n">
        <v>0</v>
      </c>
      <c r="J398" s="5" t="n">
        <v>5.316</v>
      </c>
      <c r="K398" s="5" t="n">
        <v>0</v>
      </c>
      <c r="L398" s="5" t="n">
        <v>1</v>
      </c>
      <c r="M398" s="5" t="n">
        <v>7.253</v>
      </c>
      <c r="N398" s="5" t="n">
        <v>3.188</v>
      </c>
      <c r="O398" s="5" t="n">
        <v>0.195</v>
      </c>
      <c r="P398" s="5" t="n">
        <v>7.448</v>
      </c>
      <c r="Q398" s="5" t="n">
        <v>0</v>
      </c>
      <c r="R398" s="5" t="n">
        <v>1</v>
      </c>
      <c r="S398" s="5" t="n">
        <v>10.63</v>
      </c>
      <c r="T398" s="5" t="n">
        <v>6.377</v>
      </c>
      <c r="U398" s="5" t="n">
        <v>0</v>
      </c>
      <c r="V398" s="5" t="n">
        <v>12.224</v>
      </c>
      <c r="W398" s="5" t="n">
        <v>0.15</v>
      </c>
      <c r="X398" s="5" t="n">
        <v>1</v>
      </c>
      <c r="Y398" s="5" t="n">
        <v>17.125</v>
      </c>
      <c r="Z398" s="5" t="n">
        <v>2.298</v>
      </c>
      <c r="AA398" s="5" t="n">
        <v>0.031</v>
      </c>
      <c r="AB398" s="5" t="n">
        <v>17.156</v>
      </c>
      <c r="AC398" s="5" t="n">
        <v>0</v>
      </c>
      <c r="AD398" s="5" t="n">
        <v>1</v>
      </c>
      <c r="AE398" s="5" t="n">
        <v>18.268</v>
      </c>
      <c r="AF398" s="5" t="n">
        <v>4.27</v>
      </c>
      <c r="AG398" s="5" t="n">
        <v>0</v>
      </c>
      <c r="AH398" s="5" t="n">
        <v>18.268</v>
      </c>
      <c r="AI398" s="5" t="n">
        <v>0</v>
      </c>
      <c r="AJ398" s="5" t="n">
        <v>1</v>
      </c>
      <c r="AK398" s="5" t="n">
        <v>25.128</v>
      </c>
      <c r="AL398" s="5" t="n">
        <v>13.489</v>
      </c>
      <c r="AM398" s="5" t="n">
        <v>0</v>
      </c>
      <c r="AN398" s="5" t="n">
        <v>28.897</v>
      </c>
      <c r="AO398" s="5" t="n">
        <v>0.15</v>
      </c>
      <c r="AP398" s="5" t="n">
        <v>1</v>
      </c>
      <c r="AQ398" s="5" t="n">
        <v>0.649</v>
      </c>
      <c r="AR398" s="5" t="n">
        <v>0.114</v>
      </c>
      <c r="AS398" s="5" t="n">
        <v>0.379</v>
      </c>
      <c r="AT398" s="5" t="n">
        <v>1.182</v>
      </c>
      <c r="AU398" s="5" t="n">
        <v>0.15</v>
      </c>
      <c r="AV398" s="5" t="n">
        <v>1</v>
      </c>
      <c r="AW398" s="5" t="n">
        <v>0.577</v>
      </c>
      <c r="AX398" s="5" t="n">
        <v>0.114</v>
      </c>
      <c r="AY398" s="5" t="n">
        <v>0.38</v>
      </c>
      <c r="AZ398" s="5" t="n">
        <v>1.1</v>
      </c>
      <c r="BA398" s="5" t="n">
        <v>0.15</v>
      </c>
      <c r="BB398" s="5" t="n">
        <v>1</v>
      </c>
      <c r="BC398" s="5" t="n">
        <v>0.458</v>
      </c>
      <c r="BD398" s="5" t="n">
        <v>0.114</v>
      </c>
      <c r="BE398" s="5" t="n">
        <v>-0.123</v>
      </c>
      <c r="BF398" s="5" t="n">
        <v>0.386</v>
      </c>
      <c r="BG398" s="5" t="n">
        <v>0</v>
      </c>
      <c r="BH398" s="5" t="n">
        <v>0</v>
      </c>
      <c r="BI398" s="5" t="n">
        <v>0.491</v>
      </c>
      <c r="BJ398" s="5" t="n">
        <v>0.114</v>
      </c>
      <c r="BK398" s="5" t="n">
        <v>0.308</v>
      </c>
      <c r="BL398" s="5" t="n">
        <v>0.919</v>
      </c>
      <c r="BM398" s="5" t="n">
        <v>0.15</v>
      </c>
      <c r="BN398" s="5" t="n">
        <v>1</v>
      </c>
      <c r="BO398" s="5" t="n">
        <v>0</v>
      </c>
      <c r="BP398" s="5" t="n">
        <v>0</v>
      </c>
      <c r="BQ398" s="5" t="n">
        <v>0.187</v>
      </c>
      <c r="BR398" s="5" t="n">
        <v>0</v>
      </c>
      <c r="BS398" s="5" t="n">
        <v>0.667</v>
      </c>
      <c r="BT398" s="5" t="n">
        <v>0</v>
      </c>
      <c r="BU398" s="5" t="n">
        <v>0</v>
      </c>
      <c r="BV398" s="5" t="n">
        <v>0.746</v>
      </c>
      <c r="BW398" s="5" t="n">
        <v>0.15</v>
      </c>
      <c r="BX398" s="5" t="n">
        <v>0.667</v>
      </c>
      <c r="BY398" s="5" t="n">
        <v>11.787</v>
      </c>
      <c r="BZ398" s="5" t="n">
        <v>0</v>
      </c>
      <c r="CA398" s="5" t="n">
        <v>11.787</v>
      </c>
      <c r="CB398" s="5" t="n">
        <v>0</v>
      </c>
      <c r="CC398" s="5" t="n">
        <v>78.125</v>
      </c>
      <c r="CD398" s="5" t="n">
        <v>7.95</v>
      </c>
      <c r="CE398" s="5" t="n">
        <v>-25.568</v>
      </c>
      <c r="CF398" s="5" t="n">
        <v>52.557</v>
      </c>
      <c r="CG398" s="5" t="n">
        <v>0</v>
      </c>
      <c r="CH398" s="5" t="n">
        <v>0</v>
      </c>
      <c r="CI398" s="5" t="n">
        <v>0</v>
      </c>
      <c r="CJ398" s="5" t="n">
        <v>0</v>
      </c>
      <c r="CK398" s="5" t="n">
        <v>0</v>
      </c>
      <c r="CL398" s="5" t="n">
        <v>0</v>
      </c>
      <c r="CM398" s="5" t="n">
        <v>0</v>
      </c>
      <c r="CN398" s="5" t="n">
        <v>0</v>
      </c>
      <c r="CO398" s="5" t="n">
        <v>0</v>
      </c>
      <c r="CP398" s="5" t="n">
        <v>0.141</v>
      </c>
      <c r="CQ398" s="5" t="n">
        <v>1.198</v>
      </c>
      <c r="CR398" s="5" t="n">
        <v>0</v>
      </c>
      <c r="CS398" s="5" t="n">
        <v>4.776</v>
      </c>
      <c r="CT398" s="5" t="n">
        <v>4.753</v>
      </c>
      <c r="CU398" s="5" t="n">
        <v>15.983</v>
      </c>
    </row>
    <row r="399">
      <c r="A399" s="5" t="inlineStr">
        <is>
          <t>JAM2022</t>
        </is>
      </c>
      <c r="B399" s="5" t="inlineStr">
        <is>
          <t>JAM</t>
        </is>
      </c>
      <c r="C399" s="5" t="inlineStr">
        <is>
          <t>JAM</t>
        </is>
      </c>
      <c r="D399" s="5" t="inlineStr">
        <is>
          <t>Jamaica</t>
        </is>
      </c>
      <c r="E399" s="5" t="n">
        <v>2022</v>
      </c>
      <c r="F399" s="5" t="n">
        <v>0.15</v>
      </c>
      <c r="G399" s="5" t="n">
        <v>10.338</v>
      </c>
      <c r="H399" s="5" t="n">
        <v>1.148</v>
      </c>
      <c r="I399" s="5" t="n">
        <v>0</v>
      </c>
      <c r="J399" s="5" t="n">
        <v>10.338</v>
      </c>
      <c r="K399" s="5" t="n">
        <v>0</v>
      </c>
      <c r="L399" s="5" t="n">
        <v>1</v>
      </c>
      <c r="M399" s="5" t="n">
        <v>8.848000000000001</v>
      </c>
      <c r="N399" s="5" t="n">
        <v>3.443</v>
      </c>
      <c r="O399" s="5" t="n">
        <v>0.261</v>
      </c>
      <c r="P399" s="5" t="n">
        <v>9.109</v>
      </c>
      <c r="Q399" s="5" t="n">
        <v>0</v>
      </c>
      <c r="R399" s="5" t="n">
        <v>1</v>
      </c>
      <c r="S399" s="5" t="n">
        <v>16.077</v>
      </c>
      <c r="T399" s="5" t="n">
        <v>6.886</v>
      </c>
      <c r="U399" s="5" t="n">
        <v>0.178</v>
      </c>
      <c r="V399" s="5" t="n">
        <v>18.489</v>
      </c>
      <c r="W399" s="5" t="n">
        <v>0.15</v>
      </c>
      <c r="X399" s="5" t="n">
        <v>1</v>
      </c>
      <c r="Y399" s="5" t="n">
        <v>30.657</v>
      </c>
      <c r="Z399" s="5" t="n">
        <v>4.114</v>
      </c>
      <c r="AA399" s="5" t="n">
        <v>0.031</v>
      </c>
      <c r="AB399" s="5" t="n">
        <v>30.688</v>
      </c>
      <c r="AC399" s="5" t="n">
        <v>0</v>
      </c>
      <c r="AD399" s="5" t="n">
        <v>1</v>
      </c>
      <c r="AE399" s="5" t="n">
        <v>31.89</v>
      </c>
      <c r="AF399" s="5" t="n">
        <v>7.453</v>
      </c>
      <c r="AG399" s="5" t="n">
        <v>0.015</v>
      </c>
      <c r="AH399" s="5" t="n">
        <v>31.906</v>
      </c>
      <c r="AI399" s="5" t="n">
        <v>0</v>
      </c>
      <c r="AJ399" s="5" t="n">
        <v>1</v>
      </c>
      <c r="AK399" s="5" t="n">
        <v>39.288</v>
      </c>
      <c r="AL399" s="5" t="n">
        <v>21.091</v>
      </c>
      <c r="AM399" s="5" t="n">
        <v>0.436</v>
      </c>
      <c r="AN399" s="5" t="n">
        <v>45.182</v>
      </c>
      <c r="AO399" s="5" t="n">
        <v>0.15</v>
      </c>
      <c r="AP399" s="5" t="n">
        <v>1</v>
      </c>
      <c r="AQ399" s="5" t="n">
        <v>0.896</v>
      </c>
      <c r="AR399" s="5" t="n">
        <v>0.123</v>
      </c>
      <c r="AS399" s="5" t="n">
        <v>0.428</v>
      </c>
      <c r="AT399" s="5" t="n">
        <v>1.523</v>
      </c>
      <c r="AU399" s="5" t="n">
        <v>0.15</v>
      </c>
      <c r="AV399" s="5" t="n">
        <v>1</v>
      </c>
      <c r="AW399" s="5" t="n">
        <v>0.89</v>
      </c>
      <c r="AX399" s="5" t="n">
        <v>0.123</v>
      </c>
      <c r="AY399" s="5" t="n">
        <v>0.519</v>
      </c>
      <c r="AZ399" s="5" t="n">
        <v>1.621</v>
      </c>
      <c r="BA399" s="5" t="n">
        <v>0.15</v>
      </c>
      <c r="BB399" s="5" t="n">
        <v>1</v>
      </c>
      <c r="BC399" s="5" t="n">
        <v>0.62</v>
      </c>
      <c r="BD399" s="5" t="n">
        <v>0.123</v>
      </c>
      <c r="BE399" s="5" t="n">
        <v>-0.274</v>
      </c>
      <c r="BF399" s="5" t="n">
        <v>0.399</v>
      </c>
      <c r="BG399" s="5" t="n">
        <v>0</v>
      </c>
      <c r="BH399" s="5" t="n">
        <v>0</v>
      </c>
      <c r="BI399" s="5" t="n">
        <v>0.608</v>
      </c>
      <c r="BJ399" s="5" t="n">
        <v>0.123</v>
      </c>
      <c r="BK399" s="5" t="n">
        <v>0.667</v>
      </c>
      <c r="BL399" s="5" t="n">
        <v>1.466</v>
      </c>
      <c r="BM399" s="5" t="n">
        <v>0.15</v>
      </c>
      <c r="BN399" s="5" t="n">
        <v>1</v>
      </c>
      <c r="BO399" s="5" t="n">
        <v>0</v>
      </c>
      <c r="BP399" s="5" t="n">
        <v>0</v>
      </c>
      <c r="BQ399" s="5" t="n">
        <v>0.21</v>
      </c>
      <c r="BR399" s="5" t="n">
        <v>0</v>
      </c>
      <c r="BS399" s="5" t="n">
        <v>0.667</v>
      </c>
      <c r="BT399" s="5" t="n">
        <v>0</v>
      </c>
      <c r="BU399" s="5" t="n">
        <v>0</v>
      </c>
      <c r="BV399" s="5" t="n">
        <v>0.704</v>
      </c>
      <c r="BW399" s="5" t="n">
        <v>0.15</v>
      </c>
      <c r="BX399" s="5" t="n">
        <v>0.667</v>
      </c>
      <c r="BY399" s="5" t="n">
        <v>12.729</v>
      </c>
      <c r="BZ399" s="5" t="n">
        <v>0</v>
      </c>
      <c r="CA399" s="5" t="n">
        <v>12.729</v>
      </c>
      <c r="CB399" s="5" t="n">
        <v>0</v>
      </c>
      <c r="CC399" s="5" t="n">
        <v>97.90000000000001</v>
      </c>
      <c r="CD399" s="5" t="n">
        <v>7.95</v>
      </c>
      <c r="CE399" s="5" t="n">
        <v>-33.629</v>
      </c>
      <c r="CF399" s="5" t="n">
        <v>64.271</v>
      </c>
      <c r="CG399" s="5" t="n">
        <v>0</v>
      </c>
      <c r="CH399" s="5" t="n">
        <v>0</v>
      </c>
      <c r="CI399" s="5" t="n">
        <v>0</v>
      </c>
      <c r="CJ399" s="5" t="n">
        <v>0</v>
      </c>
      <c r="CK399" s="5" t="n">
        <v>0</v>
      </c>
      <c r="CL399" s="5" t="n">
        <v>0</v>
      </c>
      <c r="CM399" s="5" t="n">
        <v>0</v>
      </c>
      <c r="CN399" s="5" t="n">
        <v>0</v>
      </c>
      <c r="CO399" s="5" t="n">
        <v>0</v>
      </c>
      <c r="CP399" s="5" t="n">
        <v>0.141</v>
      </c>
      <c r="CQ399" s="5" t="n">
        <v>1.294</v>
      </c>
      <c r="CR399" s="5" t="n">
        <v>0.003</v>
      </c>
      <c r="CS399" s="5" t="n">
        <v>5.158</v>
      </c>
      <c r="CT399" s="5" t="n">
        <v>10.485</v>
      </c>
      <c r="CU399" s="5" t="n">
        <v>29.494</v>
      </c>
    </row>
    <row r="400">
      <c r="A400" s="5" t="inlineStr">
        <is>
          <t>JAM2023</t>
        </is>
      </c>
      <c r="B400" s="5" t="inlineStr">
        <is>
          <t>JAM</t>
        </is>
      </c>
      <c r="C400" s="5" t="inlineStr">
        <is>
          <t>JAM</t>
        </is>
      </c>
      <c r="D400" s="5" t="inlineStr">
        <is>
          <t>Jamaica</t>
        </is>
      </c>
      <c r="E400" s="5" t="n">
        <v>2023</v>
      </c>
      <c r="F400" s="5" t="n">
        <v>0.15</v>
      </c>
      <c r="G400" s="5" t="n">
        <v>6.147</v>
      </c>
      <c r="H400" s="5" t="n">
        <v>1.286</v>
      </c>
      <c r="I400" s="5" t="n">
        <v>0</v>
      </c>
      <c r="J400" s="5" t="n">
        <v>6.147</v>
      </c>
      <c r="K400" s="5" t="n">
        <v>0</v>
      </c>
      <c r="L400" s="5" t="n">
        <v>1</v>
      </c>
      <c r="M400" s="5" t="n">
        <v>7.886</v>
      </c>
      <c r="N400" s="5" t="n">
        <v>3.857</v>
      </c>
      <c r="O400" s="5" t="n">
        <v>0.201</v>
      </c>
      <c r="P400" s="5" t="n">
        <v>8.087999999999999</v>
      </c>
      <c r="Q400" s="5" t="n">
        <v>0</v>
      </c>
      <c r="R400" s="5" t="n">
        <v>1</v>
      </c>
      <c r="S400" s="5" t="n">
        <v>12.575</v>
      </c>
      <c r="T400" s="5" t="n">
        <v>7.714</v>
      </c>
      <c r="U400" s="5" t="n">
        <v>0.209</v>
      </c>
      <c r="V400" s="5" t="n">
        <v>14.461</v>
      </c>
      <c r="W400" s="5" t="n">
        <v>0.15</v>
      </c>
      <c r="X400" s="5" t="n">
        <v>1</v>
      </c>
      <c r="Y400" s="5" t="n">
        <v>12.478</v>
      </c>
      <c r="Z400" s="5" t="n">
        <v>1.674</v>
      </c>
      <c r="AA400" s="5" t="n">
        <v>0.031</v>
      </c>
      <c r="AB400" s="5" t="n">
        <v>12.508</v>
      </c>
      <c r="AC400" s="5" t="n">
        <v>0</v>
      </c>
      <c r="AD400" s="5" t="n">
        <v>1</v>
      </c>
      <c r="AE400" s="5" t="n">
        <v>13.763</v>
      </c>
      <c r="AF400" s="5" t="n">
        <v>3.217</v>
      </c>
      <c r="AG400" s="5" t="n">
        <v>0.031</v>
      </c>
      <c r="AH400" s="5" t="n">
        <v>13.794</v>
      </c>
      <c r="AI400" s="5" t="n">
        <v>0</v>
      </c>
      <c r="AJ400" s="5" t="n">
        <v>1</v>
      </c>
      <c r="AK400" s="5" t="n">
        <v>21.477</v>
      </c>
      <c r="AL400" s="5" t="n">
        <v>11.53</v>
      </c>
      <c r="AM400" s="5" t="n">
        <v>0.357</v>
      </c>
      <c r="AN400" s="5" t="n">
        <v>24.699</v>
      </c>
      <c r="AO400" s="5" t="n">
        <v>0.15</v>
      </c>
      <c r="AP400" s="5" t="n">
        <v>1</v>
      </c>
      <c r="AQ400" s="5" t="n">
        <v>0.791</v>
      </c>
      <c r="AR400" s="5" t="n">
        <v>0.129</v>
      </c>
      <c r="AS400" s="5" t="n">
        <v>0.399</v>
      </c>
      <c r="AT400" s="5" t="n">
        <v>1.368</v>
      </c>
      <c r="AU400" s="5" t="n">
        <v>0.15</v>
      </c>
      <c r="AV400" s="5" t="n">
        <v>1</v>
      </c>
      <c r="AW400" s="5" t="n">
        <v>0.618</v>
      </c>
      <c r="AX400" s="5" t="n">
        <v>0.129</v>
      </c>
      <c r="AY400" s="5" t="n">
        <v>0.614</v>
      </c>
      <c r="AZ400" s="5" t="n">
        <v>1.417</v>
      </c>
      <c r="BA400" s="5" t="n">
        <v>0.15</v>
      </c>
      <c r="BB400" s="5" t="n">
        <v>1</v>
      </c>
      <c r="BC400" s="5" t="n">
        <v>0.554</v>
      </c>
      <c r="BD400" s="5" t="n">
        <v>0.129</v>
      </c>
      <c r="BE400" s="5" t="n">
        <v>-0.216</v>
      </c>
      <c r="BF400" s="5" t="n">
        <v>0.389</v>
      </c>
      <c r="BG400" s="5" t="n">
        <v>0</v>
      </c>
      <c r="BH400" s="5" t="n">
        <v>0</v>
      </c>
      <c r="BI400" s="5" t="n">
        <v>0.5570000000000001</v>
      </c>
      <c r="BJ400" s="5" t="n">
        <v>0.129</v>
      </c>
      <c r="BK400" s="5" t="n">
        <v>0.733</v>
      </c>
      <c r="BL400" s="5" t="n">
        <v>1.484</v>
      </c>
      <c r="BM400" s="5" t="n">
        <v>0.15</v>
      </c>
      <c r="BN400" s="5" t="n">
        <v>1</v>
      </c>
      <c r="BO400" s="5" t="n">
        <v>0</v>
      </c>
      <c r="BP400" s="5" t="n">
        <v>0</v>
      </c>
      <c r="BQ400" s="5" t="n">
        <v>0.21</v>
      </c>
      <c r="BR400" s="5" t="n">
        <v>0</v>
      </c>
      <c r="BS400" s="5" t="n">
        <v>0.667</v>
      </c>
      <c r="BT400" s="5" t="n">
        <v>0</v>
      </c>
      <c r="BU400" s="5" t="n">
        <v>0</v>
      </c>
      <c r="BV400" s="5" t="n">
        <v>0.704</v>
      </c>
      <c r="BW400" s="5" t="n">
        <v>0.15</v>
      </c>
      <c r="BX400" s="5" t="n">
        <v>0.667</v>
      </c>
      <c r="BY400" s="5" t="n">
        <v>13.254</v>
      </c>
      <c r="BZ400" s="5" t="n">
        <v>0</v>
      </c>
      <c r="CA400" s="5" t="n">
        <v>13.254</v>
      </c>
      <c r="CB400" s="5" t="n">
        <v>0</v>
      </c>
      <c r="CC400" s="5" t="n">
        <v>83.248</v>
      </c>
      <c r="CD400" s="5" t="n">
        <v>7.95</v>
      </c>
      <c r="CE400" s="5" t="n">
        <v>-26.705</v>
      </c>
      <c r="CF400" s="5" t="n">
        <v>56.543</v>
      </c>
      <c r="CG400" s="5" t="n">
        <v>0</v>
      </c>
      <c r="CH400" s="5" t="n">
        <v>0</v>
      </c>
      <c r="CI400" s="5" t="n">
        <v>0</v>
      </c>
      <c r="CJ400" s="5" t="n">
        <v>0</v>
      </c>
      <c r="CK400" s="5" t="n">
        <v>0</v>
      </c>
      <c r="CL400" s="5" t="n">
        <v>0</v>
      </c>
      <c r="CM400" s="5" t="n">
        <v>0</v>
      </c>
      <c r="CN400" s="5" t="n">
        <v>0</v>
      </c>
      <c r="CO400" s="5" t="n">
        <v>0</v>
      </c>
      <c r="CP400" s="5" t="n">
        <v>0</v>
      </c>
      <c r="CQ400" s="5" t="n">
        <v>1.348</v>
      </c>
      <c r="CR400" s="5" t="n">
        <v>0</v>
      </c>
      <c r="CS400" s="5" t="n">
        <v>5.37</v>
      </c>
      <c r="CT400" s="5" t="n">
        <v>4.861</v>
      </c>
      <c r="CU400" s="5" t="n">
        <v>11.192</v>
      </c>
    </row>
    <row r="401">
      <c r="A401" s="5" t="inlineStr">
        <is>
          <t>JAM2024</t>
        </is>
      </c>
      <c r="B401" s="5" t="inlineStr">
        <is>
          <t>JAM</t>
        </is>
      </c>
      <c r="C401" s="5" t="inlineStr">
        <is>
          <t>JAM</t>
        </is>
      </c>
      <c r="D401" s="5" t="inlineStr">
        <is>
          <t>Jamaica</t>
        </is>
      </c>
      <c r="E401" s="5" t="n">
        <v>2024</v>
      </c>
      <c r="F401" s="5" t="n">
        <v>0.15</v>
      </c>
      <c r="G401" s="5" t="n">
        <v>5.575</v>
      </c>
      <c r="H401" s="5" t="n">
        <v>1.324</v>
      </c>
      <c r="I401" s="5" t="n">
        <v>0</v>
      </c>
      <c r="J401" s="5" t="n">
        <v>5.575</v>
      </c>
      <c r="K401" s="5" t="n">
        <v>0</v>
      </c>
      <c r="L401" s="5" t="n">
        <v>1</v>
      </c>
      <c r="M401" s="5" t="n">
        <v>7.124</v>
      </c>
      <c r="N401" s="5" t="n">
        <v>3.971</v>
      </c>
      <c r="O401" s="5" t="n">
        <v>0.158</v>
      </c>
      <c r="P401" s="5" t="n">
        <v>7.281</v>
      </c>
      <c r="Q401" s="5" t="n">
        <v>0</v>
      </c>
      <c r="R401" s="5" t="n">
        <v>1</v>
      </c>
      <c r="S401" s="5" t="n">
        <v>12.193</v>
      </c>
      <c r="T401" s="5" t="n">
        <v>7.942</v>
      </c>
      <c r="U401" s="5" t="n">
        <v>0.249</v>
      </c>
      <c r="V401" s="5" t="n">
        <v>14.022</v>
      </c>
      <c r="W401" s="5" t="n">
        <v>0.15</v>
      </c>
      <c r="X401" s="5" t="n">
        <v>1</v>
      </c>
      <c r="Y401" s="5" t="n">
        <v>11.447</v>
      </c>
      <c r="Z401" s="5" t="n">
        <v>1.536</v>
      </c>
      <c r="AA401" s="5" t="n">
        <v>0.032</v>
      </c>
      <c r="AB401" s="5" t="n">
        <v>11.479</v>
      </c>
      <c r="AC401" s="5" t="n">
        <v>0</v>
      </c>
      <c r="AD401" s="5" t="n">
        <v>1</v>
      </c>
      <c r="AE401" s="5" t="n">
        <v>12.771</v>
      </c>
      <c r="AF401" s="5" t="n">
        <v>2.985</v>
      </c>
      <c r="AG401" s="5" t="n">
        <v>0.032</v>
      </c>
      <c r="AH401" s="5" t="n">
        <v>12.802</v>
      </c>
      <c r="AI401" s="5" t="n">
        <v>0</v>
      </c>
      <c r="AJ401" s="5" t="n">
        <v>1</v>
      </c>
      <c r="AK401" s="5" t="n">
        <v>20.712</v>
      </c>
      <c r="AL401" s="5" t="n">
        <v>11.119</v>
      </c>
      <c r="AM401" s="5" t="n">
        <v>0.423</v>
      </c>
      <c r="AN401" s="5" t="n">
        <v>23.819</v>
      </c>
      <c r="AO401" s="5" t="n">
        <v>0.15</v>
      </c>
      <c r="AP401" s="5" t="n">
        <v>1</v>
      </c>
      <c r="AQ401" s="5" t="n">
        <v>0.756</v>
      </c>
      <c r="AR401" s="5" t="n">
        <v>0.132</v>
      </c>
      <c r="AS401" s="5" t="n">
        <v>0.412</v>
      </c>
      <c r="AT401" s="5" t="n">
        <v>1.343</v>
      </c>
      <c r="AU401" s="5" t="n">
        <v>0.15</v>
      </c>
      <c r="AV401" s="5" t="n">
        <v>1</v>
      </c>
      <c r="AW401" s="5" t="n">
        <v>0.655</v>
      </c>
      <c r="AX401" s="5" t="n">
        <v>0.132</v>
      </c>
      <c r="AY401" s="5" t="n">
        <v>0.477</v>
      </c>
      <c r="AZ401" s="5" t="n">
        <v>1.302</v>
      </c>
      <c r="BA401" s="5" t="n">
        <v>0.15</v>
      </c>
      <c r="BB401" s="5" t="n">
        <v>1</v>
      </c>
      <c r="BC401" s="5" t="n">
        <v>0.534</v>
      </c>
      <c r="BD401" s="5" t="n">
        <v>0.132</v>
      </c>
      <c r="BE401" s="5" t="n">
        <v>-0.186</v>
      </c>
      <c r="BF401" s="5" t="n">
        <v>0.399</v>
      </c>
      <c r="BG401" s="5" t="n">
        <v>0</v>
      </c>
      <c r="BH401" s="5" t="n">
        <v>0</v>
      </c>
      <c r="BI401" s="5" t="n">
        <v>0.5679999999999999</v>
      </c>
      <c r="BJ401" s="5" t="n">
        <v>0.132</v>
      </c>
      <c r="BK401" s="5" t="n">
        <v>0.544</v>
      </c>
      <c r="BL401" s="5" t="n">
        <v>1.279</v>
      </c>
      <c r="BM401" s="5" t="n">
        <v>0.15</v>
      </c>
      <c r="BN401" s="5" t="n">
        <v>1</v>
      </c>
      <c r="BO401" s="5" t="n">
        <v>0</v>
      </c>
      <c r="BP401" s="5" t="n">
        <v>0</v>
      </c>
      <c r="BQ401" s="5" t="n">
        <v>0.182</v>
      </c>
      <c r="BR401" s="5" t="n">
        <v>0</v>
      </c>
      <c r="BS401" s="5" t="n">
        <v>0.667</v>
      </c>
      <c r="BT401" s="5" t="n">
        <v>0</v>
      </c>
      <c r="BU401" s="5" t="n">
        <v>0</v>
      </c>
      <c r="BV401" s="5" t="n">
        <v>0.741</v>
      </c>
      <c r="BW401" s="5" t="n">
        <v>0.15</v>
      </c>
      <c r="BX401" s="5" t="n">
        <v>0.667</v>
      </c>
      <c r="BY401" s="5" t="n">
        <v>13.646</v>
      </c>
      <c r="BZ401" s="5" t="n">
        <v>0</v>
      </c>
      <c r="CA401" s="5" t="n">
        <v>13.646</v>
      </c>
      <c r="CB401" s="5" t="n">
        <v>0</v>
      </c>
      <c r="CC401" s="5" t="n">
        <v>82.58799999999999</v>
      </c>
      <c r="CD401" s="5" t="n">
        <v>7.95</v>
      </c>
      <c r="CE401" s="5" t="n">
        <v>-26.107</v>
      </c>
      <c r="CF401" s="5" t="n">
        <v>56.481</v>
      </c>
      <c r="CG401" s="5" t="n">
        <v>0</v>
      </c>
      <c r="CH401" s="5" t="n">
        <v>0</v>
      </c>
      <c r="CI401" s="5" t="n">
        <v>0</v>
      </c>
      <c r="CJ401" s="5" t="n">
        <v>0</v>
      </c>
      <c r="CK401" s="5" t="n">
        <v>0</v>
      </c>
      <c r="CL401" s="5" t="n">
        <v>0</v>
      </c>
      <c r="CM401" s="5" t="n">
        <v>0</v>
      </c>
      <c r="CN401" s="5" t="n">
        <v>0</v>
      </c>
      <c r="CO401" s="5" t="n">
        <v>0</v>
      </c>
      <c r="CP401" s="5" t="n">
        <v>0</v>
      </c>
      <c r="CQ401" s="5" t="n">
        <v>1.387</v>
      </c>
      <c r="CR401" s="5" t="n">
        <v>0</v>
      </c>
      <c r="CS401" s="5" t="n">
        <v>5.529</v>
      </c>
      <c r="CT401" s="5" t="n">
        <v>4.251</v>
      </c>
      <c r="CU401" s="5" t="n">
        <v>10.123</v>
      </c>
    </row>
    <row r="402">
      <c r="A402" s="5" t="inlineStr">
        <is>
          <t>JPN2021</t>
        </is>
      </c>
      <c r="B402" s="5" t="inlineStr">
        <is>
          <t>JPN</t>
        </is>
      </c>
      <c r="C402" s="5" t="inlineStr">
        <is>
          <t>JPN</t>
        </is>
      </c>
      <c r="D402" s="5" t="inlineStr">
        <is>
          <t>Japan</t>
        </is>
      </c>
      <c r="E402" s="5" t="n">
        <v>2021</v>
      </c>
      <c r="F402" s="5" t="n">
        <v>0.1</v>
      </c>
      <c r="G402" s="5" t="n">
        <v>4.565</v>
      </c>
      <c r="H402" s="5" t="n">
        <v>0.999</v>
      </c>
      <c r="I402" s="5" t="n">
        <v>0.425</v>
      </c>
      <c r="J402" s="5" t="n">
        <v>4.99</v>
      </c>
      <c r="K402" s="5" t="n">
        <v>0</v>
      </c>
      <c r="L402" s="5" t="n">
        <v>1</v>
      </c>
      <c r="M402" s="5" t="n">
        <v>4.633</v>
      </c>
      <c r="N402" s="5" t="n">
        <v>2.1</v>
      </c>
      <c r="O402" s="5" t="n">
        <v>0.357</v>
      </c>
      <c r="P402" s="5" t="n">
        <v>4.99</v>
      </c>
      <c r="Q402" s="5" t="n">
        <v>0</v>
      </c>
      <c r="R402" s="5" t="n">
        <v>1</v>
      </c>
      <c r="S402" s="5" t="n">
        <v>11.632</v>
      </c>
      <c r="T402" s="5" t="n">
        <v>6.86</v>
      </c>
      <c r="U402" s="5" t="n">
        <v>0.393</v>
      </c>
      <c r="V402" s="5" t="n">
        <v>13.228</v>
      </c>
      <c r="W402" s="5" t="n">
        <v>0.1</v>
      </c>
      <c r="X402" s="5" t="n">
        <v>1</v>
      </c>
      <c r="Y402" s="5" t="n">
        <v>20.239</v>
      </c>
      <c r="Z402" s="5" t="n">
        <v>2.236</v>
      </c>
      <c r="AA402" s="5" t="n">
        <v>1.91</v>
      </c>
      <c r="AB402" s="5" t="n">
        <v>22.149</v>
      </c>
      <c r="AC402" s="5" t="n">
        <v>0</v>
      </c>
      <c r="AD402" s="5" t="n">
        <v>1</v>
      </c>
      <c r="AE402" s="5" t="n">
        <v>20.221</v>
      </c>
      <c r="AF402" s="5" t="n">
        <v>3.979</v>
      </c>
      <c r="AG402" s="5" t="n">
        <v>1.928</v>
      </c>
      <c r="AH402" s="5" t="n">
        <v>22.149</v>
      </c>
      <c r="AI402" s="5" t="n">
        <v>0</v>
      </c>
      <c r="AJ402" s="5" t="n">
        <v>1</v>
      </c>
      <c r="AK402" s="5" t="n">
        <v>24.579</v>
      </c>
      <c r="AL402" s="5" t="n">
        <v>12.064</v>
      </c>
      <c r="AM402" s="5" t="n">
        <v>1.76</v>
      </c>
      <c r="AN402" s="5" t="n">
        <v>28.974</v>
      </c>
      <c r="AO402" s="5" t="n">
        <v>0.1</v>
      </c>
      <c r="AP402" s="5" t="n">
        <v>1</v>
      </c>
      <c r="AQ402" s="5" t="n">
        <v>0.621</v>
      </c>
      <c r="AR402" s="5" t="n">
        <v>0.114</v>
      </c>
      <c r="AS402" s="5" t="n">
        <v>0.572</v>
      </c>
      <c r="AT402" s="5" t="n">
        <v>1.312</v>
      </c>
      <c r="AU402" s="5" t="n">
        <v>0.1</v>
      </c>
      <c r="AV402" s="5" t="n">
        <v>1</v>
      </c>
      <c r="AW402" s="5" t="n">
        <v>0.593</v>
      </c>
      <c r="AX402" s="5" t="n">
        <v>0.114</v>
      </c>
      <c r="AY402" s="5" t="n">
        <v>0.47</v>
      </c>
      <c r="AZ402" s="5" t="n">
        <v>1.169</v>
      </c>
      <c r="BA402" s="5" t="n">
        <v>0.1</v>
      </c>
      <c r="BB402" s="5" t="n">
        <v>1</v>
      </c>
      <c r="BC402" s="5" t="n">
        <v>0.44</v>
      </c>
      <c r="BD402" s="5" t="n">
        <v>0.114</v>
      </c>
      <c r="BE402" s="5" t="n">
        <v>0.468</v>
      </c>
      <c r="BF402" s="5" t="n">
        <v>0.999</v>
      </c>
      <c r="BG402" s="5" t="n">
        <v>0.1</v>
      </c>
      <c r="BH402" s="5" t="n">
        <v>1</v>
      </c>
      <c r="BI402" s="5" t="n">
        <v>0.5600000000000001</v>
      </c>
      <c r="BJ402" s="5" t="n">
        <v>0.114</v>
      </c>
      <c r="BK402" s="5" t="n">
        <v>0.175</v>
      </c>
      <c r="BL402" s="5" t="n">
        <v>0.8080000000000001</v>
      </c>
      <c r="BM402" s="5" t="n">
        <v>0.1</v>
      </c>
      <c r="BN402" s="5" t="n">
        <v>1</v>
      </c>
      <c r="BO402" s="5" t="n">
        <v>0</v>
      </c>
      <c r="BP402" s="5" t="n">
        <v>0.003</v>
      </c>
      <c r="BQ402" s="5" t="n">
        <v>0.136</v>
      </c>
      <c r="BR402" s="5" t="n">
        <v>0</v>
      </c>
      <c r="BS402" s="5" t="n">
        <v>1</v>
      </c>
      <c r="BT402" s="5" t="n">
        <v>0</v>
      </c>
      <c r="BU402" s="5" t="n">
        <v>0.004</v>
      </c>
      <c r="BV402" s="5" t="n">
        <v>0.236</v>
      </c>
      <c r="BW402" s="5" t="n">
        <v>0.1</v>
      </c>
      <c r="BX402" s="5" t="n">
        <v>0.833</v>
      </c>
      <c r="BY402" s="5" t="n">
        <v>11.787</v>
      </c>
      <c r="BZ402" s="5" t="n">
        <v>0</v>
      </c>
      <c r="CA402" s="5" t="n">
        <v>11.787</v>
      </c>
      <c r="CB402" s="5" t="n">
        <v>0</v>
      </c>
      <c r="CC402" s="5" t="n">
        <v>81.69499999999999</v>
      </c>
      <c r="CD402" s="5" t="n">
        <v>7.95</v>
      </c>
      <c r="CE402" s="5" t="n">
        <v>9.481</v>
      </c>
      <c r="CF402" s="5" t="n">
        <v>100.294</v>
      </c>
      <c r="CG402" s="5" t="n">
        <v>0.1</v>
      </c>
      <c r="CH402" s="5" t="n">
        <v>1</v>
      </c>
      <c r="CI402" s="5" t="n">
        <v>0</v>
      </c>
      <c r="CJ402" s="5" t="n">
        <v>0</v>
      </c>
      <c r="CK402" s="5" t="n">
        <v>0</v>
      </c>
      <c r="CL402" s="5" t="n">
        <v>0</v>
      </c>
      <c r="CM402" s="5" t="n">
        <v>0</v>
      </c>
      <c r="CN402" s="5" t="n">
        <v>0.705</v>
      </c>
      <c r="CO402" s="5" t="n">
        <v>0.111</v>
      </c>
      <c r="CP402" s="5" t="n">
        <v>0</v>
      </c>
      <c r="CQ402" s="5" t="n">
        <v>1.198</v>
      </c>
      <c r="CR402" s="5" t="n">
        <v>0</v>
      </c>
      <c r="CS402" s="5" t="n">
        <v>2.122</v>
      </c>
      <c r="CT402" s="5" t="n">
        <v>4.772</v>
      </c>
      <c r="CU402" s="5" t="n">
        <v>9.760999999999999</v>
      </c>
    </row>
    <row r="403">
      <c r="A403" s="5" t="inlineStr">
        <is>
          <t>JPN2022</t>
        </is>
      </c>
      <c r="B403" s="5" t="inlineStr">
        <is>
          <t>JPN</t>
        </is>
      </c>
      <c r="C403" s="5" t="inlineStr">
        <is>
          <t>JPN</t>
        </is>
      </c>
      <c r="D403" s="5" t="inlineStr">
        <is>
          <t>Japan</t>
        </is>
      </c>
      <c r="E403" s="5" t="n">
        <v>2022</v>
      </c>
      <c r="F403" s="5" t="n">
        <v>0.1</v>
      </c>
      <c r="G403" s="5" t="n">
        <v>10.216</v>
      </c>
      <c r="H403" s="5" t="n">
        <v>1.586</v>
      </c>
      <c r="I403" s="5" t="n">
        <v>0.423</v>
      </c>
      <c r="J403" s="5" t="n">
        <v>10.638</v>
      </c>
      <c r="K403" s="5" t="n">
        <v>0</v>
      </c>
      <c r="L403" s="5" t="n">
        <v>1</v>
      </c>
      <c r="M403" s="5" t="n">
        <v>10.181</v>
      </c>
      <c r="N403" s="5" t="n">
        <v>4.204</v>
      </c>
      <c r="O403" s="5" t="n">
        <v>0.458</v>
      </c>
      <c r="P403" s="5" t="n">
        <v>10.638</v>
      </c>
      <c r="Q403" s="5" t="n">
        <v>0</v>
      </c>
      <c r="R403" s="5" t="n">
        <v>1</v>
      </c>
      <c r="S403" s="5" t="n">
        <v>17.555</v>
      </c>
      <c r="T403" s="5" t="n">
        <v>7.408</v>
      </c>
      <c r="U403" s="5" t="n">
        <v>0.528</v>
      </c>
      <c r="V403" s="5" t="n">
        <v>19.744</v>
      </c>
      <c r="W403" s="5" t="n">
        <v>0.1</v>
      </c>
      <c r="X403" s="5" t="n">
        <v>1</v>
      </c>
      <c r="Y403" s="5" t="n">
        <v>27.894</v>
      </c>
      <c r="Z403" s="5" t="n">
        <v>2.926</v>
      </c>
      <c r="AA403" s="5" t="n">
        <v>-2.103</v>
      </c>
      <c r="AB403" s="5" t="n">
        <v>25.791</v>
      </c>
      <c r="AC403" s="5" t="n">
        <v>0</v>
      </c>
      <c r="AD403" s="5" t="n">
        <v>1</v>
      </c>
      <c r="AE403" s="5" t="n">
        <v>27.968</v>
      </c>
      <c r="AF403" s="5" t="n">
        <v>5.185</v>
      </c>
      <c r="AG403" s="5" t="n">
        <v>-2.177</v>
      </c>
      <c r="AH403" s="5" t="n">
        <v>25.791</v>
      </c>
      <c r="AI403" s="5" t="n">
        <v>0</v>
      </c>
      <c r="AJ403" s="5" t="n">
        <v>1</v>
      </c>
      <c r="AK403" s="5" t="n">
        <v>32.874</v>
      </c>
      <c r="AL403" s="5" t="n">
        <v>15.699</v>
      </c>
      <c r="AM403" s="5" t="n">
        <v>-1.572</v>
      </c>
      <c r="AN403" s="5" t="n">
        <v>34.433</v>
      </c>
      <c r="AO403" s="5" t="n">
        <v>0.1</v>
      </c>
      <c r="AP403" s="5" t="n">
        <v>1</v>
      </c>
      <c r="AQ403" s="5" t="n">
        <v>0.847</v>
      </c>
      <c r="AR403" s="5" t="n">
        <v>0.123</v>
      </c>
      <c r="AS403" s="5" t="n">
        <v>0.247</v>
      </c>
      <c r="AT403" s="5" t="n">
        <v>1.203</v>
      </c>
      <c r="AU403" s="5" t="n">
        <v>0.1</v>
      </c>
      <c r="AV403" s="5" t="n">
        <v>1</v>
      </c>
      <c r="AW403" s="5" t="n">
        <v>0.947</v>
      </c>
      <c r="AX403" s="5" t="n">
        <v>0.123</v>
      </c>
      <c r="AY403" s="5" t="n">
        <v>0.043</v>
      </c>
      <c r="AZ403" s="5" t="n">
        <v>1.088</v>
      </c>
      <c r="BA403" s="5" t="n">
        <v>0.1</v>
      </c>
      <c r="BB403" s="5" t="n">
        <v>1</v>
      </c>
      <c r="BC403" s="5" t="n">
        <v>0.589</v>
      </c>
      <c r="BD403" s="5" t="n">
        <v>0.123</v>
      </c>
      <c r="BE403" s="5" t="n">
        <v>0.299</v>
      </c>
      <c r="BF403" s="5" t="n">
        <v>0.976</v>
      </c>
      <c r="BG403" s="5" t="n">
        <v>0.1</v>
      </c>
      <c r="BH403" s="5" t="n">
        <v>1</v>
      </c>
      <c r="BI403" s="5" t="n">
        <v>0.6889999999999999</v>
      </c>
      <c r="BJ403" s="5" t="n">
        <v>0.123</v>
      </c>
      <c r="BK403" s="5" t="n">
        <v>0.04</v>
      </c>
      <c r="BL403" s="5" t="n">
        <v>0.802</v>
      </c>
      <c r="BM403" s="5" t="n">
        <v>0.1</v>
      </c>
      <c r="BN403" s="5" t="n">
        <v>1</v>
      </c>
      <c r="BO403" s="5" t="n">
        <v>0</v>
      </c>
      <c r="BP403" s="5" t="n">
        <v>0.003</v>
      </c>
      <c r="BQ403" s="5" t="n">
        <v>0.157</v>
      </c>
      <c r="BR403" s="5" t="n">
        <v>0</v>
      </c>
      <c r="BS403" s="5" t="n">
        <v>1</v>
      </c>
      <c r="BT403" s="5" t="n">
        <v>0</v>
      </c>
      <c r="BU403" s="5" t="n">
        <v>0.004</v>
      </c>
      <c r="BV403" s="5" t="n">
        <v>0.235</v>
      </c>
      <c r="BW403" s="5" t="n">
        <v>0.1</v>
      </c>
      <c r="BX403" s="5" t="n">
        <v>0.833</v>
      </c>
      <c r="BY403" s="5" t="n">
        <v>12.729</v>
      </c>
      <c r="BZ403" s="5" t="n">
        <v>0</v>
      </c>
      <c r="CA403" s="5" t="n">
        <v>12.729</v>
      </c>
      <c r="CB403" s="5" t="n">
        <v>0</v>
      </c>
      <c r="CC403" s="5" t="n">
        <v>102.477</v>
      </c>
      <c r="CD403" s="5" t="n">
        <v>7.95</v>
      </c>
      <c r="CE403" s="5" t="n">
        <v>-12.53</v>
      </c>
      <c r="CF403" s="5" t="n">
        <v>98.941</v>
      </c>
      <c r="CG403" s="5" t="n">
        <v>0.1</v>
      </c>
      <c r="CH403" s="5" t="n">
        <v>1</v>
      </c>
      <c r="CI403" s="5" t="n">
        <v>0</v>
      </c>
      <c r="CJ403" s="5" t="n">
        <v>0</v>
      </c>
      <c r="CK403" s="5" t="n">
        <v>0</v>
      </c>
      <c r="CL403" s="5" t="n">
        <v>0</v>
      </c>
      <c r="CM403" s="5" t="n">
        <v>0</v>
      </c>
      <c r="CN403" s="5" t="n">
        <v>0.758</v>
      </c>
      <c r="CO403" s="5" t="n">
        <v>0.114</v>
      </c>
      <c r="CP403" s="5" t="n">
        <v>0</v>
      </c>
      <c r="CQ403" s="5" t="n">
        <v>1.294</v>
      </c>
      <c r="CR403" s="5" t="n">
        <v>0</v>
      </c>
      <c r="CS403" s="5" t="n">
        <v>2.292</v>
      </c>
      <c r="CT403" s="5" t="n">
        <v>10.146</v>
      </c>
      <c r="CU403" s="5" t="n">
        <v>17.325</v>
      </c>
    </row>
    <row r="404">
      <c r="A404" s="5" t="inlineStr">
        <is>
          <t>JPN2023</t>
        </is>
      </c>
      <c r="B404" s="5" t="inlineStr">
        <is>
          <t>JPN</t>
        </is>
      </c>
      <c r="C404" s="5" t="inlineStr">
        <is>
          <t>JPN</t>
        </is>
      </c>
      <c r="D404" s="5" t="inlineStr">
        <is>
          <t>Japan</t>
        </is>
      </c>
      <c r="E404" s="5" t="n">
        <v>2023</v>
      </c>
      <c r="F404" s="5" t="n">
        <v>0.1</v>
      </c>
      <c r="G404" s="5" t="n">
        <v>8.067</v>
      </c>
      <c r="H404" s="5" t="n">
        <v>1.837</v>
      </c>
      <c r="I404" s="5" t="n">
        <v>0.387</v>
      </c>
      <c r="J404" s="5" t="n">
        <v>8.452999999999999</v>
      </c>
      <c r="K404" s="5" t="n">
        <v>0</v>
      </c>
      <c r="L404" s="5" t="n">
        <v>1</v>
      </c>
      <c r="M404" s="5" t="n">
        <v>8.089</v>
      </c>
      <c r="N404" s="5" t="n">
        <v>4.012</v>
      </c>
      <c r="O404" s="5" t="n">
        <v>0.364</v>
      </c>
      <c r="P404" s="5" t="n">
        <v>8.452999999999999</v>
      </c>
      <c r="Q404" s="5" t="n">
        <v>0</v>
      </c>
      <c r="R404" s="5" t="n">
        <v>1</v>
      </c>
      <c r="S404" s="5" t="n">
        <v>14.993</v>
      </c>
      <c r="T404" s="5" t="n">
        <v>7.714</v>
      </c>
      <c r="U404" s="5" t="n">
        <v>0.532</v>
      </c>
      <c r="V404" s="5" t="n">
        <v>16.89</v>
      </c>
      <c r="W404" s="5" t="n">
        <v>0.1</v>
      </c>
      <c r="X404" s="5" t="n">
        <v>1</v>
      </c>
      <c r="Y404" s="5" t="n">
        <v>23.48</v>
      </c>
      <c r="Z404" s="5" t="n">
        <v>2.63</v>
      </c>
      <c r="AA404" s="5" t="n">
        <v>-0.545</v>
      </c>
      <c r="AB404" s="5" t="n">
        <v>22.934</v>
      </c>
      <c r="AC404" s="5" t="n">
        <v>0</v>
      </c>
      <c r="AD404" s="5" t="n">
        <v>1</v>
      </c>
      <c r="AE404" s="5" t="n">
        <v>23.604</v>
      </c>
      <c r="AF404" s="5" t="n">
        <v>4.701</v>
      </c>
      <c r="AG404" s="5" t="n">
        <v>-0.67</v>
      </c>
      <c r="AH404" s="5" t="n">
        <v>22.934</v>
      </c>
      <c r="AI404" s="5" t="n">
        <v>0</v>
      </c>
      <c r="AJ404" s="5" t="n">
        <v>1</v>
      </c>
      <c r="AK404" s="5" t="n">
        <v>28.646</v>
      </c>
      <c r="AL404" s="5" t="n">
        <v>14.191</v>
      </c>
      <c r="AM404" s="5" t="n">
        <v>-7.275</v>
      </c>
      <c r="AN404" s="5" t="n">
        <v>23.508</v>
      </c>
      <c r="AO404" s="5" t="n">
        <v>0.1</v>
      </c>
      <c r="AP404" s="5" t="n">
        <v>1</v>
      </c>
      <c r="AQ404" s="5" t="n">
        <v>0.749</v>
      </c>
      <c r="AR404" s="5" t="n">
        <v>0.129</v>
      </c>
      <c r="AS404" s="5" t="n">
        <v>0.285</v>
      </c>
      <c r="AT404" s="5" t="n">
        <v>1.137</v>
      </c>
      <c r="AU404" s="5" t="n">
        <v>0.1</v>
      </c>
      <c r="AV404" s="5" t="n">
        <v>1</v>
      </c>
      <c r="AW404" s="5" t="n">
        <v>0.783</v>
      </c>
      <c r="AX404" s="5" t="n">
        <v>0.129</v>
      </c>
      <c r="AY404" s="5" t="n">
        <v>0.16</v>
      </c>
      <c r="AZ404" s="5" t="n">
        <v>1.037</v>
      </c>
      <c r="BA404" s="5" t="n">
        <v>0.1</v>
      </c>
      <c r="BB404" s="5" t="n">
        <v>1</v>
      </c>
      <c r="BC404" s="5" t="n">
        <v>0.527</v>
      </c>
      <c r="BD404" s="5" t="n">
        <v>0.129</v>
      </c>
      <c r="BE404" s="5" t="n">
        <v>0.288</v>
      </c>
      <c r="BF404" s="5" t="n">
        <v>0.897</v>
      </c>
      <c r="BG404" s="5" t="n">
        <v>0.1</v>
      </c>
      <c r="BH404" s="5" t="n">
        <v>1</v>
      </c>
      <c r="BI404" s="5" t="n">
        <v>0.64</v>
      </c>
      <c r="BJ404" s="5" t="n">
        <v>0.129</v>
      </c>
      <c r="BK404" s="5" t="n">
        <v>0.051</v>
      </c>
      <c r="BL404" s="5" t="n">
        <v>0.76</v>
      </c>
      <c r="BM404" s="5" t="n">
        <v>0.1</v>
      </c>
      <c r="BN404" s="5" t="n">
        <v>1</v>
      </c>
      <c r="BO404" s="5" t="n">
        <v>0</v>
      </c>
      <c r="BP404" s="5" t="n">
        <v>0.008</v>
      </c>
      <c r="BQ404" s="5" t="n">
        <v>0.162</v>
      </c>
      <c r="BR404" s="5" t="n">
        <v>0</v>
      </c>
      <c r="BS404" s="5" t="n">
        <v>1</v>
      </c>
      <c r="BT404" s="5" t="n">
        <v>0</v>
      </c>
      <c r="BU404" s="5" t="n">
        <v>0.004</v>
      </c>
      <c r="BV404" s="5" t="n">
        <v>0.188</v>
      </c>
      <c r="BW404" s="5" t="n">
        <v>0.1</v>
      </c>
      <c r="BX404" s="5" t="n">
        <v>0.833</v>
      </c>
      <c r="BY404" s="5" t="n">
        <v>13.254</v>
      </c>
      <c r="BZ404" s="5" t="n">
        <v>0</v>
      </c>
      <c r="CA404" s="5" t="n">
        <v>13.254</v>
      </c>
      <c r="CB404" s="5" t="n">
        <v>0</v>
      </c>
      <c r="CC404" s="5" t="n">
        <v>87.07899999999999</v>
      </c>
      <c r="CD404" s="5" t="n">
        <v>7.95</v>
      </c>
      <c r="CE404" s="5" t="n">
        <v>-0.6879999999999999</v>
      </c>
      <c r="CF404" s="5" t="n">
        <v>95.03</v>
      </c>
      <c r="CG404" s="5" t="n">
        <v>0.1</v>
      </c>
      <c r="CH404" s="5" t="n">
        <v>1</v>
      </c>
      <c r="CI404" s="5" t="n">
        <v>0</v>
      </c>
      <c r="CJ404" s="5" t="n">
        <v>0</v>
      </c>
      <c r="CK404" s="5" t="n">
        <v>0</v>
      </c>
      <c r="CL404" s="5" t="n">
        <v>0</v>
      </c>
      <c r="CM404" s="5" t="n">
        <v>0</v>
      </c>
      <c r="CN404" s="5" t="n">
        <v>0.733</v>
      </c>
      <c r="CO404" s="5" t="n">
        <v>0.1</v>
      </c>
      <c r="CP404" s="5" t="n">
        <v>0</v>
      </c>
      <c r="CQ404" s="5" t="n">
        <v>1.348</v>
      </c>
      <c r="CR404" s="5" t="n">
        <v>0</v>
      </c>
      <c r="CS404" s="5" t="n">
        <v>2.387</v>
      </c>
      <c r="CT404" s="5" t="n">
        <v>7.279</v>
      </c>
      <c r="CU404" s="5" t="n">
        <v>12.859</v>
      </c>
    </row>
    <row r="405">
      <c r="A405" s="5" t="inlineStr">
        <is>
          <t>JPN2024</t>
        </is>
      </c>
      <c r="B405" s="5" t="inlineStr">
        <is>
          <t>JPN</t>
        </is>
      </c>
      <c r="C405" s="5" t="inlineStr">
        <is>
          <t>JPN</t>
        </is>
      </c>
      <c r="D405" s="5" t="inlineStr">
        <is>
          <t>Japan</t>
        </is>
      </c>
      <c r="E405" s="5" t="n">
        <v>2024</v>
      </c>
      <c r="F405" s="5" t="n">
        <v>0.1</v>
      </c>
      <c r="G405" s="5" t="n">
        <v>7.372</v>
      </c>
      <c r="H405" s="5" t="n">
        <v>1.868</v>
      </c>
      <c r="I405" s="5" t="n">
        <v>0.369</v>
      </c>
      <c r="J405" s="5" t="n">
        <v>7.741</v>
      </c>
      <c r="K405" s="5" t="n">
        <v>0</v>
      </c>
      <c r="L405" s="5" t="n">
        <v>1</v>
      </c>
      <c r="M405" s="5" t="n">
        <v>7.404</v>
      </c>
      <c r="N405" s="5" t="n">
        <v>4.033</v>
      </c>
      <c r="O405" s="5" t="n">
        <v>0.336</v>
      </c>
      <c r="P405" s="5" t="n">
        <v>7.741</v>
      </c>
      <c r="Q405" s="5" t="n">
        <v>0</v>
      </c>
      <c r="R405" s="5" t="n">
        <v>1</v>
      </c>
      <c r="S405" s="5" t="n">
        <v>13.453</v>
      </c>
      <c r="T405" s="5" t="n">
        <v>7.942</v>
      </c>
      <c r="U405" s="5" t="n">
        <v>0.532</v>
      </c>
      <c r="V405" s="5" t="n">
        <v>15.177</v>
      </c>
      <c r="W405" s="5" t="n">
        <v>0.1</v>
      </c>
      <c r="X405" s="5" t="n">
        <v>1</v>
      </c>
      <c r="Y405" s="5" t="n">
        <v>20.53</v>
      </c>
      <c r="Z405" s="5" t="n">
        <v>2.592</v>
      </c>
      <c r="AA405" s="5" t="n">
        <v>0.276</v>
      </c>
      <c r="AB405" s="5" t="n">
        <v>20.806</v>
      </c>
      <c r="AC405" s="5" t="n">
        <v>0</v>
      </c>
      <c r="AD405" s="5" t="n">
        <v>1</v>
      </c>
      <c r="AE405" s="5" t="n">
        <v>20.553</v>
      </c>
      <c r="AF405" s="5" t="n">
        <v>4.502</v>
      </c>
      <c r="AG405" s="5" t="n">
        <v>0.253</v>
      </c>
      <c r="AH405" s="5" t="n">
        <v>20.806</v>
      </c>
      <c r="AI405" s="5" t="n">
        <v>0</v>
      </c>
      <c r="AJ405" s="5" t="n">
        <v>1</v>
      </c>
      <c r="AK405" s="5" t="n">
        <v>22.154</v>
      </c>
      <c r="AL405" s="5" t="n">
        <v>11.268</v>
      </c>
      <c r="AM405" s="5" t="n">
        <v>-1.61</v>
      </c>
      <c r="AN405" s="5" t="n">
        <v>22.598</v>
      </c>
      <c r="AO405" s="5" t="n">
        <v>0.1</v>
      </c>
      <c r="AP405" s="5" t="n">
        <v>1</v>
      </c>
      <c r="AQ405" s="5" t="n">
        <v>0.72</v>
      </c>
      <c r="AR405" s="5" t="n">
        <v>0.132</v>
      </c>
      <c r="AS405" s="5" t="n">
        <v>0.254</v>
      </c>
      <c r="AT405" s="5" t="n">
        <v>1.072</v>
      </c>
      <c r="AU405" s="5" t="n">
        <v>0.1</v>
      </c>
      <c r="AV405" s="5" t="n">
        <v>1</v>
      </c>
      <c r="AW405" s="5" t="n">
        <v>0.734</v>
      </c>
      <c r="AX405" s="5" t="n">
        <v>0.132</v>
      </c>
      <c r="AY405" s="5" t="n">
        <v>0.155</v>
      </c>
      <c r="AZ405" s="5" t="n">
        <v>0.977</v>
      </c>
      <c r="BA405" s="5" t="n">
        <v>0.1</v>
      </c>
      <c r="BB405" s="5" t="n">
        <v>1</v>
      </c>
      <c r="BC405" s="5" t="n">
        <v>0.51</v>
      </c>
      <c r="BD405" s="5" t="n">
        <v>0.132</v>
      </c>
      <c r="BE405" s="5" t="n">
        <v>0.281</v>
      </c>
      <c r="BF405" s="5" t="n">
        <v>0.87</v>
      </c>
      <c r="BG405" s="5" t="n">
        <v>0.1</v>
      </c>
      <c r="BH405" s="5" t="n">
        <v>1</v>
      </c>
      <c r="BI405" s="5" t="n">
        <v>0.652</v>
      </c>
      <c r="BJ405" s="5" t="n">
        <v>0.132</v>
      </c>
      <c r="BK405" s="5" t="n">
        <v>-0.004</v>
      </c>
      <c r="BL405" s="5" t="n">
        <v>0.713</v>
      </c>
      <c r="BM405" s="5" t="n">
        <v>0.1</v>
      </c>
      <c r="BN405" s="5" t="n">
        <v>1</v>
      </c>
      <c r="BO405" s="5" t="n">
        <v>0</v>
      </c>
      <c r="BP405" s="5" t="n">
        <v>0.007</v>
      </c>
      <c r="BQ405" s="5" t="n">
        <v>0.135</v>
      </c>
      <c r="BR405" s="5" t="n">
        <v>0</v>
      </c>
      <c r="BS405" s="5" t="n">
        <v>1</v>
      </c>
      <c r="BT405" s="5" t="n">
        <v>0</v>
      </c>
      <c r="BU405" s="5" t="n">
        <v>0.004</v>
      </c>
      <c r="BV405" s="5" t="n">
        <v>0.189</v>
      </c>
      <c r="BW405" s="5" t="n">
        <v>0.1</v>
      </c>
      <c r="BX405" s="5" t="n">
        <v>0.833</v>
      </c>
      <c r="BY405" s="5" t="n">
        <v>13.646</v>
      </c>
      <c r="BZ405" s="5" t="n">
        <v>0</v>
      </c>
      <c r="CA405" s="5" t="n">
        <v>13.646</v>
      </c>
      <c r="CB405" s="5" t="n">
        <v>0</v>
      </c>
      <c r="CC405" s="5" t="n">
        <v>86.38500000000001</v>
      </c>
      <c r="CD405" s="5" t="n">
        <v>7.95</v>
      </c>
      <c r="CE405" s="5" t="n">
        <v>-3.654</v>
      </c>
      <c r="CF405" s="5" t="n">
        <v>91.005</v>
      </c>
      <c r="CG405" s="5" t="n">
        <v>0.1</v>
      </c>
      <c r="CH405" s="5" t="n">
        <v>1</v>
      </c>
      <c r="CI405" s="5" t="n">
        <v>0</v>
      </c>
      <c r="CJ405" s="5" t="n">
        <v>0</v>
      </c>
      <c r="CK405" s="5" t="n">
        <v>0</v>
      </c>
      <c r="CL405" s="5" t="n">
        <v>0</v>
      </c>
      <c r="CM405" s="5" t="n">
        <v>0</v>
      </c>
      <c r="CN405" s="5" t="n">
        <v>0.725</v>
      </c>
      <c r="CO405" s="5" t="n">
        <v>0.102</v>
      </c>
      <c r="CP405" s="5" t="n">
        <v>0</v>
      </c>
      <c r="CQ405" s="5" t="n">
        <v>1.387</v>
      </c>
      <c r="CR405" s="5" t="n">
        <v>0</v>
      </c>
      <c r="CS405" s="5" t="n">
        <v>2.457</v>
      </c>
      <c r="CT405" s="5" t="n">
        <v>5.511</v>
      </c>
      <c r="CU405" s="5" t="n">
        <v>11.183</v>
      </c>
    </row>
    <row r="406">
      <c r="A406" s="5" t="inlineStr">
        <is>
          <t>JOR2021</t>
        </is>
      </c>
      <c r="B406" s="5" t="inlineStr">
        <is>
          <t>JOR</t>
        </is>
      </c>
      <c r="C406" s="5" t="inlineStr">
        <is>
          <t>JOR</t>
        </is>
      </c>
      <c r="D406" s="5" t="inlineStr">
        <is>
          <t>Jordan</t>
        </is>
      </c>
      <c r="E406" s="5" t="n">
        <v>2021</v>
      </c>
      <c r="F406" s="5" t="n">
        <v>0.16</v>
      </c>
      <c r="G406" s="5" t="n">
        <v>5.897</v>
      </c>
      <c r="H406" s="5" t="n">
        <v>1.143</v>
      </c>
      <c r="I406" s="5" t="n">
        <v>0</v>
      </c>
      <c r="J406" s="5" t="n">
        <v>5.897</v>
      </c>
      <c r="K406" s="5" t="n">
        <v>0</v>
      </c>
      <c r="L406" s="5" t="n">
        <v>1</v>
      </c>
      <c r="M406" s="5" t="n">
        <v>7.964</v>
      </c>
      <c r="N406" s="5" t="n">
        <v>3.43</v>
      </c>
      <c r="O406" s="5" t="n">
        <v>0</v>
      </c>
      <c r="P406" s="5" t="n">
        <v>7.964</v>
      </c>
      <c r="Q406" s="5" t="n">
        <v>0</v>
      </c>
      <c r="R406" s="5" t="n">
        <v>1</v>
      </c>
      <c r="S406" s="5" t="n">
        <v>11.613</v>
      </c>
      <c r="T406" s="5" t="n">
        <v>6.86</v>
      </c>
      <c r="U406" s="5" t="n">
        <v>0</v>
      </c>
      <c r="V406" s="5" t="n">
        <v>13.471</v>
      </c>
      <c r="W406" s="5" t="n">
        <v>0.16</v>
      </c>
      <c r="X406" s="5" t="n">
        <v>1</v>
      </c>
      <c r="Y406" s="5" t="n">
        <v>12.117</v>
      </c>
      <c r="Z406" s="5" t="n">
        <v>1.947</v>
      </c>
      <c r="AA406" s="5" t="n">
        <v>-5.436</v>
      </c>
      <c r="AB406" s="5" t="n">
        <v>6.681</v>
      </c>
      <c r="AC406" s="5" t="n">
        <v>0</v>
      </c>
      <c r="AD406" s="5" t="n">
        <v>0</v>
      </c>
      <c r="AE406" s="5" t="n">
        <v>13.261</v>
      </c>
      <c r="AF406" s="5" t="n">
        <v>3.587</v>
      </c>
      <c r="AG406" s="5" t="n">
        <v>-6.58</v>
      </c>
      <c r="AH406" s="5" t="n">
        <v>6.681</v>
      </c>
      <c r="AI406" s="5" t="n">
        <v>0</v>
      </c>
      <c r="AJ406" s="5" t="n">
        <v>0</v>
      </c>
      <c r="AK406" s="5" t="n">
        <v>20.12</v>
      </c>
      <c r="AL406" s="5" t="n">
        <v>11.609</v>
      </c>
      <c r="AM406" s="5" t="n">
        <v>-12.82</v>
      </c>
      <c r="AN406" s="5" t="n">
        <v>7.3</v>
      </c>
      <c r="AO406" s="5" t="n">
        <v>0</v>
      </c>
      <c r="AP406" s="5" t="n">
        <v>0</v>
      </c>
      <c r="AQ406" s="5" t="n">
        <v>0.621</v>
      </c>
      <c r="AR406" s="5" t="n">
        <v>0.114</v>
      </c>
      <c r="AS406" s="5" t="n">
        <v>0.612</v>
      </c>
      <c r="AT406" s="5" t="n">
        <v>1.43</v>
      </c>
      <c r="AU406" s="5" t="n">
        <v>0.16</v>
      </c>
      <c r="AV406" s="5" t="n">
        <v>1</v>
      </c>
      <c r="AW406" s="5" t="n">
        <v>0.593</v>
      </c>
      <c r="AX406" s="5" t="n">
        <v>0.114</v>
      </c>
      <c r="AY406" s="5" t="n">
        <v>0.11</v>
      </c>
      <c r="AZ406" s="5" t="n">
        <v>0.8149999999999999</v>
      </c>
      <c r="BA406" s="5" t="n">
        <v>0.16</v>
      </c>
      <c r="BB406" s="5" t="n">
        <v>1</v>
      </c>
      <c r="BC406" s="5" t="n">
        <v>0.44</v>
      </c>
      <c r="BD406" s="5" t="n">
        <v>0.114</v>
      </c>
      <c r="BE406" s="5" t="n">
        <v>-0.076</v>
      </c>
      <c r="BF406" s="5" t="n">
        <v>0.423</v>
      </c>
      <c r="BG406" s="5" t="n">
        <v>0</v>
      </c>
      <c r="BH406" s="5" t="n">
        <v>0</v>
      </c>
      <c r="BI406" s="5" t="n">
        <v>0.5600000000000001</v>
      </c>
      <c r="BJ406" s="5" t="n">
        <v>0.114</v>
      </c>
      <c r="BK406" s="5" t="n">
        <v>0.105</v>
      </c>
      <c r="BL406" s="5" t="n">
        <v>0.772</v>
      </c>
      <c r="BM406" s="5" t="n">
        <v>0.16</v>
      </c>
      <c r="BN406" s="5" t="n">
        <v>1</v>
      </c>
      <c r="BO406" s="5" t="n">
        <v>0</v>
      </c>
      <c r="BP406" s="5" t="n">
        <v>0</v>
      </c>
      <c r="BQ406" s="5" t="n">
        <v>0.2</v>
      </c>
      <c r="BR406" s="5" t="n">
        <v>0</v>
      </c>
      <c r="BS406" s="5" t="n">
        <v>0.333</v>
      </c>
      <c r="BT406" s="5" t="n">
        <v>0</v>
      </c>
      <c r="BU406" s="5" t="n">
        <v>0</v>
      </c>
      <c r="BV406" s="5" t="n">
        <v>0.25</v>
      </c>
      <c r="BW406" s="5" t="n">
        <v>0.16</v>
      </c>
      <c r="BX406" s="5" t="n">
        <v>0.5</v>
      </c>
      <c r="BY406" s="5" t="n">
        <v>11.787</v>
      </c>
      <c r="BZ406" s="5" t="n">
        <v>0</v>
      </c>
      <c r="CA406" s="5" t="n">
        <v>11.787</v>
      </c>
      <c r="CB406" s="5" t="n">
        <v>0</v>
      </c>
      <c r="CC406" s="5" t="n">
        <v>81.69499999999999</v>
      </c>
      <c r="CD406" s="5" t="n">
        <v>7.95</v>
      </c>
      <c r="CE406" s="5" t="n">
        <v>-19.9</v>
      </c>
      <c r="CF406" s="5" t="n">
        <v>71.68300000000001</v>
      </c>
      <c r="CG406" s="5" t="n">
        <v>0</v>
      </c>
      <c r="CH406" s="5" t="n">
        <v>1</v>
      </c>
      <c r="CI406" s="5" t="n">
        <v>0</v>
      </c>
      <c r="CJ406" s="5" t="n">
        <v>0</v>
      </c>
      <c r="CK406" s="5" t="n">
        <v>0</v>
      </c>
      <c r="CL406" s="5" t="n">
        <v>0</v>
      </c>
      <c r="CM406" s="5" t="n">
        <v>0</v>
      </c>
      <c r="CN406" s="5" t="n">
        <v>0</v>
      </c>
      <c r="CO406" s="5" t="n">
        <v>0</v>
      </c>
      <c r="CP406" s="5" t="n">
        <v>0</v>
      </c>
      <c r="CQ406" s="5" t="n">
        <v>1.198</v>
      </c>
      <c r="CR406" s="5" t="n">
        <v>0</v>
      </c>
      <c r="CS406" s="5" t="n">
        <v>5.028</v>
      </c>
      <c r="CT406" s="5" t="n">
        <v>4.753</v>
      </c>
      <c r="CU406" s="5" t="n">
        <v>14.162</v>
      </c>
    </row>
    <row r="407">
      <c r="A407" s="5" t="inlineStr">
        <is>
          <t>JOR2022</t>
        </is>
      </c>
      <c r="B407" s="5" t="inlineStr">
        <is>
          <t>JOR</t>
        </is>
      </c>
      <c r="C407" s="5" t="inlineStr">
        <is>
          <t>JOR</t>
        </is>
      </c>
      <c r="D407" s="5" t="inlineStr">
        <is>
          <t>Jordan</t>
        </is>
      </c>
      <c r="E407" s="5" t="n">
        <v>2022</v>
      </c>
      <c r="F407" s="5" t="n">
        <v>0.16</v>
      </c>
      <c r="G407" s="5" t="n">
        <v>11.72</v>
      </c>
      <c r="H407" s="5" t="n">
        <v>1.235</v>
      </c>
      <c r="I407" s="5" t="n">
        <v>0</v>
      </c>
      <c r="J407" s="5" t="n">
        <v>11.72</v>
      </c>
      <c r="K407" s="5" t="n">
        <v>0</v>
      </c>
      <c r="L407" s="5" t="n">
        <v>1</v>
      </c>
      <c r="M407" s="5" t="n">
        <v>9.782999999999999</v>
      </c>
      <c r="N407" s="5" t="n">
        <v>3.704</v>
      </c>
      <c r="O407" s="5" t="n">
        <v>0</v>
      </c>
      <c r="P407" s="5" t="n">
        <v>9.782999999999999</v>
      </c>
      <c r="Q407" s="5" t="n">
        <v>0</v>
      </c>
      <c r="R407" s="5" t="n">
        <v>1</v>
      </c>
      <c r="S407" s="5" t="n">
        <v>17.893</v>
      </c>
      <c r="T407" s="5" t="n">
        <v>7.408</v>
      </c>
      <c r="U407" s="5" t="n">
        <v>0.212</v>
      </c>
      <c r="V407" s="5" t="n">
        <v>20.756</v>
      </c>
      <c r="W407" s="5" t="n">
        <v>0.16</v>
      </c>
      <c r="X407" s="5" t="n">
        <v>1</v>
      </c>
      <c r="Y407" s="5" t="n">
        <v>23.109</v>
      </c>
      <c r="Z407" s="5" t="n">
        <v>3.713</v>
      </c>
      <c r="AA407" s="5" t="n">
        <v>-15.732</v>
      </c>
      <c r="AB407" s="5" t="n">
        <v>7.377</v>
      </c>
      <c r="AC407" s="5" t="n">
        <v>0</v>
      </c>
      <c r="AD407" s="5" t="n">
        <v>0</v>
      </c>
      <c r="AE407" s="5" t="n">
        <v>24.32</v>
      </c>
      <c r="AF407" s="5" t="n">
        <v>6.578</v>
      </c>
      <c r="AG407" s="5" t="n">
        <v>-16.943</v>
      </c>
      <c r="AH407" s="5" t="n">
        <v>7.377</v>
      </c>
      <c r="AI407" s="5" t="n">
        <v>0</v>
      </c>
      <c r="AJ407" s="5" t="n">
        <v>0</v>
      </c>
      <c r="AK407" s="5" t="n">
        <v>31.586</v>
      </c>
      <c r="AL407" s="5" t="n">
        <v>18.225</v>
      </c>
      <c r="AM407" s="5" t="n">
        <v>-13.845</v>
      </c>
      <c r="AN407" s="5" t="n">
        <v>17.741</v>
      </c>
      <c r="AO407" s="5" t="n">
        <v>0</v>
      </c>
      <c r="AP407" s="5" t="n">
        <v>0</v>
      </c>
      <c r="AQ407" s="5" t="n">
        <v>0.847</v>
      </c>
      <c r="AR407" s="5" t="n">
        <v>0.123</v>
      </c>
      <c r="AS407" s="5" t="n">
        <v>0.5620000000000001</v>
      </c>
      <c r="AT407" s="5" t="n">
        <v>1.634</v>
      </c>
      <c r="AU407" s="5" t="n">
        <v>0.16</v>
      </c>
      <c r="AV407" s="5" t="n">
        <v>1</v>
      </c>
      <c r="AW407" s="5" t="n">
        <v>0.947</v>
      </c>
      <c r="AX407" s="5" t="n">
        <v>0.123</v>
      </c>
      <c r="AY407" s="5" t="n">
        <v>-0.073</v>
      </c>
      <c r="AZ407" s="5" t="n">
        <v>1.014</v>
      </c>
      <c r="BA407" s="5" t="n">
        <v>0.16</v>
      </c>
      <c r="BB407" s="5" t="n">
        <v>1</v>
      </c>
      <c r="BC407" s="5" t="n">
        <v>0.589</v>
      </c>
      <c r="BD407" s="5" t="n">
        <v>0.123</v>
      </c>
      <c r="BE407" s="5" t="n">
        <v>-0.224</v>
      </c>
      <c r="BF407" s="5" t="n">
        <v>0.423</v>
      </c>
      <c r="BG407" s="5" t="n">
        <v>0</v>
      </c>
      <c r="BH407" s="5" t="n">
        <v>0</v>
      </c>
      <c r="BI407" s="5" t="n">
        <v>0.6889999999999999</v>
      </c>
      <c r="BJ407" s="5" t="n">
        <v>0.123</v>
      </c>
      <c r="BK407" s="5" t="n">
        <v>0.183</v>
      </c>
      <c r="BL407" s="5" t="n">
        <v>1.011</v>
      </c>
      <c r="BM407" s="5" t="n">
        <v>0.16</v>
      </c>
      <c r="BN407" s="5" t="n">
        <v>1</v>
      </c>
      <c r="BO407" s="5" t="n">
        <v>0</v>
      </c>
      <c r="BP407" s="5" t="n">
        <v>0</v>
      </c>
      <c r="BQ407" s="5" t="n">
        <v>0.2</v>
      </c>
      <c r="BR407" s="5" t="n">
        <v>0</v>
      </c>
      <c r="BS407" s="5" t="n">
        <v>0.333</v>
      </c>
      <c r="BT407" s="5" t="n">
        <v>0</v>
      </c>
      <c r="BU407" s="5" t="n">
        <v>0</v>
      </c>
      <c r="BV407" s="5" t="n">
        <v>0.25</v>
      </c>
      <c r="BW407" s="5" t="n">
        <v>0.16</v>
      </c>
      <c r="BX407" s="5" t="n">
        <v>0.5</v>
      </c>
      <c r="BY407" s="5" t="n">
        <v>12.729</v>
      </c>
      <c r="BZ407" s="5" t="n">
        <v>0</v>
      </c>
      <c r="CA407" s="5" t="n">
        <v>12.729</v>
      </c>
      <c r="CB407" s="5" t="n">
        <v>0</v>
      </c>
      <c r="CC407" s="5" t="n">
        <v>102.477</v>
      </c>
      <c r="CD407" s="5" t="n">
        <v>7.95</v>
      </c>
      <c r="CE407" s="5" t="n">
        <v>-27.42</v>
      </c>
      <c r="CF407" s="5" t="n">
        <v>87.066</v>
      </c>
      <c r="CG407" s="5" t="n">
        <v>0</v>
      </c>
      <c r="CH407" s="5" t="n">
        <v>1</v>
      </c>
      <c r="CI407" s="5" t="n">
        <v>0</v>
      </c>
      <c r="CJ407" s="5" t="n">
        <v>0</v>
      </c>
      <c r="CK407" s="5" t="n">
        <v>0</v>
      </c>
      <c r="CL407" s="5" t="n">
        <v>0</v>
      </c>
      <c r="CM407" s="5" t="n">
        <v>0</v>
      </c>
      <c r="CN407" s="5" t="n">
        <v>0</v>
      </c>
      <c r="CO407" s="5" t="n">
        <v>0</v>
      </c>
      <c r="CP407" s="5" t="n">
        <v>0</v>
      </c>
      <c r="CQ407" s="5" t="n">
        <v>1.294</v>
      </c>
      <c r="CR407" s="5" t="n">
        <v>0.038</v>
      </c>
      <c r="CS407" s="5" t="n">
        <v>5.43</v>
      </c>
      <c r="CT407" s="5" t="n">
        <v>10.485</v>
      </c>
      <c r="CU407" s="5" t="n">
        <v>30.326</v>
      </c>
    </row>
    <row r="408">
      <c r="A408" s="5" t="inlineStr">
        <is>
          <t>JOR2023</t>
        </is>
      </c>
      <c r="B408" s="5" t="inlineStr">
        <is>
          <t>JOR</t>
        </is>
      </c>
      <c r="C408" s="5" t="inlineStr">
        <is>
          <t>JOR</t>
        </is>
      </c>
      <c r="D408" s="5" t="inlineStr">
        <is>
          <t>Jordan</t>
        </is>
      </c>
      <c r="E408" s="5" t="n">
        <v>2023</v>
      </c>
      <c r="F408" s="5" t="n">
        <v>0.16</v>
      </c>
      <c r="G408" s="5" t="n">
        <v>6.147</v>
      </c>
      <c r="H408" s="5" t="n">
        <v>1.286</v>
      </c>
      <c r="I408" s="5" t="n">
        <v>0</v>
      </c>
      <c r="J408" s="5" t="n">
        <v>6.147</v>
      </c>
      <c r="K408" s="5" t="n">
        <v>0</v>
      </c>
      <c r="L408" s="5" t="n">
        <v>1</v>
      </c>
      <c r="M408" s="5" t="n">
        <v>7.886</v>
      </c>
      <c r="N408" s="5" t="n">
        <v>3.857</v>
      </c>
      <c r="O408" s="5" t="n">
        <v>0</v>
      </c>
      <c r="P408" s="5" t="n">
        <v>7.886</v>
      </c>
      <c r="Q408" s="5" t="n">
        <v>0</v>
      </c>
      <c r="R408" s="5" t="n">
        <v>1</v>
      </c>
      <c r="S408" s="5" t="n">
        <v>12.575</v>
      </c>
      <c r="T408" s="5" t="n">
        <v>7.714</v>
      </c>
      <c r="U408" s="5" t="n">
        <v>0.223</v>
      </c>
      <c r="V408" s="5" t="n">
        <v>14.587</v>
      </c>
      <c r="W408" s="5" t="n">
        <v>0.16</v>
      </c>
      <c r="X408" s="5" t="n">
        <v>1</v>
      </c>
      <c r="Y408" s="5" t="n">
        <v>9.709</v>
      </c>
      <c r="Z408" s="5" t="n">
        <v>1.56</v>
      </c>
      <c r="AA408" s="5" t="n">
        <v>-3.112</v>
      </c>
      <c r="AB408" s="5" t="n">
        <v>6.597</v>
      </c>
      <c r="AC408" s="5" t="n">
        <v>0</v>
      </c>
      <c r="AD408" s="5" t="n">
        <v>0</v>
      </c>
      <c r="AE408" s="5" t="n">
        <v>10.969</v>
      </c>
      <c r="AF408" s="5" t="n">
        <v>2.967</v>
      </c>
      <c r="AG408" s="5" t="n">
        <v>-4.372</v>
      </c>
      <c r="AH408" s="5" t="n">
        <v>6.597</v>
      </c>
      <c r="AI408" s="5" t="n">
        <v>0</v>
      </c>
      <c r="AJ408" s="5" t="n">
        <v>0</v>
      </c>
      <c r="AK408" s="5" t="n">
        <v>18.53</v>
      </c>
      <c r="AL408" s="5" t="n">
        <v>10.692</v>
      </c>
      <c r="AM408" s="5" t="n">
        <v>-14.984</v>
      </c>
      <c r="AN408" s="5" t="n">
        <v>4.114</v>
      </c>
      <c r="AO408" s="5" t="n">
        <v>0</v>
      </c>
      <c r="AP408" s="5" t="n">
        <v>0</v>
      </c>
      <c r="AQ408" s="5" t="n">
        <v>0.749</v>
      </c>
      <c r="AR408" s="5" t="n">
        <v>0.129</v>
      </c>
      <c r="AS408" s="5" t="n">
        <v>0.673</v>
      </c>
      <c r="AT408" s="5" t="n">
        <v>1.649</v>
      </c>
      <c r="AU408" s="5" t="n">
        <v>0.16</v>
      </c>
      <c r="AV408" s="5" t="n">
        <v>1</v>
      </c>
      <c r="AW408" s="5" t="n">
        <v>0.783</v>
      </c>
      <c r="AX408" s="5" t="n">
        <v>0.129</v>
      </c>
      <c r="AY408" s="5" t="n">
        <v>0.154</v>
      </c>
      <c r="AZ408" s="5" t="n">
        <v>1.086</v>
      </c>
      <c r="BA408" s="5" t="n">
        <v>0.16</v>
      </c>
      <c r="BB408" s="5" t="n">
        <v>1</v>
      </c>
      <c r="BC408" s="5" t="n">
        <v>0.527</v>
      </c>
      <c r="BD408" s="5" t="n">
        <v>0.129</v>
      </c>
      <c r="BE408" s="5" t="n">
        <v>-0.163</v>
      </c>
      <c r="BF408" s="5" t="n">
        <v>0.423</v>
      </c>
      <c r="BG408" s="5" t="n">
        <v>0</v>
      </c>
      <c r="BH408" s="5" t="n">
        <v>0</v>
      </c>
      <c r="BI408" s="5" t="n">
        <v>0.64</v>
      </c>
      <c r="BJ408" s="5" t="n">
        <v>0.129</v>
      </c>
      <c r="BK408" s="5" t="n">
        <v>0.113</v>
      </c>
      <c r="BL408" s="5" t="n">
        <v>0.873</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13.254</v>
      </c>
      <c r="BZ408" s="5" t="n">
        <v>0</v>
      </c>
      <c r="CA408" s="5" t="n">
        <v>13.254</v>
      </c>
      <c r="CB408" s="5" t="n">
        <v>0</v>
      </c>
      <c r="CC408" s="5" t="n">
        <v>87.07899999999999</v>
      </c>
      <c r="CD408" s="5" t="n">
        <v>7.95</v>
      </c>
      <c r="CE408" s="5" t="n">
        <v>-18.965</v>
      </c>
      <c r="CF408" s="5" t="n">
        <v>79.012</v>
      </c>
      <c r="CG408" s="5" t="n">
        <v>0</v>
      </c>
      <c r="CH408" s="5" t="n">
        <v>1</v>
      </c>
      <c r="CI408" s="5" t="n">
        <v>0</v>
      </c>
      <c r="CJ408" s="5" t="n">
        <v>0</v>
      </c>
      <c r="CK408" s="5" t="n">
        <v>0</v>
      </c>
      <c r="CL408" s="5" t="n">
        <v>0</v>
      </c>
      <c r="CM408" s="5" t="n">
        <v>0</v>
      </c>
      <c r="CN408" s="5" t="n">
        <v>0</v>
      </c>
      <c r="CO408" s="5" t="n">
        <v>0</v>
      </c>
      <c r="CP408" s="5" t="n">
        <v>0</v>
      </c>
      <c r="CQ408" s="5" t="n">
        <v>1.348</v>
      </c>
      <c r="CR408" s="5" t="n">
        <v>0.04</v>
      </c>
      <c r="CS408" s="5" t="n">
        <v>5.654</v>
      </c>
      <c r="CT408" s="5" t="n">
        <v>4.861</v>
      </c>
      <c r="CU408" s="5" t="n">
        <v>10.622</v>
      </c>
    </row>
    <row r="409">
      <c r="A409" s="5" t="inlineStr">
        <is>
          <t>JOR2024</t>
        </is>
      </c>
      <c r="B409" s="5" t="inlineStr">
        <is>
          <t>JOR</t>
        </is>
      </c>
      <c r="C409" s="5" t="inlineStr">
        <is>
          <t>JOR</t>
        </is>
      </c>
      <c r="D409" s="5" t="inlineStr">
        <is>
          <t>Jordan</t>
        </is>
      </c>
      <c r="E409" s="5" t="n">
        <v>2024</v>
      </c>
      <c r="F409" s="5" t="n">
        <v>0.16</v>
      </c>
      <c r="G409" s="5" t="n">
        <v>5.575</v>
      </c>
      <c r="H409" s="5" t="n">
        <v>1.324</v>
      </c>
      <c r="I409" s="5" t="n">
        <v>0</v>
      </c>
      <c r="J409" s="5" t="n">
        <v>5.575</v>
      </c>
      <c r="K409" s="5" t="n">
        <v>0</v>
      </c>
      <c r="L409" s="5" t="n">
        <v>1</v>
      </c>
      <c r="M409" s="5" t="n">
        <v>7.124</v>
      </c>
      <c r="N409" s="5" t="n">
        <v>3.971</v>
      </c>
      <c r="O409" s="5" t="n">
        <v>0</v>
      </c>
      <c r="P409" s="5" t="n">
        <v>7.124</v>
      </c>
      <c r="Q409" s="5" t="n">
        <v>0</v>
      </c>
      <c r="R409" s="5" t="n">
        <v>1</v>
      </c>
      <c r="S409" s="5" t="n">
        <v>12.193</v>
      </c>
      <c r="T409" s="5" t="n">
        <v>7.942</v>
      </c>
      <c r="U409" s="5" t="n">
        <v>0.266</v>
      </c>
      <c r="V409" s="5" t="n">
        <v>14.144</v>
      </c>
      <c r="W409" s="5" t="n">
        <v>0.16</v>
      </c>
      <c r="X409" s="5" t="n">
        <v>1</v>
      </c>
      <c r="Y409" s="5" t="n">
        <v>8.787000000000001</v>
      </c>
      <c r="Z409" s="5" t="n">
        <v>1.412</v>
      </c>
      <c r="AA409" s="5" t="n">
        <v>-2.038</v>
      </c>
      <c r="AB409" s="5" t="n">
        <v>6.749</v>
      </c>
      <c r="AC409" s="5" t="n">
        <v>0</v>
      </c>
      <c r="AD409" s="5" t="n">
        <v>0</v>
      </c>
      <c r="AE409" s="5" t="n">
        <v>10.084</v>
      </c>
      <c r="AF409" s="5" t="n">
        <v>2.727</v>
      </c>
      <c r="AG409" s="5" t="n">
        <v>-3.335</v>
      </c>
      <c r="AH409" s="5" t="n">
        <v>6.749</v>
      </c>
      <c r="AI409" s="5" t="n">
        <v>0</v>
      </c>
      <c r="AJ409" s="5" t="n">
        <v>0</v>
      </c>
      <c r="AK409" s="5" t="n">
        <v>17.868</v>
      </c>
      <c r="AL409" s="5" t="n">
        <v>10.31</v>
      </c>
      <c r="AM409" s="5" t="n">
        <v>-14.396</v>
      </c>
      <c r="AN409" s="5" t="n">
        <v>4.028</v>
      </c>
      <c r="AO409" s="5" t="n">
        <v>0</v>
      </c>
      <c r="AP409" s="5" t="n">
        <v>0</v>
      </c>
      <c r="AQ409" s="5" t="n">
        <v>0.72</v>
      </c>
      <c r="AR409" s="5" t="n">
        <v>0.132</v>
      </c>
      <c r="AS409" s="5" t="n">
        <v>0.667</v>
      </c>
      <c r="AT409" s="5" t="n">
        <v>1.608</v>
      </c>
      <c r="AU409" s="5" t="n">
        <v>0.16</v>
      </c>
      <c r="AV409" s="5" t="n">
        <v>1</v>
      </c>
      <c r="AW409" s="5" t="n">
        <v>0.734</v>
      </c>
      <c r="AX409" s="5" t="n">
        <v>0.132</v>
      </c>
      <c r="AY409" s="5" t="n">
        <v>0.122</v>
      </c>
      <c r="AZ409" s="5" t="n">
        <v>0.993</v>
      </c>
      <c r="BA409" s="5" t="n">
        <v>0.16</v>
      </c>
      <c r="BB409" s="5" t="n">
        <v>1</v>
      </c>
      <c r="BC409" s="5" t="n">
        <v>0.51</v>
      </c>
      <c r="BD409" s="5" t="n">
        <v>0.132</v>
      </c>
      <c r="BE409" s="5" t="n">
        <v>-0.146</v>
      </c>
      <c r="BF409" s="5" t="n">
        <v>0.423</v>
      </c>
      <c r="BG409" s="5" t="n">
        <v>0</v>
      </c>
      <c r="BH409" s="5" t="n">
        <v>0</v>
      </c>
      <c r="BI409" s="5" t="n">
        <v>0.652</v>
      </c>
      <c r="BJ409" s="5" t="n">
        <v>0.132</v>
      </c>
      <c r="BK409" s="5" t="n">
        <v>0.101</v>
      </c>
      <c r="BL409" s="5" t="n">
        <v>0.873</v>
      </c>
      <c r="BM409" s="5" t="n">
        <v>0.16</v>
      </c>
      <c r="BN409" s="5" t="n">
        <v>1</v>
      </c>
      <c r="BO409" s="5" t="n">
        <v>0</v>
      </c>
      <c r="BP409" s="5" t="n">
        <v>0</v>
      </c>
      <c r="BQ409" s="5" t="n">
        <v>0.197</v>
      </c>
      <c r="BR409" s="5" t="n">
        <v>0</v>
      </c>
      <c r="BS409" s="5" t="n">
        <v>0.333</v>
      </c>
      <c r="BT409" s="5" t="n">
        <v>0</v>
      </c>
      <c r="BU409" s="5" t="n">
        <v>0</v>
      </c>
      <c r="BV409" s="5" t="n">
        <v>0.223</v>
      </c>
      <c r="BW409" s="5" t="n">
        <v>0.16</v>
      </c>
      <c r="BX409" s="5" t="n">
        <v>0.5</v>
      </c>
      <c r="BY409" s="5" t="n">
        <v>13.646</v>
      </c>
      <c r="BZ409" s="5" t="n">
        <v>0</v>
      </c>
      <c r="CA409" s="5" t="n">
        <v>13.646</v>
      </c>
      <c r="CB409" s="5" t="n">
        <v>0</v>
      </c>
      <c r="CC409" s="5" t="n">
        <v>86.38500000000001</v>
      </c>
      <c r="CD409" s="5" t="n">
        <v>7.95</v>
      </c>
      <c r="CE409" s="5" t="n">
        <v>-16.132</v>
      </c>
      <c r="CF409" s="5" t="n">
        <v>81.494</v>
      </c>
      <c r="CG409" s="5" t="n">
        <v>0</v>
      </c>
      <c r="CH409" s="5" t="n">
        <v>1</v>
      </c>
      <c r="CI409" s="5" t="n">
        <v>0</v>
      </c>
      <c r="CJ409" s="5" t="n">
        <v>0</v>
      </c>
      <c r="CK409" s="5" t="n">
        <v>0</v>
      </c>
      <c r="CL409" s="5" t="n">
        <v>0</v>
      </c>
      <c r="CM409" s="5" t="n">
        <v>0</v>
      </c>
      <c r="CN409" s="5" t="n">
        <v>0</v>
      </c>
      <c r="CO409" s="5" t="n">
        <v>0</v>
      </c>
      <c r="CP409" s="5" t="n">
        <v>0</v>
      </c>
      <c r="CQ409" s="5" t="n">
        <v>1.387</v>
      </c>
      <c r="CR409" s="5" t="n">
        <v>0.04</v>
      </c>
      <c r="CS409" s="5" t="n">
        <v>5.821</v>
      </c>
      <c r="CT409" s="5" t="n">
        <v>4.251</v>
      </c>
      <c r="CU409" s="5" t="n">
        <v>9.167999999999999</v>
      </c>
    </row>
    <row r="410">
      <c r="A410" s="5" t="inlineStr">
        <is>
          <t>KAZ2021</t>
        </is>
      </c>
      <c r="B410" s="5" t="inlineStr">
        <is>
          <t>KAZ</t>
        </is>
      </c>
      <c r="C410" s="5" t="inlineStr">
        <is>
          <t>KAZ</t>
        </is>
      </c>
      <c r="D410" s="5" t="inlineStr">
        <is>
          <t>Kazakhstan</t>
        </is>
      </c>
      <c r="E410" s="5" t="n">
        <v>2021</v>
      </c>
      <c r="F410" s="5" t="n">
        <v>0.12</v>
      </c>
      <c r="G410" s="5" t="n">
        <v>3.092</v>
      </c>
      <c r="H410" s="5" t="n">
        <v>0.588</v>
      </c>
      <c r="I410" s="5" t="n">
        <v>1.063</v>
      </c>
      <c r="J410" s="5" t="n">
        <v>4.155</v>
      </c>
      <c r="K410" s="5" t="n">
        <v>0</v>
      </c>
      <c r="L410" s="5" t="n">
        <v>1</v>
      </c>
      <c r="M410" s="5" t="n">
        <v>3.058</v>
      </c>
      <c r="N410" s="5" t="n">
        <v>1.764</v>
      </c>
      <c r="O410" s="5" t="n">
        <v>0.067</v>
      </c>
      <c r="P410" s="5" t="n">
        <v>3.125</v>
      </c>
      <c r="Q410" s="5" t="n">
        <v>0</v>
      </c>
      <c r="R410" s="5" t="n">
        <v>1</v>
      </c>
      <c r="S410" s="5" t="n">
        <v>1.004</v>
      </c>
      <c r="T410" s="5" t="n">
        <v>0.622</v>
      </c>
      <c r="U410" s="5" t="n">
        <v>0.003</v>
      </c>
      <c r="V410" s="5" t="n">
        <v>1.128</v>
      </c>
      <c r="W410" s="5" t="n">
        <v>0.12</v>
      </c>
      <c r="X410" s="5" t="n">
        <v>1</v>
      </c>
      <c r="Y410" s="5" t="n">
        <v>7.283</v>
      </c>
      <c r="Z410" s="5" t="n">
        <v>1.041</v>
      </c>
      <c r="AA410" s="5" t="n">
        <v>-6.017</v>
      </c>
      <c r="AB410" s="5" t="n">
        <v>1.266</v>
      </c>
      <c r="AC410" s="5" t="n">
        <v>0</v>
      </c>
      <c r="AD410" s="5" t="n">
        <v>0</v>
      </c>
      <c r="AE410" s="5" t="n">
        <v>7.922</v>
      </c>
      <c r="AF410" s="5" t="n">
        <v>1.932</v>
      </c>
      <c r="AG410" s="5" t="n">
        <v>-6.656</v>
      </c>
      <c r="AH410" s="5" t="n">
        <v>1.266</v>
      </c>
      <c r="AI410" s="5" t="n">
        <v>0</v>
      </c>
      <c r="AJ410" s="5" t="n">
        <v>0</v>
      </c>
      <c r="AK410" s="5" t="n">
        <v>11.757</v>
      </c>
      <c r="AL410" s="5" t="n">
        <v>6.311</v>
      </c>
      <c r="AM410" s="5" t="n">
        <v>-10.356</v>
      </c>
      <c r="AN410" s="5" t="n">
        <v>1.569</v>
      </c>
      <c r="AO410" s="5" t="n">
        <v>0</v>
      </c>
      <c r="AP410" s="5" t="n">
        <v>0</v>
      </c>
      <c r="AQ410" s="5" t="n">
        <v>0.619</v>
      </c>
      <c r="AR410" s="5" t="n">
        <v>0.114</v>
      </c>
      <c r="AS410" s="5" t="n">
        <v>-0.241</v>
      </c>
      <c r="AT410" s="5" t="n">
        <v>0.423</v>
      </c>
      <c r="AU410" s="5" t="n">
        <v>0</v>
      </c>
      <c r="AV410" s="5" t="n">
        <v>0</v>
      </c>
      <c r="AW410" s="5" t="n">
        <v>0.599</v>
      </c>
      <c r="AX410" s="5" t="n">
        <v>0.114</v>
      </c>
      <c r="AY410" s="5" t="n">
        <v>-0.14</v>
      </c>
      <c r="AZ410" s="5" t="n">
        <v>0.515</v>
      </c>
      <c r="BA410" s="5" t="n">
        <v>0</v>
      </c>
      <c r="BB410" s="5" t="n">
        <v>1</v>
      </c>
      <c r="BC410" s="5" t="n">
        <v>0.439</v>
      </c>
      <c r="BD410" s="5" t="n">
        <v>0.114</v>
      </c>
      <c r="BE410" s="5" t="n">
        <v>-0.349</v>
      </c>
      <c r="BF410" s="5" t="n">
        <v>0.09</v>
      </c>
      <c r="BG410" s="5" t="n">
        <v>0</v>
      </c>
      <c r="BH410" s="5" t="n">
        <v>0</v>
      </c>
      <c r="BI410" s="5" t="n">
        <v>0.505</v>
      </c>
      <c r="BJ410" s="5" t="n">
        <v>0.114</v>
      </c>
      <c r="BK410" s="5" t="n">
        <v>0.004</v>
      </c>
      <c r="BL410" s="5" t="n">
        <v>0.57</v>
      </c>
      <c r="BM410" s="5" t="n">
        <v>0.12</v>
      </c>
      <c r="BN410" s="5" t="n">
        <v>1</v>
      </c>
      <c r="BO410" s="5" t="n">
        <v>0</v>
      </c>
      <c r="BP410" s="5" t="n">
        <v>-0.039</v>
      </c>
      <c r="BQ410" s="5" t="n">
        <v>0.059</v>
      </c>
      <c r="BR410" s="5" t="n">
        <v>0</v>
      </c>
      <c r="BS410" s="5" t="n">
        <v>0.833</v>
      </c>
      <c r="BT410" s="5" t="n">
        <v>0</v>
      </c>
      <c r="BU410" s="5" t="n">
        <v>-0.039</v>
      </c>
      <c r="BV410" s="5" t="n">
        <v>0.037</v>
      </c>
      <c r="BW410" s="5" t="n">
        <v>0</v>
      </c>
      <c r="BX410" s="5" t="n">
        <v>0.667</v>
      </c>
      <c r="BY410" s="5" t="n">
        <v>11.787</v>
      </c>
      <c r="BZ410" s="5" t="n">
        <v>0</v>
      </c>
      <c r="CA410" s="5" t="n">
        <v>11.787</v>
      </c>
      <c r="CB410" s="5" t="n">
        <v>0</v>
      </c>
      <c r="CC410" s="5" t="n">
        <v>78.125</v>
      </c>
      <c r="CD410" s="5" t="n">
        <v>7.95</v>
      </c>
      <c r="CE410" s="5" t="n">
        <v>-2.386</v>
      </c>
      <c r="CF410" s="5" t="n">
        <v>84.828</v>
      </c>
      <c r="CG410" s="5" t="n">
        <v>0.12</v>
      </c>
      <c r="CH410" s="5" t="n">
        <v>1</v>
      </c>
      <c r="CI410" s="5" t="n">
        <v>0</v>
      </c>
      <c r="CJ410" s="5" t="n">
        <v>0</v>
      </c>
      <c r="CK410" s="5" t="n">
        <v>0</v>
      </c>
      <c r="CL410" s="5" t="n">
        <v>0</v>
      </c>
      <c r="CM410" s="5" t="n">
        <v>0</v>
      </c>
      <c r="CN410" s="5" t="n">
        <v>0</v>
      </c>
      <c r="CO410" s="5" t="n">
        <v>0</v>
      </c>
      <c r="CP410" s="5" t="n">
        <v>0.971</v>
      </c>
      <c r="CQ410" s="5" t="n">
        <v>1.198</v>
      </c>
      <c r="CR410" s="5" t="n">
        <v>0.882</v>
      </c>
      <c r="CS410" s="5" t="n">
        <v>6.634</v>
      </c>
      <c r="CT410" s="5" t="n">
        <v>4.41</v>
      </c>
      <c r="CU410" s="5" t="n">
        <v>14.129</v>
      </c>
    </row>
    <row r="411">
      <c r="A411" s="5" t="inlineStr">
        <is>
          <t>KAZ2022</t>
        </is>
      </c>
      <c r="B411" s="5" t="inlineStr">
        <is>
          <t>KAZ</t>
        </is>
      </c>
      <c r="C411" s="5" t="inlineStr">
        <is>
          <t>KAZ</t>
        </is>
      </c>
      <c r="D411" s="5" t="inlineStr">
        <is>
          <t>Kazakhstan</t>
        </is>
      </c>
      <c r="E411" s="5" t="n">
        <v>2022</v>
      </c>
      <c r="F411" s="5" t="n">
        <v>0.12</v>
      </c>
      <c r="G411" s="5" t="n">
        <v>3.29</v>
      </c>
      <c r="H411" s="5" t="n">
        <v>0.625</v>
      </c>
      <c r="I411" s="5" t="n">
        <v>1.186</v>
      </c>
      <c r="J411" s="5" t="n">
        <v>4.476</v>
      </c>
      <c r="K411" s="5" t="n">
        <v>0</v>
      </c>
      <c r="L411" s="5" t="n">
        <v>1</v>
      </c>
      <c r="M411" s="5" t="n">
        <v>3.233</v>
      </c>
      <c r="N411" s="5" t="n">
        <v>1.876</v>
      </c>
      <c r="O411" s="5" t="n">
        <v>0.107</v>
      </c>
      <c r="P411" s="5" t="n">
        <v>3.34</v>
      </c>
      <c r="Q411" s="5" t="n">
        <v>0</v>
      </c>
      <c r="R411" s="5" t="n">
        <v>1</v>
      </c>
      <c r="S411" s="5" t="n">
        <v>1.007</v>
      </c>
      <c r="T411" s="5" t="n">
        <v>0.493</v>
      </c>
      <c r="U411" s="5" t="n">
        <v>0.004</v>
      </c>
      <c r="V411" s="5" t="n">
        <v>1.133</v>
      </c>
      <c r="W411" s="5" t="n">
        <v>0.12</v>
      </c>
      <c r="X411" s="5" t="n">
        <v>1</v>
      </c>
      <c r="Y411" s="5" t="n">
        <v>7.793</v>
      </c>
      <c r="Z411" s="5" t="n">
        <v>1.114</v>
      </c>
      <c r="AA411" s="5" t="n">
        <v>-6.568</v>
      </c>
      <c r="AB411" s="5" t="n">
        <v>1.226</v>
      </c>
      <c r="AC411" s="5" t="n">
        <v>0</v>
      </c>
      <c r="AD411" s="5" t="n">
        <v>0</v>
      </c>
      <c r="AE411" s="5" t="n">
        <v>8.445</v>
      </c>
      <c r="AF411" s="5" t="n">
        <v>2.06</v>
      </c>
      <c r="AG411" s="5" t="n">
        <v>-7.22</v>
      </c>
      <c r="AH411" s="5" t="n">
        <v>1.226</v>
      </c>
      <c r="AI411" s="5" t="n">
        <v>0</v>
      </c>
      <c r="AJ411" s="5" t="n">
        <v>0</v>
      </c>
      <c r="AK411" s="5" t="n">
        <v>12.359</v>
      </c>
      <c r="AL411" s="5" t="n">
        <v>6.633</v>
      </c>
      <c r="AM411" s="5" t="n">
        <v>-11.021</v>
      </c>
      <c r="AN411" s="5" t="n">
        <v>1.498</v>
      </c>
      <c r="AO411" s="5" t="n">
        <v>0</v>
      </c>
      <c r="AP411" s="5" t="n">
        <v>0</v>
      </c>
      <c r="AQ411" s="5" t="n">
        <v>0.861</v>
      </c>
      <c r="AR411" s="5" t="n">
        <v>0.123</v>
      </c>
      <c r="AS411" s="5" t="n">
        <v>-0.492</v>
      </c>
      <c r="AT411" s="5" t="n">
        <v>0.413</v>
      </c>
      <c r="AU411" s="5" t="n">
        <v>0</v>
      </c>
      <c r="AV411" s="5" t="n">
        <v>0</v>
      </c>
      <c r="AW411" s="5" t="n">
        <v>0.986</v>
      </c>
      <c r="AX411" s="5" t="n">
        <v>0.123</v>
      </c>
      <c r="AY411" s="5" t="n">
        <v>-0.46</v>
      </c>
      <c r="AZ411" s="5" t="n">
        <v>0.589</v>
      </c>
      <c r="BA411" s="5" t="n">
        <v>0</v>
      </c>
      <c r="BB411" s="5" t="n">
        <v>1</v>
      </c>
      <c r="BC411" s="5" t="n">
        <v>0.598</v>
      </c>
      <c r="BD411" s="5" t="n">
        <v>0.123</v>
      </c>
      <c r="BE411" s="5" t="n">
        <v>-0.466</v>
      </c>
      <c r="BF411" s="5" t="n">
        <v>0.147</v>
      </c>
      <c r="BG411" s="5" t="n">
        <v>0</v>
      </c>
      <c r="BH411" s="5" t="n">
        <v>0</v>
      </c>
      <c r="BI411" s="5" t="n">
        <v>0.612</v>
      </c>
      <c r="BJ411" s="5" t="n">
        <v>0.123</v>
      </c>
      <c r="BK411" s="5" t="n">
        <v>0.016</v>
      </c>
      <c r="BL411" s="5" t="n">
        <v>0.697</v>
      </c>
      <c r="BM411" s="5" t="n">
        <v>0.12</v>
      </c>
      <c r="BN411" s="5" t="n">
        <v>1</v>
      </c>
      <c r="BO411" s="5" t="n">
        <v>0</v>
      </c>
      <c r="BP411" s="5" t="n">
        <v>-0.039</v>
      </c>
      <c r="BQ411" s="5" t="n">
        <v>0.055</v>
      </c>
      <c r="BR411" s="5" t="n">
        <v>0</v>
      </c>
      <c r="BS411" s="5" t="n">
        <v>0.833</v>
      </c>
      <c r="BT411" s="5" t="n">
        <v>0</v>
      </c>
      <c r="BU411" s="5" t="n">
        <v>-0.039</v>
      </c>
      <c r="BV411" s="5" t="n">
        <v>0.034</v>
      </c>
      <c r="BW411" s="5" t="n">
        <v>0</v>
      </c>
      <c r="BX411" s="5" t="n">
        <v>0.667</v>
      </c>
      <c r="BY411" s="5" t="n">
        <v>12.729</v>
      </c>
      <c r="BZ411" s="5" t="n">
        <v>0</v>
      </c>
      <c r="CA411" s="5" t="n">
        <v>12.729</v>
      </c>
      <c r="CB411" s="5" t="n">
        <v>0</v>
      </c>
      <c r="CC411" s="5" t="n">
        <v>97.90000000000001</v>
      </c>
      <c r="CD411" s="5" t="n">
        <v>7.95</v>
      </c>
      <c r="CE411" s="5" t="n">
        <v>-4.784</v>
      </c>
      <c r="CF411" s="5" t="n">
        <v>103.372</v>
      </c>
      <c r="CG411" s="5" t="n">
        <v>0.12</v>
      </c>
      <c r="CH411" s="5" t="n">
        <v>1</v>
      </c>
      <c r="CI411" s="5" t="n">
        <v>0</v>
      </c>
      <c r="CJ411" s="5" t="n">
        <v>0</v>
      </c>
      <c r="CK411" s="5" t="n">
        <v>0</v>
      </c>
      <c r="CL411" s="5" t="n">
        <v>0</v>
      </c>
      <c r="CM411" s="5" t="n">
        <v>0</v>
      </c>
      <c r="CN411" s="5" t="n">
        <v>0</v>
      </c>
      <c r="CO411" s="5" t="n">
        <v>0</v>
      </c>
      <c r="CP411" s="5" t="n">
        <v>0.987</v>
      </c>
      <c r="CQ411" s="5" t="n">
        <v>1.294</v>
      </c>
      <c r="CR411" s="5" t="n">
        <v>0.944</v>
      </c>
      <c r="CS411" s="5" t="n">
        <v>7.164</v>
      </c>
      <c r="CT411" s="5" t="n">
        <v>5.842</v>
      </c>
      <c r="CU411" s="5" t="n">
        <v>28.059</v>
      </c>
    </row>
    <row r="412">
      <c r="A412" s="5" t="inlineStr">
        <is>
          <t>KAZ2023</t>
        </is>
      </c>
      <c r="B412" s="5" t="inlineStr">
        <is>
          <t>KAZ</t>
        </is>
      </c>
      <c r="C412" s="5" t="inlineStr">
        <is>
          <t>KAZ</t>
        </is>
      </c>
      <c r="D412" s="5" t="inlineStr">
        <is>
          <t>Kazakhstan</t>
        </is>
      </c>
      <c r="E412" s="5" t="n">
        <v>2023</v>
      </c>
      <c r="F412" s="5" t="n">
        <v>0.12</v>
      </c>
      <c r="G412" s="5" t="n">
        <v>3.393</v>
      </c>
      <c r="H412" s="5" t="n">
        <v>0.652</v>
      </c>
      <c r="I412" s="5" t="n">
        <v>1.236</v>
      </c>
      <c r="J412" s="5" t="n">
        <v>4.63</v>
      </c>
      <c r="K412" s="5" t="n">
        <v>0</v>
      </c>
      <c r="L412" s="5" t="n">
        <v>1</v>
      </c>
      <c r="M412" s="5" t="n">
        <v>3.34</v>
      </c>
      <c r="N412" s="5" t="n">
        <v>1.955</v>
      </c>
      <c r="O412" s="5" t="n">
        <v>0.113</v>
      </c>
      <c r="P412" s="5" t="n">
        <v>3.453</v>
      </c>
      <c r="Q412" s="5" t="n">
        <v>0</v>
      </c>
      <c r="R412" s="5" t="n">
        <v>1</v>
      </c>
      <c r="S412" s="5" t="n">
        <v>1.098</v>
      </c>
      <c r="T412" s="5" t="n">
        <v>0.6889999999999999</v>
      </c>
      <c r="U412" s="5" t="n">
        <v>0.002</v>
      </c>
      <c r="V412" s="5" t="n">
        <v>1.233</v>
      </c>
      <c r="W412" s="5" t="n">
        <v>0.12</v>
      </c>
      <c r="X412" s="5" t="n">
        <v>1</v>
      </c>
      <c r="Y412" s="5" t="n">
        <v>8.026</v>
      </c>
      <c r="Z412" s="5" t="n">
        <v>1.147</v>
      </c>
      <c r="AA412" s="5" t="n">
        <v>-6.673</v>
      </c>
      <c r="AB412" s="5" t="n">
        <v>1.352</v>
      </c>
      <c r="AC412" s="5" t="n">
        <v>0</v>
      </c>
      <c r="AD412" s="5" t="n">
        <v>0</v>
      </c>
      <c r="AE412" s="5" t="n">
        <v>8.680999999999999</v>
      </c>
      <c r="AF412" s="5" t="n">
        <v>2.117</v>
      </c>
      <c r="AG412" s="5" t="n">
        <v>-7.329</v>
      </c>
      <c r="AH412" s="5" t="n">
        <v>1.352</v>
      </c>
      <c r="AI412" s="5" t="n">
        <v>0</v>
      </c>
      <c r="AJ412" s="5" t="n">
        <v>0</v>
      </c>
      <c r="AK412" s="5" t="n">
        <v>12.613</v>
      </c>
      <c r="AL412" s="5" t="n">
        <v>6.77</v>
      </c>
      <c r="AM412" s="5" t="n">
        <v>-11.139</v>
      </c>
      <c r="AN412" s="5" t="n">
        <v>1.652</v>
      </c>
      <c r="AO412" s="5" t="n">
        <v>0</v>
      </c>
      <c r="AP412" s="5" t="n">
        <v>0</v>
      </c>
      <c r="AQ412" s="5" t="n">
        <v>0.76</v>
      </c>
      <c r="AR412" s="5" t="n">
        <v>0.129</v>
      </c>
      <c r="AS412" s="5" t="n">
        <v>-0.341</v>
      </c>
      <c r="AT412" s="5" t="n">
        <v>0.47</v>
      </c>
      <c r="AU412" s="5" t="n">
        <v>0</v>
      </c>
      <c r="AV412" s="5" t="n">
        <v>0</v>
      </c>
      <c r="AW412" s="5" t="n">
        <v>0.8110000000000001</v>
      </c>
      <c r="AX412" s="5" t="n">
        <v>0.129</v>
      </c>
      <c r="AY412" s="5" t="n">
        <v>-0.165</v>
      </c>
      <c r="AZ412" s="5" t="n">
        <v>0.724</v>
      </c>
      <c r="BA412" s="5" t="n">
        <v>0</v>
      </c>
      <c r="BB412" s="5" t="n">
        <v>1</v>
      </c>
      <c r="BC412" s="5" t="n">
        <v>0.535</v>
      </c>
      <c r="BD412" s="5" t="n">
        <v>0.129</v>
      </c>
      <c r="BE412" s="5" t="n">
        <v>-0.391</v>
      </c>
      <c r="BF412" s="5" t="n">
        <v>0.161</v>
      </c>
      <c r="BG412" s="5" t="n">
        <v>0</v>
      </c>
      <c r="BH412" s="5" t="n">
        <v>0</v>
      </c>
      <c r="BI412" s="5" t="n">
        <v>0.579</v>
      </c>
      <c r="BJ412" s="5" t="n">
        <v>0.129</v>
      </c>
      <c r="BK412" s="5" t="n">
        <v>0.017</v>
      </c>
      <c r="BL412" s="5" t="n">
        <v>0.66</v>
      </c>
      <c r="BM412" s="5" t="n">
        <v>0.12</v>
      </c>
      <c r="BN412" s="5" t="n">
        <v>1</v>
      </c>
      <c r="BO412" s="5" t="n">
        <v>0</v>
      </c>
      <c r="BP412" s="5" t="n">
        <v>-0.039</v>
      </c>
      <c r="BQ412" s="5" t="n">
        <v>0.08400000000000001</v>
      </c>
      <c r="BR412" s="5" t="n">
        <v>0</v>
      </c>
      <c r="BS412" s="5" t="n">
        <v>0.833</v>
      </c>
      <c r="BT412" s="5" t="n">
        <v>0</v>
      </c>
      <c r="BU412" s="5" t="n">
        <v>-0.039</v>
      </c>
      <c r="BV412" s="5" t="n">
        <v>0.056</v>
      </c>
      <c r="BW412" s="5" t="n">
        <v>0</v>
      </c>
      <c r="BX412" s="5" t="n">
        <v>0.667</v>
      </c>
      <c r="BY412" s="5" t="n">
        <v>13.254</v>
      </c>
      <c r="BZ412" s="5" t="n">
        <v>0</v>
      </c>
      <c r="CA412" s="5" t="n">
        <v>13.254</v>
      </c>
      <c r="CB412" s="5" t="n">
        <v>0</v>
      </c>
      <c r="CC412" s="5" t="n">
        <v>83.248</v>
      </c>
      <c r="CD412" s="5" t="n">
        <v>7.95</v>
      </c>
      <c r="CE412" s="5" t="n">
        <v>-9.756</v>
      </c>
      <c r="CF412" s="5" t="n">
        <v>81.232</v>
      </c>
      <c r="CG412" s="5" t="n">
        <v>0.12</v>
      </c>
      <c r="CH412" s="5" t="n">
        <v>1</v>
      </c>
      <c r="CI412" s="5" t="n">
        <v>0</v>
      </c>
      <c r="CJ412" s="5" t="n">
        <v>0</v>
      </c>
      <c r="CK412" s="5" t="n">
        <v>0</v>
      </c>
      <c r="CL412" s="5" t="n">
        <v>0</v>
      </c>
      <c r="CM412" s="5" t="n">
        <v>0</v>
      </c>
      <c r="CN412" s="5" t="n">
        <v>0</v>
      </c>
      <c r="CO412" s="5" t="n">
        <v>0</v>
      </c>
      <c r="CP412" s="5" t="n">
        <v>0.986</v>
      </c>
      <c r="CQ412" s="5" t="n">
        <v>1.348</v>
      </c>
      <c r="CR412" s="5" t="n">
        <v>0.98</v>
      </c>
      <c r="CS412" s="5" t="n">
        <v>7.46</v>
      </c>
      <c r="CT412" s="5" t="n">
        <v>3.466</v>
      </c>
      <c r="CU412" s="5" t="n">
        <v>9.260999999999999</v>
      </c>
    </row>
    <row r="413">
      <c r="A413" s="5" t="inlineStr">
        <is>
          <t>KAZ2024</t>
        </is>
      </c>
      <c r="B413" s="5" t="inlineStr">
        <is>
          <t>KAZ</t>
        </is>
      </c>
      <c r="C413" s="5" t="inlineStr">
        <is>
          <t>KAZ</t>
        </is>
      </c>
      <c r="D413" s="5" t="inlineStr">
        <is>
          <t>Kazakhstan</t>
        </is>
      </c>
      <c r="E413" s="5" t="n">
        <v>2024</v>
      </c>
      <c r="F413" s="5" t="n">
        <v>0.12</v>
      </c>
      <c r="G413" s="5" t="n">
        <v>3.486</v>
      </c>
      <c r="H413" s="5" t="n">
        <v>0.671</v>
      </c>
      <c r="I413" s="5" t="n">
        <v>1.267</v>
      </c>
      <c r="J413" s="5" t="n">
        <v>4.753</v>
      </c>
      <c r="K413" s="5" t="n">
        <v>0</v>
      </c>
      <c r="L413" s="5" t="n">
        <v>1</v>
      </c>
      <c r="M413" s="5" t="n">
        <v>3.425</v>
      </c>
      <c r="N413" s="5" t="n">
        <v>2.013</v>
      </c>
      <c r="O413" s="5" t="n">
        <v>0.11</v>
      </c>
      <c r="P413" s="5" t="n">
        <v>3.535</v>
      </c>
      <c r="Q413" s="5" t="n">
        <v>0</v>
      </c>
      <c r="R413" s="5" t="n">
        <v>1</v>
      </c>
      <c r="S413" s="5" t="n">
        <v>1.167</v>
      </c>
      <c r="T413" s="5" t="n">
        <v>0.773</v>
      </c>
      <c r="U413" s="5" t="n">
        <v>0.002</v>
      </c>
      <c r="V413" s="5" t="n">
        <v>1.309</v>
      </c>
      <c r="W413" s="5" t="n">
        <v>0.12</v>
      </c>
      <c r="X413" s="5" t="n">
        <v>1</v>
      </c>
      <c r="Y413" s="5" t="n">
        <v>8.180999999999999</v>
      </c>
      <c r="Z413" s="5" t="n">
        <v>1.169</v>
      </c>
      <c r="AA413" s="5" t="n">
        <v>-6.675</v>
      </c>
      <c r="AB413" s="5" t="n">
        <v>1.506</v>
      </c>
      <c r="AC413" s="5" t="n">
        <v>0</v>
      </c>
      <c r="AD413" s="5" t="n">
        <v>0</v>
      </c>
      <c r="AE413" s="5" t="n">
        <v>8.856</v>
      </c>
      <c r="AF413" s="5" t="n">
        <v>2.16</v>
      </c>
      <c r="AG413" s="5" t="n">
        <v>-7.349</v>
      </c>
      <c r="AH413" s="5" t="n">
        <v>1.506</v>
      </c>
      <c r="AI413" s="5" t="n">
        <v>0</v>
      </c>
      <c r="AJ413" s="5" t="n">
        <v>0</v>
      </c>
      <c r="AK413" s="5" t="n">
        <v>12.904</v>
      </c>
      <c r="AL413" s="5" t="n">
        <v>6.926</v>
      </c>
      <c r="AM413" s="5" t="n">
        <v>-11.357</v>
      </c>
      <c r="AN413" s="5" t="n">
        <v>1.733</v>
      </c>
      <c r="AO413" s="5" t="n">
        <v>0</v>
      </c>
      <c r="AP413" s="5" t="n">
        <v>0</v>
      </c>
      <c r="AQ413" s="5" t="n">
        <v>0.724</v>
      </c>
      <c r="AR413" s="5" t="n">
        <v>0.132</v>
      </c>
      <c r="AS413" s="5" t="n">
        <v>-0.287</v>
      </c>
      <c r="AT413" s="5" t="n">
        <v>0.49</v>
      </c>
      <c r="AU413" s="5" t="n">
        <v>0</v>
      </c>
      <c r="AV413" s="5" t="n">
        <v>0</v>
      </c>
      <c r="AW413" s="5" t="n">
        <v>0.75</v>
      </c>
      <c r="AX413" s="5" t="n">
        <v>0.132</v>
      </c>
      <c r="AY413" s="5" t="n">
        <v>-0.121</v>
      </c>
      <c r="AZ413" s="5" t="n">
        <v>0.705</v>
      </c>
      <c r="BA413" s="5" t="n">
        <v>0</v>
      </c>
      <c r="BB413" s="5" t="n">
        <v>1</v>
      </c>
      <c r="BC413" s="5" t="n">
        <v>0.513</v>
      </c>
      <c r="BD413" s="5" t="n">
        <v>0.132</v>
      </c>
      <c r="BE413" s="5" t="n">
        <v>-0.356</v>
      </c>
      <c r="BF413" s="5" t="n">
        <v>0.176</v>
      </c>
      <c r="BG413" s="5" t="n">
        <v>0</v>
      </c>
      <c r="BH413" s="5" t="n">
        <v>0</v>
      </c>
      <c r="BI413" s="5" t="n">
        <v>0.591</v>
      </c>
      <c r="BJ413" s="5" t="n">
        <v>0.132</v>
      </c>
      <c r="BK413" s="5" t="n">
        <v>0.02</v>
      </c>
      <c r="BL413" s="5" t="n">
        <v>0.673</v>
      </c>
      <c r="BM413" s="5" t="n">
        <v>0.12</v>
      </c>
      <c r="BN413" s="5" t="n">
        <v>1</v>
      </c>
      <c r="BO413" s="5" t="n">
        <v>0</v>
      </c>
      <c r="BP413" s="5" t="n">
        <v>-0.041</v>
      </c>
      <c r="BQ413" s="5" t="n">
        <v>0.078</v>
      </c>
      <c r="BR413" s="5" t="n">
        <v>0</v>
      </c>
      <c r="BS413" s="5" t="n">
        <v>0.833</v>
      </c>
      <c r="BT413" s="5" t="n">
        <v>0</v>
      </c>
      <c r="BU413" s="5" t="n">
        <v>-0.041</v>
      </c>
      <c r="BV413" s="5" t="n">
        <v>0.058</v>
      </c>
      <c r="BW413" s="5" t="n">
        <v>0</v>
      </c>
      <c r="BX413" s="5" t="n">
        <v>0.667</v>
      </c>
      <c r="BY413" s="5" t="n">
        <v>13.646</v>
      </c>
      <c r="BZ413" s="5" t="n">
        <v>0</v>
      </c>
      <c r="CA413" s="5" t="n">
        <v>13.646</v>
      </c>
      <c r="CB413" s="5" t="n">
        <v>0</v>
      </c>
      <c r="CC413" s="5" t="n">
        <v>82.58799999999999</v>
      </c>
      <c r="CD413" s="5" t="n">
        <v>7.95</v>
      </c>
      <c r="CE413" s="5" t="n">
        <v>-9.571999999999999</v>
      </c>
      <c r="CF413" s="5" t="n">
        <v>80.46299999999999</v>
      </c>
      <c r="CG413" s="5" t="n">
        <v>0.12</v>
      </c>
      <c r="CH413" s="5" t="n">
        <v>1</v>
      </c>
      <c r="CI413" s="5" t="n">
        <v>0</v>
      </c>
      <c r="CJ413" s="5" t="n">
        <v>0</v>
      </c>
      <c r="CK413" s="5" t="n">
        <v>0</v>
      </c>
      <c r="CL413" s="5" t="n">
        <v>0</v>
      </c>
      <c r="CM413" s="5" t="n">
        <v>0</v>
      </c>
      <c r="CN413" s="5" t="n">
        <v>0</v>
      </c>
      <c r="CO413" s="5" t="n">
        <v>0</v>
      </c>
      <c r="CP413" s="5" t="n">
        <v>0.986</v>
      </c>
      <c r="CQ413" s="5" t="n">
        <v>1.387</v>
      </c>
      <c r="CR413" s="5" t="n">
        <v>0.98</v>
      </c>
      <c r="CS413" s="5" t="n">
        <v>7.598</v>
      </c>
      <c r="CT413" s="5" t="n">
        <v>3.027</v>
      </c>
      <c r="CU413" s="5" t="n">
        <v>7.598</v>
      </c>
    </row>
    <row r="414">
      <c r="A414" s="5" t="inlineStr">
        <is>
          <t>KEN2021</t>
        </is>
      </c>
      <c r="B414" s="5" t="inlineStr">
        <is>
          <t>KEN</t>
        </is>
      </c>
      <c r="C414" s="5" t="inlineStr">
        <is>
          <t>KEN</t>
        </is>
      </c>
      <c r="D414" s="5" t="inlineStr">
        <is>
          <t>Kenya</t>
        </is>
      </c>
      <c r="E414" s="5" t="n">
        <v>2021</v>
      </c>
      <c r="F414" s="5" t="n">
        <v>0.16</v>
      </c>
      <c r="G414" s="5" t="n">
        <v>5.897</v>
      </c>
      <c r="H414" s="5" t="n">
        <v>1.143</v>
      </c>
      <c r="I414" s="5" t="n">
        <v>0</v>
      </c>
      <c r="J414" s="5" t="n">
        <v>5.897</v>
      </c>
      <c r="K414" s="5" t="n">
        <v>0</v>
      </c>
      <c r="L414" s="5" t="n">
        <v>1</v>
      </c>
      <c r="M414" s="5" t="n">
        <v>7.964</v>
      </c>
      <c r="N414" s="5" t="n">
        <v>3.43</v>
      </c>
      <c r="O414" s="5" t="n">
        <v>0</v>
      </c>
      <c r="P414" s="5" t="n">
        <v>7.964</v>
      </c>
      <c r="Q414" s="5" t="n">
        <v>0</v>
      </c>
      <c r="R414" s="5" t="n">
        <v>1</v>
      </c>
      <c r="S414" s="5" t="n">
        <v>11.613</v>
      </c>
      <c r="T414" s="5" t="n">
        <v>6.86</v>
      </c>
      <c r="U414" s="5" t="n">
        <v>0</v>
      </c>
      <c r="V414" s="5" t="n">
        <v>12.542</v>
      </c>
      <c r="W414" s="5" t="n">
        <v>0.08</v>
      </c>
      <c r="X414" s="5" t="n">
        <v>1</v>
      </c>
      <c r="Y414" s="5" t="n">
        <v>4.783</v>
      </c>
      <c r="Z414" s="5" t="n">
        <v>0.646</v>
      </c>
      <c r="AA414" s="5" t="n">
        <v>0</v>
      </c>
      <c r="AB414" s="5" t="n">
        <v>4.783</v>
      </c>
      <c r="AC414" s="5" t="n">
        <v>0</v>
      </c>
      <c r="AD414" s="5" t="n">
        <v>1</v>
      </c>
      <c r="AE414" s="5" t="n">
        <v>5.926</v>
      </c>
      <c r="AF414" s="5" t="n">
        <v>1.386</v>
      </c>
      <c r="AG414" s="5" t="n">
        <v>0</v>
      </c>
      <c r="AH414" s="5" t="n">
        <v>5.926</v>
      </c>
      <c r="AI414" s="5" t="n">
        <v>0</v>
      </c>
      <c r="AJ414" s="5" t="n">
        <v>1</v>
      </c>
      <c r="AK414" s="5" t="n">
        <v>12.786</v>
      </c>
      <c r="AL414" s="5" t="n">
        <v>6.81</v>
      </c>
      <c r="AM414" s="5" t="n">
        <v>0</v>
      </c>
      <c r="AN414" s="5" t="n">
        <v>13.809</v>
      </c>
      <c r="AO414" s="5" t="n">
        <v>0.08</v>
      </c>
      <c r="AP414" s="5" t="n">
        <v>1</v>
      </c>
      <c r="AQ414" s="5" t="n">
        <v>0.508</v>
      </c>
      <c r="AR414" s="5" t="n">
        <v>0.093</v>
      </c>
      <c r="AS414" s="5" t="n">
        <v>0.554</v>
      </c>
      <c r="AT414" s="5" t="n">
        <v>1.147</v>
      </c>
      <c r="AU414" s="5" t="n">
        <v>0.08</v>
      </c>
      <c r="AV414" s="5" t="n">
        <v>1</v>
      </c>
      <c r="AW414" s="5" t="n">
        <v>0.585</v>
      </c>
      <c r="AX414" s="5" t="n">
        <v>0.113</v>
      </c>
      <c r="AY414" s="5" t="n">
        <v>0.332</v>
      </c>
      <c r="AZ414" s="5" t="n">
        <v>0.99</v>
      </c>
      <c r="BA414" s="5" t="n">
        <v>0.08</v>
      </c>
      <c r="BB414" s="5" t="n">
        <v>1</v>
      </c>
      <c r="BC414" s="5" t="n">
        <v>0.439</v>
      </c>
      <c r="BD414" s="5" t="n">
        <v>0.114</v>
      </c>
      <c r="BE414" s="5" t="n">
        <v>0.364</v>
      </c>
      <c r="BF414" s="5" t="n">
        <v>0.867</v>
      </c>
      <c r="BG414" s="5" t="n">
        <v>0.08</v>
      </c>
      <c r="BH414" s="5" t="n">
        <v>1</v>
      </c>
      <c r="BI414" s="5" t="n">
        <v>0.528</v>
      </c>
      <c r="BJ414" s="5" t="n">
        <v>0.117</v>
      </c>
      <c r="BK414" s="5" t="n">
        <v>0.318</v>
      </c>
      <c r="BL414" s="5" t="n">
        <v>0.914</v>
      </c>
      <c r="BM414" s="5" t="n">
        <v>0.08</v>
      </c>
      <c r="BN414" s="5" t="n">
        <v>1</v>
      </c>
      <c r="BO414" s="5" t="n">
        <v>0</v>
      </c>
      <c r="BP414" s="5" t="n">
        <v>0.08500000000000001</v>
      </c>
      <c r="BQ414" s="5" t="n">
        <v>0.31</v>
      </c>
      <c r="BR414" s="5" t="n">
        <v>0</v>
      </c>
      <c r="BS414" s="5" t="n">
        <v>0.667</v>
      </c>
      <c r="BT414" s="5" t="n">
        <v>0</v>
      </c>
      <c r="BU414" s="5" t="n">
        <v>0.08500000000000001</v>
      </c>
      <c r="BV414" s="5" t="n">
        <v>0.31</v>
      </c>
      <c r="BW414" s="5" t="n">
        <v>0.08</v>
      </c>
      <c r="BX414" s="5" t="n">
        <v>1</v>
      </c>
      <c r="BY414" s="5" t="n">
        <v>11.787</v>
      </c>
      <c r="BZ414" s="5" t="n">
        <v>0</v>
      </c>
      <c r="CA414" s="5" t="n">
        <v>11.787</v>
      </c>
      <c r="CB414" s="5" t="n">
        <v>0</v>
      </c>
      <c r="CC414" s="5" t="n">
        <v>78.125</v>
      </c>
      <c r="CD414" s="5" t="n">
        <v>7.95</v>
      </c>
      <c r="CE414" s="5" t="n">
        <v>56.411</v>
      </c>
      <c r="CF414" s="5" t="n">
        <v>145.299</v>
      </c>
      <c r="CG414" s="5" t="n">
        <v>0.08</v>
      </c>
      <c r="CH414" s="5" t="n">
        <v>1</v>
      </c>
      <c r="CI414" s="5" t="n">
        <v>0</v>
      </c>
      <c r="CJ414" s="5" t="n">
        <v>0</v>
      </c>
      <c r="CK414" s="5" t="n">
        <v>0</v>
      </c>
      <c r="CL414" s="5" t="n">
        <v>0</v>
      </c>
      <c r="CM414" s="5" t="n">
        <v>0</v>
      </c>
      <c r="CN414" s="5" t="n">
        <v>0</v>
      </c>
      <c r="CO414" s="5" t="n">
        <v>0</v>
      </c>
      <c r="CP414" s="5" t="n">
        <v>0</v>
      </c>
      <c r="CQ414" s="5" t="n">
        <v>1.198</v>
      </c>
      <c r="CR414" s="5" t="n">
        <v>0</v>
      </c>
      <c r="CS414" s="5" t="n">
        <v>4.776</v>
      </c>
      <c r="CT414" s="5" t="n">
        <v>4.753</v>
      </c>
      <c r="CU414" s="5" t="n">
        <v>15.162</v>
      </c>
    </row>
    <row r="415">
      <c r="A415" s="5" t="inlineStr">
        <is>
          <t>KEN2022</t>
        </is>
      </c>
      <c r="B415" s="5" t="inlineStr">
        <is>
          <t>KEN</t>
        </is>
      </c>
      <c r="C415" s="5" t="inlineStr">
        <is>
          <t>KEN</t>
        </is>
      </c>
      <c r="D415" s="5" t="inlineStr">
        <is>
          <t>Kenya</t>
        </is>
      </c>
      <c r="E415" s="5" t="n">
        <v>2022</v>
      </c>
      <c r="F415" s="5" t="n">
        <v>0.16</v>
      </c>
      <c r="G415" s="5" t="n">
        <v>11.72</v>
      </c>
      <c r="H415" s="5" t="n">
        <v>1.235</v>
      </c>
      <c r="I415" s="5" t="n">
        <v>0</v>
      </c>
      <c r="J415" s="5" t="n">
        <v>11.72</v>
      </c>
      <c r="K415" s="5" t="n">
        <v>0</v>
      </c>
      <c r="L415" s="5" t="n">
        <v>1</v>
      </c>
      <c r="M415" s="5" t="n">
        <v>9.782999999999999</v>
      </c>
      <c r="N415" s="5" t="n">
        <v>3.704</v>
      </c>
      <c r="O415" s="5" t="n">
        <v>0</v>
      </c>
      <c r="P415" s="5" t="n">
        <v>9.782999999999999</v>
      </c>
      <c r="Q415" s="5" t="n">
        <v>0</v>
      </c>
      <c r="R415" s="5" t="n">
        <v>1</v>
      </c>
      <c r="S415" s="5" t="n">
        <v>17.893</v>
      </c>
      <c r="T415" s="5" t="n">
        <v>7.408</v>
      </c>
      <c r="U415" s="5" t="n">
        <v>0.106</v>
      </c>
      <c r="V415" s="5" t="n">
        <v>19.325</v>
      </c>
      <c r="W415" s="5" t="n">
        <v>0.08</v>
      </c>
      <c r="X415" s="5" t="n">
        <v>1</v>
      </c>
      <c r="Y415" s="5" t="n">
        <v>6.819</v>
      </c>
      <c r="Z415" s="5" t="n">
        <v>0.922</v>
      </c>
      <c r="AA415" s="5" t="n">
        <v>0</v>
      </c>
      <c r="AB415" s="5" t="n">
        <v>6.819</v>
      </c>
      <c r="AC415" s="5" t="n">
        <v>0</v>
      </c>
      <c r="AD415" s="5" t="n">
        <v>1</v>
      </c>
      <c r="AE415" s="5" t="n">
        <v>8.053000000000001</v>
      </c>
      <c r="AF415" s="5" t="n">
        <v>1.883</v>
      </c>
      <c r="AG415" s="5" t="n">
        <v>0</v>
      </c>
      <c r="AH415" s="5" t="n">
        <v>8.053000000000001</v>
      </c>
      <c r="AI415" s="5" t="n">
        <v>0</v>
      </c>
      <c r="AJ415" s="5" t="n">
        <v>1</v>
      </c>
      <c r="AK415" s="5" t="n">
        <v>15.461</v>
      </c>
      <c r="AL415" s="5" t="n">
        <v>8.234999999999999</v>
      </c>
      <c r="AM415" s="5" t="n">
        <v>0.092</v>
      </c>
      <c r="AN415" s="5" t="n">
        <v>16.698</v>
      </c>
      <c r="AO415" s="5" t="n">
        <v>0.08</v>
      </c>
      <c r="AP415" s="5" t="n">
        <v>1</v>
      </c>
      <c r="AQ415" s="5" t="n">
        <v>0.53</v>
      </c>
      <c r="AR415" s="5" t="n">
        <v>0.076</v>
      </c>
      <c r="AS415" s="5" t="n">
        <v>0.703</v>
      </c>
      <c r="AT415" s="5" t="n">
        <v>1.332</v>
      </c>
      <c r="AU415" s="5" t="n">
        <v>0.08</v>
      </c>
      <c r="AV415" s="5" t="n">
        <v>1</v>
      </c>
      <c r="AW415" s="5" t="n">
        <v>0.486</v>
      </c>
      <c r="AX415" s="5" t="n">
        <v>0.063</v>
      </c>
      <c r="AY415" s="5" t="n">
        <v>0.608</v>
      </c>
      <c r="AZ415" s="5" t="n">
        <v>1.182</v>
      </c>
      <c r="BA415" s="5" t="n">
        <v>0.08</v>
      </c>
      <c r="BB415" s="5" t="n">
        <v>1</v>
      </c>
      <c r="BC415" s="5" t="n">
        <v>0.598</v>
      </c>
      <c r="BD415" s="5" t="n">
        <v>0.123</v>
      </c>
      <c r="BE415" s="5" t="n">
        <v>0.382</v>
      </c>
      <c r="BF415" s="5" t="n">
        <v>1.058</v>
      </c>
      <c r="BG415" s="5" t="n">
        <v>0.08</v>
      </c>
      <c r="BH415" s="5" t="n">
        <v>1</v>
      </c>
      <c r="BI415" s="5" t="n">
        <v>0.394</v>
      </c>
      <c r="BJ415" s="5" t="n">
        <v>0.077</v>
      </c>
      <c r="BK415" s="5" t="n">
        <v>0.604</v>
      </c>
      <c r="BL415" s="5" t="n">
        <v>1.078</v>
      </c>
      <c r="BM415" s="5" t="n">
        <v>0.08</v>
      </c>
      <c r="BN415" s="5" t="n">
        <v>1</v>
      </c>
      <c r="BO415" s="5" t="n">
        <v>0</v>
      </c>
      <c r="BP415" s="5" t="n">
        <v>0.114</v>
      </c>
      <c r="BQ415" s="5" t="n">
        <v>0.175</v>
      </c>
      <c r="BR415" s="5" t="n">
        <v>0</v>
      </c>
      <c r="BS415" s="5" t="n">
        <v>0.667</v>
      </c>
      <c r="BT415" s="5" t="n">
        <v>0</v>
      </c>
      <c r="BU415" s="5" t="n">
        <v>0.114</v>
      </c>
      <c r="BV415" s="5" t="n">
        <v>0.22</v>
      </c>
      <c r="BW415" s="5" t="n">
        <v>0.08</v>
      </c>
      <c r="BX415" s="5" t="n">
        <v>1</v>
      </c>
      <c r="BY415" s="5" t="n">
        <v>12.729</v>
      </c>
      <c r="BZ415" s="5" t="n">
        <v>0</v>
      </c>
      <c r="CA415" s="5" t="n">
        <v>12.729</v>
      </c>
      <c r="CB415" s="5" t="n">
        <v>0</v>
      </c>
      <c r="CC415" s="5" t="n">
        <v>97.90000000000001</v>
      </c>
      <c r="CD415" s="5" t="n">
        <v>7.95</v>
      </c>
      <c r="CE415" s="5" t="n">
        <v>61.206</v>
      </c>
      <c r="CF415" s="5" t="n">
        <v>171.834</v>
      </c>
      <c r="CG415" s="5" t="n">
        <v>0.08</v>
      </c>
      <c r="CH415" s="5" t="n">
        <v>1</v>
      </c>
      <c r="CI415" s="5" t="n">
        <v>0</v>
      </c>
      <c r="CJ415" s="5" t="n">
        <v>0</v>
      </c>
      <c r="CK415" s="5" t="n">
        <v>0</v>
      </c>
      <c r="CL415" s="5" t="n">
        <v>0</v>
      </c>
      <c r="CM415" s="5" t="n">
        <v>0</v>
      </c>
      <c r="CN415" s="5" t="n">
        <v>0</v>
      </c>
      <c r="CO415" s="5" t="n">
        <v>0</v>
      </c>
      <c r="CP415" s="5" t="n">
        <v>0</v>
      </c>
      <c r="CQ415" s="5" t="n">
        <v>1.294</v>
      </c>
      <c r="CR415" s="5" t="n">
        <v>0</v>
      </c>
      <c r="CS415" s="5" t="n">
        <v>5.158</v>
      </c>
      <c r="CT415" s="5" t="n">
        <v>10.485</v>
      </c>
      <c r="CU415" s="5" t="n">
        <v>31.326</v>
      </c>
    </row>
    <row r="416">
      <c r="A416" s="5" t="inlineStr">
        <is>
          <t>KEN2023</t>
        </is>
      </c>
      <c r="B416" s="5" t="inlineStr">
        <is>
          <t>KEN</t>
        </is>
      </c>
      <c r="C416" s="5" t="inlineStr">
        <is>
          <t>KEN</t>
        </is>
      </c>
      <c r="D416" s="5" t="inlineStr">
        <is>
          <t>Kenya</t>
        </is>
      </c>
      <c r="E416" s="5" t="n">
        <v>2023</v>
      </c>
      <c r="F416" s="5" t="n">
        <v>0.16</v>
      </c>
      <c r="G416" s="5" t="n">
        <v>6.147</v>
      </c>
      <c r="H416" s="5" t="n">
        <v>1.286</v>
      </c>
      <c r="I416" s="5" t="n">
        <v>0</v>
      </c>
      <c r="J416" s="5" t="n">
        <v>6.147</v>
      </c>
      <c r="K416" s="5" t="n">
        <v>0</v>
      </c>
      <c r="L416" s="5" t="n">
        <v>1</v>
      </c>
      <c r="M416" s="5" t="n">
        <v>7.886</v>
      </c>
      <c r="N416" s="5" t="n">
        <v>3.857</v>
      </c>
      <c r="O416" s="5" t="n">
        <v>0</v>
      </c>
      <c r="P416" s="5" t="n">
        <v>7.886</v>
      </c>
      <c r="Q416" s="5" t="n">
        <v>0</v>
      </c>
      <c r="R416" s="5" t="n">
        <v>1</v>
      </c>
      <c r="S416" s="5" t="n">
        <v>12.575</v>
      </c>
      <c r="T416" s="5" t="n">
        <v>7.714</v>
      </c>
      <c r="U416" s="5" t="n">
        <v>0.223</v>
      </c>
      <c r="V416" s="5" t="n">
        <v>14.587</v>
      </c>
      <c r="W416" s="5" t="n">
        <v>0.16</v>
      </c>
      <c r="X416" s="5" t="n">
        <v>1</v>
      </c>
      <c r="Y416" s="5" t="n">
        <v>9.321999999999999</v>
      </c>
      <c r="Z416" s="5" t="n">
        <v>1.26</v>
      </c>
      <c r="AA416" s="5" t="n">
        <v>0</v>
      </c>
      <c r="AB416" s="5" t="n">
        <v>9.321999999999999</v>
      </c>
      <c r="AC416" s="5" t="n">
        <v>0</v>
      </c>
      <c r="AD416" s="5" t="n">
        <v>1</v>
      </c>
      <c r="AE416" s="5" t="n">
        <v>10.607</v>
      </c>
      <c r="AF416" s="5" t="n">
        <v>2.48</v>
      </c>
      <c r="AG416" s="5" t="n">
        <v>0</v>
      </c>
      <c r="AH416" s="5" t="n">
        <v>10.607</v>
      </c>
      <c r="AI416" s="5" t="n">
        <v>0</v>
      </c>
      <c r="AJ416" s="5" t="n">
        <v>1</v>
      </c>
      <c r="AK416" s="5" t="n">
        <v>18.321</v>
      </c>
      <c r="AL416" s="5" t="n">
        <v>9.757999999999999</v>
      </c>
      <c r="AM416" s="5" t="n">
        <v>0.325</v>
      </c>
      <c r="AN416" s="5" t="n">
        <v>21.253</v>
      </c>
      <c r="AO416" s="5" t="n">
        <v>0.16</v>
      </c>
      <c r="AP416" s="5" t="n">
        <v>1</v>
      </c>
      <c r="AQ416" s="5" t="n">
        <v>0.705</v>
      </c>
      <c r="AR416" s="5" t="n">
        <v>0.119</v>
      </c>
      <c r="AS416" s="5" t="n">
        <v>0.494</v>
      </c>
      <c r="AT416" s="5" t="n">
        <v>1.39</v>
      </c>
      <c r="AU416" s="5" t="n">
        <v>0.16</v>
      </c>
      <c r="AV416" s="5" t="n">
        <v>1</v>
      </c>
      <c r="AW416" s="5" t="n">
        <v>0.704</v>
      </c>
      <c r="AX416" s="5" t="n">
        <v>0.121</v>
      </c>
      <c r="AY416" s="5" t="n">
        <v>0.407</v>
      </c>
      <c r="AZ416" s="5" t="n">
        <v>1.288</v>
      </c>
      <c r="BA416" s="5" t="n">
        <v>0.16</v>
      </c>
      <c r="BB416" s="5" t="n">
        <v>1</v>
      </c>
      <c r="BC416" s="5" t="n">
        <v>0.535</v>
      </c>
      <c r="BD416" s="5" t="n">
        <v>0.129</v>
      </c>
      <c r="BE416" s="5" t="n">
        <v>0.229</v>
      </c>
      <c r="BF416" s="5" t="n">
        <v>0.886</v>
      </c>
      <c r="BG416" s="5" t="n">
        <v>0.16</v>
      </c>
      <c r="BH416" s="5" t="n">
        <v>1</v>
      </c>
      <c r="BI416" s="5" t="n">
        <v>0.636</v>
      </c>
      <c r="BJ416" s="5" t="n">
        <v>0.138</v>
      </c>
      <c r="BK416" s="5" t="n">
        <v>0.42</v>
      </c>
      <c r="BL416" s="5" t="n">
        <v>1.226</v>
      </c>
      <c r="BM416" s="5" t="n">
        <v>0.16</v>
      </c>
      <c r="BN416" s="5" t="n">
        <v>1</v>
      </c>
      <c r="BO416" s="5" t="n">
        <v>0</v>
      </c>
      <c r="BP416" s="5" t="n">
        <v>0.11</v>
      </c>
      <c r="BQ416" s="5" t="n">
        <v>0.19</v>
      </c>
      <c r="BR416" s="5" t="n">
        <v>0</v>
      </c>
      <c r="BS416" s="5" t="n">
        <v>0.667</v>
      </c>
      <c r="BT416" s="5" t="n">
        <v>0</v>
      </c>
      <c r="BU416" s="5" t="n">
        <v>0.11</v>
      </c>
      <c r="BV416" s="5" t="n">
        <v>0.23</v>
      </c>
      <c r="BW416" s="5" t="n">
        <v>0.16</v>
      </c>
      <c r="BX416" s="5" t="n">
        <v>1</v>
      </c>
      <c r="BY416" s="5" t="n">
        <v>13.254</v>
      </c>
      <c r="BZ416" s="5" t="n">
        <v>0</v>
      </c>
      <c r="CA416" s="5" t="n">
        <v>13.254</v>
      </c>
      <c r="CB416" s="5" t="n">
        <v>0</v>
      </c>
      <c r="CC416" s="5" t="n">
        <v>83.248</v>
      </c>
      <c r="CD416" s="5" t="n">
        <v>7.95</v>
      </c>
      <c r="CE416" s="5" t="n">
        <v>85.47199999999999</v>
      </c>
      <c r="CF416" s="5" t="n">
        <v>195.715</v>
      </c>
      <c r="CG416" s="5" t="n">
        <v>0.16</v>
      </c>
      <c r="CH416" s="5" t="n">
        <v>1</v>
      </c>
      <c r="CI416" s="5" t="n">
        <v>0</v>
      </c>
      <c r="CJ416" s="5" t="n">
        <v>0</v>
      </c>
      <c r="CK416" s="5" t="n">
        <v>0</v>
      </c>
      <c r="CL416" s="5" t="n">
        <v>0</v>
      </c>
      <c r="CM416" s="5" t="n">
        <v>0</v>
      </c>
      <c r="CN416" s="5" t="n">
        <v>0</v>
      </c>
      <c r="CO416" s="5" t="n">
        <v>0</v>
      </c>
      <c r="CP416" s="5" t="n">
        <v>0</v>
      </c>
      <c r="CQ416" s="5" t="n">
        <v>1.348</v>
      </c>
      <c r="CR416" s="5" t="n">
        <v>0</v>
      </c>
      <c r="CS416" s="5" t="n">
        <v>5.37</v>
      </c>
      <c r="CT416" s="5" t="n">
        <v>4.861</v>
      </c>
      <c r="CU416" s="5" t="n">
        <v>11.622</v>
      </c>
    </row>
    <row r="417">
      <c r="A417" s="5" t="inlineStr">
        <is>
          <t>KEN2024</t>
        </is>
      </c>
      <c r="B417" s="5" t="inlineStr">
        <is>
          <t>KEN</t>
        </is>
      </c>
      <c r="C417" s="5" t="inlineStr">
        <is>
          <t>KEN</t>
        </is>
      </c>
      <c r="D417" s="5" t="inlineStr">
        <is>
          <t>Kenya</t>
        </is>
      </c>
      <c r="E417" s="5" t="n">
        <v>2024</v>
      </c>
      <c r="F417" s="5" t="n">
        <v>0.16</v>
      </c>
      <c r="G417" s="5" t="n">
        <v>5.575</v>
      </c>
      <c r="H417" s="5" t="n">
        <v>1.324</v>
      </c>
      <c r="I417" s="5" t="n">
        <v>0</v>
      </c>
      <c r="J417" s="5" t="n">
        <v>5.575</v>
      </c>
      <c r="K417" s="5" t="n">
        <v>0</v>
      </c>
      <c r="L417" s="5" t="n">
        <v>1</v>
      </c>
      <c r="M417" s="5" t="n">
        <v>7.124</v>
      </c>
      <c r="N417" s="5" t="n">
        <v>3.971</v>
      </c>
      <c r="O417" s="5" t="n">
        <v>0</v>
      </c>
      <c r="P417" s="5" t="n">
        <v>7.124</v>
      </c>
      <c r="Q417" s="5" t="n">
        <v>0</v>
      </c>
      <c r="R417" s="5" t="n">
        <v>1</v>
      </c>
      <c r="S417" s="5" t="n">
        <v>12.193</v>
      </c>
      <c r="T417" s="5" t="n">
        <v>7.942</v>
      </c>
      <c r="U417" s="5" t="n">
        <v>0.266</v>
      </c>
      <c r="V417" s="5" t="n">
        <v>14.144</v>
      </c>
      <c r="W417" s="5" t="n">
        <v>0.16</v>
      </c>
      <c r="X417" s="5" t="n">
        <v>1</v>
      </c>
      <c r="Y417" s="5" t="n">
        <v>8.831</v>
      </c>
      <c r="Z417" s="5" t="n">
        <v>1.193</v>
      </c>
      <c r="AA417" s="5" t="n">
        <v>0</v>
      </c>
      <c r="AB417" s="5" t="n">
        <v>8.831</v>
      </c>
      <c r="AC417" s="5" t="n">
        <v>0</v>
      </c>
      <c r="AD417" s="5" t="n">
        <v>1</v>
      </c>
      <c r="AE417" s="5" t="n">
        <v>10.154</v>
      </c>
      <c r="AF417" s="5" t="n">
        <v>2.374</v>
      </c>
      <c r="AG417" s="5" t="n">
        <v>0</v>
      </c>
      <c r="AH417" s="5" t="n">
        <v>10.154</v>
      </c>
      <c r="AI417" s="5" t="n">
        <v>0</v>
      </c>
      <c r="AJ417" s="5" t="n">
        <v>1</v>
      </c>
      <c r="AK417" s="5" t="n">
        <v>18.096</v>
      </c>
      <c r="AL417" s="5" t="n">
        <v>9.638</v>
      </c>
      <c r="AM417" s="5" t="n">
        <v>0.394</v>
      </c>
      <c r="AN417" s="5" t="n">
        <v>20.991</v>
      </c>
      <c r="AO417" s="5" t="n">
        <v>0.16</v>
      </c>
      <c r="AP417" s="5" t="n">
        <v>1</v>
      </c>
      <c r="AQ417" s="5" t="n">
        <v>0.645</v>
      </c>
      <c r="AR417" s="5" t="n">
        <v>0.117</v>
      </c>
      <c r="AS417" s="5" t="n">
        <v>0.583</v>
      </c>
      <c r="AT417" s="5" t="n">
        <v>1.425</v>
      </c>
      <c r="AU417" s="5" t="n">
        <v>0.16</v>
      </c>
      <c r="AV417" s="5" t="n">
        <v>1</v>
      </c>
      <c r="AW417" s="5" t="n">
        <v>0.748</v>
      </c>
      <c r="AX417" s="5" t="n">
        <v>0.137</v>
      </c>
      <c r="AY417" s="5" t="n">
        <v>0.393</v>
      </c>
      <c r="AZ417" s="5" t="n">
        <v>1.324</v>
      </c>
      <c r="BA417" s="5" t="n">
        <v>0.16</v>
      </c>
      <c r="BB417" s="5" t="n">
        <v>1</v>
      </c>
      <c r="BC417" s="5" t="n">
        <v>0.513</v>
      </c>
      <c r="BD417" s="5" t="n">
        <v>0.132</v>
      </c>
      <c r="BE417" s="5" t="n">
        <v>0.337</v>
      </c>
      <c r="BF417" s="5" t="n">
        <v>0.986</v>
      </c>
      <c r="BG417" s="5" t="n">
        <v>0.16</v>
      </c>
      <c r="BH417" s="5" t="n">
        <v>1</v>
      </c>
      <c r="BI417" s="5" t="n">
        <v>0.675</v>
      </c>
      <c r="BJ417" s="5" t="n">
        <v>0.148</v>
      </c>
      <c r="BK417" s="5" t="n">
        <v>0.401</v>
      </c>
      <c r="BL417" s="5" t="n">
        <v>1.248</v>
      </c>
      <c r="BM417" s="5" t="n">
        <v>0.16</v>
      </c>
      <c r="BN417" s="5" t="n">
        <v>1</v>
      </c>
      <c r="BO417" s="5" t="n">
        <v>0</v>
      </c>
      <c r="BP417" s="5" t="n">
        <v>0.089</v>
      </c>
      <c r="BQ417" s="5" t="n">
        <v>0.19</v>
      </c>
      <c r="BR417" s="5" t="n">
        <v>0</v>
      </c>
      <c r="BS417" s="5" t="n">
        <v>0.667</v>
      </c>
      <c r="BT417" s="5" t="n">
        <v>0</v>
      </c>
      <c r="BU417" s="5" t="n">
        <v>0.089</v>
      </c>
      <c r="BV417" s="5" t="n">
        <v>0.26</v>
      </c>
      <c r="BW417" s="5" t="n">
        <v>0.16</v>
      </c>
      <c r="BX417" s="5" t="n">
        <v>1</v>
      </c>
      <c r="BY417" s="5" t="n">
        <v>13.646</v>
      </c>
      <c r="BZ417" s="5" t="n">
        <v>0</v>
      </c>
      <c r="CA417" s="5" t="n">
        <v>13.646</v>
      </c>
      <c r="CB417" s="5" t="n">
        <v>0</v>
      </c>
      <c r="CC417" s="5" t="n">
        <v>82.58799999999999</v>
      </c>
      <c r="CD417" s="5" t="n">
        <v>7.95</v>
      </c>
      <c r="CE417" s="5" t="n">
        <v>88.598</v>
      </c>
      <c r="CF417" s="5" t="n">
        <v>198.575</v>
      </c>
      <c r="CG417" s="5" t="n">
        <v>0.16</v>
      </c>
      <c r="CH417" s="5" t="n">
        <v>1</v>
      </c>
      <c r="CI417" s="5" t="n">
        <v>0</v>
      </c>
      <c r="CJ417" s="5" t="n">
        <v>0</v>
      </c>
      <c r="CK417" s="5" t="n">
        <v>0</v>
      </c>
      <c r="CL417" s="5" t="n">
        <v>0</v>
      </c>
      <c r="CM417" s="5" t="n">
        <v>0</v>
      </c>
      <c r="CN417" s="5" t="n">
        <v>0</v>
      </c>
      <c r="CO417" s="5" t="n">
        <v>0</v>
      </c>
      <c r="CP417" s="5" t="n">
        <v>0</v>
      </c>
      <c r="CQ417" s="5" t="n">
        <v>1.387</v>
      </c>
      <c r="CR417" s="5" t="n">
        <v>0</v>
      </c>
      <c r="CS417" s="5" t="n">
        <v>5.529</v>
      </c>
      <c r="CT417" s="5" t="n">
        <v>4.251</v>
      </c>
      <c r="CU417" s="5" t="n">
        <v>10.168</v>
      </c>
    </row>
    <row r="418">
      <c r="A418" s="5" t="inlineStr">
        <is>
          <t>KIR2021</t>
        </is>
      </c>
      <c r="B418" s="5" t="inlineStr">
        <is>
          <t>KIR</t>
        </is>
      </c>
      <c r="C418" s="5" t="inlineStr">
        <is>
          <t>KIR</t>
        </is>
      </c>
      <c r="D418" s="5" t="inlineStr">
        <is>
          <t>Kiribati</t>
        </is>
      </c>
      <c r="E418" s="5" t="n">
        <v>2021</v>
      </c>
      <c r="F418" s="5" t="n">
        <v>0.125</v>
      </c>
      <c r="G418" s="5" t="n">
        <v>4.747</v>
      </c>
      <c r="H418" s="5" t="n">
        <v>1.143</v>
      </c>
      <c r="I418" s="5" t="n">
        <v>0</v>
      </c>
      <c r="J418" s="5" t="n">
        <v>4.747</v>
      </c>
      <c r="K418" s="5" t="n">
        <v>0</v>
      </c>
      <c r="L418" s="5" t="n">
        <v>1</v>
      </c>
      <c r="M418" s="5" t="n">
        <v>7.964</v>
      </c>
      <c r="N418" s="5" t="n">
        <v>3.43</v>
      </c>
      <c r="O418" s="5" t="n">
        <v>0</v>
      </c>
      <c r="P418" s="5" t="n">
        <v>7.964</v>
      </c>
      <c r="Q418" s="5" t="n">
        <v>0</v>
      </c>
      <c r="R418" s="5" t="n">
        <v>1</v>
      </c>
      <c r="S418" s="5" t="n">
        <v>10.464</v>
      </c>
      <c r="T418" s="5" t="n">
        <v>6.86</v>
      </c>
      <c r="U418" s="5" t="n">
        <v>0</v>
      </c>
      <c r="V418" s="5" t="n">
        <v>11.772</v>
      </c>
      <c r="W418" s="5" t="n">
        <v>0.125</v>
      </c>
      <c r="X418" s="5" t="n">
        <v>1</v>
      </c>
      <c r="Y418" s="5" t="n">
        <v>10.551</v>
      </c>
      <c r="Z418" s="5" t="n">
        <v>1.302</v>
      </c>
      <c r="AA418" s="5" t="n">
        <v>0</v>
      </c>
      <c r="AB418" s="5" t="n">
        <v>10.551</v>
      </c>
      <c r="AC418" s="5" t="n">
        <v>0</v>
      </c>
      <c r="AD418" s="5" t="n">
        <v>1</v>
      </c>
      <c r="AE418" s="5" t="n">
        <v>11.694</v>
      </c>
      <c r="AF418" s="5" t="n">
        <v>2.549</v>
      </c>
      <c r="AG418" s="5" t="n">
        <v>0</v>
      </c>
      <c r="AH418" s="5" t="n">
        <v>11.694</v>
      </c>
      <c r="AI418" s="5" t="n">
        <v>0</v>
      </c>
      <c r="AJ418" s="5" t="n">
        <v>1</v>
      </c>
      <c r="AK418" s="5" t="n">
        <v>18.554</v>
      </c>
      <c r="AL418" s="5" t="n">
        <v>9.627000000000001</v>
      </c>
      <c r="AM418" s="5" t="n">
        <v>0</v>
      </c>
      <c r="AN418" s="5" t="n">
        <v>20.873</v>
      </c>
      <c r="AO418" s="5" t="n">
        <v>0.125</v>
      </c>
      <c r="AP418" s="5" t="n">
        <v>1</v>
      </c>
      <c r="AQ418" s="5" t="n">
        <v>0.621</v>
      </c>
      <c r="AR418" s="5" t="n">
        <v>0.114</v>
      </c>
      <c r="AS418" s="5" t="n">
        <v>0</v>
      </c>
      <c r="AT418" s="5" t="n">
        <v>0.698</v>
      </c>
      <c r="AU418" s="5" t="n">
        <v>0.125</v>
      </c>
      <c r="AV418" s="5" t="n">
        <v>1</v>
      </c>
      <c r="AW418" s="5" t="n">
        <v>0.593</v>
      </c>
      <c r="AX418" s="5" t="n">
        <v>0.114</v>
      </c>
      <c r="AY418" s="5" t="n">
        <v>0</v>
      </c>
      <c r="AZ418" s="5" t="n">
        <v>0.667</v>
      </c>
      <c r="BA418" s="5" t="n">
        <v>0.125</v>
      </c>
      <c r="BB418" s="5" t="n">
        <v>1</v>
      </c>
      <c r="BC418" s="5" t="n">
        <v>0.44</v>
      </c>
      <c r="BD418" s="5" t="n">
        <v>0.114</v>
      </c>
      <c r="BE418" s="5" t="n">
        <v>0</v>
      </c>
      <c r="BF418" s="5" t="n">
        <v>0.495</v>
      </c>
      <c r="BG418" s="5" t="n">
        <v>0.125</v>
      </c>
      <c r="BH418" s="5" t="n">
        <v>1</v>
      </c>
      <c r="BI418" s="5" t="n">
        <v>0.5600000000000001</v>
      </c>
      <c r="BJ418" s="5" t="n">
        <v>0.114</v>
      </c>
      <c r="BK418" s="5" t="n">
        <v>0</v>
      </c>
      <c r="BL418" s="5" t="n">
        <v>0.63</v>
      </c>
      <c r="BM418" s="5" t="n">
        <v>0.125</v>
      </c>
      <c r="BN418" s="5" t="n">
        <v>1</v>
      </c>
      <c r="BO418" s="5" t="n">
        <v>0</v>
      </c>
      <c r="BP418" s="5" t="n">
        <v>0</v>
      </c>
      <c r="BQ418" s="5" t="n">
        <v>0</v>
      </c>
      <c r="BR418" s="5" t="n">
        <v>0</v>
      </c>
      <c r="BS418" s="5" t="n">
        <v>1</v>
      </c>
      <c r="BT418" s="5" t="n">
        <v>0</v>
      </c>
      <c r="BU418" s="5" t="n">
        <v>0</v>
      </c>
      <c r="BV418" s="5" t="n">
        <v>0</v>
      </c>
      <c r="BW418" s="5" t="n">
        <v>0.125</v>
      </c>
      <c r="BX418" s="5" t="n">
        <v>1</v>
      </c>
      <c r="BY418" s="5" t="n">
        <v>11.787</v>
      </c>
      <c r="BZ418" s="5" t="n">
        <v>0</v>
      </c>
      <c r="CA418" s="5" t="n">
        <v>11.787</v>
      </c>
      <c r="CB418" s="5" t="n">
        <v>0</v>
      </c>
      <c r="CC418" s="5" t="n">
        <v>81.69499999999999</v>
      </c>
      <c r="CD418" s="5" t="n">
        <v>7.95</v>
      </c>
      <c r="CE418" s="5" t="n">
        <v>0</v>
      </c>
      <c r="CF418" s="5" t="n">
        <v>91.907</v>
      </c>
      <c r="CG418" s="5" t="n">
        <v>0.125</v>
      </c>
      <c r="CH418" s="5" t="n">
        <v>1</v>
      </c>
      <c r="CI418" s="5" t="n">
        <v>0</v>
      </c>
      <c r="CJ418" s="5" t="n">
        <v>0</v>
      </c>
      <c r="CK418" s="5" t="n">
        <v>0</v>
      </c>
      <c r="CL418" s="5" t="n">
        <v>0</v>
      </c>
      <c r="CM418" s="5" t="n">
        <v>0</v>
      </c>
      <c r="CN418" s="5" t="n">
        <v>0</v>
      </c>
      <c r="CO418" s="5" t="n">
        <v>0</v>
      </c>
      <c r="CP418" s="5" t="n">
        <v>0</v>
      </c>
      <c r="CQ418" s="5" t="n">
        <v>1.198</v>
      </c>
      <c r="CR418" s="5" t="n">
        <v>0</v>
      </c>
      <c r="CS418" s="5" t="n">
        <v>4.776</v>
      </c>
      <c r="CT418" s="5" t="n">
        <v>3.604</v>
      </c>
      <c r="CU418" s="5" t="n">
        <v>9.407999999999999</v>
      </c>
    </row>
    <row r="419">
      <c r="A419" s="5" t="inlineStr">
        <is>
          <t>KIR2022</t>
        </is>
      </c>
      <c r="B419" s="5" t="inlineStr">
        <is>
          <t>KIR</t>
        </is>
      </c>
      <c r="C419" s="5" t="inlineStr">
        <is>
          <t>KIR</t>
        </is>
      </c>
      <c r="D419" s="5" t="inlineStr">
        <is>
          <t>Kiribati</t>
        </is>
      </c>
      <c r="E419" s="5" t="n">
        <v>2022</v>
      </c>
      <c r="F419" s="5" t="n">
        <v>0.125</v>
      </c>
      <c r="G419" s="5" t="n">
        <v>8.788</v>
      </c>
      <c r="H419" s="5" t="n">
        <v>1.235</v>
      </c>
      <c r="I419" s="5" t="n">
        <v>0</v>
      </c>
      <c r="J419" s="5" t="n">
        <v>8.788</v>
      </c>
      <c r="K419" s="5" t="n">
        <v>0</v>
      </c>
      <c r="L419" s="5" t="n">
        <v>1</v>
      </c>
      <c r="M419" s="5" t="n">
        <v>9.782999999999999</v>
      </c>
      <c r="N419" s="5" t="n">
        <v>3.704</v>
      </c>
      <c r="O419" s="5" t="n">
        <v>0</v>
      </c>
      <c r="P419" s="5" t="n">
        <v>9.782999999999999</v>
      </c>
      <c r="Q419" s="5" t="n">
        <v>0</v>
      </c>
      <c r="R419" s="5" t="n">
        <v>1</v>
      </c>
      <c r="S419" s="5" t="n">
        <v>14.962</v>
      </c>
      <c r="T419" s="5" t="n">
        <v>7.408</v>
      </c>
      <c r="U419" s="5" t="n">
        <v>0.138</v>
      </c>
      <c r="V419" s="5" t="n">
        <v>16.832</v>
      </c>
      <c r="W419" s="5" t="n">
        <v>0.125</v>
      </c>
      <c r="X419" s="5" t="n">
        <v>1</v>
      </c>
      <c r="Y419" s="5" t="n">
        <v>17.332</v>
      </c>
      <c r="Z419" s="5" t="n">
        <v>2.139</v>
      </c>
      <c r="AA419" s="5" t="n">
        <v>0</v>
      </c>
      <c r="AB419" s="5" t="n">
        <v>17.332</v>
      </c>
      <c r="AC419" s="5" t="n">
        <v>0</v>
      </c>
      <c r="AD419" s="5" t="n">
        <v>1</v>
      </c>
      <c r="AE419" s="5" t="n">
        <v>18.566</v>
      </c>
      <c r="AF419" s="5" t="n">
        <v>4.048</v>
      </c>
      <c r="AG419" s="5" t="n">
        <v>0</v>
      </c>
      <c r="AH419" s="5" t="n">
        <v>18.566</v>
      </c>
      <c r="AI419" s="5" t="n">
        <v>0</v>
      </c>
      <c r="AJ419" s="5" t="n">
        <v>1</v>
      </c>
      <c r="AK419" s="5" t="n">
        <v>25.974</v>
      </c>
      <c r="AL419" s="5" t="n">
        <v>13.478</v>
      </c>
      <c r="AM419" s="5" t="n">
        <v>0.24</v>
      </c>
      <c r="AN419" s="5" t="n">
        <v>29.221</v>
      </c>
      <c r="AO419" s="5" t="n">
        <v>0.125</v>
      </c>
      <c r="AP419" s="5" t="n">
        <v>1</v>
      </c>
      <c r="AQ419" s="5" t="n">
        <v>0.847</v>
      </c>
      <c r="AR419" s="5" t="n">
        <v>0.123</v>
      </c>
      <c r="AS419" s="5" t="n">
        <v>0.008</v>
      </c>
      <c r="AT419" s="5" t="n">
        <v>0.952</v>
      </c>
      <c r="AU419" s="5" t="n">
        <v>0.125</v>
      </c>
      <c r="AV419" s="5" t="n">
        <v>1</v>
      </c>
      <c r="AW419" s="5" t="n">
        <v>0.947</v>
      </c>
      <c r="AX419" s="5" t="n">
        <v>0.123</v>
      </c>
      <c r="AY419" s="5" t="n">
        <v>0.008999999999999999</v>
      </c>
      <c r="AZ419" s="5" t="n">
        <v>1.065</v>
      </c>
      <c r="BA419" s="5" t="n">
        <v>0.125</v>
      </c>
      <c r="BB419" s="5" t="n">
        <v>1</v>
      </c>
      <c r="BC419" s="5" t="n">
        <v>0.589</v>
      </c>
      <c r="BD419" s="5" t="n">
        <v>0.123</v>
      </c>
      <c r="BE419" s="5" t="n">
        <v>0.005</v>
      </c>
      <c r="BF419" s="5" t="n">
        <v>0.662</v>
      </c>
      <c r="BG419" s="5" t="n">
        <v>0.125</v>
      </c>
      <c r="BH419" s="5" t="n">
        <v>1</v>
      </c>
      <c r="BI419" s="5" t="n">
        <v>0.6889999999999999</v>
      </c>
      <c r="BJ419" s="5" t="n">
        <v>0.123</v>
      </c>
      <c r="BK419" s="5" t="n">
        <v>0.006</v>
      </c>
      <c r="BL419" s="5" t="n">
        <v>0.775</v>
      </c>
      <c r="BM419" s="5" t="n">
        <v>0.125</v>
      </c>
      <c r="BN419" s="5" t="n">
        <v>1</v>
      </c>
      <c r="BO419" s="5" t="n">
        <v>0</v>
      </c>
      <c r="BP419" s="5" t="n">
        <v>0</v>
      </c>
      <c r="BQ419" s="5" t="n">
        <v>0</v>
      </c>
      <c r="BR419" s="5" t="n">
        <v>0</v>
      </c>
      <c r="BS419" s="5" t="n">
        <v>1</v>
      </c>
      <c r="BT419" s="5" t="n">
        <v>0</v>
      </c>
      <c r="BU419" s="5" t="n">
        <v>0</v>
      </c>
      <c r="BV419" s="5" t="n">
        <v>0</v>
      </c>
      <c r="BW419" s="5" t="n">
        <v>0.125</v>
      </c>
      <c r="BX419" s="5" t="n">
        <v>1</v>
      </c>
      <c r="BY419" s="5" t="n">
        <v>12.729</v>
      </c>
      <c r="BZ419" s="5" t="n">
        <v>0</v>
      </c>
      <c r="CA419" s="5" t="n">
        <v>12.729</v>
      </c>
      <c r="CB419" s="5" t="n">
        <v>0</v>
      </c>
      <c r="CC419" s="5" t="n">
        <v>102.477</v>
      </c>
      <c r="CD419" s="5" t="n">
        <v>7.95</v>
      </c>
      <c r="CE419" s="5" t="n">
        <v>0.948</v>
      </c>
      <c r="CF419" s="5" t="n">
        <v>115.286</v>
      </c>
      <c r="CG419" s="5" t="n">
        <v>0.125</v>
      </c>
      <c r="CH419" s="5" t="n">
        <v>1</v>
      </c>
      <c r="CI419" s="5" t="n">
        <v>0</v>
      </c>
      <c r="CJ419" s="5" t="n">
        <v>0</v>
      </c>
      <c r="CK419" s="5" t="n">
        <v>0</v>
      </c>
      <c r="CL419" s="5" t="n">
        <v>0</v>
      </c>
      <c r="CM419" s="5" t="n">
        <v>0</v>
      </c>
      <c r="CN419" s="5" t="n">
        <v>0</v>
      </c>
      <c r="CO419" s="5" t="n">
        <v>0</v>
      </c>
      <c r="CP419" s="5" t="n">
        <v>0</v>
      </c>
      <c r="CQ419" s="5" t="n">
        <v>1.294</v>
      </c>
      <c r="CR419" s="5" t="n">
        <v>0</v>
      </c>
      <c r="CS419" s="5" t="n">
        <v>5.158</v>
      </c>
      <c r="CT419" s="5" t="n">
        <v>7.554</v>
      </c>
      <c r="CU419" s="5" t="n">
        <v>16.097</v>
      </c>
    </row>
    <row r="420">
      <c r="A420" s="5" t="inlineStr">
        <is>
          <t>KIR2023</t>
        </is>
      </c>
      <c r="B420" s="5" t="inlineStr">
        <is>
          <t>KIR</t>
        </is>
      </c>
      <c r="C420" s="5" t="inlineStr">
        <is>
          <t>KIR</t>
        </is>
      </c>
      <c r="D420" s="5" t="inlineStr">
        <is>
          <t>Kiribati</t>
        </is>
      </c>
      <c r="E420" s="5" t="n">
        <v>2023</v>
      </c>
      <c r="F420" s="5" t="n">
        <v>0.125</v>
      </c>
      <c r="G420" s="5" t="n">
        <v>5.77</v>
      </c>
      <c r="H420" s="5" t="n">
        <v>1.286</v>
      </c>
      <c r="I420" s="5" t="n">
        <v>0</v>
      </c>
      <c r="J420" s="5" t="n">
        <v>5.77</v>
      </c>
      <c r="K420" s="5" t="n">
        <v>0</v>
      </c>
      <c r="L420" s="5" t="n">
        <v>1</v>
      </c>
      <c r="M420" s="5" t="n">
        <v>7.886</v>
      </c>
      <c r="N420" s="5" t="n">
        <v>3.857</v>
      </c>
      <c r="O420" s="5" t="n">
        <v>0</v>
      </c>
      <c r="P420" s="5" t="n">
        <v>7.886</v>
      </c>
      <c r="Q420" s="5" t="n">
        <v>0</v>
      </c>
      <c r="R420" s="5" t="n">
        <v>1</v>
      </c>
      <c r="S420" s="5" t="n">
        <v>12.198</v>
      </c>
      <c r="T420" s="5" t="n">
        <v>7.714</v>
      </c>
      <c r="U420" s="5" t="n">
        <v>0.169</v>
      </c>
      <c r="V420" s="5" t="n">
        <v>13.723</v>
      </c>
      <c r="W420" s="5" t="n">
        <v>0.125</v>
      </c>
      <c r="X420" s="5" t="n">
        <v>1</v>
      </c>
      <c r="Y420" s="5" t="n">
        <v>13.814</v>
      </c>
      <c r="Z420" s="5" t="n">
        <v>1.705</v>
      </c>
      <c r="AA420" s="5" t="n">
        <v>0</v>
      </c>
      <c r="AB420" s="5" t="n">
        <v>13.814</v>
      </c>
      <c r="AC420" s="5" t="n">
        <v>0</v>
      </c>
      <c r="AD420" s="5" t="n">
        <v>1</v>
      </c>
      <c r="AE420" s="5" t="n">
        <v>15.1</v>
      </c>
      <c r="AF420" s="5" t="n">
        <v>3.292</v>
      </c>
      <c r="AG420" s="5" t="n">
        <v>0</v>
      </c>
      <c r="AH420" s="5" t="n">
        <v>15.1</v>
      </c>
      <c r="AI420" s="5" t="n">
        <v>0</v>
      </c>
      <c r="AJ420" s="5" t="n">
        <v>1</v>
      </c>
      <c r="AK420" s="5" t="n">
        <v>22.814</v>
      </c>
      <c r="AL420" s="5" t="n">
        <v>11.838</v>
      </c>
      <c r="AM420" s="5" t="n">
        <v>0.316</v>
      </c>
      <c r="AN420" s="5" t="n">
        <v>25.666</v>
      </c>
      <c r="AO420" s="5" t="n">
        <v>0.125</v>
      </c>
      <c r="AP420" s="5" t="n">
        <v>1</v>
      </c>
      <c r="AQ420" s="5" t="n">
        <v>0.749</v>
      </c>
      <c r="AR420" s="5" t="n">
        <v>0.129</v>
      </c>
      <c r="AS420" s="5" t="n">
        <v>0.01</v>
      </c>
      <c r="AT420" s="5" t="n">
        <v>0.842</v>
      </c>
      <c r="AU420" s="5" t="n">
        <v>0.125</v>
      </c>
      <c r="AV420" s="5" t="n">
        <v>1</v>
      </c>
      <c r="AW420" s="5" t="n">
        <v>0.783</v>
      </c>
      <c r="AX420" s="5" t="n">
        <v>0.129</v>
      </c>
      <c r="AY420" s="5" t="n">
        <v>0.011</v>
      </c>
      <c r="AZ420" s="5" t="n">
        <v>0.88</v>
      </c>
      <c r="BA420" s="5" t="n">
        <v>0.125</v>
      </c>
      <c r="BB420" s="5" t="n">
        <v>1</v>
      </c>
      <c r="BC420" s="5" t="n">
        <v>0.527</v>
      </c>
      <c r="BD420" s="5" t="n">
        <v>0.129</v>
      </c>
      <c r="BE420" s="5" t="n">
        <v>0.007</v>
      </c>
      <c r="BF420" s="5" t="n">
        <v>0.593</v>
      </c>
      <c r="BG420" s="5" t="n">
        <v>0.125</v>
      </c>
      <c r="BH420" s="5" t="n">
        <v>1</v>
      </c>
      <c r="BI420" s="5" t="n">
        <v>0.64</v>
      </c>
      <c r="BJ420" s="5" t="n">
        <v>0.129</v>
      </c>
      <c r="BK420" s="5" t="n">
        <v>0.008999999999999999</v>
      </c>
      <c r="BL420" s="5" t="n">
        <v>0.72</v>
      </c>
      <c r="BM420" s="5" t="n">
        <v>0.125</v>
      </c>
      <c r="BN420" s="5" t="n">
        <v>1</v>
      </c>
      <c r="BO420" s="5" t="n">
        <v>0</v>
      </c>
      <c r="BP420" s="5" t="n">
        <v>0</v>
      </c>
      <c r="BQ420" s="5" t="n">
        <v>0</v>
      </c>
      <c r="BR420" s="5" t="n">
        <v>0</v>
      </c>
      <c r="BS420" s="5" t="n">
        <v>1</v>
      </c>
      <c r="BT420" s="5" t="n">
        <v>0</v>
      </c>
      <c r="BU420" s="5" t="n">
        <v>0</v>
      </c>
      <c r="BV420" s="5" t="n">
        <v>0</v>
      </c>
      <c r="BW420" s="5" t="n">
        <v>0.125</v>
      </c>
      <c r="BX420" s="5" t="n">
        <v>1</v>
      </c>
      <c r="BY420" s="5" t="n">
        <v>13.254</v>
      </c>
      <c r="BZ420" s="5" t="n">
        <v>0</v>
      </c>
      <c r="CA420" s="5" t="n">
        <v>13.254</v>
      </c>
      <c r="CB420" s="5" t="n">
        <v>0</v>
      </c>
      <c r="CC420" s="5" t="n">
        <v>87.07899999999999</v>
      </c>
      <c r="CD420" s="5" t="n">
        <v>7.95</v>
      </c>
      <c r="CE420" s="5" t="n">
        <v>1.205</v>
      </c>
      <c r="CF420" s="5" t="n">
        <v>97.964</v>
      </c>
      <c r="CG420" s="5" t="n">
        <v>0.125</v>
      </c>
      <c r="CH420" s="5" t="n">
        <v>1</v>
      </c>
      <c r="CI420" s="5" t="n">
        <v>0</v>
      </c>
      <c r="CJ420" s="5" t="n">
        <v>0</v>
      </c>
      <c r="CK420" s="5" t="n">
        <v>0</v>
      </c>
      <c r="CL420" s="5" t="n">
        <v>0</v>
      </c>
      <c r="CM420" s="5" t="n">
        <v>0</v>
      </c>
      <c r="CN420" s="5" t="n">
        <v>0</v>
      </c>
      <c r="CO420" s="5" t="n">
        <v>0</v>
      </c>
      <c r="CP420" s="5" t="n">
        <v>0</v>
      </c>
      <c r="CQ420" s="5" t="n">
        <v>1.348</v>
      </c>
      <c r="CR420" s="5" t="n">
        <v>0</v>
      </c>
      <c r="CS420" s="5" t="n">
        <v>5.37</v>
      </c>
      <c r="CT420" s="5" t="n">
        <v>4.484</v>
      </c>
      <c r="CU420" s="5" t="n">
        <v>12.529</v>
      </c>
    </row>
    <row r="421">
      <c r="A421" s="5" t="inlineStr">
        <is>
          <t>KIR2024</t>
        </is>
      </c>
      <c r="B421" s="5" t="inlineStr">
        <is>
          <t>KIR</t>
        </is>
      </c>
      <c r="C421" s="5" t="inlineStr">
        <is>
          <t>KIR</t>
        </is>
      </c>
      <c r="D421" s="5" t="inlineStr">
        <is>
          <t>Kiribati</t>
        </is>
      </c>
      <c r="E421" s="5" t="n">
        <v>2024</v>
      </c>
      <c r="F421" s="5" t="n">
        <v>0.125</v>
      </c>
      <c r="G421" s="5" t="n">
        <v>4.833</v>
      </c>
      <c r="H421" s="5" t="n">
        <v>1.324</v>
      </c>
      <c r="I421" s="5" t="n">
        <v>0</v>
      </c>
      <c r="J421" s="5" t="n">
        <v>4.833</v>
      </c>
      <c r="K421" s="5" t="n">
        <v>0</v>
      </c>
      <c r="L421" s="5" t="n">
        <v>1</v>
      </c>
      <c r="M421" s="5" t="n">
        <v>7.124</v>
      </c>
      <c r="N421" s="5" t="n">
        <v>3.971</v>
      </c>
      <c r="O421" s="5" t="n">
        <v>0</v>
      </c>
      <c r="P421" s="5" t="n">
        <v>7.124</v>
      </c>
      <c r="Q421" s="5" t="n">
        <v>0</v>
      </c>
      <c r="R421" s="5" t="n">
        <v>1</v>
      </c>
      <c r="S421" s="5" t="n">
        <v>11.451</v>
      </c>
      <c r="T421" s="5" t="n">
        <v>7.942</v>
      </c>
      <c r="U421" s="5" t="n">
        <v>0.195</v>
      </c>
      <c r="V421" s="5" t="n">
        <v>12.882</v>
      </c>
      <c r="W421" s="5" t="n">
        <v>0.125</v>
      </c>
      <c r="X421" s="5" t="n">
        <v>1</v>
      </c>
      <c r="Y421" s="5" t="n">
        <v>12.219</v>
      </c>
      <c r="Z421" s="5" t="n">
        <v>1.508</v>
      </c>
      <c r="AA421" s="5" t="n">
        <v>0</v>
      </c>
      <c r="AB421" s="5" t="n">
        <v>12.219</v>
      </c>
      <c r="AC421" s="5" t="n">
        <v>0</v>
      </c>
      <c r="AD421" s="5" t="n">
        <v>1</v>
      </c>
      <c r="AE421" s="5" t="n">
        <v>13.543</v>
      </c>
      <c r="AF421" s="5" t="n">
        <v>2.952</v>
      </c>
      <c r="AG421" s="5" t="n">
        <v>0</v>
      </c>
      <c r="AH421" s="5" t="n">
        <v>13.543</v>
      </c>
      <c r="AI421" s="5" t="n">
        <v>0</v>
      </c>
      <c r="AJ421" s="5" t="n">
        <v>1</v>
      </c>
      <c r="AK421" s="5" t="n">
        <v>21.484</v>
      </c>
      <c r="AL421" s="5" t="n">
        <v>11.148</v>
      </c>
      <c r="AM421" s="5" t="n">
        <v>0.366</v>
      </c>
      <c r="AN421" s="5" t="n">
        <v>24.17</v>
      </c>
      <c r="AO421" s="5" t="n">
        <v>0.125</v>
      </c>
      <c r="AP421" s="5" t="n">
        <v>1</v>
      </c>
      <c r="AQ421" s="5" t="n">
        <v>0.72</v>
      </c>
      <c r="AR421" s="5" t="n">
        <v>0.132</v>
      </c>
      <c r="AS421" s="5" t="n">
        <v>0.012</v>
      </c>
      <c r="AT421" s="5" t="n">
        <v>0.8100000000000001</v>
      </c>
      <c r="AU421" s="5" t="n">
        <v>0.125</v>
      </c>
      <c r="AV421" s="5" t="n">
        <v>1</v>
      </c>
      <c r="AW421" s="5" t="n">
        <v>0.734</v>
      </c>
      <c r="AX421" s="5" t="n">
        <v>0.132</v>
      </c>
      <c r="AY421" s="5" t="n">
        <v>0.012</v>
      </c>
      <c r="AZ421" s="5" t="n">
        <v>0.825</v>
      </c>
      <c r="BA421" s="5" t="n">
        <v>0.125</v>
      </c>
      <c r="BB421" s="5" t="n">
        <v>1</v>
      </c>
      <c r="BC421" s="5" t="n">
        <v>0.51</v>
      </c>
      <c r="BD421" s="5" t="n">
        <v>0.132</v>
      </c>
      <c r="BE421" s="5" t="n">
        <v>0.008999999999999999</v>
      </c>
      <c r="BF421" s="5" t="n">
        <v>0.574</v>
      </c>
      <c r="BG421" s="5" t="n">
        <v>0.125</v>
      </c>
      <c r="BH421" s="5" t="n">
        <v>1</v>
      </c>
      <c r="BI421" s="5" t="n">
        <v>0.652</v>
      </c>
      <c r="BJ421" s="5" t="n">
        <v>0.132</v>
      </c>
      <c r="BK421" s="5" t="n">
        <v>0.011</v>
      </c>
      <c r="BL421" s="5" t="n">
        <v>0.734</v>
      </c>
      <c r="BM421" s="5" t="n">
        <v>0.125</v>
      </c>
      <c r="BN421" s="5" t="n">
        <v>1</v>
      </c>
      <c r="BO421" s="5" t="n">
        <v>0</v>
      </c>
      <c r="BP421" s="5" t="n">
        <v>0</v>
      </c>
      <c r="BQ421" s="5" t="n">
        <v>0</v>
      </c>
      <c r="BR421" s="5" t="n">
        <v>0</v>
      </c>
      <c r="BS421" s="5" t="n">
        <v>1</v>
      </c>
      <c r="BT421" s="5" t="n">
        <v>0</v>
      </c>
      <c r="BU421" s="5" t="n">
        <v>0</v>
      </c>
      <c r="BV421" s="5" t="n">
        <v>0</v>
      </c>
      <c r="BW421" s="5" t="n">
        <v>0.125</v>
      </c>
      <c r="BX421" s="5" t="n">
        <v>1</v>
      </c>
      <c r="BY421" s="5" t="n">
        <v>13.646</v>
      </c>
      <c r="BZ421" s="5" t="n">
        <v>0</v>
      </c>
      <c r="CA421" s="5" t="n">
        <v>13.646</v>
      </c>
      <c r="CB421" s="5" t="n">
        <v>0</v>
      </c>
      <c r="CC421" s="5" t="n">
        <v>86.38500000000001</v>
      </c>
      <c r="CD421" s="5" t="n">
        <v>7.95</v>
      </c>
      <c r="CE421" s="5" t="n">
        <v>1.471</v>
      </c>
      <c r="CF421" s="5" t="n">
        <v>97.184</v>
      </c>
      <c r="CG421" s="5" t="n">
        <v>0.125</v>
      </c>
      <c r="CH421" s="5" t="n">
        <v>1</v>
      </c>
      <c r="CI421" s="5" t="n">
        <v>0</v>
      </c>
      <c r="CJ421" s="5" t="n">
        <v>0</v>
      </c>
      <c r="CK421" s="5" t="n">
        <v>0</v>
      </c>
      <c r="CL421" s="5" t="n">
        <v>0</v>
      </c>
      <c r="CM421" s="5" t="n">
        <v>0</v>
      </c>
      <c r="CN421" s="5" t="n">
        <v>0</v>
      </c>
      <c r="CO421" s="5" t="n">
        <v>0</v>
      </c>
      <c r="CP421" s="5" t="n">
        <v>0</v>
      </c>
      <c r="CQ421" s="5" t="n">
        <v>1.387</v>
      </c>
      <c r="CR421" s="5" t="n">
        <v>0</v>
      </c>
      <c r="CS421" s="5" t="n">
        <v>5.529</v>
      </c>
      <c r="CT421" s="5" t="n">
        <v>3.509</v>
      </c>
      <c r="CU421" s="5" t="n">
        <v>10.896</v>
      </c>
    </row>
    <row r="422">
      <c r="A422" s="5" t="inlineStr">
        <is>
          <t>KOR2021</t>
        </is>
      </c>
      <c r="B422" s="5" t="inlineStr">
        <is>
          <t>KOR</t>
        </is>
      </c>
      <c r="C422" s="5" t="inlineStr">
        <is>
          <t>KOR</t>
        </is>
      </c>
      <c r="D422" s="5" t="inlineStr">
        <is>
          <t>Korea</t>
        </is>
      </c>
      <c r="E422" s="5" t="n">
        <v>2021</v>
      </c>
      <c r="F422" s="5" t="n">
        <v>0.1</v>
      </c>
      <c r="G422" s="5" t="n">
        <v>4.446</v>
      </c>
      <c r="H422" s="5" t="n">
        <v>0.973</v>
      </c>
      <c r="I422" s="5" t="n">
        <v>2.735</v>
      </c>
      <c r="J422" s="5" t="n">
        <v>7.181</v>
      </c>
      <c r="K422" s="5" t="n">
        <v>0</v>
      </c>
      <c r="L422" s="5" t="n">
        <v>1</v>
      </c>
      <c r="M422" s="5" t="n">
        <v>5.764</v>
      </c>
      <c r="N422" s="5" t="n">
        <v>2.612</v>
      </c>
      <c r="O422" s="5" t="n">
        <v>1.417</v>
      </c>
      <c r="P422" s="5" t="n">
        <v>7.181</v>
      </c>
      <c r="Q422" s="5" t="n">
        <v>0</v>
      </c>
      <c r="R422" s="5" t="n">
        <v>1</v>
      </c>
      <c r="S422" s="5" t="n">
        <v>11.463</v>
      </c>
      <c r="T422" s="5" t="n">
        <v>7.103</v>
      </c>
      <c r="U422" s="5" t="n">
        <v>-3.064</v>
      </c>
      <c r="V422" s="5" t="n">
        <v>8.398</v>
      </c>
      <c r="W422" s="5" t="n">
        <v>0</v>
      </c>
      <c r="X422" s="5" t="n">
        <v>0</v>
      </c>
      <c r="Y422" s="5" t="n">
        <v>13.956</v>
      </c>
      <c r="Z422" s="5" t="n">
        <v>1.542</v>
      </c>
      <c r="AA422" s="5" t="n">
        <v>0.147</v>
      </c>
      <c r="AB422" s="5" t="n">
        <v>14.103</v>
      </c>
      <c r="AC422" s="5" t="n">
        <v>0</v>
      </c>
      <c r="AD422" s="5" t="n">
        <v>1</v>
      </c>
      <c r="AE422" s="5" t="n">
        <v>14.038</v>
      </c>
      <c r="AF422" s="5" t="n">
        <v>2.762</v>
      </c>
      <c r="AG422" s="5" t="n">
        <v>1.631</v>
      </c>
      <c r="AH422" s="5" t="n">
        <v>15.669</v>
      </c>
      <c r="AI422" s="5" t="n">
        <v>0</v>
      </c>
      <c r="AJ422" s="5" t="n">
        <v>1</v>
      </c>
      <c r="AK422" s="5" t="n">
        <v>17.765</v>
      </c>
      <c r="AL422" s="5" t="n">
        <v>8.718999999999999</v>
      </c>
      <c r="AM422" s="5" t="n">
        <v>-5.204</v>
      </c>
      <c r="AN422" s="5" t="n">
        <v>13.817</v>
      </c>
      <c r="AO422" s="5" t="n">
        <v>0</v>
      </c>
      <c r="AP422" s="5" t="n">
        <v>0</v>
      </c>
      <c r="AQ422" s="5" t="n">
        <v>0.621</v>
      </c>
      <c r="AR422" s="5" t="n">
        <v>0.114</v>
      </c>
      <c r="AS422" s="5" t="n">
        <v>0.623</v>
      </c>
      <c r="AT422" s="5" t="n">
        <v>1.367</v>
      </c>
      <c r="AU422" s="5" t="n">
        <v>0.1</v>
      </c>
      <c r="AV422" s="5" t="n">
        <v>1</v>
      </c>
      <c r="AW422" s="5" t="n">
        <v>0.593</v>
      </c>
      <c r="AX422" s="5" t="n">
        <v>0.114</v>
      </c>
      <c r="AY422" s="5" t="n">
        <v>0.512</v>
      </c>
      <c r="AZ422" s="5" t="n">
        <v>1.216</v>
      </c>
      <c r="BA422" s="5" t="n">
        <v>0.1</v>
      </c>
      <c r="BB422" s="5" t="n">
        <v>1</v>
      </c>
      <c r="BC422" s="5" t="n">
        <v>0.44</v>
      </c>
      <c r="BD422" s="5" t="n">
        <v>0.114</v>
      </c>
      <c r="BE422" s="5" t="n">
        <v>0.141</v>
      </c>
      <c r="BF422" s="5" t="n">
        <v>0.639</v>
      </c>
      <c r="BG422" s="5" t="n">
        <v>0.1</v>
      </c>
      <c r="BH422" s="5" t="n">
        <v>1</v>
      </c>
      <c r="BI422" s="5" t="n">
        <v>0.5600000000000001</v>
      </c>
      <c r="BJ422" s="5" t="n">
        <v>0.114</v>
      </c>
      <c r="BK422" s="5" t="n">
        <v>0.192</v>
      </c>
      <c r="BL422" s="5" t="n">
        <v>0.828</v>
      </c>
      <c r="BM422" s="5" t="n">
        <v>0.1</v>
      </c>
      <c r="BN422" s="5" t="n">
        <v>1</v>
      </c>
      <c r="BO422" s="5" t="n">
        <v>0</v>
      </c>
      <c r="BP422" s="5" t="n">
        <v>0.003</v>
      </c>
      <c r="BQ422" s="5" t="n">
        <v>0.091</v>
      </c>
      <c r="BR422" s="5" t="n">
        <v>0</v>
      </c>
      <c r="BS422" s="5" t="n">
        <v>0.833</v>
      </c>
      <c r="BT422" s="5" t="n">
        <v>0</v>
      </c>
      <c r="BU422" s="5" t="n">
        <v>0.004</v>
      </c>
      <c r="BV422" s="5" t="n">
        <v>0.094</v>
      </c>
      <c r="BW422" s="5" t="n">
        <v>0</v>
      </c>
      <c r="BX422" s="5" t="n">
        <v>0.667</v>
      </c>
      <c r="BY422" s="5" t="n">
        <v>2.587</v>
      </c>
      <c r="BZ422" s="5" t="n">
        <v>0</v>
      </c>
      <c r="CA422" s="5" t="n">
        <v>2.587</v>
      </c>
      <c r="CB422" s="5" t="n">
        <v>0</v>
      </c>
      <c r="CC422" s="5" t="n">
        <v>81.69499999999999</v>
      </c>
      <c r="CD422" s="5" t="n">
        <v>7.95</v>
      </c>
      <c r="CE422" s="5" t="n">
        <v>-1.133</v>
      </c>
      <c r="CF422" s="5" t="n">
        <v>88.619</v>
      </c>
      <c r="CG422" s="5" t="n">
        <v>0.1</v>
      </c>
      <c r="CH422" s="5" t="n">
        <v>1</v>
      </c>
      <c r="CI422" s="5" t="n">
        <v>0</v>
      </c>
      <c r="CJ422" s="5" t="n">
        <v>0</v>
      </c>
      <c r="CK422" s="5" t="n">
        <v>0</v>
      </c>
      <c r="CL422" s="5" t="n">
        <v>0.029</v>
      </c>
      <c r="CM422" s="5" t="n">
        <v>0</v>
      </c>
      <c r="CN422" s="5" t="n">
        <v>0</v>
      </c>
      <c r="CO422" s="5" t="n">
        <v>0</v>
      </c>
      <c r="CP422" s="5" t="n">
        <v>0</v>
      </c>
      <c r="CQ422" s="5" t="n">
        <v>1.198</v>
      </c>
      <c r="CR422" s="5" t="n">
        <v>0</v>
      </c>
      <c r="CS422" s="5" t="n">
        <v>1.655</v>
      </c>
      <c r="CT422" s="5" t="n">
        <v>5.524</v>
      </c>
      <c r="CU422" s="5" t="n">
        <v>10.311</v>
      </c>
    </row>
    <row r="423">
      <c r="A423" s="5" t="inlineStr">
        <is>
          <t>KOR2022</t>
        </is>
      </c>
      <c r="B423" s="5" t="inlineStr">
        <is>
          <t>KOR</t>
        </is>
      </c>
      <c r="C423" s="5" t="inlineStr">
        <is>
          <t>KOR</t>
        </is>
      </c>
      <c r="D423" s="5" t="inlineStr">
        <is>
          <t>Korea</t>
        </is>
      </c>
      <c r="E423" s="5" t="n">
        <v>2022</v>
      </c>
      <c r="F423" s="5" t="n">
        <v>0.1</v>
      </c>
      <c r="G423" s="5" t="n">
        <v>3.98</v>
      </c>
      <c r="H423" s="5" t="n">
        <v>0.618</v>
      </c>
      <c r="I423" s="5" t="n">
        <v>3.182</v>
      </c>
      <c r="J423" s="5" t="n">
        <v>7.162</v>
      </c>
      <c r="K423" s="5" t="n">
        <v>0</v>
      </c>
      <c r="L423" s="5" t="n">
        <v>1</v>
      </c>
      <c r="M423" s="5" t="n">
        <v>4.988</v>
      </c>
      <c r="N423" s="5" t="n">
        <v>2.06</v>
      </c>
      <c r="O423" s="5" t="n">
        <v>2.174</v>
      </c>
      <c r="P423" s="5" t="n">
        <v>7.162</v>
      </c>
      <c r="Q423" s="5" t="n">
        <v>0</v>
      </c>
      <c r="R423" s="5" t="n">
        <v>1</v>
      </c>
      <c r="S423" s="5" t="n">
        <v>8.478</v>
      </c>
      <c r="T423" s="5" t="n">
        <v>4.152</v>
      </c>
      <c r="U423" s="5" t="n">
        <v>-1.275</v>
      </c>
      <c r="V423" s="5" t="n">
        <v>7.203</v>
      </c>
      <c r="W423" s="5" t="n">
        <v>0</v>
      </c>
      <c r="X423" s="5" t="n">
        <v>0</v>
      </c>
      <c r="Y423" s="5" t="n">
        <v>23.589</v>
      </c>
      <c r="Z423" s="5" t="n">
        <v>2.475</v>
      </c>
      <c r="AA423" s="5" t="n">
        <v>1.306</v>
      </c>
      <c r="AB423" s="5" t="n">
        <v>24.896</v>
      </c>
      <c r="AC423" s="5" t="n">
        <v>0</v>
      </c>
      <c r="AD423" s="5" t="n">
        <v>1</v>
      </c>
      <c r="AE423" s="5" t="n">
        <v>23.763</v>
      </c>
      <c r="AF423" s="5" t="n">
        <v>4.405</v>
      </c>
      <c r="AG423" s="5" t="n">
        <v>0.034</v>
      </c>
      <c r="AH423" s="5" t="n">
        <v>23.797</v>
      </c>
      <c r="AI423" s="5" t="n">
        <v>0</v>
      </c>
      <c r="AJ423" s="5" t="n">
        <v>1</v>
      </c>
      <c r="AK423" s="5" t="n">
        <v>28.038</v>
      </c>
      <c r="AL423" s="5" t="n">
        <v>13.389</v>
      </c>
      <c r="AM423" s="5" t="n">
        <v>-15.252</v>
      </c>
      <c r="AN423" s="5" t="n">
        <v>14.064</v>
      </c>
      <c r="AO423" s="5" t="n">
        <v>0</v>
      </c>
      <c r="AP423" s="5" t="n">
        <v>0</v>
      </c>
      <c r="AQ423" s="5" t="n">
        <v>0.847</v>
      </c>
      <c r="AR423" s="5" t="n">
        <v>0.123</v>
      </c>
      <c r="AS423" s="5" t="n">
        <v>0.406</v>
      </c>
      <c r="AT423" s="5" t="n">
        <v>1.378</v>
      </c>
      <c r="AU423" s="5" t="n">
        <v>0.1</v>
      </c>
      <c r="AV423" s="5" t="n">
        <v>1</v>
      </c>
      <c r="AW423" s="5" t="n">
        <v>0.947</v>
      </c>
      <c r="AX423" s="5" t="n">
        <v>0.123</v>
      </c>
      <c r="AY423" s="5" t="n">
        <v>0.351</v>
      </c>
      <c r="AZ423" s="5" t="n">
        <v>1.427</v>
      </c>
      <c r="BA423" s="5" t="n">
        <v>0.1</v>
      </c>
      <c r="BB423" s="5" t="n">
        <v>1</v>
      </c>
      <c r="BC423" s="5" t="n">
        <v>0.589</v>
      </c>
      <c r="BD423" s="5" t="n">
        <v>0.123</v>
      </c>
      <c r="BE423" s="5" t="n">
        <v>0.015</v>
      </c>
      <c r="BF423" s="5" t="n">
        <v>0.664</v>
      </c>
      <c r="BG423" s="5" t="n">
        <v>0.1</v>
      </c>
      <c r="BH423" s="5" t="n">
        <v>1</v>
      </c>
      <c r="BI423" s="5" t="n">
        <v>0.6889999999999999</v>
      </c>
      <c r="BJ423" s="5" t="n">
        <v>0.123</v>
      </c>
      <c r="BK423" s="5" t="n">
        <v>0.354</v>
      </c>
      <c r="BL423" s="5" t="n">
        <v>1.147</v>
      </c>
      <c r="BM423" s="5" t="n">
        <v>0.1</v>
      </c>
      <c r="BN423" s="5" t="n">
        <v>1</v>
      </c>
      <c r="BO423" s="5" t="n">
        <v>0</v>
      </c>
      <c r="BP423" s="5" t="n">
        <v>0.003</v>
      </c>
      <c r="BQ423" s="5" t="n">
        <v>0.094</v>
      </c>
      <c r="BR423" s="5" t="n">
        <v>0</v>
      </c>
      <c r="BS423" s="5" t="n">
        <v>0.833</v>
      </c>
      <c r="BT423" s="5" t="n">
        <v>0</v>
      </c>
      <c r="BU423" s="5" t="n">
        <v>0.003</v>
      </c>
      <c r="BV423" s="5" t="n">
        <v>0.092</v>
      </c>
      <c r="BW423" s="5" t="n">
        <v>0</v>
      </c>
      <c r="BX423" s="5" t="n">
        <v>0.667</v>
      </c>
      <c r="BY423" s="5" t="n">
        <v>2.794</v>
      </c>
      <c r="BZ423" s="5" t="n">
        <v>0</v>
      </c>
      <c r="CA423" s="5" t="n">
        <v>2.794</v>
      </c>
      <c r="CB423" s="5" t="n">
        <v>0</v>
      </c>
      <c r="CC423" s="5" t="n">
        <v>102.477</v>
      </c>
      <c r="CD423" s="5" t="n">
        <v>7.95</v>
      </c>
      <c r="CE423" s="5" t="n">
        <v>-5.812</v>
      </c>
      <c r="CF423" s="5" t="n">
        <v>106.331</v>
      </c>
      <c r="CG423" s="5" t="n">
        <v>0.1</v>
      </c>
      <c r="CH423" s="5" t="n">
        <v>1</v>
      </c>
      <c r="CI423" s="5" t="n">
        <v>0</v>
      </c>
      <c r="CJ423" s="5" t="n">
        <v>0</v>
      </c>
      <c r="CK423" s="5" t="n">
        <v>0</v>
      </c>
      <c r="CL423" s="5" t="n">
        <v>0.031</v>
      </c>
      <c r="CM423" s="5" t="n">
        <v>0</v>
      </c>
      <c r="CN423" s="5" t="n">
        <v>0</v>
      </c>
      <c r="CO423" s="5" t="n">
        <v>0</v>
      </c>
      <c r="CP423" s="5" t="n">
        <v>0</v>
      </c>
      <c r="CQ423" s="5" t="n">
        <v>1.294</v>
      </c>
      <c r="CR423" s="5" t="n">
        <v>0</v>
      </c>
      <c r="CS423" s="5" t="n">
        <v>1.788</v>
      </c>
      <c r="CT423" s="5" t="n">
        <v>11.201</v>
      </c>
      <c r="CU423" s="5" t="n">
        <v>19.853</v>
      </c>
    </row>
    <row r="424">
      <c r="A424" s="5" t="inlineStr">
        <is>
          <t>KOR2023</t>
        </is>
      </c>
      <c r="B424" s="5" t="inlineStr">
        <is>
          <t>KOR</t>
        </is>
      </c>
      <c r="C424" s="5" t="inlineStr">
        <is>
          <t>KOR</t>
        </is>
      </c>
      <c r="D424" s="5" t="inlineStr">
        <is>
          <t>Korea</t>
        </is>
      </c>
      <c r="E424" s="5" t="n">
        <v>2023</v>
      </c>
      <c r="F424" s="5" t="n">
        <v>0.1</v>
      </c>
      <c r="G424" s="5" t="n">
        <v>4.112</v>
      </c>
      <c r="H424" s="5" t="n">
        <v>0.9370000000000001</v>
      </c>
      <c r="I424" s="5" t="n">
        <v>2.31</v>
      </c>
      <c r="J424" s="5" t="n">
        <v>6.422</v>
      </c>
      <c r="K424" s="5" t="n">
        <v>0</v>
      </c>
      <c r="L424" s="5" t="n">
        <v>1</v>
      </c>
      <c r="M424" s="5" t="n">
        <v>5.052</v>
      </c>
      <c r="N424" s="5" t="n">
        <v>2.505</v>
      </c>
      <c r="O424" s="5" t="n">
        <v>1.371</v>
      </c>
      <c r="P424" s="5" t="n">
        <v>6.422</v>
      </c>
      <c r="Q424" s="5" t="n">
        <v>0</v>
      </c>
      <c r="R424" s="5" t="n">
        <v>1</v>
      </c>
      <c r="S424" s="5" t="n">
        <v>8.856999999999999</v>
      </c>
      <c r="T424" s="5" t="n">
        <v>5.554</v>
      </c>
      <c r="U424" s="5" t="n">
        <v>-0.821</v>
      </c>
      <c r="V424" s="5" t="n">
        <v>8.035</v>
      </c>
      <c r="W424" s="5" t="n">
        <v>0</v>
      </c>
      <c r="X424" s="5" t="n">
        <v>0</v>
      </c>
      <c r="Y424" s="5" t="n">
        <v>18.667</v>
      </c>
      <c r="Z424" s="5" t="n">
        <v>2.091</v>
      </c>
      <c r="AA424" s="5" t="n">
        <v>3.185</v>
      </c>
      <c r="AB424" s="5" t="n">
        <v>21.852</v>
      </c>
      <c r="AC424" s="5" t="n">
        <v>0</v>
      </c>
      <c r="AD424" s="5" t="n">
        <v>1</v>
      </c>
      <c r="AE424" s="5" t="n">
        <v>18.892</v>
      </c>
      <c r="AF424" s="5" t="n">
        <v>3.763</v>
      </c>
      <c r="AG424" s="5" t="n">
        <v>1.952</v>
      </c>
      <c r="AH424" s="5" t="n">
        <v>20.844</v>
      </c>
      <c r="AI424" s="5" t="n">
        <v>0</v>
      </c>
      <c r="AJ424" s="5" t="n">
        <v>1</v>
      </c>
      <c r="AK424" s="5" t="n">
        <v>23.473</v>
      </c>
      <c r="AL424" s="5" t="n">
        <v>11.628</v>
      </c>
      <c r="AM424" s="5" t="n">
        <v>-7.703</v>
      </c>
      <c r="AN424" s="5" t="n">
        <v>17.346</v>
      </c>
      <c r="AO424" s="5" t="n">
        <v>0</v>
      </c>
      <c r="AP424" s="5" t="n">
        <v>0</v>
      </c>
      <c r="AQ424" s="5" t="n">
        <v>0.749</v>
      </c>
      <c r="AR424" s="5" t="n">
        <v>0.129</v>
      </c>
      <c r="AS424" s="5" t="n">
        <v>0.373</v>
      </c>
      <c r="AT424" s="5" t="n">
        <v>1.234</v>
      </c>
      <c r="AU424" s="5" t="n">
        <v>0.1</v>
      </c>
      <c r="AV424" s="5" t="n">
        <v>1</v>
      </c>
      <c r="AW424" s="5" t="n">
        <v>0.783</v>
      </c>
      <c r="AX424" s="5" t="n">
        <v>0.129</v>
      </c>
      <c r="AY424" s="5" t="n">
        <v>0.304</v>
      </c>
      <c r="AZ424" s="5" t="n">
        <v>1.195</v>
      </c>
      <c r="BA424" s="5" t="n">
        <v>0.1</v>
      </c>
      <c r="BB424" s="5" t="n">
        <v>1</v>
      </c>
      <c r="BC424" s="5" t="n">
        <v>0.527</v>
      </c>
      <c r="BD424" s="5" t="n">
        <v>0.129</v>
      </c>
      <c r="BE424" s="5" t="n">
        <v>-0.019</v>
      </c>
      <c r="BF424" s="5" t="n">
        <v>0.5590000000000001</v>
      </c>
      <c r="BG424" s="5" t="n">
        <v>0.1</v>
      </c>
      <c r="BH424" s="5" t="n">
        <v>1</v>
      </c>
      <c r="BI424" s="5" t="n">
        <v>0.64</v>
      </c>
      <c r="BJ424" s="5" t="n">
        <v>0.129</v>
      </c>
      <c r="BK424" s="5" t="n">
        <v>0.338</v>
      </c>
      <c r="BL424" s="5" t="n">
        <v>1.076</v>
      </c>
      <c r="BM424" s="5" t="n">
        <v>0.1</v>
      </c>
      <c r="BN424" s="5" t="n">
        <v>1</v>
      </c>
      <c r="BO424" s="5" t="n">
        <v>0</v>
      </c>
      <c r="BP424" s="5" t="n">
        <v>0.006</v>
      </c>
      <c r="BQ424" s="5" t="n">
        <v>0.118</v>
      </c>
      <c r="BR424" s="5" t="n">
        <v>0</v>
      </c>
      <c r="BS424" s="5" t="n">
        <v>0.833</v>
      </c>
      <c r="BT424" s="5" t="n">
        <v>0</v>
      </c>
      <c r="BU424" s="5" t="n">
        <v>0.004</v>
      </c>
      <c r="BV424" s="5" t="n">
        <v>0.115</v>
      </c>
      <c r="BW424" s="5" t="n">
        <v>0</v>
      </c>
      <c r="BX424" s="5" t="n">
        <v>0.667</v>
      </c>
      <c r="BY424" s="5" t="n">
        <v>2.909</v>
      </c>
      <c r="BZ424" s="5" t="n">
        <v>0</v>
      </c>
      <c r="CA424" s="5" t="n">
        <v>2.909</v>
      </c>
      <c r="CB424" s="5" t="n">
        <v>0</v>
      </c>
      <c r="CC424" s="5" t="n">
        <v>87.07899999999999</v>
      </c>
      <c r="CD424" s="5" t="n">
        <v>7.95</v>
      </c>
      <c r="CE424" s="5" t="n">
        <v>1.761</v>
      </c>
      <c r="CF424" s="5" t="n">
        <v>97.724</v>
      </c>
      <c r="CG424" s="5" t="n">
        <v>0.1</v>
      </c>
      <c r="CH424" s="5" t="n">
        <v>1</v>
      </c>
      <c r="CI424" s="5" t="n">
        <v>0</v>
      </c>
      <c r="CJ424" s="5" t="n">
        <v>0</v>
      </c>
      <c r="CK424" s="5" t="n">
        <v>0</v>
      </c>
      <c r="CL424" s="5" t="n">
        <v>0.032</v>
      </c>
      <c r="CM424" s="5" t="n">
        <v>0</v>
      </c>
      <c r="CN424" s="5" t="n">
        <v>0</v>
      </c>
      <c r="CO424" s="5" t="n">
        <v>0</v>
      </c>
      <c r="CP424" s="5" t="n">
        <v>0</v>
      </c>
      <c r="CQ424" s="5" t="n">
        <v>1.348</v>
      </c>
      <c r="CR424" s="5" t="n">
        <v>0</v>
      </c>
      <c r="CS424" s="5" t="n">
        <v>1.861</v>
      </c>
      <c r="CT424" s="5" t="n">
        <v>6.044</v>
      </c>
      <c r="CU424" s="5" t="n">
        <v>14.879</v>
      </c>
    </row>
    <row r="425">
      <c r="A425" s="5" t="inlineStr">
        <is>
          <t>KOR2024</t>
        </is>
      </c>
      <c r="B425" s="5" t="inlineStr">
        <is>
          <t>KOR</t>
        </is>
      </c>
      <c r="C425" s="5" t="inlineStr">
        <is>
          <t>KOR</t>
        </is>
      </c>
      <c r="D425" s="5" t="inlineStr">
        <is>
          <t>Korea</t>
        </is>
      </c>
      <c r="E425" s="5" t="n">
        <v>2024</v>
      </c>
      <c r="F425" s="5" t="n">
        <v>0.1</v>
      </c>
      <c r="G425" s="5" t="n">
        <v>3.912</v>
      </c>
      <c r="H425" s="5" t="n">
        <v>0.991</v>
      </c>
      <c r="I425" s="5" t="n">
        <v>1.843</v>
      </c>
      <c r="J425" s="5" t="n">
        <v>5.755</v>
      </c>
      <c r="K425" s="5" t="n">
        <v>0</v>
      </c>
      <c r="L425" s="5" t="n">
        <v>1</v>
      </c>
      <c r="M425" s="5" t="n">
        <v>4.883</v>
      </c>
      <c r="N425" s="5" t="n">
        <v>2.66</v>
      </c>
      <c r="O425" s="5" t="n">
        <v>0.873</v>
      </c>
      <c r="P425" s="5" t="n">
        <v>5.755</v>
      </c>
      <c r="Q425" s="5" t="n">
        <v>0</v>
      </c>
      <c r="R425" s="5" t="n">
        <v>1</v>
      </c>
      <c r="S425" s="5" t="n">
        <v>9.073</v>
      </c>
      <c r="T425" s="5" t="n">
        <v>6.007</v>
      </c>
      <c r="U425" s="5" t="n">
        <v>-1.293</v>
      </c>
      <c r="V425" s="5" t="n">
        <v>7.78</v>
      </c>
      <c r="W425" s="5" t="n">
        <v>0</v>
      </c>
      <c r="X425" s="5" t="n">
        <v>0</v>
      </c>
      <c r="Y425" s="5" t="n">
        <v>14.959</v>
      </c>
      <c r="Z425" s="5" t="n">
        <v>1.889</v>
      </c>
      <c r="AA425" s="5" t="n">
        <v>0.919</v>
      </c>
      <c r="AB425" s="5" t="n">
        <v>15.878</v>
      </c>
      <c r="AC425" s="5" t="n">
        <v>0</v>
      </c>
      <c r="AD425" s="5" t="n">
        <v>1</v>
      </c>
      <c r="AE425" s="5" t="n">
        <v>16.804</v>
      </c>
      <c r="AF425" s="5" t="n">
        <v>3.681</v>
      </c>
      <c r="AG425" s="5" t="n">
        <v>1.372</v>
      </c>
      <c r="AH425" s="5" t="n">
        <v>18.176</v>
      </c>
      <c r="AI425" s="5" t="n">
        <v>0</v>
      </c>
      <c r="AJ425" s="5" t="n">
        <v>1</v>
      </c>
      <c r="AK425" s="5" t="n">
        <v>20.889</v>
      </c>
      <c r="AL425" s="5" t="n">
        <v>10.624</v>
      </c>
      <c r="AM425" s="5" t="n">
        <v>-5.023</v>
      </c>
      <c r="AN425" s="5" t="n">
        <v>17.452</v>
      </c>
      <c r="AO425" s="5" t="n">
        <v>0</v>
      </c>
      <c r="AP425" s="5" t="n">
        <v>0</v>
      </c>
      <c r="AQ425" s="5" t="n">
        <v>0.72</v>
      </c>
      <c r="AR425" s="5" t="n">
        <v>0.132</v>
      </c>
      <c r="AS425" s="5" t="n">
        <v>0.354</v>
      </c>
      <c r="AT425" s="5" t="n">
        <v>1.182</v>
      </c>
      <c r="AU425" s="5" t="n">
        <v>0.1</v>
      </c>
      <c r="AV425" s="5" t="n">
        <v>1</v>
      </c>
      <c r="AW425" s="5" t="n">
        <v>0.734</v>
      </c>
      <c r="AX425" s="5" t="n">
        <v>0.132</v>
      </c>
      <c r="AY425" s="5" t="n">
        <v>0.27</v>
      </c>
      <c r="AZ425" s="5" t="n">
        <v>1.105</v>
      </c>
      <c r="BA425" s="5" t="n">
        <v>0.1</v>
      </c>
      <c r="BB425" s="5" t="n">
        <v>1</v>
      </c>
      <c r="BC425" s="5" t="n">
        <v>0.51</v>
      </c>
      <c r="BD425" s="5" t="n">
        <v>0.132</v>
      </c>
      <c r="BE425" s="5" t="n">
        <v>-0.005</v>
      </c>
      <c r="BF425" s="5" t="n">
        <v>0.556</v>
      </c>
      <c r="BG425" s="5" t="n">
        <v>0.1</v>
      </c>
      <c r="BH425" s="5" t="n">
        <v>1</v>
      </c>
      <c r="BI425" s="5" t="n">
        <v>0.652</v>
      </c>
      <c r="BJ425" s="5" t="n">
        <v>0.132</v>
      </c>
      <c r="BK425" s="5" t="n">
        <v>0.249</v>
      </c>
      <c r="BL425" s="5" t="n">
        <v>0.991</v>
      </c>
      <c r="BM425" s="5" t="n">
        <v>0.1</v>
      </c>
      <c r="BN425" s="5" t="n">
        <v>1</v>
      </c>
      <c r="BO425" s="5" t="n">
        <v>0</v>
      </c>
      <c r="BP425" s="5" t="n">
        <v>0.004</v>
      </c>
      <c r="BQ425" s="5" t="n">
        <v>0.116</v>
      </c>
      <c r="BR425" s="5" t="n">
        <v>0</v>
      </c>
      <c r="BS425" s="5" t="n">
        <v>0.833</v>
      </c>
      <c r="BT425" s="5" t="n">
        <v>0</v>
      </c>
      <c r="BU425" s="5" t="n">
        <v>0.004</v>
      </c>
      <c r="BV425" s="5" t="n">
        <v>0.115</v>
      </c>
      <c r="BW425" s="5" t="n">
        <v>0</v>
      </c>
      <c r="BX425" s="5" t="n">
        <v>0.667</v>
      </c>
      <c r="BY425" s="5" t="n">
        <v>2.995</v>
      </c>
      <c r="BZ425" s="5" t="n">
        <v>0</v>
      </c>
      <c r="CA425" s="5" t="n">
        <v>2.995</v>
      </c>
      <c r="CB425" s="5" t="n">
        <v>0</v>
      </c>
      <c r="CC425" s="5" t="n">
        <v>86.38500000000001</v>
      </c>
      <c r="CD425" s="5" t="n">
        <v>7.95</v>
      </c>
      <c r="CE425" s="5" t="n">
        <v>-6.537</v>
      </c>
      <c r="CF425" s="5" t="n">
        <v>87.833</v>
      </c>
      <c r="CG425" s="5" t="n">
        <v>0.1</v>
      </c>
      <c r="CH425" s="5" t="n">
        <v>1</v>
      </c>
      <c r="CI425" s="5" t="n">
        <v>0</v>
      </c>
      <c r="CJ425" s="5" t="n">
        <v>0</v>
      </c>
      <c r="CK425" s="5" t="n">
        <v>0</v>
      </c>
      <c r="CL425" s="5" t="n">
        <v>0.033</v>
      </c>
      <c r="CM425" s="5" t="n">
        <v>0</v>
      </c>
      <c r="CN425" s="5" t="n">
        <v>0</v>
      </c>
      <c r="CO425" s="5" t="n">
        <v>0</v>
      </c>
      <c r="CP425" s="5" t="n">
        <v>0</v>
      </c>
      <c r="CQ425" s="5" t="n">
        <v>1.387</v>
      </c>
      <c r="CR425" s="5" t="n">
        <v>0</v>
      </c>
      <c r="CS425" s="5" t="n">
        <v>1.916</v>
      </c>
      <c r="CT425" s="5" t="n">
        <v>5.005</v>
      </c>
      <c r="CU425" s="5" t="n">
        <v>11.813</v>
      </c>
    </row>
    <row r="426">
      <c r="A426" s="5" t="inlineStr">
        <is>
          <t>PRK2021</t>
        </is>
      </c>
      <c r="B426" s="5" t="inlineStr">
        <is>
          <t>PRK</t>
        </is>
      </c>
      <c r="C426" s="5" t="inlineStr">
        <is>
          <t>PRK</t>
        </is>
      </c>
      <c r="D426" s="5" t="inlineStr">
        <is>
          <t>Korea, Dem. People's Rep.</t>
        </is>
      </c>
      <c r="E426" s="5" t="n">
        <v>2021</v>
      </c>
      <c r="F426" s="5" t="n">
        <v>0</v>
      </c>
      <c r="G426" s="5" t="n">
        <v>1.785</v>
      </c>
      <c r="H426" s="5" t="n">
        <v>0.575</v>
      </c>
      <c r="I426" s="5" t="n">
        <v>0</v>
      </c>
      <c r="J426" s="5" t="n">
        <v>1.785</v>
      </c>
      <c r="K426" s="5" t="n">
        <v>0</v>
      </c>
      <c r="L426" s="5" t="n">
        <v>1</v>
      </c>
      <c r="M426" s="5" t="n">
        <v>2.939</v>
      </c>
      <c r="N426" s="5" t="n">
        <v>1.724</v>
      </c>
      <c r="O426" s="5" t="n">
        <v>0</v>
      </c>
      <c r="P426" s="5" t="n">
        <v>2.939</v>
      </c>
      <c r="Q426" s="5" t="n">
        <v>0</v>
      </c>
      <c r="R426" s="5" t="n">
        <v>1</v>
      </c>
      <c r="S426" s="5" t="n">
        <v>4.658</v>
      </c>
      <c r="T426" s="5" t="n">
        <v>3.447</v>
      </c>
      <c r="U426" s="5" t="n">
        <v>0</v>
      </c>
      <c r="V426" s="5" t="n">
        <v>4.658</v>
      </c>
      <c r="W426" s="5" t="n">
        <v>0</v>
      </c>
      <c r="X426" s="5" t="n">
        <v>1</v>
      </c>
      <c r="Y426" s="5" t="n">
        <v>10.551</v>
      </c>
      <c r="Z426" s="5" t="n">
        <v>1.302</v>
      </c>
      <c r="AA426" s="5" t="n">
        <v>0</v>
      </c>
      <c r="AB426" s="5" t="n">
        <v>10.551</v>
      </c>
      <c r="AC426" s="5" t="n">
        <v>0</v>
      </c>
      <c r="AD426" s="5" t="n">
        <v>1</v>
      </c>
      <c r="AE426" s="5" t="n">
        <v>11.694</v>
      </c>
      <c r="AF426" s="5" t="n">
        <v>2.549</v>
      </c>
      <c r="AG426" s="5" t="n">
        <v>0</v>
      </c>
      <c r="AH426" s="5" t="n">
        <v>11.694</v>
      </c>
      <c r="AI426" s="5" t="n">
        <v>0</v>
      </c>
      <c r="AJ426" s="5" t="n">
        <v>1</v>
      </c>
      <c r="AK426" s="5" t="n">
        <v>18.554</v>
      </c>
      <c r="AL426" s="5" t="n">
        <v>9.627000000000001</v>
      </c>
      <c r="AM426" s="5" t="n">
        <v>0</v>
      </c>
      <c r="AN426" s="5" t="n">
        <v>18.554</v>
      </c>
      <c r="AO426" s="5" t="n">
        <v>0</v>
      </c>
      <c r="AP426" s="5" t="n">
        <v>1</v>
      </c>
      <c r="AQ426" s="5" t="n">
        <v>0.621</v>
      </c>
      <c r="AR426" s="5" t="n">
        <v>0.114</v>
      </c>
      <c r="AS426" s="5" t="n">
        <v>0</v>
      </c>
      <c r="AT426" s="5" t="n">
        <v>0.621</v>
      </c>
      <c r="AU426" s="5" t="n">
        <v>0</v>
      </c>
      <c r="AV426" s="5" t="n">
        <v>1</v>
      </c>
      <c r="AW426" s="5" t="n">
        <v>0.593</v>
      </c>
      <c r="AX426" s="5" t="n">
        <v>0.114</v>
      </c>
      <c r="AY426" s="5" t="n">
        <v>0</v>
      </c>
      <c r="AZ426" s="5" t="n">
        <v>0.593</v>
      </c>
      <c r="BA426" s="5" t="n">
        <v>0</v>
      </c>
      <c r="BB426" s="5" t="n">
        <v>1</v>
      </c>
      <c r="BC426" s="5" t="n">
        <v>0.44</v>
      </c>
      <c r="BD426" s="5" t="n">
        <v>0.114</v>
      </c>
      <c r="BE426" s="5" t="n">
        <v>0</v>
      </c>
      <c r="BF426" s="5" t="n">
        <v>0.44</v>
      </c>
      <c r="BG426" s="5" t="n">
        <v>0</v>
      </c>
      <c r="BH426" s="5" t="n">
        <v>1</v>
      </c>
      <c r="BI426" s="5" t="n">
        <v>0.5600000000000001</v>
      </c>
      <c r="BJ426" s="5" t="n">
        <v>0.114</v>
      </c>
      <c r="BK426" s="5" t="n">
        <v>0</v>
      </c>
      <c r="BL426" s="5" t="n">
        <v>0.5600000000000001</v>
      </c>
      <c r="BM426" s="5" t="n">
        <v>0</v>
      </c>
      <c r="BN426" s="5" t="n">
        <v>1</v>
      </c>
      <c r="BO426" s="5" t="n">
        <v>0</v>
      </c>
      <c r="BP426" s="5" t="n">
        <v>0</v>
      </c>
      <c r="BQ426" s="5" t="n">
        <v>0</v>
      </c>
      <c r="BR426" s="5" t="n">
        <v>0</v>
      </c>
      <c r="BS426" s="5" t="n">
        <v>1</v>
      </c>
      <c r="BT426" s="5" t="n">
        <v>0</v>
      </c>
      <c r="BU426" s="5" t="n">
        <v>0</v>
      </c>
      <c r="BV426" s="5" t="n">
        <v>0</v>
      </c>
      <c r="BW426" s="5" t="n">
        <v>0</v>
      </c>
      <c r="BX426" s="5" t="n">
        <v>1</v>
      </c>
      <c r="BY426" s="5" t="n">
        <v>11.787</v>
      </c>
      <c r="BZ426" s="5" t="n">
        <v>0</v>
      </c>
      <c r="CA426" s="5" t="n">
        <v>11.787</v>
      </c>
      <c r="CB426" s="5" t="n">
        <v>0</v>
      </c>
      <c r="CC426" s="5" t="n">
        <v>81.69499999999999</v>
      </c>
      <c r="CD426" s="5" t="n">
        <v>7.95</v>
      </c>
      <c r="CE426" s="5" t="n">
        <v>0</v>
      </c>
      <c r="CF426" s="5" t="n">
        <v>81.69499999999999</v>
      </c>
      <c r="CG426" s="5" t="n">
        <v>0</v>
      </c>
      <c r="CH426" s="5" t="n">
        <v>1</v>
      </c>
      <c r="CI426" s="5" t="n">
        <v>0</v>
      </c>
      <c r="CJ426" s="5" t="n">
        <v>0</v>
      </c>
      <c r="CK426" s="5" t="n">
        <v>0</v>
      </c>
      <c r="CL426" s="5" t="n">
        <v>0</v>
      </c>
      <c r="CM426" s="5" t="n">
        <v>0</v>
      </c>
      <c r="CN426" s="5" t="n">
        <v>0</v>
      </c>
      <c r="CO426" s="5" t="n">
        <v>0</v>
      </c>
      <c r="CP426" s="5" t="n">
        <v>0.995</v>
      </c>
      <c r="CQ426" s="5" t="n">
        <v>1.198</v>
      </c>
      <c r="CR426" s="5" t="n">
        <v>0</v>
      </c>
      <c r="CS426" s="5" t="n">
        <v>4.776</v>
      </c>
      <c r="CT426" s="5" t="n">
        <v>3.604</v>
      </c>
      <c r="CU426" s="5" t="n">
        <v>9.407999999999999</v>
      </c>
    </row>
    <row r="427">
      <c r="A427" s="5" t="inlineStr">
        <is>
          <t>PRK2022</t>
        </is>
      </c>
      <c r="B427" s="5" t="inlineStr">
        <is>
          <t>PRK</t>
        </is>
      </c>
      <c r="C427" s="5" t="inlineStr">
        <is>
          <t>PRK</t>
        </is>
      </c>
      <c r="D427" s="5" t="inlineStr">
        <is>
          <t>Korea, Dem. People's Rep.</t>
        </is>
      </c>
      <c r="E427" s="5" t="n">
        <v>2022</v>
      </c>
      <c r="F427" s="5" t="n">
        <v>0</v>
      </c>
      <c r="G427" s="5" t="n">
        <v>1.928</v>
      </c>
      <c r="H427" s="5" t="n">
        <v>0.619</v>
      </c>
      <c r="I427" s="5" t="n">
        <v>0</v>
      </c>
      <c r="J427" s="5" t="n">
        <v>1.928</v>
      </c>
      <c r="K427" s="5" t="n">
        <v>0</v>
      </c>
      <c r="L427" s="5" t="n">
        <v>1</v>
      </c>
      <c r="M427" s="5" t="n">
        <v>3.162</v>
      </c>
      <c r="N427" s="5" t="n">
        <v>1.856</v>
      </c>
      <c r="O427" s="5" t="n">
        <v>0</v>
      </c>
      <c r="P427" s="5" t="n">
        <v>3.162</v>
      </c>
      <c r="Q427" s="5" t="n">
        <v>0</v>
      </c>
      <c r="R427" s="5" t="n">
        <v>1</v>
      </c>
      <c r="S427" s="5" t="n">
        <v>5.022</v>
      </c>
      <c r="T427" s="5" t="n">
        <v>3.713</v>
      </c>
      <c r="U427" s="5" t="n">
        <v>0</v>
      </c>
      <c r="V427" s="5" t="n">
        <v>5.022</v>
      </c>
      <c r="W427" s="5" t="n">
        <v>0</v>
      </c>
      <c r="X427" s="5" t="n">
        <v>1</v>
      </c>
      <c r="Y427" s="5" t="n">
        <v>17.332</v>
      </c>
      <c r="Z427" s="5" t="n">
        <v>2.139</v>
      </c>
      <c r="AA427" s="5" t="n">
        <v>0</v>
      </c>
      <c r="AB427" s="5" t="n">
        <v>17.332</v>
      </c>
      <c r="AC427" s="5" t="n">
        <v>0</v>
      </c>
      <c r="AD427" s="5" t="n">
        <v>1</v>
      </c>
      <c r="AE427" s="5" t="n">
        <v>18.566</v>
      </c>
      <c r="AF427" s="5" t="n">
        <v>4.048</v>
      </c>
      <c r="AG427" s="5" t="n">
        <v>0</v>
      </c>
      <c r="AH427" s="5" t="n">
        <v>18.566</v>
      </c>
      <c r="AI427" s="5" t="n">
        <v>0</v>
      </c>
      <c r="AJ427" s="5" t="n">
        <v>1</v>
      </c>
      <c r="AK427" s="5" t="n">
        <v>25.974</v>
      </c>
      <c r="AL427" s="5" t="n">
        <v>13.478</v>
      </c>
      <c r="AM427" s="5" t="n">
        <v>0</v>
      </c>
      <c r="AN427" s="5" t="n">
        <v>25.974</v>
      </c>
      <c r="AO427" s="5" t="n">
        <v>0</v>
      </c>
      <c r="AP427" s="5" t="n">
        <v>1</v>
      </c>
      <c r="AQ427" s="5" t="n">
        <v>0.847</v>
      </c>
      <c r="AR427" s="5" t="n">
        <v>0.123</v>
      </c>
      <c r="AS427" s="5" t="n">
        <v>0</v>
      </c>
      <c r="AT427" s="5" t="n">
        <v>0.847</v>
      </c>
      <c r="AU427" s="5" t="n">
        <v>0</v>
      </c>
      <c r="AV427" s="5" t="n">
        <v>1</v>
      </c>
      <c r="AW427" s="5" t="n">
        <v>0.947</v>
      </c>
      <c r="AX427" s="5" t="n">
        <v>0.123</v>
      </c>
      <c r="AY427" s="5" t="n">
        <v>0</v>
      </c>
      <c r="AZ427" s="5" t="n">
        <v>0.947</v>
      </c>
      <c r="BA427" s="5" t="n">
        <v>0</v>
      </c>
      <c r="BB427" s="5" t="n">
        <v>1</v>
      </c>
      <c r="BC427" s="5" t="n">
        <v>0.589</v>
      </c>
      <c r="BD427" s="5" t="n">
        <v>0.123</v>
      </c>
      <c r="BE427" s="5" t="n">
        <v>0</v>
      </c>
      <c r="BF427" s="5" t="n">
        <v>0.589</v>
      </c>
      <c r="BG427" s="5" t="n">
        <v>0</v>
      </c>
      <c r="BH427" s="5" t="n">
        <v>1</v>
      </c>
      <c r="BI427" s="5" t="n">
        <v>0.6889999999999999</v>
      </c>
      <c r="BJ427" s="5" t="n">
        <v>0.123</v>
      </c>
      <c r="BK427" s="5" t="n">
        <v>0</v>
      </c>
      <c r="BL427" s="5" t="n">
        <v>0.6889999999999999</v>
      </c>
      <c r="BM427" s="5" t="n">
        <v>0</v>
      </c>
      <c r="BN427" s="5" t="n">
        <v>1</v>
      </c>
      <c r="BO427" s="5" t="n">
        <v>0</v>
      </c>
      <c r="BP427" s="5" t="n">
        <v>0</v>
      </c>
      <c r="BQ427" s="5" t="n">
        <v>0</v>
      </c>
      <c r="BR427" s="5" t="n">
        <v>0</v>
      </c>
      <c r="BS427" s="5" t="n">
        <v>1</v>
      </c>
      <c r="BT427" s="5" t="n">
        <v>0</v>
      </c>
      <c r="BU427" s="5" t="n">
        <v>0</v>
      </c>
      <c r="BV427" s="5" t="n">
        <v>0</v>
      </c>
      <c r="BW427" s="5" t="n">
        <v>0</v>
      </c>
      <c r="BX427" s="5" t="n">
        <v>1</v>
      </c>
      <c r="BY427" s="5" t="n">
        <v>12.729</v>
      </c>
      <c r="BZ427" s="5" t="n">
        <v>0</v>
      </c>
      <c r="CA427" s="5" t="n">
        <v>12.729</v>
      </c>
      <c r="CB427" s="5" t="n">
        <v>0</v>
      </c>
      <c r="CC427" s="5" t="n">
        <v>102.477</v>
      </c>
      <c r="CD427" s="5" t="n">
        <v>7.95</v>
      </c>
      <c r="CE427" s="5" t="n">
        <v>0</v>
      </c>
      <c r="CF427" s="5" t="n">
        <v>102.477</v>
      </c>
      <c r="CG427" s="5" t="n">
        <v>0</v>
      </c>
      <c r="CH427" s="5" t="n">
        <v>1</v>
      </c>
      <c r="CI427" s="5" t="n">
        <v>0</v>
      </c>
      <c r="CJ427" s="5" t="n">
        <v>0</v>
      </c>
      <c r="CK427" s="5" t="n">
        <v>0</v>
      </c>
      <c r="CL427" s="5" t="n">
        <v>0</v>
      </c>
      <c r="CM427" s="5" t="n">
        <v>0</v>
      </c>
      <c r="CN427" s="5" t="n">
        <v>0</v>
      </c>
      <c r="CO427" s="5" t="n">
        <v>0</v>
      </c>
      <c r="CP427" s="5" t="n">
        <v>0.998</v>
      </c>
      <c r="CQ427" s="5" t="n">
        <v>1.294</v>
      </c>
      <c r="CR427" s="5" t="n">
        <v>0</v>
      </c>
      <c r="CS427" s="5" t="n">
        <v>5.158</v>
      </c>
      <c r="CT427" s="5" t="n">
        <v>7.554</v>
      </c>
      <c r="CU427" s="5" t="n">
        <v>16.097</v>
      </c>
    </row>
    <row r="428">
      <c r="A428" s="5" t="inlineStr">
        <is>
          <t>PRK2023</t>
        </is>
      </c>
      <c r="B428" s="5" t="inlineStr">
        <is>
          <t>PRK</t>
        </is>
      </c>
      <c r="C428" s="5" t="inlineStr">
        <is>
          <t>PRK</t>
        </is>
      </c>
      <c r="D428" s="5" t="inlineStr">
        <is>
          <t>Korea, Dem. People's Rep.</t>
        </is>
      </c>
      <c r="E428" s="5" t="n">
        <v>2023</v>
      </c>
      <c r="F428" s="5" t="n">
        <v>0</v>
      </c>
      <c r="G428" s="5" t="n">
        <v>1.99</v>
      </c>
      <c r="H428" s="5" t="n">
        <v>0.643</v>
      </c>
      <c r="I428" s="5" t="n">
        <v>0</v>
      </c>
      <c r="J428" s="5" t="n">
        <v>1.99</v>
      </c>
      <c r="K428" s="5" t="n">
        <v>0</v>
      </c>
      <c r="L428" s="5" t="n">
        <v>1</v>
      </c>
      <c r="M428" s="5" t="n">
        <v>3.276</v>
      </c>
      <c r="N428" s="5" t="n">
        <v>1.928</v>
      </c>
      <c r="O428" s="5" t="n">
        <v>0</v>
      </c>
      <c r="P428" s="5" t="n">
        <v>3.276</v>
      </c>
      <c r="Q428" s="5" t="n">
        <v>0</v>
      </c>
      <c r="R428" s="5" t="n">
        <v>1</v>
      </c>
      <c r="S428" s="5" t="n">
        <v>5.205</v>
      </c>
      <c r="T428" s="5" t="n">
        <v>3.857</v>
      </c>
      <c r="U428" s="5" t="n">
        <v>0</v>
      </c>
      <c r="V428" s="5" t="n">
        <v>5.205</v>
      </c>
      <c r="W428" s="5" t="n">
        <v>0</v>
      </c>
      <c r="X428" s="5" t="n">
        <v>1</v>
      </c>
      <c r="Y428" s="5" t="n">
        <v>13.814</v>
      </c>
      <c r="Z428" s="5" t="n">
        <v>1.705</v>
      </c>
      <c r="AA428" s="5" t="n">
        <v>0</v>
      </c>
      <c r="AB428" s="5" t="n">
        <v>13.814</v>
      </c>
      <c r="AC428" s="5" t="n">
        <v>0</v>
      </c>
      <c r="AD428" s="5" t="n">
        <v>1</v>
      </c>
      <c r="AE428" s="5" t="n">
        <v>15.1</v>
      </c>
      <c r="AF428" s="5" t="n">
        <v>3.292</v>
      </c>
      <c r="AG428" s="5" t="n">
        <v>0</v>
      </c>
      <c r="AH428" s="5" t="n">
        <v>15.1</v>
      </c>
      <c r="AI428" s="5" t="n">
        <v>0</v>
      </c>
      <c r="AJ428" s="5" t="n">
        <v>1</v>
      </c>
      <c r="AK428" s="5" t="n">
        <v>22.814</v>
      </c>
      <c r="AL428" s="5" t="n">
        <v>11.838</v>
      </c>
      <c r="AM428" s="5" t="n">
        <v>0</v>
      </c>
      <c r="AN428" s="5" t="n">
        <v>22.814</v>
      </c>
      <c r="AO428" s="5" t="n">
        <v>0</v>
      </c>
      <c r="AP428" s="5" t="n">
        <v>1</v>
      </c>
      <c r="AQ428" s="5" t="n">
        <v>0.749</v>
      </c>
      <c r="AR428" s="5" t="n">
        <v>0.129</v>
      </c>
      <c r="AS428" s="5" t="n">
        <v>0</v>
      </c>
      <c r="AT428" s="5" t="n">
        <v>0.749</v>
      </c>
      <c r="AU428" s="5" t="n">
        <v>0</v>
      </c>
      <c r="AV428" s="5" t="n">
        <v>1</v>
      </c>
      <c r="AW428" s="5" t="n">
        <v>0.783</v>
      </c>
      <c r="AX428" s="5" t="n">
        <v>0.129</v>
      </c>
      <c r="AY428" s="5" t="n">
        <v>0</v>
      </c>
      <c r="AZ428" s="5" t="n">
        <v>0.783</v>
      </c>
      <c r="BA428" s="5" t="n">
        <v>0</v>
      </c>
      <c r="BB428" s="5" t="n">
        <v>1</v>
      </c>
      <c r="BC428" s="5" t="n">
        <v>0.527</v>
      </c>
      <c r="BD428" s="5" t="n">
        <v>0.129</v>
      </c>
      <c r="BE428" s="5" t="n">
        <v>0</v>
      </c>
      <c r="BF428" s="5" t="n">
        <v>0.527</v>
      </c>
      <c r="BG428" s="5" t="n">
        <v>0</v>
      </c>
      <c r="BH428" s="5" t="n">
        <v>1</v>
      </c>
      <c r="BI428" s="5" t="n">
        <v>0.64</v>
      </c>
      <c r="BJ428" s="5" t="n">
        <v>0.129</v>
      </c>
      <c r="BK428" s="5" t="n">
        <v>0</v>
      </c>
      <c r="BL428" s="5" t="n">
        <v>0.64</v>
      </c>
      <c r="BM428" s="5" t="n">
        <v>0</v>
      </c>
      <c r="BN428" s="5" t="n">
        <v>1</v>
      </c>
      <c r="BO428" s="5" t="n">
        <v>0</v>
      </c>
      <c r="BP428" s="5" t="n">
        <v>0</v>
      </c>
      <c r="BQ428" s="5" t="n">
        <v>0</v>
      </c>
      <c r="BR428" s="5" t="n">
        <v>0</v>
      </c>
      <c r="BS428" s="5" t="n">
        <v>1</v>
      </c>
      <c r="BT428" s="5" t="n">
        <v>0</v>
      </c>
      <c r="BU428" s="5" t="n">
        <v>0</v>
      </c>
      <c r="BV428" s="5" t="n">
        <v>0</v>
      </c>
      <c r="BW428" s="5" t="n">
        <v>0</v>
      </c>
      <c r="BX428" s="5" t="n">
        <v>1</v>
      </c>
      <c r="BY428" s="5" t="n">
        <v>13.254</v>
      </c>
      <c r="BZ428" s="5" t="n">
        <v>0</v>
      </c>
      <c r="CA428" s="5" t="n">
        <v>13.254</v>
      </c>
      <c r="CB428" s="5" t="n">
        <v>0</v>
      </c>
      <c r="CC428" s="5" t="n">
        <v>87.07899999999999</v>
      </c>
      <c r="CD428" s="5" t="n">
        <v>7.95</v>
      </c>
      <c r="CE428" s="5" t="n">
        <v>0</v>
      </c>
      <c r="CF428" s="5" t="n">
        <v>87.07899999999999</v>
      </c>
      <c r="CG428" s="5" t="n">
        <v>0</v>
      </c>
      <c r="CH428" s="5" t="n">
        <v>1</v>
      </c>
      <c r="CI428" s="5" t="n">
        <v>0</v>
      </c>
      <c r="CJ428" s="5" t="n">
        <v>0</v>
      </c>
      <c r="CK428" s="5" t="n">
        <v>0</v>
      </c>
      <c r="CL428" s="5" t="n">
        <v>0</v>
      </c>
      <c r="CM428" s="5" t="n">
        <v>0</v>
      </c>
      <c r="CN428" s="5" t="n">
        <v>0</v>
      </c>
      <c r="CO428" s="5" t="n">
        <v>0</v>
      </c>
      <c r="CP428" s="5" t="n">
        <v>1</v>
      </c>
      <c r="CQ428" s="5" t="n">
        <v>1.348</v>
      </c>
      <c r="CR428" s="5" t="n">
        <v>0</v>
      </c>
      <c r="CS428" s="5" t="n">
        <v>5.37</v>
      </c>
      <c r="CT428" s="5" t="n">
        <v>4.484</v>
      </c>
      <c r="CU428" s="5" t="n">
        <v>12.529</v>
      </c>
    </row>
    <row r="429">
      <c r="A429" s="5" t="inlineStr">
        <is>
          <t>PRK2024</t>
        </is>
      </c>
      <c r="B429" s="5" t="inlineStr">
        <is>
          <t>PRK</t>
        </is>
      </c>
      <c r="C429" s="5" t="inlineStr">
        <is>
          <t>PRK</t>
        </is>
      </c>
      <c r="D429" s="5" t="inlineStr">
        <is>
          <t>Korea, Dem. People's Rep.</t>
        </is>
      </c>
      <c r="E429" s="5" t="n">
        <v>2024</v>
      </c>
      <c r="F429" s="5" t="n">
        <v>0</v>
      </c>
      <c r="G429" s="5" t="n">
        <v>2.049</v>
      </c>
      <c r="H429" s="5" t="n">
        <v>0.662</v>
      </c>
      <c r="I429" s="5" t="n">
        <v>0</v>
      </c>
      <c r="J429" s="5" t="n">
        <v>2.049</v>
      </c>
      <c r="K429" s="5" t="n">
        <v>0</v>
      </c>
      <c r="L429" s="5" t="n">
        <v>1</v>
      </c>
      <c r="M429" s="5" t="n">
        <v>3.373</v>
      </c>
      <c r="N429" s="5" t="n">
        <v>1.985</v>
      </c>
      <c r="O429" s="5" t="n">
        <v>0</v>
      </c>
      <c r="P429" s="5" t="n">
        <v>3.373</v>
      </c>
      <c r="Q429" s="5" t="n">
        <v>0</v>
      </c>
      <c r="R429" s="5" t="n">
        <v>1</v>
      </c>
      <c r="S429" s="5" t="n">
        <v>5.358</v>
      </c>
      <c r="T429" s="5" t="n">
        <v>3.971</v>
      </c>
      <c r="U429" s="5" t="n">
        <v>0</v>
      </c>
      <c r="V429" s="5" t="n">
        <v>5.358</v>
      </c>
      <c r="W429" s="5" t="n">
        <v>0</v>
      </c>
      <c r="X429" s="5" t="n">
        <v>1</v>
      </c>
      <c r="Y429" s="5" t="n">
        <v>12.219</v>
      </c>
      <c r="Z429" s="5" t="n">
        <v>1.508</v>
      </c>
      <c r="AA429" s="5" t="n">
        <v>0</v>
      </c>
      <c r="AB429" s="5" t="n">
        <v>12.219</v>
      </c>
      <c r="AC429" s="5" t="n">
        <v>0</v>
      </c>
      <c r="AD429" s="5" t="n">
        <v>1</v>
      </c>
      <c r="AE429" s="5" t="n">
        <v>13.543</v>
      </c>
      <c r="AF429" s="5" t="n">
        <v>2.952</v>
      </c>
      <c r="AG429" s="5" t="n">
        <v>0</v>
      </c>
      <c r="AH429" s="5" t="n">
        <v>13.543</v>
      </c>
      <c r="AI429" s="5" t="n">
        <v>0</v>
      </c>
      <c r="AJ429" s="5" t="n">
        <v>1</v>
      </c>
      <c r="AK429" s="5" t="n">
        <v>21.484</v>
      </c>
      <c r="AL429" s="5" t="n">
        <v>11.148</v>
      </c>
      <c r="AM429" s="5" t="n">
        <v>0</v>
      </c>
      <c r="AN429" s="5" t="n">
        <v>21.484</v>
      </c>
      <c r="AO429" s="5" t="n">
        <v>0</v>
      </c>
      <c r="AP429" s="5" t="n">
        <v>1</v>
      </c>
      <c r="AQ429" s="5" t="n">
        <v>0.72</v>
      </c>
      <c r="AR429" s="5" t="n">
        <v>0.132</v>
      </c>
      <c r="AS429" s="5" t="n">
        <v>0</v>
      </c>
      <c r="AT429" s="5" t="n">
        <v>0.72</v>
      </c>
      <c r="AU429" s="5" t="n">
        <v>0</v>
      </c>
      <c r="AV429" s="5" t="n">
        <v>1</v>
      </c>
      <c r="AW429" s="5" t="n">
        <v>0.734</v>
      </c>
      <c r="AX429" s="5" t="n">
        <v>0.132</v>
      </c>
      <c r="AY429" s="5" t="n">
        <v>0</v>
      </c>
      <c r="AZ429" s="5" t="n">
        <v>0.734</v>
      </c>
      <c r="BA429" s="5" t="n">
        <v>0</v>
      </c>
      <c r="BB429" s="5" t="n">
        <v>1</v>
      </c>
      <c r="BC429" s="5" t="n">
        <v>0.51</v>
      </c>
      <c r="BD429" s="5" t="n">
        <v>0.132</v>
      </c>
      <c r="BE429" s="5" t="n">
        <v>0</v>
      </c>
      <c r="BF429" s="5" t="n">
        <v>0.51</v>
      </c>
      <c r="BG429" s="5" t="n">
        <v>0</v>
      </c>
      <c r="BH429" s="5" t="n">
        <v>1</v>
      </c>
      <c r="BI429" s="5" t="n">
        <v>0.652</v>
      </c>
      <c r="BJ429" s="5" t="n">
        <v>0.132</v>
      </c>
      <c r="BK429" s="5" t="n">
        <v>0</v>
      </c>
      <c r="BL429" s="5" t="n">
        <v>0.652</v>
      </c>
      <c r="BM429" s="5" t="n">
        <v>0</v>
      </c>
      <c r="BN429" s="5" t="n">
        <v>1</v>
      </c>
      <c r="BO429" s="5" t="n">
        <v>0</v>
      </c>
      <c r="BP429" s="5" t="n">
        <v>0</v>
      </c>
      <c r="BQ429" s="5" t="n">
        <v>0</v>
      </c>
      <c r="BR429" s="5" t="n">
        <v>0</v>
      </c>
      <c r="BS429" s="5" t="n">
        <v>1</v>
      </c>
      <c r="BT429" s="5" t="n">
        <v>0</v>
      </c>
      <c r="BU429" s="5" t="n">
        <v>0</v>
      </c>
      <c r="BV429" s="5" t="n">
        <v>0</v>
      </c>
      <c r="BW429" s="5" t="n">
        <v>0</v>
      </c>
      <c r="BX429" s="5" t="n">
        <v>1</v>
      </c>
      <c r="BY429" s="5" t="n">
        <v>13.646</v>
      </c>
      <c r="BZ429" s="5" t="n">
        <v>0</v>
      </c>
      <c r="CA429" s="5" t="n">
        <v>13.646</v>
      </c>
      <c r="CB429" s="5" t="n">
        <v>0</v>
      </c>
      <c r="CC429" s="5" t="n">
        <v>86.38500000000001</v>
      </c>
      <c r="CD429" s="5" t="n">
        <v>7.95</v>
      </c>
      <c r="CE429" s="5" t="n">
        <v>0</v>
      </c>
      <c r="CF429" s="5" t="n">
        <v>86.38500000000001</v>
      </c>
      <c r="CG429" s="5" t="n">
        <v>0</v>
      </c>
      <c r="CH429" s="5" t="n">
        <v>1</v>
      </c>
      <c r="CI429" s="5" t="n">
        <v>0</v>
      </c>
      <c r="CJ429" s="5" t="n">
        <v>0</v>
      </c>
      <c r="CK429" s="5" t="n">
        <v>0</v>
      </c>
      <c r="CL429" s="5" t="n">
        <v>0</v>
      </c>
      <c r="CM429" s="5" t="n">
        <v>0</v>
      </c>
      <c r="CN429" s="5" t="n">
        <v>0</v>
      </c>
      <c r="CO429" s="5" t="n">
        <v>0</v>
      </c>
      <c r="CP429" s="5" t="n">
        <v>1</v>
      </c>
      <c r="CQ429" s="5" t="n">
        <v>1.387</v>
      </c>
      <c r="CR429" s="5" t="n">
        <v>0</v>
      </c>
      <c r="CS429" s="5" t="n">
        <v>5.529</v>
      </c>
      <c r="CT429" s="5" t="n">
        <v>3.509</v>
      </c>
      <c r="CU429" s="5" t="n">
        <v>10.896</v>
      </c>
    </row>
    <row r="430">
      <c r="A430" s="5" t="inlineStr">
        <is>
          <t>XKX2021</t>
        </is>
      </c>
      <c r="B430" s="5" t="inlineStr">
        <is>
          <t>XKX</t>
        </is>
      </c>
      <c r="C430" s="5" t="inlineStr">
        <is>
          <t>XKX</t>
        </is>
      </c>
      <c r="D430" s="5" t="inlineStr">
        <is>
          <t>Kosovo</t>
        </is>
      </c>
      <c r="E430" s="5" t="n">
        <v>2021</v>
      </c>
      <c r="F430" s="5" t="n">
        <v>0.18</v>
      </c>
      <c r="G430" s="5" t="n">
        <v>1.811</v>
      </c>
      <c r="H430" s="5" t="n">
        <v>0.578</v>
      </c>
      <c r="I430" s="5" t="n">
        <v>0</v>
      </c>
      <c r="J430" s="5" t="n">
        <v>1.812</v>
      </c>
      <c r="K430" s="5" t="n">
        <v>0</v>
      </c>
      <c r="L430" s="5" t="n">
        <v>1</v>
      </c>
      <c r="M430" s="5" t="n">
        <v>2.968</v>
      </c>
      <c r="N430" s="5" t="n">
        <v>1.734</v>
      </c>
      <c r="O430" s="5" t="n">
        <v>0</v>
      </c>
      <c r="P430" s="5" t="n">
        <v>2.969</v>
      </c>
      <c r="Q430" s="5" t="n">
        <v>0</v>
      </c>
      <c r="R430" s="5" t="n">
        <v>1</v>
      </c>
      <c r="S430" s="5" t="n">
        <v>4.701</v>
      </c>
      <c r="T430" s="5" t="n">
        <v>3.467</v>
      </c>
      <c r="U430" s="5" t="n">
        <v>0</v>
      </c>
      <c r="V430" s="5" t="n">
        <v>5.547</v>
      </c>
      <c r="W430" s="5" t="n">
        <v>0.18</v>
      </c>
      <c r="X430" s="5" t="n">
        <v>1</v>
      </c>
      <c r="Y430" s="5" t="n">
        <v>16.305</v>
      </c>
      <c r="Z430" s="5" t="n">
        <v>2.204</v>
      </c>
      <c r="AA430" s="5" t="n">
        <v>0.151</v>
      </c>
      <c r="AB430" s="5" t="n">
        <v>16.456</v>
      </c>
      <c r="AC430" s="5" t="n">
        <v>0</v>
      </c>
      <c r="AD430" s="5" t="n">
        <v>1</v>
      </c>
      <c r="AE430" s="5" t="n">
        <v>17.449</v>
      </c>
      <c r="AF430" s="5" t="n">
        <v>4.08</v>
      </c>
      <c r="AG430" s="5" t="n">
        <v>0.151</v>
      </c>
      <c r="AH430" s="5" t="n">
        <v>17.599</v>
      </c>
      <c r="AI430" s="5" t="n">
        <v>0</v>
      </c>
      <c r="AJ430" s="5" t="n">
        <v>1</v>
      </c>
      <c r="AK430" s="5" t="n">
        <v>24.309</v>
      </c>
      <c r="AL430" s="5" t="n">
        <v>12.947</v>
      </c>
      <c r="AM430" s="5" t="n">
        <v>0.151</v>
      </c>
      <c r="AN430" s="5" t="n">
        <v>28.862</v>
      </c>
      <c r="AO430" s="5" t="n">
        <v>0.18</v>
      </c>
      <c r="AP430" s="5" t="n">
        <v>1</v>
      </c>
      <c r="AQ430" s="5" t="n">
        <v>0.619</v>
      </c>
      <c r="AR430" s="5" t="n">
        <v>0.114</v>
      </c>
      <c r="AS430" s="5" t="n">
        <v>0.514</v>
      </c>
      <c r="AT430" s="5" t="n">
        <v>1.337</v>
      </c>
      <c r="AU430" s="5" t="n">
        <v>0.18</v>
      </c>
      <c r="AV430" s="5" t="n">
        <v>1</v>
      </c>
      <c r="AW430" s="5" t="n">
        <v>0.599</v>
      </c>
      <c r="AX430" s="5" t="n">
        <v>0.114</v>
      </c>
      <c r="AY430" s="5" t="n">
        <v>0.513</v>
      </c>
      <c r="AZ430" s="5" t="n">
        <v>1.313</v>
      </c>
      <c r="BA430" s="5" t="n">
        <v>0.18</v>
      </c>
      <c r="BB430" s="5" t="n">
        <v>1</v>
      </c>
      <c r="BC430" s="5" t="n">
        <v>0.439</v>
      </c>
      <c r="BD430" s="5" t="n">
        <v>0.114</v>
      </c>
      <c r="BE430" s="5" t="n">
        <v>0</v>
      </c>
      <c r="BF430" s="5" t="n">
        <v>0.518</v>
      </c>
      <c r="BG430" s="5" t="n">
        <v>0.18</v>
      </c>
      <c r="BH430" s="5" t="n">
        <v>1</v>
      </c>
      <c r="BI430" s="5" t="n">
        <v>0.505</v>
      </c>
      <c r="BJ430" s="5" t="n">
        <v>0.114</v>
      </c>
      <c r="BK430" s="5" t="n">
        <v>0</v>
      </c>
      <c r="BL430" s="5" t="n">
        <v>0.596</v>
      </c>
      <c r="BM430" s="5" t="n">
        <v>0.18</v>
      </c>
      <c r="BN430" s="5" t="n">
        <v>1</v>
      </c>
      <c r="BO430" s="5" t="n">
        <v>0</v>
      </c>
      <c r="BP430" s="5" t="n">
        <v>0</v>
      </c>
      <c r="BQ430" s="5" t="n">
        <v>0.081</v>
      </c>
      <c r="BR430" s="5" t="n">
        <v>0</v>
      </c>
      <c r="BS430" s="5" t="n">
        <v>0.667</v>
      </c>
      <c r="BT430" s="5" t="n">
        <v>0</v>
      </c>
      <c r="BU430" s="5" t="n">
        <v>0</v>
      </c>
      <c r="BV430" s="5" t="n">
        <v>0.07099999999999999</v>
      </c>
      <c r="BW430" s="5" t="n">
        <v>0.08</v>
      </c>
      <c r="BX430" s="5" t="n">
        <v>0.333</v>
      </c>
      <c r="BY430" s="5" t="n">
        <v>11.787</v>
      </c>
      <c r="BZ430" s="5" t="n">
        <v>0</v>
      </c>
      <c r="CA430" s="5" t="n">
        <v>11.787</v>
      </c>
      <c r="CB430" s="5" t="n">
        <v>0</v>
      </c>
      <c r="CC430" s="5" t="n">
        <v>78.125</v>
      </c>
      <c r="CD430" s="5" t="n">
        <v>7.95</v>
      </c>
      <c r="CE430" s="5" t="n">
        <v>0</v>
      </c>
      <c r="CF430" s="5" t="n">
        <v>92.188</v>
      </c>
      <c r="CG430" s="5" t="n">
        <v>0.18</v>
      </c>
      <c r="CH430" s="5" t="n">
        <v>1</v>
      </c>
      <c r="CI430" s="5" t="n">
        <v>0</v>
      </c>
      <c r="CJ430" s="5" t="n">
        <v>0</v>
      </c>
      <c r="CK430" s="5" t="n">
        <v>0</v>
      </c>
      <c r="CL430" s="5" t="n">
        <v>0</v>
      </c>
      <c r="CM430" s="5" t="n">
        <v>0</v>
      </c>
      <c r="CN430" s="5" t="n">
        <v>0</v>
      </c>
      <c r="CO430" s="5" t="n">
        <v>0</v>
      </c>
      <c r="CP430" s="5" t="n">
        <v>0.989</v>
      </c>
      <c r="CQ430" s="5" t="n">
        <v>1.198</v>
      </c>
      <c r="CR430" s="5" t="n">
        <v>0</v>
      </c>
      <c r="CS430" s="5" t="n">
        <v>4.776</v>
      </c>
      <c r="CT430" s="5" t="n">
        <v>4.41</v>
      </c>
      <c r="CU430" s="5" t="n">
        <v>15.162</v>
      </c>
    </row>
    <row r="431">
      <c r="A431" s="5" t="inlineStr">
        <is>
          <t>XKX2022</t>
        </is>
      </c>
      <c r="B431" s="5" t="inlineStr">
        <is>
          <t>XKX</t>
        </is>
      </c>
      <c r="C431" s="5" t="inlineStr">
        <is>
          <t>XKX</t>
        </is>
      </c>
      <c r="D431" s="5" t="inlineStr">
        <is>
          <t>Kosovo</t>
        </is>
      </c>
      <c r="E431" s="5" t="n">
        <v>2022</v>
      </c>
      <c r="F431" s="5" t="n">
        <v>0.18</v>
      </c>
      <c r="G431" s="5" t="n">
        <v>1.932</v>
      </c>
      <c r="H431" s="5" t="n">
        <v>0.62</v>
      </c>
      <c r="I431" s="5" t="n">
        <v>0</v>
      </c>
      <c r="J431" s="5" t="n">
        <v>1.932</v>
      </c>
      <c r="K431" s="5" t="n">
        <v>0</v>
      </c>
      <c r="L431" s="5" t="n">
        <v>1</v>
      </c>
      <c r="M431" s="5" t="n">
        <v>3.173</v>
      </c>
      <c r="N431" s="5" t="n">
        <v>1.859</v>
      </c>
      <c r="O431" s="5" t="n">
        <v>0</v>
      </c>
      <c r="P431" s="5" t="n">
        <v>3.173</v>
      </c>
      <c r="Q431" s="5" t="n">
        <v>0</v>
      </c>
      <c r="R431" s="5" t="n">
        <v>1</v>
      </c>
      <c r="S431" s="5" t="n">
        <v>5.031</v>
      </c>
      <c r="T431" s="5" t="n">
        <v>3.719</v>
      </c>
      <c r="U431" s="5" t="n">
        <v>0.067</v>
      </c>
      <c r="V431" s="5" t="n">
        <v>5.937</v>
      </c>
      <c r="W431" s="5" t="n">
        <v>0.18</v>
      </c>
      <c r="X431" s="5" t="n">
        <v>1</v>
      </c>
      <c r="Y431" s="5" t="n">
        <v>32.56</v>
      </c>
      <c r="Z431" s="5" t="n">
        <v>4.401</v>
      </c>
      <c r="AA431" s="5" t="n">
        <v>0.311</v>
      </c>
      <c r="AB431" s="5" t="n">
        <v>32.871</v>
      </c>
      <c r="AC431" s="5" t="n">
        <v>0</v>
      </c>
      <c r="AD431" s="5" t="n">
        <v>1</v>
      </c>
      <c r="AE431" s="5" t="n">
        <v>33.795</v>
      </c>
      <c r="AF431" s="5" t="n">
        <v>7.902</v>
      </c>
      <c r="AG431" s="5" t="n">
        <v>0.311</v>
      </c>
      <c r="AH431" s="5" t="n">
        <v>34.106</v>
      </c>
      <c r="AI431" s="5" t="n">
        <v>0</v>
      </c>
      <c r="AJ431" s="5" t="n">
        <v>1</v>
      </c>
      <c r="AK431" s="5" t="n">
        <v>41.203</v>
      </c>
      <c r="AL431" s="5" t="n">
        <v>21.945</v>
      </c>
      <c r="AM431" s="5" t="n">
        <v>0.864</v>
      </c>
      <c r="AN431" s="5" t="n">
        <v>48.987</v>
      </c>
      <c r="AO431" s="5" t="n">
        <v>0.18</v>
      </c>
      <c r="AP431" s="5" t="n">
        <v>1</v>
      </c>
      <c r="AQ431" s="5" t="n">
        <v>0.861</v>
      </c>
      <c r="AR431" s="5" t="n">
        <v>0.123</v>
      </c>
      <c r="AS431" s="5" t="n">
        <v>0.449</v>
      </c>
      <c r="AT431" s="5" t="n">
        <v>1.546</v>
      </c>
      <c r="AU431" s="5" t="n">
        <v>0.18</v>
      </c>
      <c r="AV431" s="5" t="n">
        <v>1</v>
      </c>
      <c r="AW431" s="5" t="n">
        <v>0.986</v>
      </c>
      <c r="AX431" s="5" t="n">
        <v>0.123</v>
      </c>
      <c r="AY431" s="5" t="n">
        <v>0.431</v>
      </c>
      <c r="AZ431" s="5" t="n">
        <v>1.672</v>
      </c>
      <c r="BA431" s="5" t="n">
        <v>0.18</v>
      </c>
      <c r="BB431" s="5" t="n">
        <v>1</v>
      </c>
      <c r="BC431" s="5" t="n">
        <v>0.598</v>
      </c>
      <c r="BD431" s="5" t="n">
        <v>0.123</v>
      </c>
      <c r="BE431" s="5" t="n">
        <v>0.008</v>
      </c>
      <c r="BF431" s="5" t="n">
        <v>0.705</v>
      </c>
      <c r="BG431" s="5" t="n">
        <v>0.18</v>
      </c>
      <c r="BH431" s="5" t="n">
        <v>1</v>
      </c>
      <c r="BI431" s="5" t="n">
        <v>0.612</v>
      </c>
      <c r="BJ431" s="5" t="n">
        <v>0.123</v>
      </c>
      <c r="BK431" s="5" t="n">
        <v>0.008</v>
      </c>
      <c r="BL431" s="5" t="n">
        <v>0.723</v>
      </c>
      <c r="BM431" s="5" t="n">
        <v>0.18</v>
      </c>
      <c r="BN431" s="5" t="n">
        <v>1</v>
      </c>
      <c r="BO431" s="5" t="n">
        <v>0</v>
      </c>
      <c r="BP431" s="5" t="n">
        <v>0</v>
      </c>
      <c r="BQ431" s="5" t="n">
        <v>0.07199999999999999</v>
      </c>
      <c r="BR431" s="5" t="n">
        <v>0</v>
      </c>
      <c r="BS431" s="5" t="n">
        <v>0.667</v>
      </c>
      <c r="BT431" s="5" t="n">
        <v>0</v>
      </c>
      <c r="BU431" s="5" t="n">
        <v>0</v>
      </c>
      <c r="BV431" s="5" t="n">
        <v>0.063</v>
      </c>
      <c r="BW431" s="5" t="n">
        <v>0.08</v>
      </c>
      <c r="BX431" s="5" t="n">
        <v>0.333</v>
      </c>
      <c r="BY431" s="5" t="n">
        <v>12.729</v>
      </c>
      <c r="BZ431" s="5" t="n">
        <v>0</v>
      </c>
      <c r="CA431" s="5" t="n">
        <v>12.729</v>
      </c>
      <c r="CB431" s="5" t="n">
        <v>0</v>
      </c>
      <c r="CC431" s="5" t="n">
        <v>97.90000000000001</v>
      </c>
      <c r="CD431" s="5" t="n">
        <v>7.95</v>
      </c>
      <c r="CE431" s="5" t="n">
        <v>1.304</v>
      </c>
      <c r="CF431" s="5" t="n">
        <v>115.522</v>
      </c>
      <c r="CG431" s="5" t="n">
        <v>0.18</v>
      </c>
      <c r="CH431" s="5" t="n">
        <v>1</v>
      </c>
      <c r="CI431" s="5" t="n">
        <v>0</v>
      </c>
      <c r="CJ431" s="5" t="n">
        <v>0</v>
      </c>
      <c r="CK431" s="5" t="n">
        <v>0</v>
      </c>
      <c r="CL431" s="5" t="n">
        <v>0</v>
      </c>
      <c r="CM431" s="5" t="n">
        <v>0</v>
      </c>
      <c r="CN431" s="5" t="n">
        <v>0</v>
      </c>
      <c r="CO431" s="5" t="n">
        <v>0</v>
      </c>
      <c r="CP431" s="5" t="n">
        <v>0.996</v>
      </c>
      <c r="CQ431" s="5" t="n">
        <v>1.294</v>
      </c>
      <c r="CR431" s="5" t="n">
        <v>0</v>
      </c>
      <c r="CS431" s="5" t="n">
        <v>5.158</v>
      </c>
      <c r="CT431" s="5" t="n">
        <v>5.842</v>
      </c>
      <c r="CU431" s="5" t="n">
        <v>31.326</v>
      </c>
    </row>
    <row r="432">
      <c r="A432" s="5" t="inlineStr">
        <is>
          <t>XKX2023</t>
        </is>
      </c>
      <c r="B432" s="5" t="inlineStr">
        <is>
          <t>XKX</t>
        </is>
      </c>
      <c r="C432" s="5" t="inlineStr">
        <is>
          <t>XKX</t>
        </is>
      </c>
      <c r="D432" s="5" t="inlineStr">
        <is>
          <t>Kosovo</t>
        </is>
      </c>
      <c r="E432" s="5" t="n">
        <v>2023</v>
      </c>
      <c r="F432" s="5" t="n">
        <v>0.18</v>
      </c>
      <c r="G432" s="5" t="n">
        <v>2.012</v>
      </c>
      <c r="H432" s="5" t="n">
        <v>0.648</v>
      </c>
      <c r="I432" s="5" t="n">
        <v>0</v>
      </c>
      <c r="J432" s="5" t="n">
        <v>2.012</v>
      </c>
      <c r="K432" s="5" t="n">
        <v>0</v>
      </c>
      <c r="L432" s="5" t="n">
        <v>1</v>
      </c>
      <c r="M432" s="5" t="n">
        <v>3.312</v>
      </c>
      <c r="N432" s="5" t="n">
        <v>1.944</v>
      </c>
      <c r="O432" s="5" t="n">
        <v>0</v>
      </c>
      <c r="P432" s="5" t="n">
        <v>3.312</v>
      </c>
      <c r="Q432" s="5" t="n">
        <v>0</v>
      </c>
      <c r="R432" s="5" t="n">
        <v>1</v>
      </c>
      <c r="S432" s="5" t="n">
        <v>5.251</v>
      </c>
      <c r="T432" s="5" t="n">
        <v>3.887</v>
      </c>
      <c r="U432" s="5" t="n">
        <v>0.105</v>
      </c>
      <c r="V432" s="5" t="n">
        <v>6.197</v>
      </c>
      <c r="W432" s="5" t="n">
        <v>0.18</v>
      </c>
      <c r="X432" s="5" t="n">
        <v>1</v>
      </c>
      <c r="Y432" s="5" t="n">
        <v>12.908</v>
      </c>
      <c r="Z432" s="5" t="n">
        <v>1.745</v>
      </c>
      <c r="AA432" s="5" t="n">
        <v>0.115</v>
      </c>
      <c r="AB432" s="5" t="n">
        <v>13.023</v>
      </c>
      <c r="AC432" s="5" t="n">
        <v>0</v>
      </c>
      <c r="AD432" s="5" t="n">
        <v>1</v>
      </c>
      <c r="AE432" s="5" t="n">
        <v>14.194</v>
      </c>
      <c r="AF432" s="5" t="n">
        <v>3.319</v>
      </c>
      <c r="AG432" s="5" t="n">
        <v>0.115</v>
      </c>
      <c r="AH432" s="5" t="n">
        <v>14.309</v>
      </c>
      <c r="AI432" s="5" t="n">
        <v>0</v>
      </c>
      <c r="AJ432" s="5" t="n">
        <v>1</v>
      </c>
      <c r="AK432" s="5" t="n">
        <v>21.908</v>
      </c>
      <c r="AL432" s="5" t="n">
        <v>11.668</v>
      </c>
      <c r="AM432" s="5" t="n">
        <v>0.554</v>
      </c>
      <c r="AN432" s="5" t="n">
        <v>25.987</v>
      </c>
      <c r="AO432" s="5" t="n">
        <v>0.18</v>
      </c>
      <c r="AP432" s="5" t="n">
        <v>1</v>
      </c>
      <c r="AQ432" s="5" t="n">
        <v>0.76</v>
      </c>
      <c r="AR432" s="5" t="n">
        <v>0.129</v>
      </c>
      <c r="AS432" s="5" t="n">
        <v>0.486</v>
      </c>
      <c r="AT432" s="5" t="n">
        <v>1.471</v>
      </c>
      <c r="AU432" s="5" t="n">
        <v>0.18</v>
      </c>
      <c r="AV432" s="5" t="n">
        <v>1</v>
      </c>
      <c r="AW432" s="5" t="n">
        <v>0.8110000000000001</v>
      </c>
      <c r="AX432" s="5" t="n">
        <v>0.129</v>
      </c>
      <c r="AY432" s="5" t="n">
        <v>0.453</v>
      </c>
      <c r="AZ432" s="5" t="n">
        <v>1.492</v>
      </c>
      <c r="BA432" s="5" t="n">
        <v>0.18</v>
      </c>
      <c r="BB432" s="5" t="n">
        <v>1</v>
      </c>
      <c r="BC432" s="5" t="n">
        <v>0.535</v>
      </c>
      <c r="BD432" s="5" t="n">
        <v>0.129</v>
      </c>
      <c r="BE432" s="5" t="n">
        <v>0.011</v>
      </c>
      <c r="BF432" s="5" t="n">
        <v>0.631</v>
      </c>
      <c r="BG432" s="5" t="n">
        <v>0.18</v>
      </c>
      <c r="BH432" s="5" t="n">
        <v>1</v>
      </c>
      <c r="BI432" s="5" t="n">
        <v>0.579</v>
      </c>
      <c r="BJ432" s="5" t="n">
        <v>0.129</v>
      </c>
      <c r="BK432" s="5" t="n">
        <v>0.012</v>
      </c>
      <c r="BL432" s="5" t="n">
        <v>0.6840000000000001</v>
      </c>
      <c r="BM432" s="5" t="n">
        <v>0.18</v>
      </c>
      <c r="BN432" s="5" t="n">
        <v>1</v>
      </c>
      <c r="BO432" s="5" t="n">
        <v>0</v>
      </c>
      <c r="BP432" s="5" t="n">
        <v>0</v>
      </c>
      <c r="BQ432" s="5" t="n">
        <v>0.082</v>
      </c>
      <c r="BR432" s="5" t="n">
        <v>0</v>
      </c>
      <c r="BS432" s="5" t="n">
        <v>0.667</v>
      </c>
      <c r="BT432" s="5" t="n">
        <v>0</v>
      </c>
      <c r="BU432" s="5" t="n">
        <v>0</v>
      </c>
      <c r="BV432" s="5" t="n">
        <v>0.076</v>
      </c>
      <c r="BW432" s="5" t="n">
        <v>0.08</v>
      </c>
      <c r="BX432" s="5" t="n">
        <v>0.333</v>
      </c>
      <c r="BY432" s="5" t="n">
        <v>13.254</v>
      </c>
      <c r="BZ432" s="5" t="n">
        <v>0</v>
      </c>
      <c r="CA432" s="5" t="n">
        <v>13.254</v>
      </c>
      <c r="CB432" s="5" t="n">
        <v>0</v>
      </c>
      <c r="CC432" s="5" t="n">
        <v>83.248</v>
      </c>
      <c r="CD432" s="5" t="n">
        <v>7.95</v>
      </c>
      <c r="CE432" s="5" t="n">
        <v>1.659</v>
      </c>
      <c r="CF432" s="5" t="n">
        <v>98.233</v>
      </c>
      <c r="CG432" s="5" t="n">
        <v>0.18</v>
      </c>
      <c r="CH432" s="5" t="n">
        <v>1</v>
      </c>
      <c r="CI432" s="5" t="n">
        <v>0</v>
      </c>
      <c r="CJ432" s="5" t="n">
        <v>0</v>
      </c>
      <c r="CK432" s="5" t="n">
        <v>0</v>
      </c>
      <c r="CL432" s="5" t="n">
        <v>0</v>
      </c>
      <c r="CM432" s="5" t="n">
        <v>0</v>
      </c>
      <c r="CN432" s="5" t="n">
        <v>0</v>
      </c>
      <c r="CO432" s="5" t="n">
        <v>0</v>
      </c>
      <c r="CP432" s="5" t="n">
        <v>0.992</v>
      </c>
      <c r="CQ432" s="5" t="n">
        <v>1.348</v>
      </c>
      <c r="CR432" s="5" t="n">
        <v>0</v>
      </c>
      <c r="CS432" s="5" t="n">
        <v>5.37</v>
      </c>
      <c r="CT432" s="5" t="n">
        <v>3.466</v>
      </c>
      <c r="CU432" s="5" t="n">
        <v>11.622</v>
      </c>
    </row>
    <row r="433">
      <c r="A433" s="5" t="inlineStr">
        <is>
          <t>XKX2024</t>
        </is>
      </c>
      <c r="B433" s="5" t="inlineStr">
        <is>
          <t>XKX</t>
        </is>
      </c>
      <c r="C433" s="5" t="inlineStr">
        <is>
          <t>XKX</t>
        </is>
      </c>
      <c r="D433" s="5" t="inlineStr">
        <is>
          <t>Kosovo</t>
        </is>
      </c>
      <c r="E433" s="5" t="n">
        <v>2024</v>
      </c>
      <c r="F433" s="5" t="n">
        <v>0.18</v>
      </c>
      <c r="G433" s="5" t="n">
        <v>2.067</v>
      </c>
      <c r="H433" s="5" t="n">
        <v>0.667</v>
      </c>
      <c r="I433" s="5" t="n">
        <v>0</v>
      </c>
      <c r="J433" s="5" t="n">
        <v>2.067</v>
      </c>
      <c r="K433" s="5" t="n">
        <v>0</v>
      </c>
      <c r="L433" s="5" t="n">
        <v>1</v>
      </c>
      <c r="M433" s="5" t="n">
        <v>3.402</v>
      </c>
      <c r="N433" s="5" t="n">
        <v>2.001</v>
      </c>
      <c r="O433" s="5" t="n">
        <v>0</v>
      </c>
      <c r="P433" s="5" t="n">
        <v>3.402</v>
      </c>
      <c r="Q433" s="5" t="n">
        <v>0</v>
      </c>
      <c r="R433" s="5" t="n">
        <v>1</v>
      </c>
      <c r="S433" s="5" t="n">
        <v>5.402</v>
      </c>
      <c r="T433" s="5" t="n">
        <v>4.002</v>
      </c>
      <c r="U433" s="5" t="n">
        <v>0.133</v>
      </c>
      <c r="V433" s="5" t="n">
        <v>6.375</v>
      </c>
      <c r="W433" s="5" t="n">
        <v>0.18</v>
      </c>
      <c r="X433" s="5" t="n">
        <v>1</v>
      </c>
      <c r="Y433" s="5" t="n">
        <v>11.492</v>
      </c>
      <c r="Z433" s="5" t="n">
        <v>1.553</v>
      </c>
      <c r="AA433" s="5" t="n">
        <v>0.101</v>
      </c>
      <c r="AB433" s="5" t="n">
        <v>11.593</v>
      </c>
      <c r="AC433" s="5" t="n">
        <v>0</v>
      </c>
      <c r="AD433" s="5" t="n">
        <v>1</v>
      </c>
      <c r="AE433" s="5" t="n">
        <v>12.815</v>
      </c>
      <c r="AF433" s="5" t="n">
        <v>2.997</v>
      </c>
      <c r="AG433" s="5" t="n">
        <v>0.101</v>
      </c>
      <c r="AH433" s="5" t="n">
        <v>12.916</v>
      </c>
      <c r="AI433" s="5" t="n">
        <v>0</v>
      </c>
      <c r="AJ433" s="5" t="n">
        <v>1</v>
      </c>
      <c r="AK433" s="5" t="n">
        <v>20.757</v>
      </c>
      <c r="AL433" s="5" t="n">
        <v>11.055</v>
      </c>
      <c r="AM433" s="5" t="n">
        <v>0.612</v>
      </c>
      <c r="AN433" s="5" t="n">
        <v>24.613</v>
      </c>
      <c r="AO433" s="5" t="n">
        <v>0.18</v>
      </c>
      <c r="AP433" s="5" t="n">
        <v>1</v>
      </c>
      <c r="AQ433" s="5" t="n">
        <v>0.724</v>
      </c>
      <c r="AR433" s="5" t="n">
        <v>0.132</v>
      </c>
      <c r="AS433" s="5" t="n">
        <v>0.385</v>
      </c>
      <c r="AT433" s="5" t="n">
        <v>1.309</v>
      </c>
      <c r="AU433" s="5" t="n">
        <v>0.18</v>
      </c>
      <c r="AV433" s="5" t="n">
        <v>1</v>
      </c>
      <c r="AW433" s="5" t="n">
        <v>0.75</v>
      </c>
      <c r="AX433" s="5" t="n">
        <v>0.132</v>
      </c>
      <c r="AY433" s="5" t="n">
        <v>0.322</v>
      </c>
      <c r="AZ433" s="5" t="n">
        <v>1.266</v>
      </c>
      <c r="BA433" s="5" t="n">
        <v>0.18</v>
      </c>
      <c r="BB433" s="5" t="n">
        <v>1</v>
      </c>
      <c r="BC433" s="5" t="n">
        <v>0.513</v>
      </c>
      <c r="BD433" s="5" t="n">
        <v>0.132</v>
      </c>
      <c r="BE433" s="5" t="n">
        <v>0.013</v>
      </c>
      <c r="BF433" s="5" t="n">
        <v>0.605</v>
      </c>
      <c r="BG433" s="5" t="n">
        <v>0.18</v>
      </c>
      <c r="BH433" s="5" t="n">
        <v>1</v>
      </c>
      <c r="BI433" s="5" t="n">
        <v>0.591</v>
      </c>
      <c r="BJ433" s="5" t="n">
        <v>0.132</v>
      </c>
      <c r="BK433" s="5" t="n">
        <v>0.014</v>
      </c>
      <c r="BL433" s="5" t="n">
        <v>0.698</v>
      </c>
      <c r="BM433" s="5" t="n">
        <v>0.18</v>
      </c>
      <c r="BN433" s="5" t="n">
        <v>1</v>
      </c>
      <c r="BO433" s="5" t="n">
        <v>0</v>
      </c>
      <c r="BP433" s="5" t="n">
        <v>0</v>
      </c>
      <c r="BQ433" s="5" t="n">
        <v>0.07199999999999999</v>
      </c>
      <c r="BR433" s="5" t="n">
        <v>0</v>
      </c>
      <c r="BS433" s="5" t="n">
        <v>0.667</v>
      </c>
      <c r="BT433" s="5" t="n">
        <v>0</v>
      </c>
      <c r="BU433" s="5" t="n">
        <v>0</v>
      </c>
      <c r="BV433" s="5" t="n">
        <v>0.078</v>
      </c>
      <c r="BW433" s="5" t="n">
        <v>0.08</v>
      </c>
      <c r="BX433" s="5" t="n">
        <v>0.333</v>
      </c>
      <c r="BY433" s="5" t="n">
        <v>13.646</v>
      </c>
      <c r="BZ433" s="5" t="n">
        <v>0</v>
      </c>
      <c r="CA433" s="5" t="n">
        <v>13.646</v>
      </c>
      <c r="CB433" s="5" t="n">
        <v>0</v>
      </c>
      <c r="CC433" s="5" t="n">
        <v>82.58799999999999</v>
      </c>
      <c r="CD433" s="5" t="n">
        <v>7.95</v>
      </c>
      <c r="CE433" s="5" t="n">
        <v>2.025</v>
      </c>
      <c r="CF433" s="5" t="n">
        <v>97.45399999999999</v>
      </c>
      <c r="CG433" s="5" t="n">
        <v>0.18</v>
      </c>
      <c r="CH433" s="5" t="n">
        <v>1</v>
      </c>
      <c r="CI433" s="5" t="n">
        <v>0</v>
      </c>
      <c r="CJ433" s="5" t="n">
        <v>0</v>
      </c>
      <c r="CK433" s="5" t="n">
        <v>0</v>
      </c>
      <c r="CL433" s="5" t="n">
        <v>0</v>
      </c>
      <c r="CM433" s="5" t="n">
        <v>0</v>
      </c>
      <c r="CN433" s="5" t="n">
        <v>0</v>
      </c>
      <c r="CO433" s="5" t="n">
        <v>0</v>
      </c>
      <c r="CP433" s="5" t="n">
        <v>0.992</v>
      </c>
      <c r="CQ433" s="5" t="n">
        <v>1.387</v>
      </c>
      <c r="CR433" s="5" t="n">
        <v>0</v>
      </c>
      <c r="CS433" s="5" t="n">
        <v>5.529</v>
      </c>
      <c r="CT433" s="5" t="n">
        <v>3.027</v>
      </c>
      <c r="CU433" s="5" t="n">
        <v>10.168</v>
      </c>
    </row>
    <row r="434">
      <c r="A434" s="5" t="inlineStr">
        <is>
          <t>KWT2021</t>
        </is>
      </c>
      <c r="B434" s="5" t="inlineStr">
        <is>
          <t>KWT</t>
        </is>
      </c>
      <c r="C434" s="5" t="inlineStr">
        <is>
          <t>KWT</t>
        </is>
      </c>
      <c r="D434" s="5" t="inlineStr">
        <is>
          <t>Kuwait</t>
        </is>
      </c>
      <c r="E434" s="5" t="n">
        <v>2021</v>
      </c>
      <c r="F434" s="5" t="n">
        <v>0</v>
      </c>
      <c r="G434" s="5" t="n">
        <v>5.897</v>
      </c>
      <c r="H434" s="5" t="n">
        <v>1.143</v>
      </c>
      <c r="I434" s="5" t="n">
        <v>0.238</v>
      </c>
      <c r="J434" s="5" t="n">
        <v>6.134</v>
      </c>
      <c r="K434" s="5" t="n">
        <v>0</v>
      </c>
      <c r="L434" s="5" t="n">
        <v>1</v>
      </c>
      <c r="M434" s="5" t="n">
        <v>7.964</v>
      </c>
      <c r="N434" s="5" t="n">
        <v>3.43</v>
      </c>
      <c r="O434" s="5" t="n">
        <v>0.227</v>
      </c>
      <c r="P434" s="5" t="n">
        <v>8.191000000000001</v>
      </c>
      <c r="Q434" s="5" t="n">
        <v>0</v>
      </c>
      <c r="R434" s="5" t="n">
        <v>1</v>
      </c>
      <c r="S434" s="5" t="n">
        <v>11.613</v>
      </c>
      <c r="T434" s="5" t="n">
        <v>6.86</v>
      </c>
      <c r="U434" s="5" t="n">
        <v>0.238</v>
      </c>
      <c r="V434" s="5" t="n">
        <v>11.851</v>
      </c>
      <c r="W434" s="5" t="n">
        <v>0</v>
      </c>
      <c r="X434" s="5" t="n">
        <v>1</v>
      </c>
      <c r="Y434" s="5" t="n">
        <v>5.535</v>
      </c>
      <c r="Z434" s="5" t="n">
        <v>0.602</v>
      </c>
      <c r="AA434" s="5" t="n">
        <v>-1.946</v>
      </c>
      <c r="AB434" s="5" t="n">
        <v>3.589</v>
      </c>
      <c r="AC434" s="5" t="n">
        <v>0</v>
      </c>
      <c r="AD434" s="5" t="n">
        <v>0</v>
      </c>
      <c r="AE434" s="5" t="n">
        <v>6.293</v>
      </c>
      <c r="AF434" s="5" t="n">
        <v>1.212</v>
      </c>
      <c r="AG434" s="5" t="n">
        <v>-3.253</v>
      </c>
      <c r="AH434" s="5" t="n">
        <v>3.04</v>
      </c>
      <c r="AI434" s="5" t="n">
        <v>0</v>
      </c>
      <c r="AJ434" s="5" t="n">
        <v>0</v>
      </c>
      <c r="AK434" s="5" t="n">
        <v>10.846</v>
      </c>
      <c r="AL434" s="5" t="n">
        <v>5.097</v>
      </c>
      <c r="AM434" s="5" t="n">
        <v>-2.153</v>
      </c>
      <c r="AN434" s="5" t="n">
        <v>8.694000000000001</v>
      </c>
      <c r="AO434" s="5" t="n">
        <v>0</v>
      </c>
      <c r="AP434" s="5" t="n">
        <v>0</v>
      </c>
      <c r="AQ434" s="5" t="n">
        <v>0.621</v>
      </c>
      <c r="AR434" s="5" t="n">
        <v>0.114</v>
      </c>
      <c r="AS434" s="5" t="n">
        <v>-0.272</v>
      </c>
      <c r="AT434" s="5" t="n">
        <v>0.348</v>
      </c>
      <c r="AU434" s="5" t="n">
        <v>0</v>
      </c>
      <c r="AV434" s="5" t="n">
        <v>0</v>
      </c>
      <c r="AW434" s="5" t="n">
        <v>0.593</v>
      </c>
      <c r="AX434" s="5" t="n">
        <v>0.114</v>
      </c>
      <c r="AY434" s="5" t="n">
        <v>-0.212</v>
      </c>
      <c r="AZ434" s="5" t="n">
        <v>0.381</v>
      </c>
      <c r="BA434" s="5" t="n">
        <v>0</v>
      </c>
      <c r="BB434" s="5" t="n">
        <v>0</v>
      </c>
      <c r="BC434" s="5" t="n">
        <v>0.44</v>
      </c>
      <c r="BD434" s="5" t="n">
        <v>0.114</v>
      </c>
      <c r="BE434" s="5" t="n">
        <v>0</v>
      </c>
      <c r="BF434" s="5" t="n">
        <v>0.44</v>
      </c>
      <c r="BG434" s="5" t="n">
        <v>0</v>
      </c>
      <c r="BH434" s="5" t="n">
        <v>1</v>
      </c>
      <c r="BI434" s="5" t="n">
        <v>0.5600000000000001</v>
      </c>
      <c r="BJ434" s="5" t="n">
        <v>0.114</v>
      </c>
      <c r="BK434" s="5" t="n">
        <v>-0.179</v>
      </c>
      <c r="BL434" s="5" t="n">
        <v>0.381</v>
      </c>
      <c r="BM434" s="5" t="n">
        <v>0</v>
      </c>
      <c r="BN434" s="5" t="n">
        <v>0</v>
      </c>
      <c r="BO434" s="5" t="n">
        <v>0</v>
      </c>
      <c r="BP434" s="5" t="n">
        <v>-0.073</v>
      </c>
      <c r="BQ434" s="5" t="n">
        <v>0.033</v>
      </c>
      <c r="BR434" s="5" t="n">
        <v>0</v>
      </c>
      <c r="BS434" s="5" t="n">
        <v>0.833</v>
      </c>
      <c r="BT434" s="5" t="n">
        <v>0</v>
      </c>
      <c r="BU434" s="5" t="n">
        <v>-0.073</v>
      </c>
      <c r="BV434" s="5" t="n">
        <v>0.016</v>
      </c>
      <c r="BW434" s="5" t="n">
        <v>0</v>
      </c>
      <c r="BX434" s="5" t="n">
        <v>0.833</v>
      </c>
      <c r="BY434" s="5" t="n">
        <v>11.787</v>
      </c>
      <c r="BZ434" s="5" t="n">
        <v>0</v>
      </c>
      <c r="CA434" s="5" t="n">
        <v>11.787</v>
      </c>
      <c r="CB434" s="5" t="n">
        <v>0</v>
      </c>
      <c r="CC434" s="5" t="n">
        <v>81.69499999999999</v>
      </c>
      <c r="CD434" s="5" t="n">
        <v>7.95</v>
      </c>
      <c r="CE434" s="5" t="n">
        <v>0</v>
      </c>
      <c r="CF434" s="5" t="n">
        <v>81.69499999999999</v>
      </c>
      <c r="CG434" s="5" t="n">
        <v>0</v>
      </c>
      <c r="CH434" s="5" t="n">
        <v>1</v>
      </c>
      <c r="CI434" s="5" t="n">
        <v>0</v>
      </c>
      <c r="CJ434" s="5" t="n">
        <v>0</v>
      </c>
      <c r="CK434" s="5" t="n">
        <v>0</v>
      </c>
      <c r="CL434" s="5" t="n">
        <v>0</v>
      </c>
      <c r="CM434" s="5" t="n">
        <v>0</v>
      </c>
      <c r="CN434" s="5" t="n">
        <v>0</v>
      </c>
      <c r="CO434" s="5" t="n">
        <v>0</v>
      </c>
      <c r="CP434" s="5" t="n">
        <v>0</v>
      </c>
      <c r="CQ434" s="5" t="n">
        <v>1.198</v>
      </c>
      <c r="CR434" s="5" t="n">
        <v>0.673</v>
      </c>
      <c r="CS434" s="5" t="n">
        <v>4.776</v>
      </c>
      <c r="CT434" s="5" t="n">
        <v>4.753</v>
      </c>
      <c r="CU434" s="5" t="n">
        <v>14.162</v>
      </c>
    </row>
    <row r="435">
      <c r="A435" s="5" t="inlineStr">
        <is>
          <t>KWT2022</t>
        </is>
      </c>
      <c r="B435" s="5" t="inlineStr">
        <is>
          <t>KWT</t>
        </is>
      </c>
      <c r="C435" s="5" t="inlineStr">
        <is>
          <t>KWT</t>
        </is>
      </c>
      <c r="D435" s="5" t="inlineStr">
        <is>
          <t>Kuwait</t>
        </is>
      </c>
      <c r="E435" s="5" t="n">
        <v>2022</v>
      </c>
      <c r="F435" s="5" t="n">
        <v>0</v>
      </c>
      <c r="G435" s="5" t="n">
        <v>11.72</v>
      </c>
      <c r="H435" s="5" t="n">
        <v>1.235</v>
      </c>
      <c r="I435" s="5" t="n">
        <v>0.5659999999999999</v>
      </c>
      <c r="J435" s="5" t="n">
        <v>12.286</v>
      </c>
      <c r="K435" s="5" t="n">
        <v>0</v>
      </c>
      <c r="L435" s="5" t="n">
        <v>1</v>
      </c>
      <c r="M435" s="5" t="n">
        <v>9.782999999999999</v>
      </c>
      <c r="N435" s="5" t="n">
        <v>3.704</v>
      </c>
      <c r="O435" s="5" t="n">
        <v>0.328</v>
      </c>
      <c r="P435" s="5" t="n">
        <v>10.111</v>
      </c>
      <c r="Q435" s="5" t="n">
        <v>0</v>
      </c>
      <c r="R435" s="5" t="n">
        <v>1</v>
      </c>
      <c r="S435" s="5" t="n">
        <v>17.893</v>
      </c>
      <c r="T435" s="5" t="n">
        <v>7.408</v>
      </c>
      <c r="U435" s="5" t="n">
        <v>0.5659999999999999</v>
      </c>
      <c r="V435" s="5" t="n">
        <v>18.459</v>
      </c>
      <c r="W435" s="5" t="n">
        <v>0</v>
      </c>
      <c r="X435" s="5" t="n">
        <v>1</v>
      </c>
      <c r="Y435" s="5" t="n">
        <v>9.510999999999999</v>
      </c>
      <c r="Z435" s="5" t="n">
        <v>1.035</v>
      </c>
      <c r="AA435" s="5" t="n">
        <v>-2.102</v>
      </c>
      <c r="AB435" s="5" t="n">
        <v>7.409</v>
      </c>
      <c r="AC435" s="5" t="n">
        <v>0</v>
      </c>
      <c r="AD435" s="5" t="n">
        <v>0</v>
      </c>
      <c r="AE435" s="5" t="n">
        <v>10.338</v>
      </c>
      <c r="AF435" s="5" t="n">
        <v>1.991</v>
      </c>
      <c r="AG435" s="5" t="n">
        <v>-3.513</v>
      </c>
      <c r="AH435" s="5" t="n">
        <v>6.824</v>
      </c>
      <c r="AI435" s="5" t="n">
        <v>0</v>
      </c>
      <c r="AJ435" s="5" t="n">
        <v>0</v>
      </c>
      <c r="AK435" s="5" t="n">
        <v>15.297</v>
      </c>
      <c r="AL435" s="5" t="n">
        <v>7.188</v>
      </c>
      <c r="AM435" s="5" t="n">
        <v>-2.02</v>
      </c>
      <c r="AN435" s="5" t="n">
        <v>13.277</v>
      </c>
      <c r="AO435" s="5" t="n">
        <v>0</v>
      </c>
      <c r="AP435" s="5" t="n">
        <v>0</v>
      </c>
      <c r="AQ435" s="5" t="n">
        <v>0.847</v>
      </c>
      <c r="AR435" s="5" t="n">
        <v>0.123</v>
      </c>
      <c r="AS435" s="5" t="n">
        <v>-0.504</v>
      </c>
      <c r="AT435" s="5" t="n">
        <v>0.343</v>
      </c>
      <c r="AU435" s="5" t="n">
        <v>0</v>
      </c>
      <c r="AV435" s="5" t="n">
        <v>0</v>
      </c>
      <c r="AW435" s="5" t="n">
        <v>0.947</v>
      </c>
      <c r="AX435" s="5" t="n">
        <v>0.123</v>
      </c>
      <c r="AY435" s="5" t="n">
        <v>-0.571</v>
      </c>
      <c r="AZ435" s="5" t="n">
        <v>0.376</v>
      </c>
      <c r="BA435" s="5" t="n">
        <v>0</v>
      </c>
      <c r="BB435" s="5" t="n">
        <v>0</v>
      </c>
      <c r="BC435" s="5" t="n">
        <v>0.589</v>
      </c>
      <c r="BD435" s="5" t="n">
        <v>0.123</v>
      </c>
      <c r="BE435" s="5" t="n">
        <v>0</v>
      </c>
      <c r="BF435" s="5" t="n">
        <v>0.589</v>
      </c>
      <c r="BG435" s="5" t="n">
        <v>0</v>
      </c>
      <c r="BH435" s="5" t="n">
        <v>1</v>
      </c>
      <c r="BI435" s="5" t="n">
        <v>0.6889999999999999</v>
      </c>
      <c r="BJ435" s="5" t="n">
        <v>0.123</v>
      </c>
      <c r="BK435" s="5" t="n">
        <v>-0.313</v>
      </c>
      <c r="BL435" s="5" t="n">
        <v>0.376</v>
      </c>
      <c r="BM435" s="5" t="n">
        <v>0</v>
      </c>
      <c r="BN435" s="5" t="n">
        <v>0</v>
      </c>
      <c r="BO435" s="5" t="n">
        <v>0</v>
      </c>
      <c r="BP435" s="5" t="n">
        <v>-0.073</v>
      </c>
      <c r="BQ435" s="5" t="n">
        <v>0.032</v>
      </c>
      <c r="BR435" s="5" t="n">
        <v>0</v>
      </c>
      <c r="BS435" s="5" t="n">
        <v>0.833</v>
      </c>
      <c r="BT435" s="5" t="n">
        <v>0</v>
      </c>
      <c r="BU435" s="5" t="n">
        <v>-0.073</v>
      </c>
      <c r="BV435" s="5" t="n">
        <v>0.016</v>
      </c>
      <c r="BW435" s="5" t="n">
        <v>0</v>
      </c>
      <c r="BX435" s="5" t="n">
        <v>0.833</v>
      </c>
      <c r="BY435" s="5" t="n">
        <v>12.729</v>
      </c>
      <c r="BZ435" s="5" t="n">
        <v>0</v>
      </c>
      <c r="CA435" s="5" t="n">
        <v>12.729</v>
      </c>
      <c r="CB435" s="5" t="n">
        <v>0</v>
      </c>
      <c r="CC435" s="5" t="n">
        <v>102.477</v>
      </c>
      <c r="CD435" s="5" t="n">
        <v>7.95</v>
      </c>
      <c r="CE435" s="5" t="n">
        <v>0</v>
      </c>
      <c r="CF435" s="5" t="n">
        <v>102.477</v>
      </c>
      <c r="CG435" s="5" t="n">
        <v>0</v>
      </c>
      <c r="CH435" s="5" t="n">
        <v>1</v>
      </c>
      <c r="CI435" s="5" t="n">
        <v>0</v>
      </c>
      <c r="CJ435" s="5" t="n">
        <v>0</v>
      </c>
      <c r="CK435" s="5" t="n">
        <v>0</v>
      </c>
      <c r="CL435" s="5" t="n">
        <v>0</v>
      </c>
      <c r="CM435" s="5" t="n">
        <v>0</v>
      </c>
      <c r="CN435" s="5" t="n">
        <v>0</v>
      </c>
      <c r="CO435" s="5" t="n">
        <v>0</v>
      </c>
      <c r="CP435" s="5" t="n">
        <v>0</v>
      </c>
      <c r="CQ435" s="5" t="n">
        <v>1.294</v>
      </c>
      <c r="CR435" s="5" t="n">
        <v>0.661</v>
      </c>
      <c r="CS435" s="5" t="n">
        <v>5.158</v>
      </c>
      <c r="CT435" s="5" t="n">
        <v>10.485</v>
      </c>
      <c r="CU435" s="5" t="n">
        <v>30.326</v>
      </c>
    </row>
    <row r="436">
      <c r="A436" s="5" t="inlineStr">
        <is>
          <t>KWT2023</t>
        </is>
      </c>
      <c r="B436" s="5" t="inlineStr">
        <is>
          <t>KWT</t>
        </is>
      </c>
      <c r="C436" s="5" t="inlineStr">
        <is>
          <t>KWT</t>
        </is>
      </c>
      <c r="D436" s="5" t="inlineStr">
        <is>
          <t>Kuwait</t>
        </is>
      </c>
      <c r="E436" s="5" t="n">
        <v>2023</v>
      </c>
      <c r="F436" s="5" t="n">
        <v>0</v>
      </c>
      <c r="G436" s="5" t="n">
        <v>6.147</v>
      </c>
      <c r="H436" s="5" t="n">
        <v>1.286</v>
      </c>
      <c r="I436" s="5" t="n">
        <v>0.273</v>
      </c>
      <c r="J436" s="5" t="n">
        <v>6.42</v>
      </c>
      <c r="K436" s="5" t="n">
        <v>0</v>
      </c>
      <c r="L436" s="5" t="n">
        <v>1</v>
      </c>
      <c r="M436" s="5" t="n">
        <v>7.886</v>
      </c>
      <c r="N436" s="5" t="n">
        <v>3.857</v>
      </c>
      <c r="O436" s="5" t="n">
        <v>0.227</v>
      </c>
      <c r="P436" s="5" t="n">
        <v>8.113</v>
      </c>
      <c r="Q436" s="5" t="n">
        <v>0</v>
      </c>
      <c r="R436" s="5" t="n">
        <v>1</v>
      </c>
      <c r="S436" s="5" t="n">
        <v>12.575</v>
      </c>
      <c r="T436" s="5" t="n">
        <v>7.714</v>
      </c>
      <c r="U436" s="5" t="n">
        <v>0.273</v>
      </c>
      <c r="V436" s="5" t="n">
        <v>12.848</v>
      </c>
      <c r="W436" s="5" t="n">
        <v>0</v>
      </c>
      <c r="X436" s="5" t="n">
        <v>1</v>
      </c>
      <c r="Y436" s="5" t="n">
        <v>6.804</v>
      </c>
      <c r="Z436" s="5" t="n">
        <v>0.741</v>
      </c>
      <c r="AA436" s="5" t="n">
        <v>-1.266</v>
      </c>
      <c r="AB436" s="5" t="n">
        <v>5.538</v>
      </c>
      <c r="AC436" s="5" t="n">
        <v>0</v>
      </c>
      <c r="AD436" s="5" t="n">
        <v>0</v>
      </c>
      <c r="AE436" s="5" t="n">
        <v>7.656</v>
      </c>
      <c r="AF436" s="5" t="n">
        <v>1.474</v>
      </c>
      <c r="AG436" s="5" t="n">
        <v>-2.727</v>
      </c>
      <c r="AH436" s="5" t="n">
        <v>4.929</v>
      </c>
      <c r="AI436" s="5" t="n">
        <v>0</v>
      </c>
      <c r="AJ436" s="5" t="n">
        <v>0</v>
      </c>
      <c r="AK436" s="5" t="n">
        <v>12.768</v>
      </c>
      <c r="AL436" s="5" t="n">
        <v>6</v>
      </c>
      <c r="AM436" s="5" t="n">
        <v>-2.487</v>
      </c>
      <c r="AN436" s="5" t="n">
        <v>10.282</v>
      </c>
      <c r="AO436" s="5" t="n">
        <v>0</v>
      </c>
      <c r="AP436" s="5" t="n">
        <v>0</v>
      </c>
      <c r="AQ436" s="5" t="n">
        <v>0.749</v>
      </c>
      <c r="AR436" s="5" t="n">
        <v>0.129</v>
      </c>
      <c r="AS436" s="5" t="n">
        <v>-0.407</v>
      </c>
      <c r="AT436" s="5" t="n">
        <v>0.342</v>
      </c>
      <c r="AU436" s="5" t="n">
        <v>0</v>
      </c>
      <c r="AV436" s="5" t="n">
        <v>0</v>
      </c>
      <c r="AW436" s="5" t="n">
        <v>0.783</v>
      </c>
      <c r="AX436" s="5" t="n">
        <v>0.129</v>
      </c>
      <c r="AY436" s="5" t="n">
        <v>-0.408</v>
      </c>
      <c r="AZ436" s="5" t="n">
        <v>0.374</v>
      </c>
      <c r="BA436" s="5" t="n">
        <v>0</v>
      </c>
      <c r="BB436" s="5" t="n">
        <v>0</v>
      </c>
      <c r="BC436" s="5" t="n">
        <v>0.527</v>
      </c>
      <c r="BD436" s="5" t="n">
        <v>0.129</v>
      </c>
      <c r="BE436" s="5" t="n">
        <v>0</v>
      </c>
      <c r="BF436" s="5" t="n">
        <v>0.527</v>
      </c>
      <c r="BG436" s="5" t="n">
        <v>0</v>
      </c>
      <c r="BH436" s="5" t="n">
        <v>1</v>
      </c>
      <c r="BI436" s="5" t="n">
        <v>0.64</v>
      </c>
      <c r="BJ436" s="5" t="n">
        <v>0.129</v>
      </c>
      <c r="BK436" s="5" t="n">
        <v>-0.265</v>
      </c>
      <c r="BL436" s="5" t="n">
        <v>0.374</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13.254</v>
      </c>
      <c r="BZ436" s="5" t="n">
        <v>0</v>
      </c>
      <c r="CA436" s="5" t="n">
        <v>13.254</v>
      </c>
      <c r="CB436" s="5" t="n">
        <v>0</v>
      </c>
      <c r="CC436" s="5" t="n">
        <v>87.07899999999999</v>
      </c>
      <c r="CD436" s="5" t="n">
        <v>7.95</v>
      </c>
      <c r="CE436" s="5" t="n">
        <v>0</v>
      </c>
      <c r="CF436" s="5" t="n">
        <v>87.07899999999999</v>
      </c>
      <c r="CG436" s="5" t="n">
        <v>0</v>
      </c>
      <c r="CH436" s="5" t="n">
        <v>1</v>
      </c>
      <c r="CI436" s="5" t="n">
        <v>0</v>
      </c>
      <c r="CJ436" s="5" t="n">
        <v>0</v>
      </c>
      <c r="CK436" s="5" t="n">
        <v>0</v>
      </c>
      <c r="CL436" s="5" t="n">
        <v>0</v>
      </c>
      <c r="CM436" s="5" t="n">
        <v>0</v>
      </c>
      <c r="CN436" s="5" t="n">
        <v>0</v>
      </c>
      <c r="CO436" s="5" t="n">
        <v>0</v>
      </c>
      <c r="CP436" s="5" t="n">
        <v>0</v>
      </c>
      <c r="CQ436" s="5" t="n">
        <v>1.348</v>
      </c>
      <c r="CR436" s="5" t="n">
        <v>0.675</v>
      </c>
      <c r="CS436" s="5" t="n">
        <v>5.37</v>
      </c>
      <c r="CT436" s="5" t="n">
        <v>4.861</v>
      </c>
      <c r="CU436" s="5" t="n">
        <v>10.622</v>
      </c>
    </row>
    <row r="437">
      <c r="A437" s="5" t="inlineStr">
        <is>
          <t>KWT2024</t>
        </is>
      </c>
      <c r="B437" s="5" t="inlineStr">
        <is>
          <t>KWT</t>
        </is>
      </c>
      <c r="C437" s="5" t="inlineStr">
        <is>
          <t>KWT</t>
        </is>
      </c>
      <c r="D437" s="5" t="inlineStr">
        <is>
          <t>Kuwait</t>
        </is>
      </c>
      <c r="E437" s="5" t="n">
        <v>2024</v>
      </c>
      <c r="F437" s="5" t="n">
        <v>0</v>
      </c>
      <c r="G437" s="5" t="n">
        <v>5.575</v>
      </c>
      <c r="H437" s="5" t="n">
        <v>1.324</v>
      </c>
      <c r="I437" s="5" t="n">
        <v>0.213</v>
      </c>
      <c r="J437" s="5" t="n">
        <v>5.787</v>
      </c>
      <c r="K437" s="5" t="n">
        <v>0</v>
      </c>
      <c r="L437" s="5" t="n">
        <v>1</v>
      </c>
      <c r="M437" s="5" t="n">
        <v>7.124</v>
      </c>
      <c r="N437" s="5" t="n">
        <v>3.971</v>
      </c>
      <c r="O437" s="5" t="n">
        <v>0.158</v>
      </c>
      <c r="P437" s="5" t="n">
        <v>7.281</v>
      </c>
      <c r="Q437" s="5" t="n">
        <v>0</v>
      </c>
      <c r="R437" s="5" t="n">
        <v>1</v>
      </c>
      <c r="S437" s="5" t="n">
        <v>12.193</v>
      </c>
      <c r="T437" s="5" t="n">
        <v>7.942</v>
      </c>
      <c r="U437" s="5" t="n">
        <v>0.213</v>
      </c>
      <c r="V437" s="5" t="n">
        <v>12.405</v>
      </c>
      <c r="W437" s="5" t="n">
        <v>0</v>
      </c>
      <c r="X437" s="5" t="n">
        <v>1</v>
      </c>
      <c r="Y437" s="5" t="n">
        <v>6.797</v>
      </c>
      <c r="Z437" s="5" t="n">
        <v>0.74</v>
      </c>
      <c r="AA437" s="5" t="n">
        <v>-1.303</v>
      </c>
      <c r="AB437" s="5" t="n">
        <v>5.493</v>
      </c>
      <c r="AC437" s="5" t="n">
        <v>0</v>
      </c>
      <c r="AD437" s="5" t="n">
        <v>0</v>
      </c>
      <c r="AE437" s="5" t="n">
        <v>7.674</v>
      </c>
      <c r="AF437" s="5" t="n">
        <v>1.478</v>
      </c>
      <c r="AG437" s="5" t="n">
        <v>-2.808</v>
      </c>
      <c r="AH437" s="5" t="n">
        <v>4.866</v>
      </c>
      <c r="AI437" s="5" t="n">
        <v>0</v>
      </c>
      <c r="AJ437" s="5" t="n">
        <v>0</v>
      </c>
      <c r="AK437" s="5" t="n">
        <v>12.937</v>
      </c>
      <c r="AL437" s="5" t="n">
        <v>6.079</v>
      </c>
      <c r="AM437" s="5" t="n">
        <v>-2.306</v>
      </c>
      <c r="AN437" s="5" t="n">
        <v>10.632</v>
      </c>
      <c r="AO437" s="5" t="n">
        <v>0</v>
      </c>
      <c r="AP437" s="5" t="n">
        <v>0</v>
      </c>
      <c r="AQ437" s="5" t="n">
        <v>0.72</v>
      </c>
      <c r="AR437" s="5" t="n">
        <v>0.132</v>
      </c>
      <c r="AS437" s="5" t="n">
        <v>-0.378</v>
      </c>
      <c r="AT437" s="5" t="n">
        <v>0.342</v>
      </c>
      <c r="AU437" s="5" t="n">
        <v>0</v>
      </c>
      <c r="AV437" s="5" t="n">
        <v>0</v>
      </c>
      <c r="AW437" s="5" t="n">
        <v>0.734</v>
      </c>
      <c r="AX437" s="5" t="n">
        <v>0.132</v>
      </c>
      <c r="AY437" s="5" t="n">
        <v>-0.359</v>
      </c>
      <c r="AZ437" s="5" t="n">
        <v>0.375</v>
      </c>
      <c r="BA437" s="5" t="n">
        <v>0</v>
      </c>
      <c r="BB437" s="5" t="n">
        <v>0</v>
      </c>
      <c r="BC437" s="5" t="n">
        <v>0.51</v>
      </c>
      <c r="BD437" s="5" t="n">
        <v>0.132</v>
      </c>
      <c r="BE437" s="5" t="n">
        <v>0</v>
      </c>
      <c r="BF437" s="5" t="n">
        <v>0.51</v>
      </c>
      <c r="BG437" s="5" t="n">
        <v>0</v>
      </c>
      <c r="BH437" s="5" t="n">
        <v>1</v>
      </c>
      <c r="BI437" s="5" t="n">
        <v>0.652</v>
      </c>
      <c r="BJ437" s="5" t="n">
        <v>0.132</v>
      </c>
      <c r="BK437" s="5" t="n">
        <v>-0.277</v>
      </c>
      <c r="BL437" s="5" t="n">
        <v>0.375</v>
      </c>
      <c r="BM437" s="5" t="n">
        <v>0</v>
      </c>
      <c r="BN437" s="5" t="n">
        <v>0</v>
      </c>
      <c r="BO437" s="5" t="n">
        <v>0</v>
      </c>
      <c r="BP437" s="5" t="n">
        <v>-0.075</v>
      </c>
      <c r="BQ437" s="5" t="n">
        <v>0.056</v>
      </c>
      <c r="BR437" s="5" t="n">
        <v>0</v>
      </c>
      <c r="BS437" s="5" t="n">
        <v>0.833</v>
      </c>
      <c r="BT437" s="5" t="n">
        <v>0</v>
      </c>
      <c r="BU437" s="5" t="n">
        <v>-0.075</v>
      </c>
      <c r="BV437" s="5" t="n">
        <v>0.029</v>
      </c>
      <c r="BW437" s="5" t="n">
        <v>0</v>
      </c>
      <c r="BX437" s="5" t="n">
        <v>0.833</v>
      </c>
      <c r="BY437" s="5" t="n">
        <v>13.646</v>
      </c>
      <c r="BZ437" s="5" t="n">
        <v>0</v>
      </c>
      <c r="CA437" s="5" t="n">
        <v>13.646</v>
      </c>
      <c r="CB437" s="5" t="n">
        <v>0</v>
      </c>
      <c r="CC437" s="5" t="n">
        <v>86.38500000000001</v>
      </c>
      <c r="CD437" s="5" t="n">
        <v>7.95</v>
      </c>
      <c r="CE437" s="5" t="n">
        <v>0</v>
      </c>
      <c r="CF437" s="5" t="n">
        <v>86.38500000000001</v>
      </c>
      <c r="CG437" s="5" t="n">
        <v>0</v>
      </c>
      <c r="CH437" s="5" t="n">
        <v>1</v>
      </c>
      <c r="CI437" s="5" t="n">
        <v>0</v>
      </c>
      <c r="CJ437" s="5" t="n">
        <v>0</v>
      </c>
      <c r="CK437" s="5" t="n">
        <v>0</v>
      </c>
      <c r="CL437" s="5" t="n">
        <v>0</v>
      </c>
      <c r="CM437" s="5" t="n">
        <v>0</v>
      </c>
      <c r="CN437" s="5" t="n">
        <v>0</v>
      </c>
      <c r="CO437" s="5" t="n">
        <v>0</v>
      </c>
      <c r="CP437" s="5" t="n">
        <v>0</v>
      </c>
      <c r="CQ437" s="5" t="n">
        <v>1.387</v>
      </c>
      <c r="CR437" s="5" t="n">
        <v>0.675</v>
      </c>
      <c r="CS437" s="5" t="n">
        <v>5.529</v>
      </c>
      <c r="CT437" s="5" t="n">
        <v>4.251</v>
      </c>
      <c r="CU437" s="5" t="n">
        <v>9.167999999999999</v>
      </c>
    </row>
    <row r="438">
      <c r="A438" s="5" t="inlineStr">
        <is>
          <t>KGZ2021</t>
        </is>
      </c>
      <c r="B438" s="5" t="inlineStr">
        <is>
          <t>KGZ</t>
        </is>
      </c>
      <c r="C438" s="5" t="inlineStr">
        <is>
          <t>KGZ</t>
        </is>
      </c>
      <c r="D438" s="5" t="inlineStr">
        <is>
          <t>Kyrgyz Republic</t>
        </is>
      </c>
      <c r="E438" s="5" t="n">
        <v>2021</v>
      </c>
      <c r="F438" s="5" t="n">
        <v>0.12</v>
      </c>
      <c r="G438" s="5" t="n">
        <v>3.218</v>
      </c>
      <c r="H438" s="5" t="n">
        <v>0.79</v>
      </c>
      <c r="I438" s="5" t="n">
        <v>0.042</v>
      </c>
      <c r="J438" s="5" t="n">
        <v>3.26</v>
      </c>
      <c r="K438" s="5" t="n">
        <v>0</v>
      </c>
      <c r="L438" s="5" t="n">
        <v>1</v>
      </c>
      <c r="M438" s="5" t="n">
        <v>4.846</v>
      </c>
      <c r="N438" s="5" t="n">
        <v>2.371</v>
      </c>
      <c r="O438" s="5" t="n">
        <v>0.08699999999999999</v>
      </c>
      <c r="P438" s="5" t="n">
        <v>4.933</v>
      </c>
      <c r="Q438" s="5" t="n">
        <v>0</v>
      </c>
      <c r="R438" s="5" t="n">
        <v>1</v>
      </c>
      <c r="S438" s="5" t="n">
        <v>1.718</v>
      </c>
      <c r="T438" s="5" t="n">
        <v>1.065</v>
      </c>
      <c r="U438" s="5" t="n">
        <v>0.042</v>
      </c>
      <c r="V438" s="5" t="n">
        <v>1.972</v>
      </c>
      <c r="W438" s="5" t="n">
        <v>0.12</v>
      </c>
      <c r="X438" s="5" t="n">
        <v>1</v>
      </c>
      <c r="Y438" s="5" t="n">
        <v>6.203</v>
      </c>
      <c r="Z438" s="5" t="n">
        <v>0.8070000000000001</v>
      </c>
      <c r="AA438" s="5" t="n">
        <v>0.719</v>
      </c>
      <c r="AB438" s="5" t="n">
        <v>6.922</v>
      </c>
      <c r="AC438" s="5" t="n">
        <v>0</v>
      </c>
      <c r="AD438" s="5" t="n">
        <v>1</v>
      </c>
      <c r="AE438" s="5" t="n">
        <v>7.317</v>
      </c>
      <c r="AF438" s="5" t="n">
        <v>1.655</v>
      </c>
      <c r="AG438" s="5" t="n">
        <v>0.719</v>
      </c>
      <c r="AH438" s="5" t="n">
        <v>8.036</v>
      </c>
      <c r="AI438" s="5" t="n">
        <v>0</v>
      </c>
      <c r="AJ438" s="5" t="n">
        <v>1</v>
      </c>
      <c r="AK438" s="5" t="n">
        <v>14</v>
      </c>
      <c r="AL438" s="5" t="n">
        <v>7.309</v>
      </c>
      <c r="AM438" s="5" t="n">
        <v>-9.162000000000001</v>
      </c>
      <c r="AN438" s="5" t="n">
        <v>5.419</v>
      </c>
      <c r="AO438" s="5" t="n">
        <v>0</v>
      </c>
      <c r="AP438" s="5" t="n">
        <v>0</v>
      </c>
      <c r="AQ438" s="5" t="n">
        <v>0.619</v>
      </c>
      <c r="AR438" s="5" t="n">
        <v>0.114</v>
      </c>
      <c r="AS438" s="5" t="n">
        <v>-0.081</v>
      </c>
      <c r="AT438" s="5" t="n">
        <v>0.603</v>
      </c>
      <c r="AU438" s="5" t="n">
        <v>0.12</v>
      </c>
      <c r="AV438" s="5" t="n">
        <v>1</v>
      </c>
      <c r="AW438" s="5" t="n">
        <v>0.599</v>
      </c>
      <c r="AX438" s="5" t="n">
        <v>0.114</v>
      </c>
      <c r="AY438" s="5" t="n">
        <v>-0.094</v>
      </c>
      <c r="AZ438" s="5" t="n">
        <v>0.5659999999999999</v>
      </c>
      <c r="BA438" s="5" t="n">
        <v>0.12</v>
      </c>
      <c r="BB438" s="5" t="n">
        <v>1</v>
      </c>
      <c r="BC438" s="5" t="n">
        <v>0.439</v>
      </c>
      <c r="BD438" s="5" t="n">
        <v>0.114</v>
      </c>
      <c r="BE438" s="5" t="n">
        <v>0.159</v>
      </c>
      <c r="BF438" s="5" t="n">
        <v>0.67</v>
      </c>
      <c r="BG438" s="5" t="n">
        <v>0.12</v>
      </c>
      <c r="BH438" s="5" t="n">
        <v>1</v>
      </c>
      <c r="BI438" s="5" t="n">
        <v>0.505</v>
      </c>
      <c r="BJ438" s="5" t="n">
        <v>0.114</v>
      </c>
      <c r="BK438" s="5" t="n">
        <v>0.04</v>
      </c>
      <c r="BL438" s="5" t="n">
        <v>0.61</v>
      </c>
      <c r="BM438" s="5" t="n">
        <v>0.12</v>
      </c>
      <c r="BN438" s="5" t="n">
        <v>1</v>
      </c>
      <c r="BO438" s="5" t="n">
        <v>0</v>
      </c>
      <c r="BP438" s="5" t="n">
        <v>0</v>
      </c>
      <c r="BQ438" s="5" t="n">
        <v>0.033</v>
      </c>
      <c r="BR438" s="5" t="n">
        <v>0</v>
      </c>
      <c r="BS438" s="5" t="n">
        <v>0.833</v>
      </c>
      <c r="BT438" s="5" t="n">
        <v>0</v>
      </c>
      <c r="BU438" s="5" t="n">
        <v>0</v>
      </c>
      <c r="BV438" s="5" t="n">
        <v>0.01</v>
      </c>
      <c r="BW438" s="5" t="n">
        <v>0.12</v>
      </c>
      <c r="BX438" s="5" t="n">
        <v>0.667</v>
      </c>
      <c r="BY438" s="5" t="n">
        <v>11.787</v>
      </c>
      <c r="BZ438" s="5" t="n">
        <v>0</v>
      </c>
      <c r="CA438" s="5" t="n">
        <v>11.787</v>
      </c>
      <c r="CB438" s="5" t="n">
        <v>0</v>
      </c>
      <c r="CC438" s="5" t="n">
        <v>78.125</v>
      </c>
      <c r="CD438" s="5" t="n">
        <v>7.95</v>
      </c>
      <c r="CE438" s="5" t="n">
        <v>3.664</v>
      </c>
      <c r="CF438" s="5" t="n">
        <v>91.604</v>
      </c>
      <c r="CG438" s="5" t="n">
        <v>0.12</v>
      </c>
      <c r="CH438" s="5" t="n">
        <v>1</v>
      </c>
      <c r="CI438" s="5" t="n">
        <v>0</v>
      </c>
      <c r="CJ438" s="5" t="n">
        <v>0</v>
      </c>
      <c r="CK438" s="5" t="n">
        <v>0</v>
      </c>
      <c r="CL438" s="5" t="n">
        <v>0</v>
      </c>
      <c r="CM438" s="5" t="n">
        <v>0</v>
      </c>
      <c r="CN438" s="5" t="n">
        <v>0</v>
      </c>
      <c r="CO438" s="5" t="n">
        <v>0</v>
      </c>
      <c r="CP438" s="5" t="n">
        <v>0.617</v>
      </c>
      <c r="CQ438" s="5" t="n">
        <v>1.198</v>
      </c>
      <c r="CR438" s="5" t="n">
        <v>0.051</v>
      </c>
      <c r="CS438" s="5" t="n">
        <v>4.776</v>
      </c>
      <c r="CT438" s="5" t="n">
        <v>4.41</v>
      </c>
      <c r="CU438" s="5" t="n">
        <v>15.162</v>
      </c>
    </row>
    <row r="439">
      <c r="A439" s="5" t="inlineStr">
        <is>
          <t>KGZ2022</t>
        </is>
      </c>
      <c r="B439" s="5" t="inlineStr">
        <is>
          <t>KGZ</t>
        </is>
      </c>
      <c r="C439" s="5" t="inlineStr">
        <is>
          <t>KGZ</t>
        </is>
      </c>
      <c r="D439" s="5" t="inlineStr">
        <is>
          <t>Kyrgyz Republic</t>
        </is>
      </c>
      <c r="E439" s="5" t="n">
        <v>2022</v>
      </c>
      <c r="F439" s="5" t="n">
        <v>0.12</v>
      </c>
      <c r="G439" s="5" t="n">
        <v>3.315</v>
      </c>
      <c r="H439" s="5" t="n">
        <v>0.785</v>
      </c>
      <c r="I439" s="5" t="n">
        <v>0.04</v>
      </c>
      <c r="J439" s="5" t="n">
        <v>3.355</v>
      </c>
      <c r="K439" s="5" t="n">
        <v>0</v>
      </c>
      <c r="L439" s="5" t="n">
        <v>1</v>
      </c>
      <c r="M439" s="5" t="n">
        <v>4.95</v>
      </c>
      <c r="N439" s="5" t="n">
        <v>2.355</v>
      </c>
      <c r="O439" s="5" t="n">
        <v>0.083</v>
      </c>
      <c r="P439" s="5" t="n">
        <v>5.033</v>
      </c>
      <c r="Q439" s="5" t="n">
        <v>0</v>
      </c>
      <c r="R439" s="5" t="n">
        <v>1</v>
      </c>
      <c r="S439" s="5" t="n">
        <v>1.947</v>
      </c>
      <c r="T439" s="5" t="n">
        <v>0.954</v>
      </c>
      <c r="U439" s="5" t="n">
        <v>0.04</v>
      </c>
      <c r="V439" s="5" t="n">
        <v>2.225</v>
      </c>
      <c r="W439" s="5" t="n">
        <v>0.12</v>
      </c>
      <c r="X439" s="5" t="n">
        <v>1</v>
      </c>
      <c r="Y439" s="5" t="n">
        <v>6.355</v>
      </c>
      <c r="Z439" s="5" t="n">
        <v>0.827</v>
      </c>
      <c r="AA439" s="5" t="n">
        <v>1.469</v>
      </c>
      <c r="AB439" s="5" t="n">
        <v>7.824</v>
      </c>
      <c r="AC439" s="5" t="n">
        <v>0</v>
      </c>
      <c r="AD439" s="5" t="n">
        <v>1</v>
      </c>
      <c r="AE439" s="5" t="n">
        <v>7.551</v>
      </c>
      <c r="AF439" s="5" t="n">
        <v>1.708</v>
      </c>
      <c r="AG439" s="5" t="n">
        <v>1.469</v>
      </c>
      <c r="AH439" s="5" t="n">
        <v>9.02</v>
      </c>
      <c r="AI439" s="5" t="n">
        <v>0</v>
      </c>
      <c r="AJ439" s="5" t="n">
        <v>1</v>
      </c>
      <c r="AK439" s="5" t="n">
        <v>14.729</v>
      </c>
      <c r="AL439" s="5" t="n">
        <v>7.689</v>
      </c>
      <c r="AM439" s="5" t="n">
        <v>-9.862</v>
      </c>
      <c r="AN439" s="5" t="n">
        <v>5.45</v>
      </c>
      <c r="AO439" s="5" t="n">
        <v>0</v>
      </c>
      <c r="AP439" s="5" t="n">
        <v>0</v>
      </c>
      <c r="AQ439" s="5" t="n">
        <v>0.861</v>
      </c>
      <c r="AR439" s="5" t="n">
        <v>0.123</v>
      </c>
      <c r="AS439" s="5" t="n">
        <v>-0.183</v>
      </c>
      <c r="AT439" s="5" t="n">
        <v>0.759</v>
      </c>
      <c r="AU439" s="5" t="n">
        <v>0.12</v>
      </c>
      <c r="AV439" s="5" t="n">
        <v>1</v>
      </c>
      <c r="AW439" s="5" t="n">
        <v>0.986</v>
      </c>
      <c r="AX439" s="5" t="n">
        <v>0.123</v>
      </c>
      <c r="AY439" s="5" t="n">
        <v>-0.253</v>
      </c>
      <c r="AZ439" s="5" t="n">
        <v>0.821</v>
      </c>
      <c r="BA439" s="5" t="n">
        <v>0.12</v>
      </c>
      <c r="BB439" s="5" t="n">
        <v>1</v>
      </c>
      <c r="BC439" s="5" t="n">
        <v>0.598</v>
      </c>
      <c r="BD439" s="5" t="n">
        <v>0.123</v>
      </c>
      <c r="BE439" s="5" t="n">
        <v>0.139</v>
      </c>
      <c r="BF439" s="5" t="n">
        <v>0.825</v>
      </c>
      <c r="BG439" s="5" t="n">
        <v>0.12</v>
      </c>
      <c r="BH439" s="5" t="n">
        <v>1</v>
      </c>
      <c r="BI439" s="5" t="n">
        <v>0.612</v>
      </c>
      <c r="BJ439" s="5" t="n">
        <v>0.123</v>
      </c>
      <c r="BK439" s="5" t="n">
        <v>0.049</v>
      </c>
      <c r="BL439" s="5" t="n">
        <v>0.734</v>
      </c>
      <c r="BM439" s="5" t="n">
        <v>0.12</v>
      </c>
      <c r="BN439" s="5" t="n">
        <v>1</v>
      </c>
      <c r="BO439" s="5" t="n">
        <v>0</v>
      </c>
      <c r="BP439" s="5" t="n">
        <v>0</v>
      </c>
      <c r="BQ439" s="5" t="n">
        <v>0.033</v>
      </c>
      <c r="BR439" s="5" t="n">
        <v>0</v>
      </c>
      <c r="BS439" s="5" t="n">
        <v>0.833</v>
      </c>
      <c r="BT439" s="5" t="n">
        <v>0</v>
      </c>
      <c r="BU439" s="5" t="n">
        <v>0</v>
      </c>
      <c r="BV439" s="5" t="n">
        <v>0.01</v>
      </c>
      <c r="BW439" s="5" t="n">
        <v>0.12</v>
      </c>
      <c r="BX439" s="5" t="n">
        <v>0.667</v>
      </c>
      <c r="BY439" s="5" t="n">
        <v>12.729</v>
      </c>
      <c r="BZ439" s="5" t="n">
        <v>0</v>
      </c>
      <c r="CA439" s="5" t="n">
        <v>12.729</v>
      </c>
      <c r="CB439" s="5" t="n">
        <v>0</v>
      </c>
      <c r="CC439" s="5" t="n">
        <v>97.90000000000001</v>
      </c>
      <c r="CD439" s="5" t="n">
        <v>7.95</v>
      </c>
      <c r="CE439" s="5" t="n">
        <v>5.369</v>
      </c>
      <c r="CF439" s="5" t="n">
        <v>114.643</v>
      </c>
      <c r="CG439" s="5" t="n">
        <v>0.12</v>
      </c>
      <c r="CH439" s="5" t="n">
        <v>1</v>
      </c>
      <c r="CI439" s="5" t="n">
        <v>0</v>
      </c>
      <c r="CJ439" s="5" t="n">
        <v>0</v>
      </c>
      <c r="CK439" s="5" t="n">
        <v>0</v>
      </c>
      <c r="CL439" s="5" t="n">
        <v>0</v>
      </c>
      <c r="CM439" s="5" t="n">
        <v>0</v>
      </c>
      <c r="CN439" s="5" t="n">
        <v>0</v>
      </c>
      <c r="CO439" s="5" t="n">
        <v>0</v>
      </c>
      <c r="CP439" s="5" t="n">
        <v>0.728</v>
      </c>
      <c r="CQ439" s="5" t="n">
        <v>1.294</v>
      </c>
      <c r="CR439" s="5" t="n">
        <v>0.062</v>
      </c>
      <c r="CS439" s="5" t="n">
        <v>5.158</v>
      </c>
      <c r="CT439" s="5" t="n">
        <v>5.842</v>
      </c>
      <c r="CU439" s="5" t="n">
        <v>31.326</v>
      </c>
    </row>
    <row r="440">
      <c r="A440" s="5" t="inlineStr">
        <is>
          <t>KGZ2023</t>
        </is>
      </c>
      <c r="B440" s="5" t="inlineStr">
        <is>
          <t>KGZ</t>
        </is>
      </c>
      <c r="C440" s="5" t="inlineStr">
        <is>
          <t>KGZ</t>
        </is>
      </c>
      <c r="D440" s="5" t="inlineStr">
        <is>
          <t>Kyrgyz Republic</t>
        </is>
      </c>
      <c r="E440" s="5" t="n">
        <v>2023</v>
      </c>
      <c r="F440" s="5" t="n">
        <v>0.12</v>
      </c>
      <c r="G440" s="5" t="n">
        <v>2.728</v>
      </c>
      <c r="H440" s="5" t="n">
        <v>0.8139999999999999</v>
      </c>
      <c r="I440" s="5" t="n">
        <v>0.023</v>
      </c>
      <c r="J440" s="5" t="n">
        <v>2.751</v>
      </c>
      <c r="K440" s="5" t="n">
        <v>0</v>
      </c>
      <c r="L440" s="5" t="n">
        <v>1</v>
      </c>
      <c r="M440" s="5" t="n">
        <v>4.507</v>
      </c>
      <c r="N440" s="5" t="n">
        <v>2.443</v>
      </c>
      <c r="O440" s="5" t="n">
        <v>0.054</v>
      </c>
      <c r="P440" s="5" t="n">
        <v>4.561</v>
      </c>
      <c r="Q440" s="5" t="n">
        <v>0</v>
      </c>
      <c r="R440" s="5" t="n">
        <v>1</v>
      </c>
      <c r="S440" s="5" t="n">
        <v>2.149</v>
      </c>
      <c r="T440" s="5" t="n">
        <v>1.347</v>
      </c>
      <c r="U440" s="5" t="n">
        <v>0.023</v>
      </c>
      <c r="V440" s="5" t="n">
        <v>2.432</v>
      </c>
      <c r="W440" s="5" t="n">
        <v>0.12</v>
      </c>
      <c r="X440" s="5" t="n">
        <v>1</v>
      </c>
      <c r="Y440" s="5" t="n">
        <v>4.551</v>
      </c>
      <c r="Z440" s="5" t="n">
        <v>0.592</v>
      </c>
      <c r="AA440" s="5" t="n">
        <v>0.548</v>
      </c>
      <c r="AB440" s="5" t="n">
        <v>5.098</v>
      </c>
      <c r="AC440" s="5" t="n">
        <v>0</v>
      </c>
      <c r="AD440" s="5" t="n">
        <v>1</v>
      </c>
      <c r="AE440" s="5" t="n">
        <v>5.799</v>
      </c>
      <c r="AF440" s="5" t="n">
        <v>1.312</v>
      </c>
      <c r="AG440" s="5" t="n">
        <v>0.548</v>
      </c>
      <c r="AH440" s="5" t="n">
        <v>6.347</v>
      </c>
      <c r="AI440" s="5" t="n">
        <v>0</v>
      </c>
      <c r="AJ440" s="5" t="n">
        <v>1</v>
      </c>
      <c r="AK440" s="5" t="n">
        <v>13.291</v>
      </c>
      <c r="AL440" s="5" t="n">
        <v>6.938</v>
      </c>
      <c r="AM440" s="5" t="n">
        <v>-8.300000000000001</v>
      </c>
      <c r="AN440" s="5" t="n">
        <v>5.59</v>
      </c>
      <c r="AO440" s="5" t="n">
        <v>0</v>
      </c>
      <c r="AP440" s="5" t="n">
        <v>0</v>
      </c>
      <c r="AQ440" s="5" t="n">
        <v>0.76</v>
      </c>
      <c r="AR440" s="5" t="n">
        <v>0.129</v>
      </c>
      <c r="AS440" s="5" t="n">
        <v>-0.16</v>
      </c>
      <c r="AT440" s="5" t="n">
        <v>0.672</v>
      </c>
      <c r="AU440" s="5" t="n">
        <v>0.12</v>
      </c>
      <c r="AV440" s="5" t="n">
        <v>1</v>
      </c>
      <c r="AW440" s="5" t="n">
        <v>0.8110000000000001</v>
      </c>
      <c r="AX440" s="5" t="n">
        <v>0.129</v>
      </c>
      <c r="AY440" s="5" t="n">
        <v>-0.08</v>
      </c>
      <c r="AZ440" s="5" t="n">
        <v>0.819</v>
      </c>
      <c r="BA440" s="5" t="n">
        <v>0.12</v>
      </c>
      <c r="BB440" s="5" t="n">
        <v>1</v>
      </c>
      <c r="BC440" s="5" t="n">
        <v>0.535</v>
      </c>
      <c r="BD440" s="5" t="n">
        <v>0.129</v>
      </c>
      <c r="BE440" s="5" t="n">
        <v>0.218</v>
      </c>
      <c r="BF440" s="5" t="n">
        <v>0.843</v>
      </c>
      <c r="BG440" s="5" t="n">
        <v>0.12</v>
      </c>
      <c r="BH440" s="5" t="n">
        <v>1</v>
      </c>
      <c r="BI440" s="5" t="n">
        <v>0.579</v>
      </c>
      <c r="BJ440" s="5" t="n">
        <v>0.129</v>
      </c>
      <c r="BK440" s="5" t="n">
        <v>0.049</v>
      </c>
      <c r="BL440" s="5" t="n">
        <v>0.695</v>
      </c>
      <c r="BM440" s="5" t="n">
        <v>0.12</v>
      </c>
      <c r="BN440" s="5" t="n">
        <v>1</v>
      </c>
      <c r="BO440" s="5" t="n">
        <v>0</v>
      </c>
      <c r="BP440" s="5" t="n">
        <v>0</v>
      </c>
      <c r="BQ440" s="5" t="n">
        <v>0.037</v>
      </c>
      <c r="BR440" s="5" t="n">
        <v>0</v>
      </c>
      <c r="BS440" s="5" t="n">
        <v>0.833</v>
      </c>
      <c r="BT440" s="5" t="n">
        <v>0</v>
      </c>
      <c r="BU440" s="5" t="n">
        <v>0</v>
      </c>
      <c r="BV440" s="5" t="n">
        <v>0.013</v>
      </c>
      <c r="BW440" s="5" t="n">
        <v>0.12</v>
      </c>
      <c r="BX440" s="5" t="n">
        <v>0.667</v>
      </c>
      <c r="BY440" s="5" t="n">
        <v>13.254</v>
      </c>
      <c r="BZ440" s="5" t="n">
        <v>0</v>
      </c>
      <c r="CA440" s="5" t="n">
        <v>13.254</v>
      </c>
      <c r="CB440" s="5" t="n">
        <v>0</v>
      </c>
      <c r="CC440" s="5" t="n">
        <v>83.248</v>
      </c>
      <c r="CD440" s="5" t="n">
        <v>7.95</v>
      </c>
      <c r="CE440" s="5" t="n">
        <v>4.919</v>
      </c>
      <c r="CF440" s="5" t="n">
        <v>97.452</v>
      </c>
      <c r="CG440" s="5" t="n">
        <v>0.12</v>
      </c>
      <c r="CH440" s="5" t="n">
        <v>1</v>
      </c>
      <c r="CI440" s="5" t="n">
        <v>0</v>
      </c>
      <c r="CJ440" s="5" t="n">
        <v>0</v>
      </c>
      <c r="CK440" s="5" t="n">
        <v>0</v>
      </c>
      <c r="CL440" s="5" t="n">
        <v>0</v>
      </c>
      <c r="CM440" s="5" t="n">
        <v>0</v>
      </c>
      <c r="CN440" s="5" t="n">
        <v>0</v>
      </c>
      <c r="CO440" s="5" t="n">
        <v>0</v>
      </c>
      <c r="CP440" s="5" t="n">
        <v>0.733</v>
      </c>
      <c r="CQ440" s="5" t="n">
        <v>1.348</v>
      </c>
      <c r="CR440" s="5" t="n">
        <v>0.058</v>
      </c>
      <c r="CS440" s="5" t="n">
        <v>5.37</v>
      </c>
      <c r="CT440" s="5" t="n">
        <v>3.466</v>
      </c>
      <c r="CU440" s="5" t="n">
        <v>11.622</v>
      </c>
    </row>
    <row r="441">
      <c r="A441" s="5" t="inlineStr">
        <is>
          <t>KGZ2024</t>
        </is>
      </c>
      <c r="B441" s="5" t="inlineStr">
        <is>
          <t>KGZ</t>
        </is>
      </c>
      <c r="C441" s="5" t="inlineStr">
        <is>
          <t>KGZ</t>
        </is>
      </c>
      <c r="D441" s="5" t="inlineStr">
        <is>
          <t>Kyrgyz Republic</t>
        </is>
      </c>
      <c r="E441" s="5" t="n">
        <v>2024</v>
      </c>
      <c r="F441" s="5" t="n">
        <v>0.12</v>
      </c>
      <c r="G441" s="5" t="n">
        <v>2.664</v>
      </c>
      <c r="H441" s="5" t="n">
        <v>0.838</v>
      </c>
      <c r="I441" s="5" t="n">
        <v>0.02</v>
      </c>
      <c r="J441" s="5" t="n">
        <v>2.684</v>
      </c>
      <c r="K441" s="5" t="n">
        <v>0</v>
      </c>
      <c r="L441" s="5" t="n">
        <v>1</v>
      </c>
      <c r="M441" s="5" t="n">
        <v>4.374</v>
      </c>
      <c r="N441" s="5" t="n">
        <v>2.515</v>
      </c>
      <c r="O441" s="5" t="n">
        <v>0.042</v>
      </c>
      <c r="P441" s="5" t="n">
        <v>4.416</v>
      </c>
      <c r="Q441" s="5" t="n">
        <v>0</v>
      </c>
      <c r="R441" s="5" t="n">
        <v>1</v>
      </c>
      <c r="S441" s="5" t="n">
        <v>2.315</v>
      </c>
      <c r="T441" s="5" t="n">
        <v>1.533</v>
      </c>
      <c r="U441" s="5" t="n">
        <v>0.02</v>
      </c>
      <c r="V441" s="5" t="n">
        <v>2.616</v>
      </c>
      <c r="W441" s="5" t="n">
        <v>0.12</v>
      </c>
      <c r="X441" s="5" t="n">
        <v>1</v>
      </c>
      <c r="Y441" s="5" t="n">
        <v>4.685</v>
      </c>
      <c r="Z441" s="5" t="n">
        <v>0.61</v>
      </c>
      <c r="AA441" s="5" t="n">
        <v>0.479</v>
      </c>
      <c r="AB441" s="5" t="n">
        <v>5.164</v>
      </c>
      <c r="AC441" s="5" t="n">
        <v>0</v>
      </c>
      <c r="AD441" s="5" t="n">
        <v>1</v>
      </c>
      <c r="AE441" s="5" t="n">
        <v>5.97</v>
      </c>
      <c r="AF441" s="5" t="n">
        <v>1.351</v>
      </c>
      <c r="AG441" s="5" t="n">
        <v>0.479</v>
      </c>
      <c r="AH441" s="5" t="n">
        <v>6.45</v>
      </c>
      <c r="AI441" s="5" t="n">
        <v>0</v>
      </c>
      <c r="AJ441" s="5" t="n">
        <v>1</v>
      </c>
      <c r="AK441" s="5" t="n">
        <v>13.683</v>
      </c>
      <c r="AL441" s="5" t="n">
        <v>7.143</v>
      </c>
      <c r="AM441" s="5" t="n">
        <v>-8.122</v>
      </c>
      <c r="AN441" s="5" t="n">
        <v>6.228</v>
      </c>
      <c r="AO441" s="5" t="n">
        <v>0</v>
      </c>
      <c r="AP441" s="5" t="n">
        <v>0</v>
      </c>
      <c r="AQ441" s="5" t="n">
        <v>0.724</v>
      </c>
      <c r="AR441" s="5" t="n">
        <v>0.132</v>
      </c>
      <c r="AS441" s="5" t="n">
        <v>-0.057</v>
      </c>
      <c r="AT441" s="5" t="n">
        <v>0.748</v>
      </c>
      <c r="AU441" s="5" t="n">
        <v>0.12</v>
      </c>
      <c r="AV441" s="5" t="n">
        <v>1</v>
      </c>
      <c r="AW441" s="5" t="n">
        <v>0.75</v>
      </c>
      <c r="AX441" s="5" t="n">
        <v>0.132</v>
      </c>
      <c r="AY441" s="5" t="n">
        <v>0.01</v>
      </c>
      <c r="AZ441" s="5" t="n">
        <v>0.851</v>
      </c>
      <c r="BA441" s="5" t="n">
        <v>0.12</v>
      </c>
      <c r="BB441" s="5" t="n">
        <v>1</v>
      </c>
      <c r="BC441" s="5" t="n">
        <v>0.513</v>
      </c>
      <c r="BD441" s="5" t="n">
        <v>0.132</v>
      </c>
      <c r="BE441" s="5" t="n">
        <v>0.251</v>
      </c>
      <c r="BF441" s="5" t="n">
        <v>0.856</v>
      </c>
      <c r="BG441" s="5" t="n">
        <v>0.12</v>
      </c>
      <c r="BH441" s="5" t="n">
        <v>1</v>
      </c>
      <c r="BI441" s="5" t="n">
        <v>0.591</v>
      </c>
      <c r="BJ441" s="5" t="n">
        <v>0.132</v>
      </c>
      <c r="BK441" s="5" t="n">
        <v>0.052</v>
      </c>
      <c r="BL441" s="5" t="n">
        <v>0.709</v>
      </c>
      <c r="BM441" s="5" t="n">
        <v>0.12</v>
      </c>
      <c r="BN441" s="5" t="n">
        <v>1</v>
      </c>
      <c r="BO441" s="5" t="n">
        <v>0</v>
      </c>
      <c r="BP441" s="5" t="n">
        <v>0</v>
      </c>
      <c r="BQ441" s="5" t="n">
        <v>0.029</v>
      </c>
      <c r="BR441" s="5" t="n">
        <v>0</v>
      </c>
      <c r="BS441" s="5" t="n">
        <v>0.833</v>
      </c>
      <c r="BT441" s="5" t="n">
        <v>0</v>
      </c>
      <c r="BU441" s="5" t="n">
        <v>0</v>
      </c>
      <c r="BV441" s="5" t="n">
        <v>0.013</v>
      </c>
      <c r="BW441" s="5" t="n">
        <v>0.12</v>
      </c>
      <c r="BX441" s="5" t="n">
        <v>0.667</v>
      </c>
      <c r="BY441" s="5" t="n">
        <v>13.646</v>
      </c>
      <c r="BZ441" s="5" t="n">
        <v>0</v>
      </c>
      <c r="CA441" s="5" t="n">
        <v>13.646</v>
      </c>
      <c r="CB441" s="5" t="n">
        <v>0</v>
      </c>
      <c r="CC441" s="5" t="n">
        <v>82.58799999999999</v>
      </c>
      <c r="CD441" s="5" t="n">
        <v>7.95</v>
      </c>
      <c r="CE441" s="5" t="n">
        <v>5.146</v>
      </c>
      <c r="CF441" s="5" t="n">
        <v>96.682</v>
      </c>
      <c r="CG441" s="5" t="n">
        <v>0.12</v>
      </c>
      <c r="CH441" s="5" t="n">
        <v>1</v>
      </c>
      <c r="CI441" s="5" t="n">
        <v>0</v>
      </c>
      <c r="CJ441" s="5" t="n">
        <v>0</v>
      </c>
      <c r="CK441" s="5" t="n">
        <v>0</v>
      </c>
      <c r="CL441" s="5" t="n">
        <v>0</v>
      </c>
      <c r="CM441" s="5" t="n">
        <v>0</v>
      </c>
      <c r="CN441" s="5" t="n">
        <v>0</v>
      </c>
      <c r="CO441" s="5" t="n">
        <v>0</v>
      </c>
      <c r="CP441" s="5" t="n">
        <v>0.733</v>
      </c>
      <c r="CQ441" s="5" t="n">
        <v>1.387</v>
      </c>
      <c r="CR441" s="5" t="n">
        <v>0.058</v>
      </c>
      <c r="CS441" s="5" t="n">
        <v>5.529</v>
      </c>
      <c r="CT441" s="5" t="n">
        <v>3.027</v>
      </c>
      <c r="CU441" s="5" t="n">
        <v>10.168</v>
      </c>
    </row>
    <row r="442">
      <c r="A442" s="5" t="inlineStr">
        <is>
          <t>LAO2021</t>
        </is>
      </c>
      <c r="B442" s="5" t="inlineStr">
        <is>
          <t>LAO</t>
        </is>
      </c>
      <c r="C442" s="5" t="inlineStr">
        <is>
          <t>LAO</t>
        </is>
      </c>
      <c r="D442" s="5" t="inlineStr">
        <is>
          <t>Lao P.D.R.</t>
        </is>
      </c>
      <c r="E442" s="5" t="n">
        <v>2021</v>
      </c>
      <c r="F442" s="5" t="n">
        <v>0.1</v>
      </c>
      <c r="G442" s="5" t="n">
        <v>1.77</v>
      </c>
      <c r="H442" s="5" t="n">
        <v>0.572</v>
      </c>
      <c r="I442" s="5" t="n">
        <v>-1.157</v>
      </c>
      <c r="J442" s="5" t="n">
        <v>0.613</v>
      </c>
      <c r="K442" s="5" t="n">
        <v>0</v>
      </c>
      <c r="L442" s="5" t="n">
        <v>0</v>
      </c>
      <c r="M442" s="5" t="n">
        <v>2.913</v>
      </c>
      <c r="N442" s="5" t="n">
        <v>1.715</v>
      </c>
      <c r="O442" s="5" t="n">
        <v>-2.3</v>
      </c>
      <c r="P442" s="5" t="n">
        <v>0.613</v>
      </c>
      <c r="Q442" s="5" t="n">
        <v>0</v>
      </c>
      <c r="R442" s="5" t="n">
        <v>0</v>
      </c>
      <c r="S442" s="5" t="n">
        <v>4.628</v>
      </c>
      <c r="T442" s="5" t="n">
        <v>3.43</v>
      </c>
      <c r="U442" s="5" t="n">
        <v>0</v>
      </c>
      <c r="V442" s="5" t="n">
        <v>5.091</v>
      </c>
      <c r="W442" s="5" t="n">
        <v>0.1</v>
      </c>
      <c r="X442" s="5" t="n">
        <v>1</v>
      </c>
      <c r="Y442" s="5" t="n">
        <v>5.923</v>
      </c>
      <c r="Z442" s="5" t="n">
        <v>0.731</v>
      </c>
      <c r="AA442" s="5" t="n">
        <v>0</v>
      </c>
      <c r="AB442" s="5" t="n">
        <v>5.923</v>
      </c>
      <c r="AC442" s="5" t="n">
        <v>0</v>
      </c>
      <c r="AD442" s="5" t="n">
        <v>1</v>
      </c>
      <c r="AE442" s="5" t="n">
        <v>7.066</v>
      </c>
      <c r="AF442" s="5" t="n">
        <v>1.54</v>
      </c>
      <c r="AG442" s="5" t="n">
        <v>0</v>
      </c>
      <c r="AH442" s="5" t="n">
        <v>7.066</v>
      </c>
      <c r="AI442" s="5" t="n">
        <v>0</v>
      </c>
      <c r="AJ442" s="5" t="n">
        <v>1</v>
      </c>
      <c r="AK442" s="5" t="n">
        <v>13.926</v>
      </c>
      <c r="AL442" s="5" t="n">
        <v>7.226</v>
      </c>
      <c r="AM442" s="5" t="n">
        <v>0</v>
      </c>
      <c r="AN442" s="5" t="n">
        <v>15.318</v>
      </c>
      <c r="AO442" s="5" t="n">
        <v>0.1</v>
      </c>
      <c r="AP442" s="5" t="n">
        <v>1</v>
      </c>
      <c r="AQ442" s="5" t="n">
        <v>0.6</v>
      </c>
      <c r="AR442" s="5" t="n">
        <v>0.11</v>
      </c>
      <c r="AS442" s="5" t="n">
        <v>0.418</v>
      </c>
      <c r="AT442" s="5" t="n">
        <v>1.12</v>
      </c>
      <c r="AU442" s="5" t="n">
        <v>0.1</v>
      </c>
      <c r="AV442" s="5" t="n">
        <v>1</v>
      </c>
      <c r="AW442" s="5" t="n">
        <v>0.639</v>
      </c>
      <c r="AX442" s="5" t="n">
        <v>0.124</v>
      </c>
      <c r="AY442" s="5" t="n">
        <v>0.25</v>
      </c>
      <c r="AZ442" s="5" t="n">
        <v>0.979</v>
      </c>
      <c r="BA442" s="5" t="n">
        <v>0.1</v>
      </c>
      <c r="BB442" s="5" t="n">
        <v>1</v>
      </c>
      <c r="BC442" s="5" t="n">
        <v>0.44</v>
      </c>
      <c r="BD442" s="5" t="n">
        <v>0.114</v>
      </c>
      <c r="BE442" s="5" t="n">
        <v>0</v>
      </c>
      <c r="BF442" s="5" t="n">
        <v>0.484</v>
      </c>
      <c r="BG442" s="5" t="n">
        <v>0.1</v>
      </c>
      <c r="BH442" s="5" t="n">
        <v>1</v>
      </c>
      <c r="BI442" s="5" t="n">
        <v>0.5600000000000001</v>
      </c>
      <c r="BJ442" s="5" t="n">
        <v>0.114</v>
      </c>
      <c r="BK442" s="5" t="n">
        <v>0</v>
      </c>
      <c r="BL442" s="5" t="n">
        <v>0.616</v>
      </c>
      <c r="BM442" s="5" t="n">
        <v>0.1</v>
      </c>
      <c r="BN442" s="5" t="n">
        <v>1</v>
      </c>
      <c r="BO442" s="5" t="n">
        <v>0</v>
      </c>
      <c r="BP442" s="5" t="n">
        <v>0</v>
      </c>
      <c r="BQ442" s="5" t="n">
        <v>0.075</v>
      </c>
      <c r="BR442" s="5" t="n">
        <v>0</v>
      </c>
      <c r="BS442" s="5" t="n">
        <v>0.667</v>
      </c>
      <c r="BT442" s="5" t="n">
        <v>0</v>
      </c>
      <c r="BU442" s="5" t="n">
        <v>0</v>
      </c>
      <c r="BV442" s="5" t="n">
        <v>0.043</v>
      </c>
      <c r="BW442" s="5" t="n">
        <v>0.1</v>
      </c>
      <c r="BX442" s="5" t="n">
        <v>0.667</v>
      </c>
      <c r="BY442" s="5" t="n">
        <v>11.787</v>
      </c>
      <c r="BZ442" s="5" t="n">
        <v>0</v>
      </c>
      <c r="CA442" s="5" t="n">
        <v>11.787</v>
      </c>
      <c r="CB442" s="5" t="n">
        <v>0</v>
      </c>
      <c r="CC442" s="5" t="n">
        <v>81.69499999999999</v>
      </c>
      <c r="CD442" s="5" t="n">
        <v>7.95</v>
      </c>
      <c r="CE442" s="5" t="n">
        <v>13.857</v>
      </c>
      <c r="CF442" s="5" t="n">
        <v>105.107</v>
      </c>
      <c r="CG442" s="5" t="n">
        <v>0.1</v>
      </c>
      <c r="CH442" s="5" t="n">
        <v>1</v>
      </c>
      <c r="CI442" s="5" t="n">
        <v>0</v>
      </c>
      <c r="CJ442" s="5" t="n">
        <v>0</v>
      </c>
      <c r="CK442" s="5" t="n">
        <v>0</v>
      </c>
      <c r="CL442" s="5" t="n">
        <v>0</v>
      </c>
      <c r="CM442" s="5" t="n">
        <v>0</v>
      </c>
      <c r="CN442" s="5" t="n">
        <v>0</v>
      </c>
      <c r="CO442" s="5" t="n">
        <v>0</v>
      </c>
      <c r="CP442" s="5" t="n">
        <v>1</v>
      </c>
      <c r="CQ442" s="5" t="n">
        <v>1.198</v>
      </c>
      <c r="CR442" s="5" t="n">
        <v>0</v>
      </c>
      <c r="CS442" s="5" t="n">
        <v>4.776</v>
      </c>
      <c r="CT442" s="5" t="n">
        <v>3.604</v>
      </c>
      <c r="CU442" s="5" t="n">
        <v>9.407999999999999</v>
      </c>
    </row>
    <row r="443">
      <c r="A443" s="5" t="inlineStr">
        <is>
          <t>LAO2022</t>
        </is>
      </c>
      <c r="B443" s="5" t="inlineStr">
        <is>
          <t>LAO</t>
        </is>
      </c>
      <c r="C443" s="5" t="inlineStr">
        <is>
          <t>LAO</t>
        </is>
      </c>
      <c r="D443" s="5" t="inlineStr">
        <is>
          <t>Lao P.D.R.</t>
        </is>
      </c>
      <c r="E443" s="5" t="n">
        <v>2022</v>
      </c>
      <c r="F443" s="5" t="n">
        <v>0.1</v>
      </c>
      <c r="G443" s="5" t="n">
        <v>1.911</v>
      </c>
      <c r="H443" s="5" t="n">
        <v>0.617</v>
      </c>
      <c r="I443" s="5" t="n">
        <v>-1.249</v>
      </c>
      <c r="J443" s="5" t="n">
        <v>0.662</v>
      </c>
      <c r="K443" s="5" t="n">
        <v>0</v>
      </c>
      <c r="L443" s="5" t="n">
        <v>0</v>
      </c>
      <c r="M443" s="5" t="n">
        <v>3.146</v>
      </c>
      <c r="N443" s="5" t="n">
        <v>1.852</v>
      </c>
      <c r="O443" s="5" t="n">
        <v>-2.484</v>
      </c>
      <c r="P443" s="5" t="n">
        <v>0.662</v>
      </c>
      <c r="Q443" s="5" t="n">
        <v>0</v>
      </c>
      <c r="R443" s="5" t="n">
        <v>0</v>
      </c>
      <c r="S443" s="5" t="n">
        <v>4.998</v>
      </c>
      <c r="T443" s="5" t="n">
        <v>3.704</v>
      </c>
      <c r="U443" s="5" t="n">
        <v>0.037</v>
      </c>
      <c r="V443" s="5" t="n">
        <v>5.498</v>
      </c>
      <c r="W443" s="5" t="n">
        <v>0.1</v>
      </c>
      <c r="X443" s="5" t="n">
        <v>1</v>
      </c>
      <c r="Y443" s="5" t="n">
        <v>6.401</v>
      </c>
      <c r="Z443" s="5" t="n">
        <v>0.79</v>
      </c>
      <c r="AA443" s="5" t="n">
        <v>0</v>
      </c>
      <c r="AB443" s="5" t="n">
        <v>6.401</v>
      </c>
      <c r="AC443" s="5" t="n">
        <v>0</v>
      </c>
      <c r="AD443" s="5" t="n">
        <v>1</v>
      </c>
      <c r="AE443" s="5" t="n">
        <v>7.635</v>
      </c>
      <c r="AF443" s="5" t="n">
        <v>1.665</v>
      </c>
      <c r="AG443" s="5" t="n">
        <v>0</v>
      </c>
      <c r="AH443" s="5" t="n">
        <v>7.635</v>
      </c>
      <c r="AI443" s="5" t="n">
        <v>0</v>
      </c>
      <c r="AJ443" s="5" t="n">
        <v>1</v>
      </c>
      <c r="AK443" s="5" t="n">
        <v>15.043</v>
      </c>
      <c r="AL443" s="5" t="n">
        <v>7.806</v>
      </c>
      <c r="AM443" s="5" t="n">
        <v>0.111</v>
      </c>
      <c r="AN443" s="5" t="n">
        <v>16.548</v>
      </c>
      <c r="AO443" s="5" t="n">
        <v>0.1</v>
      </c>
      <c r="AP443" s="5" t="n">
        <v>1</v>
      </c>
      <c r="AQ443" s="5" t="n">
        <v>0.788</v>
      </c>
      <c r="AR443" s="5" t="n">
        <v>0.113</v>
      </c>
      <c r="AS443" s="5" t="n">
        <v>0.598</v>
      </c>
      <c r="AT443" s="5" t="n">
        <v>1.483</v>
      </c>
      <c r="AU443" s="5" t="n">
        <v>0.07000000000000001</v>
      </c>
      <c r="AV443" s="5" t="n">
        <v>1</v>
      </c>
      <c r="AW443" s="5" t="n">
        <v>0.839</v>
      </c>
      <c r="AX443" s="5" t="n">
        <v>0.109</v>
      </c>
      <c r="AY443" s="5" t="n">
        <v>0.362</v>
      </c>
      <c r="AZ443" s="5" t="n">
        <v>1.286</v>
      </c>
      <c r="BA443" s="5" t="n">
        <v>0.07000000000000001</v>
      </c>
      <c r="BB443" s="5" t="n">
        <v>1</v>
      </c>
      <c r="BC443" s="5" t="n">
        <v>0.589</v>
      </c>
      <c r="BD443" s="5" t="n">
        <v>0.123</v>
      </c>
      <c r="BE443" s="5" t="n">
        <v>0.004</v>
      </c>
      <c r="BF443" s="5" t="n">
        <v>0.647</v>
      </c>
      <c r="BG443" s="5" t="n">
        <v>0.1</v>
      </c>
      <c r="BH443" s="5" t="n">
        <v>1</v>
      </c>
      <c r="BI443" s="5" t="n">
        <v>0.6889999999999999</v>
      </c>
      <c r="BJ443" s="5" t="n">
        <v>0.123</v>
      </c>
      <c r="BK443" s="5" t="n">
        <v>0.005</v>
      </c>
      <c r="BL443" s="5" t="n">
        <v>0.758</v>
      </c>
      <c r="BM443" s="5" t="n">
        <v>0.1</v>
      </c>
      <c r="BN443" s="5" t="n">
        <v>1</v>
      </c>
      <c r="BO443" s="5" t="n">
        <v>0</v>
      </c>
      <c r="BP443" s="5" t="n">
        <v>0</v>
      </c>
      <c r="BQ443" s="5" t="n">
        <v>0.048</v>
      </c>
      <c r="BR443" s="5" t="n">
        <v>0</v>
      </c>
      <c r="BS443" s="5" t="n">
        <v>0.667</v>
      </c>
      <c r="BT443" s="5" t="n">
        <v>0</v>
      </c>
      <c r="BU443" s="5" t="n">
        <v>0</v>
      </c>
      <c r="BV443" s="5" t="n">
        <v>0.039</v>
      </c>
      <c r="BW443" s="5" t="n">
        <v>0.1</v>
      </c>
      <c r="BX443" s="5" t="n">
        <v>0.667</v>
      </c>
      <c r="BY443" s="5" t="n">
        <v>12.729</v>
      </c>
      <c r="BZ443" s="5" t="n">
        <v>0</v>
      </c>
      <c r="CA443" s="5" t="n">
        <v>12.729</v>
      </c>
      <c r="CB443" s="5" t="n">
        <v>0</v>
      </c>
      <c r="CC443" s="5" t="n">
        <v>102.477</v>
      </c>
      <c r="CD443" s="5" t="n">
        <v>7.95</v>
      </c>
      <c r="CE443" s="5" t="n">
        <v>14.528</v>
      </c>
      <c r="CF443" s="5" t="n">
        <v>127.76</v>
      </c>
      <c r="CG443" s="5" t="n">
        <v>0.1</v>
      </c>
      <c r="CH443" s="5" t="n">
        <v>1</v>
      </c>
      <c r="CI443" s="5" t="n">
        <v>0</v>
      </c>
      <c r="CJ443" s="5" t="n">
        <v>0</v>
      </c>
      <c r="CK443" s="5" t="n">
        <v>0</v>
      </c>
      <c r="CL443" s="5" t="n">
        <v>0</v>
      </c>
      <c r="CM443" s="5" t="n">
        <v>0</v>
      </c>
      <c r="CN443" s="5" t="n">
        <v>0</v>
      </c>
      <c r="CO443" s="5" t="n">
        <v>0</v>
      </c>
      <c r="CP443" s="5" t="n">
        <v>1</v>
      </c>
      <c r="CQ443" s="5" t="n">
        <v>1.294</v>
      </c>
      <c r="CR443" s="5" t="n">
        <v>0</v>
      </c>
      <c r="CS443" s="5" t="n">
        <v>5.158</v>
      </c>
      <c r="CT443" s="5" t="n">
        <v>7.554</v>
      </c>
      <c r="CU443" s="5" t="n">
        <v>16.097</v>
      </c>
    </row>
    <row r="444">
      <c r="A444" s="5" t="inlineStr">
        <is>
          <t>LAO2023</t>
        </is>
      </c>
      <c r="B444" s="5" t="inlineStr">
        <is>
          <t>LAO</t>
        </is>
      </c>
      <c r="C444" s="5" t="inlineStr">
        <is>
          <t>LAO</t>
        </is>
      </c>
      <c r="D444" s="5" t="inlineStr">
        <is>
          <t>Lao P.D.R.</t>
        </is>
      </c>
      <c r="E444" s="5" t="n">
        <v>2023</v>
      </c>
      <c r="F444" s="5" t="n">
        <v>0.1</v>
      </c>
      <c r="G444" s="5" t="n">
        <v>1.99</v>
      </c>
      <c r="H444" s="5" t="n">
        <v>0.643</v>
      </c>
      <c r="I444" s="5" t="n">
        <v>-1.301</v>
      </c>
      <c r="J444" s="5" t="n">
        <v>0.6889999999999999</v>
      </c>
      <c r="K444" s="5" t="n">
        <v>0</v>
      </c>
      <c r="L444" s="5" t="n">
        <v>0</v>
      </c>
      <c r="M444" s="5" t="n">
        <v>3.276</v>
      </c>
      <c r="N444" s="5" t="n">
        <v>1.928</v>
      </c>
      <c r="O444" s="5" t="n">
        <v>-2.587</v>
      </c>
      <c r="P444" s="5" t="n">
        <v>0.6889999999999999</v>
      </c>
      <c r="Q444" s="5" t="n">
        <v>0</v>
      </c>
      <c r="R444" s="5" t="n">
        <v>0</v>
      </c>
      <c r="S444" s="5" t="n">
        <v>5.205</v>
      </c>
      <c r="T444" s="5" t="n">
        <v>3.857</v>
      </c>
      <c r="U444" s="5" t="n">
        <v>0.058</v>
      </c>
      <c r="V444" s="5" t="n">
        <v>5.725</v>
      </c>
      <c r="W444" s="5" t="n">
        <v>0.1</v>
      </c>
      <c r="X444" s="5" t="n">
        <v>1</v>
      </c>
      <c r="Y444" s="5" t="n">
        <v>6.662</v>
      </c>
      <c r="Z444" s="5" t="n">
        <v>0.822</v>
      </c>
      <c r="AA444" s="5" t="n">
        <v>0</v>
      </c>
      <c r="AB444" s="5" t="n">
        <v>6.662</v>
      </c>
      <c r="AC444" s="5" t="n">
        <v>0</v>
      </c>
      <c r="AD444" s="5" t="n">
        <v>1</v>
      </c>
      <c r="AE444" s="5" t="n">
        <v>7.947</v>
      </c>
      <c r="AF444" s="5" t="n">
        <v>1.733</v>
      </c>
      <c r="AG444" s="5" t="n">
        <v>0</v>
      </c>
      <c r="AH444" s="5" t="n">
        <v>7.947</v>
      </c>
      <c r="AI444" s="5" t="n">
        <v>0</v>
      </c>
      <c r="AJ444" s="5" t="n">
        <v>1</v>
      </c>
      <c r="AK444" s="5" t="n">
        <v>15.661</v>
      </c>
      <c r="AL444" s="5" t="n">
        <v>8.125999999999999</v>
      </c>
      <c r="AM444" s="5" t="n">
        <v>0.173</v>
      </c>
      <c r="AN444" s="5" t="n">
        <v>17.227</v>
      </c>
      <c r="AO444" s="5" t="n">
        <v>0.1</v>
      </c>
      <c r="AP444" s="5" t="n">
        <v>1</v>
      </c>
      <c r="AQ444" s="5" t="n">
        <v>0.766</v>
      </c>
      <c r="AR444" s="5" t="n">
        <v>0.129</v>
      </c>
      <c r="AS444" s="5" t="n">
        <v>0.528</v>
      </c>
      <c r="AT444" s="5" t="n">
        <v>1.385</v>
      </c>
      <c r="AU444" s="5" t="n">
        <v>0.07000000000000001</v>
      </c>
      <c r="AV444" s="5" t="n">
        <v>1</v>
      </c>
      <c r="AW444" s="5" t="n">
        <v>0.765</v>
      </c>
      <c r="AX444" s="5" t="n">
        <v>0.131</v>
      </c>
      <c r="AY444" s="5" t="n">
        <v>0.319</v>
      </c>
      <c r="AZ444" s="5" t="n">
        <v>1.161</v>
      </c>
      <c r="BA444" s="5" t="n">
        <v>0.07000000000000001</v>
      </c>
      <c r="BB444" s="5" t="n">
        <v>1</v>
      </c>
      <c r="BC444" s="5" t="n">
        <v>0.527</v>
      </c>
      <c r="BD444" s="5" t="n">
        <v>0.129</v>
      </c>
      <c r="BE444" s="5" t="n">
        <v>0.006</v>
      </c>
      <c r="BF444" s="5" t="n">
        <v>0.58</v>
      </c>
      <c r="BG444" s="5" t="n">
        <v>0.1</v>
      </c>
      <c r="BH444" s="5" t="n">
        <v>1</v>
      </c>
      <c r="BI444" s="5" t="n">
        <v>0.64</v>
      </c>
      <c r="BJ444" s="5" t="n">
        <v>0.129</v>
      </c>
      <c r="BK444" s="5" t="n">
        <v>0.007</v>
      </c>
      <c r="BL444" s="5" t="n">
        <v>0.704</v>
      </c>
      <c r="BM444" s="5" t="n">
        <v>0.1</v>
      </c>
      <c r="BN444" s="5" t="n">
        <v>1</v>
      </c>
      <c r="BO444" s="5" t="n">
        <v>0</v>
      </c>
      <c r="BP444" s="5" t="n">
        <v>0</v>
      </c>
      <c r="BQ444" s="5" t="n">
        <v>0.039</v>
      </c>
      <c r="BR444" s="5" t="n">
        <v>0</v>
      </c>
      <c r="BS444" s="5" t="n">
        <v>0.667</v>
      </c>
      <c r="BT444" s="5" t="n">
        <v>0</v>
      </c>
      <c r="BU444" s="5" t="n">
        <v>0</v>
      </c>
      <c r="BV444" s="5" t="n">
        <v>0.032</v>
      </c>
      <c r="BW444" s="5" t="n">
        <v>0.1</v>
      </c>
      <c r="BX444" s="5" t="n">
        <v>0.667</v>
      </c>
      <c r="BY444" s="5" t="n">
        <v>13.254</v>
      </c>
      <c r="BZ444" s="5" t="n">
        <v>0</v>
      </c>
      <c r="CA444" s="5" t="n">
        <v>13.254</v>
      </c>
      <c r="CB444" s="5" t="n">
        <v>0</v>
      </c>
      <c r="CC444" s="5" t="n">
        <v>87.07899999999999</v>
      </c>
      <c r="CD444" s="5" t="n">
        <v>7.95</v>
      </c>
      <c r="CE444" s="5" t="n">
        <v>17.159</v>
      </c>
      <c r="CF444" s="5" t="n">
        <v>113.406</v>
      </c>
      <c r="CG444" s="5" t="n">
        <v>0.1</v>
      </c>
      <c r="CH444" s="5" t="n">
        <v>1</v>
      </c>
      <c r="CI444" s="5" t="n">
        <v>0</v>
      </c>
      <c r="CJ444" s="5" t="n">
        <v>0</v>
      </c>
      <c r="CK444" s="5" t="n">
        <v>0</v>
      </c>
      <c r="CL444" s="5" t="n">
        <v>0</v>
      </c>
      <c r="CM444" s="5" t="n">
        <v>0</v>
      </c>
      <c r="CN444" s="5" t="n">
        <v>0</v>
      </c>
      <c r="CO444" s="5" t="n">
        <v>0</v>
      </c>
      <c r="CP444" s="5" t="n">
        <v>1</v>
      </c>
      <c r="CQ444" s="5" t="n">
        <v>1.348</v>
      </c>
      <c r="CR444" s="5" t="n">
        <v>0</v>
      </c>
      <c r="CS444" s="5" t="n">
        <v>5.37</v>
      </c>
      <c r="CT444" s="5" t="n">
        <v>4.484</v>
      </c>
      <c r="CU444" s="5" t="n">
        <v>12.529</v>
      </c>
    </row>
    <row r="445">
      <c r="A445" s="5" t="inlineStr">
        <is>
          <t>LAO2024</t>
        </is>
      </c>
      <c r="B445" s="5" t="inlineStr">
        <is>
          <t>LAO</t>
        </is>
      </c>
      <c r="C445" s="5" t="inlineStr">
        <is>
          <t>LAO</t>
        </is>
      </c>
      <c r="D445" s="5" t="inlineStr">
        <is>
          <t>Lao P.D.R.</t>
        </is>
      </c>
      <c r="E445" s="5" t="n">
        <v>2024</v>
      </c>
      <c r="F445" s="5" t="n">
        <v>0.1</v>
      </c>
      <c r="G445" s="5" t="n">
        <v>2.049</v>
      </c>
      <c r="H445" s="5" t="n">
        <v>0.662</v>
      </c>
      <c r="I445" s="5" t="n">
        <v>-1.339</v>
      </c>
      <c r="J445" s="5" t="n">
        <v>0.71</v>
      </c>
      <c r="K445" s="5" t="n">
        <v>0</v>
      </c>
      <c r="L445" s="5" t="n">
        <v>0</v>
      </c>
      <c r="M445" s="5" t="n">
        <v>3.373</v>
      </c>
      <c r="N445" s="5" t="n">
        <v>1.985</v>
      </c>
      <c r="O445" s="5" t="n">
        <v>-2.663</v>
      </c>
      <c r="P445" s="5" t="n">
        <v>0.71</v>
      </c>
      <c r="Q445" s="5" t="n">
        <v>0</v>
      </c>
      <c r="R445" s="5" t="n">
        <v>0</v>
      </c>
      <c r="S445" s="5" t="n">
        <v>5.358</v>
      </c>
      <c r="T445" s="5" t="n">
        <v>3.971</v>
      </c>
      <c r="U445" s="5" t="n">
        <v>0.073</v>
      </c>
      <c r="V445" s="5" t="n">
        <v>5.894</v>
      </c>
      <c r="W445" s="5" t="n">
        <v>0.1</v>
      </c>
      <c r="X445" s="5" t="n">
        <v>1</v>
      </c>
      <c r="Y445" s="5" t="n">
        <v>6.857</v>
      </c>
      <c r="Z445" s="5" t="n">
        <v>0.846</v>
      </c>
      <c r="AA445" s="5" t="n">
        <v>0</v>
      </c>
      <c r="AB445" s="5" t="n">
        <v>6.857</v>
      </c>
      <c r="AC445" s="5" t="n">
        <v>0</v>
      </c>
      <c r="AD445" s="5" t="n">
        <v>1</v>
      </c>
      <c r="AE445" s="5" t="n">
        <v>8.18</v>
      </c>
      <c r="AF445" s="5" t="n">
        <v>1.783</v>
      </c>
      <c r="AG445" s="5" t="n">
        <v>0</v>
      </c>
      <c r="AH445" s="5" t="n">
        <v>8.18</v>
      </c>
      <c r="AI445" s="5" t="n">
        <v>0</v>
      </c>
      <c r="AJ445" s="5" t="n">
        <v>1</v>
      </c>
      <c r="AK445" s="5" t="n">
        <v>16.122</v>
      </c>
      <c r="AL445" s="5" t="n">
        <v>8.365</v>
      </c>
      <c r="AM445" s="5" t="n">
        <v>0.22</v>
      </c>
      <c r="AN445" s="5" t="n">
        <v>17.734</v>
      </c>
      <c r="AO445" s="5" t="n">
        <v>0.1</v>
      </c>
      <c r="AP445" s="5" t="n">
        <v>1</v>
      </c>
      <c r="AQ445" s="5" t="n">
        <v>0.78</v>
      </c>
      <c r="AR445" s="5" t="n">
        <v>0.142</v>
      </c>
      <c r="AS445" s="5" t="n">
        <v>0.529</v>
      </c>
      <c r="AT445" s="5" t="n">
        <v>1.439</v>
      </c>
      <c r="AU445" s="5" t="n">
        <v>0.1</v>
      </c>
      <c r="AV445" s="5" t="n">
        <v>1</v>
      </c>
      <c r="AW445" s="5" t="n">
        <v>0.711</v>
      </c>
      <c r="AX445" s="5" t="n">
        <v>0.131</v>
      </c>
      <c r="AY445" s="5" t="n">
        <v>0.302</v>
      </c>
      <c r="AZ445" s="5" t="n">
        <v>1.114</v>
      </c>
      <c r="BA445" s="5" t="n">
        <v>0.1</v>
      </c>
      <c r="BB445" s="5" t="n">
        <v>1</v>
      </c>
      <c r="BC445" s="5" t="n">
        <v>0.51</v>
      </c>
      <c r="BD445" s="5" t="n">
        <v>0.132</v>
      </c>
      <c r="BE445" s="5" t="n">
        <v>0.007</v>
      </c>
      <c r="BF445" s="5" t="n">
        <v>0.5610000000000001</v>
      </c>
      <c r="BG445" s="5" t="n">
        <v>0.1</v>
      </c>
      <c r="BH445" s="5" t="n">
        <v>1</v>
      </c>
      <c r="BI445" s="5" t="n">
        <v>0.652</v>
      </c>
      <c r="BJ445" s="5" t="n">
        <v>0.132</v>
      </c>
      <c r="BK445" s="5" t="n">
        <v>0.008999999999999999</v>
      </c>
      <c r="BL445" s="5" t="n">
        <v>0.717</v>
      </c>
      <c r="BM445" s="5" t="n">
        <v>0.1</v>
      </c>
      <c r="BN445" s="5" t="n">
        <v>1</v>
      </c>
      <c r="BO445" s="5" t="n">
        <v>0</v>
      </c>
      <c r="BP445" s="5" t="n">
        <v>0</v>
      </c>
      <c r="BQ445" s="5" t="n">
        <v>0.04</v>
      </c>
      <c r="BR445" s="5" t="n">
        <v>0</v>
      </c>
      <c r="BS445" s="5" t="n">
        <v>0.667</v>
      </c>
      <c r="BT445" s="5" t="n">
        <v>0</v>
      </c>
      <c r="BU445" s="5" t="n">
        <v>0</v>
      </c>
      <c r="BV445" s="5" t="n">
        <v>0.021</v>
      </c>
      <c r="BW445" s="5" t="n">
        <v>0.1</v>
      </c>
      <c r="BX445" s="5" t="n">
        <v>0.667</v>
      </c>
      <c r="BY445" s="5" t="n">
        <v>13.646</v>
      </c>
      <c r="BZ445" s="5" t="n">
        <v>0</v>
      </c>
      <c r="CA445" s="5" t="n">
        <v>13.646</v>
      </c>
      <c r="CB445" s="5" t="n">
        <v>0</v>
      </c>
      <c r="CC445" s="5" t="n">
        <v>86.38500000000001</v>
      </c>
      <c r="CD445" s="5" t="n">
        <v>7.95</v>
      </c>
      <c r="CE445" s="5" t="n">
        <v>18.192</v>
      </c>
      <c r="CF445" s="5" t="n">
        <v>113.489</v>
      </c>
      <c r="CG445" s="5" t="n">
        <v>0.1</v>
      </c>
      <c r="CH445" s="5" t="n">
        <v>1</v>
      </c>
      <c r="CI445" s="5" t="n">
        <v>0</v>
      </c>
      <c r="CJ445" s="5" t="n">
        <v>0</v>
      </c>
      <c r="CK445" s="5" t="n">
        <v>0</v>
      </c>
      <c r="CL445" s="5" t="n">
        <v>0</v>
      </c>
      <c r="CM445" s="5" t="n">
        <v>0</v>
      </c>
      <c r="CN445" s="5" t="n">
        <v>0</v>
      </c>
      <c r="CO445" s="5" t="n">
        <v>0</v>
      </c>
      <c r="CP445" s="5" t="n">
        <v>1</v>
      </c>
      <c r="CQ445" s="5" t="n">
        <v>1.387</v>
      </c>
      <c r="CR445" s="5" t="n">
        <v>0</v>
      </c>
      <c r="CS445" s="5" t="n">
        <v>5.529</v>
      </c>
      <c r="CT445" s="5" t="n">
        <v>3.509</v>
      </c>
      <c r="CU445" s="5" t="n">
        <v>10.896</v>
      </c>
    </row>
    <row r="446">
      <c r="A446" s="5" t="inlineStr">
        <is>
          <t>LVA2021</t>
        </is>
      </c>
      <c r="B446" s="5" t="inlineStr">
        <is>
          <t>LVA</t>
        </is>
      </c>
      <c r="C446" s="5" t="inlineStr">
        <is>
          <t>LVA</t>
        </is>
      </c>
      <c r="D446" s="5" t="inlineStr">
        <is>
          <t>Latvia</t>
        </is>
      </c>
      <c r="E446" s="5" t="n">
        <v>2021</v>
      </c>
      <c r="F446" s="5" t="n">
        <v>0.21</v>
      </c>
      <c r="G446" s="5" t="n">
        <v>7.696</v>
      </c>
      <c r="H446" s="5" t="n">
        <v>1.684</v>
      </c>
      <c r="I446" s="5" t="n">
        <v>1.122</v>
      </c>
      <c r="J446" s="5" t="n">
        <v>8.819000000000001</v>
      </c>
      <c r="K446" s="5" t="n">
        <v>0</v>
      </c>
      <c r="L446" s="5" t="n">
        <v>1</v>
      </c>
      <c r="M446" s="5" t="n">
        <v>12.8</v>
      </c>
      <c r="N446" s="5" t="n">
        <v>5.801</v>
      </c>
      <c r="O446" s="5" t="n">
        <v>1.88</v>
      </c>
      <c r="P446" s="5" t="n">
        <v>14.68</v>
      </c>
      <c r="Q446" s="5" t="n">
        <v>0</v>
      </c>
      <c r="R446" s="5" t="n">
        <v>1</v>
      </c>
      <c r="S446" s="5" t="n">
        <v>10.53</v>
      </c>
      <c r="T446" s="5" t="n">
        <v>6.526</v>
      </c>
      <c r="U446" s="5" t="n">
        <v>0.412</v>
      </c>
      <c r="V446" s="5" t="n">
        <v>13.24</v>
      </c>
      <c r="W446" s="5" t="n">
        <v>0.21</v>
      </c>
      <c r="X446" s="5" t="n">
        <v>1</v>
      </c>
      <c r="Y446" s="5" t="n">
        <v>19.845</v>
      </c>
      <c r="Z446" s="5" t="n">
        <v>2.192</v>
      </c>
      <c r="AA446" s="5" t="n">
        <v>-1.756</v>
      </c>
      <c r="AB446" s="5" t="n">
        <v>18.088</v>
      </c>
      <c r="AC446" s="5" t="n">
        <v>0</v>
      </c>
      <c r="AD446" s="5" t="n">
        <v>1</v>
      </c>
      <c r="AE446" s="5" t="n">
        <v>19.801</v>
      </c>
      <c r="AF446" s="5" t="n">
        <v>3.896</v>
      </c>
      <c r="AG446" s="5" t="n">
        <v>-1.713</v>
      </c>
      <c r="AH446" s="5" t="n">
        <v>18.088</v>
      </c>
      <c r="AI446" s="5" t="n">
        <v>0</v>
      </c>
      <c r="AJ446" s="5" t="n">
        <v>1</v>
      </c>
      <c r="AK446" s="5" t="n">
        <v>22.065</v>
      </c>
      <c r="AL446" s="5" t="n">
        <v>10.83</v>
      </c>
      <c r="AM446" s="5" t="n">
        <v>-12.148</v>
      </c>
      <c r="AN446" s="5" t="n">
        <v>12</v>
      </c>
      <c r="AO446" s="5" t="n">
        <v>0</v>
      </c>
      <c r="AP446" s="5" t="n">
        <v>0</v>
      </c>
      <c r="AQ446" s="5" t="n">
        <v>0.619</v>
      </c>
      <c r="AR446" s="5" t="n">
        <v>0.114</v>
      </c>
      <c r="AS446" s="5" t="n">
        <v>0.6889999999999999</v>
      </c>
      <c r="AT446" s="5" t="n">
        <v>1.583</v>
      </c>
      <c r="AU446" s="5" t="n">
        <v>0.21</v>
      </c>
      <c r="AV446" s="5" t="n">
        <v>1</v>
      </c>
      <c r="AW446" s="5" t="n">
        <v>0.599</v>
      </c>
      <c r="AX446" s="5" t="n">
        <v>0.114</v>
      </c>
      <c r="AY446" s="5" t="n">
        <v>0.602</v>
      </c>
      <c r="AZ446" s="5" t="n">
        <v>1.454</v>
      </c>
      <c r="BA446" s="5" t="n">
        <v>0.21</v>
      </c>
      <c r="BB446" s="5" t="n">
        <v>1</v>
      </c>
      <c r="BC446" s="5" t="n">
        <v>0.439</v>
      </c>
      <c r="BD446" s="5" t="n">
        <v>0.114</v>
      </c>
      <c r="BE446" s="5" t="n">
        <v>0.196</v>
      </c>
      <c r="BF446" s="5" t="n">
        <v>0.768</v>
      </c>
      <c r="BG446" s="5" t="n">
        <v>0.21</v>
      </c>
      <c r="BH446" s="5" t="n">
        <v>1</v>
      </c>
      <c r="BI446" s="5" t="n">
        <v>0.505</v>
      </c>
      <c r="BJ446" s="5" t="n">
        <v>0.114</v>
      </c>
      <c r="BK446" s="5" t="n">
        <v>0.388</v>
      </c>
      <c r="BL446" s="5" t="n">
        <v>1.08</v>
      </c>
      <c r="BM446" s="5" t="n">
        <v>0.21</v>
      </c>
      <c r="BN446" s="5" t="n">
        <v>1</v>
      </c>
      <c r="BO446" s="5" t="n">
        <v>0</v>
      </c>
      <c r="BP446" s="5" t="n">
        <v>0.015</v>
      </c>
      <c r="BQ446" s="5" t="n">
        <v>0.15</v>
      </c>
      <c r="BR446" s="5" t="n">
        <v>0</v>
      </c>
      <c r="BS446" s="5" t="n">
        <v>1</v>
      </c>
      <c r="BT446" s="5" t="n">
        <v>0</v>
      </c>
      <c r="BU446" s="5" t="n">
        <v>0.017</v>
      </c>
      <c r="BV446" s="5" t="n">
        <v>0.21</v>
      </c>
      <c r="BW446" s="5" t="n">
        <v>0.21</v>
      </c>
      <c r="BX446" s="5" t="n">
        <v>1</v>
      </c>
      <c r="BY446" s="5" t="n">
        <v>11.787</v>
      </c>
      <c r="BZ446" s="5" t="n">
        <v>0</v>
      </c>
      <c r="CA446" s="5" t="n">
        <v>11.787</v>
      </c>
      <c r="CB446" s="5" t="n">
        <v>0</v>
      </c>
      <c r="CC446" s="5" t="n">
        <v>78.125</v>
      </c>
      <c r="CD446" s="5" t="n">
        <v>7.95</v>
      </c>
      <c r="CE446" s="5" t="n">
        <v>46.319</v>
      </c>
      <c r="CF446" s="5" t="n">
        <v>150.577</v>
      </c>
      <c r="CG446" s="5" t="n">
        <v>0.21</v>
      </c>
      <c r="CH446" s="5" t="n">
        <v>1</v>
      </c>
      <c r="CI446" s="5" t="n">
        <v>0</v>
      </c>
      <c r="CJ446" s="5" t="n">
        <v>0</v>
      </c>
      <c r="CK446" s="5" t="n">
        <v>0</v>
      </c>
      <c r="CL446" s="5" t="n">
        <v>0</v>
      </c>
      <c r="CM446" s="5" t="n">
        <v>0</v>
      </c>
      <c r="CN446" s="5" t="n">
        <v>0</v>
      </c>
      <c r="CO446" s="5" t="n">
        <v>0</v>
      </c>
      <c r="CP446" s="5" t="n">
        <v>0</v>
      </c>
      <c r="CQ446" s="5" t="n">
        <v>1.198</v>
      </c>
      <c r="CR446" s="5" t="n">
        <v>0</v>
      </c>
      <c r="CS446" s="5" t="n">
        <v>4.776</v>
      </c>
      <c r="CT446" s="5" t="n">
        <v>3.196</v>
      </c>
      <c r="CU446" s="5" t="n">
        <v>9.923999999999999</v>
      </c>
    </row>
    <row r="447">
      <c r="A447" s="5" t="inlineStr">
        <is>
          <t>LVA2022</t>
        </is>
      </c>
      <c r="B447" s="5" t="inlineStr">
        <is>
          <t>LVA</t>
        </is>
      </c>
      <c r="C447" s="5" t="inlineStr">
        <is>
          <t>LVA</t>
        </is>
      </c>
      <c r="D447" s="5" t="inlineStr">
        <is>
          <t>Latvia</t>
        </is>
      </c>
      <c r="E447" s="5" t="n">
        <v>2022</v>
      </c>
      <c r="F447" s="5" t="n">
        <v>0.21</v>
      </c>
      <c r="G447" s="5" t="n">
        <v>14.772</v>
      </c>
      <c r="H447" s="5" t="n">
        <v>2.294</v>
      </c>
      <c r="I447" s="5" t="n">
        <v>9.361000000000001</v>
      </c>
      <c r="J447" s="5" t="n">
        <v>24.133</v>
      </c>
      <c r="K447" s="5" t="n">
        <v>0</v>
      </c>
      <c r="L447" s="5" t="n">
        <v>1</v>
      </c>
      <c r="M447" s="5" t="n">
        <v>24.235</v>
      </c>
      <c r="N447" s="5" t="n">
        <v>10.008</v>
      </c>
      <c r="O447" s="5" t="n">
        <v>8.893000000000001</v>
      </c>
      <c r="P447" s="5" t="n">
        <v>33.128</v>
      </c>
      <c r="Q447" s="5" t="n">
        <v>0</v>
      </c>
      <c r="R447" s="5" t="n">
        <v>1</v>
      </c>
      <c r="S447" s="5" t="n">
        <v>17.529</v>
      </c>
      <c r="T447" s="5" t="n">
        <v>8.585000000000001</v>
      </c>
      <c r="U447" s="5" t="n">
        <v>0.394</v>
      </c>
      <c r="V447" s="5" t="n">
        <v>21.687</v>
      </c>
      <c r="W447" s="5" t="n">
        <v>0.21</v>
      </c>
      <c r="X447" s="5" t="n">
        <v>1</v>
      </c>
      <c r="Y447" s="5" t="n">
        <v>44.636</v>
      </c>
      <c r="Z447" s="5" t="n">
        <v>4.683</v>
      </c>
      <c r="AA447" s="5" t="n">
        <v>-1.283</v>
      </c>
      <c r="AB447" s="5" t="n">
        <v>43.353</v>
      </c>
      <c r="AC447" s="5" t="n">
        <v>0</v>
      </c>
      <c r="AD447" s="5" t="n">
        <v>1</v>
      </c>
      <c r="AE447" s="5" t="n">
        <v>44.683</v>
      </c>
      <c r="AF447" s="5" t="n">
        <v>8.284000000000001</v>
      </c>
      <c r="AG447" s="5" t="n">
        <v>-1.331</v>
      </c>
      <c r="AH447" s="5" t="n">
        <v>43.353</v>
      </c>
      <c r="AI447" s="5" t="n">
        <v>0</v>
      </c>
      <c r="AJ447" s="5" t="n">
        <v>1</v>
      </c>
      <c r="AK447" s="5" t="n">
        <v>47.496</v>
      </c>
      <c r="AL447" s="5" t="n">
        <v>22.681</v>
      </c>
      <c r="AM447" s="5" t="n">
        <v>-28.421</v>
      </c>
      <c r="AN447" s="5" t="n">
        <v>23.08</v>
      </c>
      <c r="AO447" s="5" t="n">
        <v>0</v>
      </c>
      <c r="AP447" s="5" t="n">
        <v>0</v>
      </c>
      <c r="AQ447" s="5" t="n">
        <v>0.861</v>
      </c>
      <c r="AR447" s="5" t="n">
        <v>0.123</v>
      </c>
      <c r="AS447" s="5" t="n">
        <v>0.695</v>
      </c>
      <c r="AT447" s="5" t="n">
        <v>1.882</v>
      </c>
      <c r="AU447" s="5" t="n">
        <v>0.21</v>
      </c>
      <c r="AV447" s="5" t="n">
        <v>1</v>
      </c>
      <c r="AW447" s="5" t="n">
        <v>0.986</v>
      </c>
      <c r="AX447" s="5" t="n">
        <v>0.123</v>
      </c>
      <c r="AY447" s="5" t="n">
        <v>0.5629999999999999</v>
      </c>
      <c r="AZ447" s="5" t="n">
        <v>1.875</v>
      </c>
      <c r="BA447" s="5" t="n">
        <v>0.21</v>
      </c>
      <c r="BB447" s="5" t="n">
        <v>1</v>
      </c>
      <c r="BC447" s="5" t="n">
        <v>0.598</v>
      </c>
      <c r="BD447" s="5" t="n">
        <v>0.123</v>
      </c>
      <c r="BE447" s="5" t="n">
        <v>0.104</v>
      </c>
      <c r="BF447" s="5" t="n">
        <v>0.85</v>
      </c>
      <c r="BG447" s="5" t="n">
        <v>0.21</v>
      </c>
      <c r="BH447" s="5" t="n">
        <v>1</v>
      </c>
      <c r="BI447" s="5" t="n">
        <v>0.612</v>
      </c>
      <c r="BJ447" s="5" t="n">
        <v>0.123</v>
      </c>
      <c r="BK447" s="5" t="n">
        <v>0.646</v>
      </c>
      <c r="BL447" s="5" t="n">
        <v>1.523</v>
      </c>
      <c r="BM447" s="5" t="n">
        <v>0.21</v>
      </c>
      <c r="BN447" s="5" t="n">
        <v>1</v>
      </c>
      <c r="BO447" s="5" t="n">
        <v>0</v>
      </c>
      <c r="BP447" s="5" t="n">
        <v>-0.006</v>
      </c>
      <c r="BQ447" s="5" t="n">
        <v>0.162</v>
      </c>
      <c r="BR447" s="5" t="n">
        <v>0</v>
      </c>
      <c r="BS447" s="5" t="n">
        <v>1</v>
      </c>
      <c r="BT447" s="5" t="n">
        <v>0</v>
      </c>
      <c r="BU447" s="5" t="n">
        <v>-0.016</v>
      </c>
      <c r="BV447" s="5" t="n">
        <v>0.227</v>
      </c>
      <c r="BW447" s="5" t="n">
        <v>0.21</v>
      </c>
      <c r="BX447" s="5" t="n">
        <v>1</v>
      </c>
      <c r="BY447" s="5" t="n">
        <v>12.729</v>
      </c>
      <c r="BZ447" s="5" t="n">
        <v>0</v>
      </c>
      <c r="CA447" s="5" t="n">
        <v>12.729</v>
      </c>
      <c r="CB447" s="5" t="n">
        <v>0</v>
      </c>
      <c r="CC447" s="5" t="n">
        <v>97.90000000000001</v>
      </c>
      <c r="CD447" s="5" t="n">
        <v>7.95</v>
      </c>
      <c r="CE447" s="5" t="n">
        <v>117.716</v>
      </c>
      <c r="CF447" s="5" t="n">
        <v>260.896</v>
      </c>
      <c r="CG447" s="5" t="n">
        <v>0.21</v>
      </c>
      <c r="CH447" s="5" t="n">
        <v>1</v>
      </c>
      <c r="CI447" s="5" t="n">
        <v>0</v>
      </c>
      <c r="CJ447" s="5" t="n">
        <v>0</v>
      </c>
      <c r="CK447" s="5" t="n">
        <v>0</v>
      </c>
      <c r="CL447" s="5" t="n">
        <v>0</v>
      </c>
      <c r="CM447" s="5" t="n">
        <v>0</v>
      </c>
      <c r="CN447" s="5" t="n">
        <v>0</v>
      </c>
      <c r="CO447" s="5" t="n">
        <v>0</v>
      </c>
      <c r="CP447" s="5" t="n">
        <v>0</v>
      </c>
      <c r="CQ447" s="5" t="n">
        <v>1.294</v>
      </c>
      <c r="CR447" s="5" t="n">
        <v>0</v>
      </c>
      <c r="CS447" s="5" t="n">
        <v>5.158</v>
      </c>
      <c r="CT447" s="5" t="n">
        <v>8.084</v>
      </c>
      <c r="CU447" s="5" t="n">
        <v>34.623</v>
      </c>
    </row>
    <row r="448">
      <c r="A448" s="5" t="inlineStr">
        <is>
          <t>LVA2023</t>
        </is>
      </c>
      <c r="B448" s="5" t="inlineStr">
        <is>
          <t>LVA</t>
        </is>
      </c>
      <c r="C448" s="5" t="inlineStr">
        <is>
          <t>LVA</t>
        </is>
      </c>
      <c r="D448" s="5" t="inlineStr">
        <is>
          <t>Latvia</t>
        </is>
      </c>
      <c r="E448" s="5" t="n">
        <v>2023</v>
      </c>
      <c r="F448" s="5" t="n">
        <v>0.21</v>
      </c>
      <c r="G448" s="5" t="n">
        <v>11.055</v>
      </c>
      <c r="H448" s="5" t="n">
        <v>2.518</v>
      </c>
      <c r="I448" s="5" t="n">
        <v>10.692</v>
      </c>
      <c r="J448" s="5" t="n">
        <v>21.746</v>
      </c>
      <c r="K448" s="5" t="n">
        <v>0</v>
      </c>
      <c r="L448" s="5" t="n">
        <v>1</v>
      </c>
      <c r="M448" s="5" t="n">
        <v>18.447</v>
      </c>
      <c r="N448" s="5" t="n">
        <v>9.148999999999999</v>
      </c>
      <c r="O448" s="5" t="n">
        <v>10.159</v>
      </c>
      <c r="P448" s="5" t="n">
        <v>28.606</v>
      </c>
      <c r="Q448" s="5" t="n">
        <v>0</v>
      </c>
      <c r="R448" s="5" t="n">
        <v>1</v>
      </c>
      <c r="S448" s="5" t="n">
        <v>13.852</v>
      </c>
      <c r="T448" s="5" t="n">
        <v>8.686</v>
      </c>
      <c r="U448" s="5" t="n">
        <v>0.376</v>
      </c>
      <c r="V448" s="5" t="n">
        <v>17.216</v>
      </c>
      <c r="W448" s="5" t="n">
        <v>0.21</v>
      </c>
      <c r="X448" s="5" t="n">
        <v>1</v>
      </c>
      <c r="Y448" s="5" t="n">
        <v>24.508</v>
      </c>
      <c r="Z448" s="5" t="n">
        <v>2.745</v>
      </c>
      <c r="AA448" s="5" t="n">
        <v>8.243</v>
      </c>
      <c r="AB448" s="5" t="n">
        <v>32.751</v>
      </c>
      <c r="AC448" s="5" t="n">
        <v>0</v>
      </c>
      <c r="AD448" s="5" t="n">
        <v>1</v>
      </c>
      <c r="AE448" s="5" t="n">
        <v>24.607</v>
      </c>
      <c r="AF448" s="5" t="n">
        <v>4.901</v>
      </c>
      <c r="AG448" s="5" t="n">
        <v>8.144</v>
      </c>
      <c r="AH448" s="5" t="n">
        <v>32.751</v>
      </c>
      <c r="AI448" s="5" t="n">
        <v>0</v>
      </c>
      <c r="AJ448" s="5" t="n">
        <v>1</v>
      </c>
      <c r="AK448" s="5" t="n">
        <v>27.725</v>
      </c>
      <c r="AL448" s="5" t="n">
        <v>13.734</v>
      </c>
      <c r="AM448" s="5" t="n">
        <v>-11.619</v>
      </c>
      <c r="AN448" s="5" t="n">
        <v>19.487</v>
      </c>
      <c r="AO448" s="5" t="n">
        <v>0</v>
      </c>
      <c r="AP448" s="5" t="n">
        <v>0</v>
      </c>
      <c r="AQ448" s="5" t="n">
        <v>0.76</v>
      </c>
      <c r="AR448" s="5" t="n">
        <v>0.129</v>
      </c>
      <c r="AS448" s="5" t="n">
        <v>0.706</v>
      </c>
      <c r="AT448" s="5" t="n">
        <v>1.774</v>
      </c>
      <c r="AU448" s="5" t="n">
        <v>0.21</v>
      </c>
      <c r="AV448" s="5" t="n">
        <v>1</v>
      </c>
      <c r="AW448" s="5" t="n">
        <v>0.8110000000000001</v>
      </c>
      <c r="AX448" s="5" t="n">
        <v>0.129</v>
      </c>
      <c r="AY448" s="5" t="n">
        <v>0.613</v>
      </c>
      <c r="AZ448" s="5" t="n">
        <v>1.724</v>
      </c>
      <c r="BA448" s="5" t="n">
        <v>0.21</v>
      </c>
      <c r="BB448" s="5" t="n">
        <v>1</v>
      </c>
      <c r="BC448" s="5" t="n">
        <v>0.535</v>
      </c>
      <c r="BD448" s="5" t="n">
        <v>0.129</v>
      </c>
      <c r="BE448" s="5" t="n">
        <v>0.131</v>
      </c>
      <c r="BF448" s="5" t="n">
        <v>0.805</v>
      </c>
      <c r="BG448" s="5" t="n">
        <v>0.21</v>
      </c>
      <c r="BH448" s="5" t="n">
        <v>1</v>
      </c>
      <c r="BI448" s="5" t="n">
        <v>0.579</v>
      </c>
      <c r="BJ448" s="5" t="n">
        <v>0.129</v>
      </c>
      <c r="BK448" s="5" t="n">
        <v>0.582</v>
      </c>
      <c r="BL448" s="5" t="n">
        <v>1.406</v>
      </c>
      <c r="BM448" s="5" t="n">
        <v>0.21</v>
      </c>
      <c r="BN448" s="5" t="n">
        <v>1</v>
      </c>
      <c r="BO448" s="5" t="n">
        <v>0</v>
      </c>
      <c r="BP448" s="5" t="n">
        <v>-0.004</v>
      </c>
      <c r="BQ448" s="5" t="n">
        <v>0.169</v>
      </c>
      <c r="BR448" s="5" t="n">
        <v>0</v>
      </c>
      <c r="BS448" s="5" t="n">
        <v>1</v>
      </c>
      <c r="BT448" s="5" t="n">
        <v>0</v>
      </c>
      <c r="BU448" s="5" t="n">
        <v>-0.011</v>
      </c>
      <c r="BV448" s="5" t="n">
        <v>0.247</v>
      </c>
      <c r="BW448" s="5" t="n">
        <v>0.21</v>
      </c>
      <c r="BX448" s="5" t="n">
        <v>1</v>
      </c>
      <c r="BY448" s="5" t="n">
        <v>13.254</v>
      </c>
      <c r="BZ448" s="5" t="n">
        <v>0</v>
      </c>
      <c r="CA448" s="5" t="n">
        <v>13.254</v>
      </c>
      <c r="CB448" s="5" t="n">
        <v>0</v>
      </c>
      <c r="CC448" s="5" t="n">
        <v>83.248</v>
      </c>
      <c r="CD448" s="5" t="n">
        <v>7.95</v>
      </c>
      <c r="CE448" s="5" t="n">
        <v>117.476</v>
      </c>
      <c r="CF448" s="5" t="n">
        <v>242.876</v>
      </c>
      <c r="CG448" s="5" t="n">
        <v>0.21</v>
      </c>
      <c r="CH448" s="5" t="n">
        <v>1</v>
      </c>
      <c r="CI448" s="5" t="n">
        <v>0</v>
      </c>
      <c r="CJ448" s="5" t="n">
        <v>0</v>
      </c>
      <c r="CK448" s="5" t="n">
        <v>0</v>
      </c>
      <c r="CL448" s="5" t="n">
        <v>0</v>
      </c>
      <c r="CM448" s="5" t="n">
        <v>0</v>
      </c>
      <c r="CN448" s="5" t="n">
        <v>0</v>
      </c>
      <c r="CO448" s="5" t="n">
        <v>0</v>
      </c>
      <c r="CP448" s="5" t="n">
        <v>0</v>
      </c>
      <c r="CQ448" s="5" t="n">
        <v>1.348</v>
      </c>
      <c r="CR448" s="5" t="n">
        <v>0</v>
      </c>
      <c r="CS448" s="5" t="n">
        <v>5.37</v>
      </c>
      <c r="CT448" s="5" t="n">
        <v>5.839</v>
      </c>
      <c r="CU448" s="5" t="n">
        <v>14.444</v>
      </c>
    </row>
    <row r="449">
      <c r="A449" s="5" t="inlineStr">
        <is>
          <t>LVA2024</t>
        </is>
      </c>
      <c r="B449" s="5" t="inlineStr">
        <is>
          <t>LVA</t>
        </is>
      </c>
      <c r="C449" s="5" t="inlineStr">
        <is>
          <t>LVA</t>
        </is>
      </c>
      <c r="D449" s="5" t="inlineStr">
        <is>
          <t>Latvia</t>
        </is>
      </c>
      <c r="E449" s="5" t="n">
        <v>2024</v>
      </c>
      <c r="F449" s="5" t="n">
        <v>0.21</v>
      </c>
      <c r="G449" s="5" t="n">
        <v>10.254</v>
      </c>
      <c r="H449" s="5" t="n">
        <v>2.598</v>
      </c>
      <c r="I449" s="5" t="n">
        <v>7.508</v>
      </c>
      <c r="J449" s="5" t="n">
        <v>17.762</v>
      </c>
      <c r="K449" s="5" t="n">
        <v>0</v>
      </c>
      <c r="L449" s="5" t="n">
        <v>1</v>
      </c>
      <c r="M449" s="5" t="n">
        <v>17.287</v>
      </c>
      <c r="N449" s="5" t="n">
        <v>9.417</v>
      </c>
      <c r="O449" s="5" t="n">
        <v>6.896</v>
      </c>
      <c r="P449" s="5" t="n">
        <v>24.183</v>
      </c>
      <c r="Q449" s="5" t="n">
        <v>0</v>
      </c>
      <c r="R449" s="5" t="n">
        <v>1</v>
      </c>
      <c r="S449" s="5" t="n">
        <v>12.997</v>
      </c>
      <c r="T449" s="5" t="n">
        <v>8.605</v>
      </c>
      <c r="U449" s="5" t="n">
        <v>0.388</v>
      </c>
      <c r="V449" s="5" t="n">
        <v>16.196</v>
      </c>
      <c r="W449" s="5" t="n">
        <v>0.21</v>
      </c>
      <c r="X449" s="5" t="n">
        <v>1</v>
      </c>
      <c r="Y449" s="5" t="n">
        <v>25.808</v>
      </c>
      <c r="Z449" s="5" t="n">
        <v>3.259</v>
      </c>
      <c r="AA449" s="5" t="n">
        <v>4.103</v>
      </c>
      <c r="AB449" s="5" t="n">
        <v>29.911</v>
      </c>
      <c r="AC449" s="5" t="n">
        <v>0</v>
      </c>
      <c r="AD449" s="5" t="n">
        <v>1</v>
      </c>
      <c r="AE449" s="5" t="n">
        <v>25.808</v>
      </c>
      <c r="AF449" s="5" t="n">
        <v>5.653</v>
      </c>
      <c r="AG449" s="5" t="n">
        <v>4.103</v>
      </c>
      <c r="AH449" s="5" t="n">
        <v>29.911</v>
      </c>
      <c r="AI449" s="5" t="n">
        <v>0</v>
      </c>
      <c r="AJ449" s="5" t="n">
        <v>1</v>
      </c>
      <c r="AK449" s="5" t="n">
        <v>25.808</v>
      </c>
      <c r="AL449" s="5" t="n">
        <v>13.127</v>
      </c>
      <c r="AM449" s="5" t="n">
        <v>-9.726000000000001</v>
      </c>
      <c r="AN449" s="5" t="n">
        <v>19.46</v>
      </c>
      <c r="AO449" s="5" t="n">
        <v>0</v>
      </c>
      <c r="AP449" s="5" t="n">
        <v>0</v>
      </c>
      <c r="AQ449" s="5" t="n">
        <v>0.724</v>
      </c>
      <c r="AR449" s="5" t="n">
        <v>0.132</v>
      </c>
      <c r="AS449" s="5" t="n">
        <v>0.726</v>
      </c>
      <c r="AT449" s="5" t="n">
        <v>1.755</v>
      </c>
      <c r="AU449" s="5" t="n">
        <v>0.21</v>
      </c>
      <c r="AV449" s="5" t="n">
        <v>1</v>
      </c>
      <c r="AW449" s="5" t="n">
        <v>0.75</v>
      </c>
      <c r="AX449" s="5" t="n">
        <v>0.132</v>
      </c>
      <c r="AY449" s="5" t="n">
        <v>0.665</v>
      </c>
      <c r="AZ449" s="5" t="n">
        <v>1.712</v>
      </c>
      <c r="BA449" s="5" t="n">
        <v>0.21</v>
      </c>
      <c r="BB449" s="5" t="n">
        <v>1</v>
      </c>
      <c r="BC449" s="5" t="n">
        <v>0.513</v>
      </c>
      <c r="BD449" s="5" t="n">
        <v>0.132</v>
      </c>
      <c r="BE449" s="5" t="n">
        <v>0.152</v>
      </c>
      <c r="BF449" s="5" t="n">
        <v>0.805</v>
      </c>
      <c r="BG449" s="5" t="n">
        <v>0.21</v>
      </c>
      <c r="BH449" s="5" t="n">
        <v>1</v>
      </c>
      <c r="BI449" s="5" t="n">
        <v>0.591</v>
      </c>
      <c r="BJ449" s="5" t="n">
        <v>0.132</v>
      </c>
      <c r="BK449" s="5" t="n">
        <v>0.518</v>
      </c>
      <c r="BL449" s="5" t="n">
        <v>1.343</v>
      </c>
      <c r="BM449" s="5" t="n">
        <v>0.21</v>
      </c>
      <c r="BN449" s="5" t="n">
        <v>1</v>
      </c>
      <c r="BO449" s="5" t="n">
        <v>0</v>
      </c>
      <c r="BP449" s="5" t="n">
        <v>0.002</v>
      </c>
      <c r="BQ449" s="5" t="n">
        <v>0.185</v>
      </c>
      <c r="BR449" s="5" t="n">
        <v>0</v>
      </c>
      <c r="BS449" s="5" t="n">
        <v>1</v>
      </c>
      <c r="BT449" s="5" t="n">
        <v>0</v>
      </c>
      <c r="BU449" s="5" t="n">
        <v>-0.008</v>
      </c>
      <c r="BV449" s="5" t="n">
        <v>0.266</v>
      </c>
      <c r="BW449" s="5" t="n">
        <v>0.21</v>
      </c>
      <c r="BX449" s="5" t="n">
        <v>1</v>
      </c>
      <c r="BY449" s="5" t="n">
        <v>13.646</v>
      </c>
      <c r="BZ449" s="5" t="n">
        <v>0</v>
      </c>
      <c r="CA449" s="5" t="n">
        <v>13.646</v>
      </c>
      <c r="CB449" s="5" t="n">
        <v>0</v>
      </c>
      <c r="CC449" s="5" t="n">
        <v>82.58799999999999</v>
      </c>
      <c r="CD449" s="5" t="n">
        <v>7.95</v>
      </c>
      <c r="CE449" s="5" t="n">
        <v>104.908</v>
      </c>
      <c r="CF449" s="5" t="n">
        <v>226.87</v>
      </c>
      <c r="CG449" s="5" t="n">
        <v>0.21</v>
      </c>
      <c r="CH449" s="5" t="n">
        <v>1</v>
      </c>
      <c r="CI449" s="5" t="n">
        <v>0</v>
      </c>
      <c r="CJ449" s="5" t="n">
        <v>0</v>
      </c>
      <c r="CK449" s="5" t="n">
        <v>0</v>
      </c>
      <c r="CL449" s="5" t="n">
        <v>0</v>
      </c>
      <c r="CM449" s="5" t="n">
        <v>0</v>
      </c>
      <c r="CN449" s="5" t="n">
        <v>0</v>
      </c>
      <c r="CO449" s="5" t="n">
        <v>0</v>
      </c>
      <c r="CP449" s="5" t="n">
        <v>0</v>
      </c>
      <c r="CQ449" s="5" t="n">
        <v>1.387</v>
      </c>
      <c r="CR449" s="5" t="n">
        <v>0</v>
      </c>
      <c r="CS449" s="5" t="n">
        <v>5.529</v>
      </c>
      <c r="CT449" s="5" t="n">
        <v>6.097</v>
      </c>
      <c r="CU449" s="5" t="n">
        <v>10.123</v>
      </c>
    </row>
    <row r="450">
      <c r="A450" s="5" t="inlineStr">
        <is>
          <t>LBN2021</t>
        </is>
      </c>
      <c r="B450" s="5" t="inlineStr">
        <is>
          <t>LBN</t>
        </is>
      </c>
      <c r="C450" s="5" t="inlineStr">
        <is>
          <t>LBN</t>
        </is>
      </c>
      <c r="D450" s="5" t="inlineStr">
        <is>
          <t>Lebanon</t>
        </is>
      </c>
      <c r="E450" s="5" t="n">
        <v>2021</v>
      </c>
      <c r="F450" s="5" t="n">
        <v>0.11</v>
      </c>
      <c r="G450" s="5" t="n">
        <v>5.897</v>
      </c>
      <c r="H450" s="5" t="n">
        <v>1.143</v>
      </c>
      <c r="I450" s="5" t="n">
        <v>0</v>
      </c>
      <c r="J450" s="5" t="n">
        <v>5.897</v>
      </c>
      <c r="K450" s="5" t="n">
        <v>0</v>
      </c>
      <c r="L450" s="5" t="n">
        <v>1</v>
      </c>
      <c r="M450" s="5" t="n">
        <v>7.964</v>
      </c>
      <c r="N450" s="5" t="n">
        <v>3.43</v>
      </c>
      <c r="O450" s="5" t="n">
        <v>0</v>
      </c>
      <c r="P450" s="5" t="n">
        <v>7.964</v>
      </c>
      <c r="Q450" s="5" t="n">
        <v>0</v>
      </c>
      <c r="R450" s="5" t="n">
        <v>1</v>
      </c>
      <c r="S450" s="5" t="n">
        <v>11.613</v>
      </c>
      <c r="T450" s="5" t="n">
        <v>6.86</v>
      </c>
      <c r="U450" s="5" t="n">
        <v>0</v>
      </c>
      <c r="V450" s="5" t="n">
        <v>12.891</v>
      </c>
      <c r="W450" s="5" t="n">
        <v>0.11</v>
      </c>
      <c r="X450" s="5" t="n">
        <v>1</v>
      </c>
      <c r="Y450" s="5" t="n">
        <v>15.305</v>
      </c>
      <c r="Z450" s="5" t="n">
        <v>2.497</v>
      </c>
      <c r="AA450" s="5" t="n">
        <v>0</v>
      </c>
      <c r="AB450" s="5" t="n">
        <v>15.305</v>
      </c>
      <c r="AC450" s="5" t="n">
        <v>0</v>
      </c>
      <c r="AD450" s="5" t="n">
        <v>1</v>
      </c>
      <c r="AE450" s="5" t="n">
        <v>16.449</v>
      </c>
      <c r="AF450" s="5" t="n">
        <v>4.508</v>
      </c>
      <c r="AG450" s="5" t="n">
        <v>0</v>
      </c>
      <c r="AH450" s="5" t="n">
        <v>16.449</v>
      </c>
      <c r="AI450" s="5" t="n">
        <v>0</v>
      </c>
      <c r="AJ450" s="5" t="n">
        <v>1</v>
      </c>
      <c r="AK450" s="5" t="n">
        <v>23.309</v>
      </c>
      <c r="AL450" s="5" t="n">
        <v>13.555</v>
      </c>
      <c r="AM450" s="5" t="n">
        <v>0</v>
      </c>
      <c r="AN450" s="5" t="n">
        <v>25.872</v>
      </c>
      <c r="AO450" s="5" t="n">
        <v>0.11</v>
      </c>
      <c r="AP450" s="5" t="n">
        <v>1</v>
      </c>
      <c r="AQ450" s="5" t="n">
        <v>0.621</v>
      </c>
      <c r="AR450" s="5" t="n">
        <v>0.114</v>
      </c>
      <c r="AS450" s="5" t="n">
        <v>0.16</v>
      </c>
      <c r="AT450" s="5" t="n">
        <v>0.867</v>
      </c>
      <c r="AU450" s="5" t="n">
        <v>0.11</v>
      </c>
      <c r="AV450" s="5" t="n">
        <v>1</v>
      </c>
      <c r="AW450" s="5" t="n">
        <v>0.593</v>
      </c>
      <c r="AX450" s="5" t="n">
        <v>0.114</v>
      </c>
      <c r="AY450" s="5" t="n">
        <v>0.306</v>
      </c>
      <c r="AZ450" s="5" t="n">
        <v>0.998</v>
      </c>
      <c r="BA450" s="5" t="n">
        <v>0</v>
      </c>
      <c r="BB450" s="5" t="n">
        <v>1</v>
      </c>
      <c r="BC450" s="5" t="n">
        <v>0.44</v>
      </c>
      <c r="BD450" s="5" t="n">
        <v>0.114</v>
      </c>
      <c r="BE450" s="5" t="n">
        <v>-0.013</v>
      </c>
      <c r="BF450" s="5" t="n">
        <v>0.474</v>
      </c>
      <c r="BG450" s="5" t="n">
        <v>0.11</v>
      </c>
      <c r="BH450" s="5" t="n">
        <v>1</v>
      </c>
      <c r="BI450" s="5" t="n">
        <v>0.5600000000000001</v>
      </c>
      <c r="BJ450" s="5" t="n">
        <v>0.114</v>
      </c>
      <c r="BK450" s="5" t="n">
        <v>0</v>
      </c>
      <c r="BL450" s="5" t="n">
        <v>0.622</v>
      </c>
      <c r="BM450" s="5" t="n">
        <v>0.11</v>
      </c>
      <c r="BN450" s="5" t="n">
        <v>1</v>
      </c>
      <c r="BO450" s="5" t="n">
        <v>0</v>
      </c>
      <c r="BP450" s="5" t="n">
        <v>0</v>
      </c>
      <c r="BQ450" s="5" t="n">
        <v>0.076</v>
      </c>
      <c r="BR450" s="5" t="n">
        <v>0</v>
      </c>
      <c r="BS450" s="5" t="n">
        <v>0.667</v>
      </c>
      <c r="BT450" s="5" t="n">
        <v>0</v>
      </c>
      <c r="BU450" s="5" t="n">
        <v>0</v>
      </c>
      <c r="BV450" s="5" t="n">
        <v>0.036</v>
      </c>
      <c r="BW450" s="5" t="n">
        <v>0.11</v>
      </c>
      <c r="BX450" s="5" t="n">
        <v>0.667</v>
      </c>
      <c r="BY450" s="5" t="n">
        <v>11.787</v>
      </c>
      <c r="BZ450" s="5" t="n">
        <v>0</v>
      </c>
      <c r="CA450" s="5" t="n">
        <v>11.787</v>
      </c>
      <c r="CB450" s="5" t="n">
        <v>0</v>
      </c>
      <c r="CC450" s="5" t="n">
        <v>81.69499999999999</v>
      </c>
      <c r="CD450" s="5" t="n">
        <v>7.95</v>
      </c>
      <c r="CE450" s="5" t="n">
        <v>0</v>
      </c>
      <c r="CF450" s="5" t="n">
        <v>90.682</v>
      </c>
      <c r="CG450" s="5" t="n">
        <v>0.11</v>
      </c>
      <c r="CH450" s="5" t="n">
        <v>1</v>
      </c>
      <c r="CI450" s="5" t="n">
        <v>0</v>
      </c>
      <c r="CJ450" s="5" t="n">
        <v>0</v>
      </c>
      <c r="CK450" s="5" t="n">
        <v>0</v>
      </c>
      <c r="CL450" s="5" t="n">
        <v>0</v>
      </c>
      <c r="CM450" s="5" t="n">
        <v>0</v>
      </c>
      <c r="CN450" s="5" t="n">
        <v>0</v>
      </c>
      <c r="CO450" s="5" t="n">
        <v>0</v>
      </c>
      <c r="CP450" s="5" t="n">
        <v>0</v>
      </c>
      <c r="CQ450" s="5" t="n">
        <v>1.198</v>
      </c>
      <c r="CR450" s="5" t="n">
        <v>0</v>
      </c>
      <c r="CS450" s="5" t="n">
        <v>4.776</v>
      </c>
      <c r="CT450" s="5" t="n">
        <v>4.753</v>
      </c>
      <c r="CU450" s="5" t="n">
        <v>14.162</v>
      </c>
    </row>
    <row r="451">
      <c r="A451" s="5" t="inlineStr">
        <is>
          <t>LBN2022</t>
        </is>
      </c>
      <c r="B451" s="5" t="inlineStr">
        <is>
          <t>LBN</t>
        </is>
      </c>
      <c r="C451" s="5" t="inlineStr">
        <is>
          <t>LBN</t>
        </is>
      </c>
      <c r="D451" s="5" t="inlineStr">
        <is>
          <t>Lebanon</t>
        </is>
      </c>
      <c r="E451" s="5" t="n">
        <v>2022</v>
      </c>
      <c r="F451" s="5" t="n">
        <v>0.11</v>
      </c>
      <c r="G451" s="5" t="n">
        <v>11.72</v>
      </c>
      <c r="H451" s="5" t="n">
        <v>1.235</v>
      </c>
      <c r="I451" s="5" t="n">
        <v>0</v>
      </c>
      <c r="J451" s="5" t="n">
        <v>11.72</v>
      </c>
      <c r="K451" s="5" t="n">
        <v>0</v>
      </c>
      <c r="L451" s="5" t="n">
        <v>1</v>
      </c>
      <c r="M451" s="5" t="n">
        <v>9.782999999999999</v>
      </c>
      <c r="N451" s="5" t="n">
        <v>3.704</v>
      </c>
      <c r="O451" s="5" t="n">
        <v>0</v>
      </c>
      <c r="P451" s="5" t="n">
        <v>9.782999999999999</v>
      </c>
      <c r="Q451" s="5" t="n">
        <v>0</v>
      </c>
      <c r="R451" s="5" t="n">
        <v>1</v>
      </c>
      <c r="S451" s="5" t="n">
        <v>17.893</v>
      </c>
      <c r="T451" s="5" t="n">
        <v>7.408</v>
      </c>
      <c r="U451" s="5" t="n">
        <v>0.146</v>
      </c>
      <c r="V451" s="5" t="n">
        <v>19.862</v>
      </c>
      <c r="W451" s="5" t="n">
        <v>0.11</v>
      </c>
      <c r="X451" s="5" t="n">
        <v>1</v>
      </c>
      <c r="Y451" s="5" t="n">
        <v>31.56</v>
      </c>
      <c r="Z451" s="5" t="n">
        <v>5.148</v>
      </c>
      <c r="AA451" s="5" t="n">
        <v>0</v>
      </c>
      <c r="AB451" s="5" t="n">
        <v>31.56</v>
      </c>
      <c r="AC451" s="5" t="n">
        <v>0</v>
      </c>
      <c r="AD451" s="5" t="n">
        <v>1</v>
      </c>
      <c r="AE451" s="5" t="n">
        <v>32.795</v>
      </c>
      <c r="AF451" s="5" t="n">
        <v>8.988</v>
      </c>
      <c r="AG451" s="5" t="n">
        <v>0</v>
      </c>
      <c r="AH451" s="5" t="n">
        <v>32.795</v>
      </c>
      <c r="AI451" s="5" t="n">
        <v>0</v>
      </c>
      <c r="AJ451" s="5" t="n">
        <v>1</v>
      </c>
      <c r="AK451" s="5" t="n">
        <v>40.203</v>
      </c>
      <c r="AL451" s="5" t="n">
        <v>23.38</v>
      </c>
      <c r="AM451" s="5" t="n">
        <v>0.327</v>
      </c>
      <c r="AN451" s="5" t="n">
        <v>44.626</v>
      </c>
      <c r="AO451" s="5" t="n">
        <v>0.11</v>
      </c>
      <c r="AP451" s="5" t="n">
        <v>1</v>
      </c>
      <c r="AQ451" s="5" t="n">
        <v>0.847</v>
      </c>
      <c r="AR451" s="5" t="n">
        <v>0.123</v>
      </c>
      <c r="AS451" s="5" t="n">
        <v>0.164</v>
      </c>
      <c r="AT451" s="5" t="n">
        <v>1.113</v>
      </c>
      <c r="AU451" s="5" t="n">
        <v>0.11</v>
      </c>
      <c r="AV451" s="5" t="n">
        <v>1</v>
      </c>
      <c r="AW451" s="5" t="n">
        <v>0.947</v>
      </c>
      <c r="AX451" s="5" t="n">
        <v>0.123</v>
      </c>
      <c r="AY451" s="5" t="n">
        <v>0.124</v>
      </c>
      <c r="AZ451" s="5" t="n">
        <v>1.071</v>
      </c>
      <c r="BA451" s="5" t="n">
        <v>0</v>
      </c>
      <c r="BB451" s="5" t="n">
        <v>1</v>
      </c>
      <c r="BC451" s="5" t="n">
        <v>0.589</v>
      </c>
      <c r="BD451" s="5" t="n">
        <v>0.123</v>
      </c>
      <c r="BE451" s="5" t="n">
        <v>-0.02</v>
      </c>
      <c r="BF451" s="5" t="n">
        <v>0.625</v>
      </c>
      <c r="BG451" s="5" t="n">
        <v>0.11</v>
      </c>
      <c r="BH451" s="5" t="n">
        <v>1</v>
      </c>
      <c r="BI451" s="5" t="n">
        <v>0.6889999999999999</v>
      </c>
      <c r="BJ451" s="5" t="n">
        <v>0.123</v>
      </c>
      <c r="BK451" s="5" t="n">
        <v>0.006</v>
      </c>
      <c r="BL451" s="5" t="n">
        <v>0.765</v>
      </c>
      <c r="BM451" s="5" t="n">
        <v>0.11</v>
      </c>
      <c r="BN451" s="5" t="n">
        <v>1</v>
      </c>
      <c r="BO451" s="5" t="n">
        <v>0</v>
      </c>
      <c r="BP451" s="5" t="n">
        <v>0</v>
      </c>
      <c r="BQ451" s="5" t="n">
        <v>0.015</v>
      </c>
      <c r="BR451" s="5" t="n">
        <v>0</v>
      </c>
      <c r="BS451" s="5" t="n">
        <v>0.667</v>
      </c>
      <c r="BT451" s="5" t="n">
        <v>0</v>
      </c>
      <c r="BU451" s="5" t="n">
        <v>0</v>
      </c>
      <c r="BV451" s="5" t="n">
        <v>0.007</v>
      </c>
      <c r="BW451" s="5" t="n">
        <v>0.11</v>
      </c>
      <c r="BX451" s="5" t="n">
        <v>0.667</v>
      </c>
      <c r="BY451" s="5" t="n">
        <v>12.729</v>
      </c>
      <c r="BZ451" s="5" t="n">
        <v>0</v>
      </c>
      <c r="CA451" s="5" t="n">
        <v>12.729</v>
      </c>
      <c r="CB451" s="5" t="n">
        <v>0</v>
      </c>
      <c r="CC451" s="5" t="n">
        <v>102.477</v>
      </c>
      <c r="CD451" s="5" t="n">
        <v>7.95</v>
      </c>
      <c r="CE451" s="5" t="n">
        <v>0.834</v>
      </c>
      <c r="CF451" s="5" t="n">
        <v>113.749</v>
      </c>
      <c r="CG451" s="5" t="n">
        <v>0.11</v>
      </c>
      <c r="CH451" s="5" t="n">
        <v>1</v>
      </c>
      <c r="CI451" s="5" t="n">
        <v>0</v>
      </c>
      <c r="CJ451" s="5" t="n">
        <v>0</v>
      </c>
      <c r="CK451" s="5" t="n">
        <v>0</v>
      </c>
      <c r="CL451" s="5" t="n">
        <v>0</v>
      </c>
      <c r="CM451" s="5" t="n">
        <v>0</v>
      </c>
      <c r="CN451" s="5" t="n">
        <v>0</v>
      </c>
      <c r="CO451" s="5" t="n">
        <v>0</v>
      </c>
      <c r="CP451" s="5" t="n">
        <v>0</v>
      </c>
      <c r="CQ451" s="5" t="n">
        <v>1.294</v>
      </c>
      <c r="CR451" s="5" t="n">
        <v>0</v>
      </c>
      <c r="CS451" s="5" t="n">
        <v>5.158</v>
      </c>
      <c r="CT451" s="5" t="n">
        <v>10.485</v>
      </c>
      <c r="CU451" s="5" t="n">
        <v>30.326</v>
      </c>
    </row>
    <row r="452">
      <c r="A452" s="5" t="inlineStr">
        <is>
          <t>LBN2023</t>
        </is>
      </c>
      <c r="B452" s="5" t="inlineStr">
        <is>
          <t>LBN</t>
        </is>
      </c>
      <c r="C452" s="5" t="inlineStr">
        <is>
          <t>LBN</t>
        </is>
      </c>
      <c r="D452" s="5" t="inlineStr">
        <is>
          <t>Lebanon</t>
        </is>
      </c>
      <c r="E452" s="5" t="n">
        <v>2023</v>
      </c>
      <c r="F452" s="5" t="n">
        <v>0.11</v>
      </c>
      <c r="G452" s="5" t="n">
        <v>6.147</v>
      </c>
      <c r="H452" s="5" t="n">
        <v>1.4</v>
      </c>
      <c r="I452" s="5" t="n">
        <v>0</v>
      </c>
      <c r="J452" s="5" t="n">
        <v>6.147</v>
      </c>
      <c r="K452" s="5" t="n">
        <v>0</v>
      </c>
      <c r="L452" s="5" t="n">
        <v>1</v>
      </c>
      <c r="M452" s="5" t="n">
        <v>7.886</v>
      </c>
      <c r="N452" s="5" t="n">
        <v>3.911</v>
      </c>
      <c r="O452" s="5" t="n">
        <v>0</v>
      </c>
      <c r="P452" s="5" t="n">
        <v>7.886</v>
      </c>
      <c r="Q452" s="5" t="n">
        <v>0</v>
      </c>
      <c r="R452" s="5" t="n">
        <v>1</v>
      </c>
      <c r="S452" s="5" t="n">
        <v>12.575</v>
      </c>
      <c r="T452" s="5" t="n">
        <v>7.886</v>
      </c>
      <c r="U452" s="5" t="n">
        <v>0.153</v>
      </c>
      <c r="V452" s="5" t="n">
        <v>13.958</v>
      </c>
      <c r="W452" s="5" t="n">
        <v>0.11</v>
      </c>
      <c r="X452" s="5" t="n">
        <v>1</v>
      </c>
      <c r="Y452" s="5" t="n">
        <v>11.908</v>
      </c>
      <c r="Z452" s="5" t="n">
        <v>1.334</v>
      </c>
      <c r="AA452" s="5" t="n">
        <v>0</v>
      </c>
      <c r="AB452" s="5" t="n">
        <v>11.908</v>
      </c>
      <c r="AC452" s="5" t="n">
        <v>0</v>
      </c>
      <c r="AD452" s="5" t="n">
        <v>1</v>
      </c>
      <c r="AE452" s="5" t="n">
        <v>13.194</v>
      </c>
      <c r="AF452" s="5" t="n">
        <v>2.628</v>
      </c>
      <c r="AG452" s="5" t="n">
        <v>0</v>
      </c>
      <c r="AH452" s="5" t="n">
        <v>13.194</v>
      </c>
      <c r="AI452" s="5" t="n">
        <v>0</v>
      </c>
      <c r="AJ452" s="5" t="n">
        <v>1</v>
      </c>
      <c r="AK452" s="5" t="n">
        <v>20.908</v>
      </c>
      <c r="AL452" s="5" t="n">
        <v>10.357</v>
      </c>
      <c r="AM452" s="5" t="n">
        <v>0.255</v>
      </c>
      <c r="AN452" s="5" t="n">
        <v>23.207</v>
      </c>
      <c r="AO452" s="5" t="n">
        <v>0.11</v>
      </c>
      <c r="AP452" s="5" t="n">
        <v>1</v>
      </c>
      <c r="AQ452" s="5" t="n">
        <v>0.749</v>
      </c>
      <c r="AR452" s="5" t="n">
        <v>0.126</v>
      </c>
      <c r="AS452" s="5" t="n">
        <v>0.187</v>
      </c>
      <c r="AT452" s="5" t="n">
        <v>1.026</v>
      </c>
      <c r="AU452" s="5" t="n">
        <v>0.11</v>
      </c>
      <c r="AV452" s="5" t="n">
        <v>1</v>
      </c>
      <c r="AW452" s="5" t="n">
        <v>0.783</v>
      </c>
      <c r="AX452" s="5" t="n">
        <v>0.134</v>
      </c>
      <c r="AY452" s="5" t="n">
        <v>0.13</v>
      </c>
      <c r="AZ452" s="5" t="n">
        <v>0.912</v>
      </c>
      <c r="BA452" s="5" t="n">
        <v>0</v>
      </c>
      <c r="BB452" s="5" t="n">
        <v>1</v>
      </c>
      <c r="BC452" s="5" t="n">
        <v>0.527</v>
      </c>
      <c r="BD452" s="5" t="n">
        <v>0.127</v>
      </c>
      <c r="BE452" s="5" t="n">
        <v>-0.011</v>
      </c>
      <c r="BF452" s="5" t="n">
        <v>0.5659999999999999</v>
      </c>
      <c r="BG452" s="5" t="n">
        <v>0.11</v>
      </c>
      <c r="BH452" s="5" t="n">
        <v>1</v>
      </c>
      <c r="BI452" s="5" t="n">
        <v>0.64</v>
      </c>
      <c r="BJ452" s="5" t="n">
        <v>0.139</v>
      </c>
      <c r="BK452" s="5" t="n">
        <v>0.008</v>
      </c>
      <c r="BL452" s="5" t="n">
        <v>0.71</v>
      </c>
      <c r="BM452" s="5" t="n">
        <v>0.11</v>
      </c>
      <c r="BN452" s="5" t="n">
        <v>1</v>
      </c>
      <c r="BO452" s="5" t="n">
        <v>0</v>
      </c>
      <c r="BP452" s="5" t="n">
        <v>0</v>
      </c>
      <c r="BQ452" s="5" t="n">
        <v>0.013</v>
      </c>
      <c r="BR452" s="5" t="n">
        <v>0</v>
      </c>
      <c r="BS452" s="5" t="n">
        <v>0.667</v>
      </c>
      <c r="BT452" s="5" t="n">
        <v>0</v>
      </c>
      <c r="BU452" s="5" t="n">
        <v>0</v>
      </c>
      <c r="BV452" s="5" t="n">
        <v>0.01</v>
      </c>
      <c r="BW452" s="5" t="n">
        <v>0.11</v>
      </c>
      <c r="BX452" s="5" t="n">
        <v>0.667</v>
      </c>
      <c r="BY452" s="5" t="n">
        <v>13.254</v>
      </c>
      <c r="BZ452" s="5" t="n">
        <v>0</v>
      </c>
      <c r="CA452" s="5" t="n">
        <v>13.254</v>
      </c>
      <c r="CB452" s="5" t="n">
        <v>0</v>
      </c>
      <c r="CC452" s="5" t="n">
        <v>87.07899999999999</v>
      </c>
      <c r="CD452" s="5" t="n">
        <v>7.95</v>
      </c>
      <c r="CE452" s="5" t="n">
        <v>1.061</v>
      </c>
      <c r="CF452" s="5" t="n">
        <v>96.658</v>
      </c>
      <c r="CG452" s="5" t="n">
        <v>0.11</v>
      </c>
      <c r="CH452" s="5" t="n">
        <v>1</v>
      </c>
      <c r="CI452" s="5" t="n">
        <v>1</v>
      </c>
      <c r="CJ452" s="5" t="n">
        <v>1</v>
      </c>
      <c r="CK452" s="5" t="n">
        <v>0</v>
      </c>
      <c r="CL452" s="5" t="n">
        <v>0</v>
      </c>
      <c r="CM452" s="5" t="n">
        <v>0</v>
      </c>
      <c r="CN452" s="5" t="n">
        <v>0</v>
      </c>
      <c r="CO452" s="5" t="n">
        <v>0</v>
      </c>
      <c r="CP452" s="5" t="n">
        <v>0</v>
      </c>
      <c r="CQ452" s="5" t="n">
        <v>1.348</v>
      </c>
      <c r="CR452" s="5" t="n">
        <v>0</v>
      </c>
      <c r="CS452" s="5" t="n">
        <v>5.37</v>
      </c>
      <c r="CT452" s="5" t="n">
        <v>4.861</v>
      </c>
      <c r="CU452" s="5" t="n">
        <v>10.622</v>
      </c>
    </row>
    <row r="453">
      <c r="A453" s="5" t="inlineStr">
        <is>
          <t>LBN2024</t>
        </is>
      </c>
      <c r="B453" s="5" t="inlineStr">
        <is>
          <t>LBN</t>
        </is>
      </c>
      <c r="C453" s="5" t="inlineStr">
        <is>
          <t>LBN</t>
        </is>
      </c>
      <c r="D453" s="5" t="inlineStr">
        <is>
          <t>Lebanon</t>
        </is>
      </c>
      <c r="E453" s="5" t="n">
        <v>2024</v>
      </c>
      <c r="F453" s="5" t="n">
        <v>0.11</v>
      </c>
      <c r="G453" s="5" t="n">
        <v>5.575</v>
      </c>
      <c r="H453" s="5" t="n">
        <v>1.412</v>
      </c>
      <c r="I453" s="5" t="n">
        <v>0</v>
      </c>
      <c r="J453" s="5" t="n">
        <v>5.575</v>
      </c>
      <c r="K453" s="5" t="n">
        <v>0</v>
      </c>
      <c r="L453" s="5" t="n">
        <v>1</v>
      </c>
      <c r="M453" s="5" t="n">
        <v>7.124</v>
      </c>
      <c r="N453" s="5" t="n">
        <v>3.881</v>
      </c>
      <c r="O453" s="5" t="n">
        <v>0</v>
      </c>
      <c r="P453" s="5" t="n">
        <v>7.124</v>
      </c>
      <c r="Q453" s="5" t="n">
        <v>0</v>
      </c>
      <c r="R453" s="5" t="n">
        <v>1</v>
      </c>
      <c r="S453" s="5" t="n">
        <v>12.193</v>
      </c>
      <c r="T453" s="5" t="n">
        <v>8.071999999999999</v>
      </c>
      <c r="U453" s="5" t="n">
        <v>0.183</v>
      </c>
      <c r="V453" s="5" t="n">
        <v>13.534</v>
      </c>
      <c r="W453" s="5" t="n">
        <v>0.11</v>
      </c>
      <c r="X453" s="5" t="n">
        <v>1</v>
      </c>
      <c r="Y453" s="5" t="n">
        <v>10.492</v>
      </c>
      <c r="Z453" s="5" t="n">
        <v>1.325</v>
      </c>
      <c r="AA453" s="5" t="n">
        <v>0</v>
      </c>
      <c r="AB453" s="5" t="n">
        <v>10.492</v>
      </c>
      <c r="AC453" s="5" t="n">
        <v>0</v>
      </c>
      <c r="AD453" s="5" t="n">
        <v>1</v>
      </c>
      <c r="AE453" s="5" t="n">
        <v>11.815</v>
      </c>
      <c r="AF453" s="5" t="n">
        <v>2.588</v>
      </c>
      <c r="AG453" s="5" t="n">
        <v>0</v>
      </c>
      <c r="AH453" s="5" t="n">
        <v>11.815</v>
      </c>
      <c r="AI453" s="5" t="n">
        <v>0</v>
      </c>
      <c r="AJ453" s="5" t="n">
        <v>1</v>
      </c>
      <c r="AK453" s="5" t="n">
        <v>19.757</v>
      </c>
      <c r="AL453" s="5" t="n">
        <v>10.049</v>
      </c>
      <c r="AM453" s="5" t="n">
        <v>0.296</v>
      </c>
      <c r="AN453" s="5" t="n">
        <v>21.93</v>
      </c>
      <c r="AO453" s="5" t="n">
        <v>0.11</v>
      </c>
      <c r="AP453" s="5" t="n">
        <v>1</v>
      </c>
      <c r="AQ453" s="5" t="n">
        <v>0.72</v>
      </c>
      <c r="AR453" s="5" t="n">
        <v>0.131</v>
      </c>
      <c r="AS453" s="5" t="n">
        <v>0.199</v>
      </c>
      <c r="AT453" s="5" t="n">
        <v>1.005</v>
      </c>
      <c r="AU453" s="5" t="n">
        <v>0.11</v>
      </c>
      <c r="AV453" s="5" t="n">
        <v>1</v>
      </c>
      <c r="AW453" s="5" t="n">
        <v>0.734</v>
      </c>
      <c r="AX453" s="5" t="n">
        <v>0.135</v>
      </c>
      <c r="AY453" s="5" t="n">
        <v>0.047</v>
      </c>
      <c r="AZ453" s="5" t="n">
        <v>0.867</v>
      </c>
      <c r="BA453" s="5" t="n">
        <v>0</v>
      </c>
      <c r="BB453" s="5" t="n">
        <v>1</v>
      </c>
      <c r="BC453" s="5" t="n">
        <v>0.51</v>
      </c>
      <c r="BD453" s="5" t="n">
        <v>0.131</v>
      </c>
      <c r="BE453" s="5" t="n">
        <v>-0.007</v>
      </c>
      <c r="BF453" s="5" t="n">
        <v>0.55</v>
      </c>
      <c r="BG453" s="5" t="n">
        <v>0.11</v>
      </c>
      <c r="BH453" s="5" t="n">
        <v>1</v>
      </c>
      <c r="BI453" s="5" t="n">
        <v>0.652</v>
      </c>
      <c r="BJ453" s="5" t="n">
        <v>0.143</v>
      </c>
      <c r="BK453" s="5" t="n">
        <v>0.01</v>
      </c>
      <c r="BL453" s="5" t="n">
        <v>0.724</v>
      </c>
      <c r="BM453" s="5" t="n">
        <v>0.11</v>
      </c>
      <c r="BN453" s="5" t="n">
        <v>1</v>
      </c>
      <c r="BO453" s="5" t="n">
        <v>0</v>
      </c>
      <c r="BP453" s="5" t="n">
        <v>0</v>
      </c>
      <c r="BQ453" s="5" t="n">
        <v>0.014</v>
      </c>
      <c r="BR453" s="5" t="n">
        <v>0</v>
      </c>
      <c r="BS453" s="5" t="n">
        <v>0.667</v>
      </c>
      <c r="BT453" s="5" t="n">
        <v>0</v>
      </c>
      <c r="BU453" s="5" t="n">
        <v>0</v>
      </c>
      <c r="BV453" s="5" t="n">
        <v>0.01</v>
      </c>
      <c r="BW453" s="5" t="n">
        <v>0.11</v>
      </c>
      <c r="BX453" s="5" t="n">
        <v>0.667</v>
      </c>
      <c r="BY453" s="5" t="n">
        <v>13.646</v>
      </c>
      <c r="BZ453" s="5" t="n">
        <v>0</v>
      </c>
      <c r="CA453" s="5" t="n">
        <v>13.646</v>
      </c>
      <c r="CB453" s="5" t="n">
        <v>0</v>
      </c>
      <c r="CC453" s="5" t="n">
        <v>86.38500000000001</v>
      </c>
      <c r="CD453" s="5" t="n">
        <v>7.95</v>
      </c>
      <c r="CE453" s="5" t="n">
        <v>1.294</v>
      </c>
      <c r="CF453" s="5" t="n">
        <v>95.88800000000001</v>
      </c>
      <c r="CG453" s="5" t="n">
        <v>0.11</v>
      </c>
      <c r="CH453" s="5" t="n">
        <v>1</v>
      </c>
      <c r="CI453" s="5" t="n">
        <v>1</v>
      </c>
      <c r="CJ453" s="5" t="n">
        <v>1</v>
      </c>
      <c r="CK453" s="5" t="n">
        <v>0</v>
      </c>
      <c r="CL453" s="5" t="n">
        <v>0</v>
      </c>
      <c r="CM453" s="5" t="n">
        <v>0</v>
      </c>
      <c r="CN453" s="5" t="n">
        <v>0</v>
      </c>
      <c r="CO453" s="5" t="n">
        <v>0</v>
      </c>
      <c r="CP453" s="5" t="n">
        <v>0</v>
      </c>
      <c r="CQ453" s="5" t="n">
        <v>1.387</v>
      </c>
      <c r="CR453" s="5" t="n">
        <v>0</v>
      </c>
      <c r="CS453" s="5" t="n">
        <v>5.529</v>
      </c>
      <c r="CT453" s="5" t="n">
        <v>4.251</v>
      </c>
      <c r="CU453" s="5" t="n">
        <v>9.167999999999999</v>
      </c>
    </row>
    <row r="454">
      <c r="A454" s="5" t="inlineStr">
        <is>
          <t>LSO2021</t>
        </is>
      </c>
      <c r="B454" s="5" t="inlineStr">
        <is>
          <t>LSO</t>
        </is>
      </c>
      <c r="C454" s="5" t="inlineStr">
        <is>
          <t>LSO</t>
        </is>
      </c>
      <c r="D454" s="5" t="inlineStr">
        <is>
          <t>Lesotho</t>
        </is>
      </c>
      <c r="E454" s="5" t="n">
        <v>2021</v>
      </c>
      <c r="F454" s="5" t="n">
        <v>0.15</v>
      </c>
      <c r="G454" s="5" t="n">
        <v>5.897</v>
      </c>
      <c r="H454" s="5" t="n">
        <v>1.143</v>
      </c>
      <c r="I454" s="5" t="n">
        <v>0</v>
      </c>
      <c r="J454" s="5" t="n">
        <v>5.897</v>
      </c>
      <c r="K454" s="5" t="n">
        <v>0</v>
      </c>
      <c r="L454" s="5" t="n">
        <v>1</v>
      </c>
      <c r="M454" s="5" t="n">
        <v>7.964</v>
      </c>
      <c r="N454" s="5" t="n">
        <v>3.43</v>
      </c>
      <c r="O454" s="5" t="n">
        <v>0</v>
      </c>
      <c r="P454" s="5" t="n">
        <v>7.964</v>
      </c>
      <c r="Q454" s="5" t="n">
        <v>0</v>
      </c>
      <c r="R454" s="5" t="n">
        <v>1</v>
      </c>
      <c r="S454" s="5" t="n">
        <v>11.613</v>
      </c>
      <c r="T454" s="5" t="n">
        <v>6.86</v>
      </c>
      <c r="U454" s="5" t="n">
        <v>0</v>
      </c>
      <c r="V454" s="5" t="n">
        <v>13.355</v>
      </c>
      <c r="W454" s="5" t="n">
        <v>0.15</v>
      </c>
      <c r="X454" s="5" t="n">
        <v>1</v>
      </c>
      <c r="Y454" s="5" t="n">
        <v>16.305</v>
      </c>
      <c r="Z454" s="5" t="n">
        <v>2.204</v>
      </c>
      <c r="AA454" s="5" t="n">
        <v>0</v>
      </c>
      <c r="AB454" s="5" t="n">
        <v>16.305</v>
      </c>
      <c r="AC454" s="5" t="n">
        <v>0</v>
      </c>
      <c r="AD454" s="5" t="n">
        <v>1</v>
      </c>
      <c r="AE454" s="5" t="n">
        <v>17.448</v>
      </c>
      <c r="AF454" s="5" t="n">
        <v>4.08</v>
      </c>
      <c r="AG454" s="5" t="n">
        <v>0</v>
      </c>
      <c r="AH454" s="5" t="n">
        <v>17.448</v>
      </c>
      <c r="AI454" s="5" t="n">
        <v>0</v>
      </c>
      <c r="AJ454" s="5" t="n">
        <v>1</v>
      </c>
      <c r="AK454" s="5" t="n">
        <v>24.308</v>
      </c>
      <c r="AL454" s="5" t="n">
        <v>12.946</v>
      </c>
      <c r="AM454" s="5" t="n">
        <v>0</v>
      </c>
      <c r="AN454" s="5" t="n">
        <v>27.955</v>
      </c>
      <c r="AO454" s="5" t="n">
        <v>0.15</v>
      </c>
      <c r="AP454" s="5" t="n">
        <v>1</v>
      </c>
      <c r="AQ454" s="5" t="n">
        <v>0.619</v>
      </c>
      <c r="AR454" s="5" t="n">
        <v>0.114</v>
      </c>
      <c r="AS454" s="5" t="n">
        <v>0.192</v>
      </c>
      <c r="AT454" s="5" t="n">
        <v>0.9330000000000001</v>
      </c>
      <c r="AU454" s="5" t="n">
        <v>0.15</v>
      </c>
      <c r="AV454" s="5" t="n">
        <v>1</v>
      </c>
      <c r="AW454" s="5" t="n">
        <v>0.599</v>
      </c>
      <c r="AX454" s="5" t="n">
        <v>0.114</v>
      </c>
      <c r="AY454" s="5" t="n">
        <v>0.209</v>
      </c>
      <c r="AZ454" s="5" t="n">
        <v>0.929</v>
      </c>
      <c r="BA454" s="5" t="n">
        <v>0.15</v>
      </c>
      <c r="BB454" s="5" t="n">
        <v>1</v>
      </c>
      <c r="BC454" s="5" t="n">
        <v>0.439</v>
      </c>
      <c r="BD454" s="5" t="n">
        <v>0.114</v>
      </c>
      <c r="BE454" s="5" t="n">
        <v>0</v>
      </c>
      <c r="BF454" s="5" t="n">
        <v>0.505</v>
      </c>
      <c r="BG454" s="5" t="n">
        <v>0.15</v>
      </c>
      <c r="BH454" s="5" t="n">
        <v>1</v>
      </c>
      <c r="BI454" s="5" t="n">
        <v>0.505</v>
      </c>
      <c r="BJ454" s="5" t="n">
        <v>0.114</v>
      </c>
      <c r="BK454" s="5" t="n">
        <v>0.056</v>
      </c>
      <c r="BL454" s="5" t="n">
        <v>0.645</v>
      </c>
      <c r="BM454" s="5" t="n">
        <v>0.15</v>
      </c>
      <c r="BN454" s="5" t="n">
        <v>1</v>
      </c>
      <c r="BO454" s="5" t="n">
        <v>0</v>
      </c>
      <c r="BP454" s="5" t="n">
        <v>0</v>
      </c>
      <c r="BQ454" s="5" t="n">
        <v>0.019</v>
      </c>
      <c r="BR454" s="5" t="n">
        <v>0</v>
      </c>
      <c r="BS454" s="5" t="n">
        <v>1</v>
      </c>
      <c r="BT454" s="5" t="n">
        <v>0</v>
      </c>
      <c r="BU454" s="5" t="n">
        <v>0</v>
      </c>
      <c r="BV454" s="5" t="n">
        <v>0.1</v>
      </c>
      <c r="BW454" s="5" t="n">
        <v>0.15</v>
      </c>
      <c r="BX454" s="5" t="n">
        <v>0.833</v>
      </c>
      <c r="BY454" s="5" t="n">
        <v>11.787</v>
      </c>
      <c r="BZ454" s="5" t="n">
        <v>0</v>
      </c>
      <c r="CA454" s="5" t="n">
        <v>11.787</v>
      </c>
      <c r="CB454" s="5" t="n">
        <v>0</v>
      </c>
      <c r="CC454" s="5" t="n">
        <v>78.125</v>
      </c>
      <c r="CD454" s="5" t="n">
        <v>7.95</v>
      </c>
      <c r="CE454" s="5" t="n">
        <v>9.135</v>
      </c>
      <c r="CF454" s="5" t="n">
        <v>100.349</v>
      </c>
      <c r="CG454" s="5" t="n">
        <v>0.15</v>
      </c>
      <c r="CH454" s="5" t="n">
        <v>1</v>
      </c>
      <c r="CI454" s="5" t="n">
        <v>0</v>
      </c>
      <c r="CJ454" s="5" t="n">
        <v>0</v>
      </c>
      <c r="CK454" s="5" t="n">
        <v>0</v>
      </c>
      <c r="CL454" s="5" t="n">
        <v>0</v>
      </c>
      <c r="CM454" s="5" t="n">
        <v>0</v>
      </c>
      <c r="CN454" s="5" t="n">
        <v>0</v>
      </c>
      <c r="CO454" s="5" t="n">
        <v>0</v>
      </c>
      <c r="CP454" s="5" t="n">
        <v>0</v>
      </c>
      <c r="CQ454" s="5" t="n">
        <v>1.198</v>
      </c>
      <c r="CR454" s="5" t="n">
        <v>0</v>
      </c>
      <c r="CS454" s="5" t="n">
        <v>4.776</v>
      </c>
      <c r="CT454" s="5" t="n">
        <v>4.753</v>
      </c>
      <c r="CU454" s="5" t="n">
        <v>15.162</v>
      </c>
    </row>
    <row r="455">
      <c r="A455" s="5" t="inlineStr">
        <is>
          <t>LSO2022</t>
        </is>
      </c>
      <c r="B455" s="5" t="inlineStr">
        <is>
          <t>LSO</t>
        </is>
      </c>
      <c r="C455" s="5" t="inlineStr">
        <is>
          <t>LSO</t>
        </is>
      </c>
      <c r="D455" s="5" t="inlineStr">
        <is>
          <t>Lesotho</t>
        </is>
      </c>
      <c r="E455" s="5" t="n">
        <v>2022</v>
      </c>
      <c r="F455" s="5" t="n">
        <v>0.15</v>
      </c>
      <c r="G455" s="5" t="n">
        <v>11.72</v>
      </c>
      <c r="H455" s="5" t="n">
        <v>1.235</v>
      </c>
      <c r="I455" s="5" t="n">
        <v>0</v>
      </c>
      <c r="J455" s="5" t="n">
        <v>11.72</v>
      </c>
      <c r="K455" s="5" t="n">
        <v>0</v>
      </c>
      <c r="L455" s="5" t="n">
        <v>1</v>
      </c>
      <c r="M455" s="5" t="n">
        <v>9.782999999999999</v>
      </c>
      <c r="N455" s="5" t="n">
        <v>3.704</v>
      </c>
      <c r="O455" s="5" t="n">
        <v>0</v>
      </c>
      <c r="P455" s="5" t="n">
        <v>9.782999999999999</v>
      </c>
      <c r="Q455" s="5" t="n">
        <v>0</v>
      </c>
      <c r="R455" s="5" t="n">
        <v>1</v>
      </c>
      <c r="S455" s="5" t="n">
        <v>17.893</v>
      </c>
      <c r="T455" s="5" t="n">
        <v>7.408</v>
      </c>
      <c r="U455" s="5" t="n">
        <v>0.199</v>
      </c>
      <c r="V455" s="5" t="n">
        <v>20.577</v>
      </c>
      <c r="W455" s="5" t="n">
        <v>0.15</v>
      </c>
      <c r="X455" s="5" t="n">
        <v>1</v>
      </c>
      <c r="Y455" s="5" t="n">
        <v>32.52</v>
      </c>
      <c r="Z455" s="5" t="n">
        <v>4.395</v>
      </c>
      <c r="AA455" s="5" t="n">
        <v>0</v>
      </c>
      <c r="AB455" s="5" t="n">
        <v>32.52</v>
      </c>
      <c r="AC455" s="5" t="n">
        <v>0</v>
      </c>
      <c r="AD455" s="5" t="n">
        <v>1</v>
      </c>
      <c r="AE455" s="5" t="n">
        <v>33.755</v>
      </c>
      <c r="AF455" s="5" t="n">
        <v>7.893</v>
      </c>
      <c r="AG455" s="5" t="n">
        <v>0</v>
      </c>
      <c r="AH455" s="5" t="n">
        <v>33.755</v>
      </c>
      <c r="AI455" s="5" t="n">
        <v>0</v>
      </c>
      <c r="AJ455" s="5" t="n">
        <v>1</v>
      </c>
      <c r="AK455" s="5" t="n">
        <v>41.163</v>
      </c>
      <c r="AL455" s="5" t="n">
        <v>21.923</v>
      </c>
      <c r="AM455" s="5" t="n">
        <v>0.457</v>
      </c>
      <c r="AN455" s="5" t="n">
        <v>47.338</v>
      </c>
      <c r="AO455" s="5" t="n">
        <v>0.15</v>
      </c>
      <c r="AP455" s="5" t="n">
        <v>1</v>
      </c>
      <c r="AQ455" s="5" t="n">
        <v>0.861</v>
      </c>
      <c r="AR455" s="5" t="n">
        <v>0.123</v>
      </c>
      <c r="AS455" s="5" t="n">
        <v>0.247</v>
      </c>
      <c r="AT455" s="5" t="n">
        <v>1.275</v>
      </c>
      <c r="AU455" s="5" t="n">
        <v>0.15</v>
      </c>
      <c r="AV455" s="5" t="n">
        <v>1</v>
      </c>
      <c r="AW455" s="5" t="n">
        <v>0.986</v>
      </c>
      <c r="AX455" s="5" t="n">
        <v>0.123</v>
      </c>
      <c r="AY455" s="5" t="n">
        <v>0.201</v>
      </c>
      <c r="AZ455" s="5" t="n">
        <v>1.366</v>
      </c>
      <c r="BA455" s="5" t="n">
        <v>0.15</v>
      </c>
      <c r="BB455" s="5" t="n">
        <v>1</v>
      </c>
      <c r="BC455" s="5" t="n">
        <v>0.598</v>
      </c>
      <c r="BD455" s="5" t="n">
        <v>0.123</v>
      </c>
      <c r="BE455" s="5" t="n">
        <v>0.007</v>
      </c>
      <c r="BF455" s="5" t="n">
        <v>0.6879999999999999</v>
      </c>
      <c r="BG455" s="5" t="n">
        <v>0.15</v>
      </c>
      <c r="BH455" s="5" t="n">
        <v>1</v>
      </c>
      <c r="BI455" s="5" t="n">
        <v>0.612</v>
      </c>
      <c r="BJ455" s="5" t="n">
        <v>0.123</v>
      </c>
      <c r="BK455" s="5" t="n">
        <v>0.271</v>
      </c>
      <c r="BL455" s="5" t="n">
        <v>1.016</v>
      </c>
      <c r="BM455" s="5" t="n">
        <v>0.15</v>
      </c>
      <c r="BN455" s="5" t="n">
        <v>1</v>
      </c>
      <c r="BO455" s="5" t="n">
        <v>0</v>
      </c>
      <c r="BP455" s="5" t="n">
        <v>0</v>
      </c>
      <c r="BQ455" s="5" t="n">
        <v>0.016</v>
      </c>
      <c r="BR455" s="5" t="n">
        <v>0</v>
      </c>
      <c r="BS455" s="5" t="n">
        <v>1</v>
      </c>
      <c r="BT455" s="5" t="n">
        <v>0</v>
      </c>
      <c r="BU455" s="5" t="n">
        <v>0</v>
      </c>
      <c r="BV455" s="5" t="n">
        <v>0.08799999999999999</v>
      </c>
      <c r="BW455" s="5" t="n">
        <v>0.15</v>
      </c>
      <c r="BX455" s="5" t="n">
        <v>0.833</v>
      </c>
      <c r="BY455" s="5" t="n">
        <v>12.729</v>
      </c>
      <c r="BZ455" s="5" t="n">
        <v>0</v>
      </c>
      <c r="CA455" s="5" t="n">
        <v>12.729</v>
      </c>
      <c r="CB455" s="5" t="n">
        <v>0</v>
      </c>
      <c r="CC455" s="5" t="n">
        <v>97.90000000000001</v>
      </c>
      <c r="CD455" s="5" t="n">
        <v>7.95</v>
      </c>
      <c r="CE455" s="5" t="n">
        <v>40.15</v>
      </c>
      <c r="CF455" s="5" t="n">
        <v>158.758</v>
      </c>
      <c r="CG455" s="5" t="n">
        <v>0.15</v>
      </c>
      <c r="CH455" s="5" t="n">
        <v>1</v>
      </c>
      <c r="CI455" s="5" t="n">
        <v>0</v>
      </c>
      <c r="CJ455" s="5" t="n">
        <v>0</v>
      </c>
      <c r="CK455" s="5" t="n">
        <v>0</v>
      </c>
      <c r="CL455" s="5" t="n">
        <v>0</v>
      </c>
      <c r="CM455" s="5" t="n">
        <v>0</v>
      </c>
      <c r="CN455" s="5" t="n">
        <v>0</v>
      </c>
      <c r="CO455" s="5" t="n">
        <v>0</v>
      </c>
      <c r="CP455" s="5" t="n">
        <v>0</v>
      </c>
      <c r="CQ455" s="5" t="n">
        <v>1.294</v>
      </c>
      <c r="CR455" s="5" t="n">
        <v>0</v>
      </c>
      <c r="CS455" s="5" t="n">
        <v>5.158</v>
      </c>
      <c r="CT455" s="5" t="n">
        <v>10.485</v>
      </c>
      <c r="CU455" s="5" t="n">
        <v>31.326</v>
      </c>
    </row>
    <row r="456">
      <c r="A456" s="5" t="inlineStr">
        <is>
          <t>LSO2023</t>
        </is>
      </c>
      <c r="B456" s="5" t="inlineStr">
        <is>
          <t>LSO</t>
        </is>
      </c>
      <c r="C456" s="5" t="inlineStr">
        <is>
          <t>LSO</t>
        </is>
      </c>
      <c r="D456" s="5" t="inlineStr">
        <is>
          <t>Lesotho</t>
        </is>
      </c>
      <c r="E456" s="5" t="n">
        <v>2023</v>
      </c>
      <c r="F456" s="5" t="n">
        <v>0.15</v>
      </c>
      <c r="G456" s="5" t="n">
        <v>6.147</v>
      </c>
      <c r="H456" s="5" t="n">
        <v>1.286</v>
      </c>
      <c r="I456" s="5" t="n">
        <v>0</v>
      </c>
      <c r="J456" s="5" t="n">
        <v>6.147</v>
      </c>
      <c r="K456" s="5" t="n">
        <v>0</v>
      </c>
      <c r="L456" s="5" t="n">
        <v>1</v>
      </c>
      <c r="M456" s="5" t="n">
        <v>7.886</v>
      </c>
      <c r="N456" s="5" t="n">
        <v>3.857</v>
      </c>
      <c r="O456" s="5" t="n">
        <v>0</v>
      </c>
      <c r="P456" s="5" t="n">
        <v>7.886</v>
      </c>
      <c r="Q456" s="5" t="n">
        <v>0</v>
      </c>
      <c r="R456" s="5" t="n">
        <v>1</v>
      </c>
      <c r="S456" s="5" t="n">
        <v>12.575</v>
      </c>
      <c r="T456" s="5" t="n">
        <v>7.714</v>
      </c>
      <c r="U456" s="5" t="n">
        <v>0.209</v>
      </c>
      <c r="V456" s="5" t="n">
        <v>14.461</v>
      </c>
      <c r="W456" s="5" t="n">
        <v>0.15</v>
      </c>
      <c r="X456" s="5" t="n">
        <v>1</v>
      </c>
      <c r="Y456" s="5" t="n">
        <v>12.907</v>
      </c>
      <c r="Z456" s="5" t="n">
        <v>1.744</v>
      </c>
      <c r="AA456" s="5" t="n">
        <v>0</v>
      </c>
      <c r="AB456" s="5" t="n">
        <v>12.907</v>
      </c>
      <c r="AC456" s="5" t="n">
        <v>0</v>
      </c>
      <c r="AD456" s="5" t="n">
        <v>1</v>
      </c>
      <c r="AE456" s="5" t="n">
        <v>14.193</v>
      </c>
      <c r="AF456" s="5" t="n">
        <v>3.319</v>
      </c>
      <c r="AG456" s="5" t="n">
        <v>0</v>
      </c>
      <c r="AH456" s="5" t="n">
        <v>14.193</v>
      </c>
      <c r="AI456" s="5" t="n">
        <v>0</v>
      </c>
      <c r="AJ456" s="5" t="n">
        <v>1</v>
      </c>
      <c r="AK456" s="5" t="n">
        <v>21.907</v>
      </c>
      <c r="AL456" s="5" t="n">
        <v>11.667</v>
      </c>
      <c r="AM456" s="5" t="n">
        <v>0.364</v>
      </c>
      <c r="AN456" s="5" t="n">
        <v>25.193</v>
      </c>
      <c r="AO456" s="5" t="n">
        <v>0.15</v>
      </c>
      <c r="AP456" s="5" t="n">
        <v>1</v>
      </c>
      <c r="AQ456" s="5" t="n">
        <v>0.76</v>
      </c>
      <c r="AR456" s="5" t="n">
        <v>0.129</v>
      </c>
      <c r="AS456" s="5" t="n">
        <v>0.228</v>
      </c>
      <c r="AT456" s="5" t="n">
        <v>1.136</v>
      </c>
      <c r="AU456" s="5" t="n">
        <v>0.15</v>
      </c>
      <c r="AV456" s="5" t="n">
        <v>1</v>
      </c>
      <c r="AW456" s="5" t="n">
        <v>0.8110000000000001</v>
      </c>
      <c r="AX456" s="5" t="n">
        <v>0.129</v>
      </c>
      <c r="AY456" s="5" t="n">
        <v>0.243</v>
      </c>
      <c r="AZ456" s="5" t="n">
        <v>1.213</v>
      </c>
      <c r="BA456" s="5" t="n">
        <v>0.15</v>
      </c>
      <c r="BB456" s="5" t="n">
        <v>1</v>
      </c>
      <c r="BC456" s="5" t="n">
        <v>0.535</v>
      </c>
      <c r="BD456" s="5" t="n">
        <v>0.129</v>
      </c>
      <c r="BE456" s="5" t="n">
        <v>0.008999999999999999</v>
      </c>
      <c r="BF456" s="5" t="n">
        <v>0.615</v>
      </c>
      <c r="BG456" s="5" t="n">
        <v>0.15</v>
      </c>
      <c r="BH456" s="5" t="n">
        <v>1</v>
      </c>
      <c r="BI456" s="5" t="n">
        <v>0.579</v>
      </c>
      <c r="BJ456" s="5" t="n">
        <v>0.129</v>
      </c>
      <c r="BK456" s="5" t="n">
        <v>0.219</v>
      </c>
      <c r="BL456" s="5" t="n">
        <v>0.918</v>
      </c>
      <c r="BM456" s="5" t="n">
        <v>0.15</v>
      </c>
      <c r="BN456" s="5" t="n">
        <v>1</v>
      </c>
      <c r="BO456" s="5" t="n">
        <v>0</v>
      </c>
      <c r="BP456" s="5" t="n">
        <v>0</v>
      </c>
      <c r="BQ456" s="5" t="n">
        <v>0.021</v>
      </c>
      <c r="BR456" s="5" t="n">
        <v>0</v>
      </c>
      <c r="BS456" s="5" t="n">
        <v>1</v>
      </c>
      <c r="BT456" s="5" t="n">
        <v>0</v>
      </c>
      <c r="BU456" s="5" t="n">
        <v>0</v>
      </c>
      <c r="BV456" s="5" t="n">
        <v>0.1</v>
      </c>
      <c r="BW456" s="5" t="n">
        <v>0.15</v>
      </c>
      <c r="BX456" s="5" t="n">
        <v>0.833</v>
      </c>
      <c r="BY456" s="5" t="n">
        <v>13.254</v>
      </c>
      <c r="BZ456" s="5" t="n">
        <v>0</v>
      </c>
      <c r="CA456" s="5" t="n">
        <v>13.254</v>
      </c>
      <c r="CB456" s="5" t="n">
        <v>0</v>
      </c>
      <c r="CC456" s="5" t="n">
        <v>83.248</v>
      </c>
      <c r="CD456" s="5" t="n">
        <v>7.95</v>
      </c>
      <c r="CE456" s="5" t="n">
        <v>43.547</v>
      </c>
      <c r="CF456" s="5" t="n">
        <v>145.815</v>
      </c>
      <c r="CG456" s="5" t="n">
        <v>0.15</v>
      </c>
      <c r="CH456" s="5" t="n">
        <v>1</v>
      </c>
      <c r="CI456" s="5" t="n">
        <v>0</v>
      </c>
      <c r="CJ456" s="5" t="n">
        <v>0</v>
      </c>
      <c r="CK456" s="5" t="n">
        <v>0</v>
      </c>
      <c r="CL456" s="5" t="n">
        <v>0</v>
      </c>
      <c r="CM456" s="5" t="n">
        <v>0</v>
      </c>
      <c r="CN456" s="5" t="n">
        <v>0</v>
      </c>
      <c r="CO456" s="5" t="n">
        <v>0</v>
      </c>
      <c r="CP456" s="5" t="n">
        <v>0</v>
      </c>
      <c r="CQ456" s="5" t="n">
        <v>1.348</v>
      </c>
      <c r="CR456" s="5" t="n">
        <v>0</v>
      </c>
      <c r="CS456" s="5" t="n">
        <v>5.37</v>
      </c>
      <c r="CT456" s="5" t="n">
        <v>4.861</v>
      </c>
      <c r="CU456" s="5" t="n">
        <v>11.622</v>
      </c>
    </row>
    <row r="457">
      <c r="A457" s="5" t="inlineStr">
        <is>
          <t>LSO2024</t>
        </is>
      </c>
      <c r="B457" s="5" t="inlineStr">
        <is>
          <t>LSO</t>
        </is>
      </c>
      <c r="C457" s="5" t="inlineStr">
        <is>
          <t>LSO</t>
        </is>
      </c>
      <c r="D457" s="5" t="inlineStr">
        <is>
          <t>Lesotho</t>
        </is>
      </c>
      <c r="E457" s="5" t="n">
        <v>2024</v>
      </c>
      <c r="F457" s="5" t="n">
        <v>0.15</v>
      </c>
      <c r="G457" s="5" t="n">
        <v>5.575</v>
      </c>
      <c r="H457" s="5" t="n">
        <v>1.324</v>
      </c>
      <c r="I457" s="5" t="n">
        <v>0</v>
      </c>
      <c r="J457" s="5" t="n">
        <v>5.575</v>
      </c>
      <c r="K457" s="5" t="n">
        <v>0</v>
      </c>
      <c r="L457" s="5" t="n">
        <v>1</v>
      </c>
      <c r="M457" s="5" t="n">
        <v>7.124</v>
      </c>
      <c r="N457" s="5" t="n">
        <v>3.971</v>
      </c>
      <c r="O457" s="5" t="n">
        <v>0</v>
      </c>
      <c r="P457" s="5" t="n">
        <v>7.124</v>
      </c>
      <c r="Q457" s="5" t="n">
        <v>0</v>
      </c>
      <c r="R457" s="5" t="n">
        <v>1</v>
      </c>
      <c r="S457" s="5" t="n">
        <v>12.193</v>
      </c>
      <c r="T457" s="5" t="n">
        <v>7.942</v>
      </c>
      <c r="U457" s="5" t="n">
        <v>0.249</v>
      </c>
      <c r="V457" s="5" t="n">
        <v>14.022</v>
      </c>
      <c r="W457" s="5" t="n">
        <v>0.15</v>
      </c>
      <c r="X457" s="5" t="n">
        <v>1</v>
      </c>
      <c r="Y457" s="5" t="n">
        <v>11.491</v>
      </c>
      <c r="Z457" s="5" t="n">
        <v>1.553</v>
      </c>
      <c r="AA457" s="5" t="n">
        <v>0</v>
      </c>
      <c r="AB457" s="5" t="n">
        <v>11.491</v>
      </c>
      <c r="AC457" s="5" t="n">
        <v>0</v>
      </c>
      <c r="AD457" s="5" t="n">
        <v>1</v>
      </c>
      <c r="AE457" s="5" t="n">
        <v>12.815</v>
      </c>
      <c r="AF457" s="5" t="n">
        <v>2.996</v>
      </c>
      <c r="AG457" s="5" t="n">
        <v>0</v>
      </c>
      <c r="AH457" s="5" t="n">
        <v>12.815</v>
      </c>
      <c r="AI457" s="5" t="n">
        <v>0</v>
      </c>
      <c r="AJ457" s="5" t="n">
        <v>1</v>
      </c>
      <c r="AK457" s="5" t="n">
        <v>20.756</v>
      </c>
      <c r="AL457" s="5" t="n">
        <v>11.055</v>
      </c>
      <c r="AM457" s="5" t="n">
        <v>0.424</v>
      </c>
      <c r="AN457" s="5" t="n">
        <v>23.87</v>
      </c>
      <c r="AO457" s="5" t="n">
        <v>0.15</v>
      </c>
      <c r="AP457" s="5" t="n">
        <v>1</v>
      </c>
      <c r="AQ457" s="5" t="n">
        <v>0.724</v>
      </c>
      <c r="AR457" s="5" t="n">
        <v>0.132</v>
      </c>
      <c r="AS457" s="5" t="n">
        <v>0.272</v>
      </c>
      <c r="AT457" s="5" t="n">
        <v>1.145</v>
      </c>
      <c r="AU457" s="5" t="n">
        <v>0.15</v>
      </c>
      <c r="AV457" s="5" t="n">
        <v>1</v>
      </c>
      <c r="AW457" s="5" t="n">
        <v>0.75</v>
      </c>
      <c r="AX457" s="5" t="n">
        <v>0.132</v>
      </c>
      <c r="AY457" s="5" t="n">
        <v>0.268</v>
      </c>
      <c r="AZ457" s="5" t="n">
        <v>1.17</v>
      </c>
      <c r="BA457" s="5" t="n">
        <v>0.15</v>
      </c>
      <c r="BB457" s="5" t="n">
        <v>1</v>
      </c>
      <c r="BC457" s="5" t="n">
        <v>0.513</v>
      </c>
      <c r="BD457" s="5" t="n">
        <v>0.132</v>
      </c>
      <c r="BE457" s="5" t="n">
        <v>0.01</v>
      </c>
      <c r="BF457" s="5" t="n">
        <v>0.59</v>
      </c>
      <c r="BG457" s="5" t="n">
        <v>0.15</v>
      </c>
      <c r="BH457" s="5" t="n">
        <v>1</v>
      </c>
      <c r="BI457" s="5" t="n">
        <v>0.591</v>
      </c>
      <c r="BJ457" s="5" t="n">
        <v>0.132</v>
      </c>
      <c r="BK457" s="5" t="n">
        <v>0.162</v>
      </c>
      <c r="BL457" s="5" t="n">
        <v>0.867</v>
      </c>
      <c r="BM457" s="5" t="n">
        <v>0.15</v>
      </c>
      <c r="BN457" s="5" t="n">
        <v>1</v>
      </c>
      <c r="BO457" s="5" t="n">
        <v>0</v>
      </c>
      <c r="BP457" s="5" t="n">
        <v>0</v>
      </c>
      <c r="BQ457" s="5" t="n">
        <v>0.019</v>
      </c>
      <c r="BR457" s="5" t="n">
        <v>0</v>
      </c>
      <c r="BS457" s="5" t="n">
        <v>1</v>
      </c>
      <c r="BT457" s="5" t="n">
        <v>0</v>
      </c>
      <c r="BU457" s="5" t="n">
        <v>0</v>
      </c>
      <c r="BV457" s="5" t="n">
        <v>0.096</v>
      </c>
      <c r="BW457" s="5" t="n">
        <v>0.15</v>
      </c>
      <c r="BX457" s="5" t="n">
        <v>0.833</v>
      </c>
      <c r="BY457" s="5" t="n">
        <v>13.646</v>
      </c>
      <c r="BZ457" s="5" t="n">
        <v>0</v>
      </c>
      <c r="CA457" s="5" t="n">
        <v>13.646</v>
      </c>
      <c r="CB457" s="5" t="n">
        <v>0</v>
      </c>
      <c r="CC457" s="5" t="n">
        <v>82.58799999999999</v>
      </c>
      <c r="CD457" s="5" t="n">
        <v>7.95</v>
      </c>
      <c r="CE457" s="5" t="n">
        <v>37.36</v>
      </c>
      <c r="CF457" s="5" t="n">
        <v>137.94</v>
      </c>
      <c r="CG457" s="5" t="n">
        <v>0.15</v>
      </c>
      <c r="CH457" s="5" t="n">
        <v>1</v>
      </c>
      <c r="CI457" s="5" t="n">
        <v>0</v>
      </c>
      <c r="CJ457" s="5" t="n">
        <v>0</v>
      </c>
      <c r="CK457" s="5" t="n">
        <v>0</v>
      </c>
      <c r="CL457" s="5" t="n">
        <v>0</v>
      </c>
      <c r="CM457" s="5" t="n">
        <v>0</v>
      </c>
      <c r="CN457" s="5" t="n">
        <v>0</v>
      </c>
      <c r="CO457" s="5" t="n">
        <v>0</v>
      </c>
      <c r="CP457" s="5" t="n">
        <v>0</v>
      </c>
      <c r="CQ457" s="5" t="n">
        <v>1.387</v>
      </c>
      <c r="CR457" s="5" t="n">
        <v>0</v>
      </c>
      <c r="CS457" s="5" t="n">
        <v>5.529</v>
      </c>
      <c r="CT457" s="5" t="n">
        <v>4.251</v>
      </c>
      <c r="CU457" s="5" t="n">
        <v>10.168</v>
      </c>
    </row>
    <row r="458">
      <c r="A458" s="5" t="inlineStr">
        <is>
          <t>LBR2021</t>
        </is>
      </c>
      <c r="B458" s="5" t="inlineStr">
        <is>
          <t>LBR</t>
        </is>
      </c>
      <c r="C458" s="5" t="inlineStr">
        <is>
          <t>LBR</t>
        </is>
      </c>
      <c r="D458" s="5" t="inlineStr">
        <is>
          <t>Liberia</t>
        </is>
      </c>
      <c r="E458" s="5" t="n">
        <v>2021</v>
      </c>
      <c r="F458" s="5" t="n">
        <v>0.1</v>
      </c>
      <c r="G458" s="5" t="n">
        <v>5.897</v>
      </c>
      <c r="H458" s="5" t="n">
        <v>1.143</v>
      </c>
      <c r="I458" s="5" t="n">
        <v>0</v>
      </c>
      <c r="J458" s="5" t="n">
        <v>5.897</v>
      </c>
      <c r="K458" s="5" t="n">
        <v>0</v>
      </c>
      <c r="L458" s="5" t="n">
        <v>1</v>
      </c>
      <c r="M458" s="5" t="n">
        <v>7.964</v>
      </c>
      <c r="N458" s="5" t="n">
        <v>3.43</v>
      </c>
      <c r="O458" s="5" t="n">
        <v>0</v>
      </c>
      <c r="P458" s="5" t="n">
        <v>7.964</v>
      </c>
      <c r="Q458" s="5" t="n">
        <v>0</v>
      </c>
      <c r="R458" s="5" t="n">
        <v>1</v>
      </c>
      <c r="S458" s="5" t="n">
        <v>11.613</v>
      </c>
      <c r="T458" s="5" t="n">
        <v>6.86</v>
      </c>
      <c r="U458" s="5" t="n">
        <v>0</v>
      </c>
      <c r="V458" s="5" t="n">
        <v>12.775</v>
      </c>
      <c r="W458" s="5" t="n">
        <v>0.1</v>
      </c>
      <c r="X458" s="5" t="n">
        <v>1</v>
      </c>
      <c r="Y458" s="5" t="n">
        <v>16.305</v>
      </c>
      <c r="Z458" s="5" t="n">
        <v>2.204</v>
      </c>
      <c r="AA458" s="5" t="n">
        <v>0</v>
      </c>
      <c r="AB458" s="5" t="n">
        <v>16.305</v>
      </c>
      <c r="AC458" s="5" t="n">
        <v>0</v>
      </c>
      <c r="AD458" s="5" t="n">
        <v>1</v>
      </c>
      <c r="AE458" s="5" t="n">
        <v>17.449</v>
      </c>
      <c r="AF458" s="5" t="n">
        <v>4.08</v>
      </c>
      <c r="AG458" s="5" t="n">
        <v>0</v>
      </c>
      <c r="AH458" s="5" t="n">
        <v>17.449</v>
      </c>
      <c r="AI458" s="5" t="n">
        <v>0</v>
      </c>
      <c r="AJ458" s="5" t="n">
        <v>1</v>
      </c>
      <c r="AK458" s="5" t="n">
        <v>24.309</v>
      </c>
      <c r="AL458" s="5" t="n">
        <v>12.947</v>
      </c>
      <c r="AM458" s="5" t="n">
        <v>0</v>
      </c>
      <c r="AN458" s="5" t="n">
        <v>26.739</v>
      </c>
      <c r="AO458" s="5" t="n">
        <v>0.1</v>
      </c>
      <c r="AP458" s="5" t="n">
        <v>1</v>
      </c>
      <c r="AQ458" s="5" t="n">
        <v>0.619</v>
      </c>
      <c r="AR458" s="5" t="n">
        <v>0.114</v>
      </c>
      <c r="AS458" s="5" t="n">
        <v>0.139</v>
      </c>
      <c r="AT458" s="5" t="n">
        <v>0.834</v>
      </c>
      <c r="AU458" s="5" t="n">
        <v>0.1</v>
      </c>
      <c r="AV458" s="5" t="n">
        <v>0</v>
      </c>
      <c r="AW458" s="5" t="n">
        <v>0.599</v>
      </c>
      <c r="AX458" s="5" t="n">
        <v>0.114</v>
      </c>
      <c r="AY458" s="5" t="n">
        <v>0.325</v>
      </c>
      <c r="AZ458" s="5" t="n">
        <v>1.017</v>
      </c>
      <c r="BA458" s="5" t="n">
        <v>0.1</v>
      </c>
      <c r="BB458" s="5" t="n">
        <v>1</v>
      </c>
      <c r="BC458" s="5" t="n">
        <v>0.439</v>
      </c>
      <c r="BD458" s="5" t="n">
        <v>0.114</v>
      </c>
      <c r="BE458" s="5" t="n">
        <v>0</v>
      </c>
      <c r="BF458" s="5" t="n">
        <v>0.483</v>
      </c>
      <c r="BG458" s="5" t="n">
        <v>0.1</v>
      </c>
      <c r="BH458" s="5" t="n">
        <v>1</v>
      </c>
      <c r="BI458" s="5" t="n">
        <v>0.505</v>
      </c>
      <c r="BJ458" s="5" t="n">
        <v>0.114</v>
      </c>
      <c r="BK458" s="5" t="n">
        <v>0.224</v>
      </c>
      <c r="BL458" s="5" t="n">
        <v>0.802</v>
      </c>
      <c r="BM458" s="5" t="n">
        <v>0.1</v>
      </c>
      <c r="BN458" s="5" t="n">
        <v>1</v>
      </c>
      <c r="BO458" s="5" t="n">
        <v>0</v>
      </c>
      <c r="BP458" s="5" t="n">
        <v>0</v>
      </c>
      <c r="BQ458" s="5" t="n">
        <v>0.179</v>
      </c>
      <c r="BR458" s="5" t="n">
        <v>0</v>
      </c>
      <c r="BS458" s="5" t="n">
        <v>0.833</v>
      </c>
      <c r="BT458" s="5" t="n">
        <v>0</v>
      </c>
      <c r="BU458" s="5" t="n">
        <v>0</v>
      </c>
      <c r="BV458" s="5" t="n">
        <v>0.213</v>
      </c>
      <c r="BW458" s="5" t="n">
        <v>0.1</v>
      </c>
      <c r="BX458" s="5" t="n">
        <v>0.833</v>
      </c>
      <c r="BY458" s="5" t="n">
        <v>11.787</v>
      </c>
      <c r="BZ458" s="5" t="n">
        <v>0</v>
      </c>
      <c r="CA458" s="5" t="n">
        <v>11.787</v>
      </c>
      <c r="CB458" s="5" t="n">
        <v>0</v>
      </c>
      <c r="CC458" s="5" t="n">
        <v>78.125</v>
      </c>
      <c r="CD458" s="5" t="n">
        <v>7.95</v>
      </c>
      <c r="CE458" s="5" t="n">
        <v>0</v>
      </c>
      <c r="CF458" s="5" t="n">
        <v>85.938</v>
      </c>
      <c r="CG458" s="5" t="n">
        <v>0.1</v>
      </c>
      <c r="CH458" s="5" t="n">
        <v>1</v>
      </c>
      <c r="CI458" s="5" t="n">
        <v>0</v>
      </c>
      <c r="CJ458" s="5" t="n">
        <v>0</v>
      </c>
      <c r="CK458" s="5" t="n">
        <v>0</v>
      </c>
      <c r="CL458" s="5" t="n">
        <v>0</v>
      </c>
      <c r="CM458" s="5" t="n">
        <v>0</v>
      </c>
      <c r="CN458" s="5" t="n">
        <v>0</v>
      </c>
      <c r="CO458" s="5" t="n">
        <v>0</v>
      </c>
      <c r="CP458" s="5" t="n">
        <v>0</v>
      </c>
      <c r="CQ458" s="5" t="n">
        <v>1.198</v>
      </c>
      <c r="CR458" s="5" t="n">
        <v>0</v>
      </c>
      <c r="CS458" s="5" t="n">
        <v>4.776</v>
      </c>
      <c r="CT458" s="5" t="n">
        <v>4.753</v>
      </c>
      <c r="CU458" s="5" t="n">
        <v>15.162</v>
      </c>
    </row>
    <row r="459">
      <c r="A459" s="5" t="inlineStr">
        <is>
          <t>LBR2022</t>
        </is>
      </c>
      <c r="B459" s="5" t="inlineStr">
        <is>
          <t>LBR</t>
        </is>
      </c>
      <c r="C459" s="5" t="inlineStr">
        <is>
          <t>LBR</t>
        </is>
      </c>
      <c r="D459" s="5" t="inlineStr">
        <is>
          <t>Liberia</t>
        </is>
      </c>
      <c r="E459" s="5" t="n">
        <v>2022</v>
      </c>
      <c r="F459" s="5" t="n">
        <v>0.1</v>
      </c>
      <c r="G459" s="5" t="n">
        <v>11.72</v>
      </c>
      <c r="H459" s="5" t="n">
        <v>1.235</v>
      </c>
      <c r="I459" s="5" t="n">
        <v>0</v>
      </c>
      <c r="J459" s="5" t="n">
        <v>11.72</v>
      </c>
      <c r="K459" s="5" t="n">
        <v>0</v>
      </c>
      <c r="L459" s="5" t="n">
        <v>1</v>
      </c>
      <c r="M459" s="5" t="n">
        <v>9.782999999999999</v>
      </c>
      <c r="N459" s="5" t="n">
        <v>3.704</v>
      </c>
      <c r="O459" s="5" t="n">
        <v>0</v>
      </c>
      <c r="P459" s="5" t="n">
        <v>9.782999999999999</v>
      </c>
      <c r="Q459" s="5" t="n">
        <v>0</v>
      </c>
      <c r="R459" s="5" t="n">
        <v>1</v>
      </c>
      <c r="S459" s="5" t="n">
        <v>17.893</v>
      </c>
      <c r="T459" s="5" t="n">
        <v>7.408</v>
      </c>
      <c r="U459" s="5" t="n">
        <v>0.132</v>
      </c>
      <c r="V459" s="5" t="n">
        <v>19.683</v>
      </c>
      <c r="W459" s="5" t="n">
        <v>0.1</v>
      </c>
      <c r="X459" s="5" t="n">
        <v>1</v>
      </c>
      <c r="Y459" s="5" t="n">
        <v>32.56</v>
      </c>
      <c r="Z459" s="5" t="n">
        <v>4.401</v>
      </c>
      <c r="AA459" s="5" t="n">
        <v>0</v>
      </c>
      <c r="AB459" s="5" t="n">
        <v>32.56</v>
      </c>
      <c r="AC459" s="5" t="n">
        <v>0</v>
      </c>
      <c r="AD459" s="5" t="n">
        <v>1</v>
      </c>
      <c r="AE459" s="5" t="n">
        <v>33.795</v>
      </c>
      <c r="AF459" s="5" t="n">
        <v>7.902</v>
      </c>
      <c r="AG459" s="5" t="n">
        <v>0</v>
      </c>
      <c r="AH459" s="5" t="n">
        <v>33.795</v>
      </c>
      <c r="AI459" s="5" t="n">
        <v>0</v>
      </c>
      <c r="AJ459" s="5" t="n">
        <v>1</v>
      </c>
      <c r="AK459" s="5" t="n">
        <v>41.203</v>
      </c>
      <c r="AL459" s="5" t="n">
        <v>21.945</v>
      </c>
      <c r="AM459" s="5" t="n">
        <v>0.305</v>
      </c>
      <c r="AN459" s="5" t="n">
        <v>45.324</v>
      </c>
      <c r="AO459" s="5" t="n">
        <v>0.1</v>
      </c>
      <c r="AP459" s="5" t="n">
        <v>1</v>
      </c>
      <c r="AQ459" s="5" t="n">
        <v>0.861</v>
      </c>
      <c r="AR459" s="5" t="n">
        <v>0.123</v>
      </c>
      <c r="AS459" s="5" t="n">
        <v>0.257</v>
      </c>
      <c r="AT459" s="5" t="n">
        <v>1.23</v>
      </c>
      <c r="AU459" s="5" t="n">
        <v>0.1</v>
      </c>
      <c r="AV459" s="5" t="n">
        <v>0</v>
      </c>
      <c r="AW459" s="5" t="n">
        <v>0.986</v>
      </c>
      <c r="AX459" s="5" t="n">
        <v>0.123</v>
      </c>
      <c r="AY459" s="5" t="n">
        <v>0.384</v>
      </c>
      <c r="AZ459" s="5" t="n">
        <v>1.507</v>
      </c>
      <c r="BA459" s="5" t="n">
        <v>0.1</v>
      </c>
      <c r="BB459" s="5" t="n">
        <v>1</v>
      </c>
      <c r="BC459" s="5" t="n">
        <v>0.598</v>
      </c>
      <c r="BD459" s="5" t="n">
        <v>0.123</v>
      </c>
      <c r="BE459" s="5" t="n">
        <v>0.004</v>
      </c>
      <c r="BF459" s="5" t="n">
        <v>0.658</v>
      </c>
      <c r="BG459" s="5" t="n">
        <v>0.1</v>
      </c>
      <c r="BH459" s="5" t="n">
        <v>1</v>
      </c>
      <c r="BI459" s="5" t="n">
        <v>0.612</v>
      </c>
      <c r="BJ459" s="5" t="n">
        <v>0.123</v>
      </c>
      <c r="BK459" s="5" t="n">
        <v>0.242</v>
      </c>
      <c r="BL459" s="5" t="n">
        <v>0.9330000000000001</v>
      </c>
      <c r="BM459" s="5" t="n">
        <v>0.1</v>
      </c>
      <c r="BN459" s="5" t="n">
        <v>1</v>
      </c>
      <c r="BO459" s="5" t="n">
        <v>0</v>
      </c>
      <c r="BP459" s="5" t="n">
        <v>0</v>
      </c>
      <c r="BQ459" s="5" t="n">
        <v>0.179</v>
      </c>
      <c r="BR459" s="5" t="n">
        <v>0</v>
      </c>
      <c r="BS459" s="5" t="n">
        <v>0.833</v>
      </c>
      <c r="BT459" s="5" t="n">
        <v>0</v>
      </c>
      <c r="BU459" s="5" t="n">
        <v>0</v>
      </c>
      <c r="BV459" s="5" t="n">
        <v>0.213</v>
      </c>
      <c r="BW459" s="5" t="n">
        <v>0.1</v>
      </c>
      <c r="BX459" s="5" t="n">
        <v>0.833</v>
      </c>
      <c r="BY459" s="5" t="n">
        <v>12.729</v>
      </c>
      <c r="BZ459" s="5" t="n">
        <v>0</v>
      </c>
      <c r="CA459" s="5" t="n">
        <v>12.729</v>
      </c>
      <c r="CB459" s="5" t="n">
        <v>0</v>
      </c>
      <c r="CC459" s="5" t="n">
        <v>97.90000000000001</v>
      </c>
      <c r="CD459" s="5" t="n">
        <v>7.95</v>
      </c>
      <c r="CE459" s="5" t="n">
        <v>0.725</v>
      </c>
      <c r="CF459" s="5" t="n">
        <v>107.69</v>
      </c>
      <c r="CG459" s="5" t="n">
        <v>0.1</v>
      </c>
      <c r="CH459" s="5" t="n">
        <v>1</v>
      </c>
      <c r="CI459" s="5" t="n">
        <v>0</v>
      </c>
      <c r="CJ459" s="5" t="n">
        <v>0</v>
      </c>
      <c r="CK459" s="5" t="n">
        <v>0</v>
      </c>
      <c r="CL459" s="5" t="n">
        <v>0</v>
      </c>
      <c r="CM459" s="5" t="n">
        <v>0</v>
      </c>
      <c r="CN459" s="5" t="n">
        <v>0</v>
      </c>
      <c r="CO459" s="5" t="n">
        <v>0</v>
      </c>
      <c r="CP459" s="5" t="n">
        <v>0</v>
      </c>
      <c r="CQ459" s="5" t="n">
        <v>1.294</v>
      </c>
      <c r="CR459" s="5" t="n">
        <v>0</v>
      </c>
      <c r="CS459" s="5" t="n">
        <v>5.158</v>
      </c>
      <c r="CT459" s="5" t="n">
        <v>10.485</v>
      </c>
      <c r="CU459" s="5" t="n">
        <v>31.326</v>
      </c>
    </row>
    <row r="460">
      <c r="A460" s="5" t="inlineStr">
        <is>
          <t>LBR2023</t>
        </is>
      </c>
      <c r="B460" s="5" t="inlineStr">
        <is>
          <t>LBR</t>
        </is>
      </c>
      <c r="C460" s="5" t="inlineStr">
        <is>
          <t>LBR</t>
        </is>
      </c>
      <c r="D460" s="5" t="inlineStr">
        <is>
          <t>Liberia</t>
        </is>
      </c>
      <c r="E460" s="5" t="n">
        <v>2023</v>
      </c>
      <c r="F460" s="5" t="n">
        <v>0.1</v>
      </c>
      <c r="G460" s="5" t="n">
        <v>6.147</v>
      </c>
      <c r="H460" s="5" t="n">
        <v>1.286</v>
      </c>
      <c r="I460" s="5" t="n">
        <v>0</v>
      </c>
      <c r="J460" s="5" t="n">
        <v>6.147</v>
      </c>
      <c r="K460" s="5" t="n">
        <v>0</v>
      </c>
      <c r="L460" s="5" t="n">
        <v>1</v>
      </c>
      <c r="M460" s="5" t="n">
        <v>7.886</v>
      </c>
      <c r="N460" s="5" t="n">
        <v>3.857</v>
      </c>
      <c r="O460" s="5" t="n">
        <v>0</v>
      </c>
      <c r="P460" s="5" t="n">
        <v>7.886</v>
      </c>
      <c r="Q460" s="5" t="n">
        <v>0</v>
      </c>
      <c r="R460" s="5" t="n">
        <v>1</v>
      </c>
      <c r="S460" s="5" t="n">
        <v>12.575</v>
      </c>
      <c r="T460" s="5" t="n">
        <v>7.714</v>
      </c>
      <c r="U460" s="5" t="n">
        <v>0.139</v>
      </c>
      <c r="V460" s="5" t="n">
        <v>13.833</v>
      </c>
      <c r="W460" s="5" t="n">
        <v>0.1</v>
      </c>
      <c r="X460" s="5" t="n">
        <v>1</v>
      </c>
      <c r="Y460" s="5" t="n">
        <v>12.908</v>
      </c>
      <c r="Z460" s="5" t="n">
        <v>1.745</v>
      </c>
      <c r="AA460" s="5" t="n">
        <v>0</v>
      </c>
      <c r="AB460" s="5" t="n">
        <v>12.908</v>
      </c>
      <c r="AC460" s="5" t="n">
        <v>0</v>
      </c>
      <c r="AD460" s="5" t="n">
        <v>1</v>
      </c>
      <c r="AE460" s="5" t="n">
        <v>14.194</v>
      </c>
      <c r="AF460" s="5" t="n">
        <v>3.319</v>
      </c>
      <c r="AG460" s="5" t="n">
        <v>0</v>
      </c>
      <c r="AH460" s="5" t="n">
        <v>14.194</v>
      </c>
      <c r="AI460" s="5" t="n">
        <v>0</v>
      </c>
      <c r="AJ460" s="5" t="n">
        <v>1</v>
      </c>
      <c r="AK460" s="5" t="n">
        <v>21.908</v>
      </c>
      <c r="AL460" s="5" t="n">
        <v>11.668</v>
      </c>
      <c r="AM460" s="5" t="n">
        <v>0.243</v>
      </c>
      <c r="AN460" s="5" t="n">
        <v>24.098</v>
      </c>
      <c r="AO460" s="5" t="n">
        <v>0.1</v>
      </c>
      <c r="AP460" s="5" t="n">
        <v>1</v>
      </c>
      <c r="AQ460" s="5" t="n">
        <v>0.76</v>
      </c>
      <c r="AR460" s="5" t="n">
        <v>0.129</v>
      </c>
      <c r="AS460" s="5" t="n">
        <v>-0.357</v>
      </c>
      <c r="AT460" s="5" t="n">
        <v>0.444</v>
      </c>
      <c r="AU460" s="5" t="n">
        <v>0.1</v>
      </c>
      <c r="AV460" s="5" t="n">
        <v>0</v>
      </c>
      <c r="AW460" s="5" t="n">
        <v>0.8110000000000001</v>
      </c>
      <c r="AX460" s="5" t="n">
        <v>0.129</v>
      </c>
      <c r="AY460" s="5" t="n">
        <v>0.474</v>
      </c>
      <c r="AZ460" s="5" t="n">
        <v>1.413</v>
      </c>
      <c r="BA460" s="5" t="n">
        <v>0.1</v>
      </c>
      <c r="BB460" s="5" t="n">
        <v>1</v>
      </c>
      <c r="BC460" s="5" t="n">
        <v>0.535</v>
      </c>
      <c r="BD460" s="5" t="n">
        <v>0.129</v>
      </c>
      <c r="BE460" s="5" t="n">
        <v>0.006</v>
      </c>
      <c r="BF460" s="5" t="n">
        <v>0.588</v>
      </c>
      <c r="BG460" s="5" t="n">
        <v>0.1</v>
      </c>
      <c r="BH460" s="5" t="n">
        <v>1</v>
      </c>
      <c r="BI460" s="5" t="n">
        <v>0.579</v>
      </c>
      <c r="BJ460" s="5" t="n">
        <v>0.129</v>
      </c>
      <c r="BK460" s="5" t="n">
        <v>0.26</v>
      </c>
      <c r="BL460" s="5" t="n">
        <v>0.913</v>
      </c>
      <c r="BM460" s="5" t="n">
        <v>0.1</v>
      </c>
      <c r="BN460" s="5" t="n">
        <v>1</v>
      </c>
      <c r="BO460" s="5" t="n">
        <v>0</v>
      </c>
      <c r="BP460" s="5" t="n">
        <v>0</v>
      </c>
      <c r="BQ460" s="5" t="n">
        <v>0.19</v>
      </c>
      <c r="BR460" s="5" t="n">
        <v>0</v>
      </c>
      <c r="BS460" s="5" t="n">
        <v>0.833</v>
      </c>
      <c r="BT460" s="5" t="n">
        <v>0</v>
      </c>
      <c r="BU460" s="5" t="n">
        <v>0</v>
      </c>
      <c r="BV460" s="5" t="n">
        <v>0.264</v>
      </c>
      <c r="BW460" s="5" t="n">
        <v>0.1</v>
      </c>
      <c r="BX460" s="5" t="n">
        <v>0.833</v>
      </c>
      <c r="BY460" s="5" t="n">
        <v>13.254</v>
      </c>
      <c r="BZ460" s="5" t="n">
        <v>0</v>
      </c>
      <c r="CA460" s="5" t="n">
        <v>13.254</v>
      </c>
      <c r="CB460" s="5" t="n">
        <v>0</v>
      </c>
      <c r="CC460" s="5" t="n">
        <v>83.248</v>
      </c>
      <c r="CD460" s="5" t="n">
        <v>7.95</v>
      </c>
      <c r="CE460" s="5" t="n">
        <v>0.922</v>
      </c>
      <c r="CF460" s="5" t="n">
        <v>91.57299999999999</v>
      </c>
      <c r="CG460" s="5" t="n">
        <v>0.1</v>
      </c>
      <c r="CH460" s="5" t="n">
        <v>1</v>
      </c>
      <c r="CI460" s="5" t="n">
        <v>0</v>
      </c>
      <c r="CJ460" s="5" t="n">
        <v>0</v>
      </c>
      <c r="CK460" s="5" t="n">
        <v>0</v>
      </c>
      <c r="CL460" s="5" t="n">
        <v>0</v>
      </c>
      <c r="CM460" s="5" t="n">
        <v>0</v>
      </c>
      <c r="CN460" s="5" t="n">
        <v>0</v>
      </c>
      <c r="CO460" s="5" t="n">
        <v>0</v>
      </c>
      <c r="CP460" s="5" t="n">
        <v>0</v>
      </c>
      <c r="CQ460" s="5" t="n">
        <v>1.348</v>
      </c>
      <c r="CR460" s="5" t="n">
        <v>0</v>
      </c>
      <c r="CS460" s="5" t="n">
        <v>5.37</v>
      </c>
      <c r="CT460" s="5" t="n">
        <v>4.861</v>
      </c>
      <c r="CU460" s="5" t="n">
        <v>11.622</v>
      </c>
    </row>
    <row r="461">
      <c r="A461" s="5" t="inlineStr">
        <is>
          <t>LBR2024</t>
        </is>
      </c>
      <c r="B461" s="5" t="inlineStr">
        <is>
          <t>LBR</t>
        </is>
      </c>
      <c r="C461" s="5" t="inlineStr">
        <is>
          <t>LBR</t>
        </is>
      </c>
      <c r="D461" s="5" t="inlineStr">
        <is>
          <t>Liberia</t>
        </is>
      </c>
      <c r="E461" s="5" t="n">
        <v>2024</v>
      </c>
      <c r="F461" s="5" t="n">
        <v>0.1</v>
      </c>
      <c r="G461" s="5" t="n">
        <v>5.575</v>
      </c>
      <c r="H461" s="5" t="n">
        <v>1.324</v>
      </c>
      <c r="I461" s="5" t="n">
        <v>0</v>
      </c>
      <c r="J461" s="5" t="n">
        <v>5.575</v>
      </c>
      <c r="K461" s="5" t="n">
        <v>0</v>
      </c>
      <c r="L461" s="5" t="n">
        <v>1</v>
      </c>
      <c r="M461" s="5" t="n">
        <v>7.124</v>
      </c>
      <c r="N461" s="5" t="n">
        <v>3.971</v>
      </c>
      <c r="O461" s="5" t="n">
        <v>0</v>
      </c>
      <c r="P461" s="5" t="n">
        <v>7.124</v>
      </c>
      <c r="Q461" s="5" t="n">
        <v>0</v>
      </c>
      <c r="R461" s="5" t="n">
        <v>1</v>
      </c>
      <c r="S461" s="5" t="n">
        <v>12.193</v>
      </c>
      <c r="T461" s="5" t="n">
        <v>7.942</v>
      </c>
      <c r="U461" s="5" t="n">
        <v>0.166</v>
      </c>
      <c r="V461" s="5" t="n">
        <v>13.412</v>
      </c>
      <c r="W461" s="5" t="n">
        <v>0.1</v>
      </c>
      <c r="X461" s="5" t="n">
        <v>1</v>
      </c>
      <c r="Y461" s="5" t="n">
        <v>11.492</v>
      </c>
      <c r="Z461" s="5" t="n">
        <v>1.553</v>
      </c>
      <c r="AA461" s="5" t="n">
        <v>0</v>
      </c>
      <c r="AB461" s="5" t="n">
        <v>11.492</v>
      </c>
      <c r="AC461" s="5" t="n">
        <v>0</v>
      </c>
      <c r="AD461" s="5" t="n">
        <v>1</v>
      </c>
      <c r="AE461" s="5" t="n">
        <v>12.815</v>
      </c>
      <c r="AF461" s="5" t="n">
        <v>2.997</v>
      </c>
      <c r="AG461" s="5" t="n">
        <v>0</v>
      </c>
      <c r="AH461" s="5" t="n">
        <v>12.815</v>
      </c>
      <c r="AI461" s="5" t="n">
        <v>0</v>
      </c>
      <c r="AJ461" s="5" t="n">
        <v>1</v>
      </c>
      <c r="AK461" s="5" t="n">
        <v>20.757</v>
      </c>
      <c r="AL461" s="5" t="n">
        <v>11.055</v>
      </c>
      <c r="AM461" s="5" t="n">
        <v>0.283</v>
      </c>
      <c r="AN461" s="5" t="n">
        <v>22.833</v>
      </c>
      <c r="AO461" s="5" t="n">
        <v>0.1</v>
      </c>
      <c r="AP461" s="5" t="n">
        <v>1</v>
      </c>
      <c r="AQ461" s="5" t="n">
        <v>0.724</v>
      </c>
      <c r="AR461" s="5" t="n">
        <v>0.132</v>
      </c>
      <c r="AS461" s="5" t="n">
        <v>-0.357</v>
      </c>
      <c r="AT461" s="5" t="n">
        <v>0.398</v>
      </c>
      <c r="AU461" s="5" t="n">
        <v>0.1</v>
      </c>
      <c r="AV461" s="5" t="n">
        <v>0</v>
      </c>
      <c r="AW461" s="5" t="n">
        <v>0.75</v>
      </c>
      <c r="AX461" s="5" t="n">
        <v>0.132</v>
      </c>
      <c r="AY461" s="5" t="n">
        <v>0.532</v>
      </c>
      <c r="AZ461" s="5" t="n">
        <v>1.391</v>
      </c>
      <c r="BA461" s="5" t="n">
        <v>0.1</v>
      </c>
      <c r="BB461" s="5" t="n">
        <v>1</v>
      </c>
      <c r="BC461" s="5" t="n">
        <v>0.513</v>
      </c>
      <c r="BD461" s="5" t="n">
        <v>0.132</v>
      </c>
      <c r="BE461" s="5" t="n">
        <v>0.007</v>
      </c>
      <c r="BF461" s="5" t="n">
        <v>0.5639999999999999</v>
      </c>
      <c r="BG461" s="5" t="n">
        <v>0.1</v>
      </c>
      <c r="BH461" s="5" t="n">
        <v>1</v>
      </c>
      <c r="BI461" s="5" t="n">
        <v>0.591</v>
      </c>
      <c r="BJ461" s="5" t="n">
        <v>0.132</v>
      </c>
      <c r="BK461" s="5" t="n">
        <v>0.27</v>
      </c>
      <c r="BL461" s="5" t="n">
        <v>0.9350000000000001</v>
      </c>
      <c r="BM461" s="5" t="n">
        <v>0.1</v>
      </c>
      <c r="BN461" s="5" t="n">
        <v>1</v>
      </c>
      <c r="BO461" s="5" t="n">
        <v>0</v>
      </c>
      <c r="BP461" s="5" t="n">
        <v>0</v>
      </c>
      <c r="BQ461" s="5" t="n">
        <v>0.196</v>
      </c>
      <c r="BR461" s="5" t="n">
        <v>0</v>
      </c>
      <c r="BS461" s="5" t="n">
        <v>0.833</v>
      </c>
      <c r="BT461" s="5" t="n">
        <v>0</v>
      </c>
      <c r="BU461" s="5" t="n">
        <v>0</v>
      </c>
      <c r="BV461" s="5" t="n">
        <v>0.272</v>
      </c>
      <c r="BW461" s="5" t="n">
        <v>0.1</v>
      </c>
      <c r="BX461" s="5" t="n">
        <v>0.833</v>
      </c>
      <c r="BY461" s="5" t="n">
        <v>13.646</v>
      </c>
      <c r="BZ461" s="5" t="n">
        <v>0</v>
      </c>
      <c r="CA461" s="5" t="n">
        <v>13.646</v>
      </c>
      <c r="CB461" s="5" t="n">
        <v>0</v>
      </c>
      <c r="CC461" s="5" t="n">
        <v>82.58799999999999</v>
      </c>
      <c r="CD461" s="5" t="n">
        <v>7.95</v>
      </c>
      <c r="CE461" s="5" t="n">
        <v>1.125</v>
      </c>
      <c r="CF461" s="5" t="n">
        <v>90.84699999999999</v>
      </c>
      <c r="CG461" s="5" t="n">
        <v>0.1</v>
      </c>
      <c r="CH461" s="5" t="n">
        <v>1</v>
      </c>
      <c r="CI461" s="5" t="n">
        <v>0</v>
      </c>
      <c r="CJ461" s="5" t="n">
        <v>0</v>
      </c>
      <c r="CK461" s="5" t="n">
        <v>0</v>
      </c>
      <c r="CL461" s="5" t="n">
        <v>0</v>
      </c>
      <c r="CM461" s="5" t="n">
        <v>0</v>
      </c>
      <c r="CN461" s="5" t="n">
        <v>0</v>
      </c>
      <c r="CO461" s="5" t="n">
        <v>0</v>
      </c>
      <c r="CP461" s="5" t="n">
        <v>0</v>
      </c>
      <c r="CQ461" s="5" t="n">
        <v>1.387</v>
      </c>
      <c r="CR461" s="5" t="n">
        <v>0</v>
      </c>
      <c r="CS461" s="5" t="n">
        <v>5.529</v>
      </c>
      <c r="CT461" s="5" t="n">
        <v>4.251</v>
      </c>
      <c r="CU461" s="5" t="n">
        <v>10.168</v>
      </c>
    </row>
    <row r="462">
      <c r="A462" s="5" t="inlineStr">
        <is>
          <t>LBY2021</t>
        </is>
      </c>
      <c r="B462" s="5" t="inlineStr">
        <is>
          <t>LBY</t>
        </is>
      </c>
      <c r="C462" s="5" t="inlineStr">
        <is>
          <t>LBY</t>
        </is>
      </c>
      <c r="D462" s="5" t="inlineStr">
        <is>
          <t>Libya</t>
        </is>
      </c>
      <c r="E462" s="5" t="n">
        <v>2021</v>
      </c>
      <c r="F462" s="5" t="n">
        <v>0</v>
      </c>
      <c r="G462" s="5" t="n">
        <v>5.897</v>
      </c>
      <c r="H462" s="5" t="n">
        <v>1.143</v>
      </c>
      <c r="I462" s="5" t="n">
        <v>0.233</v>
      </c>
      <c r="J462" s="5" t="n">
        <v>6.13</v>
      </c>
      <c r="K462" s="5" t="n">
        <v>0</v>
      </c>
      <c r="L462" s="5" t="n">
        <v>1</v>
      </c>
      <c r="M462" s="5" t="n">
        <v>7.964</v>
      </c>
      <c r="N462" s="5" t="n">
        <v>3.43</v>
      </c>
      <c r="O462" s="5" t="n">
        <v>0.252</v>
      </c>
      <c r="P462" s="5" t="n">
        <v>8.217000000000001</v>
      </c>
      <c r="Q462" s="5" t="n">
        <v>0</v>
      </c>
      <c r="R462" s="5" t="n">
        <v>1</v>
      </c>
      <c r="S462" s="5" t="n">
        <v>11.613</v>
      </c>
      <c r="T462" s="5" t="n">
        <v>6.86</v>
      </c>
      <c r="U462" s="5" t="n">
        <v>0.233</v>
      </c>
      <c r="V462" s="5" t="n">
        <v>11.846</v>
      </c>
      <c r="W462" s="5" t="n">
        <v>0</v>
      </c>
      <c r="X462" s="5" t="n">
        <v>1</v>
      </c>
      <c r="Y462" s="5" t="n">
        <v>7.447</v>
      </c>
      <c r="Z462" s="5" t="n">
        <v>0.8169999999999999</v>
      </c>
      <c r="AA462" s="5" t="n">
        <v>-6.685</v>
      </c>
      <c r="AB462" s="5" t="n">
        <v>0.761</v>
      </c>
      <c r="AC462" s="5" t="n">
        <v>0</v>
      </c>
      <c r="AD462" s="5" t="n">
        <v>0</v>
      </c>
      <c r="AE462" s="5" t="n">
        <v>8.018000000000001</v>
      </c>
      <c r="AF462" s="5" t="n">
        <v>1.559</v>
      </c>
      <c r="AG462" s="5" t="n">
        <v>-7.799</v>
      </c>
      <c r="AH462" s="5" t="n">
        <v>0.219</v>
      </c>
      <c r="AI462" s="5" t="n">
        <v>0</v>
      </c>
      <c r="AJ462" s="5" t="n">
        <v>0</v>
      </c>
      <c r="AK462" s="5" t="n">
        <v>11.448</v>
      </c>
      <c r="AL462" s="5" t="n">
        <v>5.4</v>
      </c>
      <c r="AM462" s="5" t="n">
        <v>-0.656</v>
      </c>
      <c r="AN462" s="5" t="n">
        <v>10.792</v>
      </c>
      <c r="AO462" s="5" t="n">
        <v>0</v>
      </c>
      <c r="AP462" s="5" t="n">
        <v>1</v>
      </c>
      <c r="AQ462" s="5" t="n">
        <v>0.621</v>
      </c>
      <c r="AR462" s="5" t="n">
        <v>0.114</v>
      </c>
      <c r="AS462" s="5" t="n">
        <v>-0.587</v>
      </c>
      <c r="AT462" s="5" t="n">
        <v>0.033</v>
      </c>
      <c r="AU462" s="5" t="n">
        <v>0</v>
      </c>
      <c r="AV462" s="5" t="n">
        <v>0</v>
      </c>
      <c r="AW462" s="5" t="n">
        <v>0.593</v>
      </c>
      <c r="AX462" s="5" t="n">
        <v>0.114</v>
      </c>
      <c r="AY462" s="5" t="n">
        <v>-0.5600000000000001</v>
      </c>
      <c r="AZ462" s="5" t="n">
        <v>0.033</v>
      </c>
      <c r="BA462" s="5" t="n">
        <v>0</v>
      </c>
      <c r="BB462" s="5" t="n">
        <v>0</v>
      </c>
      <c r="BC462" s="5" t="n">
        <v>0.44</v>
      </c>
      <c r="BD462" s="5" t="n">
        <v>0.114</v>
      </c>
      <c r="BE462" s="5" t="n">
        <v>-0.43</v>
      </c>
      <c r="BF462" s="5" t="n">
        <v>0.01</v>
      </c>
      <c r="BG462" s="5" t="n">
        <v>0</v>
      </c>
      <c r="BH462" s="5" t="n">
        <v>0</v>
      </c>
      <c r="BI462" s="5" t="n">
        <v>0.5600000000000001</v>
      </c>
      <c r="BJ462" s="5" t="n">
        <v>0.114</v>
      </c>
      <c r="BK462" s="5" t="n">
        <v>-0.54</v>
      </c>
      <c r="BL462" s="5" t="n">
        <v>0.02</v>
      </c>
      <c r="BM462" s="5" t="n">
        <v>0</v>
      </c>
      <c r="BN462" s="5" t="n">
        <v>0</v>
      </c>
      <c r="BO462" s="5" t="n">
        <v>0</v>
      </c>
      <c r="BP462" s="5" t="n">
        <v>-0.028</v>
      </c>
      <c r="BQ462" s="5" t="n">
        <v>0</v>
      </c>
      <c r="BR462" s="5" t="n">
        <v>0</v>
      </c>
      <c r="BS462" s="5" t="n">
        <v>1</v>
      </c>
      <c r="BT462" s="5" t="n">
        <v>0</v>
      </c>
      <c r="BU462" s="5" t="n">
        <v>-0.028</v>
      </c>
      <c r="BV462" s="5" t="n">
        <v>0.006</v>
      </c>
      <c r="BW462" s="5" t="n">
        <v>0</v>
      </c>
      <c r="BX462" s="5" t="n">
        <v>1</v>
      </c>
      <c r="BY462" s="5" t="n">
        <v>11.787</v>
      </c>
      <c r="BZ462" s="5" t="n">
        <v>0</v>
      </c>
      <c r="CA462" s="5" t="n">
        <v>11.787</v>
      </c>
      <c r="CB462" s="5" t="n">
        <v>0</v>
      </c>
      <c r="CC462" s="5" t="n">
        <v>81.69499999999999</v>
      </c>
      <c r="CD462" s="5" t="n">
        <v>7.95</v>
      </c>
      <c r="CE462" s="5" t="n">
        <v>-80.105</v>
      </c>
      <c r="CF462" s="5" t="n">
        <v>1.59</v>
      </c>
      <c r="CG462" s="5" t="n">
        <v>0</v>
      </c>
      <c r="CH462" s="5" t="n">
        <v>0</v>
      </c>
      <c r="CI462" s="5" t="n">
        <v>0</v>
      </c>
      <c r="CJ462" s="5" t="n">
        <v>0</v>
      </c>
      <c r="CK462" s="5" t="n">
        <v>0</v>
      </c>
      <c r="CL462" s="5" t="n">
        <v>0</v>
      </c>
      <c r="CM462" s="5" t="n">
        <v>0</v>
      </c>
      <c r="CN462" s="5" t="n">
        <v>0</v>
      </c>
      <c r="CO462" s="5" t="n">
        <v>0</v>
      </c>
      <c r="CP462" s="5" t="n">
        <v>0</v>
      </c>
      <c r="CQ462" s="5" t="n">
        <v>1.198</v>
      </c>
      <c r="CR462" s="5" t="n">
        <v>1</v>
      </c>
      <c r="CS462" s="5" t="n">
        <v>6.875</v>
      </c>
      <c r="CT462" s="5" t="n">
        <v>4.753</v>
      </c>
      <c r="CU462" s="5" t="n">
        <v>14.129</v>
      </c>
    </row>
    <row r="463">
      <c r="A463" s="5" t="inlineStr">
        <is>
          <t>LBY2022</t>
        </is>
      </c>
      <c r="B463" s="5" t="inlineStr">
        <is>
          <t>LBY</t>
        </is>
      </c>
      <c r="C463" s="5" t="inlineStr">
        <is>
          <t>LBY</t>
        </is>
      </c>
      <c r="D463" s="5" t="inlineStr">
        <is>
          <t>Libya</t>
        </is>
      </c>
      <c r="E463" s="5" t="n">
        <v>2022</v>
      </c>
      <c r="F463" s="5" t="n">
        <v>0</v>
      </c>
      <c r="G463" s="5" t="n">
        <v>11.72</v>
      </c>
      <c r="H463" s="5" t="n">
        <v>1.235</v>
      </c>
      <c r="I463" s="5" t="n">
        <v>0.555</v>
      </c>
      <c r="J463" s="5" t="n">
        <v>12.275</v>
      </c>
      <c r="K463" s="5" t="n">
        <v>0</v>
      </c>
      <c r="L463" s="5" t="n">
        <v>1</v>
      </c>
      <c r="M463" s="5" t="n">
        <v>9.782999999999999</v>
      </c>
      <c r="N463" s="5" t="n">
        <v>3.704</v>
      </c>
      <c r="O463" s="5" t="n">
        <v>0.365</v>
      </c>
      <c r="P463" s="5" t="n">
        <v>10.148</v>
      </c>
      <c r="Q463" s="5" t="n">
        <v>0</v>
      </c>
      <c r="R463" s="5" t="n">
        <v>1</v>
      </c>
      <c r="S463" s="5" t="n">
        <v>17.893</v>
      </c>
      <c r="T463" s="5" t="n">
        <v>7.408</v>
      </c>
      <c r="U463" s="5" t="n">
        <v>0.555</v>
      </c>
      <c r="V463" s="5" t="n">
        <v>18.448</v>
      </c>
      <c r="W463" s="5" t="n">
        <v>0</v>
      </c>
      <c r="X463" s="5" t="n">
        <v>1</v>
      </c>
      <c r="Y463" s="5" t="n">
        <v>8.042</v>
      </c>
      <c r="Z463" s="5" t="n">
        <v>0.882</v>
      </c>
      <c r="AA463" s="5" t="n">
        <v>-7.22</v>
      </c>
      <c r="AB463" s="5" t="n">
        <v>0.822</v>
      </c>
      <c r="AC463" s="5" t="n">
        <v>0</v>
      </c>
      <c r="AD463" s="5" t="n">
        <v>0</v>
      </c>
      <c r="AE463" s="5" t="n">
        <v>8.659000000000001</v>
      </c>
      <c r="AF463" s="5" t="n">
        <v>1.684</v>
      </c>
      <c r="AG463" s="5" t="n">
        <v>-8.422000000000001</v>
      </c>
      <c r="AH463" s="5" t="n">
        <v>0.237</v>
      </c>
      <c r="AI463" s="5" t="n">
        <v>0</v>
      </c>
      <c r="AJ463" s="5" t="n">
        <v>0</v>
      </c>
      <c r="AK463" s="5" t="n">
        <v>12.363</v>
      </c>
      <c r="AL463" s="5" t="n">
        <v>5.832</v>
      </c>
      <c r="AM463" s="5" t="n">
        <v>-1.667</v>
      </c>
      <c r="AN463" s="5" t="n">
        <v>10.696</v>
      </c>
      <c r="AO463" s="5" t="n">
        <v>0</v>
      </c>
      <c r="AP463" s="5" t="n">
        <v>1</v>
      </c>
      <c r="AQ463" s="5" t="n">
        <v>0.847</v>
      </c>
      <c r="AR463" s="5" t="n">
        <v>0.123</v>
      </c>
      <c r="AS463" s="5" t="n">
        <v>-0.8149999999999999</v>
      </c>
      <c r="AT463" s="5" t="n">
        <v>0.031</v>
      </c>
      <c r="AU463" s="5" t="n">
        <v>0</v>
      </c>
      <c r="AV463" s="5" t="n">
        <v>0</v>
      </c>
      <c r="AW463" s="5" t="n">
        <v>0.947</v>
      </c>
      <c r="AX463" s="5" t="n">
        <v>0.123</v>
      </c>
      <c r="AY463" s="5" t="n">
        <v>-0.916</v>
      </c>
      <c r="AZ463" s="5" t="n">
        <v>0.031</v>
      </c>
      <c r="BA463" s="5" t="n">
        <v>0</v>
      </c>
      <c r="BB463" s="5" t="n">
        <v>0</v>
      </c>
      <c r="BC463" s="5" t="n">
        <v>0.589</v>
      </c>
      <c r="BD463" s="5" t="n">
        <v>0.123</v>
      </c>
      <c r="BE463" s="5" t="n">
        <v>-0.579</v>
      </c>
      <c r="BF463" s="5" t="n">
        <v>0.01</v>
      </c>
      <c r="BG463" s="5" t="n">
        <v>0</v>
      </c>
      <c r="BH463" s="5" t="n">
        <v>0</v>
      </c>
      <c r="BI463" s="5" t="n">
        <v>0.6889999999999999</v>
      </c>
      <c r="BJ463" s="5" t="n">
        <v>0.123</v>
      </c>
      <c r="BK463" s="5" t="n">
        <v>-0.67</v>
      </c>
      <c r="BL463" s="5" t="n">
        <v>0.019</v>
      </c>
      <c r="BM463" s="5" t="n">
        <v>0</v>
      </c>
      <c r="BN463" s="5" t="n">
        <v>0</v>
      </c>
      <c r="BO463" s="5" t="n">
        <v>0</v>
      </c>
      <c r="BP463" s="5" t="n">
        <v>-0.104</v>
      </c>
      <c r="BQ463" s="5" t="n">
        <v>0</v>
      </c>
      <c r="BR463" s="5" t="n">
        <v>0</v>
      </c>
      <c r="BS463" s="5" t="n">
        <v>1</v>
      </c>
      <c r="BT463" s="5" t="n">
        <v>0</v>
      </c>
      <c r="BU463" s="5" t="n">
        <v>-0.104</v>
      </c>
      <c r="BV463" s="5" t="n">
        <v>0.005</v>
      </c>
      <c r="BW463" s="5" t="n">
        <v>0</v>
      </c>
      <c r="BX463" s="5" t="n">
        <v>1</v>
      </c>
      <c r="BY463" s="5" t="n">
        <v>12.729</v>
      </c>
      <c r="BZ463" s="5" t="n">
        <v>0</v>
      </c>
      <c r="CA463" s="5" t="n">
        <v>12.729</v>
      </c>
      <c r="CB463" s="5" t="n">
        <v>0</v>
      </c>
      <c r="CC463" s="5" t="n">
        <v>102.477</v>
      </c>
      <c r="CD463" s="5" t="n">
        <v>7.95</v>
      </c>
      <c r="CE463" s="5" t="n">
        <v>-100.887</v>
      </c>
      <c r="CF463" s="5" t="n">
        <v>1.59</v>
      </c>
      <c r="CG463" s="5" t="n">
        <v>0</v>
      </c>
      <c r="CH463" s="5" t="n">
        <v>0</v>
      </c>
      <c r="CI463" s="5" t="n">
        <v>0</v>
      </c>
      <c r="CJ463" s="5" t="n">
        <v>0</v>
      </c>
      <c r="CK463" s="5" t="n">
        <v>0</v>
      </c>
      <c r="CL463" s="5" t="n">
        <v>0</v>
      </c>
      <c r="CM463" s="5" t="n">
        <v>0</v>
      </c>
      <c r="CN463" s="5" t="n">
        <v>0</v>
      </c>
      <c r="CO463" s="5" t="n">
        <v>0</v>
      </c>
      <c r="CP463" s="5" t="n">
        <v>0</v>
      </c>
      <c r="CQ463" s="5" t="n">
        <v>1.294</v>
      </c>
      <c r="CR463" s="5" t="n">
        <v>1</v>
      </c>
      <c r="CS463" s="5" t="n">
        <v>7.424</v>
      </c>
      <c r="CT463" s="5" t="n">
        <v>10.485</v>
      </c>
      <c r="CU463" s="5" t="n">
        <v>28.059</v>
      </c>
    </row>
    <row r="464">
      <c r="A464" s="5" t="inlineStr">
        <is>
          <t>LBY2023</t>
        </is>
      </c>
      <c r="B464" s="5" t="inlineStr">
        <is>
          <t>LBY</t>
        </is>
      </c>
      <c r="C464" s="5" t="inlineStr">
        <is>
          <t>LBY</t>
        </is>
      </c>
      <c r="D464" s="5" t="inlineStr">
        <is>
          <t>Libya</t>
        </is>
      </c>
      <c r="E464" s="5" t="n">
        <v>2023</v>
      </c>
      <c r="F464" s="5" t="n">
        <v>0</v>
      </c>
      <c r="G464" s="5" t="n">
        <v>6.147</v>
      </c>
      <c r="H464" s="5" t="n">
        <v>1.286</v>
      </c>
      <c r="I464" s="5" t="n">
        <v>0.268</v>
      </c>
      <c r="J464" s="5" t="n">
        <v>6.415</v>
      </c>
      <c r="K464" s="5" t="n">
        <v>0</v>
      </c>
      <c r="L464" s="5" t="n">
        <v>1</v>
      </c>
      <c r="M464" s="5" t="n">
        <v>7.886</v>
      </c>
      <c r="N464" s="5" t="n">
        <v>3.857</v>
      </c>
      <c r="O464" s="5" t="n">
        <v>0.252</v>
      </c>
      <c r="P464" s="5" t="n">
        <v>8.138</v>
      </c>
      <c r="Q464" s="5" t="n">
        <v>0</v>
      </c>
      <c r="R464" s="5" t="n">
        <v>1</v>
      </c>
      <c r="S464" s="5" t="n">
        <v>12.575</v>
      </c>
      <c r="T464" s="5" t="n">
        <v>7.714</v>
      </c>
      <c r="U464" s="5" t="n">
        <v>0.268</v>
      </c>
      <c r="V464" s="5" t="n">
        <v>12.843</v>
      </c>
      <c r="W464" s="5" t="n">
        <v>0</v>
      </c>
      <c r="X464" s="5" t="n">
        <v>1</v>
      </c>
      <c r="Y464" s="5" t="n">
        <v>8.374000000000001</v>
      </c>
      <c r="Z464" s="5" t="n">
        <v>0.919</v>
      </c>
      <c r="AA464" s="5" t="n">
        <v>-7.527</v>
      </c>
      <c r="AB464" s="5" t="n">
        <v>0.846</v>
      </c>
      <c r="AC464" s="5" t="n">
        <v>0</v>
      </c>
      <c r="AD464" s="5" t="n">
        <v>0</v>
      </c>
      <c r="AE464" s="5" t="n">
        <v>9.016</v>
      </c>
      <c r="AF464" s="5" t="n">
        <v>1.753</v>
      </c>
      <c r="AG464" s="5" t="n">
        <v>-8.779999999999999</v>
      </c>
      <c r="AH464" s="5" t="n">
        <v>0.237</v>
      </c>
      <c r="AI464" s="5" t="n">
        <v>0</v>
      </c>
      <c r="AJ464" s="5" t="n">
        <v>0</v>
      </c>
      <c r="AK464" s="5" t="n">
        <v>12.873</v>
      </c>
      <c r="AL464" s="5" t="n">
        <v>6.073</v>
      </c>
      <c r="AM464" s="5" t="n">
        <v>-0.76</v>
      </c>
      <c r="AN464" s="5" t="n">
        <v>12.114</v>
      </c>
      <c r="AO464" s="5" t="n">
        <v>0</v>
      </c>
      <c r="AP464" s="5" t="n">
        <v>1</v>
      </c>
      <c r="AQ464" s="5" t="n">
        <v>0.749</v>
      </c>
      <c r="AR464" s="5" t="n">
        <v>0.129</v>
      </c>
      <c r="AS464" s="5" t="n">
        <v>-0.718</v>
      </c>
      <c r="AT464" s="5" t="n">
        <v>0.031</v>
      </c>
      <c r="AU464" s="5" t="n">
        <v>0</v>
      </c>
      <c r="AV464" s="5" t="n">
        <v>0</v>
      </c>
      <c r="AW464" s="5" t="n">
        <v>0.783</v>
      </c>
      <c r="AX464" s="5" t="n">
        <v>0.129</v>
      </c>
      <c r="AY464" s="5" t="n">
        <v>-0.751</v>
      </c>
      <c r="AZ464" s="5" t="n">
        <v>0.031</v>
      </c>
      <c r="BA464" s="5" t="n">
        <v>0</v>
      </c>
      <c r="BB464" s="5" t="n">
        <v>0</v>
      </c>
      <c r="BC464" s="5" t="n">
        <v>0.527</v>
      </c>
      <c r="BD464" s="5" t="n">
        <v>0.129</v>
      </c>
      <c r="BE464" s="5" t="n">
        <v>-0.513</v>
      </c>
      <c r="BF464" s="5" t="n">
        <v>0.014</v>
      </c>
      <c r="BG464" s="5" t="n">
        <v>0</v>
      </c>
      <c r="BH464" s="5" t="n">
        <v>0</v>
      </c>
      <c r="BI464" s="5" t="n">
        <v>0.64</v>
      </c>
      <c r="BJ464" s="5" t="n">
        <v>0.129</v>
      </c>
      <c r="BK464" s="5" t="n">
        <v>-0.621</v>
      </c>
      <c r="BL464" s="5" t="n">
        <v>0.019</v>
      </c>
      <c r="BM464" s="5" t="n">
        <v>0</v>
      </c>
      <c r="BN464" s="5" t="n">
        <v>0</v>
      </c>
      <c r="BO464" s="5" t="n">
        <v>0</v>
      </c>
      <c r="BP464" s="5" t="n">
        <v>-0.061</v>
      </c>
      <c r="BQ464" s="5" t="n">
        <v>0</v>
      </c>
      <c r="BR464" s="5" t="n">
        <v>0</v>
      </c>
      <c r="BS464" s="5" t="n">
        <v>1</v>
      </c>
      <c r="BT464" s="5" t="n">
        <v>0</v>
      </c>
      <c r="BU464" s="5" t="n">
        <v>-0.061</v>
      </c>
      <c r="BV464" s="5" t="n">
        <v>0.005</v>
      </c>
      <c r="BW464" s="5" t="n">
        <v>0</v>
      </c>
      <c r="BX464" s="5" t="n">
        <v>1</v>
      </c>
      <c r="BY464" s="5" t="n">
        <v>13.254</v>
      </c>
      <c r="BZ464" s="5" t="n">
        <v>0</v>
      </c>
      <c r="CA464" s="5" t="n">
        <v>13.254</v>
      </c>
      <c r="CB464" s="5" t="n">
        <v>0</v>
      </c>
      <c r="CC464" s="5" t="n">
        <v>87.07899999999999</v>
      </c>
      <c r="CD464" s="5" t="n">
        <v>7.95</v>
      </c>
      <c r="CE464" s="5" t="n">
        <v>-85.489</v>
      </c>
      <c r="CF464" s="5" t="n">
        <v>1.59</v>
      </c>
      <c r="CG464" s="5" t="n">
        <v>0</v>
      </c>
      <c r="CH464" s="5" t="n">
        <v>0</v>
      </c>
      <c r="CI464" s="5" t="n">
        <v>0</v>
      </c>
      <c r="CJ464" s="5" t="n">
        <v>0</v>
      </c>
      <c r="CK464" s="5" t="n">
        <v>0</v>
      </c>
      <c r="CL464" s="5" t="n">
        <v>0</v>
      </c>
      <c r="CM464" s="5" t="n">
        <v>0</v>
      </c>
      <c r="CN464" s="5" t="n">
        <v>0</v>
      </c>
      <c r="CO464" s="5" t="n">
        <v>0</v>
      </c>
      <c r="CP464" s="5" t="n">
        <v>0</v>
      </c>
      <c r="CQ464" s="5" t="n">
        <v>1.348</v>
      </c>
      <c r="CR464" s="5" t="n">
        <v>1</v>
      </c>
      <c r="CS464" s="5" t="n">
        <v>7.731</v>
      </c>
      <c r="CT464" s="5" t="n">
        <v>4.861</v>
      </c>
      <c r="CU464" s="5" t="n">
        <v>9.260999999999999</v>
      </c>
    </row>
    <row r="465">
      <c r="A465" s="5" t="inlineStr">
        <is>
          <t>LBY2024</t>
        </is>
      </c>
      <c r="B465" s="5" t="inlineStr">
        <is>
          <t>LBY</t>
        </is>
      </c>
      <c r="C465" s="5" t="inlineStr">
        <is>
          <t>LBY</t>
        </is>
      </c>
      <c r="D465" s="5" t="inlineStr">
        <is>
          <t>Libya</t>
        </is>
      </c>
      <c r="E465" s="5" t="n">
        <v>2024</v>
      </c>
      <c r="F465" s="5" t="n">
        <v>0</v>
      </c>
      <c r="G465" s="5" t="n">
        <v>5.575</v>
      </c>
      <c r="H465" s="5" t="n">
        <v>1.324</v>
      </c>
      <c r="I465" s="5" t="n">
        <v>0.208</v>
      </c>
      <c r="J465" s="5" t="n">
        <v>5.783</v>
      </c>
      <c r="K465" s="5" t="n">
        <v>0</v>
      </c>
      <c r="L465" s="5" t="n">
        <v>1</v>
      </c>
      <c r="M465" s="5" t="n">
        <v>7.124</v>
      </c>
      <c r="N465" s="5" t="n">
        <v>3.971</v>
      </c>
      <c r="O465" s="5" t="n">
        <v>0.176</v>
      </c>
      <c r="P465" s="5" t="n">
        <v>7.299</v>
      </c>
      <c r="Q465" s="5" t="n">
        <v>0</v>
      </c>
      <c r="R465" s="5" t="n">
        <v>1</v>
      </c>
      <c r="S465" s="5" t="n">
        <v>12.193</v>
      </c>
      <c r="T465" s="5" t="n">
        <v>7.942</v>
      </c>
      <c r="U465" s="5" t="n">
        <v>0.208</v>
      </c>
      <c r="V465" s="5" t="n">
        <v>12.401</v>
      </c>
      <c r="W465" s="5" t="n">
        <v>0</v>
      </c>
      <c r="X465" s="5" t="n">
        <v>1</v>
      </c>
      <c r="Y465" s="5" t="n">
        <v>8.26</v>
      </c>
      <c r="Z465" s="5" t="n">
        <v>0.906</v>
      </c>
      <c r="AA465" s="5" t="n">
        <v>-7.389</v>
      </c>
      <c r="AB465" s="5" t="n">
        <v>0.871</v>
      </c>
      <c r="AC465" s="5" t="n">
        <v>0</v>
      </c>
      <c r="AD465" s="5" t="n">
        <v>0</v>
      </c>
      <c r="AE465" s="5" t="n">
        <v>8.922000000000001</v>
      </c>
      <c r="AF465" s="5" t="n">
        <v>1.735</v>
      </c>
      <c r="AG465" s="5" t="n">
        <v>-8.678000000000001</v>
      </c>
      <c r="AH465" s="5" t="n">
        <v>0.244</v>
      </c>
      <c r="AI465" s="5" t="n">
        <v>0</v>
      </c>
      <c r="AJ465" s="5" t="n">
        <v>0</v>
      </c>
      <c r="AK465" s="5" t="n">
        <v>12.892</v>
      </c>
      <c r="AL465" s="5" t="n">
        <v>6.082</v>
      </c>
      <c r="AM465" s="5" t="n">
        <v>-0.696</v>
      </c>
      <c r="AN465" s="5" t="n">
        <v>12.197</v>
      </c>
      <c r="AO465" s="5" t="n">
        <v>0</v>
      </c>
      <c r="AP465" s="5" t="n">
        <v>1</v>
      </c>
      <c r="AQ465" s="5" t="n">
        <v>0.72</v>
      </c>
      <c r="AR465" s="5" t="n">
        <v>0.132</v>
      </c>
      <c r="AS465" s="5" t="n">
        <v>-0.6879999999999999</v>
      </c>
      <c r="AT465" s="5" t="n">
        <v>0.032</v>
      </c>
      <c r="AU465" s="5" t="n">
        <v>0</v>
      </c>
      <c r="AV465" s="5" t="n">
        <v>0</v>
      </c>
      <c r="AW465" s="5" t="n">
        <v>0.734</v>
      </c>
      <c r="AX465" s="5" t="n">
        <v>0.132</v>
      </c>
      <c r="AY465" s="5" t="n">
        <v>-0.702</v>
      </c>
      <c r="AZ465" s="5" t="n">
        <v>0.032</v>
      </c>
      <c r="BA465" s="5" t="n">
        <v>0</v>
      </c>
      <c r="BB465" s="5" t="n">
        <v>0</v>
      </c>
      <c r="BC465" s="5" t="n">
        <v>0.51</v>
      </c>
      <c r="BD465" s="5" t="n">
        <v>0.132</v>
      </c>
      <c r="BE465" s="5" t="n">
        <v>-0.496</v>
      </c>
      <c r="BF465" s="5" t="n">
        <v>0.014</v>
      </c>
      <c r="BG465" s="5" t="n">
        <v>0</v>
      </c>
      <c r="BH465" s="5" t="n">
        <v>0</v>
      </c>
      <c r="BI465" s="5" t="n">
        <v>0.652</v>
      </c>
      <c r="BJ465" s="5" t="n">
        <v>0.132</v>
      </c>
      <c r="BK465" s="5" t="n">
        <v>-0.633</v>
      </c>
      <c r="BL465" s="5" t="n">
        <v>0.019</v>
      </c>
      <c r="BM465" s="5" t="n">
        <v>0</v>
      </c>
      <c r="BN465" s="5" t="n">
        <v>0</v>
      </c>
      <c r="BO465" s="5" t="n">
        <v>0</v>
      </c>
      <c r="BP465" s="5" t="n">
        <v>-0.063</v>
      </c>
      <c r="BQ465" s="5" t="n">
        <v>0</v>
      </c>
      <c r="BR465" s="5" t="n">
        <v>0</v>
      </c>
      <c r="BS465" s="5" t="n">
        <v>1</v>
      </c>
      <c r="BT465" s="5" t="n">
        <v>0</v>
      </c>
      <c r="BU465" s="5" t="n">
        <v>-0.063</v>
      </c>
      <c r="BV465" s="5" t="n">
        <v>0.005</v>
      </c>
      <c r="BW465" s="5" t="n">
        <v>0</v>
      </c>
      <c r="BX465" s="5" t="n">
        <v>1</v>
      </c>
      <c r="BY465" s="5" t="n">
        <v>13.646</v>
      </c>
      <c r="BZ465" s="5" t="n">
        <v>0</v>
      </c>
      <c r="CA465" s="5" t="n">
        <v>13.646</v>
      </c>
      <c r="CB465" s="5" t="n">
        <v>0</v>
      </c>
      <c r="CC465" s="5" t="n">
        <v>86.38500000000001</v>
      </c>
      <c r="CD465" s="5" t="n">
        <v>7.95</v>
      </c>
      <c r="CE465" s="5" t="n">
        <v>-84.795</v>
      </c>
      <c r="CF465" s="5" t="n">
        <v>1.59</v>
      </c>
      <c r="CG465" s="5" t="n">
        <v>0</v>
      </c>
      <c r="CH465" s="5" t="n">
        <v>0</v>
      </c>
      <c r="CI465" s="5" t="n">
        <v>0</v>
      </c>
      <c r="CJ465" s="5" t="n">
        <v>0</v>
      </c>
      <c r="CK465" s="5" t="n">
        <v>0</v>
      </c>
      <c r="CL465" s="5" t="n">
        <v>0</v>
      </c>
      <c r="CM465" s="5" t="n">
        <v>0</v>
      </c>
      <c r="CN465" s="5" t="n">
        <v>0</v>
      </c>
      <c r="CO465" s="5" t="n">
        <v>0</v>
      </c>
      <c r="CP465" s="5" t="n">
        <v>0</v>
      </c>
      <c r="CQ465" s="5" t="n">
        <v>1.387</v>
      </c>
      <c r="CR465" s="5" t="n">
        <v>1</v>
      </c>
      <c r="CS465" s="5" t="n">
        <v>7.598</v>
      </c>
      <c r="CT465" s="5" t="n">
        <v>4.251</v>
      </c>
      <c r="CU465" s="5" t="n">
        <v>7.598</v>
      </c>
    </row>
    <row r="466">
      <c r="A466" s="5" t="inlineStr">
        <is>
          <t>LIE2021</t>
        </is>
      </c>
      <c r="B466" s="5" t="inlineStr">
        <is>
          <t>LIE</t>
        </is>
      </c>
      <c r="C466" s="5" t="inlineStr">
        <is>
          <t>LIE</t>
        </is>
      </c>
      <c r="D466" s="5" t="inlineStr">
        <is>
          <t>Liechtenstein</t>
        </is>
      </c>
      <c r="E466" s="5" t="n">
        <v>2021</v>
      </c>
      <c r="F466" s="5" t="n">
        <v>0.077</v>
      </c>
      <c r="G466" s="5" t="n">
        <v>5.553</v>
      </c>
      <c r="H466" s="5" t="n">
        <v>1.143</v>
      </c>
      <c r="I466" s="5" t="n">
        <v>3.278</v>
      </c>
      <c r="J466" s="5" t="n">
        <v>8.831</v>
      </c>
      <c r="K466" s="5" t="n">
        <v>0</v>
      </c>
      <c r="L466" s="5" t="n">
        <v>1</v>
      </c>
      <c r="M466" s="5" t="n">
        <v>7.964</v>
      </c>
      <c r="N466" s="5" t="n">
        <v>3.43</v>
      </c>
      <c r="O466" s="5" t="n">
        <v>3.269</v>
      </c>
      <c r="P466" s="5" t="n">
        <v>11.234</v>
      </c>
      <c r="Q466" s="5" t="n">
        <v>0</v>
      </c>
      <c r="R466" s="5" t="n">
        <v>1</v>
      </c>
      <c r="S466" s="5" t="n">
        <v>11.27</v>
      </c>
      <c r="T466" s="5" t="n">
        <v>6.86</v>
      </c>
      <c r="U466" s="5" t="n">
        <v>2.24</v>
      </c>
      <c r="V466" s="5" t="n">
        <v>14.55</v>
      </c>
      <c r="W466" s="5" t="n">
        <v>0.077</v>
      </c>
      <c r="X466" s="5" t="n">
        <v>1</v>
      </c>
      <c r="Y466" s="5" t="n">
        <v>27.896</v>
      </c>
      <c r="Z466" s="5" t="n">
        <v>3.081</v>
      </c>
      <c r="AA466" s="5" t="n">
        <v>-10.453</v>
      </c>
      <c r="AB466" s="5" t="n">
        <v>17.443</v>
      </c>
      <c r="AC466" s="5" t="n">
        <v>0</v>
      </c>
      <c r="AD466" s="5" t="n">
        <v>1</v>
      </c>
      <c r="AE466" s="5" t="n">
        <v>27.853</v>
      </c>
      <c r="AF466" s="5" t="n">
        <v>5.481</v>
      </c>
      <c r="AG466" s="5" t="n">
        <v>-10.41</v>
      </c>
      <c r="AH466" s="5" t="n">
        <v>17.443</v>
      </c>
      <c r="AI466" s="5" t="n">
        <v>0</v>
      </c>
      <c r="AJ466" s="5" t="n">
        <v>1</v>
      </c>
      <c r="AK466" s="5" t="n">
        <v>37.014</v>
      </c>
      <c r="AL466" s="5" t="n">
        <v>18.167</v>
      </c>
      <c r="AM466" s="5" t="n">
        <v>-15.073</v>
      </c>
      <c r="AN466" s="5" t="n">
        <v>23.631</v>
      </c>
      <c r="AO466" s="5" t="n">
        <v>0.077</v>
      </c>
      <c r="AP466" s="5" t="n">
        <v>1</v>
      </c>
      <c r="AQ466" s="5" t="n">
        <v>0.619</v>
      </c>
      <c r="AR466" s="5" t="n">
        <v>0.114</v>
      </c>
      <c r="AS466" s="5" t="n">
        <v>0.073</v>
      </c>
      <c r="AT466" s="5" t="n">
        <v>0.745</v>
      </c>
      <c r="AU466" s="5" t="n">
        <v>0.077</v>
      </c>
      <c r="AV466" s="5" t="n">
        <v>1</v>
      </c>
      <c r="AW466" s="5" t="n">
        <v>0.599</v>
      </c>
      <c r="AX466" s="5" t="n">
        <v>0.114</v>
      </c>
      <c r="AY466" s="5" t="n">
        <v>0.074</v>
      </c>
      <c r="AZ466" s="5" t="n">
        <v>0.725</v>
      </c>
      <c r="BA466" s="5" t="n">
        <v>0.077</v>
      </c>
      <c r="BB466" s="5" t="n">
        <v>1</v>
      </c>
      <c r="BC466" s="5" t="n">
        <v>0.439</v>
      </c>
      <c r="BD466" s="5" t="n">
        <v>0.114</v>
      </c>
      <c r="BE466" s="5" t="n">
        <v>0.046</v>
      </c>
      <c r="BF466" s="5" t="n">
        <v>0.523</v>
      </c>
      <c r="BG466" s="5" t="n">
        <v>0.077</v>
      </c>
      <c r="BH466" s="5" t="n">
        <v>1</v>
      </c>
      <c r="BI466" s="5" t="n">
        <v>0.505</v>
      </c>
      <c r="BJ466" s="5" t="n">
        <v>0.114</v>
      </c>
      <c r="BK466" s="5" t="n">
        <v>0.067</v>
      </c>
      <c r="BL466" s="5" t="n">
        <v>0.616</v>
      </c>
      <c r="BM466" s="5" t="n">
        <v>0.077</v>
      </c>
      <c r="BN466" s="5" t="n">
        <v>1</v>
      </c>
      <c r="BO466" s="5" t="n">
        <v>0</v>
      </c>
      <c r="BP466" s="5" t="n">
        <v>0</v>
      </c>
      <c r="BQ466" s="5" t="n">
        <v>0</v>
      </c>
      <c r="BR466" s="5" t="n">
        <v>0</v>
      </c>
      <c r="BS466" s="5" t="n">
        <v>1</v>
      </c>
      <c r="BT466" s="5" t="n">
        <v>0</v>
      </c>
      <c r="BU466" s="5" t="n">
        <v>0.016</v>
      </c>
      <c r="BV466" s="5" t="n">
        <v>0.248</v>
      </c>
      <c r="BW466" s="5" t="n">
        <v>0.077</v>
      </c>
      <c r="BX466" s="5" t="n">
        <v>1</v>
      </c>
      <c r="BY466" s="5" t="n">
        <v>11.787</v>
      </c>
      <c r="BZ466" s="5" t="n">
        <v>0</v>
      </c>
      <c r="CA466" s="5" t="n">
        <v>11.787</v>
      </c>
      <c r="CB466" s="5" t="n">
        <v>0</v>
      </c>
      <c r="CC466" s="5" t="n">
        <v>78.125</v>
      </c>
      <c r="CD466" s="5" t="n">
        <v>7.95</v>
      </c>
      <c r="CE466" s="5" t="n">
        <v>42.747</v>
      </c>
      <c r="CF466" s="5" t="n">
        <v>130.179</v>
      </c>
      <c r="CG466" s="5" t="n">
        <v>0.077</v>
      </c>
      <c r="CH466" s="5" t="n">
        <v>1</v>
      </c>
      <c r="CI466" s="5" t="n">
        <v>0</v>
      </c>
      <c r="CJ466" s="5" t="n">
        <v>0</v>
      </c>
      <c r="CK466" s="5" t="n">
        <v>0</v>
      </c>
      <c r="CL466" s="5" t="n">
        <v>0</v>
      </c>
      <c r="CM466" s="5" t="n">
        <v>0</v>
      </c>
      <c r="CN466" s="5" t="n">
        <v>0</v>
      </c>
      <c r="CO466" s="5" t="n">
        <v>0</v>
      </c>
      <c r="CP466" s="5" t="n">
        <v>0</v>
      </c>
      <c r="CQ466" s="5" t="n">
        <v>1.198</v>
      </c>
      <c r="CR466" s="5" t="n">
        <v>0</v>
      </c>
      <c r="CS466" s="5" t="n">
        <v>4.776</v>
      </c>
      <c r="CT466" s="5" t="n">
        <v>4.41</v>
      </c>
      <c r="CU466" s="5" t="n">
        <v>15.162</v>
      </c>
    </row>
    <row r="467">
      <c r="A467" s="5" t="inlineStr">
        <is>
          <t>LIE2022</t>
        </is>
      </c>
      <c r="B467" s="5" t="inlineStr">
        <is>
          <t>LIE</t>
        </is>
      </c>
      <c r="C467" s="5" t="inlineStr">
        <is>
          <t>LIE</t>
        </is>
      </c>
      <c r="D467" s="5" t="inlineStr">
        <is>
          <t>Liechtenstein</t>
        </is>
      </c>
      <c r="E467" s="5" t="n">
        <v>2022</v>
      </c>
      <c r="F467" s="5" t="n">
        <v>0.077</v>
      </c>
      <c r="G467" s="5" t="n">
        <v>7.077</v>
      </c>
      <c r="H467" s="5" t="n">
        <v>1.235</v>
      </c>
      <c r="I467" s="5" t="n">
        <v>8.454000000000001</v>
      </c>
      <c r="J467" s="5" t="n">
        <v>15.531</v>
      </c>
      <c r="K467" s="5" t="n">
        <v>0</v>
      </c>
      <c r="L467" s="5" t="n">
        <v>1</v>
      </c>
      <c r="M467" s="5" t="n">
        <v>9.782999999999999</v>
      </c>
      <c r="N467" s="5" t="n">
        <v>3.704</v>
      </c>
      <c r="O467" s="5" t="n">
        <v>8.411</v>
      </c>
      <c r="P467" s="5" t="n">
        <v>18.194</v>
      </c>
      <c r="Q467" s="5" t="n">
        <v>0</v>
      </c>
      <c r="R467" s="5" t="n">
        <v>1</v>
      </c>
      <c r="S467" s="5" t="n">
        <v>13.25</v>
      </c>
      <c r="T467" s="5" t="n">
        <v>7.408</v>
      </c>
      <c r="U467" s="5" t="n">
        <v>11.56</v>
      </c>
      <c r="V467" s="5" t="n">
        <v>26.569</v>
      </c>
      <c r="W467" s="5" t="n">
        <v>0.077</v>
      </c>
      <c r="X467" s="5" t="n">
        <v>1</v>
      </c>
      <c r="Y467" s="5" t="n">
        <v>44.151</v>
      </c>
      <c r="Z467" s="5" t="n">
        <v>4.632</v>
      </c>
      <c r="AA467" s="5" t="n">
        <v>-8.944000000000001</v>
      </c>
      <c r="AB467" s="5" t="n">
        <v>35.207</v>
      </c>
      <c r="AC467" s="5" t="n">
        <v>0</v>
      </c>
      <c r="AD467" s="5" t="n">
        <v>1</v>
      </c>
      <c r="AE467" s="5" t="n">
        <v>44.199</v>
      </c>
      <c r="AF467" s="5" t="n">
        <v>8.194000000000001</v>
      </c>
      <c r="AG467" s="5" t="n">
        <v>-8.99</v>
      </c>
      <c r="AH467" s="5" t="n">
        <v>35.209</v>
      </c>
      <c r="AI467" s="5" t="n">
        <v>0</v>
      </c>
      <c r="AJ467" s="5" t="n">
        <v>1</v>
      </c>
      <c r="AK467" s="5" t="n">
        <v>53.909</v>
      </c>
      <c r="AL467" s="5" t="n">
        <v>25.744</v>
      </c>
      <c r="AM467" s="5" t="n">
        <v>-13.26</v>
      </c>
      <c r="AN467" s="5" t="n">
        <v>43.778</v>
      </c>
      <c r="AO467" s="5" t="n">
        <v>0.077</v>
      </c>
      <c r="AP467" s="5" t="n">
        <v>1</v>
      </c>
      <c r="AQ467" s="5" t="n">
        <v>0.861</v>
      </c>
      <c r="AR467" s="5" t="n">
        <v>0.123</v>
      </c>
      <c r="AS467" s="5" t="n">
        <v>0.312</v>
      </c>
      <c r="AT467" s="5" t="n">
        <v>1.256</v>
      </c>
      <c r="AU467" s="5" t="n">
        <v>0.077</v>
      </c>
      <c r="AV467" s="5" t="n">
        <v>1</v>
      </c>
      <c r="AW467" s="5" t="n">
        <v>0.986</v>
      </c>
      <c r="AX467" s="5" t="n">
        <v>0.123</v>
      </c>
      <c r="AY467" s="5" t="n">
        <v>0.345</v>
      </c>
      <c r="AZ467" s="5" t="n">
        <v>1.425</v>
      </c>
      <c r="BA467" s="5" t="n">
        <v>0.077</v>
      </c>
      <c r="BB467" s="5" t="n">
        <v>1</v>
      </c>
      <c r="BC467" s="5" t="n">
        <v>0.598</v>
      </c>
      <c r="BD467" s="5" t="n">
        <v>0.123</v>
      </c>
      <c r="BE467" s="5" t="n">
        <v>0.22</v>
      </c>
      <c r="BF467" s="5" t="n">
        <v>0.876</v>
      </c>
      <c r="BG467" s="5" t="n">
        <v>0.077</v>
      </c>
      <c r="BH467" s="5" t="n">
        <v>1</v>
      </c>
      <c r="BI467" s="5" t="n">
        <v>0.612</v>
      </c>
      <c r="BJ467" s="5" t="n">
        <v>0.123</v>
      </c>
      <c r="BK467" s="5" t="n">
        <v>0.314</v>
      </c>
      <c r="BL467" s="5" t="n">
        <v>0.993</v>
      </c>
      <c r="BM467" s="5" t="n">
        <v>0.077</v>
      </c>
      <c r="BN467" s="5" t="n">
        <v>1</v>
      </c>
      <c r="BO467" s="5" t="n">
        <v>0</v>
      </c>
      <c r="BP467" s="5" t="n">
        <v>0</v>
      </c>
      <c r="BQ467" s="5" t="n">
        <v>0</v>
      </c>
      <c r="BR467" s="5" t="n">
        <v>0</v>
      </c>
      <c r="BS467" s="5" t="n">
        <v>1</v>
      </c>
      <c r="BT467" s="5" t="n">
        <v>0</v>
      </c>
      <c r="BU467" s="5" t="n">
        <v>0.016</v>
      </c>
      <c r="BV467" s="5" t="n">
        <v>0.238</v>
      </c>
      <c r="BW467" s="5" t="n">
        <v>0.077</v>
      </c>
      <c r="BX467" s="5" t="n">
        <v>1</v>
      </c>
      <c r="BY467" s="5" t="n">
        <v>12.729</v>
      </c>
      <c r="BZ467" s="5" t="n">
        <v>0</v>
      </c>
      <c r="CA467" s="5" t="n">
        <v>12.729</v>
      </c>
      <c r="CB467" s="5" t="n">
        <v>0</v>
      </c>
      <c r="CC467" s="5" t="n">
        <v>97.90000000000001</v>
      </c>
      <c r="CD467" s="5" t="n">
        <v>7.95</v>
      </c>
      <c r="CE467" s="5" t="n">
        <v>43.51</v>
      </c>
      <c r="CF467" s="5" t="n">
        <v>151.435</v>
      </c>
      <c r="CG467" s="5" t="n">
        <v>0.077</v>
      </c>
      <c r="CH467" s="5" t="n">
        <v>1</v>
      </c>
      <c r="CI467" s="5" t="n">
        <v>0</v>
      </c>
      <c r="CJ467" s="5" t="n">
        <v>0</v>
      </c>
      <c r="CK467" s="5" t="n">
        <v>0</v>
      </c>
      <c r="CL467" s="5" t="n">
        <v>0</v>
      </c>
      <c r="CM467" s="5" t="n">
        <v>0</v>
      </c>
      <c r="CN467" s="5" t="n">
        <v>0</v>
      </c>
      <c r="CO467" s="5" t="n">
        <v>0</v>
      </c>
      <c r="CP467" s="5" t="n">
        <v>0</v>
      </c>
      <c r="CQ467" s="5" t="n">
        <v>1.294</v>
      </c>
      <c r="CR467" s="5" t="n">
        <v>0</v>
      </c>
      <c r="CS467" s="5" t="n">
        <v>5.158</v>
      </c>
      <c r="CT467" s="5" t="n">
        <v>5.842</v>
      </c>
      <c r="CU467" s="5" t="n">
        <v>31.326</v>
      </c>
    </row>
    <row r="468">
      <c r="A468" s="5" t="inlineStr">
        <is>
          <t>LIE2023</t>
        </is>
      </c>
      <c r="B468" s="5" t="inlineStr">
        <is>
          <t>LIE</t>
        </is>
      </c>
      <c r="C468" s="5" t="inlineStr">
        <is>
          <t>LIE</t>
        </is>
      </c>
      <c r="D468" s="5" t="inlineStr">
        <is>
          <t>Liechtenstein</t>
        </is>
      </c>
      <c r="E468" s="5" t="n">
        <v>2023</v>
      </c>
      <c r="F468" s="5" t="n">
        <v>0.077</v>
      </c>
      <c r="G468" s="5" t="n">
        <v>4.752</v>
      </c>
      <c r="H468" s="5" t="n">
        <v>1.286</v>
      </c>
      <c r="I468" s="5" t="n">
        <v>9.773999999999999</v>
      </c>
      <c r="J468" s="5" t="n">
        <v>14.526</v>
      </c>
      <c r="K468" s="5" t="n">
        <v>0</v>
      </c>
      <c r="L468" s="5" t="n">
        <v>1</v>
      </c>
      <c r="M468" s="5" t="n">
        <v>7.886</v>
      </c>
      <c r="N468" s="5" t="n">
        <v>3.857</v>
      </c>
      <c r="O468" s="5" t="n">
        <v>9.721</v>
      </c>
      <c r="P468" s="5" t="n">
        <v>17.607</v>
      </c>
      <c r="Q468" s="5" t="n">
        <v>0</v>
      </c>
      <c r="R468" s="5" t="n">
        <v>1</v>
      </c>
      <c r="S468" s="5" t="n">
        <v>11.18</v>
      </c>
      <c r="T468" s="5" t="n">
        <v>7.714</v>
      </c>
      <c r="U468" s="5" t="n">
        <v>12.154</v>
      </c>
      <c r="V468" s="5" t="n">
        <v>24.918</v>
      </c>
      <c r="W468" s="5" t="n">
        <v>0.077</v>
      </c>
      <c r="X468" s="5" t="n">
        <v>1</v>
      </c>
      <c r="Y468" s="5" t="n">
        <v>24.499</v>
      </c>
      <c r="Z468" s="5" t="n">
        <v>2.744</v>
      </c>
      <c r="AA468" s="5" t="n">
        <v>23.233</v>
      </c>
      <c r="AB468" s="5" t="n">
        <v>47.732</v>
      </c>
      <c r="AC468" s="5" t="n">
        <v>0</v>
      </c>
      <c r="AD468" s="5" t="n">
        <v>1</v>
      </c>
      <c r="AE468" s="5" t="n">
        <v>24.598</v>
      </c>
      <c r="AF468" s="5" t="n">
        <v>4.899</v>
      </c>
      <c r="AG468" s="5" t="n">
        <v>23.137</v>
      </c>
      <c r="AH468" s="5" t="n">
        <v>47.734</v>
      </c>
      <c r="AI468" s="5" t="n">
        <v>0</v>
      </c>
      <c r="AJ468" s="5" t="n">
        <v>1</v>
      </c>
      <c r="AK468" s="5" t="n">
        <v>34.613</v>
      </c>
      <c r="AL468" s="5" t="n">
        <v>17.146</v>
      </c>
      <c r="AM468" s="5" t="n">
        <v>21.899</v>
      </c>
      <c r="AN468" s="5" t="n">
        <v>60.863</v>
      </c>
      <c r="AO468" s="5" t="n">
        <v>0.077</v>
      </c>
      <c r="AP468" s="5" t="n">
        <v>1</v>
      </c>
      <c r="AQ468" s="5" t="n">
        <v>0.76</v>
      </c>
      <c r="AR468" s="5" t="n">
        <v>0.129</v>
      </c>
      <c r="AS468" s="5" t="n">
        <v>0.324</v>
      </c>
      <c r="AT468" s="5" t="n">
        <v>1.158</v>
      </c>
      <c r="AU468" s="5" t="n">
        <v>0.077</v>
      </c>
      <c r="AV468" s="5" t="n">
        <v>1</v>
      </c>
      <c r="AW468" s="5" t="n">
        <v>0.8110000000000001</v>
      </c>
      <c r="AX468" s="5" t="n">
        <v>0.129</v>
      </c>
      <c r="AY468" s="5" t="n">
        <v>0.358</v>
      </c>
      <c r="AZ468" s="5" t="n">
        <v>1.248</v>
      </c>
      <c r="BA468" s="5" t="n">
        <v>0.077</v>
      </c>
      <c r="BB468" s="5" t="n">
        <v>1</v>
      </c>
      <c r="BC468" s="5" t="n">
        <v>0.535</v>
      </c>
      <c r="BD468" s="5" t="n">
        <v>0.129</v>
      </c>
      <c r="BE468" s="5" t="n">
        <v>0.23</v>
      </c>
      <c r="BF468" s="5" t="n">
        <v>0.8169999999999999</v>
      </c>
      <c r="BG468" s="5" t="n">
        <v>0.077</v>
      </c>
      <c r="BH468" s="5" t="n">
        <v>1</v>
      </c>
      <c r="BI468" s="5" t="n">
        <v>0.579</v>
      </c>
      <c r="BJ468" s="5" t="n">
        <v>0.129</v>
      </c>
      <c r="BK468" s="5" t="n">
        <v>0.33</v>
      </c>
      <c r="BL468" s="5" t="n">
        <v>0.972</v>
      </c>
      <c r="BM468" s="5" t="n">
        <v>0.077</v>
      </c>
      <c r="BN468" s="5" t="n">
        <v>1</v>
      </c>
      <c r="BO468" s="5" t="n">
        <v>0</v>
      </c>
      <c r="BP468" s="5" t="n">
        <v>0</v>
      </c>
      <c r="BQ468" s="5" t="n">
        <v>0</v>
      </c>
      <c r="BR468" s="5" t="n">
        <v>0</v>
      </c>
      <c r="BS468" s="5" t="n">
        <v>1</v>
      </c>
      <c r="BT468" s="5" t="n">
        <v>0</v>
      </c>
      <c r="BU468" s="5" t="n">
        <v>0.017</v>
      </c>
      <c r="BV468" s="5" t="n">
        <v>0.429</v>
      </c>
      <c r="BW468" s="5" t="n">
        <v>0.077</v>
      </c>
      <c r="BX468" s="5" t="n">
        <v>1</v>
      </c>
      <c r="BY468" s="5" t="n">
        <v>13.254</v>
      </c>
      <c r="BZ468" s="5" t="n">
        <v>0</v>
      </c>
      <c r="CA468" s="5" t="n">
        <v>13.254</v>
      </c>
      <c r="CB468" s="5" t="n">
        <v>0</v>
      </c>
      <c r="CC468" s="5" t="n">
        <v>83.248</v>
      </c>
      <c r="CD468" s="5" t="n">
        <v>7.95</v>
      </c>
      <c r="CE468" s="5" t="n">
        <v>49.955</v>
      </c>
      <c r="CF468" s="5" t="n">
        <v>142.247</v>
      </c>
      <c r="CG468" s="5" t="n">
        <v>0.077</v>
      </c>
      <c r="CH468" s="5" t="n">
        <v>1</v>
      </c>
      <c r="CI468" s="5" t="n">
        <v>0</v>
      </c>
      <c r="CJ468" s="5" t="n">
        <v>0</v>
      </c>
      <c r="CK468" s="5" t="n">
        <v>0</v>
      </c>
      <c r="CL468" s="5" t="n">
        <v>0</v>
      </c>
      <c r="CM468" s="5" t="n">
        <v>0</v>
      </c>
      <c r="CN468" s="5" t="n">
        <v>0</v>
      </c>
      <c r="CO468" s="5" t="n">
        <v>0</v>
      </c>
      <c r="CP468" s="5" t="n">
        <v>0</v>
      </c>
      <c r="CQ468" s="5" t="n">
        <v>1.348</v>
      </c>
      <c r="CR468" s="5" t="n">
        <v>0</v>
      </c>
      <c r="CS468" s="5" t="n">
        <v>5.37</v>
      </c>
      <c r="CT468" s="5" t="n">
        <v>3.466</v>
      </c>
      <c r="CU468" s="5" t="n">
        <v>11.622</v>
      </c>
    </row>
    <row r="469">
      <c r="A469" s="5" t="inlineStr">
        <is>
          <t>LIE2024</t>
        </is>
      </c>
      <c r="B469" s="5" t="inlineStr">
        <is>
          <t>LIE</t>
        </is>
      </c>
      <c r="C469" s="5" t="inlineStr">
        <is>
          <t>LIE</t>
        </is>
      </c>
      <c r="D469" s="5" t="inlineStr">
        <is>
          <t>Liechtenstein</t>
        </is>
      </c>
      <c r="E469" s="5" t="n">
        <v>2024</v>
      </c>
      <c r="F469" s="5" t="n">
        <v>0.077</v>
      </c>
      <c r="G469" s="5" t="n">
        <v>4.351</v>
      </c>
      <c r="H469" s="5" t="n">
        <v>1.324</v>
      </c>
      <c r="I469" s="5" t="n">
        <v>6.411</v>
      </c>
      <c r="J469" s="5" t="n">
        <v>10.762</v>
      </c>
      <c r="K469" s="5" t="n">
        <v>0</v>
      </c>
      <c r="L469" s="5" t="n">
        <v>1</v>
      </c>
      <c r="M469" s="5" t="n">
        <v>7.124</v>
      </c>
      <c r="N469" s="5" t="n">
        <v>3.971</v>
      </c>
      <c r="O469" s="5" t="n">
        <v>6.375</v>
      </c>
      <c r="P469" s="5" t="n">
        <v>13.499</v>
      </c>
      <c r="Q469" s="5" t="n">
        <v>0</v>
      </c>
      <c r="R469" s="5" t="n">
        <v>1</v>
      </c>
      <c r="S469" s="5" t="n">
        <v>10.969</v>
      </c>
      <c r="T469" s="5" t="n">
        <v>7.942</v>
      </c>
      <c r="U469" s="5" t="n">
        <v>12.675</v>
      </c>
      <c r="V469" s="5" t="n">
        <v>25.2</v>
      </c>
      <c r="W469" s="5" t="n">
        <v>0.077</v>
      </c>
      <c r="X469" s="5" t="n">
        <v>1</v>
      </c>
      <c r="Y469" s="5" t="n">
        <v>24.941</v>
      </c>
      <c r="Z469" s="5" t="n">
        <v>3.149</v>
      </c>
      <c r="AA469" s="5" t="n">
        <v>10.573</v>
      </c>
      <c r="AB469" s="5" t="n">
        <v>35.514</v>
      </c>
      <c r="AC469" s="5" t="n">
        <v>0</v>
      </c>
      <c r="AD469" s="5" t="n">
        <v>1</v>
      </c>
      <c r="AE469" s="5" t="n">
        <v>24.941</v>
      </c>
      <c r="AF469" s="5" t="n">
        <v>5.464</v>
      </c>
      <c r="AG469" s="5" t="n">
        <v>10.574</v>
      </c>
      <c r="AH469" s="5" t="n">
        <v>35.516</v>
      </c>
      <c r="AI469" s="5" t="n">
        <v>0</v>
      </c>
      <c r="AJ469" s="5" t="n">
        <v>1</v>
      </c>
      <c r="AK469" s="5" t="n">
        <v>36.821</v>
      </c>
      <c r="AL469" s="5" t="n">
        <v>18.728</v>
      </c>
      <c r="AM469" s="5" t="n">
        <v>6.906</v>
      </c>
      <c r="AN469" s="5" t="n">
        <v>47.094</v>
      </c>
      <c r="AO469" s="5" t="n">
        <v>0.077</v>
      </c>
      <c r="AP469" s="5" t="n">
        <v>1</v>
      </c>
      <c r="AQ469" s="5" t="n">
        <v>0.724</v>
      </c>
      <c r="AR469" s="5" t="n">
        <v>0.132</v>
      </c>
      <c r="AS469" s="5" t="n">
        <v>0.337</v>
      </c>
      <c r="AT469" s="5" t="n">
        <v>1.131</v>
      </c>
      <c r="AU469" s="5" t="n">
        <v>0.077</v>
      </c>
      <c r="AV469" s="5" t="n">
        <v>1</v>
      </c>
      <c r="AW469" s="5" t="n">
        <v>0.75</v>
      </c>
      <c r="AX469" s="5" t="n">
        <v>0.132</v>
      </c>
      <c r="AY469" s="5" t="n">
        <v>0.371</v>
      </c>
      <c r="AZ469" s="5" t="n">
        <v>1.195</v>
      </c>
      <c r="BA469" s="5" t="n">
        <v>0.077</v>
      </c>
      <c r="BB469" s="5" t="n">
        <v>1</v>
      </c>
      <c r="BC469" s="5" t="n">
        <v>0.513</v>
      </c>
      <c r="BD469" s="5" t="n">
        <v>0.132</v>
      </c>
      <c r="BE469" s="5" t="n">
        <v>0.239</v>
      </c>
      <c r="BF469" s="5" t="n">
        <v>0.802</v>
      </c>
      <c r="BG469" s="5" t="n">
        <v>0.077</v>
      </c>
      <c r="BH469" s="5" t="n">
        <v>1</v>
      </c>
      <c r="BI469" s="5" t="n">
        <v>0.591</v>
      </c>
      <c r="BJ469" s="5" t="n">
        <v>0.132</v>
      </c>
      <c r="BK469" s="5" t="n">
        <v>0.345</v>
      </c>
      <c r="BL469" s="5" t="n">
        <v>0.998</v>
      </c>
      <c r="BM469" s="5" t="n">
        <v>0.077</v>
      </c>
      <c r="BN469" s="5" t="n">
        <v>1</v>
      </c>
      <c r="BO469" s="5" t="n">
        <v>0</v>
      </c>
      <c r="BP469" s="5" t="n">
        <v>0</v>
      </c>
      <c r="BQ469" s="5" t="n">
        <v>0</v>
      </c>
      <c r="BR469" s="5" t="n">
        <v>0</v>
      </c>
      <c r="BS469" s="5" t="n">
        <v>1</v>
      </c>
      <c r="BT469" s="5" t="n">
        <v>0</v>
      </c>
      <c r="BU469" s="5" t="n">
        <v>0.017</v>
      </c>
      <c r="BV469" s="5" t="n">
        <v>0.341</v>
      </c>
      <c r="BW469" s="5" t="n">
        <v>0.077</v>
      </c>
      <c r="BX469" s="5" t="n">
        <v>1</v>
      </c>
      <c r="BY469" s="5" t="n">
        <v>13.646</v>
      </c>
      <c r="BZ469" s="5" t="n">
        <v>0</v>
      </c>
      <c r="CA469" s="5" t="n">
        <v>13.646</v>
      </c>
      <c r="CB469" s="5" t="n">
        <v>0</v>
      </c>
      <c r="CC469" s="5" t="n">
        <v>82.58799999999999</v>
      </c>
      <c r="CD469" s="5" t="n">
        <v>7.95</v>
      </c>
      <c r="CE469" s="5" t="n">
        <v>33.79</v>
      </c>
      <c r="CF469" s="5" t="n">
        <v>124.039</v>
      </c>
      <c r="CG469" s="5" t="n">
        <v>0.077</v>
      </c>
      <c r="CH469" s="5" t="n">
        <v>1</v>
      </c>
      <c r="CI469" s="5" t="n">
        <v>0</v>
      </c>
      <c r="CJ469" s="5" t="n">
        <v>0</v>
      </c>
      <c r="CK469" s="5" t="n">
        <v>0</v>
      </c>
      <c r="CL469" s="5" t="n">
        <v>0</v>
      </c>
      <c r="CM469" s="5" t="n">
        <v>0</v>
      </c>
      <c r="CN469" s="5" t="n">
        <v>0</v>
      </c>
      <c r="CO469" s="5" t="n">
        <v>0</v>
      </c>
      <c r="CP469" s="5" t="n">
        <v>0</v>
      </c>
      <c r="CQ469" s="5" t="n">
        <v>1.387</v>
      </c>
      <c r="CR469" s="5" t="n">
        <v>0</v>
      </c>
      <c r="CS469" s="5" t="n">
        <v>5.529</v>
      </c>
      <c r="CT469" s="5" t="n">
        <v>3.027</v>
      </c>
      <c r="CU469" s="5" t="n">
        <v>10.168</v>
      </c>
    </row>
    <row r="470">
      <c r="A470" s="5" t="inlineStr">
        <is>
          <t>LTU2021</t>
        </is>
      </c>
      <c r="B470" s="5" t="inlineStr">
        <is>
          <t>LTU</t>
        </is>
      </c>
      <c r="C470" s="5" t="inlineStr">
        <is>
          <t>LTU</t>
        </is>
      </c>
      <c r="D470" s="5" t="inlineStr">
        <is>
          <t>Lithuania</t>
        </is>
      </c>
      <c r="E470" s="5" t="n">
        <v>2021</v>
      </c>
      <c r="F470" s="5" t="n">
        <v>0.21</v>
      </c>
      <c r="G470" s="5" t="n">
        <v>4.161</v>
      </c>
      <c r="H470" s="5" t="n">
        <v>1.085</v>
      </c>
      <c r="I470" s="5" t="n">
        <v>0.629</v>
      </c>
      <c r="J470" s="5" t="n">
        <v>4.79</v>
      </c>
      <c r="K470" s="5" t="n">
        <v>0</v>
      </c>
      <c r="L470" s="5" t="n">
        <v>1</v>
      </c>
      <c r="M470" s="5" t="n">
        <v>7.446</v>
      </c>
      <c r="N470" s="5" t="n">
        <v>3.254</v>
      </c>
      <c r="O470" s="5" t="n">
        <v>0.718</v>
      </c>
      <c r="P470" s="5" t="n">
        <v>8.164</v>
      </c>
      <c r="Q470" s="5" t="n">
        <v>0</v>
      </c>
      <c r="R470" s="5" t="n">
        <v>1</v>
      </c>
      <c r="S470" s="5" t="n">
        <v>9.584</v>
      </c>
      <c r="T470" s="5" t="n">
        <v>6.508</v>
      </c>
      <c r="U470" s="5" t="n">
        <v>0.276</v>
      </c>
      <c r="V470" s="5" t="n">
        <v>11.93</v>
      </c>
      <c r="W470" s="5" t="n">
        <v>0.21</v>
      </c>
      <c r="X470" s="5" t="n">
        <v>1</v>
      </c>
      <c r="Y470" s="5" t="n">
        <v>10.282</v>
      </c>
      <c r="Z470" s="5" t="n">
        <v>1.136</v>
      </c>
      <c r="AA470" s="5" t="n">
        <v>6.572</v>
      </c>
      <c r="AB470" s="5" t="n">
        <v>16.854</v>
      </c>
      <c r="AC470" s="5" t="n">
        <v>0</v>
      </c>
      <c r="AD470" s="5" t="n">
        <v>1</v>
      </c>
      <c r="AE470" s="5" t="n">
        <v>10.239</v>
      </c>
      <c r="AF470" s="5" t="n">
        <v>2.015</v>
      </c>
      <c r="AG470" s="5" t="n">
        <v>6.616</v>
      </c>
      <c r="AH470" s="5" t="n">
        <v>16.854</v>
      </c>
      <c r="AI470" s="5" t="n">
        <v>0</v>
      </c>
      <c r="AJ470" s="5" t="n">
        <v>1</v>
      </c>
      <c r="AK470" s="5" t="n">
        <v>14.812</v>
      </c>
      <c r="AL470" s="5" t="n">
        <v>7.27</v>
      </c>
      <c r="AM470" s="5" t="n">
        <v>-5.467</v>
      </c>
      <c r="AN470" s="5" t="n">
        <v>11.308</v>
      </c>
      <c r="AO470" s="5" t="n">
        <v>0.21</v>
      </c>
      <c r="AP470" s="5" t="n">
        <v>1</v>
      </c>
      <c r="AQ470" s="5" t="n">
        <v>0.619</v>
      </c>
      <c r="AR470" s="5" t="n">
        <v>0.114</v>
      </c>
      <c r="AS470" s="5" t="n">
        <v>0.635</v>
      </c>
      <c r="AT470" s="5" t="n">
        <v>1.517</v>
      </c>
      <c r="AU470" s="5" t="n">
        <v>0.21</v>
      </c>
      <c r="AV470" s="5" t="n">
        <v>1</v>
      </c>
      <c r="AW470" s="5" t="n">
        <v>0.599</v>
      </c>
      <c r="AX470" s="5" t="n">
        <v>0.114</v>
      </c>
      <c r="AY470" s="5" t="n">
        <v>0.554</v>
      </c>
      <c r="AZ470" s="5" t="n">
        <v>1.395</v>
      </c>
      <c r="BA470" s="5" t="n">
        <v>0.21</v>
      </c>
      <c r="BB470" s="5" t="n">
        <v>1</v>
      </c>
      <c r="BC470" s="5" t="n">
        <v>0.439</v>
      </c>
      <c r="BD470" s="5" t="n">
        <v>0.114</v>
      </c>
      <c r="BE470" s="5" t="n">
        <v>0.18</v>
      </c>
      <c r="BF470" s="5" t="n">
        <v>0.749</v>
      </c>
      <c r="BG470" s="5" t="n">
        <v>0.21</v>
      </c>
      <c r="BH470" s="5" t="n">
        <v>1</v>
      </c>
      <c r="BI470" s="5" t="n">
        <v>0.505</v>
      </c>
      <c r="BJ470" s="5" t="n">
        <v>0.114</v>
      </c>
      <c r="BK470" s="5" t="n">
        <v>0.08599999999999999</v>
      </c>
      <c r="BL470" s="5" t="n">
        <v>0.715</v>
      </c>
      <c r="BM470" s="5" t="n">
        <v>0.21</v>
      </c>
      <c r="BN470" s="5" t="n">
        <v>1</v>
      </c>
      <c r="BO470" s="5" t="n">
        <v>0</v>
      </c>
      <c r="BP470" s="5" t="n">
        <v>0.013</v>
      </c>
      <c r="BQ470" s="5" t="n">
        <v>0.107</v>
      </c>
      <c r="BR470" s="5" t="n">
        <v>0</v>
      </c>
      <c r="BS470" s="5" t="n">
        <v>1</v>
      </c>
      <c r="BT470" s="5" t="n">
        <v>0</v>
      </c>
      <c r="BU470" s="5" t="n">
        <v>0.012</v>
      </c>
      <c r="BV470" s="5" t="n">
        <v>0.167</v>
      </c>
      <c r="BW470" s="5" t="n">
        <v>0.21</v>
      </c>
      <c r="BX470" s="5" t="n">
        <v>1</v>
      </c>
      <c r="BY470" s="5" t="n">
        <v>11.787</v>
      </c>
      <c r="BZ470" s="5" t="n">
        <v>0</v>
      </c>
      <c r="CA470" s="5" t="n">
        <v>11.787</v>
      </c>
      <c r="CB470" s="5" t="n">
        <v>0</v>
      </c>
      <c r="CC470" s="5" t="n">
        <v>78.125</v>
      </c>
      <c r="CD470" s="5" t="n">
        <v>7.95</v>
      </c>
      <c r="CE470" s="5" t="n">
        <v>18.405</v>
      </c>
      <c r="CF470" s="5" t="n">
        <v>116.802</v>
      </c>
      <c r="CG470" s="5" t="n">
        <v>0.21</v>
      </c>
      <c r="CH470" s="5" t="n">
        <v>1</v>
      </c>
      <c r="CI470" s="5" t="n">
        <v>0</v>
      </c>
      <c r="CJ470" s="5" t="n">
        <v>0</v>
      </c>
      <c r="CK470" s="5" t="n">
        <v>0</v>
      </c>
      <c r="CL470" s="5" t="n">
        <v>0</v>
      </c>
      <c r="CM470" s="5" t="n">
        <v>0</v>
      </c>
      <c r="CN470" s="5" t="n">
        <v>0</v>
      </c>
      <c r="CO470" s="5" t="n">
        <v>0</v>
      </c>
      <c r="CP470" s="5" t="n">
        <v>0.103</v>
      </c>
      <c r="CQ470" s="5" t="n">
        <v>1.198</v>
      </c>
      <c r="CR470" s="5" t="n">
        <v>0</v>
      </c>
      <c r="CS470" s="5" t="n">
        <v>4.776</v>
      </c>
      <c r="CT470" s="5" t="n">
        <v>3.291</v>
      </c>
      <c r="CU470" s="5" t="n">
        <v>9.837999999999999</v>
      </c>
    </row>
    <row r="471">
      <c r="A471" s="5" t="inlineStr">
        <is>
          <t>LTU2022</t>
        </is>
      </c>
      <c r="B471" s="5" t="inlineStr">
        <is>
          <t>LTU</t>
        </is>
      </c>
      <c r="C471" s="5" t="inlineStr">
        <is>
          <t>LTU</t>
        </is>
      </c>
      <c r="D471" s="5" t="inlineStr">
        <is>
          <t>Lithuania</t>
        </is>
      </c>
      <c r="E471" s="5" t="n">
        <v>2022</v>
      </c>
      <c r="F471" s="5" t="n">
        <v>0.21</v>
      </c>
      <c r="G471" s="5" t="n">
        <v>7.093</v>
      </c>
      <c r="H471" s="5" t="n">
        <v>1.235</v>
      </c>
      <c r="I471" s="5" t="n">
        <v>8.541</v>
      </c>
      <c r="J471" s="5" t="n">
        <v>15.634</v>
      </c>
      <c r="K471" s="5" t="n">
        <v>0</v>
      </c>
      <c r="L471" s="5" t="n">
        <v>1</v>
      </c>
      <c r="M471" s="5" t="n">
        <v>9.782999999999999</v>
      </c>
      <c r="N471" s="5" t="n">
        <v>3.704</v>
      </c>
      <c r="O471" s="5" t="n">
        <v>8.52</v>
      </c>
      <c r="P471" s="5" t="n">
        <v>18.303</v>
      </c>
      <c r="Q471" s="5" t="n">
        <v>0</v>
      </c>
      <c r="R471" s="5" t="n">
        <v>1</v>
      </c>
      <c r="S471" s="5" t="n">
        <v>13.266</v>
      </c>
      <c r="T471" s="5" t="n">
        <v>7.408</v>
      </c>
      <c r="U471" s="5" t="n">
        <v>0.579</v>
      </c>
      <c r="V471" s="5" t="n">
        <v>16.497</v>
      </c>
      <c r="W471" s="5" t="n">
        <v>0.21</v>
      </c>
      <c r="X471" s="5" t="n">
        <v>1</v>
      </c>
      <c r="Y471" s="5" t="n">
        <v>27.254</v>
      </c>
      <c r="Z471" s="5" t="n">
        <v>2.859</v>
      </c>
      <c r="AA471" s="5" t="n">
        <v>10.709</v>
      </c>
      <c r="AB471" s="5" t="n">
        <v>37.963</v>
      </c>
      <c r="AC471" s="5" t="n">
        <v>0</v>
      </c>
      <c r="AD471" s="5" t="n">
        <v>1</v>
      </c>
      <c r="AE471" s="5" t="n">
        <v>27.302</v>
      </c>
      <c r="AF471" s="5" t="n">
        <v>5.061</v>
      </c>
      <c r="AG471" s="5" t="n">
        <v>10.661</v>
      </c>
      <c r="AH471" s="5" t="n">
        <v>37.963</v>
      </c>
      <c r="AI471" s="5" t="n">
        <v>0</v>
      </c>
      <c r="AJ471" s="5" t="n">
        <v>1</v>
      </c>
      <c r="AK471" s="5" t="n">
        <v>32.241</v>
      </c>
      <c r="AL471" s="5" t="n">
        <v>15.396</v>
      </c>
      <c r="AM471" s="5" t="n">
        <v>-9.576000000000001</v>
      </c>
      <c r="AN471" s="5" t="n">
        <v>27.424</v>
      </c>
      <c r="AO471" s="5" t="n">
        <v>0.21</v>
      </c>
      <c r="AP471" s="5" t="n">
        <v>1</v>
      </c>
      <c r="AQ471" s="5" t="n">
        <v>0.861</v>
      </c>
      <c r="AR471" s="5" t="n">
        <v>0.123</v>
      </c>
      <c r="AS471" s="5" t="n">
        <v>0.625</v>
      </c>
      <c r="AT471" s="5" t="n">
        <v>1.799</v>
      </c>
      <c r="AU471" s="5" t="n">
        <v>0.21</v>
      </c>
      <c r="AV471" s="5" t="n">
        <v>1</v>
      </c>
      <c r="AW471" s="5" t="n">
        <v>0.986</v>
      </c>
      <c r="AX471" s="5" t="n">
        <v>0.123</v>
      </c>
      <c r="AY471" s="5" t="n">
        <v>0.537</v>
      </c>
      <c r="AZ471" s="5" t="n">
        <v>1.843</v>
      </c>
      <c r="BA471" s="5" t="n">
        <v>0.21</v>
      </c>
      <c r="BB471" s="5" t="n">
        <v>1</v>
      </c>
      <c r="BC471" s="5" t="n">
        <v>0.598</v>
      </c>
      <c r="BD471" s="5" t="n">
        <v>0.123</v>
      </c>
      <c r="BE471" s="5" t="n">
        <v>0.054</v>
      </c>
      <c r="BF471" s="5" t="n">
        <v>0.789</v>
      </c>
      <c r="BG471" s="5" t="n">
        <v>0.21</v>
      </c>
      <c r="BH471" s="5" t="n">
        <v>1</v>
      </c>
      <c r="BI471" s="5" t="n">
        <v>0.612</v>
      </c>
      <c r="BJ471" s="5" t="n">
        <v>0.123</v>
      </c>
      <c r="BK471" s="5" t="n">
        <v>0.414</v>
      </c>
      <c r="BL471" s="5" t="n">
        <v>1.242</v>
      </c>
      <c r="BM471" s="5" t="n">
        <v>0.21</v>
      </c>
      <c r="BN471" s="5" t="n">
        <v>1</v>
      </c>
      <c r="BO471" s="5" t="n">
        <v>0</v>
      </c>
      <c r="BP471" s="5" t="n">
        <v>0.002</v>
      </c>
      <c r="BQ471" s="5" t="n">
        <v>0.229</v>
      </c>
      <c r="BR471" s="5" t="n">
        <v>0</v>
      </c>
      <c r="BS471" s="5" t="n">
        <v>1</v>
      </c>
      <c r="BT471" s="5" t="n">
        <v>0</v>
      </c>
      <c r="BU471" s="5" t="n">
        <v>0.002</v>
      </c>
      <c r="BV471" s="5" t="n">
        <v>0.207</v>
      </c>
      <c r="BW471" s="5" t="n">
        <v>0.21</v>
      </c>
      <c r="BX471" s="5" t="n">
        <v>1</v>
      </c>
      <c r="BY471" s="5" t="n">
        <v>12.729</v>
      </c>
      <c r="BZ471" s="5" t="n">
        <v>0</v>
      </c>
      <c r="CA471" s="5" t="n">
        <v>12.729</v>
      </c>
      <c r="CB471" s="5" t="n">
        <v>0</v>
      </c>
      <c r="CC471" s="5" t="n">
        <v>97.90000000000001</v>
      </c>
      <c r="CD471" s="5" t="n">
        <v>7.95</v>
      </c>
      <c r="CE471" s="5" t="n">
        <v>98.617</v>
      </c>
      <c r="CF471" s="5" t="n">
        <v>237.786</v>
      </c>
      <c r="CG471" s="5" t="n">
        <v>0.21</v>
      </c>
      <c r="CH471" s="5" t="n">
        <v>1</v>
      </c>
      <c r="CI471" s="5" t="n">
        <v>0</v>
      </c>
      <c r="CJ471" s="5" t="n">
        <v>0</v>
      </c>
      <c r="CK471" s="5" t="n">
        <v>0</v>
      </c>
      <c r="CL471" s="5" t="n">
        <v>0</v>
      </c>
      <c r="CM471" s="5" t="n">
        <v>0</v>
      </c>
      <c r="CN471" s="5" t="n">
        <v>0</v>
      </c>
      <c r="CO471" s="5" t="n">
        <v>0</v>
      </c>
      <c r="CP471" s="5" t="n">
        <v>0</v>
      </c>
      <c r="CQ471" s="5" t="n">
        <v>1.294</v>
      </c>
      <c r="CR471" s="5" t="n">
        <v>0</v>
      </c>
      <c r="CS471" s="5" t="n">
        <v>5.158</v>
      </c>
      <c r="CT471" s="5" t="n">
        <v>5.858</v>
      </c>
      <c r="CU471" s="5" t="n">
        <v>26.718</v>
      </c>
    </row>
    <row r="472">
      <c r="A472" s="5" t="inlineStr">
        <is>
          <t>LTU2023</t>
        </is>
      </c>
      <c r="B472" s="5" t="inlineStr">
        <is>
          <t>LTU</t>
        </is>
      </c>
      <c r="C472" s="5" t="inlineStr">
        <is>
          <t>LTU</t>
        </is>
      </c>
      <c r="D472" s="5" t="inlineStr">
        <is>
          <t>Lithuania</t>
        </is>
      </c>
      <c r="E472" s="5" t="n">
        <v>2023</v>
      </c>
      <c r="F472" s="5" t="n">
        <v>0.21</v>
      </c>
      <c r="G472" s="5" t="n">
        <v>6.244</v>
      </c>
      <c r="H472" s="5" t="n">
        <v>1.207</v>
      </c>
      <c r="I472" s="5" t="n">
        <v>9.898</v>
      </c>
      <c r="J472" s="5" t="n">
        <v>16.143</v>
      </c>
      <c r="K472" s="5" t="n">
        <v>0</v>
      </c>
      <c r="L472" s="5" t="n">
        <v>1</v>
      </c>
      <c r="M472" s="5" t="n">
        <v>7.318</v>
      </c>
      <c r="N472" s="5" t="n">
        <v>3.62</v>
      </c>
      <c r="O472" s="5" t="n">
        <v>9.855</v>
      </c>
      <c r="P472" s="5" t="n">
        <v>17.174</v>
      </c>
      <c r="Q472" s="5" t="n">
        <v>0</v>
      </c>
      <c r="R472" s="5" t="n">
        <v>1</v>
      </c>
      <c r="S472" s="5" t="n">
        <v>12.277</v>
      </c>
      <c r="T472" s="5" t="n">
        <v>7.239</v>
      </c>
      <c r="U472" s="5" t="n">
        <v>0.755</v>
      </c>
      <c r="V472" s="5" t="n">
        <v>15.41</v>
      </c>
      <c r="W472" s="5" t="n">
        <v>0.21</v>
      </c>
      <c r="X472" s="5" t="n">
        <v>1</v>
      </c>
      <c r="Y472" s="5" t="n">
        <v>24.357</v>
      </c>
      <c r="Z472" s="5" t="n">
        <v>2.728</v>
      </c>
      <c r="AA472" s="5" t="n">
        <v>1.014</v>
      </c>
      <c r="AB472" s="5" t="n">
        <v>25.371</v>
      </c>
      <c r="AC472" s="5" t="n">
        <v>0</v>
      </c>
      <c r="AD472" s="5" t="n">
        <v>1</v>
      </c>
      <c r="AE472" s="5" t="n">
        <v>24.456</v>
      </c>
      <c r="AF472" s="5" t="n">
        <v>4.871</v>
      </c>
      <c r="AG472" s="5" t="n">
        <v>0.915</v>
      </c>
      <c r="AH472" s="5" t="n">
        <v>25.371</v>
      </c>
      <c r="AI472" s="5" t="n">
        <v>0</v>
      </c>
      <c r="AJ472" s="5" t="n">
        <v>1</v>
      </c>
      <c r="AK472" s="5" t="n">
        <v>29.599</v>
      </c>
      <c r="AL472" s="5" t="n">
        <v>14.662</v>
      </c>
      <c r="AM472" s="5" t="n">
        <v>11.385</v>
      </c>
      <c r="AN472" s="5" t="n">
        <v>49.591</v>
      </c>
      <c r="AO472" s="5" t="n">
        <v>0.21</v>
      </c>
      <c r="AP472" s="5" t="n">
        <v>1</v>
      </c>
      <c r="AQ472" s="5" t="n">
        <v>0.76</v>
      </c>
      <c r="AR472" s="5" t="n">
        <v>0.129</v>
      </c>
      <c r="AS472" s="5" t="n">
        <v>0.598</v>
      </c>
      <c r="AT472" s="5" t="n">
        <v>1.644</v>
      </c>
      <c r="AU472" s="5" t="n">
        <v>0.21</v>
      </c>
      <c r="AV472" s="5" t="n">
        <v>1</v>
      </c>
      <c r="AW472" s="5" t="n">
        <v>0.8110000000000001</v>
      </c>
      <c r="AX472" s="5" t="n">
        <v>0.129</v>
      </c>
      <c r="AY472" s="5" t="n">
        <v>0.526</v>
      </c>
      <c r="AZ472" s="5" t="n">
        <v>1.618</v>
      </c>
      <c r="BA472" s="5" t="n">
        <v>0.21</v>
      </c>
      <c r="BB472" s="5" t="n">
        <v>1</v>
      </c>
      <c r="BC472" s="5" t="n">
        <v>0.535</v>
      </c>
      <c r="BD472" s="5" t="n">
        <v>0.129</v>
      </c>
      <c r="BE472" s="5" t="n">
        <v>0.006</v>
      </c>
      <c r="BF472" s="5" t="n">
        <v>0.654</v>
      </c>
      <c r="BG472" s="5" t="n">
        <v>0.21</v>
      </c>
      <c r="BH472" s="5" t="n">
        <v>1</v>
      </c>
      <c r="BI472" s="5" t="n">
        <v>0.579</v>
      </c>
      <c r="BJ472" s="5" t="n">
        <v>0.129</v>
      </c>
      <c r="BK472" s="5" t="n">
        <v>0.279</v>
      </c>
      <c r="BL472" s="5" t="n">
        <v>1.038</v>
      </c>
      <c r="BM472" s="5" t="n">
        <v>0.21</v>
      </c>
      <c r="BN472" s="5" t="n">
        <v>1</v>
      </c>
      <c r="BO472" s="5" t="n">
        <v>0</v>
      </c>
      <c r="BP472" s="5" t="n">
        <v>-0.008</v>
      </c>
      <c r="BQ472" s="5" t="n">
        <v>0.138</v>
      </c>
      <c r="BR472" s="5" t="n">
        <v>0</v>
      </c>
      <c r="BS472" s="5" t="n">
        <v>1</v>
      </c>
      <c r="BT472" s="5" t="n">
        <v>0</v>
      </c>
      <c r="BU472" s="5" t="n">
        <v>-0.008999999999999999</v>
      </c>
      <c r="BV472" s="5" t="n">
        <v>0.273</v>
      </c>
      <c r="BW472" s="5" t="n">
        <v>0.21</v>
      </c>
      <c r="BX472" s="5" t="n">
        <v>1</v>
      </c>
      <c r="BY472" s="5" t="n">
        <v>13.254</v>
      </c>
      <c r="BZ472" s="5" t="n">
        <v>0</v>
      </c>
      <c r="CA472" s="5" t="n">
        <v>13.254</v>
      </c>
      <c r="CB472" s="5" t="n">
        <v>0</v>
      </c>
      <c r="CC472" s="5" t="n">
        <v>83.248</v>
      </c>
      <c r="CD472" s="5" t="n">
        <v>7.95</v>
      </c>
      <c r="CE472" s="5" t="n">
        <v>92.075</v>
      </c>
      <c r="CF472" s="5" t="n">
        <v>212.14</v>
      </c>
      <c r="CG472" s="5" t="n">
        <v>0.21</v>
      </c>
      <c r="CH472" s="5" t="n">
        <v>1</v>
      </c>
      <c r="CI472" s="5" t="n">
        <v>0</v>
      </c>
      <c r="CJ472" s="5" t="n">
        <v>0</v>
      </c>
      <c r="CK472" s="5" t="n">
        <v>0</v>
      </c>
      <c r="CL472" s="5" t="n">
        <v>0</v>
      </c>
      <c r="CM472" s="5" t="n">
        <v>0</v>
      </c>
      <c r="CN472" s="5" t="n">
        <v>0</v>
      </c>
      <c r="CO472" s="5" t="n">
        <v>0</v>
      </c>
      <c r="CP472" s="5" t="n">
        <v>0.123</v>
      </c>
      <c r="CQ472" s="5" t="n">
        <v>1.348</v>
      </c>
      <c r="CR472" s="5" t="n">
        <v>0</v>
      </c>
      <c r="CS472" s="5" t="n">
        <v>5.37</v>
      </c>
      <c r="CT472" s="5" t="n">
        <v>5.556</v>
      </c>
      <c r="CU472" s="5" t="n">
        <v>23.771</v>
      </c>
    </row>
    <row r="473">
      <c r="A473" s="5" t="inlineStr">
        <is>
          <t>LTU2024</t>
        </is>
      </c>
      <c r="B473" s="5" t="inlineStr">
        <is>
          <t>LTU</t>
        </is>
      </c>
      <c r="C473" s="5" t="inlineStr">
        <is>
          <t>LTU</t>
        </is>
      </c>
      <c r="D473" s="5" t="inlineStr">
        <is>
          <t>Lithuania</t>
        </is>
      </c>
      <c r="E473" s="5" t="n">
        <v>2024</v>
      </c>
      <c r="F473" s="5" t="n">
        <v>0.21</v>
      </c>
      <c r="G473" s="5" t="n">
        <v>5.582</v>
      </c>
      <c r="H473" s="5" t="n">
        <v>1.242</v>
      </c>
      <c r="I473" s="5" t="n">
        <v>6.487</v>
      </c>
      <c r="J473" s="5" t="n">
        <v>12.069</v>
      </c>
      <c r="K473" s="5" t="n">
        <v>0</v>
      </c>
      <c r="L473" s="5" t="n">
        <v>1</v>
      </c>
      <c r="M473" s="5" t="n">
        <v>6.662</v>
      </c>
      <c r="N473" s="5" t="n">
        <v>3.726</v>
      </c>
      <c r="O473" s="5" t="n">
        <v>6.49</v>
      </c>
      <c r="P473" s="5" t="n">
        <v>13.152</v>
      </c>
      <c r="Q473" s="5" t="n">
        <v>0</v>
      </c>
      <c r="R473" s="5" t="n">
        <v>1</v>
      </c>
      <c r="S473" s="5" t="n">
        <v>11.793</v>
      </c>
      <c r="T473" s="5" t="n">
        <v>7.453</v>
      </c>
      <c r="U473" s="5" t="n">
        <v>0.823</v>
      </c>
      <c r="V473" s="5" t="n">
        <v>14.841</v>
      </c>
      <c r="W473" s="5" t="n">
        <v>0.21</v>
      </c>
      <c r="X473" s="5" t="n">
        <v>1</v>
      </c>
      <c r="Y473" s="5" t="n">
        <v>12.917</v>
      </c>
      <c r="Z473" s="5" t="n">
        <v>1.631</v>
      </c>
      <c r="AA473" s="5" t="n">
        <v>4.143</v>
      </c>
      <c r="AB473" s="5" t="n">
        <v>17.06</v>
      </c>
      <c r="AC473" s="5" t="n">
        <v>0</v>
      </c>
      <c r="AD473" s="5" t="n">
        <v>1</v>
      </c>
      <c r="AE473" s="5" t="n">
        <v>12.917</v>
      </c>
      <c r="AF473" s="5" t="n">
        <v>2.83</v>
      </c>
      <c r="AG473" s="5" t="n">
        <v>4.143</v>
      </c>
      <c r="AH473" s="5" t="n">
        <v>17.06</v>
      </c>
      <c r="AI473" s="5" t="n">
        <v>0</v>
      </c>
      <c r="AJ473" s="5" t="n">
        <v>1</v>
      </c>
      <c r="AK473" s="5" t="n">
        <v>18.212</v>
      </c>
      <c r="AL473" s="5" t="n">
        <v>9.263</v>
      </c>
      <c r="AM473" s="5" t="n">
        <v>-1.627</v>
      </c>
      <c r="AN473" s="5" t="n">
        <v>20.067</v>
      </c>
      <c r="AO473" s="5" t="n">
        <v>0.21</v>
      </c>
      <c r="AP473" s="5" t="n">
        <v>1</v>
      </c>
      <c r="AQ473" s="5" t="n">
        <v>0.724</v>
      </c>
      <c r="AR473" s="5" t="n">
        <v>0.132</v>
      </c>
      <c r="AS473" s="5" t="n">
        <v>0.576</v>
      </c>
      <c r="AT473" s="5" t="n">
        <v>1.574</v>
      </c>
      <c r="AU473" s="5" t="n">
        <v>0.21</v>
      </c>
      <c r="AV473" s="5" t="n">
        <v>1</v>
      </c>
      <c r="AW473" s="5" t="n">
        <v>0.75</v>
      </c>
      <c r="AX473" s="5" t="n">
        <v>0.132</v>
      </c>
      <c r="AY473" s="5" t="n">
        <v>0.553</v>
      </c>
      <c r="AZ473" s="5" t="n">
        <v>1.576</v>
      </c>
      <c r="BA473" s="5" t="n">
        <v>0.21</v>
      </c>
      <c r="BB473" s="5" t="n">
        <v>1</v>
      </c>
      <c r="BC473" s="5" t="n">
        <v>0.513</v>
      </c>
      <c r="BD473" s="5" t="n">
        <v>0.132</v>
      </c>
      <c r="BE473" s="5" t="n">
        <v>0.064</v>
      </c>
      <c r="BF473" s="5" t="n">
        <v>0.698</v>
      </c>
      <c r="BG473" s="5" t="n">
        <v>0.21</v>
      </c>
      <c r="BH473" s="5" t="n">
        <v>1</v>
      </c>
      <c r="BI473" s="5" t="n">
        <v>0.591</v>
      </c>
      <c r="BJ473" s="5" t="n">
        <v>0.132</v>
      </c>
      <c r="BK473" s="5" t="n">
        <v>0.219</v>
      </c>
      <c r="BL473" s="5" t="n">
        <v>0.981</v>
      </c>
      <c r="BM473" s="5" t="n">
        <v>0.21</v>
      </c>
      <c r="BN473" s="5" t="n">
        <v>1</v>
      </c>
      <c r="BO473" s="5" t="n">
        <v>0</v>
      </c>
      <c r="BP473" s="5" t="n">
        <v>0</v>
      </c>
      <c r="BQ473" s="5" t="n">
        <v>0.156</v>
      </c>
      <c r="BR473" s="5" t="n">
        <v>0</v>
      </c>
      <c r="BS473" s="5" t="n">
        <v>1</v>
      </c>
      <c r="BT473" s="5" t="n">
        <v>0</v>
      </c>
      <c r="BU473" s="5" t="n">
        <v>0</v>
      </c>
      <c r="BV473" s="5" t="n">
        <v>0.241</v>
      </c>
      <c r="BW473" s="5" t="n">
        <v>0.21</v>
      </c>
      <c r="BX473" s="5" t="n">
        <v>1</v>
      </c>
      <c r="BY473" s="5" t="n">
        <v>13.646</v>
      </c>
      <c r="BZ473" s="5" t="n">
        <v>0</v>
      </c>
      <c r="CA473" s="5" t="n">
        <v>13.646</v>
      </c>
      <c r="CB473" s="5" t="n">
        <v>0</v>
      </c>
      <c r="CC473" s="5" t="n">
        <v>82.58799999999999</v>
      </c>
      <c r="CD473" s="5" t="n">
        <v>7.95</v>
      </c>
      <c r="CE473" s="5" t="n">
        <v>74.059</v>
      </c>
      <c r="CF473" s="5" t="n">
        <v>189.543</v>
      </c>
      <c r="CG473" s="5" t="n">
        <v>0.21</v>
      </c>
      <c r="CH473" s="5" t="n">
        <v>1</v>
      </c>
      <c r="CI473" s="5" t="n">
        <v>0</v>
      </c>
      <c r="CJ473" s="5" t="n">
        <v>0</v>
      </c>
      <c r="CK473" s="5" t="n">
        <v>0</v>
      </c>
      <c r="CL473" s="5" t="n">
        <v>0</v>
      </c>
      <c r="CM473" s="5" t="n">
        <v>0</v>
      </c>
      <c r="CN473" s="5" t="n">
        <v>0</v>
      </c>
      <c r="CO473" s="5" t="n">
        <v>0</v>
      </c>
      <c r="CP473" s="5" t="n">
        <v>0.123</v>
      </c>
      <c r="CQ473" s="5" t="n">
        <v>1.387</v>
      </c>
      <c r="CR473" s="5" t="n">
        <v>0</v>
      </c>
      <c r="CS473" s="5" t="n">
        <v>5.529</v>
      </c>
      <c r="CT473" s="5" t="n">
        <v>4.755</v>
      </c>
      <c r="CU473" s="5" t="n">
        <v>11.45</v>
      </c>
    </row>
    <row r="474">
      <c r="A474" s="5" t="inlineStr">
        <is>
          <t>LUX2021</t>
        </is>
      </c>
      <c r="B474" s="5" t="inlineStr">
        <is>
          <t>LUX</t>
        </is>
      </c>
      <c r="C474" s="5" t="inlineStr">
        <is>
          <t>LUX</t>
        </is>
      </c>
      <c r="D474" s="5" t="inlineStr">
        <is>
          <t>Luxembourg</t>
        </is>
      </c>
      <c r="E474" s="5" t="n">
        <v>2021</v>
      </c>
      <c r="F474" s="5" t="n">
        <v>0.17</v>
      </c>
      <c r="G474" s="5" t="n">
        <v>20.242</v>
      </c>
      <c r="H474" s="5" t="n">
        <v>1.128</v>
      </c>
      <c r="I474" s="5" t="n">
        <v>2.388</v>
      </c>
      <c r="J474" s="5" t="n">
        <v>22.63</v>
      </c>
      <c r="K474" s="5" t="n">
        <v>0</v>
      </c>
      <c r="L474" s="5" t="n">
        <v>1</v>
      </c>
      <c r="M474" s="5" t="n">
        <v>7.832</v>
      </c>
      <c r="N474" s="5" t="n">
        <v>3.385</v>
      </c>
      <c r="O474" s="5" t="n">
        <v>2.638</v>
      </c>
      <c r="P474" s="5" t="n">
        <v>10.47</v>
      </c>
      <c r="Q474" s="5" t="n">
        <v>0</v>
      </c>
      <c r="R474" s="5" t="n">
        <v>1</v>
      </c>
      <c r="S474" s="5" t="n">
        <v>25.883</v>
      </c>
      <c r="T474" s="5" t="n">
        <v>6.77</v>
      </c>
      <c r="U474" s="5" t="n">
        <v>0</v>
      </c>
      <c r="V474" s="5" t="n">
        <v>30.284</v>
      </c>
      <c r="W474" s="5" t="n">
        <v>0.17</v>
      </c>
      <c r="X474" s="5" t="n">
        <v>1</v>
      </c>
      <c r="Y474" s="5" t="n">
        <v>18.008</v>
      </c>
      <c r="Z474" s="5" t="n">
        <v>1.989</v>
      </c>
      <c r="AA474" s="5" t="n">
        <v>-3.858</v>
      </c>
      <c r="AB474" s="5" t="n">
        <v>14.15</v>
      </c>
      <c r="AC474" s="5" t="n">
        <v>0</v>
      </c>
      <c r="AD474" s="5" t="n">
        <v>1</v>
      </c>
      <c r="AE474" s="5" t="n">
        <v>17.964</v>
      </c>
      <c r="AF474" s="5" t="n">
        <v>3.535</v>
      </c>
      <c r="AG474" s="5" t="n">
        <v>-3.815</v>
      </c>
      <c r="AH474" s="5" t="n">
        <v>14.15</v>
      </c>
      <c r="AI474" s="5" t="n">
        <v>0</v>
      </c>
      <c r="AJ474" s="5" t="n">
        <v>1</v>
      </c>
      <c r="AK474" s="5" t="n">
        <v>22.537</v>
      </c>
      <c r="AL474" s="5" t="n">
        <v>11.061</v>
      </c>
      <c r="AM474" s="5" t="n">
        <v>-7.409</v>
      </c>
      <c r="AN474" s="5" t="n">
        <v>17.7</v>
      </c>
      <c r="AO474" s="5" t="n">
        <v>0</v>
      </c>
      <c r="AP474" s="5" t="n">
        <v>1</v>
      </c>
      <c r="AQ474" s="5" t="n">
        <v>0.619</v>
      </c>
      <c r="AR474" s="5" t="n">
        <v>0.114</v>
      </c>
      <c r="AS474" s="5" t="n">
        <v>0.727</v>
      </c>
      <c r="AT474" s="5" t="n">
        <v>1.575</v>
      </c>
      <c r="AU474" s="5" t="n">
        <v>0.17</v>
      </c>
      <c r="AV474" s="5" t="n">
        <v>1</v>
      </c>
      <c r="AW474" s="5" t="n">
        <v>0.599</v>
      </c>
      <c r="AX474" s="5" t="n">
        <v>0.114</v>
      </c>
      <c r="AY474" s="5" t="n">
        <v>0.638</v>
      </c>
      <c r="AZ474" s="5" t="n">
        <v>1.447</v>
      </c>
      <c r="BA474" s="5" t="n">
        <v>0.17</v>
      </c>
      <c r="BB474" s="5" t="n">
        <v>1</v>
      </c>
      <c r="BC474" s="5" t="n">
        <v>0.439</v>
      </c>
      <c r="BD474" s="5" t="n">
        <v>0.114</v>
      </c>
      <c r="BE474" s="5" t="n">
        <v>0.213</v>
      </c>
      <c r="BF474" s="5" t="n">
        <v>0.763</v>
      </c>
      <c r="BG474" s="5" t="n">
        <v>0.17</v>
      </c>
      <c r="BH474" s="5" t="n">
        <v>1</v>
      </c>
      <c r="BI474" s="5" t="n">
        <v>0.505</v>
      </c>
      <c r="BJ474" s="5" t="n">
        <v>0.114</v>
      </c>
      <c r="BK474" s="5" t="n">
        <v>0.166</v>
      </c>
      <c r="BL474" s="5" t="n">
        <v>0.785</v>
      </c>
      <c r="BM474" s="5" t="n">
        <v>0.17</v>
      </c>
      <c r="BN474" s="5" t="n">
        <v>1</v>
      </c>
      <c r="BO474" s="5" t="n">
        <v>0</v>
      </c>
      <c r="BP474" s="5" t="n">
        <v>0</v>
      </c>
      <c r="BQ474" s="5" t="n">
        <v>0.07000000000000001</v>
      </c>
      <c r="BR474" s="5" t="n">
        <v>0</v>
      </c>
      <c r="BS474" s="5" t="n">
        <v>1</v>
      </c>
      <c r="BT474" s="5" t="n">
        <v>0</v>
      </c>
      <c r="BU474" s="5" t="n">
        <v>0.044</v>
      </c>
      <c r="BV474" s="5" t="n">
        <v>0.235</v>
      </c>
      <c r="BW474" s="5" t="n">
        <v>0.17</v>
      </c>
      <c r="BX474" s="5" t="n">
        <v>0.833</v>
      </c>
      <c r="BY474" s="5" t="n">
        <v>11.787</v>
      </c>
      <c r="BZ474" s="5" t="n">
        <v>0</v>
      </c>
      <c r="CA474" s="5" t="n">
        <v>11.787</v>
      </c>
      <c r="CB474" s="5" t="n">
        <v>0</v>
      </c>
      <c r="CC474" s="5" t="n">
        <v>78.125</v>
      </c>
      <c r="CD474" s="5" t="n">
        <v>7.95</v>
      </c>
      <c r="CE474" s="5" t="n">
        <v>38.814</v>
      </c>
      <c r="CF474" s="5" t="n">
        <v>136.818</v>
      </c>
      <c r="CG474" s="5" t="n">
        <v>0.17</v>
      </c>
      <c r="CH474" s="5" t="n">
        <v>1</v>
      </c>
      <c r="CI474" s="5" t="n">
        <v>0</v>
      </c>
      <c r="CJ474" s="5" t="n">
        <v>0</v>
      </c>
      <c r="CK474" s="5" t="n">
        <v>0</v>
      </c>
      <c r="CL474" s="5" t="n">
        <v>0</v>
      </c>
      <c r="CM474" s="5" t="n">
        <v>0</v>
      </c>
      <c r="CN474" s="5" t="n">
        <v>0</v>
      </c>
      <c r="CO474" s="5" t="n">
        <v>0</v>
      </c>
      <c r="CP474" s="5" t="n">
        <v>0.026</v>
      </c>
      <c r="CQ474" s="5" t="n">
        <v>1.198</v>
      </c>
      <c r="CR474" s="5" t="n">
        <v>0</v>
      </c>
      <c r="CS474" s="5" t="n">
        <v>4.776</v>
      </c>
      <c r="CT474" s="5" t="n">
        <v>19.598</v>
      </c>
      <c r="CU474" s="5" t="n">
        <v>8.483000000000001</v>
      </c>
    </row>
    <row r="475">
      <c r="A475" s="5" t="inlineStr">
        <is>
          <t>LUX2022</t>
        </is>
      </c>
      <c r="B475" s="5" t="inlineStr">
        <is>
          <t>LUX</t>
        </is>
      </c>
      <c r="C475" s="5" t="inlineStr">
        <is>
          <t>LUX</t>
        </is>
      </c>
      <c r="D475" s="5" t="inlineStr">
        <is>
          <t>Luxembourg</t>
        </is>
      </c>
      <c r="E475" s="5" t="n">
        <v>2022</v>
      </c>
      <c r="F475" s="5" t="n">
        <v>0.17</v>
      </c>
      <c r="G475" s="5" t="n">
        <v>51.306</v>
      </c>
      <c r="H475" s="5" t="n">
        <v>1.235</v>
      </c>
      <c r="I475" s="5" t="n">
        <v>8.414</v>
      </c>
      <c r="J475" s="5" t="n">
        <v>59.72</v>
      </c>
      <c r="K475" s="5" t="n">
        <v>0</v>
      </c>
      <c r="L475" s="5" t="n">
        <v>1</v>
      </c>
      <c r="M475" s="5" t="n">
        <v>9.782999999999999</v>
      </c>
      <c r="N475" s="5" t="n">
        <v>3.704</v>
      </c>
      <c r="O475" s="5" t="n">
        <v>8.696</v>
      </c>
      <c r="P475" s="5" t="n">
        <v>18.479</v>
      </c>
      <c r="Q475" s="5" t="n">
        <v>0</v>
      </c>
      <c r="R475" s="5" t="n">
        <v>1</v>
      </c>
      <c r="S475" s="5" t="n">
        <v>57.479</v>
      </c>
      <c r="T475" s="5" t="n">
        <v>7.408</v>
      </c>
      <c r="U475" s="5" t="n">
        <v>4.097</v>
      </c>
      <c r="V475" s="5" t="n">
        <v>71.149</v>
      </c>
      <c r="W475" s="5" t="n">
        <v>0.17</v>
      </c>
      <c r="X475" s="5" t="n">
        <v>1</v>
      </c>
      <c r="Y475" s="5" t="n">
        <v>17.17</v>
      </c>
      <c r="Z475" s="5" t="n">
        <v>1.801</v>
      </c>
      <c r="AA475" s="5" t="n">
        <v>15.647</v>
      </c>
      <c r="AB475" s="5" t="n">
        <v>32.817</v>
      </c>
      <c r="AC475" s="5" t="n">
        <v>0</v>
      </c>
      <c r="AD475" s="5" t="n">
        <v>1</v>
      </c>
      <c r="AE475" s="5" t="n">
        <v>17.218</v>
      </c>
      <c r="AF475" s="5" t="n">
        <v>3.192</v>
      </c>
      <c r="AG475" s="5" t="n">
        <v>15.599</v>
      </c>
      <c r="AH475" s="5" t="n">
        <v>32.817</v>
      </c>
      <c r="AI475" s="5" t="n">
        <v>0</v>
      </c>
      <c r="AJ475" s="5" t="n">
        <v>1</v>
      </c>
      <c r="AK475" s="5" t="n">
        <v>22.157</v>
      </c>
      <c r="AL475" s="5" t="n">
        <v>10.581</v>
      </c>
      <c r="AM475" s="5" t="n">
        <v>-0.324</v>
      </c>
      <c r="AN475" s="5" t="n">
        <v>25.545</v>
      </c>
      <c r="AO475" s="5" t="n">
        <v>0</v>
      </c>
      <c r="AP475" s="5" t="n">
        <v>1</v>
      </c>
      <c r="AQ475" s="5" t="n">
        <v>0.861</v>
      </c>
      <c r="AR475" s="5" t="n">
        <v>0.123</v>
      </c>
      <c r="AS475" s="5" t="n">
        <v>0.648</v>
      </c>
      <c r="AT475" s="5" t="n">
        <v>1.765</v>
      </c>
      <c r="AU475" s="5" t="n">
        <v>0.17</v>
      </c>
      <c r="AV475" s="5" t="n">
        <v>1</v>
      </c>
      <c r="AW475" s="5" t="n">
        <v>0.986</v>
      </c>
      <c r="AX475" s="5" t="n">
        <v>0.123</v>
      </c>
      <c r="AY475" s="5" t="n">
        <v>0.584</v>
      </c>
      <c r="AZ475" s="5" t="n">
        <v>1.837</v>
      </c>
      <c r="BA475" s="5" t="n">
        <v>0.17</v>
      </c>
      <c r="BB475" s="5" t="n">
        <v>1</v>
      </c>
      <c r="BC475" s="5" t="n">
        <v>0.598</v>
      </c>
      <c r="BD475" s="5" t="n">
        <v>0.123</v>
      </c>
      <c r="BE475" s="5" t="n">
        <v>0.13</v>
      </c>
      <c r="BF475" s="5" t="n">
        <v>0.851</v>
      </c>
      <c r="BG475" s="5" t="n">
        <v>0.17</v>
      </c>
      <c r="BH475" s="5" t="n">
        <v>1</v>
      </c>
      <c r="BI475" s="5" t="n">
        <v>0.612</v>
      </c>
      <c r="BJ475" s="5" t="n">
        <v>0.123</v>
      </c>
      <c r="BK475" s="5" t="n">
        <v>0.455</v>
      </c>
      <c r="BL475" s="5" t="n">
        <v>1.248</v>
      </c>
      <c r="BM475" s="5" t="n">
        <v>0.17</v>
      </c>
      <c r="BN475" s="5" t="n">
        <v>1</v>
      </c>
      <c r="BO475" s="5" t="n">
        <v>0</v>
      </c>
      <c r="BP475" s="5" t="n">
        <v>0</v>
      </c>
      <c r="BQ475" s="5" t="n">
        <v>0.095</v>
      </c>
      <c r="BR475" s="5" t="n">
        <v>0</v>
      </c>
      <c r="BS475" s="5" t="n">
        <v>1</v>
      </c>
      <c r="BT475" s="5" t="n">
        <v>0</v>
      </c>
      <c r="BU475" s="5" t="n">
        <v>0.021</v>
      </c>
      <c r="BV475" s="5" t="n">
        <v>0.214</v>
      </c>
      <c r="BW475" s="5" t="n">
        <v>0.17</v>
      </c>
      <c r="BX475" s="5" t="n">
        <v>0.833</v>
      </c>
      <c r="BY475" s="5" t="n">
        <v>12.729</v>
      </c>
      <c r="BZ475" s="5" t="n">
        <v>0</v>
      </c>
      <c r="CA475" s="5" t="n">
        <v>12.729</v>
      </c>
      <c r="CB475" s="5" t="n">
        <v>0</v>
      </c>
      <c r="CC475" s="5" t="n">
        <v>97.90000000000001</v>
      </c>
      <c r="CD475" s="5" t="n">
        <v>7.95</v>
      </c>
      <c r="CE475" s="5" t="n">
        <v>105.678</v>
      </c>
      <c r="CF475" s="5" t="n">
        <v>238.187</v>
      </c>
      <c r="CG475" s="5" t="n">
        <v>0.17</v>
      </c>
      <c r="CH475" s="5" t="n">
        <v>1</v>
      </c>
      <c r="CI475" s="5" t="n">
        <v>0</v>
      </c>
      <c r="CJ475" s="5" t="n">
        <v>0</v>
      </c>
      <c r="CK475" s="5" t="n">
        <v>0</v>
      </c>
      <c r="CL475" s="5" t="n">
        <v>0</v>
      </c>
      <c r="CM475" s="5" t="n">
        <v>0</v>
      </c>
      <c r="CN475" s="5" t="n">
        <v>0</v>
      </c>
      <c r="CO475" s="5" t="n">
        <v>0</v>
      </c>
      <c r="CP475" s="5" t="n">
        <v>0</v>
      </c>
      <c r="CQ475" s="5" t="n">
        <v>1.294</v>
      </c>
      <c r="CR475" s="5" t="n">
        <v>0</v>
      </c>
      <c r="CS475" s="5" t="n">
        <v>5.158</v>
      </c>
      <c r="CT475" s="5" t="n">
        <v>50.071</v>
      </c>
      <c r="CU475" s="5" t="n">
        <v>7.554</v>
      </c>
    </row>
    <row r="476">
      <c r="A476" s="5" t="inlineStr">
        <is>
          <t>LUX2023</t>
        </is>
      </c>
      <c r="B476" s="5" t="inlineStr">
        <is>
          <t>LUX</t>
        </is>
      </c>
      <c r="C476" s="5" t="inlineStr">
        <is>
          <t>LUX</t>
        </is>
      </c>
      <c r="D476" s="5" t="inlineStr">
        <is>
          <t>Luxembourg</t>
        </is>
      </c>
      <c r="E476" s="5" t="n">
        <v>2023</v>
      </c>
      <c r="F476" s="5" t="n">
        <v>0.17</v>
      </c>
      <c r="G476" s="5" t="n">
        <v>25.29</v>
      </c>
      <c r="H476" s="5" t="n">
        <v>1.283</v>
      </c>
      <c r="I476" s="5" t="n">
        <v>9.750999999999999</v>
      </c>
      <c r="J476" s="5" t="n">
        <v>35.041</v>
      </c>
      <c r="K476" s="5" t="n">
        <v>0</v>
      </c>
      <c r="L476" s="5" t="n">
        <v>1</v>
      </c>
      <c r="M476" s="5" t="n">
        <v>7.869</v>
      </c>
      <c r="N476" s="5" t="n">
        <v>3.85</v>
      </c>
      <c r="O476" s="5" t="n">
        <v>10.033</v>
      </c>
      <c r="P476" s="5" t="n">
        <v>17.901</v>
      </c>
      <c r="Q476" s="5" t="n">
        <v>0</v>
      </c>
      <c r="R476" s="5" t="n">
        <v>1</v>
      </c>
      <c r="S476" s="5" t="n">
        <v>31.707</v>
      </c>
      <c r="T476" s="5" t="n">
        <v>7.699</v>
      </c>
      <c r="U476" s="5" t="n">
        <v>4.55</v>
      </c>
      <c r="V476" s="5" t="n">
        <v>41.636</v>
      </c>
      <c r="W476" s="5" t="n">
        <v>0.17</v>
      </c>
      <c r="X476" s="5" t="n">
        <v>1</v>
      </c>
      <c r="Y476" s="5" t="n">
        <v>17.42</v>
      </c>
      <c r="Z476" s="5" t="n">
        <v>1.951</v>
      </c>
      <c r="AA476" s="5" t="n">
        <v>19.513</v>
      </c>
      <c r="AB476" s="5" t="n">
        <v>36.933</v>
      </c>
      <c r="AC476" s="5" t="n">
        <v>0</v>
      </c>
      <c r="AD476" s="5" t="n">
        <v>1</v>
      </c>
      <c r="AE476" s="5" t="n">
        <v>17.519</v>
      </c>
      <c r="AF476" s="5" t="n">
        <v>3.489</v>
      </c>
      <c r="AG476" s="5" t="n">
        <v>19.415</v>
      </c>
      <c r="AH476" s="5" t="n">
        <v>36.933</v>
      </c>
      <c r="AI476" s="5" t="n">
        <v>0</v>
      </c>
      <c r="AJ476" s="5" t="n">
        <v>1</v>
      </c>
      <c r="AK476" s="5" t="n">
        <v>22.661</v>
      </c>
      <c r="AL476" s="5" t="n">
        <v>11.226</v>
      </c>
      <c r="AM476" s="5" t="n">
        <v>-0.518</v>
      </c>
      <c r="AN476" s="5" t="n">
        <v>25.908</v>
      </c>
      <c r="AO476" s="5" t="n">
        <v>0</v>
      </c>
      <c r="AP476" s="5" t="n">
        <v>1</v>
      </c>
      <c r="AQ476" s="5" t="n">
        <v>0.76</v>
      </c>
      <c r="AR476" s="5" t="n">
        <v>0.129</v>
      </c>
      <c r="AS476" s="5" t="n">
        <v>0.6899999999999999</v>
      </c>
      <c r="AT476" s="5" t="n">
        <v>1.697</v>
      </c>
      <c r="AU476" s="5" t="n">
        <v>0.17</v>
      </c>
      <c r="AV476" s="5" t="n">
        <v>1</v>
      </c>
      <c r="AW476" s="5" t="n">
        <v>0.8110000000000001</v>
      </c>
      <c r="AX476" s="5" t="n">
        <v>0.129</v>
      </c>
      <c r="AY476" s="5" t="n">
        <v>0.607</v>
      </c>
      <c r="AZ476" s="5" t="n">
        <v>1.659</v>
      </c>
      <c r="BA476" s="5" t="n">
        <v>0.17</v>
      </c>
      <c r="BB476" s="5" t="n">
        <v>1</v>
      </c>
      <c r="BC476" s="5" t="n">
        <v>0.535</v>
      </c>
      <c r="BD476" s="5" t="n">
        <v>0.129</v>
      </c>
      <c r="BE476" s="5" t="n">
        <v>0.112</v>
      </c>
      <c r="BF476" s="5" t="n">
        <v>0.757</v>
      </c>
      <c r="BG476" s="5" t="n">
        <v>0.17</v>
      </c>
      <c r="BH476" s="5" t="n">
        <v>1</v>
      </c>
      <c r="BI476" s="5" t="n">
        <v>0.579</v>
      </c>
      <c r="BJ476" s="5" t="n">
        <v>0.129</v>
      </c>
      <c r="BK476" s="5" t="n">
        <v>0.288</v>
      </c>
      <c r="BL476" s="5" t="n">
        <v>1.015</v>
      </c>
      <c r="BM476" s="5" t="n">
        <v>0.17</v>
      </c>
      <c r="BN476" s="5" t="n">
        <v>1</v>
      </c>
      <c r="BO476" s="5" t="n">
        <v>0</v>
      </c>
      <c r="BP476" s="5" t="n">
        <v>0</v>
      </c>
      <c r="BQ476" s="5" t="n">
        <v>0.175</v>
      </c>
      <c r="BR476" s="5" t="n">
        <v>0</v>
      </c>
      <c r="BS476" s="5" t="n">
        <v>1</v>
      </c>
      <c r="BT476" s="5" t="n">
        <v>0</v>
      </c>
      <c r="BU476" s="5" t="n">
        <v>-0.115</v>
      </c>
      <c r="BV476" s="5" t="n">
        <v>0.217</v>
      </c>
      <c r="BW476" s="5" t="n">
        <v>0.17</v>
      </c>
      <c r="BX476" s="5" t="n">
        <v>0.833</v>
      </c>
      <c r="BY476" s="5" t="n">
        <v>13.254</v>
      </c>
      <c r="BZ476" s="5" t="n">
        <v>0</v>
      </c>
      <c r="CA476" s="5" t="n">
        <v>13.254</v>
      </c>
      <c r="CB476" s="5" t="n">
        <v>0</v>
      </c>
      <c r="CC476" s="5" t="n">
        <v>83.248</v>
      </c>
      <c r="CD476" s="5" t="n">
        <v>7.95</v>
      </c>
      <c r="CE476" s="5" t="n">
        <v>101.368</v>
      </c>
      <c r="CF476" s="5" t="n">
        <v>216</v>
      </c>
      <c r="CG476" s="5" t="n">
        <v>0.17</v>
      </c>
      <c r="CH476" s="5" t="n">
        <v>1</v>
      </c>
      <c r="CI476" s="5" t="n">
        <v>0</v>
      </c>
      <c r="CJ476" s="5" t="n">
        <v>0</v>
      </c>
      <c r="CK476" s="5" t="n">
        <v>0</v>
      </c>
      <c r="CL476" s="5" t="n">
        <v>0</v>
      </c>
      <c r="CM476" s="5" t="n">
        <v>0</v>
      </c>
      <c r="CN476" s="5" t="n">
        <v>0</v>
      </c>
      <c r="CO476" s="5" t="n">
        <v>0</v>
      </c>
      <c r="CP476" s="5" t="n">
        <v>0.004</v>
      </c>
      <c r="CQ476" s="5" t="n">
        <v>1.348</v>
      </c>
      <c r="CR476" s="5" t="n">
        <v>0</v>
      </c>
      <c r="CS476" s="5" t="n">
        <v>5.37</v>
      </c>
      <c r="CT476" s="5" t="n">
        <v>24.093</v>
      </c>
      <c r="CU476" s="5" t="n">
        <v>7.753</v>
      </c>
    </row>
    <row r="477">
      <c r="A477" s="5" t="inlineStr">
        <is>
          <t>LUX2024</t>
        </is>
      </c>
      <c r="B477" s="5" t="inlineStr">
        <is>
          <t>LUX</t>
        </is>
      </c>
      <c r="C477" s="5" t="inlineStr">
        <is>
          <t>LUX</t>
        </is>
      </c>
      <c r="D477" s="5" t="inlineStr">
        <is>
          <t>Luxembourg</t>
        </is>
      </c>
      <c r="E477" s="5" t="n">
        <v>2024</v>
      </c>
      <c r="F477" s="5" t="n">
        <v>0.17</v>
      </c>
      <c r="G477" s="5" t="n">
        <v>20.108</v>
      </c>
      <c r="H477" s="5" t="n">
        <v>1.321</v>
      </c>
      <c r="I477" s="5" t="n">
        <v>6.39</v>
      </c>
      <c r="J477" s="5" t="n">
        <v>26.498</v>
      </c>
      <c r="K477" s="5" t="n">
        <v>0</v>
      </c>
      <c r="L477" s="5" t="n">
        <v>1</v>
      </c>
      <c r="M477" s="5" t="n">
        <v>7.109</v>
      </c>
      <c r="N477" s="5" t="n">
        <v>3.963</v>
      </c>
      <c r="O477" s="5" t="n">
        <v>6.649</v>
      </c>
      <c r="P477" s="5" t="n">
        <v>13.758</v>
      </c>
      <c r="Q477" s="5" t="n">
        <v>0</v>
      </c>
      <c r="R477" s="5" t="n">
        <v>1</v>
      </c>
      <c r="S477" s="5" t="n">
        <v>26.714</v>
      </c>
      <c r="T477" s="5" t="n">
        <v>7.927</v>
      </c>
      <c r="U477" s="5" t="n">
        <v>5.134</v>
      </c>
      <c r="V477" s="5" t="n">
        <v>36.419</v>
      </c>
      <c r="W477" s="5" t="n">
        <v>0.17</v>
      </c>
      <c r="X477" s="5" t="n">
        <v>1</v>
      </c>
      <c r="Y477" s="5" t="n">
        <v>20.004</v>
      </c>
      <c r="Z477" s="5" t="n">
        <v>2.526</v>
      </c>
      <c r="AA477" s="5" t="n">
        <v>5.192</v>
      </c>
      <c r="AB477" s="5" t="n">
        <v>25.196</v>
      </c>
      <c r="AC477" s="5" t="n">
        <v>0</v>
      </c>
      <c r="AD477" s="5" t="n">
        <v>1</v>
      </c>
      <c r="AE477" s="5" t="n">
        <v>20.004</v>
      </c>
      <c r="AF477" s="5" t="n">
        <v>4.382</v>
      </c>
      <c r="AG477" s="5" t="n">
        <v>5.192</v>
      </c>
      <c r="AH477" s="5" t="n">
        <v>25.196</v>
      </c>
      <c r="AI477" s="5" t="n">
        <v>0</v>
      </c>
      <c r="AJ477" s="5" t="n">
        <v>1</v>
      </c>
      <c r="AK477" s="5" t="n">
        <v>25.298</v>
      </c>
      <c r="AL477" s="5" t="n">
        <v>12.867</v>
      </c>
      <c r="AM477" s="5" t="n">
        <v>-4.546</v>
      </c>
      <c r="AN477" s="5" t="n">
        <v>24.28</v>
      </c>
      <c r="AO477" s="5" t="n">
        <v>0</v>
      </c>
      <c r="AP477" s="5" t="n">
        <v>1</v>
      </c>
      <c r="AQ477" s="5" t="n">
        <v>0.724</v>
      </c>
      <c r="AR477" s="5" t="n">
        <v>0.132</v>
      </c>
      <c r="AS477" s="5" t="n">
        <v>0.698</v>
      </c>
      <c r="AT477" s="5" t="n">
        <v>1.664</v>
      </c>
      <c r="AU477" s="5" t="n">
        <v>0.17</v>
      </c>
      <c r="AV477" s="5" t="n">
        <v>1</v>
      </c>
      <c r="AW477" s="5" t="n">
        <v>0.75</v>
      </c>
      <c r="AX477" s="5" t="n">
        <v>0.132</v>
      </c>
      <c r="AY477" s="5" t="n">
        <v>0.622</v>
      </c>
      <c r="AZ477" s="5" t="n">
        <v>1.606</v>
      </c>
      <c r="BA477" s="5" t="n">
        <v>0.17</v>
      </c>
      <c r="BB477" s="5" t="n">
        <v>1</v>
      </c>
      <c r="BC477" s="5" t="n">
        <v>0.513</v>
      </c>
      <c r="BD477" s="5" t="n">
        <v>0.132</v>
      </c>
      <c r="BE477" s="5" t="n">
        <v>0.16</v>
      </c>
      <c r="BF477" s="5" t="n">
        <v>0.787</v>
      </c>
      <c r="BG477" s="5" t="n">
        <v>0.17</v>
      </c>
      <c r="BH477" s="5" t="n">
        <v>1</v>
      </c>
      <c r="BI477" s="5" t="n">
        <v>0.591</v>
      </c>
      <c r="BJ477" s="5" t="n">
        <v>0.132</v>
      </c>
      <c r="BK477" s="5" t="n">
        <v>0.224</v>
      </c>
      <c r="BL477" s="5" t="n">
        <v>0.954</v>
      </c>
      <c r="BM477" s="5" t="n">
        <v>0.17</v>
      </c>
      <c r="BN477" s="5" t="n">
        <v>1</v>
      </c>
      <c r="BO477" s="5" t="n">
        <v>0</v>
      </c>
      <c r="BP477" s="5" t="n">
        <v>0</v>
      </c>
      <c r="BQ477" s="5" t="n">
        <v>0.147</v>
      </c>
      <c r="BR477" s="5" t="n">
        <v>0</v>
      </c>
      <c r="BS477" s="5" t="n">
        <v>1</v>
      </c>
      <c r="BT477" s="5" t="n">
        <v>0</v>
      </c>
      <c r="BU477" s="5" t="n">
        <v>-0.124</v>
      </c>
      <c r="BV477" s="5" t="n">
        <v>0.219</v>
      </c>
      <c r="BW477" s="5" t="n">
        <v>0.17</v>
      </c>
      <c r="BX477" s="5" t="n">
        <v>0.833</v>
      </c>
      <c r="BY477" s="5" t="n">
        <v>13.646</v>
      </c>
      <c r="BZ477" s="5" t="n">
        <v>0</v>
      </c>
      <c r="CA477" s="5" t="n">
        <v>13.646</v>
      </c>
      <c r="CB477" s="5" t="n">
        <v>0</v>
      </c>
      <c r="CC477" s="5" t="n">
        <v>82.58799999999999</v>
      </c>
      <c r="CD477" s="5" t="n">
        <v>7.95</v>
      </c>
      <c r="CE477" s="5" t="n">
        <v>81.879</v>
      </c>
      <c r="CF477" s="5" t="n">
        <v>192.427</v>
      </c>
      <c r="CG477" s="5" t="n">
        <v>0.17</v>
      </c>
      <c r="CH477" s="5" t="n">
        <v>1</v>
      </c>
      <c r="CI477" s="5" t="n">
        <v>0</v>
      </c>
      <c r="CJ477" s="5" t="n">
        <v>0</v>
      </c>
      <c r="CK477" s="5" t="n">
        <v>0</v>
      </c>
      <c r="CL477" s="5" t="n">
        <v>0</v>
      </c>
      <c r="CM477" s="5" t="n">
        <v>0</v>
      </c>
      <c r="CN477" s="5" t="n">
        <v>0</v>
      </c>
      <c r="CO477" s="5" t="n">
        <v>0</v>
      </c>
      <c r="CP477" s="5" t="n">
        <v>0.004</v>
      </c>
      <c r="CQ477" s="5" t="n">
        <v>1.387</v>
      </c>
      <c r="CR477" s="5" t="n">
        <v>0</v>
      </c>
      <c r="CS477" s="5" t="n">
        <v>5.529</v>
      </c>
      <c r="CT477" s="5" t="n">
        <v>18.853</v>
      </c>
      <c r="CU477" s="5" t="n">
        <v>7.81</v>
      </c>
    </row>
    <row r="478">
      <c r="A478" s="5" t="inlineStr">
        <is>
          <t>MAC2021</t>
        </is>
      </c>
      <c r="B478" s="5" t="inlineStr">
        <is>
          <t>MAC</t>
        </is>
      </c>
      <c r="C478" s="5" t="inlineStr">
        <is>
          <t>MAC</t>
        </is>
      </c>
      <c r="D478" s="5" t="inlineStr">
        <is>
          <t>Macao SAR</t>
        </is>
      </c>
      <c r="E478" s="5" t="n">
        <v>2021</v>
      </c>
      <c r="F478" s="5" t="n">
        <v>0</v>
      </c>
      <c r="G478" s="5" t="n">
        <v>4.747</v>
      </c>
      <c r="H478" s="5" t="n">
        <v>1.143</v>
      </c>
      <c r="I478" s="5" t="n">
        <v>0</v>
      </c>
      <c r="J478" s="5" t="n">
        <v>4.747</v>
      </c>
      <c r="K478" s="5" t="n">
        <v>0</v>
      </c>
      <c r="L478" s="5" t="n">
        <v>1</v>
      </c>
      <c r="M478" s="5" t="n">
        <v>7.964</v>
      </c>
      <c r="N478" s="5" t="n">
        <v>3.43</v>
      </c>
      <c r="O478" s="5" t="n">
        <v>0</v>
      </c>
      <c r="P478" s="5" t="n">
        <v>7.964</v>
      </c>
      <c r="Q478" s="5" t="n">
        <v>0</v>
      </c>
      <c r="R478" s="5" t="n">
        <v>1</v>
      </c>
      <c r="S478" s="5" t="n">
        <v>10.464</v>
      </c>
      <c r="T478" s="5" t="n">
        <v>6.86</v>
      </c>
      <c r="U478" s="5" t="n">
        <v>0</v>
      </c>
      <c r="V478" s="5" t="n">
        <v>10.464</v>
      </c>
      <c r="W478" s="5" t="n">
        <v>0</v>
      </c>
      <c r="X478" s="5" t="n">
        <v>1</v>
      </c>
      <c r="Y478" s="5" t="n">
        <v>10.551</v>
      </c>
      <c r="Z478" s="5" t="n">
        <v>1.302</v>
      </c>
      <c r="AA478" s="5" t="n">
        <v>0</v>
      </c>
      <c r="AB478" s="5" t="n">
        <v>10.551</v>
      </c>
      <c r="AC478" s="5" t="n">
        <v>0</v>
      </c>
      <c r="AD478" s="5" t="n">
        <v>1</v>
      </c>
      <c r="AE478" s="5" t="n">
        <v>11.694</v>
      </c>
      <c r="AF478" s="5" t="n">
        <v>2.549</v>
      </c>
      <c r="AG478" s="5" t="n">
        <v>0</v>
      </c>
      <c r="AH478" s="5" t="n">
        <v>11.694</v>
      </c>
      <c r="AI478" s="5" t="n">
        <v>0</v>
      </c>
      <c r="AJ478" s="5" t="n">
        <v>1</v>
      </c>
      <c r="AK478" s="5" t="n">
        <v>18.554</v>
      </c>
      <c r="AL478" s="5" t="n">
        <v>9.627000000000001</v>
      </c>
      <c r="AM478" s="5" t="n">
        <v>0</v>
      </c>
      <c r="AN478" s="5" t="n">
        <v>18.554</v>
      </c>
      <c r="AO478" s="5" t="n">
        <v>0</v>
      </c>
      <c r="AP478" s="5" t="n">
        <v>1</v>
      </c>
      <c r="AQ478" s="5" t="n">
        <v>0.621</v>
      </c>
      <c r="AR478" s="5" t="n">
        <v>0.114</v>
      </c>
      <c r="AS478" s="5" t="n">
        <v>0</v>
      </c>
      <c r="AT478" s="5" t="n">
        <v>0.621</v>
      </c>
      <c r="AU478" s="5" t="n">
        <v>0</v>
      </c>
      <c r="AV478" s="5" t="n">
        <v>1</v>
      </c>
      <c r="AW478" s="5" t="n">
        <v>0.593</v>
      </c>
      <c r="AX478" s="5" t="n">
        <v>0.114</v>
      </c>
      <c r="AY478" s="5" t="n">
        <v>0</v>
      </c>
      <c r="AZ478" s="5" t="n">
        <v>0.593</v>
      </c>
      <c r="BA478" s="5" t="n">
        <v>0</v>
      </c>
      <c r="BB478" s="5" t="n">
        <v>1</v>
      </c>
      <c r="BC478" s="5" t="n">
        <v>0.44</v>
      </c>
      <c r="BD478" s="5" t="n">
        <v>0.114</v>
      </c>
      <c r="BE478" s="5" t="n">
        <v>0</v>
      </c>
      <c r="BF478" s="5" t="n">
        <v>0.44</v>
      </c>
      <c r="BG478" s="5" t="n">
        <v>0</v>
      </c>
      <c r="BH478" s="5" t="n">
        <v>1</v>
      </c>
      <c r="BI478" s="5" t="n">
        <v>0.5600000000000001</v>
      </c>
      <c r="BJ478" s="5" t="n">
        <v>0.114</v>
      </c>
      <c r="BK478" s="5" t="n">
        <v>0</v>
      </c>
      <c r="BL478" s="5" t="n">
        <v>0.5600000000000001</v>
      </c>
      <c r="BM478" s="5" t="n">
        <v>0</v>
      </c>
      <c r="BN478" s="5" t="n">
        <v>1</v>
      </c>
      <c r="BO478" s="5" t="n">
        <v>0</v>
      </c>
      <c r="BP478" s="5" t="n">
        <v>0</v>
      </c>
      <c r="BQ478" s="5" t="n">
        <v>0.157</v>
      </c>
      <c r="BR478" s="5" t="n">
        <v>0</v>
      </c>
      <c r="BS478" s="5" t="n">
        <v>1</v>
      </c>
      <c r="BT478" s="5" t="n">
        <v>0</v>
      </c>
      <c r="BU478" s="5" t="n">
        <v>0</v>
      </c>
      <c r="BV478" s="5" t="n">
        <v>0.149</v>
      </c>
      <c r="BW478" s="5" t="n">
        <v>0</v>
      </c>
      <c r="BX478" s="5" t="n">
        <v>0.833</v>
      </c>
      <c r="BY478" s="5" t="n">
        <v>11.787</v>
      </c>
      <c r="BZ478" s="5" t="n">
        <v>0</v>
      </c>
      <c r="CA478" s="5" t="n">
        <v>11.787</v>
      </c>
      <c r="CB478" s="5" t="n">
        <v>0</v>
      </c>
      <c r="CC478" s="5" t="n">
        <v>81.69499999999999</v>
      </c>
      <c r="CD478" s="5" t="n">
        <v>7.95</v>
      </c>
      <c r="CE478" s="5" t="n">
        <v>0</v>
      </c>
      <c r="CF478" s="5" t="n">
        <v>81.69499999999999</v>
      </c>
      <c r="CG478" s="5" t="n">
        <v>0</v>
      </c>
      <c r="CH478" s="5" t="n">
        <v>1</v>
      </c>
      <c r="CI478" s="5" t="n">
        <v>0</v>
      </c>
      <c r="CJ478" s="5" t="n">
        <v>0</v>
      </c>
      <c r="CK478" s="5" t="n">
        <v>0</v>
      </c>
      <c r="CL478" s="5" t="n">
        <v>0</v>
      </c>
      <c r="CM478" s="5" t="n">
        <v>0</v>
      </c>
      <c r="CN478" s="5" t="n">
        <v>0</v>
      </c>
      <c r="CO478" s="5" t="n">
        <v>0</v>
      </c>
      <c r="CP478" s="5" t="n">
        <v>0</v>
      </c>
      <c r="CQ478" s="5" t="n">
        <v>1.198</v>
      </c>
      <c r="CR478" s="5" t="n">
        <v>0</v>
      </c>
      <c r="CS478" s="5" t="n">
        <v>4.776</v>
      </c>
      <c r="CT478" s="5" t="n">
        <v>3.604</v>
      </c>
      <c r="CU478" s="5" t="n">
        <v>9.407999999999999</v>
      </c>
    </row>
    <row r="479">
      <c r="A479" s="5" t="inlineStr">
        <is>
          <t>MAC2022</t>
        </is>
      </c>
      <c r="B479" s="5" t="inlineStr">
        <is>
          <t>MAC</t>
        </is>
      </c>
      <c r="C479" s="5" t="inlineStr">
        <is>
          <t>MAC</t>
        </is>
      </c>
      <c r="D479" s="5" t="inlineStr">
        <is>
          <t>Macao SAR</t>
        </is>
      </c>
      <c r="E479" s="5" t="n">
        <v>2022</v>
      </c>
      <c r="F479" s="5" t="n">
        <v>0</v>
      </c>
      <c r="G479" s="5" t="n">
        <v>8.788</v>
      </c>
      <c r="H479" s="5" t="n">
        <v>1.235</v>
      </c>
      <c r="I479" s="5" t="n">
        <v>0</v>
      </c>
      <c r="J479" s="5" t="n">
        <v>8.788</v>
      </c>
      <c r="K479" s="5" t="n">
        <v>0</v>
      </c>
      <c r="L479" s="5" t="n">
        <v>1</v>
      </c>
      <c r="M479" s="5" t="n">
        <v>9.782999999999999</v>
      </c>
      <c r="N479" s="5" t="n">
        <v>3.704</v>
      </c>
      <c r="O479" s="5" t="n">
        <v>0</v>
      </c>
      <c r="P479" s="5" t="n">
        <v>9.782999999999999</v>
      </c>
      <c r="Q479" s="5" t="n">
        <v>0</v>
      </c>
      <c r="R479" s="5" t="n">
        <v>1</v>
      </c>
      <c r="S479" s="5" t="n">
        <v>14.962</v>
      </c>
      <c r="T479" s="5" t="n">
        <v>7.408</v>
      </c>
      <c r="U479" s="5" t="n">
        <v>0</v>
      </c>
      <c r="V479" s="5" t="n">
        <v>14.962</v>
      </c>
      <c r="W479" s="5" t="n">
        <v>0</v>
      </c>
      <c r="X479" s="5" t="n">
        <v>1</v>
      </c>
      <c r="Y479" s="5" t="n">
        <v>17.332</v>
      </c>
      <c r="Z479" s="5" t="n">
        <v>2.139</v>
      </c>
      <c r="AA479" s="5" t="n">
        <v>0</v>
      </c>
      <c r="AB479" s="5" t="n">
        <v>17.332</v>
      </c>
      <c r="AC479" s="5" t="n">
        <v>0</v>
      </c>
      <c r="AD479" s="5" t="n">
        <v>1</v>
      </c>
      <c r="AE479" s="5" t="n">
        <v>18.566</v>
      </c>
      <c r="AF479" s="5" t="n">
        <v>4.048</v>
      </c>
      <c r="AG479" s="5" t="n">
        <v>0</v>
      </c>
      <c r="AH479" s="5" t="n">
        <v>18.566</v>
      </c>
      <c r="AI479" s="5" t="n">
        <v>0</v>
      </c>
      <c r="AJ479" s="5" t="n">
        <v>1</v>
      </c>
      <c r="AK479" s="5" t="n">
        <v>25.974</v>
      </c>
      <c r="AL479" s="5" t="n">
        <v>13.478</v>
      </c>
      <c r="AM479" s="5" t="n">
        <v>0</v>
      </c>
      <c r="AN479" s="5" t="n">
        <v>25.974</v>
      </c>
      <c r="AO479" s="5" t="n">
        <v>0</v>
      </c>
      <c r="AP479" s="5" t="n">
        <v>1</v>
      </c>
      <c r="AQ479" s="5" t="n">
        <v>0.847</v>
      </c>
      <c r="AR479" s="5" t="n">
        <v>0.123</v>
      </c>
      <c r="AS479" s="5" t="n">
        <v>0</v>
      </c>
      <c r="AT479" s="5" t="n">
        <v>0.847</v>
      </c>
      <c r="AU479" s="5" t="n">
        <v>0</v>
      </c>
      <c r="AV479" s="5" t="n">
        <v>1</v>
      </c>
      <c r="AW479" s="5" t="n">
        <v>0.947</v>
      </c>
      <c r="AX479" s="5" t="n">
        <v>0.123</v>
      </c>
      <c r="AY479" s="5" t="n">
        <v>0</v>
      </c>
      <c r="AZ479" s="5" t="n">
        <v>0.947</v>
      </c>
      <c r="BA479" s="5" t="n">
        <v>0</v>
      </c>
      <c r="BB479" s="5" t="n">
        <v>1</v>
      </c>
      <c r="BC479" s="5" t="n">
        <v>0.589</v>
      </c>
      <c r="BD479" s="5" t="n">
        <v>0.123</v>
      </c>
      <c r="BE479" s="5" t="n">
        <v>0</v>
      </c>
      <c r="BF479" s="5" t="n">
        <v>0.589</v>
      </c>
      <c r="BG479" s="5" t="n">
        <v>0</v>
      </c>
      <c r="BH479" s="5" t="n">
        <v>1</v>
      </c>
      <c r="BI479" s="5" t="n">
        <v>0.6889999999999999</v>
      </c>
      <c r="BJ479" s="5" t="n">
        <v>0.123</v>
      </c>
      <c r="BK479" s="5" t="n">
        <v>0</v>
      </c>
      <c r="BL479" s="5" t="n">
        <v>0.6889999999999999</v>
      </c>
      <c r="BM479" s="5" t="n">
        <v>0</v>
      </c>
      <c r="BN479" s="5" t="n">
        <v>1</v>
      </c>
      <c r="BO479" s="5" t="n">
        <v>0</v>
      </c>
      <c r="BP479" s="5" t="n">
        <v>0</v>
      </c>
      <c r="BQ479" s="5" t="n">
        <v>0.16</v>
      </c>
      <c r="BR479" s="5" t="n">
        <v>0</v>
      </c>
      <c r="BS479" s="5" t="n">
        <v>1</v>
      </c>
      <c r="BT479" s="5" t="n">
        <v>0</v>
      </c>
      <c r="BU479" s="5" t="n">
        <v>0</v>
      </c>
      <c r="BV479" s="5" t="n">
        <v>0.155</v>
      </c>
      <c r="BW479" s="5" t="n">
        <v>0</v>
      </c>
      <c r="BX479" s="5" t="n">
        <v>0.833</v>
      </c>
      <c r="BY479" s="5" t="n">
        <v>12.729</v>
      </c>
      <c r="BZ479" s="5" t="n">
        <v>0</v>
      </c>
      <c r="CA479" s="5" t="n">
        <v>12.729</v>
      </c>
      <c r="CB479" s="5" t="n">
        <v>0</v>
      </c>
      <c r="CC479" s="5" t="n">
        <v>102.477</v>
      </c>
      <c r="CD479" s="5" t="n">
        <v>7.95</v>
      </c>
      <c r="CE479" s="5" t="n">
        <v>0</v>
      </c>
      <c r="CF479" s="5" t="n">
        <v>102.477</v>
      </c>
      <c r="CG479" s="5" t="n">
        <v>0</v>
      </c>
      <c r="CH479" s="5" t="n">
        <v>1</v>
      </c>
      <c r="CI479" s="5" t="n">
        <v>0</v>
      </c>
      <c r="CJ479" s="5" t="n">
        <v>0</v>
      </c>
      <c r="CK479" s="5" t="n">
        <v>0</v>
      </c>
      <c r="CL479" s="5" t="n">
        <v>0</v>
      </c>
      <c r="CM479" s="5" t="n">
        <v>0</v>
      </c>
      <c r="CN479" s="5" t="n">
        <v>0</v>
      </c>
      <c r="CO479" s="5" t="n">
        <v>0</v>
      </c>
      <c r="CP479" s="5" t="n">
        <v>0</v>
      </c>
      <c r="CQ479" s="5" t="n">
        <v>1.294</v>
      </c>
      <c r="CR479" s="5" t="n">
        <v>0</v>
      </c>
      <c r="CS479" s="5" t="n">
        <v>5.158</v>
      </c>
      <c r="CT479" s="5" t="n">
        <v>7.554</v>
      </c>
      <c r="CU479" s="5" t="n">
        <v>16.097</v>
      </c>
    </row>
    <row r="480">
      <c r="A480" s="5" t="inlineStr">
        <is>
          <t>MAC2023</t>
        </is>
      </c>
      <c r="B480" s="5" t="inlineStr">
        <is>
          <t>MAC</t>
        </is>
      </c>
      <c r="C480" s="5" t="inlineStr">
        <is>
          <t>MAC</t>
        </is>
      </c>
      <c r="D480" s="5" t="inlineStr">
        <is>
          <t>Macao SAR</t>
        </is>
      </c>
      <c r="E480" s="5" t="n">
        <v>2023</v>
      </c>
      <c r="F480" s="5" t="n">
        <v>0</v>
      </c>
      <c r="G480" s="5" t="n">
        <v>5.77</v>
      </c>
      <c r="H480" s="5" t="n">
        <v>1.286</v>
      </c>
      <c r="I480" s="5" t="n">
        <v>0</v>
      </c>
      <c r="J480" s="5" t="n">
        <v>5.77</v>
      </c>
      <c r="K480" s="5" t="n">
        <v>0</v>
      </c>
      <c r="L480" s="5" t="n">
        <v>1</v>
      </c>
      <c r="M480" s="5" t="n">
        <v>7.886</v>
      </c>
      <c r="N480" s="5" t="n">
        <v>3.857</v>
      </c>
      <c r="O480" s="5" t="n">
        <v>0</v>
      </c>
      <c r="P480" s="5" t="n">
        <v>7.886</v>
      </c>
      <c r="Q480" s="5" t="n">
        <v>0</v>
      </c>
      <c r="R480" s="5" t="n">
        <v>1</v>
      </c>
      <c r="S480" s="5" t="n">
        <v>12.198</v>
      </c>
      <c r="T480" s="5" t="n">
        <v>7.714</v>
      </c>
      <c r="U480" s="5" t="n">
        <v>0</v>
      </c>
      <c r="V480" s="5" t="n">
        <v>12.198</v>
      </c>
      <c r="W480" s="5" t="n">
        <v>0</v>
      </c>
      <c r="X480" s="5" t="n">
        <v>1</v>
      </c>
      <c r="Y480" s="5" t="n">
        <v>13.814</v>
      </c>
      <c r="Z480" s="5" t="n">
        <v>1.705</v>
      </c>
      <c r="AA480" s="5" t="n">
        <v>0</v>
      </c>
      <c r="AB480" s="5" t="n">
        <v>13.814</v>
      </c>
      <c r="AC480" s="5" t="n">
        <v>0</v>
      </c>
      <c r="AD480" s="5" t="n">
        <v>1</v>
      </c>
      <c r="AE480" s="5" t="n">
        <v>15.1</v>
      </c>
      <c r="AF480" s="5" t="n">
        <v>3.292</v>
      </c>
      <c r="AG480" s="5" t="n">
        <v>0</v>
      </c>
      <c r="AH480" s="5" t="n">
        <v>15.1</v>
      </c>
      <c r="AI480" s="5" t="n">
        <v>0</v>
      </c>
      <c r="AJ480" s="5" t="n">
        <v>1</v>
      </c>
      <c r="AK480" s="5" t="n">
        <v>22.814</v>
      </c>
      <c r="AL480" s="5" t="n">
        <v>11.838</v>
      </c>
      <c r="AM480" s="5" t="n">
        <v>0</v>
      </c>
      <c r="AN480" s="5" t="n">
        <v>22.814</v>
      </c>
      <c r="AO480" s="5" t="n">
        <v>0</v>
      </c>
      <c r="AP480" s="5" t="n">
        <v>1</v>
      </c>
      <c r="AQ480" s="5" t="n">
        <v>0.749</v>
      </c>
      <c r="AR480" s="5" t="n">
        <v>0.129</v>
      </c>
      <c r="AS480" s="5" t="n">
        <v>0</v>
      </c>
      <c r="AT480" s="5" t="n">
        <v>0.749</v>
      </c>
      <c r="AU480" s="5" t="n">
        <v>0</v>
      </c>
      <c r="AV480" s="5" t="n">
        <v>1</v>
      </c>
      <c r="AW480" s="5" t="n">
        <v>0.783</v>
      </c>
      <c r="AX480" s="5" t="n">
        <v>0.129</v>
      </c>
      <c r="AY480" s="5" t="n">
        <v>0</v>
      </c>
      <c r="AZ480" s="5" t="n">
        <v>0.783</v>
      </c>
      <c r="BA480" s="5" t="n">
        <v>0</v>
      </c>
      <c r="BB480" s="5" t="n">
        <v>1</v>
      </c>
      <c r="BC480" s="5" t="n">
        <v>0.527</v>
      </c>
      <c r="BD480" s="5" t="n">
        <v>0.129</v>
      </c>
      <c r="BE480" s="5" t="n">
        <v>0</v>
      </c>
      <c r="BF480" s="5" t="n">
        <v>0.527</v>
      </c>
      <c r="BG480" s="5" t="n">
        <v>0</v>
      </c>
      <c r="BH480" s="5" t="n">
        <v>1</v>
      </c>
      <c r="BI480" s="5" t="n">
        <v>0.64</v>
      </c>
      <c r="BJ480" s="5" t="n">
        <v>0.129</v>
      </c>
      <c r="BK480" s="5" t="n">
        <v>0</v>
      </c>
      <c r="BL480" s="5" t="n">
        <v>0.64</v>
      </c>
      <c r="BM480" s="5" t="n">
        <v>0</v>
      </c>
      <c r="BN480" s="5" t="n">
        <v>1</v>
      </c>
      <c r="BO480" s="5" t="n">
        <v>0</v>
      </c>
      <c r="BP480" s="5" t="n">
        <v>0</v>
      </c>
      <c r="BQ480" s="5" t="n">
        <v>0.161</v>
      </c>
      <c r="BR480" s="5" t="n">
        <v>0</v>
      </c>
      <c r="BS480" s="5" t="n">
        <v>1</v>
      </c>
      <c r="BT480" s="5" t="n">
        <v>0</v>
      </c>
      <c r="BU480" s="5" t="n">
        <v>0</v>
      </c>
      <c r="BV480" s="5" t="n">
        <v>0.156</v>
      </c>
      <c r="BW480" s="5" t="n">
        <v>0</v>
      </c>
      <c r="BX480" s="5" t="n">
        <v>0.833</v>
      </c>
      <c r="BY480" s="5" t="n">
        <v>13.254</v>
      </c>
      <c r="BZ480" s="5" t="n">
        <v>0</v>
      </c>
      <c r="CA480" s="5" t="n">
        <v>13.254</v>
      </c>
      <c r="CB480" s="5" t="n">
        <v>0</v>
      </c>
      <c r="CC480" s="5" t="n">
        <v>87.07899999999999</v>
      </c>
      <c r="CD480" s="5" t="n">
        <v>7.95</v>
      </c>
      <c r="CE480" s="5" t="n">
        <v>0</v>
      </c>
      <c r="CF480" s="5" t="n">
        <v>87.07899999999999</v>
      </c>
      <c r="CG480" s="5" t="n">
        <v>0</v>
      </c>
      <c r="CH480" s="5" t="n">
        <v>1</v>
      </c>
      <c r="CI480" s="5" t="n">
        <v>0</v>
      </c>
      <c r="CJ480" s="5" t="n">
        <v>0</v>
      </c>
      <c r="CK480" s="5" t="n">
        <v>0</v>
      </c>
      <c r="CL480" s="5" t="n">
        <v>0</v>
      </c>
      <c r="CM480" s="5" t="n">
        <v>0</v>
      </c>
      <c r="CN480" s="5" t="n">
        <v>0</v>
      </c>
      <c r="CO480" s="5" t="n">
        <v>0</v>
      </c>
      <c r="CP480" s="5" t="n">
        <v>0</v>
      </c>
      <c r="CQ480" s="5" t="n">
        <v>1.348</v>
      </c>
      <c r="CR480" s="5" t="n">
        <v>0</v>
      </c>
      <c r="CS480" s="5" t="n">
        <v>5.37</v>
      </c>
      <c r="CT480" s="5" t="n">
        <v>4.484</v>
      </c>
      <c r="CU480" s="5" t="n">
        <v>12.529</v>
      </c>
    </row>
    <row r="481">
      <c r="A481" s="5" t="inlineStr">
        <is>
          <t>MAC2024</t>
        </is>
      </c>
      <c r="B481" s="5" t="inlineStr">
        <is>
          <t>MAC</t>
        </is>
      </c>
      <c r="C481" s="5" t="inlineStr">
        <is>
          <t>MAC</t>
        </is>
      </c>
      <c r="D481" s="5" t="inlineStr">
        <is>
          <t>Macao SAR</t>
        </is>
      </c>
      <c r="E481" s="5" t="n">
        <v>2024</v>
      </c>
      <c r="F481" s="5" t="n">
        <v>0</v>
      </c>
      <c r="G481" s="5" t="n">
        <v>4.833</v>
      </c>
      <c r="H481" s="5" t="n">
        <v>1.324</v>
      </c>
      <c r="I481" s="5" t="n">
        <v>0</v>
      </c>
      <c r="J481" s="5" t="n">
        <v>4.833</v>
      </c>
      <c r="K481" s="5" t="n">
        <v>0</v>
      </c>
      <c r="L481" s="5" t="n">
        <v>1</v>
      </c>
      <c r="M481" s="5" t="n">
        <v>7.124</v>
      </c>
      <c r="N481" s="5" t="n">
        <v>3.971</v>
      </c>
      <c r="O481" s="5" t="n">
        <v>0</v>
      </c>
      <c r="P481" s="5" t="n">
        <v>7.124</v>
      </c>
      <c r="Q481" s="5" t="n">
        <v>0</v>
      </c>
      <c r="R481" s="5" t="n">
        <v>1</v>
      </c>
      <c r="S481" s="5" t="n">
        <v>11.451</v>
      </c>
      <c r="T481" s="5" t="n">
        <v>7.942</v>
      </c>
      <c r="U481" s="5" t="n">
        <v>0</v>
      </c>
      <c r="V481" s="5" t="n">
        <v>11.451</v>
      </c>
      <c r="W481" s="5" t="n">
        <v>0</v>
      </c>
      <c r="X481" s="5" t="n">
        <v>1</v>
      </c>
      <c r="Y481" s="5" t="n">
        <v>12.219</v>
      </c>
      <c r="Z481" s="5" t="n">
        <v>1.508</v>
      </c>
      <c r="AA481" s="5" t="n">
        <v>0</v>
      </c>
      <c r="AB481" s="5" t="n">
        <v>12.219</v>
      </c>
      <c r="AC481" s="5" t="n">
        <v>0</v>
      </c>
      <c r="AD481" s="5" t="n">
        <v>1</v>
      </c>
      <c r="AE481" s="5" t="n">
        <v>13.543</v>
      </c>
      <c r="AF481" s="5" t="n">
        <v>2.952</v>
      </c>
      <c r="AG481" s="5" t="n">
        <v>0</v>
      </c>
      <c r="AH481" s="5" t="n">
        <v>13.543</v>
      </c>
      <c r="AI481" s="5" t="n">
        <v>0</v>
      </c>
      <c r="AJ481" s="5" t="n">
        <v>1</v>
      </c>
      <c r="AK481" s="5" t="n">
        <v>21.484</v>
      </c>
      <c r="AL481" s="5" t="n">
        <v>11.148</v>
      </c>
      <c r="AM481" s="5" t="n">
        <v>0</v>
      </c>
      <c r="AN481" s="5" t="n">
        <v>21.484</v>
      </c>
      <c r="AO481" s="5" t="n">
        <v>0</v>
      </c>
      <c r="AP481" s="5" t="n">
        <v>1</v>
      </c>
      <c r="AQ481" s="5" t="n">
        <v>0.72</v>
      </c>
      <c r="AR481" s="5" t="n">
        <v>0.132</v>
      </c>
      <c r="AS481" s="5" t="n">
        <v>0</v>
      </c>
      <c r="AT481" s="5" t="n">
        <v>0.72</v>
      </c>
      <c r="AU481" s="5" t="n">
        <v>0</v>
      </c>
      <c r="AV481" s="5" t="n">
        <v>1</v>
      </c>
      <c r="AW481" s="5" t="n">
        <v>0.734</v>
      </c>
      <c r="AX481" s="5" t="n">
        <v>0.132</v>
      </c>
      <c r="AY481" s="5" t="n">
        <v>0</v>
      </c>
      <c r="AZ481" s="5" t="n">
        <v>0.734</v>
      </c>
      <c r="BA481" s="5" t="n">
        <v>0</v>
      </c>
      <c r="BB481" s="5" t="n">
        <v>1</v>
      </c>
      <c r="BC481" s="5" t="n">
        <v>0.51</v>
      </c>
      <c r="BD481" s="5" t="n">
        <v>0.132</v>
      </c>
      <c r="BE481" s="5" t="n">
        <v>0</v>
      </c>
      <c r="BF481" s="5" t="n">
        <v>0.51</v>
      </c>
      <c r="BG481" s="5" t="n">
        <v>0</v>
      </c>
      <c r="BH481" s="5" t="n">
        <v>1</v>
      </c>
      <c r="BI481" s="5" t="n">
        <v>0.652</v>
      </c>
      <c r="BJ481" s="5" t="n">
        <v>0.132</v>
      </c>
      <c r="BK481" s="5" t="n">
        <v>0</v>
      </c>
      <c r="BL481" s="5" t="n">
        <v>0.652</v>
      </c>
      <c r="BM481" s="5" t="n">
        <v>0</v>
      </c>
      <c r="BN481" s="5" t="n">
        <v>1</v>
      </c>
      <c r="BO481" s="5" t="n">
        <v>0</v>
      </c>
      <c r="BP481" s="5" t="n">
        <v>0</v>
      </c>
      <c r="BQ481" s="5" t="n">
        <v>0.162</v>
      </c>
      <c r="BR481" s="5" t="n">
        <v>0</v>
      </c>
      <c r="BS481" s="5" t="n">
        <v>1</v>
      </c>
      <c r="BT481" s="5" t="n">
        <v>0</v>
      </c>
      <c r="BU481" s="5" t="n">
        <v>0</v>
      </c>
      <c r="BV481" s="5" t="n">
        <v>0.157</v>
      </c>
      <c r="BW481" s="5" t="n">
        <v>0</v>
      </c>
      <c r="BX481" s="5" t="n">
        <v>0.833</v>
      </c>
      <c r="BY481" s="5" t="n">
        <v>13.646</v>
      </c>
      <c r="BZ481" s="5" t="n">
        <v>0</v>
      </c>
      <c r="CA481" s="5" t="n">
        <v>13.646</v>
      </c>
      <c r="CB481" s="5" t="n">
        <v>0</v>
      </c>
      <c r="CC481" s="5" t="n">
        <v>86.38500000000001</v>
      </c>
      <c r="CD481" s="5" t="n">
        <v>7.95</v>
      </c>
      <c r="CE481" s="5" t="n">
        <v>0</v>
      </c>
      <c r="CF481" s="5" t="n">
        <v>86.38500000000001</v>
      </c>
      <c r="CG481" s="5" t="n">
        <v>0</v>
      </c>
      <c r="CH481" s="5" t="n">
        <v>1</v>
      </c>
      <c r="CI481" s="5" t="n">
        <v>0</v>
      </c>
      <c r="CJ481" s="5" t="n">
        <v>0</v>
      </c>
      <c r="CK481" s="5" t="n">
        <v>0</v>
      </c>
      <c r="CL481" s="5" t="n">
        <v>0</v>
      </c>
      <c r="CM481" s="5" t="n">
        <v>0</v>
      </c>
      <c r="CN481" s="5" t="n">
        <v>0</v>
      </c>
      <c r="CO481" s="5" t="n">
        <v>0</v>
      </c>
      <c r="CP481" s="5" t="n">
        <v>0</v>
      </c>
      <c r="CQ481" s="5" t="n">
        <v>1.387</v>
      </c>
      <c r="CR481" s="5" t="n">
        <v>0</v>
      </c>
      <c r="CS481" s="5" t="n">
        <v>5.529</v>
      </c>
      <c r="CT481" s="5" t="n">
        <v>3.509</v>
      </c>
      <c r="CU481" s="5" t="n">
        <v>10.896</v>
      </c>
    </row>
    <row r="482">
      <c r="A482" s="5" t="inlineStr">
        <is>
          <t>MDG2021</t>
        </is>
      </c>
      <c r="B482" s="5" t="inlineStr">
        <is>
          <t>MDG</t>
        </is>
      </c>
      <c r="C482" s="5" t="inlineStr">
        <is>
          <t>MDG</t>
        </is>
      </c>
      <c r="D482" s="5" t="inlineStr">
        <is>
          <t>Madagascar</t>
        </is>
      </c>
      <c r="E482" s="5" t="n">
        <v>2021</v>
      </c>
      <c r="F482" s="5" t="n">
        <v>0.2</v>
      </c>
      <c r="G482" s="5" t="n">
        <v>5.659</v>
      </c>
      <c r="H482" s="5" t="n">
        <v>1.238</v>
      </c>
      <c r="I482" s="5" t="n">
        <v>0.238</v>
      </c>
      <c r="J482" s="5" t="n">
        <v>5.897</v>
      </c>
      <c r="K482" s="5" t="n">
        <v>0</v>
      </c>
      <c r="L482" s="5" t="n">
        <v>1</v>
      </c>
      <c r="M482" s="5" t="n">
        <v>7.512</v>
      </c>
      <c r="N482" s="5" t="n">
        <v>3.404</v>
      </c>
      <c r="O482" s="5" t="n">
        <v>0.906</v>
      </c>
      <c r="P482" s="5" t="n">
        <v>8.417999999999999</v>
      </c>
      <c r="Q482" s="5" t="n">
        <v>0</v>
      </c>
      <c r="R482" s="5" t="n">
        <v>1</v>
      </c>
      <c r="S482" s="5" t="n">
        <v>11.376</v>
      </c>
      <c r="T482" s="5" t="n">
        <v>7.05</v>
      </c>
      <c r="U482" s="5" t="n">
        <v>0.238</v>
      </c>
      <c r="V482" s="5" t="n">
        <v>13.936</v>
      </c>
      <c r="W482" s="5" t="n">
        <v>0.2</v>
      </c>
      <c r="X482" s="5" t="n">
        <v>1</v>
      </c>
      <c r="Y482" s="5" t="n">
        <v>5.919</v>
      </c>
      <c r="Z482" s="5" t="n">
        <v>0.8</v>
      </c>
      <c r="AA482" s="5" t="n">
        <v>-0.002</v>
      </c>
      <c r="AB482" s="5" t="n">
        <v>5.917</v>
      </c>
      <c r="AC482" s="5" t="n">
        <v>0</v>
      </c>
      <c r="AD482" s="5" t="n">
        <v>1</v>
      </c>
      <c r="AE482" s="5" t="n">
        <v>7.062</v>
      </c>
      <c r="AF482" s="5" t="n">
        <v>1.651</v>
      </c>
      <c r="AG482" s="5" t="n">
        <v>-0.001</v>
      </c>
      <c r="AH482" s="5" t="n">
        <v>7.061</v>
      </c>
      <c r="AI482" s="5" t="n">
        <v>0</v>
      </c>
      <c r="AJ482" s="5" t="n">
        <v>1</v>
      </c>
      <c r="AK482" s="5" t="n">
        <v>13.922</v>
      </c>
      <c r="AL482" s="5" t="n">
        <v>7.415</v>
      </c>
      <c r="AM482" s="5" t="n">
        <v>-0.001</v>
      </c>
      <c r="AN482" s="5" t="n">
        <v>16.705</v>
      </c>
      <c r="AO482" s="5" t="n">
        <v>0.2</v>
      </c>
      <c r="AP482" s="5" t="n">
        <v>1</v>
      </c>
      <c r="AQ482" s="5" t="n">
        <v>0.619</v>
      </c>
      <c r="AR482" s="5" t="n">
        <v>0.113</v>
      </c>
      <c r="AS482" s="5" t="n">
        <v>0.273</v>
      </c>
      <c r="AT482" s="5" t="n">
        <v>1.071</v>
      </c>
      <c r="AU482" s="5" t="n">
        <v>0.2</v>
      </c>
      <c r="AV482" s="5" t="n">
        <v>1</v>
      </c>
      <c r="AW482" s="5" t="n">
        <v>0.503</v>
      </c>
      <c r="AX482" s="5" t="n">
        <v>0.097</v>
      </c>
      <c r="AY482" s="5" t="n">
        <v>0.237</v>
      </c>
      <c r="AZ482" s="5" t="n">
        <v>0.888</v>
      </c>
      <c r="BA482" s="5" t="n">
        <v>0.2</v>
      </c>
      <c r="BB482" s="5" t="n">
        <v>1</v>
      </c>
      <c r="BC482" s="5" t="n">
        <v>0.44</v>
      </c>
      <c r="BD482" s="5" t="n">
        <v>0.114</v>
      </c>
      <c r="BE482" s="5" t="n">
        <v>0.019</v>
      </c>
      <c r="BF482" s="5" t="n">
        <v>0.551</v>
      </c>
      <c r="BG482" s="5" t="n">
        <v>0.2</v>
      </c>
      <c r="BH482" s="5" t="n">
        <v>0</v>
      </c>
      <c r="BI482" s="5" t="n">
        <v>0.491</v>
      </c>
      <c r="BJ482" s="5" t="n">
        <v>0.109</v>
      </c>
      <c r="BK482" s="5" t="n">
        <v>-0.028</v>
      </c>
      <c r="BL482" s="5" t="n">
        <v>0.556</v>
      </c>
      <c r="BM482" s="5" t="n">
        <v>0.2</v>
      </c>
      <c r="BN482" s="5" t="n">
        <v>1</v>
      </c>
      <c r="BO482" s="5" t="n">
        <v>0</v>
      </c>
      <c r="BP482" s="5" t="n">
        <v>0</v>
      </c>
      <c r="BQ482" s="5" t="n">
        <v>0.117</v>
      </c>
      <c r="BR482" s="5" t="n">
        <v>0</v>
      </c>
      <c r="BS482" s="5" t="n">
        <v>0.667</v>
      </c>
      <c r="BT482" s="5" t="n">
        <v>0</v>
      </c>
      <c r="BU482" s="5" t="n">
        <v>0</v>
      </c>
      <c r="BV482" s="5" t="n">
        <v>0.153</v>
      </c>
      <c r="BW482" s="5" t="n">
        <v>0.2</v>
      </c>
      <c r="BX482" s="5" t="n">
        <v>0.833</v>
      </c>
      <c r="BY482" s="5" t="n">
        <v>11.787</v>
      </c>
      <c r="BZ482" s="5" t="n">
        <v>0</v>
      </c>
      <c r="CA482" s="5" t="n">
        <v>11.787</v>
      </c>
      <c r="CB482" s="5" t="n">
        <v>0</v>
      </c>
      <c r="CC482" s="5" t="n">
        <v>75.786</v>
      </c>
      <c r="CD482" s="5" t="n">
        <v>5.611</v>
      </c>
      <c r="CE482" s="5" t="n">
        <v>-2.098</v>
      </c>
      <c r="CF482" s="5" t="n">
        <v>88.426</v>
      </c>
      <c r="CG482" s="5" t="n">
        <v>0.2</v>
      </c>
      <c r="CH482" s="5" t="n">
        <v>1</v>
      </c>
      <c r="CI482" s="5" t="n">
        <v>0</v>
      </c>
      <c r="CJ482" s="5" t="n">
        <v>0</v>
      </c>
      <c r="CK482" s="5" t="n">
        <v>0</v>
      </c>
      <c r="CL482" s="5" t="n">
        <v>0</v>
      </c>
      <c r="CM482" s="5" t="n">
        <v>0</v>
      </c>
      <c r="CN482" s="5" t="n">
        <v>0</v>
      </c>
      <c r="CO482" s="5" t="n">
        <v>0</v>
      </c>
      <c r="CP482" s="5" t="n">
        <v>0</v>
      </c>
      <c r="CQ482" s="5" t="n">
        <v>1.198</v>
      </c>
      <c r="CR482" s="5" t="n">
        <v>0</v>
      </c>
      <c r="CS482" s="5" t="n">
        <v>4.776</v>
      </c>
      <c r="CT482" s="5" t="n">
        <v>4.753</v>
      </c>
      <c r="CU482" s="5" t="n">
        <v>15.162</v>
      </c>
    </row>
    <row r="483">
      <c r="A483" s="5" t="inlineStr">
        <is>
          <t>MDG2022</t>
        </is>
      </c>
      <c r="B483" s="5" t="inlineStr">
        <is>
          <t>MDG</t>
        </is>
      </c>
      <c r="C483" s="5" t="inlineStr">
        <is>
          <t>MDG</t>
        </is>
      </c>
      <c r="D483" s="5" t="inlineStr">
        <is>
          <t>Madagascar</t>
        </is>
      </c>
      <c r="E483" s="5" t="n">
        <v>2022</v>
      </c>
      <c r="F483" s="5" t="n">
        <v>0.2</v>
      </c>
      <c r="G483" s="5" t="n">
        <v>11.196</v>
      </c>
      <c r="H483" s="5" t="n">
        <v>1.739</v>
      </c>
      <c r="I483" s="5" t="n">
        <v>0.524</v>
      </c>
      <c r="J483" s="5" t="n">
        <v>11.72</v>
      </c>
      <c r="K483" s="5" t="n">
        <v>0</v>
      </c>
      <c r="L483" s="5" t="n">
        <v>1</v>
      </c>
      <c r="M483" s="5" t="n">
        <v>9.173999999999999</v>
      </c>
      <c r="N483" s="5" t="n">
        <v>3.788</v>
      </c>
      <c r="O483" s="5" t="n">
        <v>1.216</v>
      </c>
      <c r="P483" s="5" t="n">
        <v>10.39</v>
      </c>
      <c r="Q483" s="5" t="n">
        <v>0</v>
      </c>
      <c r="R483" s="5" t="n">
        <v>1</v>
      </c>
      <c r="S483" s="5" t="n">
        <v>17.104</v>
      </c>
      <c r="T483" s="5" t="n">
        <v>8.377000000000001</v>
      </c>
      <c r="U483" s="5" t="n">
        <v>0.789</v>
      </c>
      <c r="V483" s="5" t="n">
        <v>21.472</v>
      </c>
      <c r="W483" s="5" t="n">
        <v>0.2</v>
      </c>
      <c r="X483" s="5" t="n">
        <v>1</v>
      </c>
      <c r="Y483" s="5" t="n">
        <v>6.392</v>
      </c>
      <c r="Z483" s="5" t="n">
        <v>0.864</v>
      </c>
      <c r="AA483" s="5" t="n">
        <v>-0.002</v>
      </c>
      <c r="AB483" s="5" t="n">
        <v>6.39</v>
      </c>
      <c r="AC483" s="5" t="n">
        <v>0</v>
      </c>
      <c r="AD483" s="5" t="n">
        <v>1</v>
      </c>
      <c r="AE483" s="5" t="n">
        <v>7.627</v>
      </c>
      <c r="AF483" s="5" t="n">
        <v>1.783</v>
      </c>
      <c r="AG483" s="5" t="n">
        <v>-0.002</v>
      </c>
      <c r="AH483" s="5" t="n">
        <v>7.625</v>
      </c>
      <c r="AI483" s="5" t="n">
        <v>0</v>
      </c>
      <c r="AJ483" s="5" t="n">
        <v>1</v>
      </c>
      <c r="AK483" s="5" t="n">
        <v>15.035</v>
      </c>
      <c r="AL483" s="5" t="n">
        <v>8.007999999999999</v>
      </c>
      <c r="AM483" s="5" t="n">
        <v>-0.002</v>
      </c>
      <c r="AN483" s="5" t="n">
        <v>18.04</v>
      </c>
      <c r="AO483" s="5" t="n">
        <v>0.2</v>
      </c>
      <c r="AP483" s="5" t="n">
        <v>1</v>
      </c>
      <c r="AQ483" s="5" t="n">
        <v>0.861</v>
      </c>
      <c r="AR483" s="5" t="n">
        <v>0.123</v>
      </c>
      <c r="AS483" s="5" t="n">
        <v>0.149</v>
      </c>
      <c r="AT483" s="5" t="n">
        <v>1.212</v>
      </c>
      <c r="AU483" s="5" t="n">
        <v>0.2</v>
      </c>
      <c r="AV483" s="5" t="n">
        <v>1</v>
      </c>
      <c r="AW483" s="5" t="n">
        <v>0.8139999999999999</v>
      </c>
      <c r="AX483" s="5" t="n">
        <v>0.106</v>
      </c>
      <c r="AY483" s="5" t="n">
        <v>0.025</v>
      </c>
      <c r="AZ483" s="5" t="n">
        <v>1.006</v>
      </c>
      <c r="BA483" s="5" t="n">
        <v>0.2</v>
      </c>
      <c r="BB483" s="5" t="n">
        <v>1</v>
      </c>
      <c r="BC483" s="5" t="n">
        <v>0.592</v>
      </c>
      <c r="BD483" s="5" t="n">
        <v>0.122</v>
      </c>
      <c r="BE483" s="5" t="n">
        <v>-0.056</v>
      </c>
      <c r="BF483" s="5" t="n">
        <v>0.643</v>
      </c>
      <c r="BG483" s="5" t="n">
        <v>0.2</v>
      </c>
      <c r="BH483" s="5" t="n">
        <v>0</v>
      </c>
      <c r="BI483" s="5" t="n">
        <v>0.598</v>
      </c>
      <c r="BJ483" s="5" t="n">
        <v>0.117</v>
      </c>
      <c r="BK483" s="5" t="n">
        <v>-0.134</v>
      </c>
      <c r="BL483" s="5" t="n">
        <v>0.5570000000000001</v>
      </c>
      <c r="BM483" s="5" t="n">
        <v>0.2</v>
      </c>
      <c r="BN483" s="5" t="n">
        <v>1</v>
      </c>
      <c r="BO483" s="5" t="n">
        <v>0</v>
      </c>
      <c r="BP483" s="5" t="n">
        <v>0</v>
      </c>
      <c r="BQ483" s="5" t="n">
        <v>0.108</v>
      </c>
      <c r="BR483" s="5" t="n">
        <v>0</v>
      </c>
      <c r="BS483" s="5" t="n">
        <v>0.667</v>
      </c>
      <c r="BT483" s="5" t="n">
        <v>0</v>
      </c>
      <c r="BU483" s="5" t="n">
        <v>0</v>
      </c>
      <c r="BV483" s="5" t="n">
        <v>0.141</v>
      </c>
      <c r="BW483" s="5" t="n">
        <v>0.2</v>
      </c>
      <c r="BX483" s="5" t="n">
        <v>0.833</v>
      </c>
      <c r="BY483" s="5" t="n">
        <v>12.729</v>
      </c>
      <c r="BZ483" s="5" t="n">
        <v>0</v>
      </c>
      <c r="CA483" s="5" t="n">
        <v>12.729</v>
      </c>
      <c r="CB483" s="5" t="n">
        <v>0</v>
      </c>
      <c r="CC483" s="5" t="n">
        <v>94.901</v>
      </c>
      <c r="CD483" s="5" t="n">
        <v>4.952</v>
      </c>
      <c r="CE483" s="5" t="n">
        <v>-21.351</v>
      </c>
      <c r="CF483" s="5" t="n">
        <v>88.261</v>
      </c>
      <c r="CG483" s="5" t="n">
        <v>0.2</v>
      </c>
      <c r="CH483" s="5" t="n">
        <v>1</v>
      </c>
      <c r="CI483" s="5" t="n">
        <v>0</v>
      </c>
      <c r="CJ483" s="5" t="n">
        <v>0</v>
      </c>
      <c r="CK483" s="5" t="n">
        <v>0</v>
      </c>
      <c r="CL483" s="5" t="n">
        <v>0</v>
      </c>
      <c r="CM483" s="5" t="n">
        <v>0</v>
      </c>
      <c r="CN483" s="5" t="n">
        <v>0</v>
      </c>
      <c r="CO483" s="5" t="n">
        <v>0</v>
      </c>
      <c r="CP483" s="5" t="n">
        <v>0</v>
      </c>
      <c r="CQ483" s="5" t="n">
        <v>1.294</v>
      </c>
      <c r="CR483" s="5" t="n">
        <v>0</v>
      </c>
      <c r="CS483" s="5" t="n">
        <v>5.158</v>
      </c>
      <c r="CT483" s="5" t="n">
        <v>10.485</v>
      </c>
      <c r="CU483" s="5" t="n">
        <v>31.326</v>
      </c>
    </row>
    <row r="484">
      <c r="A484" s="5" t="inlineStr">
        <is>
          <t>MDG2023</t>
        </is>
      </c>
      <c r="B484" s="5" t="inlineStr">
        <is>
          <t>MDG</t>
        </is>
      </c>
      <c r="C484" s="5" t="inlineStr">
        <is>
          <t>MDG</t>
        </is>
      </c>
      <c r="D484" s="5" t="inlineStr">
        <is>
          <t>Madagascar</t>
        </is>
      </c>
      <c r="E484" s="5" t="n">
        <v>2023</v>
      </c>
      <c r="F484" s="5" t="n">
        <v>0.2</v>
      </c>
      <c r="G484" s="5" t="n">
        <v>5.904</v>
      </c>
      <c r="H484" s="5" t="n">
        <v>1.345</v>
      </c>
      <c r="I484" s="5" t="n">
        <v>0.243</v>
      </c>
      <c r="J484" s="5" t="n">
        <v>6.147</v>
      </c>
      <c r="K484" s="5" t="n">
        <v>0</v>
      </c>
      <c r="L484" s="5" t="n">
        <v>1</v>
      </c>
      <c r="M484" s="5" t="n">
        <v>7.483</v>
      </c>
      <c r="N484" s="5" t="n">
        <v>3.711</v>
      </c>
      <c r="O484" s="5" t="n">
        <v>0.806</v>
      </c>
      <c r="P484" s="5" t="n">
        <v>8.289</v>
      </c>
      <c r="Q484" s="5" t="n">
        <v>0</v>
      </c>
      <c r="R484" s="5" t="n">
        <v>1</v>
      </c>
      <c r="S484" s="5" t="n">
        <v>12.054</v>
      </c>
      <c r="T484" s="5" t="n">
        <v>7.559</v>
      </c>
      <c r="U484" s="5" t="n">
        <v>0.521</v>
      </c>
      <c r="V484" s="5" t="n">
        <v>15.09</v>
      </c>
      <c r="W484" s="5" t="n">
        <v>0.2</v>
      </c>
      <c r="X484" s="5" t="n">
        <v>1</v>
      </c>
      <c r="Y484" s="5" t="n">
        <v>6.656</v>
      </c>
      <c r="Z484" s="5" t="n">
        <v>0.9</v>
      </c>
      <c r="AA484" s="5" t="n">
        <v>-0.002</v>
      </c>
      <c r="AB484" s="5" t="n">
        <v>6.654</v>
      </c>
      <c r="AC484" s="5" t="n">
        <v>0</v>
      </c>
      <c r="AD484" s="5" t="n">
        <v>1</v>
      </c>
      <c r="AE484" s="5" t="n">
        <v>7.942</v>
      </c>
      <c r="AF484" s="5" t="n">
        <v>1.857</v>
      </c>
      <c r="AG484" s="5" t="n">
        <v>-0.002</v>
      </c>
      <c r="AH484" s="5" t="n">
        <v>7.94</v>
      </c>
      <c r="AI484" s="5" t="n">
        <v>0</v>
      </c>
      <c r="AJ484" s="5" t="n">
        <v>1</v>
      </c>
      <c r="AK484" s="5" t="n">
        <v>15.656</v>
      </c>
      <c r="AL484" s="5" t="n">
        <v>8.337999999999999</v>
      </c>
      <c r="AM484" s="5" t="n">
        <v>-0.002</v>
      </c>
      <c r="AN484" s="5" t="n">
        <v>18.784</v>
      </c>
      <c r="AO484" s="5" t="n">
        <v>0.2</v>
      </c>
      <c r="AP484" s="5" t="n">
        <v>1</v>
      </c>
      <c r="AQ484" s="5" t="n">
        <v>0.761</v>
      </c>
      <c r="AR484" s="5" t="n">
        <v>0.128</v>
      </c>
      <c r="AS484" s="5" t="n">
        <v>0.349</v>
      </c>
      <c r="AT484" s="5" t="n">
        <v>1.332</v>
      </c>
      <c r="AU484" s="5" t="n">
        <v>0.2</v>
      </c>
      <c r="AV484" s="5" t="n">
        <v>1</v>
      </c>
      <c r="AW484" s="5" t="n">
        <v>0.675</v>
      </c>
      <c r="AX484" s="5" t="n">
        <v>0.116</v>
      </c>
      <c r="AY484" s="5" t="n">
        <v>0.247</v>
      </c>
      <c r="AZ484" s="5" t="n">
        <v>1.106</v>
      </c>
      <c r="BA484" s="5" t="n">
        <v>0.2</v>
      </c>
      <c r="BB484" s="5" t="n">
        <v>1</v>
      </c>
      <c r="BC484" s="5" t="n">
        <v>0.527</v>
      </c>
      <c r="BD484" s="5" t="n">
        <v>0.127</v>
      </c>
      <c r="BE484" s="5" t="n">
        <v>-0.138</v>
      </c>
      <c r="BF484" s="5" t="n">
        <v>0.467</v>
      </c>
      <c r="BG484" s="5" t="n">
        <v>0.2</v>
      </c>
      <c r="BH484" s="5" t="n">
        <v>0</v>
      </c>
      <c r="BI484" s="5" t="n">
        <v>0.5639999999999999</v>
      </c>
      <c r="BJ484" s="5" t="n">
        <v>0.123</v>
      </c>
      <c r="BK484" s="5" t="n">
        <v>-0.107</v>
      </c>
      <c r="BL484" s="5" t="n">
        <v>0.549</v>
      </c>
      <c r="BM484" s="5" t="n">
        <v>0.2</v>
      </c>
      <c r="BN484" s="5" t="n">
        <v>1</v>
      </c>
      <c r="BO484" s="5" t="n">
        <v>0</v>
      </c>
      <c r="BP484" s="5" t="n">
        <v>0</v>
      </c>
      <c r="BQ484" s="5" t="n">
        <v>0.112</v>
      </c>
      <c r="BR484" s="5" t="n">
        <v>0</v>
      </c>
      <c r="BS484" s="5" t="n">
        <v>0.667</v>
      </c>
      <c r="BT484" s="5" t="n">
        <v>0</v>
      </c>
      <c r="BU484" s="5" t="n">
        <v>0</v>
      </c>
      <c r="BV484" s="5" t="n">
        <v>0.13</v>
      </c>
      <c r="BW484" s="5" t="n">
        <v>0.2</v>
      </c>
      <c r="BX484" s="5" t="n">
        <v>0.833</v>
      </c>
      <c r="BY484" s="5" t="n">
        <v>13.254</v>
      </c>
      <c r="BZ484" s="5" t="n">
        <v>0</v>
      </c>
      <c r="CA484" s="5" t="n">
        <v>13.254</v>
      </c>
      <c r="CB484" s="5" t="n">
        <v>0</v>
      </c>
      <c r="CC484" s="5" t="n">
        <v>80.739</v>
      </c>
      <c r="CD484" s="5" t="n">
        <v>5.441</v>
      </c>
      <c r="CE484" s="5" t="n">
        <v>-8.051</v>
      </c>
      <c r="CF484" s="5" t="n">
        <v>87.22499999999999</v>
      </c>
      <c r="CG484" s="5" t="n">
        <v>0.2</v>
      </c>
      <c r="CH484" s="5" t="n">
        <v>1</v>
      </c>
      <c r="CI484" s="5" t="n">
        <v>0</v>
      </c>
      <c r="CJ484" s="5" t="n">
        <v>0</v>
      </c>
      <c r="CK484" s="5" t="n">
        <v>0</v>
      </c>
      <c r="CL484" s="5" t="n">
        <v>0</v>
      </c>
      <c r="CM484" s="5" t="n">
        <v>0</v>
      </c>
      <c r="CN484" s="5" t="n">
        <v>0</v>
      </c>
      <c r="CO484" s="5" t="n">
        <v>0</v>
      </c>
      <c r="CP484" s="5" t="n">
        <v>0</v>
      </c>
      <c r="CQ484" s="5" t="n">
        <v>1.348</v>
      </c>
      <c r="CR484" s="5" t="n">
        <v>0</v>
      </c>
      <c r="CS484" s="5" t="n">
        <v>5.37</v>
      </c>
      <c r="CT484" s="5" t="n">
        <v>4.861</v>
      </c>
      <c r="CU484" s="5" t="n">
        <v>11.622</v>
      </c>
    </row>
    <row r="485">
      <c r="A485" s="5" t="inlineStr">
        <is>
          <t>MDG2024</t>
        </is>
      </c>
      <c r="B485" s="5" t="inlineStr">
        <is>
          <t>MDG</t>
        </is>
      </c>
      <c r="C485" s="5" t="inlineStr">
        <is>
          <t>MDG</t>
        </is>
      </c>
      <c r="D485" s="5" t="inlineStr">
        <is>
          <t>Madagascar</t>
        </is>
      </c>
      <c r="E485" s="5" t="n">
        <v>2024</v>
      </c>
      <c r="F485" s="5" t="n">
        <v>0.2</v>
      </c>
      <c r="G485" s="5" t="n">
        <v>5.362</v>
      </c>
      <c r="H485" s="5" t="n">
        <v>1.358</v>
      </c>
      <c r="I485" s="5" t="n">
        <v>0.213</v>
      </c>
      <c r="J485" s="5" t="n">
        <v>5.575</v>
      </c>
      <c r="K485" s="5" t="n">
        <v>0</v>
      </c>
      <c r="L485" s="5" t="n">
        <v>1</v>
      </c>
      <c r="M485" s="5" t="n">
        <v>6.83</v>
      </c>
      <c r="N485" s="5" t="n">
        <v>3.72</v>
      </c>
      <c r="O485" s="5" t="n">
        <v>0.632</v>
      </c>
      <c r="P485" s="5" t="n">
        <v>7.462</v>
      </c>
      <c r="Q485" s="5" t="n">
        <v>0</v>
      </c>
      <c r="R485" s="5" t="n">
        <v>1</v>
      </c>
      <c r="S485" s="5" t="n">
        <v>11.65</v>
      </c>
      <c r="T485" s="5" t="n">
        <v>7.713</v>
      </c>
      <c r="U485" s="5" t="n">
        <v>0.546</v>
      </c>
      <c r="V485" s="5" t="n">
        <v>14.635</v>
      </c>
      <c r="W485" s="5" t="n">
        <v>0.2</v>
      </c>
      <c r="X485" s="5" t="n">
        <v>1</v>
      </c>
      <c r="Y485" s="5" t="n">
        <v>6.853</v>
      </c>
      <c r="Z485" s="5" t="n">
        <v>0.926</v>
      </c>
      <c r="AA485" s="5" t="n">
        <v>0</v>
      </c>
      <c r="AB485" s="5" t="n">
        <v>6.853</v>
      </c>
      <c r="AC485" s="5" t="n">
        <v>0</v>
      </c>
      <c r="AD485" s="5" t="n">
        <v>1</v>
      </c>
      <c r="AE485" s="5" t="n">
        <v>8.176</v>
      </c>
      <c r="AF485" s="5" t="n">
        <v>1.912</v>
      </c>
      <c r="AG485" s="5" t="n">
        <v>0.001</v>
      </c>
      <c r="AH485" s="5" t="n">
        <v>8.177</v>
      </c>
      <c r="AI485" s="5" t="n">
        <v>0</v>
      </c>
      <c r="AJ485" s="5" t="n">
        <v>1</v>
      </c>
      <c r="AK485" s="5" t="n">
        <v>16.118</v>
      </c>
      <c r="AL485" s="5" t="n">
        <v>8.584</v>
      </c>
      <c r="AM485" s="5" t="n">
        <v>0.004</v>
      </c>
      <c r="AN485" s="5" t="n">
        <v>19.346</v>
      </c>
      <c r="AO485" s="5" t="n">
        <v>0.2</v>
      </c>
      <c r="AP485" s="5" t="n">
        <v>1</v>
      </c>
      <c r="AQ485" s="5" t="n">
        <v>0.6840000000000001</v>
      </c>
      <c r="AR485" s="5" t="n">
        <v>0.124</v>
      </c>
      <c r="AS485" s="5" t="n">
        <v>0.362</v>
      </c>
      <c r="AT485" s="5" t="n">
        <v>1.255</v>
      </c>
      <c r="AU485" s="5" t="n">
        <v>0.2</v>
      </c>
      <c r="AV485" s="5" t="n">
        <v>1</v>
      </c>
      <c r="AW485" s="5" t="n">
        <v>0.593</v>
      </c>
      <c r="AX485" s="5" t="n">
        <v>0.109</v>
      </c>
      <c r="AY485" s="5" t="n">
        <v>0.276</v>
      </c>
      <c r="AZ485" s="5" t="n">
        <v>1.043</v>
      </c>
      <c r="BA485" s="5" t="n">
        <v>0.2</v>
      </c>
      <c r="BB485" s="5" t="n">
        <v>1</v>
      </c>
      <c r="BC485" s="5" t="n">
        <v>0.505</v>
      </c>
      <c r="BD485" s="5" t="n">
        <v>0.13</v>
      </c>
      <c r="BE485" s="5" t="n">
        <v>-0.142</v>
      </c>
      <c r="BF485" s="5" t="n">
        <v>0.436</v>
      </c>
      <c r="BG485" s="5" t="n">
        <v>0.2</v>
      </c>
      <c r="BH485" s="5" t="n">
        <v>0</v>
      </c>
      <c r="BI485" s="5" t="n">
        <v>0.5600000000000001</v>
      </c>
      <c r="BJ485" s="5" t="n">
        <v>0.123</v>
      </c>
      <c r="BK485" s="5" t="n">
        <v>-0.129</v>
      </c>
      <c r="BL485" s="5" t="n">
        <v>0.517</v>
      </c>
      <c r="BM485" s="5" t="n">
        <v>0.2</v>
      </c>
      <c r="BN485" s="5" t="n">
        <v>1</v>
      </c>
      <c r="BO485" s="5" t="n">
        <v>0</v>
      </c>
      <c r="BP485" s="5" t="n">
        <v>0</v>
      </c>
      <c r="BQ485" s="5" t="n">
        <v>0.178</v>
      </c>
      <c r="BR485" s="5" t="n">
        <v>0</v>
      </c>
      <c r="BS485" s="5" t="n">
        <v>0.667</v>
      </c>
      <c r="BT485" s="5" t="n">
        <v>0</v>
      </c>
      <c r="BU485" s="5" t="n">
        <v>0</v>
      </c>
      <c r="BV485" s="5" t="n">
        <v>0.128</v>
      </c>
      <c r="BW485" s="5" t="n">
        <v>0.2</v>
      </c>
      <c r="BX485" s="5" t="n">
        <v>0.833</v>
      </c>
      <c r="BY485" s="5" t="n">
        <v>13.646</v>
      </c>
      <c r="BZ485" s="5" t="n">
        <v>0</v>
      </c>
      <c r="CA485" s="5" t="n">
        <v>13.646</v>
      </c>
      <c r="CB485" s="5" t="n">
        <v>0</v>
      </c>
      <c r="CC485" s="5" t="n">
        <v>78.089</v>
      </c>
      <c r="CD485" s="5" t="n">
        <v>3.451</v>
      </c>
      <c r="CE485" s="5" t="n">
        <v>-4.42</v>
      </c>
      <c r="CF485" s="5" t="n">
        <v>88.40300000000001</v>
      </c>
      <c r="CG485" s="5" t="n">
        <v>0.2</v>
      </c>
      <c r="CH485" s="5" t="n">
        <v>1</v>
      </c>
      <c r="CI485" s="5" t="n">
        <v>0</v>
      </c>
      <c r="CJ485" s="5" t="n">
        <v>0</v>
      </c>
      <c r="CK485" s="5" t="n">
        <v>0</v>
      </c>
      <c r="CL485" s="5" t="n">
        <v>0</v>
      </c>
      <c r="CM485" s="5" t="n">
        <v>0</v>
      </c>
      <c r="CN485" s="5" t="n">
        <v>0</v>
      </c>
      <c r="CO485" s="5" t="n">
        <v>0</v>
      </c>
      <c r="CP485" s="5" t="n">
        <v>0</v>
      </c>
      <c r="CQ485" s="5" t="n">
        <v>1.387</v>
      </c>
      <c r="CR485" s="5" t="n">
        <v>0</v>
      </c>
      <c r="CS485" s="5" t="n">
        <v>5.529</v>
      </c>
      <c r="CT485" s="5" t="n">
        <v>4.251</v>
      </c>
      <c r="CU485" s="5" t="n">
        <v>10.168</v>
      </c>
    </row>
    <row r="486">
      <c r="A486" s="5" t="inlineStr">
        <is>
          <t>MWI2021</t>
        </is>
      </c>
      <c r="B486" s="5" t="inlineStr">
        <is>
          <t>MWI</t>
        </is>
      </c>
      <c r="C486" s="5" t="inlineStr">
        <is>
          <t>MWI</t>
        </is>
      </c>
      <c r="D486" s="5" t="inlineStr">
        <is>
          <t>Malawi</t>
        </is>
      </c>
      <c r="E486" s="5" t="n">
        <v>2021</v>
      </c>
      <c r="F486" s="5" t="n">
        <v>0.165</v>
      </c>
      <c r="G486" s="5" t="n">
        <v>5.897</v>
      </c>
      <c r="H486" s="5" t="n">
        <v>1.143</v>
      </c>
      <c r="I486" s="5" t="n">
        <v>0</v>
      </c>
      <c r="J486" s="5" t="n">
        <v>5.897</v>
      </c>
      <c r="K486" s="5" t="n">
        <v>0</v>
      </c>
      <c r="L486" s="5" t="n">
        <v>1</v>
      </c>
      <c r="M486" s="5" t="n">
        <v>7.964</v>
      </c>
      <c r="N486" s="5" t="n">
        <v>3.43</v>
      </c>
      <c r="O486" s="5" t="n">
        <v>0</v>
      </c>
      <c r="P486" s="5" t="n">
        <v>7.964</v>
      </c>
      <c r="Q486" s="5" t="n">
        <v>0</v>
      </c>
      <c r="R486" s="5" t="n">
        <v>1</v>
      </c>
      <c r="S486" s="5" t="n">
        <v>11.613</v>
      </c>
      <c r="T486" s="5" t="n">
        <v>6.86</v>
      </c>
      <c r="U486" s="5" t="n">
        <v>0</v>
      </c>
      <c r="V486" s="5" t="n">
        <v>13.53</v>
      </c>
      <c r="W486" s="5" t="n">
        <v>0.165</v>
      </c>
      <c r="X486" s="5" t="n">
        <v>1</v>
      </c>
      <c r="Y486" s="5" t="n">
        <v>16.297</v>
      </c>
      <c r="Z486" s="5" t="n">
        <v>2.203</v>
      </c>
      <c r="AA486" s="5" t="n">
        <v>0</v>
      </c>
      <c r="AB486" s="5" t="n">
        <v>16.297</v>
      </c>
      <c r="AC486" s="5" t="n">
        <v>0</v>
      </c>
      <c r="AD486" s="5" t="n">
        <v>1</v>
      </c>
      <c r="AE486" s="5" t="n">
        <v>17.44</v>
      </c>
      <c r="AF486" s="5" t="n">
        <v>4.078</v>
      </c>
      <c r="AG486" s="5" t="n">
        <v>0</v>
      </c>
      <c r="AH486" s="5" t="n">
        <v>17.44</v>
      </c>
      <c r="AI486" s="5" t="n">
        <v>0</v>
      </c>
      <c r="AJ486" s="5" t="n">
        <v>1</v>
      </c>
      <c r="AK486" s="5" t="n">
        <v>24.3</v>
      </c>
      <c r="AL486" s="5" t="n">
        <v>12.942</v>
      </c>
      <c r="AM486" s="5" t="n">
        <v>0</v>
      </c>
      <c r="AN486" s="5" t="n">
        <v>28.309</v>
      </c>
      <c r="AO486" s="5" t="n">
        <v>0.165</v>
      </c>
      <c r="AP486" s="5" t="n">
        <v>1</v>
      </c>
      <c r="AQ486" s="5" t="n">
        <v>0.619</v>
      </c>
      <c r="AR486" s="5" t="n">
        <v>0.114</v>
      </c>
      <c r="AS486" s="5" t="n">
        <v>0.398</v>
      </c>
      <c r="AT486" s="5" t="n">
        <v>1.19</v>
      </c>
      <c r="AU486" s="5" t="n">
        <v>0.17</v>
      </c>
      <c r="AV486" s="5" t="n">
        <v>1</v>
      </c>
      <c r="AW486" s="5" t="n">
        <v>0.599</v>
      </c>
      <c r="AX486" s="5" t="n">
        <v>0.114</v>
      </c>
      <c r="AY486" s="5" t="n">
        <v>0.409</v>
      </c>
      <c r="AZ486" s="5" t="n">
        <v>1.18</v>
      </c>
      <c r="BA486" s="5" t="n">
        <v>0.17</v>
      </c>
      <c r="BB486" s="5" t="n">
        <v>1</v>
      </c>
      <c r="BC486" s="5" t="n">
        <v>0.439</v>
      </c>
      <c r="BD486" s="5" t="n">
        <v>0.114</v>
      </c>
      <c r="BE486" s="5" t="n">
        <v>0.823</v>
      </c>
      <c r="BF486" s="5" t="n">
        <v>1.471</v>
      </c>
      <c r="BG486" s="5" t="n">
        <v>0.165</v>
      </c>
      <c r="BH486" s="5" t="n">
        <v>1</v>
      </c>
      <c r="BI486" s="5" t="n">
        <v>0.505</v>
      </c>
      <c r="BJ486" s="5" t="n">
        <v>0.114</v>
      </c>
      <c r="BK486" s="5" t="n">
        <v>0.276</v>
      </c>
      <c r="BL486" s="5" t="n">
        <v>0.91</v>
      </c>
      <c r="BM486" s="5" t="n">
        <v>0.165</v>
      </c>
      <c r="BN486" s="5" t="n">
        <v>1</v>
      </c>
      <c r="BO486" s="5" t="n">
        <v>0</v>
      </c>
      <c r="BP486" s="5" t="n">
        <v>0</v>
      </c>
      <c r="BQ486" s="5" t="n">
        <v>0.142</v>
      </c>
      <c r="BR486" s="5" t="n">
        <v>0</v>
      </c>
      <c r="BS486" s="5" t="n">
        <v>0.833</v>
      </c>
      <c r="BT486" s="5" t="n">
        <v>0</v>
      </c>
      <c r="BU486" s="5" t="n">
        <v>0</v>
      </c>
      <c r="BV486" s="5" t="n">
        <v>0.081</v>
      </c>
      <c r="BW486" s="5" t="n">
        <v>0.165</v>
      </c>
      <c r="BX486" s="5" t="n">
        <v>0.833</v>
      </c>
      <c r="BY486" s="5" t="n">
        <v>11.787</v>
      </c>
      <c r="BZ486" s="5" t="n">
        <v>0</v>
      </c>
      <c r="CA486" s="5" t="n">
        <v>11.787</v>
      </c>
      <c r="CB486" s="5" t="n">
        <v>0</v>
      </c>
      <c r="CC486" s="5" t="n">
        <v>78.125</v>
      </c>
      <c r="CD486" s="5" t="n">
        <v>7.95</v>
      </c>
      <c r="CE486" s="5" t="n">
        <v>44.918</v>
      </c>
      <c r="CF486" s="5" t="n">
        <v>143.345</v>
      </c>
      <c r="CG486" s="5" t="n">
        <v>0.165</v>
      </c>
      <c r="CH486" s="5" t="n">
        <v>1</v>
      </c>
      <c r="CI486" s="5" t="n">
        <v>0</v>
      </c>
      <c r="CJ486" s="5" t="n">
        <v>0</v>
      </c>
      <c r="CK486" s="5" t="n">
        <v>0</v>
      </c>
      <c r="CL486" s="5" t="n">
        <v>0</v>
      </c>
      <c r="CM486" s="5" t="n">
        <v>0</v>
      </c>
      <c r="CN486" s="5" t="n">
        <v>0</v>
      </c>
      <c r="CO486" s="5" t="n">
        <v>0</v>
      </c>
      <c r="CP486" s="5" t="n">
        <v>0</v>
      </c>
      <c r="CQ486" s="5" t="n">
        <v>1.198</v>
      </c>
      <c r="CR486" s="5" t="n">
        <v>0</v>
      </c>
      <c r="CS486" s="5" t="n">
        <v>4.776</v>
      </c>
      <c r="CT486" s="5" t="n">
        <v>4.753</v>
      </c>
      <c r="CU486" s="5" t="n">
        <v>15.162</v>
      </c>
    </row>
    <row r="487">
      <c r="A487" s="5" t="inlineStr">
        <is>
          <t>MWI2022</t>
        </is>
      </c>
      <c r="B487" s="5" t="inlineStr">
        <is>
          <t>MWI</t>
        </is>
      </c>
      <c r="C487" s="5" t="inlineStr">
        <is>
          <t>MWI</t>
        </is>
      </c>
      <c r="D487" s="5" t="inlineStr">
        <is>
          <t>Malawi</t>
        </is>
      </c>
      <c r="E487" s="5" t="n">
        <v>2022</v>
      </c>
      <c r="F487" s="5" t="n">
        <v>0.165</v>
      </c>
      <c r="G487" s="5" t="n">
        <v>11.72</v>
      </c>
      <c r="H487" s="5" t="n">
        <v>1.235</v>
      </c>
      <c r="I487" s="5" t="n">
        <v>0</v>
      </c>
      <c r="J487" s="5" t="n">
        <v>11.72</v>
      </c>
      <c r="K487" s="5" t="n">
        <v>0</v>
      </c>
      <c r="L487" s="5" t="n">
        <v>1</v>
      </c>
      <c r="M487" s="5" t="n">
        <v>9.782999999999999</v>
      </c>
      <c r="N487" s="5" t="n">
        <v>3.704</v>
      </c>
      <c r="O487" s="5" t="n">
        <v>0</v>
      </c>
      <c r="P487" s="5" t="n">
        <v>9.782999999999999</v>
      </c>
      <c r="Q487" s="5" t="n">
        <v>0</v>
      </c>
      <c r="R487" s="5" t="n">
        <v>1</v>
      </c>
      <c r="S487" s="5" t="n">
        <v>17.893</v>
      </c>
      <c r="T487" s="5" t="n">
        <v>7.408</v>
      </c>
      <c r="U487" s="5" t="n">
        <v>0.219</v>
      </c>
      <c r="V487" s="5" t="n">
        <v>20.846</v>
      </c>
      <c r="W487" s="5" t="n">
        <v>0.165</v>
      </c>
      <c r="X487" s="5" t="n">
        <v>1</v>
      </c>
      <c r="Y487" s="5" t="n">
        <v>32.539</v>
      </c>
      <c r="Z487" s="5" t="n">
        <v>4.398</v>
      </c>
      <c r="AA487" s="5" t="n">
        <v>0</v>
      </c>
      <c r="AB487" s="5" t="n">
        <v>32.539</v>
      </c>
      <c r="AC487" s="5" t="n">
        <v>0</v>
      </c>
      <c r="AD487" s="5" t="n">
        <v>1</v>
      </c>
      <c r="AE487" s="5" t="n">
        <v>33.774</v>
      </c>
      <c r="AF487" s="5" t="n">
        <v>7.897</v>
      </c>
      <c r="AG487" s="5" t="n">
        <v>0</v>
      </c>
      <c r="AH487" s="5" t="n">
        <v>33.774</v>
      </c>
      <c r="AI487" s="5" t="n">
        <v>0</v>
      </c>
      <c r="AJ487" s="5" t="n">
        <v>1</v>
      </c>
      <c r="AK487" s="5" t="n">
        <v>41.182</v>
      </c>
      <c r="AL487" s="5" t="n">
        <v>21.933</v>
      </c>
      <c r="AM487" s="5" t="n">
        <v>0.503</v>
      </c>
      <c r="AN487" s="5" t="n">
        <v>47.977</v>
      </c>
      <c r="AO487" s="5" t="n">
        <v>0.165</v>
      </c>
      <c r="AP487" s="5" t="n">
        <v>1</v>
      </c>
      <c r="AQ487" s="5" t="n">
        <v>0.861</v>
      </c>
      <c r="AR487" s="5" t="n">
        <v>0.123</v>
      </c>
      <c r="AS487" s="5" t="n">
        <v>0.583</v>
      </c>
      <c r="AT487" s="5" t="n">
        <v>1.69</v>
      </c>
      <c r="AU487" s="5" t="n">
        <v>0.17</v>
      </c>
      <c r="AV487" s="5" t="n">
        <v>1</v>
      </c>
      <c r="AW487" s="5" t="n">
        <v>0.986</v>
      </c>
      <c r="AX487" s="5" t="n">
        <v>0.123</v>
      </c>
      <c r="AY487" s="5" t="n">
        <v>0.501</v>
      </c>
      <c r="AZ487" s="5" t="n">
        <v>1.74</v>
      </c>
      <c r="BA487" s="5" t="n">
        <v>0.17</v>
      </c>
      <c r="BB487" s="5" t="n">
        <v>1</v>
      </c>
      <c r="BC487" s="5" t="n">
        <v>0.598</v>
      </c>
      <c r="BD487" s="5" t="n">
        <v>0.123</v>
      </c>
      <c r="BE487" s="5" t="n">
        <v>0.73</v>
      </c>
      <c r="BF487" s="5" t="n">
        <v>1.547</v>
      </c>
      <c r="BG487" s="5" t="n">
        <v>0.165</v>
      </c>
      <c r="BH487" s="5" t="n">
        <v>1</v>
      </c>
      <c r="BI487" s="5" t="n">
        <v>0.612</v>
      </c>
      <c r="BJ487" s="5" t="n">
        <v>0.123</v>
      </c>
      <c r="BK487" s="5" t="n">
        <v>0.383</v>
      </c>
      <c r="BL487" s="5" t="n">
        <v>1.16</v>
      </c>
      <c r="BM487" s="5" t="n">
        <v>0.165</v>
      </c>
      <c r="BN487" s="5" t="n">
        <v>1</v>
      </c>
      <c r="BO487" s="5" t="n">
        <v>0</v>
      </c>
      <c r="BP487" s="5" t="n">
        <v>0</v>
      </c>
      <c r="BQ487" s="5" t="n">
        <v>0.12</v>
      </c>
      <c r="BR487" s="5" t="n">
        <v>0</v>
      </c>
      <c r="BS487" s="5" t="n">
        <v>0.833</v>
      </c>
      <c r="BT487" s="5" t="n">
        <v>0</v>
      </c>
      <c r="BU487" s="5" t="n">
        <v>0</v>
      </c>
      <c r="BV487" s="5" t="n">
        <v>0.06900000000000001</v>
      </c>
      <c r="BW487" s="5" t="n">
        <v>0.165</v>
      </c>
      <c r="BX487" s="5" t="n">
        <v>0.833</v>
      </c>
      <c r="BY487" s="5" t="n">
        <v>12.729</v>
      </c>
      <c r="BZ487" s="5" t="n">
        <v>0</v>
      </c>
      <c r="CA487" s="5" t="n">
        <v>12.729</v>
      </c>
      <c r="CB487" s="5" t="n">
        <v>0</v>
      </c>
      <c r="CC487" s="5" t="n">
        <v>97.90000000000001</v>
      </c>
      <c r="CD487" s="5" t="n">
        <v>7.95</v>
      </c>
      <c r="CE487" s="5" t="n">
        <v>58.218</v>
      </c>
      <c r="CF487" s="5" t="n">
        <v>181.878</v>
      </c>
      <c r="CG487" s="5" t="n">
        <v>0.165</v>
      </c>
      <c r="CH487" s="5" t="n">
        <v>1</v>
      </c>
      <c r="CI487" s="5" t="n">
        <v>0</v>
      </c>
      <c r="CJ487" s="5" t="n">
        <v>0</v>
      </c>
      <c r="CK487" s="5" t="n">
        <v>0</v>
      </c>
      <c r="CL487" s="5" t="n">
        <v>0</v>
      </c>
      <c r="CM487" s="5" t="n">
        <v>0</v>
      </c>
      <c r="CN487" s="5" t="n">
        <v>0</v>
      </c>
      <c r="CO487" s="5" t="n">
        <v>0</v>
      </c>
      <c r="CP487" s="5" t="n">
        <v>0</v>
      </c>
      <c r="CQ487" s="5" t="n">
        <v>1.294</v>
      </c>
      <c r="CR487" s="5" t="n">
        <v>0</v>
      </c>
      <c r="CS487" s="5" t="n">
        <v>5.158</v>
      </c>
      <c r="CT487" s="5" t="n">
        <v>10.485</v>
      </c>
      <c r="CU487" s="5" t="n">
        <v>31.326</v>
      </c>
    </row>
    <row r="488">
      <c r="A488" s="5" t="inlineStr">
        <is>
          <t>MWI2023</t>
        </is>
      </c>
      <c r="B488" s="5" t="inlineStr">
        <is>
          <t>MWI</t>
        </is>
      </c>
      <c r="C488" s="5" t="inlineStr">
        <is>
          <t>MWI</t>
        </is>
      </c>
      <c r="D488" s="5" t="inlineStr">
        <is>
          <t>Malawi</t>
        </is>
      </c>
      <c r="E488" s="5" t="n">
        <v>2023</v>
      </c>
      <c r="F488" s="5" t="n">
        <v>0.165</v>
      </c>
      <c r="G488" s="5" t="n">
        <v>6.147</v>
      </c>
      <c r="H488" s="5" t="n">
        <v>1.286</v>
      </c>
      <c r="I488" s="5" t="n">
        <v>0</v>
      </c>
      <c r="J488" s="5" t="n">
        <v>6.147</v>
      </c>
      <c r="K488" s="5" t="n">
        <v>0</v>
      </c>
      <c r="L488" s="5" t="n">
        <v>1</v>
      </c>
      <c r="M488" s="5" t="n">
        <v>7.886</v>
      </c>
      <c r="N488" s="5" t="n">
        <v>3.857</v>
      </c>
      <c r="O488" s="5" t="n">
        <v>0</v>
      </c>
      <c r="P488" s="5" t="n">
        <v>7.886</v>
      </c>
      <c r="Q488" s="5" t="n">
        <v>0</v>
      </c>
      <c r="R488" s="5" t="n">
        <v>1</v>
      </c>
      <c r="S488" s="5" t="n">
        <v>12.575</v>
      </c>
      <c r="T488" s="5" t="n">
        <v>7.714</v>
      </c>
      <c r="U488" s="5" t="n">
        <v>0.23</v>
      </c>
      <c r="V488" s="5" t="n">
        <v>14.65</v>
      </c>
      <c r="W488" s="5" t="n">
        <v>0.165</v>
      </c>
      <c r="X488" s="5" t="n">
        <v>1</v>
      </c>
      <c r="Y488" s="5" t="n">
        <v>12.835</v>
      </c>
      <c r="Z488" s="5" t="n">
        <v>1.735</v>
      </c>
      <c r="AA488" s="5" t="n">
        <v>0</v>
      </c>
      <c r="AB488" s="5" t="n">
        <v>12.835</v>
      </c>
      <c r="AC488" s="5" t="n">
        <v>0</v>
      </c>
      <c r="AD488" s="5" t="n">
        <v>1</v>
      </c>
      <c r="AE488" s="5" t="n">
        <v>14.121</v>
      </c>
      <c r="AF488" s="5" t="n">
        <v>3.302</v>
      </c>
      <c r="AG488" s="5" t="n">
        <v>0</v>
      </c>
      <c r="AH488" s="5" t="n">
        <v>14.121</v>
      </c>
      <c r="AI488" s="5" t="n">
        <v>0</v>
      </c>
      <c r="AJ488" s="5" t="n">
        <v>1</v>
      </c>
      <c r="AK488" s="5" t="n">
        <v>21.835</v>
      </c>
      <c r="AL488" s="5" t="n">
        <v>11.629</v>
      </c>
      <c r="AM488" s="5" t="n">
        <v>0.399</v>
      </c>
      <c r="AN488" s="5" t="n">
        <v>25.437</v>
      </c>
      <c r="AO488" s="5" t="n">
        <v>0.165</v>
      </c>
      <c r="AP488" s="5" t="n">
        <v>1</v>
      </c>
      <c r="AQ488" s="5" t="n">
        <v>0.76</v>
      </c>
      <c r="AR488" s="5" t="n">
        <v>0.129</v>
      </c>
      <c r="AS488" s="5" t="n">
        <v>0.547</v>
      </c>
      <c r="AT488" s="5" t="n">
        <v>1.53</v>
      </c>
      <c r="AU488" s="5" t="n">
        <v>0.17</v>
      </c>
      <c r="AV488" s="5" t="n">
        <v>1</v>
      </c>
      <c r="AW488" s="5" t="n">
        <v>0.8110000000000001</v>
      </c>
      <c r="AX488" s="5" t="n">
        <v>0.129</v>
      </c>
      <c r="AY488" s="5" t="n">
        <v>0.719</v>
      </c>
      <c r="AZ488" s="5" t="n">
        <v>1.79</v>
      </c>
      <c r="BA488" s="5" t="n">
        <v>0.17</v>
      </c>
      <c r="BB488" s="5" t="n">
        <v>1</v>
      </c>
      <c r="BC488" s="5" t="n">
        <v>0.535</v>
      </c>
      <c r="BD488" s="5" t="n">
        <v>0.129</v>
      </c>
      <c r="BE488" s="5" t="n">
        <v>0.62</v>
      </c>
      <c r="BF488" s="5" t="n">
        <v>1.345</v>
      </c>
      <c r="BG488" s="5" t="n">
        <v>0.165</v>
      </c>
      <c r="BH488" s="5" t="n">
        <v>1</v>
      </c>
      <c r="BI488" s="5" t="n">
        <v>0.579</v>
      </c>
      <c r="BJ488" s="5" t="n">
        <v>0.129</v>
      </c>
      <c r="BK488" s="5" t="n">
        <v>0.442</v>
      </c>
      <c r="BL488" s="5" t="n">
        <v>1.19</v>
      </c>
      <c r="BM488" s="5" t="n">
        <v>0.165</v>
      </c>
      <c r="BN488" s="5" t="n">
        <v>1</v>
      </c>
      <c r="BO488" s="5" t="n">
        <v>0</v>
      </c>
      <c r="BP488" s="5" t="n">
        <v>0</v>
      </c>
      <c r="BQ488" s="5" t="n">
        <v>0.136</v>
      </c>
      <c r="BR488" s="5" t="n">
        <v>0</v>
      </c>
      <c r="BS488" s="5" t="n">
        <v>0.833</v>
      </c>
      <c r="BT488" s="5" t="n">
        <v>0</v>
      </c>
      <c r="BU488" s="5" t="n">
        <v>0</v>
      </c>
      <c r="BV488" s="5" t="n">
        <v>0.07099999999999999</v>
      </c>
      <c r="BW488" s="5" t="n">
        <v>0.165</v>
      </c>
      <c r="BX488" s="5" t="n">
        <v>0.833</v>
      </c>
      <c r="BY488" s="5" t="n">
        <v>13.254</v>
      </c>
      <c r="BZ488" s="5" t="n">
        <v>0</v>
      </c>
      <c r="CA488" s="5" t="n">
        <v>13.254</v>
      </c>
      <c r="CB488" s="5" t="n">
        <v>0</v>
      </c>
      <c r="CC488" s="5" t="n">
        <v>83.248</v>
      </c>
      <c r="CD488" s="5" t="n">
        <v>7.95</v>
      </c>
      <c r="CE488" s="5" t="n">
        <v>78.599</v>
      </c>
      <c r="CF488" s="5" t="n">
        <v>188.551</v>
      </c>
      <c r="CG488" s="5" t="n">
        <v>0.165</v>
      </c>
      <c r="CH488" s="5" t="n">
        <v>1</v>
      </c>
      <c r="CI488" s="5" t="n">
        <v>0</v>
      </c>
      <c r="CJ488" s="5" t="n">
        <v>0</v>
      </c>
      <c r="CK488" s="5" t="n">
        <v>0</v>
      </c>
      <c r="CL488" s="5" t="n">
        <v>0</v>
      </c>
      <c r="CM488" s="5" t="n">
        <v>0</v>
      </c>
      <c r="CN488" s="5" t="n">
        <v>0</v>
      </c>
      <c r="CO488" s="5" t="n">
        <v>0</v>
      </c>
      <c r="CP488" s="5" t="n">
        <v>0</v>
      </c>
      <c r="CQ488" s="5" t="n">
        <v>1.348</v>
      </c>
      <c r="CR488" s="5" t="n">
        <v>0</v>
      </c>
      <c r="CS488" s="5" t="n">
        <v>5.37</v>
      </c>
      <c r="CT488" s="5" t="n">
        <v>4.861</v>
      </c>
      <c r="CU488" s="5" t="n">
        <v>11.622</v>
      </c>
    </row>
    <row r="489">
      <c r="A489" s="5" t="inlineStr">
        <is>
          <t>MWI2024</t>
        </is>
      </c>
      <c r="B489" s="5" t="inlineStr">
        <is>
          <t>MWI</t>
        </is>
      </c>
      <c r="C489" s="5" t="inlineStr">
        <is>
          <t>MWI</t>
        </is>
      </c>
      <c r="D489" s="5" t="inlineStr">
        <is>
          <t>Malawi</t>
        </is>
      </c>
      <c r="E489" s="5" t="n">
        <v>2024</v>
      </c>
      <c r="F489" s="5" t="n">
        <v>0.165</v>
      </c>
      <c r="G489" s="5" t="n">
        <v>5.575</v>
      </c>
      <c r="H489" s="5" t="n">
        <v>1.324</v>
      </c>
      <c r="I489" s="5" t="n">
        <v>0</v>
      </c>
      <c r="J489" s="5" t="n">
        <v>5.575</v>
      </c>
      <c r="K489" s="5" t="n">
        <v>0</v>
      </c>
      <c r="L489" s="5" t="n">
        <v>1</v>
      </c>
      <c r="M489" s="5" t="n">
        <v>7.124</v>
      </c>
      <c r="N489" s="5" t="n">
        <v>3.971</v>
      </c>
      <c r="O489" s="5" t="n">
        <v>0</v>
      </c>
      <c r="P489" s="5" t="n">
        <v>7.124</v>
      </c>
      <c r="Q489" s="5" t="n">
        <v>0</v>
      </c>
      <c r="R489" s="5" t="n">
        <v>1</v>
      </c>
      <c r="S489" s="5" t="n">
        <v>12.193</v>
      </c>
      <c r="T489" s="5" t="n">
        <v>7.942</v>
      </c>
      <c r="U489" s="5" t="n">
        <v>0.274</v>
      </c>
      <c r="V489" s="5" t="n">
        <v>14.205</v>
      </c>
      <c r="W489" s="5" t="n">
        <v>0.165</v>
      </c>
      <c r="X489" s="5" t="n">
        <v>1</v>
      </c>
      <c r="Y489" s="5" t="n">
        <v>11.438</v>
      </c>
      <c r="Z489" s="5" t="n">
        <v>1.546</v>
      </c>
      <c r="AA489" s="5" t="n">
        <v>0</v>
      </c>
      <c r="AB489" s="5" t="n">
        <v>11.438</v>
      </c>
      <c r="AC489" s="5" t="n">
        <v>0</v>
      </c>
      <c r="AD489" s="5" t="n">
        <v>1</v>
      </c>
      <c r="AE489" s="5" t="n">
        <v>12.761</v>
      </c>
      <c r="AF489" s="5" t="n">
        <v>2.984</v>
      </c>
      <c r="AG489" s="5" t="n">
        <v>0</v>
      </c>
      <c r="AH489" s="5" t="n">
        <v>12.761</v>
      </c>
      <c r="AI489" s="5" t="n">
        <v>0</v>
      </c>
      <c r="AJ489" s="5" t="n">
        <v>1</v>
      </c>
      <c r="AK489" s="5" t="n">
        <v>20.703</v>
      </c>
      <c r="AL489" s="5" t="n">
        <v>11.026</v>
      </c>
      <c r="AM489" s="5" t="n">
        <v>0.465</v>
      </c>
      <c r="AN489" s="5" t="n">
        <v>24.119</v>
      </c>
      <c r="AO489" s="5" t="n">
        <v>0.165</v>
      </c>
      <c r="AP489" s="5" t="n">
        <v>1</v>
      </c>
      <c r="AQ489" s="5" t="n">
        <v>0.724</v>
      </c>
      <c r="AR489" s="5" t="n">
        <v>0.132</v>
      </c>
      <c r="AS489" s="5" t="n">
        <v>0.532</v>
      </c>
      <c r="AT489" s="5" t="n">
        <v>1.47</v>
      </c>
      <c r="AU489" s="5" t="n">
        <v>0.17</v>
      </c>
      <c r="AV489" s="5" t="n">
        <v>1</v>
      </c>
      <c r="AW489" s="5" t="n">
        <v>0.75</v>
      </c>
      <c r="AX489" s="5" t="n">
        <v>0.132</v>
      </c>
      <c r="AY489" s="5" t="n">
        <v>0.609</v>
      </c>
      <c r="AZ489" s="5" t="n">
        <v>1.59</v>
      </c>
      <c r="BA489" s="5" t="n">
        <v>0.17</v>
      </c>
      <c r="BB489" s="5" t="n">
        <v>1</v>
      </c>
      <c r="BC489" s="5" t="n">
        <v>0.513</v>
      </c>
      <c r="BD489" s="5" t="n">
        <v>0.132</v>
      </c>
      <c r="BE489" s="5" t="n">
        <v>0.437</v>
      </c>
      <c r="BF489" s="5" t="n">
        <v>1.107</v>
      </c>
      <c r="BG489" s="5" t="n">
        <v>0.165</v>
      </c>
      <c r="BH489" s="5" t="n">
        <v>1</v>
      </c>
      <c r="BI489" s="5" t="n">
        <v>0.591</v>
      </c>
      <c r="BJ489" s="5" t="n">
        <v>0.132</v>
      </c>
      <c r="BK489" s="5" t="n">
        <v>0.361</v>
      </c>
      <c r="BL489" s="5" t="n">
        <v>1.11</v>
      </c>
      <c r="BM489" s="5" t="n">
        <v>0.165</v>
      </c>
      <c r="BN489" s="5" t="n">
        <v>1</v>
      </c>
      <c r="BO489" s="5" t="n">
        <v>0</v>
      </c>
      <c r="BP489" s="5" t="n">
        <v>0</v>
      </c>
      <c r="BQ489" s="5" t="n">
        <v>0.159</v>
      </c>
      <c r="BR489" s="5" t="n">
        <v>0</v>
      </c>
      <c r="BS489" s="5" t="n">
        <v>0.833</v>
      </c>
      <c r="BT489" s="5" t="n">
        <v>0</v>
      </c>
      <c r="BU489" s="5" t="n">
        <v>0</v>
      </c>
      <c r="BV489" s="5" t="n">
        <v>0.064</v>
      </c>
      <c r="BW489" s="5" t="n">
        <v>0.165</v>
      </c>
      <c r="BX489" s="5" t="n">
        <v>0.833</v>
      </c>
      <c r="BY489" s="5" t="n">
        <v>13.646</v>
      </c>
      <c r="BZ489" s="5" t="n">
        <v>0</v>
      </c>
      <c r="CA489" s="5" t="n">
        <v>13.646</v>
      </c>
      <c r="CB489" s="5" t="n">
        <v>0</v>
      </c>
      <c r="CC489" s="5" t="n">
        <v>82.58799999999999</v>
      </c>
      <c r="CD489" s="5" t="n">
        <v>7.95</v>
      </c>
      <c r="CE489" s="5" t="n">
        <v>67.48399999999999</v>
      </c>
      <c r="CF489" s="5" t="n">
        <v>174.834</v>
      </c>
      <c r="CG489" s="5" t="n">
        <v>0.165</v>
      </c>
      <c r="CH489" s="5" t="n">
        <v>1</v>
      </c>
      <c r="CI489" s="5" t="n">
        <v>0</v>
      </c>
      <c r="CJ489" s="5" t="n">
        <v>0</v>
      </c>
      <c r="CK489" s="5" t="n">
        <v>0</v>
      </c>
      <c r="CL489" s="5" t="n">
        <v>0</v>
      </c>
      <c r="CM489" s="5" t="n">
        <v>0</v>
      </c>
      <c r="CN489" s="5" t="n">
        <v>0</v>
      </c>
      <c r="CO489" s="5" t="n">
        <v>0</v>
      </c>
      <c r="CP489" s="5" t="n">
        <v>0</v>
      </c>
      <c r="CQ489" s="5" t="n">
        <v>1.387</v>
      </c>
      <c r="CR489" s="5" t="n">
        <v>0</v>
      </c>
      <c r="CS489" s="5" t="n">
        <v>5.529</v>
      </c>
      <c r="CT489" s="5" t="n">
        <v>4.251</v>
      </c>
      <c r="CU489" s="5" t="n">
        <v>10.168</v>
      </c>
    </row>
    <row r="490">
      <c r="A490" s="5" t="inlineStr">
        <is>
          <t>MYS2021</t>
        </is>
      </c>
      <c r="B490" s="5" t="inlineStr">
        <is>
          <t>MYS</t>
        </is>
      </c>
      <c r="C490" s="5" t="inlineStr">
        <is>
          <t>MYS</t>
        </is>
      </c>
      <c r="D490" s="5" t="inlineStr">
        <is>
          <t>Malaysia</t>
        </is>
      </c>
      <c r="E490" s="5" t="n">
        <v>2021</v>
      </c>
      <c r="F490" s="5" t="n">
        <v>0.1</v>
      </c>
      <c r="G490" s="5" t="n">
        <v>4.452</v>
      </c>
      <c r="H490" s="5" t="n">
        <v>1.087</v>
      </c>
      <c r="I490" s="5" t="n">
        <v>0</v>
      </c>
      <c r="J490" s="5" t="n">
        <v>4.452</v>
      </c>
      <c r="K490" s="5" t="n">
        <v>0</v>
      </c>
      <c r="L490" s="5" t="n">
        <v>1</v>
      </c>
      <c r="M490" s="5" t="n">
        <v>7.463</v>
      </c>
      <c r="N490" s="5" t="n">
        <v>3.26</v>
      </c>
      <c r="O490" s="5" t="n">
        <v>0</v>
      </c>
      <c r="P490" s="5" t="n">
        <v>7.463</v>
      </c>
      <c r="Q490" s="5" t="n">
        <v>0</v>
      </c>
      <c r="R490" s="5" t="n">
        <v>1</v>
      </c>
      <c r="S490" s="5" t="n">
        <v>9.884</v>
      </c>
      <c r="T490" s="5" t="n">
        <v>6.519</v>
      </c>
      <c r="U490" s="5" t="n">
        <v>0</v>
      </c>
      <c r="V490" s="5" t="n">
        <v>9.884</v>
      </c>
      <c r="W490" s="5" t="n">
        <v>0</v>
      </c>
      <c r="X490" s="5" t="n">
        <v>1</v>
      </c>
      <c r="Y490" s="5" t="n">
        <v>6.618</v>
      </c>
      <c r="Z490" s="5" t="n">
        <v>0.855</v>
      </c>
      <c r="AA490" s="5" t="n">
        <v>-0.017</v>
      </c>
      <c r="AB490" s="5" t="n">
        <v>6.601</v>
      </c>
      <c r="AC490" s="5" t="n">
        <v>0</v>
      </c>
      <c r="AD490" s="5" t="n">
        <v>1</v>
      </c>
      <c r="AE490" s="5" t="n">
        <v>7.298</v>
      </c>
      <c r="AF490" s="5" t="n">
        <v>1.639</v>
      </c>
      <c r="AG490" s="5" t="n">
        <v>-0.5600000000000001</v>
      </c>
      <c r="AH490" s="5" t="n">
        <v>6.738</v>
      </c>
      <c r="AI490" s="5" t="n">
        <v>0</v>
      </c>
      <c r="AJ490" s="5" t="n">
        <v>1</v>
      </c>
      <c r="AK490" s="5" t="n">
        <v>11.375</v>
      </c>
      <c r="AL490" s="5" t="n">
        <v>5.865</v>
      </c>
      <c r="AM490" s="5" t="n">
        <v>-5.676</v>
      </c>
      <c r="AN490" s="5" t="n">
        <v>6.268</v>
      </c>
      <c r="AO490" s="5" t="n">
        <v>0</v>
      </c>
      <c r="AP490" s="5" t="n">
        <v>0</v>
      </c>
      <c r="AQ490" s="5" t="n">
        <v>0.621</v>
      </c>
      <c r="AR490" s="5" t="n">
        <v>0.114</v>
      </c>
      <c r="AS490" s="5" t="n">
        <v>-0.131</v>
      </c>
      <c r="AT490" s="5" t="n">
        <v>0.489</v>
      </c>
      <c r="AU490" s="5" t="n">
        <v>0</v>
      </c>
      <c r="AV490" s="5" t="n">
        <v>0</v>
      </c>
      <c r="AW490" s="5" t="n">
        <v>0.593</v>
      </c>
      <c r="AX490" s="5" t="n">
        <v>0.114</v>
      </c>
      <c r="AY490" s="5" t="n">
        <v>-0.077</v>
      </c>
      <c r="AZ490" s="5" t="n">
        <v>0.516</v>
      </c>
      <c r="BA490" s="5" t="n">
        <v>0</v>
      </c>
      <c r="BB490" s="5" t="n">
        <v>0</v>
      </c>
      <c r="BC490" s="5" t="n">
        <v>0.44</v>
      </c>
      <c r="BD490" s="5" t="n">
        <v>0.114</v>
      </c>
      <c r="BE490" s="5" t="n">
        <v>-0.09</v>
      </c>
      <c r="BF490" s="5" t="n">
        <v>0.35</v>
      </c>
      <c r="BG490" s="5" t="n">
        <v>0</v>
      </c>
      <c r="BH490" s="5" t="n">
        <v>0</v>
      </c>
      <c r="BI490" s="5" t="n">
        <v>0.5600000000000001</v>
      </c>
      <c r="BJ490" s="5" t="n">
        <v>0.114</v>
      </c>
      <c r="BK490" s="5" t="n">
        <v>0.001</v>
      </c>
      <c r="BL490" s="5" t="n">
        <v>0.5620000000000001</v>
      </c>
      <c r="BM490" s="5" t="n">
        <v>0</v>
      </c>
      <c r="BN490" s="5" t="n">
        <v>1</v>
      </c>
      <c r="BO490" s="5" t="n">
        <v>0</v>
      </c>
      <c r="BP490" s="5" t="n">
        <v>0</v>
      </c>
      <c r="BQ490" s="5" t="n">
        <v>0.092</v>
      </c>
      <c r="BR490" s="5" t="n">
        <v>0</v>
      </c>
      <c r="BS490" s="5" t="n">
        <v>0.333</v>
      </c>
      <c r="BT490" s="5" t="n">
        <v>0</v>
      </c>
      <c r="BU490" s="5" t="n">
        <v>0</v>
      </c>
      <c r="BV490" s="5" t="n">
        <v>0.053</v>
      </c>
      <c r="BW490" s="5" t="n">
        <v>0.1</v>
      </c>
      <c r="BX490" s="5" t="n">
        <v>0.333</v>
      </c>
      <c r="BY490" s="5" t="n">
        <v>11.787</v>
      </c>
      <c r="BZ490" s="5" t="n">
        <v>0</v>
      </c>
      <c r="CA490" s="5" t="n">
        <v>11.787</v>
      </c>
      <c r="CB490" s="5" t="n">
        <v>0</v>
      </c>
      <c r="CC490" s="5" t="n">
        <v>81.69499999999999</v>
      </c>
      <c r="CD490" s="5" t="n">
        <v>7.95</v>
      </c>
      <c r="CE490" s="5" t="n">
        <v>0.211</v>
      </c>
      <c r="CF490" s="5" t="n">
        <v>90.09699999999999</v>
      </c>
      <c r="CG490" s="5" t="n">
        <v>0.1</v>
      </c>
      <c r="CH490" s="5" t="n">
        <v>1</v>
      </c>
      <c r="CI490" s="5" t="n">
        <v>0</v>
      </c>
      <c r="CJ490" s="5" t="n">
        <v>0</v>
      </c>
      <c r="CK490" s="5" t="n">
        <v>0</v>
      </c>
      <c r="CL490" s="5" t="n">
        <v>0</v>
      </c>
      <c r="CM490" s="5" t="n">
        <v>0</v>
      </c>
      <c r="CN490" s="5" t="n">
        <v>0</v>
      </c>
      <c r="CO490" s="5" t="n">
        <v>0</v>
      </c>
      <c r="CP490" s="5" t="n">
        <v>0.099</v>
      </c>
      <c r="CQ490" s="5" t="n">
        <v>1.198</v>
      </c>
      <c r="CR490" s="5" t="n">
        <v>0.8110000000000001</v>
      </c>
      <c r="CS490" s="5" t="n">
        <v>4.606</v>
      </c>
      <c r="CT490" s="5" t="n">
        <v>3.604</v>
      </c>
      <c r="CU490" s="5" t="n">
        <v>14.129</v>
      </c>
    </row>
    <row r="491">
      <c r="A491" s="5" t="inlineStr">
        <is>
          <t>MYS2022</t>
        </is>
      </c>
      <c r="B491" s="5" t="inlineStr">
        <is>
          <t>MYS</t>
        </is>
      </c>
      <c r="C491" s="5" t="inlineStr">
        <is>
          <t>MYS</t>
        </is>
      </c>
      <c r="D491" s="5" t="inlineStr">
        <is>
          <t>Malaysia</t>
        </is>
      </c>
      <c r="E491" s="5" t="n">
        <v>2022</v>
      </c>
      <c r="F491" s="5" t="n">
        <v>0.1</v>
      </c>
      <c r="G491" s="5" t="n">
        <v>8.189</v>
      </c>
      <c r="H491" s="5" t="n">
        <v>1.181</v>
      </c>
      <c r="I491" s="5" t="n">
        <v>0</v>
      </c>
      <c r="J491" s="5" t="n">
        <v>8.189</v>
      </c>
      <c r="K491" s="5" t="n">
        <v>0</v>
      </c>
      <c r="L491" s="5" t="n">
        <v>1</v>
      </c>
      <c r="M491" s="5" t="n">
        <v>9.205</v>
      </c>
      <c r="N491" s="5" t="n">
        <v>3.543</v>
      </c>
      <c r="O491" s="5" t="n">
        <v>0</v>
      </c>
      <c r="P491" s="5" t="n">
        <v>9.205</v>
      </c>
      <c r="Q491" s="5" t="n">
        <v>0</v>
      </c>
      <c r="R491" s="5" t="n">
        <v>1</v>
      </c>
      <c r="S491" s="5" t="n">
        <v>14.094</v>
      </c>
      <c r="T491" s="5" t="n">
        <v>7.086</v>
      </c>
      <c r="U491" s="5" t="n">
        <v>0</v>
      </c>
      <c r="V491" s="5" t="n">
        <v>14.094</v>
      </c>
      <c r="W491" s="5" t="n">
        <v>0</v>
      </c>
      <c r="X491" s="5" t="n">
        <v>1</v>
      </c>
      <c r="Y491" s="5" t="n">
        <v>11.476</v>
      </c>
      <c r="Z491" s="5" t="n">
        <v>1.482</v>
      </c>
      <c r="AA491" s="5" t="n">
        <v>-4.347</v>
      </c>
      <c r="AB491" s="5" t="n">
        <v>7.129</v>
      </c>
      <c r="AC491" s="5" t="n">
        <v>0</v>
      </c>
      <c r="AD491" s="5" t="n">
        <v>1</v>
      </c>
      <c r="AE491" s="5" t="n">
        <v>12.252</v>
      </c>
      <c r="AF491" s="5" t="n">
        <v>2.751</v>
      </c>
      <c r="AG491" s="5" t="n">
        <v>-4.173</v>
      </c>
      <c r="AH491" s="5" t="n">
        <v>8.079000000000001</v>
      </c>
      <c r="AI491" s="5" t="n">
        <v>0</v>
      </c>
      <c r="AJ491" s="5" t="n">
        <v>1</v>
      </c>
      <c r="AK491" s="5" t="n">
        <v>16.907</v>
      </c>
      <c r="AL491" s="5" t="n">
        <v>8.718</v>
      </c>
      <c r="AM491" s="5" t="n">
        <v>-10.079</v>
      </c>
      <c r="AN491" s="5" t="n">
        <v>7.511</v>
      </c>
      <c r="AO491" s="5" t="n">
        <v>0</v>
      </c>
      <c r="AP491" s="5" t="n">
        <v>0</v>
      </c>
      <c r="AQ491" s="5" t="n">
        <v>0.847</v>
      </c>
      <c r="AR491" s="5" t="n">
        <v>0.123</v>
      </c>
      <c r="AS491" s="5" t="n">
        <v>-0.381</v>
      </c>
      <c r="AT491" s="5" t="n">
        <v>0.466</v>
      </c>
      <c r="AU491" s="5" t="n">
        <v>0</v>
      </c>
      <c r="AV491" s="5" t="n">
        <v>0</v>
      </c>
      <c r="AW491" s="5" t="n">
        <v>0.947</v>
      </c>
      <c r="AX491" s="5" t="n">
        <v>0.123</v>
      </c>
      <c r="AY491" s="5" t="n">
        <v>-0.458</v>
      </c>
      <c r="AZ491" s="5" t="n">
        <v>0.489</v>
      </c>
      <c r="BA491" s="5" t="n">
        <v>0</v>
      </c>
      <c r="BB491" s="5" t="n">
        <v>0</v>
      </c>
      <c r="BC491" s="5" t="n">
        <v>0.589</v>
      </c>
      <c r="BD491" s="5" t="n">
        <v>0.123</v>
      </c>
      <c r="BE491" s="5" t="n">
        <v>-0.252</v>
      </c>
      <c r="BF491" s="5" t="n">
        <v>0.337</v>
      </c>
      <c r="BG491" s="5" t="n">
        <v>0</v>
      </c>
      <c r="BH491" s="5" t="n">
        <v>0</v>
      </c>
      <c r="BI491" s="5" t="n">
        <v>0.6889999999999999</v>
      </c>
      <c r="BJ491" s="5" t="n">
        <v>0.123</v>
      </c>
      <c r="BK491" s="5" t="n">
        <v>0.002</v>
      </c>
      <c r="BL491" s="5" t="n">
        <v>0.6909999999999999</v>
      </c>
      <c r="BM491" s="5" t="n">
        <v>0</v>
      </c>
      <c r="BN491" s="5" t="n">
        <v>1</v>
      </c>
      <c r="BO491" s="5" t="n">
        <v>0</v>
      </c>
      <c r="BP491" s="5" t="n">
        <v>-0.014</v>
      </c>
      <c r="BQ491" s="5" t="n">
        <v>0.08599999999999999</v>
      </c>
      <c r="BR491" s="5" t="n">
        <v>0</v>
      </c>
      <c r="BS491" s="5" t="n">
        <v>0.333</v>
      </c>
      <c r="BT491" s="5" t="n">
        <v>0</v>
      </c>
      <c r="BU491" s="5" t="n">
        <v>-0.014</v>
      </c>
      <c r="BV491" s="5" t="n">
        <v>0.05</v>
      </c>
      <c r="BW491" s="5" t="n">
        <v>0.1</v>
      </c>
      <c r="BX491" s="5" t="n">
        <v>0.333</v>
      </c>
      <c r="BY491" s="5" t="n">
        <v>12.729</v>
      </c>
      <c r="BZ491" s="5" t="n">
        <v>0</v>
      </c>
      <c r="CA491" s="5" t="n">
        <v>12.729</v>
      </c>
      <c r="CB491" s="5" t="n">
        <v>0</v>
      </c>
      <c r="CC491" s="5" t="n">
        <v>102.477</v>
      </c>
      <c r="CD491" s="5" t="n">
        <v>7.95</v>
      </c>
      <c r="CE491" s="5" t="n">
        <v>-2.479</v>
      </c>
      <c r="CF491" s="5" t="n">
        <v>109.189</v>
      </c>
      <c r="CG491" s="5" t="n">
        <v>0.1</v>
      </c>
      <c r="CH491" s="5" t="n">
        <v>1</v>
      </c>
      <c r="CI491" s="5" t="n">
        <v>0</v>
      </c>
      <c r="CJ491" s="5" t="n">
        <v>0</v>
      </c>
      <c r="CK491" s="5" t="n">
        <v>0</v>
      </c>
      <c r="CL491" s="5" t="n">
        <v>0</v>
      </c>
      <c r="CM491" s="5" t="n">
        <v>0</v>
      </c>
      <c r="CN491" s="5" t="n">
        <v>0</v>
      </c>
      <c r="CO491" s="5" t="n">
        <v>0</v>
      </c>
      <c r="CP491" s="5" t="n">
        <v>0.08699999999999999</v>
      </c>
      <c r="CQ491" s="5" t="n">
        <v>1.294</v>
      </c>
      <c r="CR491" s="5" t="n">
        <v>0.743</v>
      </c>
      <c r="CS491" s="5" t="n">
        <v>4.974</v>
      </c>
      <c r="CT491" s="5" t="n">
        <v>7.554</v>
      </c>
      <c r="CU491" s="5" t="n">
        <v>28.059</v>
      </c>
    </row>
    <row r="492">
      <c r="A492" s="5" t="inlineStr">
        <is>
          <t>MYS2023</t>
        </is>
      </c>
      <c r="B492" s="5" t="inlineStr">
        <is>
          <t>MYS</t>
        </is>
      </c>
      <c r="C492" s="5" t="inlineStr">
        <is>
          <t>MYS</t>
        </is>
      </c>
      <c r="D492" s="5" t="inlineStr">
        <is>
          <t>Malaysia</t>
        </is>
      </c>
      <c r="E492" s="5" t="n">
        <v>2023</v>
      </c>
      <c r="F492" s="5" t="n">
        <v>0.1</v>
      </c>
      <c r="G492" s="5" t="n">
        <v>5.398</v>
      </c>
      <c r="H492" s="5" t="n">
        <v>1.222</v>
      </c>
      <c r="I492" s="5" t="n">
        <v>0</v>
      </c>
      <c r="J492" s="5" t="n">
        <v>5.398</v>
      </c>
      <c r="K492" s="5" t="n">
        <v>0</v>
      </c>
      <c r="L492" s="5" t="n">
        <v>1</v>
      </c>
      <c r="M492" s="5" t="n">
        <v>7.432</v>
      </c>
      <c r="N492" s="5" t="n">
        <v>3.667</v>
      </c>
      <c r="O492" s="5" t="n">
        <v>0</v>
      </c>
      <c r="P492" s="5" t="n">
        <v>7.432</v>
      </c>
      <c r="Q492" s="5" t="n">
        <v>0</v>
      </c>
      <c r="R492" s="5" t="n">
        <v>1</v>
      </c>
      <c r="S492" s="5" t="n">
        <v>11.509</v>
      </c>
      <c r="T492" s="5" t="n">
        <v>7.334</v>
      </c>
      <c r="U492" s="5" t="n">
        <v>0</v>
      </c>
      <c r="V492" s="5" t="n">
        <v>11.509</v>
      </c>
      <c r="W492" s="5" t="n">
        <v>0</v>
      </c>
      <c r="X492" s="5" t="n">
        <v>1</v>
      </c>
      <c r="Y492" s="5" t="n">
        <v>6.841</v>
      </c>
      <c r="Z492" s="5" t="n">
        <v>0.884</v>
      </c>
      <c r="AA492" s="5" t="n">
        <v>0.582</v>
      </c>
      <c r="AB492" s="5" t="n">
        <v>7.423</v>
      </c>
      <c r="AC492" s="5" t="n">
        <v>0</v>
      </c>
      <c r="AD492" s="5" t="n">
        <v>1</v>
      </c>
      <c r="AE492" s="5" t="n">
        <v>7.623</v>
      </c>
      <c r="AF492" s="5" t="n">
        <v>1.712</v>
      </c>
      <c r="AG492" s="5" t="n">
        <v>0.173</v>
      </c>
      <c r="AH492" s="5" t="n">
        <v>7.796</v>
      </c>
      <c r="AI492" s="5" t="n">
        <v>0</v>
      </c>
      <c r="AJ492" s="5" t="n">
        <v>1</v>
      </c>
      <c r="AK492" s="5" t="n">
        <v>12.312</v>
      </c>
      <c r="AL492" s="5" t="n">
        <v>6.349</v>
      </c>
      <c r="AM492" s="5" t="n">
        <v>-5.723</v>
      </c>
      <c r="AN492" s="5" t="n">
        <v>7.248</v>
      </c>
      <c r="AO492" s="5" t="n">
        <v>0</v>
      </c>
      <c r="AP492" s="5" t="n">
        <v>0</v>
      </c>
      <c r="AQ492" s="5" t="n">
        <v>0.749</v>
      </c>
      <c r="AR492" s="5" t="n">
        <v>0.129</v>
      </c>
      <c r="AS492" s="5" t="n">
        <v>-0.299</v>
      </c>
      <c r="AT492" s="5" t="n">
        <v>0.449</v>
      </c>
      <c r="AU492" s="5" t="n">
        <v>0</v>
      </c>
      <c r="AV492" s="5" t="n">
        <v>0</v>
      </c>
      <c r="AW492" s="5" t="n">
        <v>0.783</v>
      </c>
      <c r="AX492" s="5" t="n">
        <v>0.129</v>
      </c>
      <c r="AY492" s="5" t="n">
        <v>-0.311</v>
      </c>
      <c r="AZ492" s="5" t="n">
        <v>0.471</v>
      </c>
      <c r="BA492" s="5" t="n">
        <v>0</v>
      </c>
      <c r="BB492" s="5" t="n">
        <v>0</v>
      </c>
      <c r="BC492" s="5" t="n">
        <v>0.527</v>
      </c>
      <c r="BD492" s="5" t="n">
        <v>0.129</v>
      </c>
      <c r="BE492" s="5" t="n">
        <v>-0.198</v>
      </c>
      <c r="BF492" s="5" t="n">
        <v>0.329</v>
      </c>
      <c r="BG492" s="5" t="n">
        <v>0</v>
      </c>
      <c r="BH492" s="5" t="n">
        <v>0</v>
      </c>
      <c r="BI492" s="5" t="n">
        <v>0.64</v>
      </c>
      <c r="BJ492" s="5" t="n">
        <v>0.129</v>
      </c>
      <c r="BK492" s="5" t="n">
        <v>0.002</v>
      </c>
      <c r="BL492" s="5" t="n">
        <v>0.641</v>
      </c>
      <c r="BM492" s="5" t="n">
        <v>0</v>
      </c>
      <c r="BN492" s="5" t="n">
        <v>1</v>
      </c>
      <c r="BO492" s="5" t="n">
        <v>0</v>
      </c>
      <c r="BP492" s="5" t="n">
        <v>0</v>
      </c>
      <c r="BQ492" s="5" t="n">
        <v>0.081</v>
      </c>
      <c r="BR492" s="5" t="n">
        <v>0</v>
      </c>
      <c r="BS492" s="5" t="n">
        <v>0.333</v>
      </c>
      <c r="BT492" s="5" t="n">
        <v>0</v>
      </c>
      <c r="BU492" s="5" t="n">
        <v>0</v>
      </c>
      <c r="BV492" s="5" t="n">
        <v>0.046</v>
      </c>
      <c r="BW492" s="5" t="n">
        <v>0.1</v>
      </c>
      <c r="BX492" s="5" t="n">
        <v>0.333</v>
      </c>
      <c r="BY492" s="5" t="n">
        <v>13.254</v>
      </c>
      <c r="BZ492" s="5" t="n">
        <v>0</v>
      </c>
      <c r="CA492" s="5" t="n">
        <v>13.254</v>
      </c>
      <c r="CB492" s="5" t="n">
        <v>0</v>
      </c>
      <c r="CC492" s="5" t="n">
        <v>87.07899999999999</v>
      </c>
      <c r="CD492" s="5" t="n">
        <v>7.95</v>
      </c>
      <c r="CE492" s="5" t="n">
        <v>-2.476</v>
      </c>
      <c r="CF492" s="5" t="n">
        <v>92.044</v>
      </c>
      <c r="CG492" s="5" t="n">
        <v>0.1</v>
      </c>
      <c r="CH492" s="5" t="n">
        <v>1</v>
      </c>
      <c r="CI492" s="5" t="n">
        <v>0</v>
      </c>
      <c r="CJ492" s="5" t="n">
        <v>0</v>
      </c>
      <c r="CK492" s="5" t="n">
        <v>0</v>
      </c>
      <c r="CL492" s="5" t="n">
        <v>0</v>
      </c>
      <c r="CM492" s="5" t="n">
        <v>0</v>
      </c>
      <c r="CN492" s="5" t="n">
        <v>0</v>
      </c>
      <c r="CO492" s="5" t="n">
        <v>0</v>
      </c>
      <c r="CP492" s="5" t="n">
        <v>0.099</v>
      </c>
      <c r="CQ492" s="5" t="n">
        <v>1.348</v>
      </c>
      <c r="CR492" s="5" t="n">
        <v>0.784</v>
      </c>
      <c r="CS492" s="5" t="n">
        <v>5.179</v>
      </c>
      <c r="CT492" s="5" t="n">
        <v>4.484</v>
      </c>
      <c r="CU492" s="5" t="n">
        <v>9.260999999999999</v>
      </c>
    </row>
    <row r="493">
      <c r="A493" s="5" t="inlineStr">
        <is>
          <t>MYS2024</t>
        </is>
      </c>
      <c r="B493" s="5" t="inlineStr">
        <is>
          <t>MYS</t>
        </is>
      </c>
      <c r="C493" s="5" t="inlineStr">
        <is>
          <t>MYS</t>
        </is>
      </c>
      <c r="D493" s="5" t="inlineStr">
        <is>
          <t>Malaysia</t>
        </is>
      </c>
      <c r="E493" s="5" t="n">
        <v>2024</v>
      </c>
      <c r="F493" s="5" t="n">
        <v>0.1</v>
      </c>
      <c r="G493" s="5" t="n">
        <v>4.558</v>
      </c>
      <c r="H493" s="5" t="n">
        <v>1.258</v>
      </c>
      <c r="I493" s="5" t="n">
        <v>0</v>
      </c>
      <c r="J493" s="5" t="n">
        <v>4.558</v>
      </c>
      <c r="K493" s="5" t="n">
        <v>0</v>
      </c>
      <c r="L493" s="5" t="n">
        <v>1</v>
      </c>
      <c r="M493" s="5" t="n">
        <v>6.754</v>
      </c>
      <c r="N493" s="5" t="n">
        <v>3.775</v>
      </c>
      <c r="O493" s="5" t="n">
        <v>0</v>
      </c>
      <c r="P493" s="5" t="n">
        <v>6.754</v>
      </c>
      <c r="Q493" s="5" t="n">
        <v>0</v>
      </c>
      <c r="R493" s="5" t="n">
        <v>1</v>
      </c>
      <c r="S493" s="5" t="n">
        <v>10.851</v>
      </c>
      <c r="T493" s="5" t="n">
        <v>7.55</v>
      </c>
      <c r="U493" s="5" t="n">
        <v>0</v>
      </c>
      <c r="V493" s="5" t="n">
        <v>10.851</v>
      </c>
      <c r="W493" s="5" t="n">
        <v>0</v>
      </c>
      <c r="X493" s="5" t="n">
        <v>1</v>
      </c>
      <c r="Y493" s="5" t="n">
        <v>6.626</v>
      </c>
      <c r="Z493" s="5" t="n">
        <v>0.856</v>
      </c>
      <c r="AA493" s="5" t="n">
        <v>1.017</v>
      </c>
      <c r="AB493" s="5" t="n">
        <v>7.642</v>
      </c>
      <c r="AC493" s="5" t="n">
        <v>0</v>
      </c>
      <c r="AD493" s="5" t="n">
        <v>1</v>
      </c>
      <c r="AE493" s="5" t="n">
        <v>7.43</v>
      </c>
      <c r="AF493" s="5" t="n">
        <v>1.669</v>
      </c>
      <c r="AG493" s="5" t="n">
        <v>0.339</v>
      </c>
      <c r="AH493" s="5" t="n">
        <v>7.769</v>
      </c>
      <c r="AI493" s="5" t="n">
        <v>0</v>
      </c>
      <c r="AJ493" s="5" t="n">
        <v>1</v>
      </c>
      <c r="AK493" s="5" t="n">
        <v>12.258</v>
      </c>
      <c r="AL493" s="5" t="n">
        <v>6.321</v>
      </c>
      <c r="AM493" s="5" t="n">
        <v>-5.692</v>
      </c>
      <c r="AN493" s="5" t="n">
        <v>7.223</v>
      </c>
      <c r="AO493" s="5" t="n">
        <v>0</v>
      </c>
      <c r="AP493" s="5" t="n">
        <v>0</v>
      </c>
      <c r="AQ493" s="5" t="n">
        <v>0.72</v>
      </c>
      <c r="AR493" s="5" t="n">
        <v>0.132</v>
      </c>
      <c r="AS493" s="5" t="n">
        <v>-0.272</v>
      </c>
      <c r="AT493" s="5" t="n">
        <v>0.448</v>
      </c>
      <c r="AU493" s="5" t="n">
        <v>0</v>
      </c>
      <c r="AV493" s="5" t="n">
        <v>0</v>
      </c>
      <c r="AW493" s="5" t="n">
        <v>0.734</v>
      </c>
      <c r="AX493" s="5" t="n">
        <v>0.132</v>
      </c>
      <c r="AY493" s="5" t="n">
        <v>-0.149</v>
      </c>
      <c r="AZ493" s="5" t="n">
        <v>0.585</v>
      </c>
      <c r="BA493" s="5" t="n">
        <v>0</v>
      </c>
      <c r="BB493" s="5" t="n">
        <v>0</v>
      </c>
      <c r="BC493" s="5" t="n">
        <v>0.51</v>
      </c>
      <c r="BD493" s="5" t="n">
        <v>0.132</v>
      </c>
      <c r="BE493" s="5" t="n">
        <v>-0.182</v>
      </c>
      <c r="BF493" s="5" t="n">
        <v>0.329</v>
      </c>
      <c r="BG493" s="5" t="n">
        <v>0</v>
      </c>
      <c r="BH493" s="5" t="n">
        <v>0</v>
      </c>
      <c r="BI493" s="5" t="n">
        <v>0.652</v>
      </c>
      <c r="BJ493" s="5" t="n">
        <v>0.132</v>
      </c>
      <c r="BK493" s="5" t="n">
        <v>0.002</v>
      </c>
      <c r="BL493" s="5" t="n">
        <v>0.654</v>
      </c>
      <c r="BM493" s="5" t="n">
        <v>0</v>
      </c>
      <c r="BN493" s="5" t="n">
        <v>1</v>
      </c>
      <c r="BO493" s="5" t="n">
        <v>0</v>
      </c>
      <c r="BP493" s="5" t="n">
        <v>0</v>
      </c>
      <c r="BQ493" s="5" t="n">
        <v>0.11</v>
      </c>
      <c r="BR493" s="5" t="n">
        <v>0</v>
      </c>
      <c r="BS493" s="5" t="n">
        <v>0.333</v>
      </c>
      <c r="BT493" s="5" t="n">
        <v>0</v>
      </c>
      <c r="BU493" s="5" t="n">
        <v>0</v>
      </c>
      <c r="BV493" s="5" t="n">
        <v>0.043</v>
      </c>
      <c r="BW493" s="5" t="n">
        <v>0.1</v>
      </c>
      <c r="BX493" s="5" t="n">
        <v>0.333</v>
      </c>
      <c r="BY493" s="5" t="n">
        <v>13.646</v>
      </c>
      <c r="BZ493" s="5" t="n">
        <v>0</v>
      </c>
      <c r="CA493" s="5" t="n">
        <v>13.646</v>
      </c>
      <c r="CB493" s="5" t="n">
        <v>0</v>
      </c>
      <c r="CC493" s="5" t="n">
        <v>86.38500000000001</v>
      </c>
      <c r="CD493" s="5" t="n">
        <v>7.95</v>
      </c>
      <c r="CE493" s="5" t="n">
        <v>-2.383</v>
      </c>
      <c r="CF493" s="5" t="n">
        <v>91.161</v>
      </c>
      <c r="CG493" s="5" t="n">
        <v>0.1</v>
      </c>
      <c r="CH493" s="5" t="n">
        <v>1</v>
      </c>
      <c r="CI493" s="5" t="n">
        <v>0</v>
      </c>
      <c r="CJ493" s="5" t="n">
        <v>0</v>
      </c>
      <c r="CK493" s="5" t="n">
        <v>0</v>
      </c>
      <c r="CL493" s="5" t="n">
        <v>0</v>
      </c>
      <c r="CM493" s="5" t="n">
        <v>0</v>
      </c>
      <c r="CN493" s="5" t="n">
        <v>0</v>
      </c>
      <c r="CO493" s="5" t="n">
        <v>0</v>
      </c>
      <c r="CP493" s="5" t="n">
        <v>0.099</v>
      </c>
      <c r="CQ493" s="5" t="n">
        <v>1.387</v>
      </c>
      <c r="CR493" s="5" t="n">
        <v>0.784</v>
      </c>
      <c r="CS493" s="5" t="n">
        <v>5.332</v>
      </c>
      <c r="CT493" s="5" t="n">
        <v>3.509</v>
      </c>
      <c r="CU493" s="5" t="n">
        <v>7.598</v>
      </c>
    </row>
    <row r="494">
      <c r="A494" s="5" t="inlineStr">
        <is>
          <t>MDV2021</t>
        </is>
      </c>
      <c r="B494" s="5" t="inlineStr">
        <is>
          <t>MDV</t>
        </is>
      </c>
      <c r="C494" s="5" t="inlineStr">
        <is>
          <t>MDV</t>
        </is>
      </c>
      <c r="D494" s="5" t="inlineStr">
        <is>
          <t>Maldives</t>
        </is>
      </c>
      <c r="E494" s="5" t="n">
        <v>2021</v>
      </c>
      <c r="F494" s="5" t="n">
        <v>0.06</v>
      </c>
      <c r="G494" s="5" t="n">
        <v>4.747</v>
      </c>
      <c r="H494" s="5" t="n">
        <v>1.143</v>
      </c>
      <c r="I494" s="5" t="n">
        <v>0</v>
      </c>
      <c r="J494" s="5" t="n">
        <v>4.747</v>
      </c>
      <c r="K494" s="5" t="n">
        <v>0</v>
      </c>
      <c r="L494" s="5" t="n">
        <v>1</v>
      </c>
      <c r="M494" s="5" t="n">
        <v>7.964</v>
      </c>
      <c r="N494" s="5" t="n">
        <v>3.43</v>
      </c>
      <c r="O494" s="5" t="n">
        <v>0</v>
      </c>
      <c r="P494" s="5" t="n">
        <v>7.964</v>
      </c>
      <c r="Q494" s="5" t="n">
        <v>0</v>
      </c>
      <c r="R494" s="5" t="n">
        <v>1</v>
      </c>
      <c r="S494" s="5" t="n">
        <v>10.464</v>
      </c>
      <c r="T494" s="5" t="n">
        <v>6.86</v>
      </c>
      <c r="U494" s="5" t="n">
        <v>0</v>
      </c>
      <c r="V494" s="5" t="n">
        <v>11.092</v>
      </c>
      <c r="W494" s="5" t="n">
        <v>0.06</v>
      </c>
      <c r="X494" s="5" t="n">
        <v>1</v>
      </c>
      <c r="Y494" s="5" t="n">
        <v>17.987</v>
      </c>
      <c r="Z494" s="5" t="n">
        <v>2.1</v>
      </c>
      <c r="AA494" s="5" t="n">
        <v>0</v>
      </c>
      <c r="AB494" s="5" t="n">
        <v>17.987</v>
      </c>
      <c r="AC494" s="5" t="n">
        <v>0</v>
      </c>
      <c r="AD494" s="5" t="n">
        <v>1</v>
      </c>
      <c r="AE494" s="5" t="n">
        <v>19.13</v>
      </c>
      <c r="AF494" s="5" t="n">
        <v>3.956</v>
      </c>
      <c r="AG494" s="5" t="n">
        <v>0</v>
      </c>
      <c r="AH494" s="5" t="n">
        <v>19.13</v>
      </c>
      <c r="AI494" s="5" t="n">
        <v>0</v>
      </c>
      <c r="AJ494" s="5" t="n">
        <v>1</v>
      </c>
      <c r="AK494" s="5" t="n">
        <v>25.99</v>
      </c>
      <c r="AL494" s="5" t="n">
        <v>12.953</v>
      </c>
      <c r="AM494" s="5" t="n">
        <v>0</v>
      </c>
      <c r="AN494" s="5" t="n">
        <v>27.549</v>
      </c>
      <c r="AO494" s="5" t="n">
        <v>0.06</v>
      </c>
      <c r="AP494" s="5" t="n">
        <v>1</v>
      </c>
      <c r="AQ494" s="5" t="n">
        <v>0.621</v>
      </c>
      <c r="AR494" s="5" t="n">
        <v>0.114</v>
      </c>
      <c r="AS494" s="5" t="n">
        <v>0.128</v>
      </c>
      <c r="AT494" s="5" t="n">
        <v>0.748</v>
      </c>
      <c r="AU494" s="5" t="n">
        <v>0</v>
      </c>
      <c r="AV494" s="5" t="n">
        <v>1</v>
      </c>
      <c r="AW494" s="5" t="n">
        <v>0.593</v>
      </c>
      <c r="AX494" s="5" t="n">
        <v>0.114</v>
      </c>
      <c r="AY494" s="5" t="n">
        <v>0.093</v>
      </c>
      <c r="AZ494" s="5" t="n">
        <v>0.6860000000000001</v>
      </c>
      <c r="BA494" s="5" t="n">
        <v>0</v>
      </c>
      <c r="BB494" s="5" t="n">
        <v>1</v>
      </c>
      <c r="BC494" s="5" t="n">
        <v>0.44</v>
      </c>
      <c r="BD494" s="5" t="n">
        <v>0.114</v>
      </c>
      <c r="BE494" s="5" t="n">
        <v>0.419</v>
      </c>
      <c r="BF494" s="5" t="n">
        <v>0.911</v>
      </c>
      <c r="BG494" s="5" t="n">
        <v>0.06</v>
      </c>
      <c r="BH494" s="5" t="n">
        <v>1</v>
      </c>
      <c r="BI494" s="5" t="n">
        <v>0.5600000000000001</v>
      </c>
      <c r="BJ494" s="5" t="n">
        <v>0.114</v>
      </c>
      <c r="BK494" s="5" t="n">
        <v>0</v>
      </c>
      <c r="BL494" s="5" t="n">
        <v>0.594</v>
      </c>
      <c r="BM494" s="5" t="n">
        <v>0.06</v>
      </c>
      <c r="BN494" s="5" t="n">
        <v>1</v>
      </c>
      <c r="BO494" s="5" t="n">
        <v>0</v>
      </c>
      <c r="BP494" s="5" t="n">
        <v>0</v>
      </c>
      <c r="BQ494" s="5" t="n">
        <v>0.215</v>
      </c>
      <c r="BR494" s="5" t="n">
        <v>0</v>
      </c>
      <c r="BS494" s="5" t="n">
        <v>0.833</v>
      </c>
      <c r="BT494" s="5" t="n">
        <v>0</v>
      </c>
      <c r="BU494" s="5" t="n">
        <v>0</v>
      </c>
      <c r="BV494" s="5" t="n">
        <v>0.15</v>
      </c>
      <c r="BW494" s="5" t="n">
        <v>0</v>
      </c>
      <c r="BX494" s="5" t="n">
        <v>0.833</v>
      </c>
      <c r="BY494" s="5" t="n">
        <v>11.787</v>
      </c>
      <c r="BZ494" s="5" t="n">
        <v>0</v>
      </c>
      <c r="CA494" s="5" t="n">
        <v>11.787</v>
      </c>
      <c r="CB494" s="5" t="n">
        <v>0</v>
      </c>
      <c r="CC494" s="5" t="n">
        <v>81.69499999999999</v>
      </c>
      <c r="CD494" s="5" t="n">
        <v>7.95</v>
      </c>
      <c r="CE494" s="5" t="n">
        <v>0</v>
      </c>
      <c r="CF494" s="5" t="n">
        <v>86.59699999999999</v>
      </c>
      <c r="CG494" s="5" t="n">
        <v>0.06</v>
      </c>
      <c r="CH494" s="5" t="n">
        <v>1</v>
      </c>
      <c r="CI494" s="5" t="n">
        <v>0</v>
      </c>
      <c r="CJ494" s="5" t="n">
        <v>0</v>
      </c>
      <c r="CK494" s="5" t="n">
        <v>0</v>
      </c>
      <c r="CL494" s="5" t="n">
        <v>0</v>
      </c>
      <c r="CM494" s="5" t="n">
        <v>0</v>
      </c>
      <c r="CN494" s="5" t="n">
        <v>0</v>
      </c>
      <c r="CO494" s="5" t="n">
        <v>0</v>
      </c>
      <c r="CP494" s="5" t="n">
        <v>0</v>
      </c>
      <c r="CQ494" s="5" t="n">
        <v>1.198</v>
      </c>
      <c r="CR494" s="5" t="n">
        <v>0</v>
      </c>
      <c r="CS494" s="5" t="n">
        <v>4.776</v>
      </c>
      <c r="CT494" s="5" t="n">
        <v>3.604</v>
      </c>
      <c r="CU494" s="5" t="n">
        <v>16.843</v>
      </c>
    </row>
    <row r="495">
      <c r="A495" s="5" t="inlineStr">
        <is>
          <t>MDV2022</t>
        </is>
      </c>
      <c r="B495" s="5" t="inlineStr">
        <is>
          <t>MDV</t>
        </is>
      </c>
      <c r="C495" s="5" t="inlineStr">
        <is>
          <t>MDV</t>
        </is>
      </c>
      <c r="D495" s="5" t="inlineStr">
        <is>
          <t>Maldives</t>
        </is>
      </c>
      <c r="E495" s="5" t="n">
        <v>2022</v>
      </c>
      <c r="F495" s="5" t="n">
        <v>0.06</v>
      </c>
      <c r="G495" s="5" t="n">
        <v>8.788</v>
      </c>
      <c r="H495" s="5" t="n">
        <v>1.235</v>
      </c>
      <c r="I495" s="5" t="n">
        <v>0</v>
      </c>
      <c r="J495" s="5" t="n">
        <v>8.788</v>
      </c>
      <c r="K495" s="5" t="n">
        <v>0</v>
      </c>
      <c r="L495" s="5" t="n">
        <v>1</v>
      </c>
      <c r="M495" s="5" t="n">
        <v>9.782999999999999</v>
      </c>
      <c r="N495" s="5" t="n">
        <v>3.704</v>
      </c>
      <c r="O495" s="5" t="n">
        <v>0</v>
      </c>
      <c r="P495" s="5" t="n">
        <v>9.782999999999999</v>
      </c>
      <c r="Q495" s="5" t="n">
        <v>0</v>
      </c>
      <c r="R495" s="5" t="n">
        <v>1</v>
      </c>
      <c r="S495" s="5" t="n">
        <v>14.962</v>
      </c>
      <c r="T495" s="5" t="n">
        <v>7.408</v>
      </c>
      <c r="U495" s="5" t="n">
        <v>0.066</v>
      </c>
      <c r="V495" s="5" t="n">
        <v>15.86</v>
      </c>
      <c r="W495" s="5" t="n">
        <v>0.06</v>
      </c>
      <c r="X495" s="5" t="n">
        <v>1</v>
      </c>
      <c r="Y495" s="5" t="n">
        <v>31.383</v>
      </c>
      <c r="Z495" s="5" t="n">
        <v>3.665</v>
      </c>
      <c r="AA495" s="5" t="n">
        <v>0</v>
      </c>
      <c r="AB495" s="5" t="n">
        <v>31.383</v>
      </c>
      <c r="AC495" s="5" t="n">
        <v>0</v>
      </c>
      <c r="AD495" s="5" t="n">
        <v>1</v>
      </c>
      <c r="AE495" s="5" t="n">
        <v>32.618</v>
      </c>
      <c r="AF495" s="5" t="n">
        <v>6.745</v>
      </c>
      <c r="AG495" s="5" t="n">
        <v>0</v>
      </c>
      <c r="AH495" s="5" t="n">
        <v>32.618</v>
      </c>
      <c r="AI495" s="5" t="n">
        <v>0</v>
      </c>
      <c r="AJ495" s="5" t="n">
        <v>1</v>
      </c>
      <c r="AK495" s="5" t="n">
        <v>40.026</v>
      </c>
      <c r="AL495" s="5" t="n">
        <v>19.948</v>
      </c>
      <c r="AM495" s="5" t="n">
        <v>0.178</v>
      </c>
      <c r="AN495" s="5" t="n">
        <v>42.428</v>
      </c>
      <c r="AO495" s="5" t="n">
        <v>0.06</v>
      </c>
      <c r="AP495" s="5" t="n">
        <v>1</v>
      </c>
      <c r="AQ495" s="5" t="n">
        <v>0.847</v>
      </c>
      <c r="AR495" s="5" t="n">
        <v>0.123</v>
      </c>
      <c r="AS495" s="5" t="n">
        <v>0.138</v>
      </c>
      <c r="AT495" s="5" t="n">
        <v>0.985</v>
      </c>
      <c r="AU495" s="5" t="n">
        <v>0</v>
      </c>
      <c r="AV495" s="5" t="n">
        <v>1</v>
      </c>
      <c r="AW495" s="5" t="n">
        <v>0.947</v>
      </c>
      <c r="AX495" s="5" t="n">
        <v>0.123</v>
      </c>
      <c r="AY495" s="5" t="n">
        <v>0.053</v>
      </c>
      <c r="AZ495" s="5" t="n">
        <v>1</v>
      </c>
      <c r="BA495" s="5" t="n">
        <v>0</v>
      </c>
      <c r="BB495" s="5" t="n">
        <v>1</v>
      </c>
      <c r="BC495" s="5" t="n">
        <v>0.589</v>
      </c>
      <c r="BD495" s="5" t="n">
        <v>0.123</v>
      </c>
      <c r="BE495" s="5" t="n">
        <v>0.451</v>
      </c>
      <c r="BF495" s="5" t="n">
        <v>1.097</v>
      </c>
      <c r="BG495" s="5" t="n">
        <v>0.06</v>
      </c>
      <c r="BH495" s="5" t="n">
        <v>1</v>
      </c>
      <c r="BI495" s="5" t="n">
        <v>0.6889999999999999</v>
      </c>
      <c r="BJ495" s="5" t="n">
        <v>0.123</v>
      </c>
      <c r="BK495" s="5" t="n">
        <v>0.003</v>
      </c>
      <c r="BL495" s="5" t="n">
        <v>0.73</v>
      </c>
      <c r="BM495" s="5" t="n">
        <v>0.06</v>
      </c>
      <c r="BN495" s="5" t="n">
        <v>1</v>
      </c>
      <c r="BO495" s="5" t="n">
        <v>0</v>
      </c>
      <c r="BP495" s="5" t="n">
        <v>0</v>
      </c>
      <c r="BQ495" s="5" t="n">
        <v>0.232</v>
      </c>
      <c r="BR495" s="5" t="n">
        <v>0</v>
      </c>
      <c r="BS495" s="5" t="n">
        <v>0.833</v>
      </c>
      <c r="BT495" s="5" t="n">
        <v>0</v>
      </c>
      <c r="BU495" s="5" t="n">
        <v>0</v>
      </c>
      <c r="BV495" s="5" t="n">
        <v>0.128</v>
      </c>
      <c r="BW495" s="5" t="n">
        <v>0</v>
      </c>
      <c r="BX495" s="5" t="n">
        <v>0.833</v>
      </c>
      <c r="BY495" s="5" t="n">
        <v>12.729</v>
      </c>
      <c r="BZ495" s="5" t="n">
        <v>0</v>
      </c>
      <c r="CA495" s="5" t="n">
        <v>12.729</v>
      </c>
      <c r="CB495" s="5" t="n">
        <v>0</v>
      </c>
      <c r="CC495" s="5" t="n">
        <v>102.477</v>
      </c>
      <c r="CD495" s="5" t="n">
        <v>7.95</v>
      </c>
      <c r="CE495" s="5" t="n">
        <v>0.455</v>
      </c>
      <c r="CF495" s="5" t="n">
        <v>108.625</v>
      </c>
      <c r="CG495" s="5" t="n">
        <v>0.06</v>
      </c>
      <c r="CH495" s="5" t="n">
        <v>1</v>
      </c>
      <c r="CI495" s="5" t="n">
        <v>0</v>
      </c>
      <c r="CJ495" s="5" t="n">
        <v>0</v>
      </c>
      <c r="CK495" s="5" t="n">
        <v>0</v>
      </c>
      <c r="CL495" s="5" t="n">
        <v>0</v>
      </c>
      <c r="CM495" s="5" t="n">
        <v>0</v>
      </c>
      <c r="CN495" s="5" t="n">
        <v>0</v>
      </c>
      <c r="CO495" s="5" t="n">
        <v>0</v>
      </c>
      <c r="CP495" s="5" t="n">
        <v>0</v>
      </c>
      <c r="CQ495" s="5" t="n">
        <v>1.294</v>
      </c>
      <c r="CR495" s="5" t="n">
        <v>0</v>
      </c>
      <c r="CS495" s="5" t="n">
        <v>5.158</v>
      </c>
      <c r="CT495" s="5" t="n">
        <v>7.554</v>
      </c>
      <c r="CU495" s="5" t="n">
        <v>30.149</v>
      </c>
    </row>
    <row r="496">
      <c r="A496" s="5" t="inlineStr">
        <is>
          <t>MDV2023</t>
        </is>
      </c>
      <c r="B496" s="5" t="inlineStr">
        <is>
          <t>MDV</t>
        </is>
      </c>
      <c r="C496" s="5" t="inlineStr">
        <is>
          <t>MDV</t>
        </is>
      </c>
      <c r="D496" s="5" t="inlineStr">
        <is>
          <t>Maldives</t>
        </is>
      </c>
      <c r="E496" s="5" t="n">
        <v>2023</v>
      </c>
      <c r="F496" s="5" t="n">
        <v>0.06</v>
      </c>
      <c r="G496" s="5" t="n">
        <v>5.77</v>
      </c>
      <c r="H496" s="5" t="n">
        <v>1.286</v>
      </c>
      <c r="I496" s="5" t="n">
        <v>0</v>
      </c>
      <c r="J496" s="5" t="n">
        <v>5.77</v>
      </c>
      <c r="K496" s="5" t="n">
        <v>0</v>
      </c>
      <c r="L496" s="5" t="n">
        <v>1</v>
      </c>
      <c r="M496" s="5" t="n">
        <v>7.886</v>
      </c>
      <c r="N496" s="5" t="n">
        <v>3.857</v>
      </c>
      <c r="O496" s="5" t="n">
        <v>0</v>
      </c>
      <c r="P496" s="5" t="n">
        <v>7.886</v>
      </c>
      <c r="Q496" s="5" t="n">
        <v>0</v>
      </c>
      <c r="R496" s="5" t="n">
        <v>1</v>
      </c>
      <c r="S496" s="5" t="n">
        <v>12.198</v>
      </c>
      <c r="T496" s="5" t="n">
        <v>7.714</v>
      </c>
      <c r="U496" s="5" t="n">
        <v>0.081</v>
      </c>
      <c r="V496" s="5" t="n">
        <v>12.93</v>
      </c>
      <c r="W496" s="5" t="n">
        <v>0.06</v>
      </c>
      <c r="X496" s="5" t="n">
        <v>1</v>
      </c>
      <c r="Y496" s="5" t="n">
        <v>13.678</v>
      </c>
      <c r="Z496" s="5" t="n">
        <v>1.597</v>
      </c>
      <c r="AA496" s="5" t="n">
        <v>0</v>
      </c>
      <c r="AB496" s="5" t="n">
        <v>13.678</v>
      </c>
      <c r="AC496" s="5" t="n">
        <v>0</v>
      </c>
      <c r="AD496" s="5" t="n">
        <v>1</v>
      </c>
      <c r="AE496" s="5" t="n">
        <v>14.963</v>
      </c>
      <c r="AF496" s="5" t="n">
        <v>3.094</v>
      </c>
      <c r="AG496" s="5" t="n">
        <v>0</v>
      </c>
      <c r="AH496" s="5" t="n">
        <v>14.963</v>
      </c>
      <c r="AI496" s="5" t="n">
        <v>0</v>
      </c>
      <c r="AJ496" s="5" t="n">
        <v>1</v>
      </c>
      <c r="AK496" s="5" t="n">
        <v>22.677</v>
      </c>
      <c r="AL496" s="5" t="n">
        <v>11.302</v>
      </c>
      <c r="AM496" s="5" t="n">
        <v>0.151</v>
      </c>
      <c r="AN496" s="5" t="n">
        <v>24.038</v>
      </c>
      <c r="AO496" s="5" t="n">
        <v>0.06</v>
      </c>
      <c r="AP496" s="5" t="n">
        <v>1</v>
      </c>
      <c r="AQ496" s="5" t="n">
        <v>0.749</v>
      </c>
      <c r="AR496" s="5" t="n">
        <v>0.129</v>
      </c>
      <c r="AS496" s="5" t="n">
        <v>0.144</v>
      </c>
      <c r="AT496" s="5" t="n">
        <v>0.892</v>
      </c>
      <c r="AU496" s="5" t="n">
        <v>0</v>
      </c>
      <c r="AV496" s="5" t="n">
        <v>1</v>
      </c>
      <c r="AW496" s="5" t="n">
        <v>0.783</v>
      </c>
      <c r="AX496" s="5" t="n">
        <v>0.129</v>
      </c>
      <c r="AY496" s="5" t="n">
        <v>0.24</v>
      </c>
      <c r="AZ496" s="5" t="n">
        <v>1.022</v>
      </c>
      <c r="BA496" s="5" t="n">
        <v>0</v>
      </c>
      <c r="BB496" s="5" t="n">
        <v>1</v>
      </c>
      <c r="BC496" s="5" t="n">
        <v>0.527</v>
      </c>
      <c r="BD496" s="5" t="n">
        <v>0.129</v>
      </c>
      <c r="BE496" s="5" t="n">
        <v>0.476</v>
      </c>
      <c r="BF496" s="5" t="n">
        <v>1.057</v>
      </c>
      <c r="BG496" s="5" t="n">
        <v>0.06</v>
      </c>
      <c r="BH496" s="5" t="n">
        <v>1</v>
      </c>
      <c r="BI496" s="5" t="n">
        <v>0.64</v>
      </c>
      <c r="BJ496" s="5" t="n">
        <v>0.129</v>
      </c>
      <c r="BK496" s="5" t="n">
        <v>0.004</v>
      </c>
      <c r="BL496" s="5" t="n">
        <v>0.678</v>
      </c>
      <c r="BM496" s="5" t="n">
        <v>0.06</v>
      </c>
      <c r="BN496" s="5" t="n">
        <v>1</v>
      </c>
      <c r="BO496" s="5" t="n">
        <v>0</v>
      </c>
      <c r="BP496" s="5" t="n">
        <v>0</v>
      </c>
      <c r="BQ496" s="5" t="n">
        <v>0.242</v>
      </c>
      <c r="BR496" s="5" t="n">
        <v>0</v>
      </c>
      <c r="BS496" s="5" t="n">
        <v>0.833</v>
      </c>
      <c r="BT496" s="5" t="n">
        <v>0</v>
      </c>
      <c r="BU496" s="5" t="n">
        <v>0</v>
      </c>
      <c r="BV496" s="5" t="n">
        <v>0.101</v>
      </c>
      <c r="BW496" s="5" t="n">
        <v>0</v>
      </c>
      <c r="BX496" s="5" t="n">
        <v>0.833</v>
      </c>
      <c r="BY496" s="5" t="n">
        <v>13.254</v>
      </c>
      <c r="BZ496" s="5" t="n">
        <v>0</v>
      </c>
      <c r="CA496" s="5" t="n">
        <v>13.254</v>
      </c>
      <c r="CB496" s="5" t="n">
        <v>0</v>
      </c>
      <c r="CC496" s="5" t="n">
        <v>87.07899999999999</v>
      </c>
      <c r="CD496" s="5" t="n">
        <v>7.95</v>
      </c>
      <c r="CE496" s="5" t="n">
        <v>0.578</v>
      </c>
      <c r="CF496" s="5" t="n">
        <v>92.304</v>
      </c>
      <c r="CG496" s="5" t="n">
        <v>0.06</v>
      </c>
      <c r="CH496" s="5" t="n">
        <v>1</v>
      </c>
      <c r="CI496" s="5" t="n">
        <v>0</v>
      </c>
      <c r="CJ496" s="5" t="n">
        <v>0</v>
      </c>
      <c r="CK496" s="5" t="n">
        <v>0</v>
      </c>
      <c r="CL496" s="5" t="n">
        <v>0</v>
      </c>
      <c r="CM496" s="5" t="n">
        <v>0</v>
      </c>
      <c r="CN496" s="5" t="n">
        <v>0</v>
      </c>
      <c r="CO496" s="5" t="n">
        <v>0</v>
      </c>
      <c r="CP496" s="5" t="n">
        <v>0</v>
      </c>
      <c r="CQ496" s="5" t="n">
        <v>1.348</v>
      </c>
      <c r="CR496" s="5" t="n">
        <v>0</v>
      </c>
      <c r="CS496" s="5" t="n">
        <v>5.37</v>
      </c>
      <c r="CT496" s="5" t="n">
        <v>4.484</v>
      </c>
      <c r="CU496" s="5" t="n">
        <v>12.392</v>
      </c>
    </row>
    <row r="497">
      <c r="A497" s="5" t="inlineStr">
        <is>
          <t>MDV2024</t>
        </is>
      </c>
      <c r="B497" s="5" t="inlineStr">
        <is>
          <t>MDV</t>
        </is>
      </c>
      <c r="C497" s="5" t="inlineStr">
        <is>
          <t>MDV</t>
        </is>
      </c>
      <c r="D497" s="5" t="inlineStr">
        <is>
          <t>Maldives</t>
        </is>
      </c>
      <c r="E497" s="5" t="n">
        <v>2024</v>
      </c>
      <c r="F497" s="5" t="n">
        <v>0.06</v>
      </c>
      <c r="G497" s="5" t="n">
        <v>4.833</v>
      </c>
      <c r="H497" s="5" t="n">
        <v>1.324</v>
      </c>
      <c r="I497" s="5" t="n">
        <v>0</v>
      </c>
      <c r="J497" s="5" t="n">
        <v>4.833</v>
      </c>
      <c r="K497" s="5" t="n">
        <v>0</v>
      </c>
      <c r="L497" s="5" t="n">
        <v>1</v>
      </c>
      <c r="M497" s="5" t="n">
        <v>7.124</v>
      </c>
      <c r="N497" s="5" t="n">
        <v>3.971</v>
      </c>
      <c r="O497" s="5" t="n">
        <v>0</v>
      </c>
      <c r="P497" s="5" t="n">
        <v>7.124</v>
      </c>
      <c r="Q497" s="5" t="n">
        <v>0</v>
      </c>
      <c r="R497" s="5" t="n">
        <v>1</v>
      </c>
      <c r="S497" s="5" t="n">
        <v>11.451</v>
      </c>
      <c r="T497" s="5" t="n">
        <v>7.942</v>
      </c>
      <c r="U497" s="5" t="n">
        <v>0.094</v>
      </c>
      <c r="V497" s="5" t="n">
        <v>12.138</v>
      </c>
      <c r="W497" s="5" t="n">
        <v>0.06</v>
      </c>
      <c r="X497" s="5" t="n">
        <v>1</v>
      </c>
      <c r="Y497" s="5" t="n">
        <v>12.116</v>
      </c>
      <c r="Z497" s="5" t="n">
        <v>1.415</v>
      </c>
      <c r="AA497" s="5" t="n">
        <v>0</v>
      </c>
      <c r="AB497" s="5" t="n">
        <v>12.116</v>
      </c>
      <c r="AC497" s="5" t="n">
        <v>0</v>
      </c>
      <c r="AD497" s="5" t="n">
        <v>1</v>
      </c>
      <c r="AE497" s="5" t="n">
        <v>13.439</v>
      </c>
      <c r="AF497" s="5" t="n">
        <v>2.779</v>
      </c>
      <c r="AG497" s="5" t="n">
        <v>0</v>
      </c>
      <c r="AH497" s="5" t="n">
        <v>13.439</v>
      </c>
      <c r="AI497" s="5" t="n">
        <v>0</v>
      </c>
      <c r="AJ497" s="5" t="n">
        <v>1</v>
      </c>
      <c r="AK497" s="5" t="n">
        <v>21.381</v>
      </c>
      <c r="AL497" s="5" t="n">
        <v>10.656</v>
      </c>
      <c r="AM497" s="5" t="n">
        <v>0.175</v>
      </c>
      <c r="AN497" s="5" t="n">
        <v>22.664</v>
      </c>
      <c r="AO497" s="5" t="n">
        <v>0.06</v>
      </c>
      <c r="AP497" s="5" t="n">
        <v>1</v>
      </c>
      <c r="AQ497" s="5" t="n">
        <v>0.72</v>
      </c>
      <c r="AR497" s="5" t="n">
        <v>0.132</v>
      </c>
      <c r="AS497" s="5" t="n">
        <v>0.148</v>
      </c>
      <c r="AT497" s="5" t="n">
        <v>0.868</v>
      </c>
      <c r="AU497" s="5" t="n">
        <v>0</v>
      </c>
      <c r="AV497" s="5" t="n">
        <v>1</v>
      </c>
      <c r="AW497" s="5" t="n">
        <v>0.734</v>
      </c>
      <c r="AX497" s="5" t="n">
        <v>0.132</v>
      </c>
      <c r="AY497" s="5" t="n">
        <v>0.201</v>
      </c>
      <c r="AZ497" s="5" t="n">
        <v>0.9350000000000001</v>
      </c>
      <c r="BA497" s="5" t="n">
        <v>0</v>
      </c>
      <c r="BB497" s="5" t="n">
        <v>1</v>
      </c>
      <c r="BC497" s="5" t="n">
        <v>0.51</v>
      </c>
      <c r="BD497" s="5" t="n">
        <v>0.132</v>
      </c>
      <c r="BE497" s="5" t="n">
        <v>0.493</v>
      </c>
      <c r="BF497" s="5" t="n">
        <v>1.055</v>
      </c>
      <c r="BG497" s="5" t="n">
        <v>0.06</v>
      </c>
      <c r="BH497" s="5" t="n">
        <v>1</v>
      </c>
      <c r="BI497" s="5" t="n">
        <v>0.652</v>
      </c>
      <c r="BJ497" s="5" t="n">
        <v>0.132</v>
      </c>
      <c r="BK497" s="5" t="n">
        <v>0.005</v>
      </c>
      <c r="BL497" s="5" t="n">
        <v>0.6909999999999999</v>
      </c>
      <c r="BM497" s="5" t="n">
        <v>0.06</v>
      </c>
      <c r="BN497" s="5" t="n">
        <v>1</v>
      </c>
      <c r="BO497" s="5" t="n">
        <v>0</v>
      </c>
      <c r="BP497" s="5" t="n">
        <v>0</v>
      </c>
      <c r="BQ497" s="5" t="n">
        <v>0.249</v>
      </c>
      <c r="BR497" s="5" t="n">
        <v>0</v>
      </c>
      <c r="BS497" s="5" t="n">
        <v>0.833</v>
      </c>
      <c r="BT497" s="5" t="n">
        <v>0</v>
      </c>
      <c r="BU497" s="5" t="n">
        <v>0</v>
      </c>
      <c r="BV497" s="5" t="n">
        <v>0.106</v>
      </c>
      <c r="BW497" s="5" t="n">
        <v>0</v>
      </c>
      <c r="BX497" s="5" t="n">
        <v>0.833</v>
      </c>
      <c r="BY497" s="5" t="n">
        <v>13.646</v>
      </c>
      <c r="BZ497" s="5" t="n">
        <v>0</v>
      </c>
      <c r="CA497" s="5" t="n">
        <v>13.646</v>
      </c>
      <c r="CB497" s="5" t="n">
        <v>0</v>
      </c>
      <c r="CC497" s="5" t="n">
        <v>86.38500000000001</v>
      </c>
      <c r="CD497" s="5" t="n">
        <v>7.95</v>
      </c>
      <c r="CE497" s="5" t="n">
        <v>0.706</v>
      </c>
      <c r="CF497" s="5" t="n">
        <v>91.569</v>
      </c>
      <c r="CG497" s="5" t="n">
        <v>0.06</v>
      </c>
      <c r="CH497" s="5" t="n">
        <v>1</v>
      </c>
      <c r="CI497" s="5" t="n">
        <v>0</v>
      </c>
      <c r="CJ497" s="5" t="n">
        <v>0</v>
      </c>
      <c r="CK497" s="5" t="n">
        <v>0</v>
      </c>
      <c r="CL497" s="5" t="n">
        <v>0</v>
      </c>
      <c r="CM497" s="5" t="n">
        <v>0</v>
      </c>
      <c r="CN497" s="5" t="n">
        <v>0</v>
      </c>
      <c r="CO497" s="5" t="n">
        <v>0</v>
      </c>
      <c r="CP497" s="5" t="n">
        <v>0</v>
      </c>
      <c r="CQ497" s="5" t="n">
        <v>1.387</v>
      </c>
      <c r="CR497" s="5" t="n">
        <v>0</v>
      </c>
      <c r="CS497" s="5" t="n">
        <v>5.529</v>
      </c>
      <c r="CT497" s="5" t="n">
        <v>3.509</v>
      </c>
      <c r="CU497" s="5" t="n">
        <v>10.792</v>
      </c>
    </row>
    <row r="498">
      <c r="A498" s="5" t="inlineStr">
        <is>
          <t>MLI2021</t>
        </is>
      </c>
      <c r="B498" s="5" t="inlineStr">
        <is>
          <t>MLI</t>
        </is>
      </c>
      <c r="C498" s="5" t="inlineStr">
        <is>
          <t>MLI</t>
        </is>
      </c>
      <c r="D498" s="5" t="inlineStr">
        <is>
          <t>Mali</t>
        </is>
      </c>
      <c r="E498" s="5" t="n">
        <v>2021</v>
      </c>
      <c r="F498" s="5" t="n">
        <v>0.18</v>
      </c>
      <c r="G498" s="5" t="n">
        <v>5.659</v>
      </c>
      <c r="H498" s="5" t="n">
        <v>1.238</v>
      </c>
      <c r="I498" s="5" t="n">
        <v>0.238</v>
      </c>
      <c r="J498" s="5" t="n">
        <v>5.897</v>
      </c>
      <c r="K498" s="5" t="n">
        <v>0</v>
      </c>
      <c r="L498" s="5" t="n">
        <v>1</v>
      </c>
      <c r="M498" s="5" t="n">
        <v>7.737</v>
      </c>
      <c r="N498" s="5" t="n">
        <v>3.507</v>
      </c>
      <c r="O498" s="5" t="n">
        <v>0.227</v>
      </c>
      <c r="P498" s="5" t="n">
        <v>7.964</v>
      </c>
      <c r="Q498" s="5" t="n">
        <v>0</v>
      </c>
      <c r="R498" s="5" t="n">
        <v>1</v>
      </c>
      <c r="S498" s="5" t="n">
        <v>11.613</v>
      </c>
      <c r="T498" s="5" t="n">
        <v>6.86</v>
      </c>
      <c r="U498" s="5" t="n">
        <v>-8.686999999999999</v>
      </c>
      <c r="V498" s="5" t="n">
        <v>2.926</v>
      </c>
      <c r="W498" s="5" t="n">
        <v>0</v>
      </c>
      <c r="X498" s="5" t="n">
        <v>0</v>
      </c>
      <c r="Y498" s="5" t="n">
        <v>16.305</v>
      </c>
      <c r="Z498" s="5" t="n">
        <v>2.204</v>
      </c>
      <c r="AA498" s="5" t="n">
        <v>0</v>
      </c>
      <c r="AB498" s="5" t="n">
        <v>16.305</v>
      </c>
      <c r="AC498" s="5" t="n">
        <v>0</v>
      </c>
      <c r="AD498" s="5" t="n">
        <v>1</v>
      </c>
      <c r="AE498" s="5" t="n">
        <v>17.449</v>
      </c>
      <c r="AF498" s="5" t="n">
        <v>4.08</v>
      </c>
      <c r="AG498" s="5" t="n">
        <v>0</v>
      </c>
      <c r="AH498" s="5" t="n">
        <v>17.449</v>
      </c>
      <c r="AI498" s="5" t="n">
        <v>0</v>
      </c>
      <c r="AJ498" s="5" t="n">
        <v>1</v>
      </c>
      <c r="AK498" s="5" t="n">
        <v>24.309</v>
      </c>
      <c r="AL498" s="5" t="n">
        <v>12.947</v>
      </c>
      <c r="AM498" s="5" t="n">
        <v>0</v>
      </c>
      <c r="AN498" s="5" t="n">
        <v>28.684</v>
      </c>
      <c r="AO498" s="5" t="n">
        <v>0.18</v>
      </c>
      <c r="AP498" s="5" t="n">
        <v>1</v>
      </c>
      <c r="AQ498" s="5" t="n">
        <v>0.579</v>
      </c>
      <c r="AR498" s="5" t="n">
        <v>0.106</v>
      </c>
      <c r="AS498" s="5" t="n">
        <v>0.479</v>
      </c>
      <c r="AT498" s="5" t="n">
        <v>1.248</v>
      </c>
      <c r="AU498" s="5" t="n">
        <v>0.18</v>
      </c>
      <c r="AV498" s="5" t="n">
        <v>1</v>
      </c>
      <c r="AW498" s="5" t="n">
        <v>0.551</v>
      </c>
      <c r="AX498" s="5" t="n">
        <v>0.106</v>
      </c>
      <c r="AY498" s="5" t="n">
        <v>0.364</v>
      </c>
      <c r="AZ498" s="5" t="n">
        <v>1.079</v>
      </c>
      <c r="BA498" s="5" t="n">
        <v>0.18</v>
      </c>
      <c r="BB498" s="5" t="n">
        <v>1</v>
      </c>
      <c r="BC498" s="5" t="n">
        <v>0.424</v>
      </c>
      <c r="BD498" s="5" t="n">
        <v>0.109</v>
      </c>
      <c r="BE498" s="5" t="n">
        <v>0.016</v>
      </c>
      <c r="BF498" s="5" t="n">
        <v>0.519</v>
      </c>
      <c r="BG498" s="5" t="n">
        <v>0.18</v>
      </c>
      <c r="BH498" s="5" t="n">
        <v>1</v>
      </c>
      <c r="BI498" s="5" t="n">
        <v>0.473</v>
      </c>
      <c r="BJ498" s="5" t="n">
        <v>0.105</v>
      </c>
      <c r="BK498" s="5" t="n">
        <v>0.884</v>
      </c>
      <c r="BL498" s="5" t="n">
        <v>1.601</v>
      </c>
      <c r="BM498" s="5" t="n">
        <v>0.18</v>
      </c>
      <c r="BN498" s="5" t="n">
        <v>1</v>
      </c>
      <c r="BO498" s="5" t="n">
        <v>0</v>
      </c>
      <c r="BP498" s="5" t="n">
        <v>0</v>
      </c>
      <c r="BQ498" s="5" t="n">
        <v>0.183</v>
      </c>
      <c r="BR498" s="5" t="n">
        <v>0</v>
      </c>
      <c r="BS498" s="5" t="n">
        <v>1</v>
      </c>
      <c r="BT498" s="5" t="n">
        <v>0</v>
      </c>
      <c r="BU498" s="5" t="n">
        <v>0</v>
      </c>
      <c r="BV498" s="5" t="n">
        <v>0.214</v>
      </c>
      <c r="BW498" s="5" t="n">
        <v>0.18</v>
      </c>
      <c r="BX498" s="5" t="n">
        <v>0.833</v>
      </c>
      <c r="BY498" s="5" t="n">
        <v>11.787</v>
      </c>
      <c r="BZ498" s="5" t="n">
        <v>0</v>
      </c>
      <c r="CA498" s="5" t="n">
        <v>11.787</v>
      </c>
      <c r="CB498" s="5" t="n">
        <v>0</v>
      </c>
      <c r="CC498" s="5" t="n">
        <v>72.456</v>
      </c>
      <c r="CD498" s="5" t="n">
        <v>2.281</v>
      </c>
      <c r="CE498" s="5" t="n">
        <v>143.319</v>
      </c>
      <c r="CF498" s="5" t="n">
        <v>254.615</v>
      </c>
      <c r="CG498" s="5" t="n">
        <v>0.18</v>
      </c>
      <c r="CH498" s="5" t="n">
        <v>1</v>
      </c>
      <c r="CI498" s="5" t="n">
        <v>0</v>
      </c>
      <c r="CJ498" s="5" t="n">
        <v>0</v>
      </c>
      <c r="CK498" s="5" t="n">
        <v>0</v>
      </c>
      <c r="CL498" s="5" t="n">
        <v>0</v>
      </c>
      <c r="CM498" s="5" t="n">
        <v>0.109</v>
      </c>
      <c r="CN498" s="5" t="n">
        <v>0</v>
      </c>
      <c r="CO498" s="5" t="n">
        <v>0</v>
      </c>
      <c r="CP498" s="5" t="n">
        <v>0</v>
      </c>
      <c r="CQ498" s="5" t="n">
        <v>1.198</v>
      </c>
      <c r="CR498" s="5" t="n">
        <v>0</v>
      </c>
      <c r="CS498" s="5" t="n">
        <v>4.776</v>
      </c>
      <c r="CT498" s="5" t="n">
        <v>4.753</v>
      </c>
      <c r="CU498" s="5" t="n">
        <v>15.162</v>
      </c>
    </row>
    <row r="499">
      <c r="A499" s="5" t="inlineStr">
        <is>
          <t>MLI2022</t>
        </is>
      </c>
      <c r="B499" s="5" t="inlineStr">
        <is>
          <t>MLI</t>
        </is>
      </c>
      <c r="C499" s="5" t="inlineStr">
        <is>
          <t>MLI</t>
        </is>
      </c>
      <c r="D499" s="5" t="inlineStr">
        <is>
          <t>Mali</t>
        </is>
      </c>
      <c r="E499" s="5" t="n">
        <v>2022</v>
      </c>
      <c r="F499" s="5" t="n">
        <v>0.18</v>
      </c>
      <c r="G499" s="5" t="n">
        <v>11.196</v>
      </c>
      <c r="H499" s="5" t="n">
        <v>1.739</v>
      </c>
      <c r="I499" s="5" t="n">
        <v>0.524</v>
      </c>
      <c r="J499" s="5" t="n">
        <v>11.72</v>
      </c>
      <c r="K499" s="5" t="n">
        <v>0</v>
      </c>
      <c r="L499" s="5" t="n">
        <v>1</v>
      </c>
      <c r="M499" s="5" t="n">
        <v>9.478999999999999</v>
      </c>
      <c r="N499" s="5" t="n">
        <v>3.914</v>
      </c>
      <c r="O499" s="5" t="n">
        <v>0.304</v>
      </c>
      <c r="P499" s="5" t="n">
        <v>9.782999999999999</v>
      </c>
      <c r="Q499" s="5" t="n">
        <v>0</v>
      </c>
      <c r="R499" s="5" t="n">
        <v>1</v>
      </c>
      <c r="S499" s="5" t="n">
        <v>17.893</v>
      </c>
      <c r="T499" s="5" t="n">
        <v>7.408</v>
      </c>
      <c r="U499" s="5" t="n">
        <v>-14.799</v>
      </c>
      <c r="V499" s="5" t="n">
        <v>3.094</v>
      </c>
      <c r="W499" s="5" t="n">
        <v>0</v>
      </c>
      <c r="X499" s="5" t="n">
        <v>0</v>
      </c>
      <c r="Y499" s="5" t="n">
        <v>32.56</v>
      </c>
      <c r="Z499" s="5" t="n">
        <v>4.401</v>
      </c>
      <c r="AA499" s="5" t="n">
        <v>0</v>
      </c>
      <c r="AB499" s="5" t="n">
        <v>32.56</v>
      </c>
      <c r="AC499" s="5" t="n">
        <v>0</v>
      </c>
      <c r="AD499" s="5" t="n">
        <v>1</v>
      </c>
      <c r="AE499" s="5" t="n">
        <v>33.795</v>
      </c>
      <c r="AF499" s="5" t="n">
        <v>7.902</v>
      </c>
      <c r="AG499" s="5" t="n">
        <v>0</v>
      </c>
      <c r="AH499" s="5" t="n">
        <v>33.795</v>
      </c>
      <c r="AI499" s="5" t="n">
        <v>0</v>
      </c>
      <c r="AJ499" s="5" t="n">
        <v>1</v>
      </c>
      <c r="AK499" s="5" t="n">
        <v>41.203</v>
      </c>
      <c r="AL499" s="5" t="n">
        <v>21.945</v>
      </c>
      <c r="AM499" s="5" t="n">
        <v>0</v>
      </c>
      <c r="AN499" s="5" t="n">
        <v>48.62</v>
      </c>
      <c r="AO499" s="5" t="n">
        <v>0.18</v>
      </c>
      <c r="AP499" s="5" t="n">
        <v>1</v>
      </c>
      <c r="AQ499" s="5" t="n">
        <v>0.804</v>
      </c>
      <c r="AR499" s="5" t="n">
        <v>0.115</v>
      </c>
      <c r="AS499" s="5" t="n">
        <v>0.127</v>
      </c>
      <c r="AT499" s="5" t="n">
        <v>1.098</v>
      </c>
      <c r="AU499" s="5" t="n">
        <v>0.18</v>
      </c>
      <c r="AV499" s="5" t="n">
        <v>1</v>
      </c>
      <c r="AW499" s="5" t="n">
        <v>0.9</v>
      </c>
      <c r="AX499" s="5" t="n">
        <v>0.117</v>
      </c>
      <c r="AY499" s="5" t="n">
        <v>-0.091</v>
      </c>
      <c r="AZ499" s="5" t="n">
        <v>0.955</v>
      </c>
      <c r="BA499" s="5" t="n">
        <v>0.18</v>
      </c>
      <c r="BB499" s="5" t="n">
        <v>1</v>
      </c>
      <c r="BC499" s="5" t="n">
        <v>0.5669999999999999</v>
      </c>
      <c r="BD499" s="5" t="n">
        <v>0.117</v>
      </c>
      <c r="BE499" s="5" t="n">
        <v>0.032</v>
      </c>
      <c r="BF499" s="5" t="n">
        <v>0.707</v>
      </c>
      <c r="BG499" s="5" t="n">
        <v>0.18</v>
      </c>
      <c r="BH499" s="5" t="n">
        <v>1</v>
      </c>
      <c r="BI499" s="5" t="n">
        <v>0.573</v>
      </c>
      <c r="BJ499" s="5" t="n">
        <v>0.112</v>
      </c>
      <c r="BK499" s="5" t="n">
        <v>0.649</v>
      </c>
      <c r="BL499" s="5" t="n">
        <v>1.443</v>
      </c>
      <c r="BM499" s="5" t="n">
        <v>0.18</v>
      </c>
      <c r="BN499" s="5" t="n">
        <v>1</v>
      </c>
      <c r="BO499" s="5" t="n">
        <v>0</v>
      </c>
      <c r="BP499" s="5" t="n">
        <v>0</v>
      </c>
      <c r="BQ499" s="5" t="n">
        <v>0.177</v>
      </c>
      <c r="BR499" s="5" t="n">
        <v>0</v>
      </c>
      <c r="BS499" s="5" t="n">
        <v>1</v>
      </c>
      <c r="BT499" s="5" t="n">
        <v>0</v>
      </c>
      <c r="BU499" s="5" t="n">
        <v>0</v>
      </c>
      <c r="BV499" s="5" t="n">
        <v>0.215</v>
      </c>
      <c r="BW499" s="5" t="n">
        <v>0.18</v>
      </c>
      <c r="BX499" s="5" t="n">
        <v>0.833</v>
      </c>
      <c r="BY499" s="5" t="n">
        <v>12.729</v>
      </c>
      <c r="BZ499" s="5" t="n">
        <v>0</v>
      </c>
      <c r="CA499" s="5" t="n">
        <v>12.729</v>
      </c>
      <c r="CB499" s="5" t="n">
        <v>0</v>
      </c>
      <c r="CC499" s="5" t="n">
        <v>90.634</v>
      </c>
      <c r="CD499" s="5" t="n">
        <v>0.6840000000000001</v>
      </c>
      <c r="CE499" s="5" t="n">
        <v>103.785</v>
      </c>
      <c r="CF499" s="5" t="n">
        <v>229.415</v>
      </c>
      <c r="CG499" s="5" t="n">
        <v>0.18</v>
      </c>
      <c r="CH499" s="5" t="n">
        <v>1</v>
      </c>
      <c r="CI499" s="5" t="n">
        <v>0</v>
      </c>
      <c r="CJ499" s="5" t="n">
        <v>0</v>
      </c>
      <c r="CK499" s="5" t="n">
        <v>0</v>
      </c>
      <c r="CL499" s="5" t="n">
        <v>0</v>
      </c>
      <c r="CM499" s="5" t="n">
        <v>0.042</v>
      </c>
      <c r="CN499" s="5" t="n">
        <v>0</v>
      </c>
      <c r="CO499" s="5" t="n">
        <v>0</v>
      </c>
      <c r="CP499" s="5" t="n">
        <v>0</v>
      </c>
      <c r="CQ499" s="5" t="n">
        <v>1.294</v>
      </c>
      <c r="CR499" s="5" t="n">
        <v>0</v>
      </c>
      <c r="CS499" s="5" t="n">
        <v>5.158</v>
      </c>
      <c r="CT499" s="5" t="n">
        <v>10.485</v>
      </c>
      <c r="CU499" s="5" t="n">
        <v>31.326</v>
      </c>
    </row>
    <row r="500">
      <c r="A500" s="5" t="inlineStr">
        <is>
          <t>MLI2023</t>
        </is>
      </c>
      <c r="B500" s="5" t="inlineStr">
        <is>
          <t>MLI</t>
        </is>
      </c>
      <c r="C500" s="5" t="inlineStr">
        <is>
          <t>MLI</t>
        </is>
      </c>
      <c r="D500" s="5" t="inlineStr">
        <is>
          <t>Mali</t>
        </is>
      </c>
      <c r="E500" s="5" t="n">
        <v>2023</v>
      </c>
      <c r="F500" s="5" t="n">
        <v>0.18</v>
      </c>
      <c r="G500" s="5" t="n">
        <v>5.904</v>
      </c>
      <c r="H500" s="5" t="n">
        <v>1.345</v>
      </c>
      <c r="I500" s="5" t="n">
        <v>0.243</v>
      </c>
      <c r="J500" s="5" t="n">
        <v>6.147</v>
      </c>
      <c r="K500" s="5" t="n">
        <v>0</v>
      </c>
      <c r="L500" s="5" t="n">
        <v>1</v>
      </c>
      <c r="M500" s="5" t="n">
        <v>7.685</v>
      </c>
      <c r="N500" s="5" t="n">
        <v>3.811</v>
      </c>
      <c r="O500" s="5" t="n">
        <v>0.201</v>
      </c>
      <c r="P500" s="5" t="n">
        <v>7.886</v>
      </c>
      <c r="Q500" s="5" t="n">
        <v>0</v>
      </c>
      <c r="R500" s="5" t="n">
        <v>1</v>
      </c>
      <c r="S500" s="5" t="n">
        <v>12.575</v>
      </c>
      <c r="T500" s="5" t="n">
        <v>7.714</v>
      </c>
      <c r="U500" s="5" t="n">
        <v>-8.887</v>
      </c>
      <c r="V500" s="5" t="n">
        <v>3.688</v>
      </c>
      <c r="W500" s="5" t="n">
        <v>0</v>
      </c>
      <c r="X500" s="5" t="n">
        <v>0</v>
      </c>
      <c r="Y500" s="5" t="n">
        <v>12.908</v>
      </c>
      <c r="Z500" s="5" t="n">
        <v>1.745</v>
      </c>
      <c r="AA500" s="5" t="n">
        <v>0</v>
      </c>
      <c r="AB500" s="5" t="n">
        <v>12.908</v>
      </c>
      <c r="AC500" s="5" t="n">
        <v>0</v>
      </c>
      <c r="AD500" s="5" t="n">
        <v>1</v>
      </c>
      <c r="AE500" s="5" t="n">
        <v>14.194</v>
      </c>
      <c r="AF500" s="5" t="n">
        <v>3.319</v>
      </c>
      <c r="AG500" s="5" t="n">
        <v>0</v>
      </c>
      <c r="AH500" s="5" t="n">
        <v>14.194</v>
      </c>
      <c r="AI500" s="5" t="n">
        <v>0</v>
      </c>
      <c r="AJ500" s="5" t="n">
        <v>1</v>
      </c>
      <c r="AK500" s="5" t="n">
        <v>21.908</v>
      </c>
      <c r="AL500" s="5" t="n">
        <v>11.668</v>
      </c>
      <c r="AM500" s="5" t="n">
        <v>0</v>
      </c>
      <c r="AN500" s="5" t="n">
        <v>25.851</v>
      </c>
      <c r="AO500" s="5" t="n">
        <v>0.18</v>
      </c>
      <c r="AP500" s="5" t="n">
        <v>1</v>
      </c>
      <c r="AQ500" s="5" t="n">
        <v>0.71</v>
      </c>
      <c r="AR500" s="5" t="n">
        <v>0.12</v>
      </c>
      <c r="AS500" s="5" t="n">
        <v>0.529</v>
      </c>
      <c r="AT500" s="5" t="n">
        <v>1.462</v>
      </c>
      <c r="AU500" s="5" t="n">
        <v>0.18</v>
      </c>
      <c r="AV500" s="5" t="n">
        <v>1</v>
      </c>
      <c r="AW500" s="5" t="n">
        <v>0.743</v>
      </c>
      <c r="AX500" s="5" t="n">
        <v>0.127</v>
      </c>
      <c r="AY500" s="5" t="n">
        <v>0.44</v>
      </c>
      <c r="AZ500" s="5" t="n">
        <v>1.396</v>
      </c>
      <c r="BA500" s="5" t="n">
        <v>0.18</v>
      </c>
      <c r="BB500" s="5" t="n">
        <v>1</v>
      </c>
      <c r="BC500" s="5" t="n">
        <v>0.505</v>
      </c>
      <c r="BD500" s="5" t="n">
        <v>0.121</v>
      </c>
      <c r="BE500" s="5" t="n">
        <v>0.031</v>
      </c>
      <c r="BF500" s="5" t="n">
        <v>0.633</v>
      </c>
      <c r="BG500" s="5" t="n">
        <v>0.18</v>
      </c>
      <c r="BH500" s="5" t="n">
        <v>1</v>
      </c>
      <c r="BI500" s="5" t="n">
        <v>0.543</v>
      </c>
      <c r="BJ500" s="5" t="n">
        <v>0.118</v>
      </c>
      <c r="BK500" s="5" t="n">
        <v>0.544</v>
      </c>
      <c r="BL500" s="5" t="n">
        <v>1.283</v>
      </c>
      <c r="BM500" s="5" t="n">
        <v>0.18</v>
      </c>
      <c r="BN500" s="5" t="n">
        <v>1</v>
      </c>
      <c r="BO500" s="5" t="n">
        <v>0</v>
      </c>
      <c r="BP500" s="5" t="n">
        <v>0</v>
      </c>
      <c r="BQ500" s="5" t="n">
        <v>0.185</v>
      </c>
      <c r="BR500" s="5" t="n">
        <v>0</v>
      </c>
      <c r="BS500" s="5" t="n">
        <v>1</v>
      </c>
      <c r="BT500" s="5" t="n">
        <v>0</v>
      </c>
      <c r="BU500" s="5" t="n">
        <v>0</v>
      </c>
      <c r="BV500" s="5" t="n">
        <v>0.226</v>
      </c>
      <c r="BW500" s="5" t="n">
        <v>0.18</v>
      </c>
      <c r="BX500" s="5" t="n">
        <v>0.833</v>
      </c>
      <c r="BY500" s="5" t="n">
        <v>13.254</v>
      </c>
      <c r="BZ500" s="5" t="n">
        <v>0</v>
      </c>
      <c r="CA500" s="5" t="n">
        <v>13.254</v>
      </c>
      <c r="CB500" s="5" t="n">
        <v>0</v>
      </c>
      <c r="CC500" s="5" t="n">
        <v>77.166</v>
      </c>
      <c r="CD500" s="5" t="n">
        <v>1.868</v>
      </c>
      <c r="CE500" s="5" t="n">
        <v>95.66200000000001</v>
      </c>
      <c r="CF500" s="5" t="n">
        <v>203.937</v>
      </c>
      <c r="CG500" s="5" t="n">
        <v>0.18</v>
      </c>
      <c r="CH500" s="5" t="n">
        <v>1</v>
      </c>
      <c r="CI500" s="5" t="n">
        <v>0</v>
      </c>
      <c r="CJ500" s="5" t="n">
        <v>0</v>
      </c>
      <c r="CK500" s="5" t="n">
        <v>0</v>
      </c>
      <c r="CL500" s="5" t="n">
        <v>0</v>
      </c>
      <c r="CM500" s="5" t="n">
        <v>0.076</v>
      </c>
      <c r="CN500" s="5" t="n">
        <v>0</v>
      </c>
      <c r="CO500" s="5" t="n">
        <v>0</v>
      </c>
      <c r="CP500" s="5" t="n">
        <v>0</v>
      </c>
      <c r="CQ500" s="5" t="n">
        <v>1.348</v>
      </c>
      <c r="CR500" s="5" t="n">
        <v>0</v>
      </c>
      <c r="CS500" s="5" t="n">
        <v>5.37</v>
      </c>
      <c r="CT500" s="5" t="n">
        <v>4.861</v>
      </c>
      <c r="CU500" s="5" t="n">
        <v>11.622</v>
      </c>
    </row>
    <row r="501">
      <c r="A501" s="5" t="inlineStr">
        <is>
          <t>MLI2024</t>
        </is>
      </c>
      <c r="B501" s="5" t="inlineStr">
        <is>
          <t>MLI</t>
        </is>
      </c>
      <c r="C501" s="5" t="inlineStr">
        <is>
          <t>MLI</t>
        </is>
      </c>
      <c r="D501" s="5" t="inlineStr">
        <is>
          <t>Mali</t>
        </is>
      </c>
      <c r="E501" s="5" t="n">
        <v>2024</v>
      </c>
      <c r="F501" s="5" t="n">
        <v>0.18</v>
      </c>
      <c r="G501" s="5" t="n">
        <v>5.362</v>
      </c>
      <c r="H501" s="5" t="n">
        <v>1.358</v>
      </c>
      <c r="I501" s="5" t="n">
        <v>0.213</v>
      </c>
      <c r="J501" s="5" t="n">
        <v>5.575</v>
      </c>
      <c r="K501" s="5" t="n">
        <v>0</v>
      </c>
      <c r="L501" s="5" t="n">
        <v>1</v>
      </c>
      <c r="M501" s="5" t="n">
        <v>6.987</v>
      </c>
      <c r="N501" s="5" t="n">
        <v>3.806</v>
      </c>
      <c r="O501" s="5" t="n">
        <v>0.158</v>
      </c>
      <c r="P501" s="5" t="n">
        <v>7.145</v>
      </c>
      <c r="Q501" s="5" t="n">
        <v>0</v>
      </c>
      <c r="R501" s="5" t="n">
        <v>1</v>
      </c>
      <c r="S501" s="5" t="n">
        <v>12.193</v>
      </c>
      <c r="T501" s="5" t="n">
        <v>7.942</v>
      </c>
      <c r="U501" s="5" t="n">
        <v>-9.286</v>
      </c>
      <c r="V501" s="5" t="n">
        <v>2.907</v>
      </c>
      <c r="W501" s="5" t="n">
        <v>0</v>
      </c>
      <c r="X501" s="5" t="n">
        <v>0</v>
      </c>
      <c r="Y501" s="5" t="n">
        <v>11.492</v>
      </c>
      <c r="Z501" s="5" t="n">
        <v>1.553</v>
      </c>
      <c r="AA501" s="5" t="n">
        <v>0</v>
      </c>
      <c r="AB501" s="5" t="n">
        <v>11.492</v>
      </c>
      <c r="AC501" s="5" t="n">
        <v>0</v>
      </c>
      <c r="AD501" s="5" t="n">
        <v>1</v>
      </c>
      <c r="AE501" s="5" t="n">
        <v>12.815</v>
      </c>
      <c r="AF501" s="5" t="n">
        <v>2.997</v>
      </c>
      <c r="AG501" s="5" t="n">
        <v>0.001</v>
      </c>
      <c r="AH501" s="5" t="n">
        <v>12.816</v>
      </c>
      <c r="AI501" s="5" t="n">
        <v>0</v>
      </c>
      <c r="AJ501" s="5" t="n">
        <v>1</v>
      </c>
      <c r="AK501" s="5" t="n">
        <v>20.757</v>
      </c>
      <c r="AL501" s="5" t="n">
        <v>11.055</v>
      </c>
      <c r="AM501" s="5" t="n">
        <v>0.004</v>
      </c>
      <c r="AN501" s="5" t="n">
        <v>24.498</v>
      </c>
      <c r="AO501" s="5" t="n">
        <v>0.18</v>
      </c>
      <c r="AP501" s="5" t="n">
        <v>1</v>
      </c>
      <c r="AQ501" s="5" t="n">
        <v>0.678</v>
      </c>
      <c r="AR501" s="5" t="n">
        <v>0.123</v>
      </c>
      <c r="AS501" s="5" t="n">
        <v>0.522</v>
      </c>
      <c r="AT501" s="5" t="n">
        <v>1.415</v>
      </c>
      <c r="AU501" s="5" t="n">
        <v>0.18</v>
      </c>
      <c r="AV501" s="5" t="n">
        <v>1</v>
      </c>
      <c r="AW501" s="5" t="n">
        <v>0.6879999999999999</v>
      </c>
      <c r="AX501" s="5" t="n">
        <v>0.126</v>
      </c>
      <c r="AY501" s="5" t="n">
        <v>0.466</v>
      </c>
      <c r="AZ501" s="5" t="n">
        <v>1.362</v>
      </c>
      <c r="BA501" s="5" t="n">
        <v>0.18</v>
      </c>
      <c r="BB501" s="5" t="n">
        <v>1</v>
      </c>
      <c r="BC501" s="5" t="n">
        <v>0.482</v>
      </c>
      <c r="BD501" s="5" t="n">
        <v>0.124</v>
      </c>
      <c r="BE501" s="5" t="n">
        <v>0.032</v>
      </c>
      <c r="BF501" s="5" t="n">
        <v>0.607</v>
      </c>
      <c r="BG501" s="5" t="n">
        <v>0.18</v>
      </c>
      <c r="BH501" s="5" t="n">
        <v>1</v>
      </c>
      <c r="BI501" s="5" t="n">
        <v>0.526</v>
      </c>
      <c r="BJ501" s="5" t="n">
        <v>0.116</v>
      </c>
      <c r="BK501" s="5" t="n">
        <v>0.593</v>
      </c>
      <c r="BL501" s="5" t="n">
        <v>1.321</v>
      </c>
      <c r="BM501" s="5" t="n">
        <v>0.18</v>
      </c>
      <c r="BN501" s="5" t="n">
        <v>1</v>
      </c>
      <c r="BO501" s="5" t="n">
        <v>0</v>
      </c>
      <c r="BP501" s="5" t="n">
        <v>0</v>
      </c>
      <c r="BQ501" s="5" t="n">
        <v>0.171</v>
      </c>
      <c r="BR501" s="5" t="n">
        <v>0</v>
      </c>
      <c r="BS501" s="5" t="n">
        <v>1</v>
      </c>
      <c r="BT501" s="5" t="n">
        <v>0</v>
      </c>
      <c r="BU501" s="5" t="n">
        <v>0</v>
      </c>
      <c r="BV501" s="5" t="n">
        <v>0.236</v>
      </c>
      <c r="BW501" s="5" t="n">
        <v>0.18</v>
      </c>
      <c r="BX501" s="5" t="n">
        <v>0.833</v>
      </c>
      <c r="BY501" s="5" t="n">
        <v>13.646</v>
      </c>
      <c r="BZ501" s="5" t="n">
        <v>0</v>
      </c>
      <c r="CA501" s="5" t="n">
        <v>13.646</v>
      </c>
      <c r="CB501" s="5" t="n">
        <v>0</v>
      </c>
      <c r="CC501" s="5" t="n">
        <v>76.56</v>
      </c>
      <c r="CD501" s="5" t="n">
        <v>1.922</v>
      </c>
      <c r="CE501" s="5" t="n">
        <v>78.998</v>
      </c>
      <c r="CF501" s="5" t="n">
        <v>183.559</v>
      </c>
      <c r="CG501" s="5" t="n">
        <v>0.18</v>
      </c>
      <c r="CH501" s="5" t="n">
        <v>1</v>
      </c>
      <c r="CI501" s="5" t="n">
        <v>0</v>
      </c>
      <c r="CJ501" s="5" t="n">
        <v>0</v>
      </c>
      <c r="CK501" s="5" t="n">
        <v>0</v>
      </c>
      <c r="CL501" s="5" t="n">
        <v>0</v>
      </c>
      <c r="CM501" s="5" t="n">
        <v>0.095</v>
      </c>
      <c r="CN501" s="5" t="n">
        <v>0</v>
      </c>
      <c r="CO501" s="5" t="n">
        <v>0</v>
      </c>
      <c r="CP501" s="5" t="n">
        <v>0</v>
      </c>
      <c r="CQ501" s="5" t="n">
        <v>1.387</v>
      </c>
      <c r="CR501" s="5" t="n">
        <v>0</v>
      </c>
      <c r="CS501" s="5" t="n">
        <v>5.529</v>
      </c>
      <c r="CT501" s="5" t="n">
        <v>4.251</v>
      </c>
      <c r="CU501" s="5" t="n">
        <v>10.168</v>
      </c>
    </row>
    <row r="502">
      <c r="A502" s="5" t="inlineStr">
        <is>
          <t>MLT2021</t>
        </is>
      </c>
      <c r="B502" s="5" t="inlineStr">
        <is>
          <t>MLT</t>
        </is>
      </c>
      <c r="C502" s="5" t="inlineStr">
        <is>
          <t>MLT</t>
        </is>
      </c>
      <c r="D502" s="5" t="inlineStr">
        <is>
          <t>Malta</t>
        </is>
      </c>
      <c r="E502" s="5" t="n">
        <v>2021</v>
      </c>
      <c r="F502" s="5" t="n">
        <v>0.18</v>
      </c>
      <c r="G502" s="5" t="n">
        <v>5.897</v>
      </c>
      <c r="H502" s="5" t="n">
        <v>1.143</v>
      </c>
      <c r="I502" s="5" t="n">
        <v>2.365</v>
      </c>
      <c r="J502" s="5" t="n">
        <v>8.262</v>
      </c>
      <c r="K502" s="5" t="n">
        <v>0</v>
      </c>
      <c r="L502" s="5" t="n">
        <v>1</v>
      </c>
      <c r="M502" s="5" t="n">
        <v>7.964</v>
      </c>
      <c r="N502" s="5" t="n">
        <v>3.43</v>
      </c>
      <c r="O502" s="5" t="n">
        <v>2.41</v>
      </c>
      <c r="P502" s="5" t="n">
        <v>10.375</v>
      </c>
      <c r="Q502" s="5" t="n">
        <v>0</v>
      </c>
      <c r="R502" s="5" t="n">
        <v>1</v>
      </c>
      <c r="S502" s="5" t="n">
        <v>11.613</v>
      </c>
      <c r="T502" s="5" t="n">
        <v>6.86</v>
      </c>
      <c r="U502" s="5" t="n">
        <v>0</v>
      </c>
      <c r="V502" s="5" t="n">
        <v>13.704</v>
      </c>
      <c r="W502" s="5" t="n">
        <v>0.18</v>
      </c>
      <c r="X502" s="5" t="n">
        <v>1</v>
      </c>
      <c r="Y502" s="5" t="n">
        <v>15.305</v>
      </c>
      <c r="Z502" s="5" t="n">
        <v>1.143</v>
      </c>
      <c r="AA502" s="5" t="n">
        <v>1.399</v>
      </c>
      <c r="AB502" s="5" t="n">
        <v>16.705</v>
      </c>
      <c r="AC502" s="5" t="n">
        <v>0</v>
      </c>
      <c r="AD502" s="5" t="n">
        <v>1</v>
      </c>
      <c r="AE502" s="5" t="n">
        <v>16.449</v>
      </c>
      <c r="AF502" s="5" t="n">
        <v>2.287</v>
      </c>
      <c r="AG502" s="5" t="n">
        <v>1.399</v>
      </c>
      <c r="AH502" s="5" t="n">
        <v>17.848</v>
      </c>
      <c r="AI502" s="5" t="n">
        <v>0</v>
      </c>
      <c r="AJ502" s="5" t="n">
        <v>1</v>
      </c>
      <c r="AK502" s="5" t="n">
        <v>23.309</v>
      </c>
      <c r="AL502" s="5" t="n">
        <v>9.147</v>
      </c>
      <c r="AM502" s="5" t="n">
        <v>0</v>
      </c>
      <c r="AN502" s="5" t="n">
        <v>27.504</v>
      </c>
      <c r="AO502" s="5" t="n">
        <v>0.18</v>
      </c>
      <c r="AP502" s="5" t="n">
        <v>1</v>
      </c>
      <c r="AQ502" s="5" t="n">
        <v>0.621</v>
      </c>
      <c r="AR502" s="5" t="n">
        <v>0.114</v>
      </c>
      <c r="AS502" s="5" t="n">
        <v>0.723</v>
      </c>
      <c r="AT502" s="5" t="n">
        <v>1.585</v>
      </c>
      <c r="AU502" s="5" t="n">
        <v>0.18</v>
      </c>
      <c r="AV502" s="5" t="n">
        <v>1</v>
      </c>
      <c r="AW502" s="5" t="n">
        <v>0.593</v>
      </c>
      <c r="AX502" s="5" t="n">
        <v>0.114</v>
      </c>
      <c r="AY502" s="5" t="n">
        <v>0.62</v>
      </c>
      <c r="AZ502" s="5" t="n">
        <v>1.431</v>
      </c>
      <c r="BA502" s="5" t="n">
        <v>0.18</v>
      </c>
      <c r="BB502" s="5" t="n">
        <v>1</v>
      </c>
      <c r="BC502" s="5" t="n">
        <v>0.44</v>
      </c>
      <c r="BD502" s="5" t="n">
        <v>0.114</v>
      </c>
      <c r="BE502" s="5" t="n">
        <v>0.026</v>
      </c>
      <c r="BF502" s="5" t="n">
        <v>0.55</v>
      </c>
      <c r="BG502" s="5" t="n">
        <v>0.18</v>
      </c>
      <c r="BH502" s="5" t="n">
        <v>1</v>
      </c>
      <c r="BI502" s="5" t="n">
        <v>0.5600000000000001</v>
      </c>
      <c r="BJ502" s="5" t="n">
        <v>0.114</v>
      </c>
      <c r="BK502" s="5" t="n">
        <v>0.442</v>
      </c>
      <c r="BL502" s="5" t="n">
        <v>1.183</v>
      </c>
      <c r="BM502" s="5" t="n">
        <v>0.18</v>
      </c>
      <c r="BN502" s="5" t="n">
        <v>1</v>
      </c>
      <c r="BO502" s="5" t="n">
        <v>0</v>
      </c>
      <c r="BP502" s="5" t="n">
        <v>0.002</v>
      </c>
      <c r="BQ502" s="5" t="n">
        <v>0.128</v>
      </c>
      <c r="BR502" s="5" t="n">
        <v>0</v>
      </c>
      <c r="BS502" s="5" t="n">
        <v>1</v>
      </c>
      <c r="BT502" s="5" t="n">
        <v>0</v>
      </c>
      <c r="BU502" s="5" t="n">
        <v>0.002</v>
      </c>
      <c r="BV502" s="5" t="n">
        <v>0.154</v>
      </c>
      <c r="BW502" s="5" t="n">
        <v>0.18</v>
      </c>
      <c r="BX502" s="5" t="n">
        <v>0.667</v>
      </c>
      <c r="BY502" s="5" t="n">
        <v>11.787</v>
      </c>
      <c r="BZ502" s="5" t="n">
        <v>0</v>
      </c>
      <c r="CA502" s="5" t="n">
        <v>11.787</v>
      </c>
      <c r="CB502" s="5" t="n">
        <v>0</v>
      </c>
      <c r="CC502" s="5" t="n">
        <v>81.69499999999999</v>
      </c>
      <c r="CD502" s="5" t="n">
        <v>7.95</v>
      </c>
      <c r="CE502" s="5" t="n">
        <v>87.651</v>
      </c>
      <c r="CF502" s="5" t="n">
        <v>199.829</v>
      </c>
      <c r="CG502" s="5" t="n">
        <v>0.18</v>
      </c>
      <c r="CH502" s="5" t="n">
        <v>1</v>
      </c>
      <c r="CI502" s="5" t="n">
        <v>0</v>
      </c>
      <c r="CJ502" s="5" t="n">
        <v>0</v>
      </c>
      <c r="CK502" s="5" t="n">
        <v>0</v>
      </c>
      <c r="CL502" s="5" t="n">
        <v>0</v>
      </c>
      <c r="CM502" s="5" t="n">
        <v>0</v>
      </c>
      <c r="CN502" s="5" t="n">
        <v>0</v>
      </c>
      <c r="CO502" s="5" t="n">
        <v>0</v>
      </c>
      <c r="CP502" s="5" t="n">
        <v>0</v>
      </c>
      <c r="CQ502" s="5" t="n">
        <v>1.198</v>
      </c>
      <c r="CR502" s="5" t="n">
        <v>0</v>
      </c>
      <c r="CS502" s="5" t="n">
        <v>4.776</v>
      </c>
      <c r="CT502" s="5" t="n">
        <v>4.753</v>
      </c>
      <c r="CU502" s="5" t="n">
        <v>14.162</v>
      </c>
    </row>
    <row r="503">
      <c r="A503" s="5" t="inlineStr">
        <is>
          <t>MLT2022</t>
        </is>
      </c>
      <c r="B503" s="5" t="inlineStr">
        <is>
          <t>MLT</t>
        </is>
      </c>
      <c r="C503" s="5" t="inlineStr">
        <is>
          <t>MLT</t>
        </is>
      </c>
      <c r="D503" s="5" t="inlineStr">
        <is>
          <t>Malta</t>
        </is>
      </c>
      <c r="E503" s="5" t="n">
        <v>2022</v>
      </c>
      <c r="F503" s="5" t="n">
        <v>0.18</v>
      </c>
      <c r="G503" s="5" t="n">
        <v>11.72</v>
      </c>
      <c r="H503" s="5" t="n">
        <v>1.235</v>
      </c>
      <c r="I503" s="5" t="n">
        <v>8.16</v>
      </c>
      <c r="J503" s="5" t="n">
        <v>19.88</v>
      </c>
      <c r="K503" s="5" t="n">
        <v>0</v>
      </c>
      <c r="L503" s="5" t="n">
        <v>1</v>
      </c>
      <c r="M503" s="5" t="n">
        <v>9.782999999999999</v>
      </c>
      <c r="N503" s="5" t="n">
        <v>3.704</v>
      </c>
      <c r="O503" s="5" t="n">
        <v>8.315</v>
      </c>
      <c r="P503" s="5" t="n">
        <v>18.098</v>
      </c>
      <c r="Q503" s="5" t="n">
        <v>0</v>
      </c>
      <c r="R503" s="5" t="n">
        <v>1</v>
      </c>
      <c r="S503" s="5" t="n">
        <v>17.893</v>
      </c>
      <c r="T503" s="5" t="n">
        <v>7.408</v>
      </c>
      <c r="U503" s="5" t="n">
        <v>0.238</v>
      </c>
      <c r="V503" s="5" t="n">
        <v>21.114</v>
      </c>
      <c r="W503" s="5" t="n">
        <v>0.18</v>
      </c>
      <c r="X503" s="5" t="n">
        <v>1</v>
      </c>
      <c r="Y503" s="5" t="n">
        <v>31.56</v>
      </c>
      <c r="Z503" s="5" t="n">
        <v>1.235</v>
      </c>
      <c r="AA503" s="5" t="n">
        <v>4.828</v>
      </c>
      <c r="AB503" s="5" t="n">
        <v>36.388</v>
      </c>
      <c r="AC503" s="5" t="n">
        <v>0</v>
      </c>
      <c r="AD503" s="5" t="n">
        <v>1</v>
      </c>
      <c r="AE503" s="5" t="n">
        <v>32.795</v>
      </c>
      <c r="AF503" s="5" t="n">
        <v>2.469</v>
      </c>
      <c r="AG503" s="5" t="n">
        <v>4.828</v>
      </c>
      <c r="AH503" s="5" t="n">
        <v>37.623</v>
      </c>
      <c r="AI503" s="5" t="n">
        <v>0</v>
      </c>
      <c r="AJ503" s="5" t="n">
        <v>1</v>
      </c>
      <c r="AK503" s="5" t="n">
        <v>40.203</v>
      </c>
      <c r="AL503" s="5" t="n">
        <v>9.878</v>
      </c>
      <c r="AM503" s="5" t="n">
        <v>0.536</v>
      </c>
      <c r="AN503" s="5" t="n">
        <v>47.44</v>
      </c>
      <c r="AO503" s="5" t="n">
        <v>0.18</v>
      </c>
      <c r="AP503" s="5" t="n">
        <v>1</v>
      </c>
      <c r="AQ503" s="5" t="n">
        <v>0.847</v>
      </c>
      <c r="AR503" s="5" t="n">
        <v>0.123</v>
      </c>
      <c r="AS503" s="5" t="n">
        <v>0.349</v>
      </c>
      <c r="AT503" s="5" t="n">
        <v>1.411</v>
      </c>
      <c r="AU503" s="5" t="n">
        <v>0.18</v>
      </c>
      <c r="AV503" s="5" t="n">
        <v>1</v>
      </c>
      <c r="AW503" s="5" t="n">
        <v>0.947</v>
      </c>
      <c r="AX503" s="5" t="n">
        <v>0.123</v>
      </c>
      <c r="AY503" s="5" t="n">
        <v>0.133</v>
      </c>
      <c r="AZ503" s="5" t="n">
        <v>1.274</v>
      </c>
      <c r="BA503" s="5" t="n">
        <v>0.18</v>
      </c>
      <c r="BB503" s="5" t="n">
        <v>1</v>
      </c>
      <c r="BC503" s="5" t="n">
        <v>0.589</v>
      </c>
      <c r="BD503" s="5" t="n">
        <v>0.123</v>
      </c>
      <c r="BE503" s="5" t="n">
        <v>0.038</v>
      </c>
      <c r="BF503" s="5" t="n">
        <v>0.73</v>
      </c>
      <c r="BG503" s="5" t="n">
        <v>0.18</v>
      </c>
      <c r="BH503" s="5" t="n">
        <v>1</v>
      </c>
      <c r="BI503" s="5" t="n">
        <v>0.6889999999999999</v>
      </c>
      <c r="BJ503" s="5" t="n">
        <v>0.123</v>
      </c>
      <c r="BK503" s="5" t="n">
        <v>0.204</v>
      </c>
      <c r="BL503" s="5" t="n">
        <v>1.053</v>
      </c>
      <c r="BM503" s="5" t="n">
        <v>0.18</v>
      </c>
      <c r="BN503" s="5" t="n">
        <v>1</v>
      </c>
      <c r="BO503" s="5" t="n">
        <v>0</v>
      </c>
      <c r="BP503" s="5" t="n">
        <v>0.002</v>
      </c>
      <c r="BQ503" s="5" t="n">
        <v>0.1</v>
      </c>
      <c r="BR503" s="5" t="n">
        <v>0</v>
      </c>
      <c r="BS503" s="5" t="n">
        <v>1</v>
      </c>
      <c r="BT503" s="5" t="n">
        <v>0</v>
      </c>
      <c r="BU503" s="5" t="n">
        <v>0.002</v>
      </c>
      <c r="BV503" s="5" t="n">
        <v>0.136</v>
      </c>
      <c r="BW503" s="5" t="n">
        <v>0.18</v>
      </c>
      <c r="BX503" s="5" t="n">
        <v>0.667</v>
      </c>
      <c r="BY503" s="5" t="n">
        <v>12.729</v>
      </c>
      <c r="BZ503" s="5" t="n">
        <v>0</v>
      </c>
      <c r="CA503" s="5" t="n">
        <v>12.729</v>
      </c>
      <c r="CB503" s="5" t="n">
        <v>0</v>
      </c>
      <c r="CC503" s="5" t="n">
        <v>102.477</v>
      </c>
      <c r="CD503" s="5" t="n">
        <v>7.95</v>
      </c>
      <c r="CE503" s="5" t="n">
        <v>73.83799999999999</v>
      </c>
      <c r="CF503" s="5" t="n">
        <v>208.051</v>
      </c>
      <c r="CG503" s="5" t="n">
        <v>0.18</v>
      </c>
      <c r="CH503" s="5" t="n">
        <v>1</v>
      </c>
      <c r="CI503" s="5" t="n">
        <v>0</v>
      </c>
      <c r="CJ503" s="5" t="n">
        <v>0</v>
      </c>
      <c r="CK503" s="5" t="n">
        <v>0</v>
      </c>
      <c r="CL503" s="5" t="n">
        <v>0</v>
      </c>
      <c r="CM503" s="5" t="n">
        <v>0</v>
      </c>
      <c r="CN503" s="5" t="n">
        <v>0</v>
      </c>
      <c r="CO503" s="5" t="n">
        <v>0</v>
      </c>
      <c r="CP503" s="5" t="n">
        <v>0</v>
      </c>
      <c r="CQ503" s="5" t="n">
        <v>1.294</v>
      </c>
      <c r="CR503" s="5" t="n">
        <v>0</v>
      </c>
      <c r="CS503" s="5" t="n">
        <v>5.158</v>
      </c>
      <c r="CT503" s="5" t="n">
        <v>10.485</v>
      </c>
      <c r="CU503" s="5" t="n">
        <v>30.326</v>
      </c>
    </row>
    <row r="504">
      <c r="A504" s="5" t="inlineStr">
        <is>
          <t>MLT2023</t>
        </is>
      </c>
      <c r="B504" s="5" t="inlineStr">
        <is>
          <t>MLT</t>
        </is>
      </c>
      <c r="C504" s="5" t="inlineStr">
        <is>
          <t>MLT</t>
        </is>
      </c>
      <c r="D504" s="5" t="inlineStr">
        <is>
          <t>Malta</t>
        </is>
      </c>
      <c r="E504" s="5" t="n">
        <v>2023</v>
      </c>
      <c r="F504" s="5" t="n">
        <v>0.18</v>
      </c>
      <c r="G504" s="5" t="n">
        <v>6.147</v>
      </c>
      <c r="H504" s="5" t="n">
        <v>1.286</v>
      </c>
      <c r="I504" s="5" t="n">
        <v>9.457000000000001</v>
      </c>
      <c r="J504" s="5" t="n">
        <v>15.604</v>
      </c>
      <c r="K504" s="5" t="n">
        <v>0</v>
      </c>
      <c r="L504" s="5" t="n">
        <v>1</v>
      </c>
      <c r="M504" s="5" t="n">
        <v>7.886</v>
      </c>
      <c r="N504" s="5" t="n">
        <v>3.857</v>
      </c>
      <c r="O504" s="5" t="n">
        <v>9.635999999999999</v>
      </c>
      <c r="P504" s="5" t="n">
        <v>17.522</v>
      </c>
      <c r="Q504" s="5" t="n">
        <v>0</v>
      </c>
      <c r="R504" s="5" t="n">
        <v>1</v>
      </c>
      <c r="S504" s="5" t="n">
        <v>12.575</v>
      </c>
      <c r="T504" s="5" t="n">
        <v>7.714</v>
      </c>
      <c r="U504" s="5" t="n">
        <v>0.251</v>
      </c>
      <c r="V504" s="5" t="n">
        <v>14.839</v>
      </c>
      <c r="W504" s="5" t="n">
        <v>0.18</v>
      </c>
      <c r="X504" s="5" t="n">
        <v>1</v>
      </c>
      <c r="Y504" s="5" t="n">
        <v>11.908</v>
      </c>
      <c r="Z504" s="5" t="n">
        <v>1.246</v>
      </c>
      <c r="AA504" s="5" t="n">
        <v>5.595</v>
      </c>
      <c r="AB504" s="5" t="n">
        <v>17.503</v>
      </c>
      <c r="AC504" s="5" t="n">
        <v>0</v>
      </c>
      <c r="AD504" s="5" t="n">
        <v>1</v>
      </c>
      <c r="AE504" s="5" t="n">
        <v>13.194</v>
      </c>
      <c r="AF504" s="5" t="n">
        <v>2.493</v>
      </c>
      <c r="AG504" s="5" t="n">
        <v>5.595</v>
      </c>
      <c r="AH504" s="5" t="n">
        <v>18.788</v>
      </c>
      <c r="AI504" s="5" t="n">
        <v>0</v>
      </c>
      <c r="AJ504" s="5" t="n">
        <v>1</v>
      </c>
      <c r="AK504" s="5" t="n">
        <v>20.908</v>
      </c>
      <c r="AL504" s="5" t="n">
        <v>9.972</v>
      </c>
      <c r="AM504" s="5" t="n">
        <v>0.417</v>
      </c>
      <c r="AN504" s="5" t="n">
        <v>24.671</v>
      </c>
      <c r="AO504" s="5" t="n">
        <v>0.18</v>
      </c>
      <c r="AP504" s="5" t="n">
        <v>1</v>
      </c>
      <c r="AQ504" s="5" t="n">
        <v>0.749</v>
      </c>
      <c r="AR504" s="5" t="n">
        <v>0.129</v>
      </c>
      <c r="AS504" s="5" t="n">
        <v>0.479</v>
      </c>
      <c r="AT504" s="5" t="n">
        <v>1.449</v>
      </c>
      <c r="AU504" s="5" t="n">
        <v>0.18</v>
      </c>
      <c r="AV504" s="5" t="n">
        <v>1</v>
      </c>
      <c r="AW504" s="5" t="n">
        <v>0.783</v>
      </c>
      <c r="AX504" s="5" t="n">
        <v>0.129</v>
      </c>
      <c r="AY504" s="5" t="n">
        <v>0.326</v>
      </c>
      <c r="AZ504" s="5" t="n">
        <v>1.308</v>
      </c>
      <c r="BA504" s="5" t="n">
        <v>0.18</v>
      </c>
      <c r="BB504" s="5" t="n">
        <v>1</v>
      </c>
      <c r="BC504" s="5" t="n">
        <v>0.527</v>
      </c>
      <c r="BD504" s="5" t="n">
        <v>0.129</v>
      </c>
      <c r="BE504" s="5" t="n">
        <v>0.041</v>
      </c>
      <c r="BF504" s="5" t="n">
        <v>0.658</v>
      </c>
      <c r="BG504" s="5" t="n">
        <v>0.18</v>
      </c>
      <c r="BH504" s="5" t="n">
        <v>1</v>
      </c>
      <c r="BI504" s="5" t="n">
        <v>0.64</v>
      </c>
      <c r="BJ504" s="5" t="n">
        <v>0.129</v>
      </c>
      <c r="BK504" s="5" t="n">
        <v>0.277</v>
      </c>
      <c r="BL504" s="5" t="n">
        <v>1.081</v>
      </c>
      <c r="BM504" s="5" t="n">
        <v>0.18</v>
      </c>
      <c r="BN504" s="5" t="n">
        <v>1</v>
      </c>
      <c r="BO504" s="5" t="n">
        <v>0</v>
      </c>
      <c r="BP504" s="5" t="n">
        <v>0.002</v>
      </c>
      <c r="BQ504" s="5" t="n">
        <v>0.116</v>
      </c>
      <c r="BR504" s="5" t="n">
        <v>0</v>
      </c>
      <c r="BS504" s="5" t="n">
        <v>1</v>
      </c>
      <c r="BT504" s="5" t="n">
        <v>0</v>
      </c>
      <c r="BU504" s="5" t="n">
        <v>0.002</v>
      </c>
      <c r="BV504" s="5" t="n">
        <v>0.137</v>
      </c>
      <c r="BW504" s="5" t="n">
        <v>0.18</v>
      </c>
      <c r="BX504" s="5" t="n">
        <v>0.667</v>
      </c>
      <c r="BY504" s="5" t="n">
        <v>13.254</v>
      </c>
      <c r="BZ504" s="5" t="n">
        <v>0</v>
      </c>
      <c r="CA504" s="5" t="n">
        <v>13.254</v>
      </c>
      <c r="CB504" s="5" t="n">
        <v>0</v>
      </c>
      <c r="CC504" s="5" t="n">
        <v>87.07899999999999</v>
      </c>
      <c r="CD504" s="5" t="n">
        <v>7.95</v>
      </c>
      <c r="CE504" s="5" t="n">
        <v>98.506</v>
      </c>
      <c r="CF504" s="5" t="n">
        <v>218.991</v>
      </c>
      <c r="CG504" s="5" t="n">
        <v>0.18</v>
      </c>
      <c r="CH504" s="5" t="n">
        <v>1</v>
      </c>
      <c r="CI504" s="5" t="n">
        <v>0</v>
      </c>
      <c r="CJ504" s="5" t="n">
        <v>0</v>
      </c>
      <c r="CK504" s="5" t="n">
        <v>0</v>
      </c>
      <c r="CL504" s="5" t="n">
        <v>0</v>
      </c>
      <c r="CM504" s="5" t="n">
        <v>0</v>
      </c>
      <c r="CN504" s="5" t="n">
        <v>0</v>
      </c>
      <c r="CO504" s="5" t="n">
        <v>0</v>
      </c>
      <c r="CP504" s="5" t="n">
        <v>0</v>
      </c>
      <c r="CQ504" s="5" t="n">
        <v>1.348</v>
      </c>
      <c r="CR504" s="5" t="n">
        <v>0</v>
      </c>
      <c r="CS504" s="5" t="n">
        <v>5.37</v>
      </c>
      <c r="CT504" s="5" t="n">
        <v>4.861</v>
      </c>
      <c r="CU504" s="5" t="n">
        <v>10.622</v>
      </c>
    </row>
    <row r="505">
      <c r="A505" s="5" t="inlineStr">
        <is>
          <t>MLT2024</t>
        </is>
      </c>
      <c r="B505" s="5" t="inlineStr">
        <is>
          <t>MLT</t>
        </is>
      </c>
      <c r="C505" s="5" t="inlineStr">
        <is>
          <t>MLT</t>
        </is>
      </c>
      <c r="D505" s="5" t="inlineStr">
        <is>
          <t>Malta</t>
        </is>
      </c>
      <c r="E505" s="5" t="n">
        <v>2024</v>
      </c>
      <c r="F505" s="5" t="n">
        <v>0.18</v>
      </c>
      <c r="G505" s="5" t="n">
        <v>5.575</v>
      </c>
      <c r="H505" s="5" t="n">
        <v>1.324</v>
      </c>
      <c r="I505" s="5" t="n">
        <v>6.197</v>
      </c>
      <c r="J505" s="5" t="n">
        <v>11.772</v>
      </c>
      <c r="K505" s="5" t="n">
        <v>0</v>
      </c>
      <c r="L505" s="5" t="n">
        <v>1</v>
      </c>
      <c r="M505" s="5" t="n">
        <v>7.124</v>
      </c>
      <c r="N505" s="5" t="n">
        <v>3.971</v>
      </c>
      <c r="O505" s="5" t="n">
        <v>6.315</v>
      </c>
      <c r="P505" s="5" t="n">
        <v>13.439</v>
      </c>
      <c r="Q505" s="5" t="n">
        <v>0</v>
      </c>
      <c r="R505" s="5" t="n">
        <v>1</v>
      </c>
      <c r="S505" s="5" t="n">
        <v>12.193</v>
      </c>
      <c r="T505" s="5" t="n">
        <v>7.942</v>
      </c>
      <c r="U505" s="5" t="n">
        <v>0.299</v>
      </c>
      <c r="V505" s="5" t="n">
        <v>14.388</v>
      </c>
      <c r="W505" s="5" t="n">
        <v>0.18</v>
      </c>
      <c r="X505" s="5" t="n">
        <v>1</v>
      </c>
      <c r="Y505" s="5" t="n">
        <v>10.492</v>
      </c>
      <c r="Z505" s="5" t="n">
        <v>1.283</v>
      </c>
      <c r="AA505" s="5" t="n">
        <v>3.667</v>
      </c>
      <c r="AB505" s="5" t="n">
        <v>14.159</v>
      </c>
      <c r="AC505" s="5" t="n">
        <v>0</v>
      </c>
      <c r="AD505" s="5" t="n">
        <v>1</v>
      </c>
      <c r="AE505" s="5" t="n">
        <v>11.815</v>
      </c>
      <c r="AF505" s="5" t="n">
        <v>2.567</v>
      </c>
      <c r="AG505" s="5" t="n">
        <v>3.667</v>
      </c>
      <c r="AH505" s="5" t="n">
        <v>15.483</v>
      </c>
      <c r="AI505" s="5" t="n">
        <v>0</v>
      </c>
      <c r="AJ505" s="5" t="n">
        <v>1</v>
      </c>
      <c r="AK505" s="5" t="n">
        <v>19.757</v>
      </c>
      <c r="AL505" s="5" t="n">
        <v>10.266</v>
      </c>
      <c r="AM505" s="5" t="n">
        <v>0.484</v>
      </c>
      <c r="AN505" s="5" t="n">
        <v>23.313</v>
      </c>
      <c r="AO505" s="5" t="n">
        <v>0.18</v>
      </c>
      <c r="AP505" s="5" t="n">
        <v>1</v>
      </c>
      <c r="AQ505" s="5" t="n">
        <v>0.72</v>
      </c>
      <c r="AR505" s="5" t="n">
        <v>0.132</v>
      </c>
      <c r="AS505" s="5" t="n">
        <v>0.509</v>
      </c>
      <c r="AT505" s="5" t="n">
        <v>1.45</v>
      </c>
      <c r="AU505" s="5" t="n">
        <v>0.18</v>
      </c>
      <c r="AV505" s="5" t="n">
        <v>1</v>
      </c>
      <c r="AW505" s="5" t="n">
        <v>0.734</v>
      </c>
      <c r="AX505" s="5" t="n">
        <v>0.132</v>
      </c>
      <c r="AY505" s="5" t="n">
        <v>0.376</v>
      </c>
      <c r="AZ505" s="5" t="n">
        <v>1.31</v>
      </c>
      <c r="BA505" s="5" t="n">
        <v>0.18</v>
      </c>
      <c r="BB505" s="5" t="n">
        <v>1</v>
      </c>
      <c r="BC505" s="5" t="n">
        <v>0.51</v>
      </c>
      <c r="BD505" s="5" t="n">
        <v>0.132</v>
      </c>
      <c r="BE505" s="5" t="n">
        <v>0.043</v>
      </c>
      <c r="BF505" s="5" t="n">
        <v>0.638</v>
      </c>
      <c r="BG505" s="5" t="n">
        <v>0.18</v>
      </c>
      <c r="BH505" s="5" t="n">
        <v>1</v>
      </c>
      <c r="BI505" s="5" t="n">
        <v>0.652</v>
      </c>
      <c r="BJ505" s="5" t="n">
        <v>0.132</v>
      </c>
      <c r="BK505" s="5" t="n">
        <v>0.312</v>
      </c>
      <c r="BL505" s="5" t="n">
        <v>1.11</v>
      </c>
      <c r="BM505" s="5" t="n">
        <v>0.18</v>
      </c>
      <c r="BN505" s="5" t="n">
        <v>1</v>
      </c>
      <c r="BO505" s="5" t="n">
        <v>0</v>
      </c>
      <c r="BP505" s="5" t="n">
        <v>0.002</v>
      </c>
      <c r="BQ505" s="5" t="n">
        <v>0.112</v>
      </c>
      <c r="BR505" s="5" t="n">
        <v>0</v>
      </c>
      <c r="BS505" s="5" t="n">
        <v>1</v>
      </c>
      <c r="BT505" s="5" t="n">
        <v>0</v>
      </c>
      <c r="BU505" s="5" t="n">
        <v>0.002</v>
      </c>
      <c r="BV505" s="5" t="n">
        <v>0.139</v>
      </c>
      <c r="BW505" s="5" t="n">
        <v>0.18</v>
      </c>
      <c r="BX505" s="5" t="n">
        <v>0.667</v>
      </c>
      <c r="BY505" s="5" t="n">
        <v>13.646</v>
      </c>
      <c r="BZ505" s="5" t="n">
        <v>0</v>
      </c>
      <c r="CA505" s="5" t="n">
        <v>13.646</v>
      </c>
      <c r="CB505" s="5" t="n">
        <v>0</v>
      </c>
      <c r="CC505" s="5" t="n">
        <v>86.38500000000001</v>
      </c>
      <c r="CD505" s="5" t="n">
        <v>7.95</v>
      </c>
      <c r="CE505" s="5" t="n">
        <v>85.602</v>
      </c>
      <c r="CF505" s="5" t="n">
        <v>202.946</v>
      </c>
      <c r="CG505" s="5" t="n">
        <v>0.18</v>
      </c>
      <c r="CH505" s="5" t="n">
        <v>1</v>
      </c>
      <c r="CI505" s="5" t="n">
        <v>0</v>
      </c>
      <c r="CJ505" s="5" t="n">
        <v>0</v>
      </c>
      <c r="CK505" s="5" t="n">
        <v>0</v>
      </c>
      <c r="CL505" s="5" t="n">
        <v>0</v>
      </c>
      <c r="CM505" s="5" t="n">
        <v>0</v>
      </c>
      <c r="CN505" s="5" t="n">
        <v>0</v>
      </c>
      <c r="CO505" s="5" t="n">
        <v>0</v>
      </c>
      <c r="CP505" s="5" t="n">
        <v>0</v>
      </c>
      <c r="CQ505" s="5" t="n">
        <v>1.387</v>
      </c>
      <c r="CR505" s="5" t="n">
        <v>0</v>
      </c>
      <c r="CS505" s="5" t="n">
        <v>5.529</v>
      </c>
      <c r="CT505" s="5" t="n">
        <v>4.251</v>
      </c>
      <c r="CU505" s="5" t="n">
        <v>9.167999999999999</v>
      </c>
    </row>
    <row r="506">
      <c r="A506" s="5" t="inlineStr">
        <is>
          <t>MHL2021</t>
        </is>
      </c>
      <c r="B506" s="5" t="inlineStr">
        <is>
          <t>MHL</t>
        </is>
      </c>
      <c r="C506" s="5" t="inlineStr">
        <is>
          <t>MHL</t>
        </is>
      </c>
      <c r="D506" s="5" t="inlineStr">
        <is>
          <t>Marshall Islands</t>
        </is>
      </c>
      <c r="E506" s="5" t="n">
        <v>2021</v>
      </c>
      <c r="F506" s="5" t="n">
        <v>0</v>
      </c>
      <c r="G506" s="5" t="n">
        <v>4.747</v>
      </c>
      <c r="H506" s="5" t="n">
        <v>1.143</v>
      </c>
      <c r="I506" s="5" t="n">
        <v>0</v>
      </c>
      <c r="J506" s="5" t="n">
        <v>4.747</v>
      </c>
      <c r="K506" s="5" t="n">
        <v>0</v>
      </c>
      <c r="L506" s="5" t="n">
        <v>1</v>
      </c>
      <c r="M506" s="5" t="n">
        <v>7.964</v>
      </c>
      <c r="N506" s="5" t="n">
        <v>3.43</v>
      </c>
      <c r="O506" s="5" t="n">
        <v>0</v>
      </c>
      <c r="P506" s="5" t="n">
        <v>7.964</v>
      </c>
      <c r="Q506" s="5" t="n">
        <v>0</v>
      </c>
      <c r="R506" s="5" t="n">
        <v>1</v>
      </c>
      <c r="S506" s="5" t="n">
        <v>10.464</v>
      </c>
      <c r="T506" s="5" t="n">
        <v>6.86</v>
      </c>
      <c r="U506" s="5" t="n">
        <v>0</v>
      </c>
      <c r="V506" s="5" t="n">
        <v>10.464</v>
      </c>
      <c r="W506" s="5" t="n">
        <v>0</v>
      </c>
      <c r="X506" s="5" t="n">
        <v>1</v>
      </c>
      <c r="Y506" s="5" t="n">
        <v>10.551</v>
      </c>
      <c r="Z506" s="5" t="n">
        <v>1.302</v>
      </c>
      <c r="AA506" s="5" t="n">
        <v>0</v>
      </c>
      <c r="AB506" s="5" t="n">
        <v>10.551</v>
      </c>
      <c r="AC506" s="5" t="n">
        <v>0</v>
      </c>
      <c r="AD506" s="5" t="n">
        <v>1</v>
      </c>
      <c r="AE506" s="5" t="n">
        <v>11.694</v>
      </c>
      <c r="AF506" s="5" t="n">
        <v>2.549</v>
      </c>
      <c r="AG506" s="5" t="n">
        <v>0</v>
      </c>
      <c r="AH506" s="5" t="n">
        <v>11.694</v>
      </c>
      <c r="AI506" s="5" t="n">
        <v>0</v>
      </c>
      <c r="AJ506" s="5" t="n">
        <v>1</v>
      </c>
      <c r="AK506" s="5" t="n">
        <v>18.554</v>
      </c>
      <c r="AL506" s="5" t="n">
        <v>9.627000000000001</v>
      </c>
      <c r="AM506" s="5" t="n">
        <v>0</v>
      </c>
      <c r="AN506" s="5" t="n">
        <v>18.554</v>
      </c>
      <c r="AO506" s="5" t="n">
        <v>0</v>
      </c>
      <c r="AP506" s="5" t="n">
        <v>1</v>
      </c>
      <c r="AQ506" s="5" t="n">
        <v>0.621</v>
      </c>
      <c r="AR506" s="5" t="n">
        <v>0.114</v>
      </c>
      <c r="AS506" s="5" t="n">
        <v>0</v>
      </c>
      <c r="AT506" s="5" t="n">
        <v>0.621</v>
      </c>
      <c r="AU506" s="5" t="n">
        <v>0</v>
      </c>
      <c r="AV506" s="5" t="n">
        <v>1</v>
      </c>
      <c r="AW506" s="5" t="n">
        <v>0.593</v>
      </c>
      <c r="AX506" s="5" t="n">
        <v>0.114</v>
      </c>
      <c r="AY506" s="5" t="n">
        <v>0</v>
      </c>
      <c r="AZ506" s="5" t="n">
        <v>0.593</v>
      </c>
      <c r="BA506" s="5" t="n">
        <v>0</v>
      </c>
      <c r="BB506" s="5" t="n">
        <v>1</v>
      </c>
      <c r="BC506" s="5" t="n">
        <v>0.44</v>
      </c>
      <c r="BD506" s="5" t="n">
        <v>0.114</v>
      </c>
      <c r="BE506" s="5" t="n">
        <v>0</v>
      </c>
      <c r="BF506" s="5" t="n">
        <v>0.44</v>
      </c>
      <c r="BG506" s="5" t="n">
        <v>0</v>
      </c>
      <c r="BH506" s="5" t="n">
        <v>1</v>
      </c>
      <c r="BI506" s="5" t="n">
        <v>0.5600000000000001</v>
      </c>
      <c r="BJ506" s="5" t="n">
        <v>0.114</v>
      </c>
      <c r="BK506" s="5" t="n">
        <v>0</v>
      </c>
      <c r="BL506" s="5" t="n">
        <v>0.5600000000000001</v>
      </c>
      <c r="BM506" s="5" t="n">
        <v>0</v>
      </c>
      <c r="BN506" s="5" t="n">
        <v>1</v>
      </c>
      <c r="BO506" s="5" t="n">
        <v>0</v>
      </c>
      <c r="BP506" s="5" t="n">
        <v>0</v>
      </c>
      <c r="BQ506" s="5" t="n">
        <v>0</v>
      </c>
      <c r="BR506" s="5" t="n">
        <v>0</v>
      </c>
      <c r="BS506" s="5" t="n">
        <v>1</v>
      </c>
      <c r="BT506" s="5" t="n">
        <v>0</v>
      </c>
      <c r="BU506" s="5" t="n">
        <v>0</v>
      </c>
      <c r="BV506" s="5" t="n">
        <v>0</v>
      </c>
      <c r="BW506" s="5" t="n">
        <v>0</v>
      </c>
      <c r="BX506" s="5" t="n">
        <v>1</v>
      </c>
      <c r="BY506" s="5" t="n">
        <v>11.787</v>
      </c>
      <c r="BZ506" s="5" t="n">
        <v>0</v>
      </c>
      <c r="CA506" s="5" t="n">
        <v>11.787</v>
      </c>
      <c r="CB506" s="5" t="n">
        <v>0</v>
      </c>
      <c r="CC506" s="5" t="n">
        <v>81.69499999999999</v>
      </c>
      <c r="CD506" s="5" t="n">
        <v>7.95</v>
      </c>
      <c r="CE506" s="5" t="n">
        <v>0</v>
      </c>
      <c r="CF506" s="5" t="n">
        <v>81.69499999999999</v>
      </c>
      <c r="CG506" s="5" t="n">
        <v>0</v>
      </c>
      <c r="CH506" s="5" t="n">
        <v>1</v>
      </c>
      <c r="CI506" s="5" t="n">
        <v>0</v>
      </c>
      <c r="CJ506" s="5" t="n">
        <v>0</v>
      </c>
      <c r="CK506" s="5" t="n">
        <v>0</v>
      </c>
      <c r="CL506" s="5" t="n">
        <v>0</v>
      </c>
      <c r="CM506" s="5" t="n">
        <v>0</v>
      </c>
      <c r="CN506" s="5" t="n">
        <v>0</v>
      </c>
      <c r="CO506" s="5" t="n">
        <v>0</v>
      </c>
      <c r="CP506" s="5" t="n">
        <v>0</v>
      </c>
      <c r="CQ506" s="5" t="n">
        <v>1.198</v>
      </c>
      <c r="CR506" s="5" t="n">
        <v>0</v>
      </c>
      <c r="CS506" s="5" t="n">
        <v>4.776</v>
      </c>
      <c r="CT506" s="5" t="n">
        <v>3.604</v>
      </c>
      <c r="CU506" s="5" t="n">
        <v>9.407999999999999</v>
      </c>
    </row>
    <row r="507">
      <c r="A507" s="5" t="inlineStr">
        <is>
          <t>MHL2022</t>
        </is>
      </c>
      <c r="B507" s="5" t="inlineStr">
        <is>
          <t>MHL</t>
        </is>
      </c>
      <c r="C507" s="5" t="inlineStr">
        <is>
          <t>MHL</t>
        </is>
      </c>
      <c r="D507" s="5" t="inlineStr">
        <is>
          <t>Marshall Islands</t>
        </is>
      </c>
      <c r="E507" s="5" t="n">
        <v>2022</v>
      </c>
      <c r="F507" s="5" t="n">
        <v>0</v>
      </c>
      <c r="G507" s="5" t="n">
        <v>8.788</v>
      </c>
      <c r="H507" s="5" t="n">
        <v>1.235</v>
      </c>
      <c r="I507" s="5" t="n">
        <v>0</v>
      </c>
      <c r="J507" s="5" t="n">
        <v>8.788</v>
      </c>
      <c r="K507" s="5" t="n">
        <v>0</v>
      </c>
      <c r="L507" s="5" t="n">
        <v>1</v>
      </c>
      <c r="M507" s="5" t="n">
        <v>9.782999999999999</v>
      </c>
      <c r="N507" s="5" t="n">
        <v>3.704</v>
      </c>
      <c r="O507" s="5" t="n">
        <v>0</v>
      </c>
      <c r="P507" s="5" t="n">
        <v>9.782999999999999</v>
      </c>
      <c r="Q507" s="5" t="n">
        <v>0</v>
      </c>
      <c r="R507" s="5" t="n">
        <v>1</v>
      </c>
      <c r="S507" s="5" t="n">
        <v>14.962</v>
      </c>
      <c r="T507" s="5" t="n">
        <v>7.408</v>
      </c>
      <c r="U507" s="5" t="n">
        <v>0</v>
      </c>
      <c r="V507" s="5" t="n">
        <v>14.962</v>
      </c>
      <c r="W507" s="5" t="n">
        <v>0</v>
      </c>
      <c r="X507" s="5" t="n">
        <v>1</v>
      </c>
      <c r="Y507" s="5" t="n">
        <v>17.332</v>
      </c>
      <c r="Z507" s="5" t="n">
        <v>2.139</v>
      </c>
      <c r="AA507" s="5" t="n">
        <v>0</v>
      </c>
      <c r="AB507" s="5" t="n">
        <v>17.332</v>
      </c>
      <c r="AC507" s="5" t="n">
        <v>0</v>
      </c>
      <c r="AD507" s="5" t="n">
        <v>1</v>
      </c>
      <c r="AE507" s="5" t="n">
        <v>18.566</v>
      </c>
      <c r="AF507" s="5" t="n">
        <v>4.048</v>
      </c>
      <c r="AG507" s="5" t="n">
        <v>0</v>
      </c>
      <c r="AH507" s="5" t="n">
        <v>18.566</v>
      </c>
      <c r="AI507" s="5" t="n">
        <v>0</v>
      </c>
      <c r="AJ507" s="5" t="n">
        <v>1</v>
      </c>
      <c r="AK507" s="5" t="n">
        <v>25.974</v>
      </c>
      <c r="AL507" s="5" t="n">
        <v>13.478</v>
      </c>
      <c r="AM507" s="5" t="n">
        <v>0</v>
      </c>
      <c r="AN507" s="5" t="n">
        <v>25.974</v>
      </c>
      <c r="AO507" s="5" t="n">
        <v>0</v>
      </c>
      <c r="AP507" s="5" t="n">
        <v>1</v>
      </c>
      <c r="AQ507" s="5" t="n">
        <v>0.847</v>
      </c>
      <c r="AR507" s="5" t="n">
        <v>0.123</v>
      </c>
      <c r="AS507" s="5" t="n">
        <v>0</v>
      </c>
      <c r="AT507" s="5" t="n">
        <v>0.847</v>
      </c>
      <c r="AU507" s="5" t="n">
        <v>0</v>
      </c>
      <c r="AV507" s="5" t="n">
        <v>1</v>
      </c>
      <c r="AW507" s="5" t="n">
        <v>0.947</v>
      </c>
      <c r="AX507" s="5" t="n">
        <v>0.123</v>
      </c>
      <c r="AY507" s="5" t="n">
        <v>0</v>
      </c>
      <c r="AZ507" s="5" t="n">
        <v>0.947</v>
      </c>
      <c r="BA507" s="5" t="n">
        <v>0</v>
      </c>
      <c r="BB507" s="5" t="n">
        <v>1</v>
      </c>
      <c r="BC507" s="5" t="n">
        <v>0.589</v>
      </c>
      <c r="BD507" s="5" t="n">
        <v>0.123</v>
      </c>
      <c r="BE507" s="5" t="n">
        <v>0</v>
      </c>
      <c r="BF507" s="5" t="n">
        <v>0.589</v>
      </c>
      <c r="BG507" s="5" t="n">
        <v>0</v>
      </c>
      <c r="BH507" s="5" t="n">
        <v>1</v>
      </c>
      <c r="BI507" s="5" t="n">
        <v>0.6889999999999999</v>
      </c>
      <c r="BJ507" s="5" t="n">
        <v>0.123</v>
      </c>
      <c r="BK507" s="5" t="n">
        <v>0</v>
      </c>
      <c r="BL507" s="5" t="n">
        <v>0.6889999999999999</v>
      </c>
      <c r="BM507" s="5" t="n">
        <v>0</v>
      </c>
      <c r="BN507" s="5" t="n">
        <v>1</v>
      </c>
      <c r="BO507" s="5" t="n">
        <v>0</v>
      </c>
      <c r="BP507" s="5" t="n">
        <v>0</v>
      </c>
      <c r="BQ507" s="5" t="n">
        <v>0</v>
      </c>
      <c r="BR507" s="5" t="n">
        <v>0</v>
      </c>
      <c r="BS507" s="5" t="n">
        <v>1</v>
      </c>
      <c r="BT507" s="5" t="n">
        <v>0</v>
      </c>
      <c r="BU507" s="5" t="n">
        <v>0</v>
      </c>
      <c r="BV507" s="5" t="n">
        <v>0</v>
      </c>
      <c r="BW507" s="5" t="n">
        <v>0</v>
      </c>
      <c r="BX507" s="5" t="n">
        <v>1</v>
      </c>
      <c r="BY507" s="5" t="n">
        <v>12.729</v>
      </c>
      <c r="BZ507" s="5" t="n">
        <v>0</v>
      </c>
      <c r="CA507" s="5" t="n">
        <v>12.729</v>
      </c>
      <c r="CB507" s="5" t="n">
        <v>0</v>
      </c>
      <c r="CC507" s="5" t="n">
        <v>102.477</v>
      </c>
      <c r="CD507" s="5" t="n">
        <v>7.95</v>
      </c>
      <c r="CE507" s="5" t="n">
        <v>0</v>
      </c>
      <c r="CF507" s="5" t="n">
        <v>102.477</v>
      </c>
      <c r="CG507" s="5" t="n">
        <v>0</v>
      </c>
      <c r="CH507" s="5" t="n">
        <v>1</v>
      </c>
      <c r="CI507" s="5" t="n">
        <v>0</v>
      </c>
      <c r="CJ507" s="5" t="n">
        <v>0</v>
      </c>
      <c r="CK507" s="5" t="n">
        <v>0</v>
      </c>
      <c r="CL507" s="5" t="n">
        <v>0</v>
      </c>
      <c r="CM507" s="5" t="n">
        <v>0</v>
      </c>
      <c r="CN507" s="5" t="n">
        <v>0</v>
      </c>
      <c r="CO507" s="5" t="n">
        <v>0</v>
      </c>
      <c r="CP507" s="5" t="n">
        <v>0</v>
      </c>
      <c r="CQ507" s="5" t="n">
        <v>1.294</v>
      </c>
      <c r="CR507" s="5" t="n">
        <v>0</v>
      </c>
      <c r="CS507" s="5" t="n">
        <v>5.158</v>
      </c>
      <c r="CT507" s="5" t="n">
        <v>7.554</v>
      </c>
      <c r="CU507" s="5" t="n">
        <v>16.097</v>
      </c>
    </row>
    <row r="508">
      <c r="A508" s="5" t="inlineStr">
        <is>
          <t>MHL2023</t>
        </is>
      </c>
      <c r="B508" s="5" t="inlineStr">
        <is>
          <t>MHL</t>
        </is>
      </c>
      <c r="C508" s="5" t="inlineStr">
        <is>
          <t>MHL</t>
        </is>
      </c>
      <c r="D508" s="5" t="inlineStr">
        <is>
          <t>Marshall Islands</t>
        </is>
      </c>
      <c r="E508" s="5" t="n">
        <v>2023</v>
      </c>
      <c r="F508" s="5" t="n">
        <v>0</v>
      </c>
      <c r="G508" s="5" t="n">
        <v>5.77</v>
      </c>
      <c r="H508" s="5" t="n">
        <v>1.286</v>
      </c>
      <c r="I508" s="5" t="n">
        <v>0</v>
      </c>
      <c r="J508" s="5" t="n">
        <v>5.77</v>
      </c>
      <c r="K508" s="5" t="n">
        <v>0</v>
      </c>
      <c r="L508" s="5" t="n">
        <v>1</v>
      </c>
      <c r="M508" s="5" t="n">
        <v>7.886</v>
      </c>
      <c r="N508" s="5" t="n">
        <v>3.857</v>
      </c>
      <c r="O508" s="5" t="n">
        <v>0</v>
      </c>
      <c r="P508" s="5" t="n">
        <v>7.886</v>
      </c>
      <c r="Q508" s="5" t="n">
        <v>0</v>
      </c>
      <c r="R508" s="5" t="n">
        <v>1</v>
      </c>
      <c r="S508" s="5" t="n">
        <v>12.198</v>
      </c>
      <c r="T508" s="5" t="n">
        <v>7.714</v>
      </c>
      <c r="U508" s="5" t="n">
        <v>0</v>
      </c>
      <c r="V508" s="5" t="n">
        <v>12.198</v>
      </c>
      <c r="W508" s="5" t="n">
        <v>0</v>
      </c>
      <c r="X508" s="5" t="n">
        <v>1</v>
      </c>
      <c r="Y508" s="5" t="n">
        <v>13.814</v>
      </c>
      <c r="Z508" s="5" t="n">
        <v>1.705</v>
      </c>
      <c r="AA508" s="5" t="n">
        <v>0</v>
      </c>
      <c r="AB508" s="5" t="n">
        <v>13.814</v>
      </c>
      <c r="AC508" s="5" t="n">
        <v>0</v>
      </c>
      <c r="AD508" s="5" t="n">
        <v>1</v>
      </c>
      <c r="AE508" s="5" t="n">
        <v>15.1</v>
      </c>
      <c r="AF508" s="5" t="n">
        <v>3.292</v>
      </c>
      <c r="AG508" s="5" t="n">
        <v>0</v>
      </c>
      <c r="AH508" s="5" t="n">
        <v>15.1</v>
      </c>
      <c r="AI508" s="5" t="n">
        <v>0</v>
      </c>
      <c r="AJ508" s="5" t="n">
        <v>1</v>
      </c>
      <c r="AK508" s="5" t="n">
        <v>22.814</v>
      </c>
      <c r="AL508" s="5" t="n">
        <v>11.838</v>
      </c>
      <c r="AM508" s="5" t="n">
        <v>0</v>
      </c>
      <c r="AN508" s="5" t="n">
        <v>22.814</v>
      </c>
      <c r="AO508" s="5" t="n">
        <v>0</v>
      </c>
      <c r="AP508" s="5" t="n">
        <v>1</v>
      </c>
      <c r="AQ508" s="5" t="n">
        <v>0.749</v>
      </c>
      <c r="AR508" s="5" t="n">
        <v>0.129</v>
      </c>
      <c r="AS508" s="5" t="n">
        <v>0</v>
      </c>
      <c r="AT508" s="5" t="n">
        <v>0.749</v>
      </c>
      <c r="AU508" s="5" t="n">
        <v>0</v>
      </c>
      <c r="AV508" s="5" t="n">
        <v>1</v>
      </c>
      <c r="AW508" s="5" t="n">
        <v>0.783</v>
      </c>
      <c r="AX508" s="5" t="n">
        <v>0.129</v>
      </c>
      <c r="AY508" s="5" t="n">
        <v>0</v>
      </c>
      <c r="AZ508" s="5" t="n">
        <v>0.783</v>
      </c>
      <c r="BA508" s="5" t="n">
        <v>0</v>
      </c>
      <c r="BB508" s="5" t="n">
        <v>1</v>
      </c>
      <c r="BC508" s="5" t="n">
        <v>0.527</v>
      </c>
      <c r="BD508" s="5" t="n">
        <v>0.129</v>
      </c>
      <c r="BE508" s="5" t="n">
        <v>0</v>
      </c>
      <c r="BF508" s="5" t="n">
        <v>0.527</v>
      </c>
      <c r="BG508" s="5" t="n">
        <v>0</v>
      </c>
      <c r="BH508" s="5" t="n">
        <v>1</v>
      </c>
      <c r="BI508" s="5" t="n">
        <v>0.64</v>
      </c>
      <c r="BJ508" s="5" t="n">
        <v>0.129</v>
      </c>
      <c r="BK508" s="5" t="n">
        <v>0</v>
      </c>
      <c r="BL508" s="5" t="n">
        <v>0.64</v>
      </c>
      <c r="BM508" s="5" t="n">
        <v>0</v>
      </c>
      <c r="BN508" s="5" t="n">
        <v>1</v>
      </c>
      <c r="BO508" s="5" t="n">
        <v>0</v>
      </c>
      <c r="BP508" s="5" t="n">
        <v>0</v>
      </c>
      <c r="BQ508" s="5" t="n">
        <v>0</v>
      </c>
      <c r="BR508" s="5" t="n">
        <v>0</v>
      </c>
      <c r="BS508" s="5" t="n">
        <v>1</v>
      </c>
      <c r="BT508" s="5" t="n">
        <v>0</v>
      </c>
      <c r="BU508" s="5" t="n">
        <v>0</v>
      </c>
      <c r="BV508" s="5" t="n">
        <v>0</v>
      </c>
      <c r="BW508" s="5" t="n">
        <v>0</v>
      </c>
      <c r="BX508" s="5" t="n">
        <v>1</v>
      </c>
      <c r="BY508" s="5" t="n">
        <v>13.254</v>
      </c>
      <c r="BZ508" s="5" t="n">
        <v>0</v>
      </c>
      <c r="CA508" s="5" t="n">
        <v>13.254</v>
      </c>
      <c r="CB508" s="5" t="n">
        <v>0</v>
      </c>
      <c r="CC508" s="5" t="n">
        <v>87.07899999999999</v>
      </c>
      <c r="CD508" s="5" t="n">
        <v>7.95</v>
      </c>
      <c r="CE508" s="5" t="n">
        <v>0</v>
      </c>
      <c r="CF508" s="5" t="n">
        <v>87.07899999999999</v>
      </c>
      <c r="CG508" s="5" t="n">
        <v>0</v>
      </c>
      <c r="CH508" s="5" t="n">
        <v>1</v>
      </c>
      <c r="CI508" s="5" t="n">
        <v>0</v>
      </c>
      <c r="CJ508" s="5" t="n">
        <v>0</v>
      </c>
      <c r="CK508" s="5" t="n">
        <v>0</v>
      </c>
      <c r="CL508" s="5" t="n">
        <v>0</v>
      </c>
      <c r="CM508" s="5" t="n">
        <v>0</v>
      </c>
      <c r="CN508" s="5" t="n">
        <v>0</v>
      </c>
      <c r="CO508" s="5" t="n">
        <v>0</v>
      </c>
      <c r="CP508" s="5" t="n">
        <v>0</v>
      </c>
      <c r="CQ508" s="5" t="n">
        <v>1.348</v>
      </c>
      <c r="CR508" s="5" t="n">
        <v>0</v>
      </c>
      <c r="CS508" s="5" t="n">
        <v>5.37</v>
      </c>
      <c r="CT508" s="5" t="n">
        <v>4.484</v>
      </c>
      <c r="CU508" s="5" t="n">
        <v>12.529</v>
      </c>
    </row>
    <row r="509">
      <c r="A509" s="5" t="inlineStr">
        <is>
          <t>MHL2024</t>
        </is>
      </c>
      <c r="B509" s="5" t="inlineStr">
        <is>
          <t>MHL</t>
        </is>
      </c>
      <c r="C509" s="5" t="inlineStr">
        <is>
          <t>MHL</t>
        </is>
      </c>
      <c r="D509" s="5" t="inlineStr">
        <is>
          <t>Marshall Islands</t>
        </is>
      </c>
      <c r="E509" s="5" t="n">
        <v>2024</v>
      </c>
      <c r="F509" s="5" t="n">
        <v>0</v>
      </c>
      <c r="G509" s="5" t="n">
        <v>4.833</v>
      </c>
      <c r="H509" s="5" t="n">
        <v>1.324</v>
      </c>
      <c r="I509" s="5" t="n">
        <v>0</v>
      </c>
      <c r="J509" s="5" t="n">
        <v>4.833</v>
      </c>
      <c r="K509" s="5" t="n">
        <v>0</v>
      </c>
      <c r="L509" s="5" t="n">
        <v>1</v>
      </c>
      <c r="M509" s="5" t="n">
        <v>7.124</v>
      </c>
      <c r="N509" s="5" t="n">
        <v>3.971</v>
      </c>
      <c r="O509" s="5" t="n">
        <v>0</v>
      </c>
      <c r="P509" s="5" t="n">
        <v>7.124</v>
      </c>
      <c r="Q509" s="5" t="n">
        <v>0</v>
      </c>
      <c r="R509" s="5" t="n">
        <v>1</v>
      </c>
      <c r="S509" s="5" t="n">
        <v>11.451</v>
      </c>
      <c r="T509" s="5" t="n">
        <v>7.942</v>
      </c>
      <c r="U509" s="5" t="n">
        <v>0</v>
      </c>
      <c r="V509" s="5" t="n">
        <v>11.451</v>
      </c>
      <c r="W509" s="5" t="n">
        <v>0</v>
      </c>
      <c r="X509" s="5" t="n">
        <v>1</v>
      </c>
      <c r="Y509" s="5" t="n">
        <v>12.219</v>
      </c>
      <c r="Z509" s="5" t="n">
        <v>1.508</v>
      </c>
      <c r="AA509" s="5" t="n">
        <v>0</v>
      </c>
      <c r="AB509" s="5" t="n">
        <v>12.219</v>
      </c>
      <c r="AC509" s="5" t="n">
        <v>0</v>
      </c>
      <c r="AD509" s="5" t="n">
        <v>1</v>
      </c>
      <c r="AE509" s="5" t="n">
        <v>13.543</v>
      </c>
      <c r="AF509" s="5" t="n">
        <v>2.952</v>
      </c>
      <c r="AG509" s="5" t="n">
        <v>0</v>
      </c>
      <c r="AH509" s="5" t="n">
        <v>13.543</v>
      </c>
      <c r="AI509" s="5" t="n">
        <v>0</v>
      </c>
      <c r="AJ509" s="5" t="n">
        <v>1</v>
      </c>
      <c r="AK509" s="5" t="n">
        <v>21.484</v>
      </c>
      <c r="AL509" s="5" t="n">
        <v>11.148</v>
      </c>
      <c r="AM509" s="5" t="n">
        <v>0</v>
      </c>
      <c r="AN509" s="5" t="n">
        <v>21.484</v>
      </c>
      <c r="AO509" s="5" t="n">
        <v>0</v>
      </c>
      <c r="AP509" s="5" t="n">
        <v>1</v>
      </c>
      <c r="AQ509" s="5" t="n">
        <v>0.72</v>
      </c>
      <c r="AR509" s="5" t="n">
        <v>0.132</v>
      </c>
      <c r="AS509" s="5" t="n">
        <v>0</v>
      </c>
      <c r="AT509" s="5" t="n">
        <v>0.72</v>
      </c>
      <c r="AU509" s="5" t="n">
        <v>0</v>
      </c>
      <c r="AV509" s="5" t="n">
        <v>1</v>
      </c>
      <c r="AW509" s="5" t="n">
        <v>0.734</v>
      </c>
      <c r="AX509" s="5" t="n">
        <v>0.132</v>
      </c>
      <c r="AY509" s="5" t="n">
        <v>0</v>
      </c>
      <c r="AZ509" s="5" t="n">
        <v>0.734</v>
      </c>
      <c r="BA509" s="5" t="n">
        <v>0</v>
      </c>
      <c r="BB509" s="5" t="n">
        <v>1</v>
      </c>
      <c r="BC509" s="5" t="n">
        <v>0.51</v>
      </c>
      <c r="BD509" s="5" t="n">
        <v>0.132</v>
      </c>
      <c r="BE509" s="5" t="n">
        <v>0</v>
      </c>
      <c r="BF509" s="5" t="n">
        <v>0.51</v>
      </c>
      <c r="BG509" s="5" t="n">
        <v>0</v>
      </c>
      <c r="BH509" s="5" t="n">
        <v>1</v>
      </c>
      <c r="BI509" s="5" t="n">
        <v>0.652</v>
      </c>
      <c r="BJ509" s="5" t="n">
        <v>0.132</v>
      </c>
      <c r="BK509" s="5" t="n">
        <v>0</v>
      </c>
      <c r="BL509" s="5" t="n">
        <v>0.652</v>
      </c>
      <c r="BM509" s="5" t="n">
        <v>0</v>
      </c>
      <c r="BN509" s="5" t="n">
        <v>1</v>
      </c>
      <c r="BO509" s="5" t="n">
        <v>0</v>
      </c>
      <c r="BP509" s="5" t="n">
        <v>0</v>
      </c>
      <c r="BQ509" s="5" t="n">
        <v>0</v>
      </c>
      <c r="BR509" s="5" t="n">
        <v>0</v>
      </c>
      <c r="BS509" s="5" t="n">
        <v>1</v>
      </c>
      <c r="BT509" s="5" t="n">
        <v>0</v>
      </c>
      <c r="BU509" s="5" t="n">
        <v>0</v>
      </c>
      <c r="BV509" s="5" t="n">
        <v>0</v>
      </c>
      <c r="BW509" s="5" t="n">
        <v>0</v>
      </c>
      <c r="BX509" s="5" t="n">
        <v>1</v>
      </c>
      <c r="BY509" s="5" t="n">
        <v>13.646</v>
      </c>
      <c r="BZ509" s="5" t="n">
        <v>0</v>
      </c>
      <c r="CA509" s="5" t="n">
        <v>13.646</v>
      </c>
      <c r="CB509" s="5" t="n">
        <v>0</v>
      </c>
      <c r="CC509" s="5" t="n">
        <v>86.38500000000001</v>
      </c>
      <c r="CD509" s="5" t="n">
        <v>7.95</v>
      </c>
      <c r="CE509" s="5" t="n">
        <v>0</v>
      </c>
      <c r="CF509" s="5" t="n">
        <v>86.38500000000001</v>
      </c>
      <c r="CG509" s="5" t="n">
        <v>0</v>
      </c>
      <c r="CH509" s="5" t="n">
        <v>1</v>
      </c>
      <c r="CI509" s="5" t="n">
        <v>0</v>
      </c>
      <c r="CJ509" s="5" t="n">
        <v>0</v>
      </c>
      <c r="CK509" s="5" t="n">
        <v>0</v>
      </c>
      <c r="CL509" s="5" t="n">
        <v>0</v>
      </c>
      <c r="CM509" s="5" t="n">
        <v>0</v>
      </c>
      <c r="CN509" s="5" t="n">
        <v>0</v>
      </c>
      <c r="CO509" s="5" t="n">
        <v>0</v>
      </c>
      <c r="CP509" s="5" t="n">
        <v>0</v>
      </c>
      <c r="CQ509" s="5" t="n">
        <v>1.387</v>
      </c>
      <c r="CR509" s="5" t="n">
        <v>0</v>
      </c>
      <c r="CS509" s="5" t="n">
        <v>5.529</v>
      </c>
      <c r="CT509" s="5" t="n">
        <v>3.509</v>
      </c>
      <c r="CU509" s="5" t="n">
        <v>10.896</v>
      </c>
    </row>
    <row r="510">
      <c r="A510" s="5" t="inlineStr">
        <is>
          <t>MRT2021</t>
        </is>
      </c>
      <c r="B510" s="5" t="inlineStr">
        <is>
          <t>MRT</t>
        </is>
      </c>
      <c r="C510" s="5" t="inlineStr">
        <is>
          <t>MRT</t>
        </is>
      </c>
      <c r="D510" s="5" t="inlineStr">
        <is>
          <t>Mauritania</t>
        </is>
      </c>
      <c r="E510" s="5" t="n">
        <v>2021</v>
      </c>
      <c r="F510" s="5" t="n">
        <v>0.16</v>
      </c>
      <c r="G510" s="5" t="n">
        <v>5.897</v>
      </c>
      <c r="H510" s="5" t="n">
        <v>1.143</v>
      </c>
      <c r="I510" s="5" t="n">
        <v>0</v>
      </c>
      <c r="J510" s="5" t="n">
        <v>5.897</v>
      </c>
      <c r="K510" s="5" t="n">
        <v>0</v>
      </c>
      <c r="L510" s="5" t="n">
        <v>1</v>
      </c>
      <c r="M510" s="5" t="n">
        <v>7.964</v>
      </c>
      <c r="N510" s="5" t="n">
        <v>3.43</v>
      </c>
      <c r="O510" s="5" t="n">
        <v>0</v>
      </c>
      <c r="P510" s="5" t="n">
        <v>7.964</v>
      </c>
      <c r="Q510" s="5" t="n">
        <v>0</v>
      </c>
      <c r="R510" s="5" t="n">
        <v>1</v>
      </c>
      <c r="S510" s="5" t="n">
        <v>11.613</v>
      </c>
      <c r="T510" s="5" t="n">
        <v>6.86</v>
      </c>
      <c r="U510" s="5" t="n">
        <v>0</v>
      </c>
      <c r="V510" s="5" t="n">
        <v>13.471</v>
      </c>
      <c r="W510" s="5" t="n">
        <v>0.16</v>
      </c>
      <c r="X510" s="5" t="n">
        <v>1</v>
      </c>
      <c r="Y510" s="5" t="n">
        <v>6.913</v>
      </c>
      <c r="Z510" s="5" t="n">
        <v>0.9340000000000001</v>
      </c>
      <c r="AA510" s="5" t="n">
        <v>0</v>
      </c>
      <c r="AB510" s="5" t="n">
        <v>6.913</v>
      </c>
      <c r="AC510" s="5" t="n">
        <v>0</v>
      </c>
      <c r="AD510" s="5" t="n">
        <v>1</v>
      </c>
      <c r="AE510" s="5" t="n">
        <v>8.055999999999999</v>
      </c>
      <c r="AF510" s="5" t="n">
        <v>1.884</v>
      </c>
      <c r="AG510" s="5" t="n">
        <v>0</v>
      </c>
      <c r="AH510" s="5" t="n">
        <v>8.055999999999999</v>
      </c>
      <c r="AI510" s="5" t="n">
        <v>0</v>
      </c>
      <c r="AJ510" s="5" t="n">
        <v>1</v>
      </c>
      <c r="AK510" s="5" t="n">
        <v>14.916</v>
      </c>
      <c r="AL510" s="5" t="n">
        <v>7.944</v>
      </c>
      <c r="AM510" s="5" t="n">
        <v>0</v>
      </c>
      <c r="AN510" s="5" t="n">
        <v>17.303</v>
      </c>
      <c r="AO510" s="5" t="n">
        <v>0.16</v>
      </c>
      <c r="AP510" s="5" t="n">
        <v>1</v>
      </c>
      <c r="AQ510" s="5" t="n">
        <v>0.619</v>
      </c>
      <c r="AR510" s="5" t="n">
        <v>0.114</v>
      </c>
      <c r="AS510" s="5" t="n">
        <v>0.424</v>
      </c>
      <c r="AT510" s="5" t="n">
        <v>1.21</v>
      </c>
      <c r="AU510" s="5" t="n">
        <v>0.16</v>
      </c>
      <c r="AV510" s="5" t="n">
        <v>1</v>
      </c>
      <c r="AW510" s="5" t="n">
        <v>0.599</v>
      </c>
      <c r="AX510" s="5" t="n">
        <v>0.114</v>
      </c>
      <c r="AY510" s="5" t="n">
        <v>0.32</v>
      </c>
      <c r="AZ510" s="5" t="n">
        <v>1.067</v>
      </c>
      <c r="BA510" s="5" t="n">
        <v>0.16</v>
      </c>
      <c r="BB510" s="5" t="n">
        <v>1</v>
      </c>
      <c r="BC510" s="5" t="n">
        <v>0.439</v>
      </c>
      <c r="BD510" s="5" t="n">
        <v>0.114</v>
      </c>
      <c r="BE510" s="5" t="n">
        <v>-0.099</v>
      </c>
      <c r="BF510" s="5" t="n">
        <v>0.34</v>
      </c>
      <c r="BG510" s="5" t="n">
        <v>0</v>
      </c>
      <c r="BH510" s="5" t="n">
        <v>0</v>
      </c>
      <c r="BI510" s="5" t="n">
        <v>0.505</v>
      </c>
      <c r="BJ510" s="5" t="n">
        <v>0.114</v>
      </c>
      <c r="BK510" s="5" t="n">
        <v>0.659</v>
      </c>
      <c r="BL510" s="5" t="n">
        <v>1.35</v>
      </c>
      <c r="BM510" s="5" t="n">
        <v>0.16</v>
      </c>
      <c r="BN510" s="5" t="n">
        <v>1</v>
      </c>
      <c r="BO510" s="5" t="n">
        <v>0</v>
      </c>
      <c r="BP510" s="5" t="n">
        <v>0</v>
      </c>
      <c r="BQ510" s="5" t="n">
        <v>0.164</v>
      </c>
      <c r="BR510" s="5" t="n">
        <v>0</v>
      </c>
      <c r="BS510" s="5" t="n">
        <v>0.667</v>
      </c>
      <c r="BT510" s="5" t="n">
        <v>0</v>
      </c>
      <c r="BU510" s="5" t="n">
        <v>0</v>
      </c>
      <c r="BV510" s="5" t="n">
        <v>0.164</v>
      </c>
      <c r="BW510" s="5" t="n">
        <v>0</v>
      </c>
      <c r="BX510" s="5" t="n">
        <v>0.667</v>
      </c>
      <c r="BY510" s="5" t="n">
        <v>11.787</v>
      </c>
      <c r="BZ510" s="5" t="n">
        <v>0</v>
      </c>
      <c r="CA510" s="5" t="n">
        <v>11.787</v>
      </c>
      <c r="CB510" s="5" t="n">
        <v>0</v>
      </c>
      <c r="CC510" s="5" t="n">
        <v>78.125</v>
      </c>
      <c r="CD510" s="5" t="n">
        <v>7.95</v>
      </c>
      <c r="CE510" s="5" t="n">
        <v>0</v>
      </c>
      <c r="CF510" s="5" t="n">
        <v>90.625</v>
      </c>
      <c r="CG510" s="5" t="n">
        <v>0.16</v>
      </c>
      <c r="CH510" s="5" t="n">
        <v>1</v>
      </c>
      <c r="CI510" s="5" t="n">
        <v>0</v>
      </c>
      <c r="CJ510" s="5" t="n">
        <v>0</v>
      </c>
      <c r="CK510" s="5" t="n">
        <v>0</v>
      </c>
      <c r="CL510" s="5" t="n">
        <v>0</v>
      </c>
      <c r="CM510" s="5" t="n">
        <v>0</v>
      </c>
      <c r="CN510" s="5" t="n">
        <v>0</v>
      </c>
      <c r="CO510" s="5" t="n">
        <v>0</v>
      </c>
      <c r="CP510" s="5" t="n">
        <v>0</v>
      </c>
      <c r="CQ510" s="5" t="n">
        <v>1.198</v>
      </c>
      <c r="CR510" s="5" t="n">
        <v>0</v>
      </c>
      <c r="CS510" s="5" t="n">
        <v>4.949</v>
      </c>
      <c r="CT510" s="5" t="n">
        <v>4.753</v>
      </c>
      <c r="CU510" s="5" t="n">
        <v>15.162</v>
      </c>
    </row>
    <row r="511">
      <c r="A511" s="5" t="inlineStr">
        <is>
          <t>MRT2022</t>
        </is>
      </c>
      <c r="B511" s="5" t="inlineStr">
        <is>
          <t>MRT</t>
        </is>
      </c>
      <c r="C511" s="5" t="inlineStr">
        <is>
          <t>MRT</t>
        </is>
      </c>
      <c r="D511" s="5" t="inlineStr">
        <is>
          <t>Mauritania</t>
        </is>
      </c>
      <c r="E511" s="5" t="n">
        <v>2022</v>
      </c>
      <c r="F511" s="5" t="n">
        <v>0.16</v>
      </c>
      <c r="G511" s="5" t="n">
        <v>11.72</v>
      </c>
      <c r="H511" s="5" t="n">
        <v>1.235</v>
      </c>
      <c r="I511" s="5" t="n">
        <v>0</v>
      </c>
      <c r="J511" s="5" t="n">
        <v>11.72</v>
      </c>
      <c r="K511" s="5" t="n">
        <v>0</v>
      </c>
      <c r="L511" s="5" t="n">
        <v>1</v>
      </c>
      <c r="M511" s="5" t="n">
        <v>9.782999999999999</v>
      </c>
      <c r="N511" s="5" t="n">
        <v>3.704</v>
      </c>
      <c r="O511" s="5" t="n">
        <v>0</v>
      </c>
      <c r="P511" s="5" t="n">
        <v>9.782999999999999</v>
      </c>
      <c r="Q511" s="5" t="n">
        <v>0</v>
      </c>
      <c r="R511" s="5" t="n">
        <v>1</v>
      </c>
      <c r="S511" s="5" t="n">
        <v>17.893</v>
      </c>
      <c r="T511" s="5" t="n">
        <v>7.408</v>
      </c>
      <c r="U511" s="5" t="n">
        <v>0.212</v>
      </c>
      <c r="V511" s="5" t="n">
        <v>20.756</v>
      </c>
      <c r="W511" s="5" t="n">
        <v>0.16</v>
      </c>
      <c r="X511" s="5" t="n">
        <v>1</v>
      </c>
      <c r="Y511" s="5" t="n">
        <v>6.579</v>
      </c>
      <c r="Z511" s="5" t="n">
        <v>0.889</v>
      </c>
      <c r="AA511" s="5" t="n">
        <v>0</v>
      </c>
      <c r="AB511" s="5" t="n">
        <v>6.579</v>
      </c>
      <c r="AC511" s="5" t="n">
        <v>0</v>
      </c>
      <c r="AD511" s="5" t="n">
        <v>1</v>
      </c>
      <c r="AE511" s="5" t="n">
        <v>7.814</v>
      </c>
      <c r="AF511" s="5" t="n">
        <v>1.827</v>
      </c>
      <c r="AG511" s="5" t="n">
        <v>0</v>
      </c>
      <c r="AH511" s="5" t="n">
        <v>7.814</v>
      </c>
      <c r="AI511" s="5" t="n">
        <v>0</v>
      </c>
      <c r="AJ511" s="5" t="n">
        <v>1</v>
      </c>
      <c r="AK511" s="5" t="n">
        <v>15.222</v>
      </c>
      <c r="AL511" s="5" t="n">
        <v>8.106999999999999</v>
      </c>
      <c r="AM511" s="5" t="n">
        <v>0.18</v>
      </c>
      <c r="AN511" s="5" t="n">
        <v>17.657</v>
      </c>
      <c r="AO511" s="5" t="n">
        <v>0.16</v>
      </c>
      <c r="AP511" s="5" t="n">
        <v>1</v>
      </c>
      <c r="AQ511" s="5" t="n">
        <v>0.861</v>
      </c>
      <c r="AR511" s="5" t="n">
        <v>0.123</v>
      </c>
      <c r="AS511" s="5" t="n">
        <v>0.277</v>
      </c>
      <c r="AT511" s="5" t="n">
        <v>1.321</v>
      </c>
      <c r="AU511" s="5" t="n">
        <v>0.16</v>
      </c>
      <c r="AV511" s="5" t="n">
        <v>1</v>
      </c>
      <c r="AW511" s="5" t="n">
        <v>0.986</v>
      </c>
      <c r="AX511" s="5" t="n">
        <v>0.123</v>
      </c>
      <c r="AY511" s="5" t="n">
        <v>0.018</v>
      </c>
      <c r="AZ511" s="5" t="n">
        <v>1.164</v>
      </c>
      <c r="BA511" s="5" t="n">
        <v>0.16</v>
      </c>
      <c r="BB511" s="5" t="n">
        <v>1</v>
      </c>
      <c r="BC511" s="5" t="n">
        <v>0.598</v>
      </c>
      <c r="BD511" s="5" t="n">
        <v>0.123</v>
      </c>
      <c r="BE511" s="5" t="n">
        <v>-0.272</v>
      </c>
      <c r="BF511" s="5" t="n">
        <v>0.326</v>
      </c>
      <c r="BG511" s="5" t="n">
        <v>0</v>
      </c>
      <c r="BH511" s="5" t="n">
        <v>0</v>
      </c>
      <c r="BI511" s="5" t="n">
        <v>0.612</v>
      </c>
      <c r="BJ511" s="5" t="n">
        <v>0.123</v>
      </c>
      <c r="BK511" s="5" t="n">
        <v>0.505</v>
      </c>
      <c r="BL511" s="5" t="n">
        <v>1.296</v>
      </c>
      <c r="BM511" s="5" t="n">
        <v>0.16</v>
      </c>
      <c r="BN511" s="5" t="n">
        <v>1</v>
      </c>
      <c r="BO511" s="5" t="n">
        <v>0</v>
      </c>
      <c r="BP511" s="5" t="n">
        <v>0</v>
      </c>
      <c r="BQ511" s="5" t="n">
        <v>0.159</v>
      </c>
      <c r="BR511" s="5" t="n">
        <v>0</v>
      </c>
      <c r="BS511" s="5" t="n">
        <v>0.667</v>
      </c>
      <c r="BT511" s="5" t="n">
        <v>0</v>
      </c>
      <c r="BU511" s="5" t="n">
        <v>0</v>
      </c>
      <c r="BV511" s="5" t="n">
        <v>0.159</v>
      </c>
      <c r="BW511" s="5" t="n">
        <v>0</v>
      </c>
      <c r="BX511" s="5" t="n">
        <v>0.667</v>
      </c>
      <c r="BY511" s="5" t="n">
        <v>12.729</v>
      </c>
      <c r="BZ511" s="5" t="n">
        <v>0</v>
      </c>
      <c r="CA511" s="5" t="n">
        <v>12.729</v>
      </c>
      <c r="CB511" s="5" t="n">
        <v>0</v>
      </c>
      <c r="CC511" s="5" t="n">
        <v>97.90000000000001</v>
      </c>
      <c r="CD511" s="5" t="n">
        <v>7.95</v>
      </c>
      <c r="CE511" s="5" t="n">
        <v>1.159</v>
      </c>
      <c r="CF511" s="5" t="n">
        <v>113.564</v>
      </c>
      <c r="CG511" s="5" t="n">
        <v>0.16</v>
      </c>
      <c r="CH511" s="5" t="n">
        <v>1</v>
      </c>
      <c r="CI511" s="5" t="n">
        <v>0</v>
      </c>
      <c r="CJ511" s="5" t="n">
        <v>0</v>
      </c>
      <c r="CK511" s="5" t="n">
        <v>0</v>
      </c>
      <c r="CL511" s="5" t="n">
        <v>0</v>
      </c>
      <c r="CM511" s="5" t="n">
        <v>0</v>
      </c>
      <c r="CN511" s="5" t="n">
        <v>0</v>
      </c>
      <c r="CO511" s="5" t="n">
        <v>0</v>
      </c>
      <c r="CP511" s="5" t="n">
        <v>0</v>
      </c>
      <c r="CQ511" s="5" t="n">
        <v>1.294</v>
      </c>
      <c r="CR511" s="5" t="n">
        <v>0</v>
      </c>
      <c r="CS511" s="5" t="n">
        <v>5.344</v>
      </c>
      <c r="CT511" s="5" t="n">
        <v>10.485</v>
      </c>
      <c r="CU511" s="5" t="n">
        <v>31.326</v>
      </c>
    </row>
    <row r="512">
      <c r="A512" s="5" t="inlineStr">
        <is>
          <t>MRT2023</t>
        </is>
      </c>
      <c r="B512" s="5" t="inlineStr">
        <is>
          <t>MRT</t>
        </is>
      </c>
      <c r="C512" s="5" t="inlineStr">
        <is>
          <t>MRT</t>
        </is>
      </c>
      <c r="D512" s="5" t="inlineStr">
        <is>
          <t>Mauritania</t>
        </is>
      </c>
      <c r="E512" s="5" t="n">
        <v>2023</v>
      </c>
      <c r="F512" s="5" t="n">
        <v>0.16</v>
      </c>
      <c r="G512" s="5" t="n">
        <v>6.147</v>
      </c>
      <c r="H512" s="5" t="n">
        <v>1.286</v>
      </c>
      <c r="I512" s="5" t="n">
        <v>0</v>
      </c>
      <c r="J512" s="5" t="n">
        <v>6.147</v>
      </c>
      <c r="K512" s="5" t="n">
        <v>0</v>
      </c>
      <c r="L512" s="5" t="n">
        <v>1</v>
      </c>
      <c r="M512" s="5" t="n">
        <v>7.886</v>
      </c>
      <c r="N512" s="5" t="n">
        <v>3.857</v>
      </c>
      <c r="O512" s="5" t="n">
        <v>0</v>
      </c>
      <c r="P512" s="5" t="n">
        <v>7.886</v>
      </c>
      <c r="Q512" s="5" t="n">
        <v>0</v>
      </c>
      <c r="R512" s="5" t="n">
        <v>1</v>
      </c>
      <c r="S512" s="5" t="n">
        <v>12.575</v>
      </c>
      <c r="T512" s="5" t="n">
        <v>7.714</v>
      </c>
      <c r="U512" s="5" t="n">
        <v>0.223</v>
      </c>
      <c r="V512" s="5" t="n">
        <v>14.587</v>
      </c>
      <c r="W512" s="5" t="n">
        <v>0.16</v>
      </c>
      <c r="X512" s="5" t="n">
        <v>1</v>
      </c>
      <c r="Y512" s="5" t="n">
        <v>6.85</v>
      </c>
      <c r="Z512" s="5" t="n">
        <v>0.926</v>
      </c>
      <c r="AA512" s="5" t="n">
        <v>0</v>
      </c>
      <c r="AB512" s="5" t="n">
        <v>6.85</v>
      </c>
      <c r="AC512" s="5" t="n">
        <v>0</v>
      </c>
      <c r="AD512" s="5" t="n">
        <v>1</v>
      </c>
      <c r="AE512" s="5" t="n">
        <v>8.135999999999999</v>
      </c>
      <c r="AF512" s="5" t="n">
        <v>1.902</v>
      </c>
      <c r="AG512" s="5" t="n">
        <v>0</v>
      </c>
      <c r="AH512" s="5" t="n">
        <v>8.135999999999999</v>
      </c>
      <c r="AI512" s="5" t="n">
        <v>0</v>
      </c>
      <c r="AJ512" s="5" t="n">
        <v>1</v>
      </c>
      <c r="AK512" s="5" t="n">
        <v>15.85</v>
      </c>
      <c r="AL512" s="5" t="n">
        <v>8.442</v>
      </c>
      <c r="AM512" s="5" t="n">
        <v>0.281</v>
      </c>
      <c r="AN512" s="5" t="n">
        <v>18.386</v>
      </c>
      <c r="AO512" s="5" t="n">
        <v>0.16</v>
      </c>
      <c r="AP512" s="5" t="n">
        <v>1</v>
      </c>
      <c r="AQ512" s="5" t="n">
        <v>0.76</v>
      </c>
      <c r="AR512" s="5" t="n">
        <v>0.129</v>
      </c>
      <c r="AS512" s="5" t="n">
        <v>0.532</v>
      </c>
      <c r="AT512" s="5" t="n">
        <v>1.499</v>
      </c>
      <c r="AU512" s="5" t="n">
        <v>0.16</v>
      </c>
      <c r="AV512" s="5" t="n">
        <v>1</v>
      </c>
      <c r="AW512" s="5" t="n">
        <v>0.8110000000000001</v>
      </c>
      <c r="AX512" s="5" t="n">
        <v>0.129</v>
      </c>
      <c r="AY512" s="5" t="n">
        <v>0.329</v>
      </c>
      <c r="AZ512" s="5" t="n">
        <v>1.323</v>
      </c>
      <c r="BA512" s="5" t="n">
        <v>0.16</v>
      </c>
      <c r="BB512" s="5" t="n">
        <v>1</v>
      </c>
      <c r="BC512" s="5" t="n">
        <v>0.535</v>
      </c>
      <c r="BD512" s="5" t="n">
        <v>0.129</v>
      </c>
      <c r="BE512" s="5" t="n">
        <v>-0.211</v>
      </c>
      <c r="BF512" s="5" t="n">
        <v>0.324</v>
      </c>
      <c r="BG512" s="5" t="n">
        <v>0</v>
      </c>
      <c r="BH512" s="5" t="n">
        <v>0</v>
      </c>
      <c r="BI512" s="5" t="n">
        <v>0.579</v>
      </c>
      <c r="BJ512" s="5" t="n">
        <v>0.129</v>
      </c>
      <c r="BK512" s="5" t="n">
        <v>0.532</v>
      </c>
      <c r="BL512" s="5" t="n">
        <v>1.289</v>
      </c>
      <c r="BM512" s="5" t="n">
        <v>0.16</v>
      </c>
      <c r="BN512" s="5" t="n">
        <v>1</v>
      </c>
      <c r="BO512" s="5" t="n">
        <v>0</v>
      </c>
      <c r="BP512" s="5" t="n">
        <v>0</v>
      </c>
      <c r="BQ512" s="5" t="n">
        <v>0.165</v>
      </c>
      <c r="BR512" s="5" t="n">
        <v>0</v>
      </c>
      <c r="BS512" s="5" t="n">
        <v>0.667</v>
      </c>
      <c r="BT512" s="5" t="n">
        <v>0</v>
      </c>
      <c r="BU512" s="5" t="n">
        <v>0</v>
      </c>
      <c r="BV512" s="5" t="n">
        <v>0.165</v>
      </c>
      <c r="BW512" s="5" t="n">
        <v>0</v>
      </c>
      <c r="BX512" s="5" t="n">
        <v>0.667</v>
      </c>
      <c r="BY512" s="5" t="n">
        <v>13.254</v>
      </c>
      <c r="BZ512" s="5" t="n">
        <v>0</v>
      </c>
      <c r="CA512" s="5" t="n">
        <v>13.254</v>
      </c>
      <c r="CB512" s="5" t="n">
        <v>0</v>
      </c>
      <c r="CC512" s="5" t="n">
        <v>83.248</v>
      </c>
      <c r="CD512" s="5" t="n">
        <v>7.95</v>
      </c>
      <c r="CE512" s="5" t="n">
        <v>1.475</v>
      </c>
      <c r="CF512" s="5" t="n">
        <v>96.568</v>
      </c>
      <c r="CG512" s="5" t="n">
        <v>0.16</v>
      </c>
      <c r="CH512" s="5" t="n">
        <v>1</v>
      </c>
      <c r="CI512" s="5" t="n">
        <v>0</v>
      </c>
      <c r="CJ512" s="5" t="n">
        <v>0</v>
      </c>
      <c r="CK512" s="5" t="n">
        <v>0</v>
      </c>
      <c r="CL512" s="5" t="n">
        <v>0</v>
      </c>
      <c r="CM512" s="5" t="n">
        <v>0</v>
      </c>
      <c r="CN512" s="5" t="n">
        <v>0</v>
      </c>
      <c r="CO512" s="5" t="n">
        <v>0</v>
      </c>
      <c r="CP512" s="5" t="n">
        <v>0</v>
      </c>
      <c r="CQ512" s="5" t="n">
        <v>1.348</v>
      </c>
      <c r="CR512" s="5" t="n">
        <v>0</v>
      </c>
      <c r="CS512" s="5" t="n">
        <v>5.565</v>
      </c>
      <c r="CT512" s="5" t="n">
        <v>4.861</v>
      </c>
      <c r="CU512" s="5" t="n">
        <v>11.622</v>
      </c>
    </row>
    <row r="513">
      <c r="A513" s="5" t="inlineStr">
        <is>
          <t>MRT2024</t>
        </is>
      </c>
      <c r="B513" s="5" t="inlineStr">
        <is>
          <t>MRT</t>
        </is>
      </c>
      <c r="C513" s="5" t="inlineStr">
        <is>
          <t>MRT</t>
        </is>
      </c>
      <c r="D513" s="5" t="inlineStr">
        <is>
          <t>Mauritania</t>
        </is>
      </c>
      <c r="E513" s="5" t="n">
        <v>2024</v>
      </c>
      <c r="F513" s="5" t="n">
        <v>0.16</v>
      </c>
      <c r="G513" s="5" t="n">
        <v>5.575</v>
      </c>
      <c r="H513" s="5" t="n">
        <v>1.324</v>
      </c>
      <c r="I513" s="5" t="n">
        <v>0</v>
      </c>
      <c r="J513" s="5" t="n">
        <v>5.575</v>
      </c>
      <c r="K513" s="5" t="n">
        <v>0</v>
      </c>
      <c r="L513" s="5" t="n">
        <v>1</v>
      </c>
      <c r="M513" s="5" t="n">
        <v>7.124</v>
      </c>
      <c r="N513" s="5" t="n">
        <v>3.971</v>
      </c>
      <c r="O513" s="5" t="n">
        <v>0</v>
      </c>
      <c r="P513" s="5" t="n">
        <v>7.124</v>
      </c>
      <c r="Q513" s="5" t="n">
        <v>0</v>
      </c>
      <c r="R513" s="5" t="n">
        <v>1</v>
      </c>
      <c r="S513" s="5" t="n">
        <v>12.193</v>
      </c>
      <c r="T513" s="5" t="n">
        <v>7.942</v>
      </c>
      <c r="U513" s="5" t="n">
        <v>0.266</v>
      </c>
      <c r="V513" s="5" t="n">
        <v>14.144</v>
      </c>
      <c r="W513" s="5" t="n">
        <v>0.16</v>
      </c>
      <c r="X513" s="5" t="n">
        <v>1</v>
      </c>
      <c r="Y513" s="5" t="n">
        <v>7.053</v>
      </c>
      <c r="Z513" s="5" t="n">
        <v>0.953</v>
      </c>
      <c r="AA513" s="5" t="n">
        <v>0</v>
      </c>
      <c r="AB513" s="5" t="n">
        <v>7.053</v>
      </c>
      <c r="AC513" s="5" t="n">
        <v>0</v>
      </c>
      <c r="AD513" s="5" t="n">
        <v>1</v>
      </c>
      <c r="AE513" s="5" t="n">
        <v>8.375999999999999</v>
      </c>
      <c r="AF513" s="5" t="n">
        <v>1.959</v>
      </c>
      <c r="AG513" s="5" t="n">
        <v>0</v>
      </c>
      <c r="AH513" s="5" t="n">
        <v>8.375999999999999</v>
      </c>
      <c r="AI513" s="5" t="n">
        <v>0</v>
      </c>
      <c r="AJ513" s="5" t="n">
        <v>1</v>
      </c>
      <c r="AK513" s="5" t="n">
        <v>16.318</v>
      </c>
      <c r="AL513" s="5" t="n">
        <v>8.691000000000001</v>
      </c>
      <c r="AM513" s="5" t="n">
        <v>0.356</v>
      </c>
      <c r="AN513" s="5" t="n">
        <v>18.929</v>
      </c>
      <c r="AO513" s="5" t="n">
        <v>0.16</v>
      </c>
      <c r="AP513" s="5" t="n">
        <v>1</v>
      </c>
      <c r="AQ513" s="5" t="n">
        <v>0.724</v>
      </c>
      <c r="AR513" s="5" t="n">
        <v>0.132</v>
      </c>
      <c r="AS513" s="5" t="n">
        <v>0.383</v>
      </c>
      <c r="AT513" s="5" t="n">
        <v>1.285</v>
      </c>
      <c r="AU513" s="5" t="n">
        <v>0.16</v>
      </c>
      <c r="AV513" s="5" t="n">
        <v>1</v>
      </c>
      <c r="AW513" s="5" t="n">
        <v>0.75</v>
      </c>
      <c r="AX513" s="5" t="n">
        <v>0.132</v>
      </c>
      <c r="AY513" s="5" t="n">
        <v>0.286</v>
      </c>
      <c r="AZ513" s="5" t="n">
        <v>1.202</v>
      </c>
      <c r="BA513" s="5" t="n">
        <v>0.16</v>
      </c>
      <c r="BB513" s="5" t="n">
        <v>1</v>
      </c>
      <c r="BC513" s="5" t="n">
        <v>0.513</v>
      </c>
      <c r="BD513" s="5" t="n">
        <v>0.132</v>
      </c>
      <c r="BE513" s="5" t="n">
        <v>-0.194</v>
      </c>
      <c r="BF513" s="5" t="n">
        <v>0.319</v>
      </c>
      <c r="BG513" s="5" t="n">
        <v>0</v>
      </c>
      <c r="BH513" s="5" t="n">
        <v>0</v>
      </c>
      <c r="BI513" s="5" t="n">
        <v>0.591</v>
      </c>
      <c r="BJ513" s="5" t="n">
        <v>0.132</v>
      </c>
      <c r="BK513" s="5" t="n">
        <v>0.544</v>
      </c>
      <c r="BL513" s="5" t="n">
        <v>1.317</v>
      </c>
      <c r="BM513" s="5" t="n">
        <v>0.16</v>
      </c>
      <c r="BN513" s="5" t="n">
        <v>1</v>
      </c>
      <c r="BO513" s="5" t="n">
        <v>0</v>
      </c>
      <c r="BP513" s="5" t="n">
        <v>0</v>
      </c>
      <c r="BQ513" s="5" t="n">
        <v>0.17</v>
      </c>
      <c r="BR513" s="5" t="n">
        <v>0</v>
      </c>
      <c r="BS513" s="5" t="n">
        <v>0.667</v>
      </c>
      <c r="BT513" s="5" t="n">
        <v>0</v>
      </c>
      <c r="BU513" s="5" t="n">
        <v>0</v>
      </c>
      <c r="BV513" s="5" t="n">
        <v>0.17</v>
      </c>
      <c r="BW513" s="5" t="n">
        <v>0</v>
      </c>
      <c r="BX513" s="5" t="n">
        <v>0.667</v>
      </c>
      <c r="BY513" s="5" t="n">
        <v>13.646</v>
      </c>
      <c r="BZ513" s="5" t="n">
        <v>0</v>
      </c>
      <c r="CA513" s="5" t="n">
        <v>13.646</v>
      </c>
      <c r="CB513" s="5" t="n">
        <v>0</v>
      </c>
      <c r="CC513" s="5" t="n">
        <v>82.58799999999999</v>
      </c>
      <c r="CD513" s="5" t="n">
        <v>7.95</v>
      </c>
      <c r="CE513" s="5" t="n">
        <v>1.8</v>
      </c>
      <c r="CF513" s="5" t="n">
        <v>95.80200000000001</v>
      </c>
      <c r="CG513" s="5" t="n">
        <v>0.16</v>
      </c>
      <c r="CH513" s="5" t="n">
        <v>1</v>
      </c>
      <c r="CI513" s="5" t="n">
        <v>0</v>
      </c>
      <c r="CJ513" s="5" t="n">
        <v>0</v>
      </c>
      <c r="CK513" s="5" t="n">
        <v>0</v>
      </c>
      <c r="CL513" s="5" t="n">
        <v>0</v>
      </c>
      <c r="CM513" s="5" t="n">
        <v>0</v>
      </c>
      <c r="CN513" s="5" t="n">
        <v>0</v>
      </c>
      <c r="CO513" s="5" t="n">
        <v>0</v>
      </c>
      <c r="CP513" s="5" t="n">
        <v>0</v>
      </c>
      <c r="CQ513" s="5" t="n">
        <v>1.387</v>
      </c>
      <c r="CR513" s="5" t="n">
        <v>0</v>
      </c>
      <c r="CS513" s="5" t="n">
        <v>5.729</v>
      </c>
      <c r="CT513" s="5" t="n">
        <v>4.251</v>
      </c>
      <c r="CU513" s="5" t="n">
        <v>10.168</v>
      </c>
    </row>
    <row r="514">
      <c r="A514" s="5" t="inlineStr">
        <is>
          <t>MUS2021</t>
        </is>
      </c>
      <c r="B514" s="5" t="inlineStr">
        <is>
          <t>MUS</t>
        </is>
      </c>
      <c r="C514" s="5" t="inlineStr">
        <is>
          <t>MUS</t>
        </is>
      </c>
      <c r="D514" s="5" t="inlineStr">
        <is>
          <t>Mauritius</t>
        </is>
      </c>
      <c r="E514" s="5" t="n">
        <v>2021</v>
      </c>
      <c r="F514" s="5" t="n">
        <v>0.15</v>
      </c>
      <c r="G514" s="5" t="n">
        <v>5.897</v>
      </c>
      <c r="H514" s="5" t="n">
        <v>1.143</v>
      </c>
      <c r="I514" s="5" t="n">
        <v>0</v>
      </c>
      <c r="J514" s="5" t="n">
        <v>5.897</v>
      </c>
      <c r="K514" s="5" t="n">
        <v>0</v>
      </c>
      <c r="L514" s="5" t="n">
        <v>1</v>
      </c>
      <c r="M514" s="5" t="n">
        <v>7.964</v>
      </c>
      <c r="N514" s="5" t="n">
        <v>3.43</v>
      </c>
      <c r="O514" s="5" t="n">
        <v>0.227</v>
      </c>
      <c r="P514" s="5" t="n">
        <v>8.192</v>
      </c>
      <c r="Q514" s="5" t="n">
        <v>0</v>
      </c>
      <c r="R514" s="5" t="n">
        <v>1</v>
      </c>
      <c r="S514" s="5" t="n">
        <v>11.613</v>
      </c>
      <c r="T514" s="5" t="n">
        <v>6.86</v>
      </c>
      <c r="U514" s="5" t="n">
        <v>0</v>
      </c>
      <c r="V514" s="5" t="n">
        <v>13.355</v>
      </c>
      <c r="W514" s="5" t="n">
        <v>0.15</v>
      </c>
      <c r="X514" s="5" t="n">
        <v>1</v>
      </c>
      <c r="Y514" s="5" t="n">
        <v>6.258</v>
      </c>
      <c r="Z514" s="5" t="n">
        <v>0.846</v>
      </c>
      <c r="AA514" s="5" t="n">
        <v>0</v>
      </c>
      <c r="AB514" s="5" t="n">
        <v>6.258</v>
      </c>
      <c r="AC514" s="5" t="n">
        <v>0</v>
      </c>
      <c r="AD514" s="5" t="n">
        <v>1</v>
      </c>
      <c r="AE514" s="5" t="n">
        <v>7.401</v>
      </c>
      <c r="AF514" s="5" t="n">
        <v>1.731</v>
      </c>
      <c r="AG514" s="5" t="n">
        <v>0</v>
      </c>
      <c r="AH514" s="5" t="n">
        <v>7.401</v>
      </c>
      <c r="AI514" s="5" t="n">
        <v>0</v>
      </c>
      <c r="AJ514" s="5" t="n">
        <v>1</v>
      </c>
      <c r="AK514" s="5" t="n">
        <v>14.261</v>
      </c>
      <c r="AL514" s="5" t="n">
        <v>7.595</v>
      </c>
      <c r="AM514" s="5" t="n">
        <v>0</v>
      </c>
      <c r="AN514" s="5" t="n">
        <v>16.401</v>
      </c>
      <c r="AO514" s="5" t="n">
        <v>0.15</v>
      </c>
      <c r="AP514" s="5" t="n">
        <v>1</v>
      </c>
      <c r="AQ514" s="5" t="n">
        <v>0.601</v>
      </c>
      <c r="AR514" s="5" t="n">
        <v>0.11</v>
      </c>
      <c r="AS514" s="5" t="n">
        <v>0.301</v>
      </c>
      <c r="AT514" s="5" t="n">
        <v>1.047</v>
      </c>
      <c r="AU514" s="5" t="n">
        <v>0.16</v>
      </c>
      <c r="AV514" s="5" t="n">
        <v>1</v>
      </c>
      <c r="AW514" s="5" t="n">
        <v>0.586</v>
      </c>
      <c r="AX514" s="5" t="n">
        <v>0.113</v>
      </c>
      <c r="AY514" s="5" t="n">
        <v>0.21</v>
      </c>
      <c r="AZ514" s="5" t="n">
        <v>0.922</v>
      </c>
      <c r="BA514" s="5" t="n">
        <v>0.16</v>
      </c>
      <c r="BB514" s="5" t="n">
        <v>1</v>
      </c>
      <c r="BC514" s="5" t="n">
        <v>0.329</v>
      </c>
      <c r="BD514" s="5" t="n">
        <v>0.08500000000000001</v>
      </c>
      <c r="BE514" s="5" t="n">
        <v>0.005</v>
      </c>
      <c r="BF514" s="5" t="n">
        <v>0.334</v>
      </c>
      <c r="BG514" s="5" t="n">
        <v>0</v>
      </c>
      <c r="BH514" s="5" t="n">
        <v>1</v>
      </c>
      <c r="BI514" s="5" t="n">
        <v>0.885</v>
      </c>
      <c r="BJ514" s="5" t="n">
        <v>0.196</v>
      </c>
      <c r="BK514" s="5" t="n">
        <v>0.122</v>
      </c>
      <c r="BL514" s="5" t="n">
        <v>1.168</v>
      </c>
      <c r="BM514" s="5" t="n">
        <v>0.16</v>
      </c>
      <c r="BN514" s="5" t="n">
        <v>1</v>
      </c>
      <c r="BO514" s="5" t="n">
        <v>0</v>
      </c>
      <c r="BP514" s="5" t="n">
        <v>0</v>
      </c>
      <c r="BQ514" s="5" t="n">
        <v>0.13</v>
      </c>
      <c r="BR514" s="5" t="n">
        <v>0</v>
      </c>
      <c r="BS514" s="5" t="n">
        <v>0.333</v>
      </c>
      <c r="BT514" s="5" t="n">
        <v>0</v>
      </c>
      <c r="BU514" s="5" t="n">
        <v>0</v>
      </c>
      <c r="BV514" s="5" t="n">
        <v>0.145</v>
      </c>
      <c r="BW514" s="5" t="n">
        <v>0.15</v>
      </c>
      <c r="BX514" s="5" t="n">
        <v>0.5</v>
      </c>
      <c r="BY514" s="5" t="n">
        <v>11.787</v>
      </c>
      <c r="BZ514" s="5" t="n">
        <v>0</v>
      </c>
      <c r="CA514" s="5" t="n">
        <v>11.787</v>
      </c>
      <c r="CB514" s="5" t="n">
        <v>0</v>
      </c>
      <c r="CC514" s="5" t="n">
        <v>72.879</v>
      </c>
      <c r="CD514" s="5" t="n">
        <v>2.704</v>
      </c>
      <c r="CE514" s="5" t="n">
        <v>12.966</v>
      </c>
      <c r="CF514" s="5" t="n">
        <v>85.846</v>
      </c>
      <c r="CG514" s="5" t="n">
        <v>0</v>
      </c>
      <c r="CH514" s="5" t="n">
        <v>1</v>
      </c>
      <c r="CI514" s="5" t="n">
        <v>0</v>
      </c>
      <c r="CJ514" s="5" t="n">
        <v>0</v>
      </c>
      <c r="CK514" s="5" t="n">
        <v>0</v>
      </c>
      <c r="CL514" s="5" t="n">
        <v>0</v>
      </c>
      <c r="CM514" s="5" t="n">
        <v>0</v>
      </c>
      <c r="CN514" s="5" t="n">
        <v>0</v>
      </c>
      <c r="CO514" s="5" t="n">
        <v>0</v>
      </c>
      <c r="CP514" s="5" t="n">
        <v>0</v>
      </c>
      <c r="CQ514" s="5" t="n">
        <v>1.198</v>
      </c>
      <c r="CR514" s="5" t="n">
        <v>0</v>
      </c>
      <c r="CS514" s="5" t="n">
        <v>4.776</v>
      </c>
      <c r="CT514" s="5" t="n">
        <v>4.753</v>
      </c>
      <c r="CU514" s="5" t="n">
        <v>15.162</v>
      </c>
    </row>
    <row r="515">
      <c r="A515" s="5" t="inlineStr">
        <is>
          <t>MUS2022</t>
        </is>
      </c>
      <c r="B515" s="5" t="inlineStr">
        <is>
          <t>MUS</t>
        </is>
      </c>
      <c r="C515" s="5" t="inlineStr">
        <is>
          <t>MUS</t>
        </is>
      </c>
      <c r="D515" s="5" t="inlineStr">
        <is>
          <t>Mauritius</t>
        </is>
      </c>
      <c r="E515" s="5" t="n">
        <v>2022</v>
      </c>
      <c r="F515" s="5" t="n">
        <v>0.15</v>
      </c>
      <c r="G515" s="5" t="n">
        <v>11.72</v>
      </c>
      <c r="H515" s="5" t="n">
        <v>1.235</v>
      </c>
      <c r="I515" s="5" t="n">
        <v>0</v>
      </c>
      <c r="J515" s="5" t="n">
        <v>11.72</v>
      </c>
      <c r="K515" s="5" t="n">
        <v>0</v>
      </c>
      <c r="L515" s="5" t="n">
        <v>1</v>
      </c>
      <c r="M515" s="5" t="n">
        <v>9.782999999999999</v>
      </c>
      <c r="N515" s="5" t="n">
        <v>3.704</v>
      </c>
      <c r="O515" s="5" t="n">
        <v>0.245</v>
      </c>
      <c r="P515" s="5" t="n">
        <v>10.028</v>
      </c>
      <c r="Q515" s="5" t="n">
        <v>0</v>
      </c>
      <c r="R515" s="5" t="n">
        <v>1</v>
      </c>
      <c r="S515" s="5" t="n">
        <v>17.893</v>
      </c>
      <c r="T515" s="5" t="n">
        <v>7.408</v>
      </c>
      <c r="U515" s="5" t="n">
        <v>0.199</v>
      </c>
      <c r="V515" s="5" t="n">
        <v>20.577</v>
      </c>
      <c r="W515" s="5" t="n">
        <v>0.15</v>
      </c>
      <c r="X515" s="5" t="n">
        <v>1</v>
      </c>
      <c r="Y515" s="5" t="n">
        <v>6.392</v>
      </c>
      <c r="Z515" s="5" t="n">
        <v>0.864</v>
      </c>
      <c r="AA515" s="5" t="n">
        <v>0</v>
      </c>
      <c r="AB515" s="5" t="n">
        <v>6.392</v>
      </c>
      <c r="AC515" s="5" t="n">
        <v>0</v>
      </c>
      <c r="AD515" s="5" t="n">
        <v>1</v>
      </c>
      <c r="AE515" s="5" t="n">
        <v>7.627</v>
      </c>
      <c r="AF515" s="5" t="n">
        <v>1.783</v>
      </c>
      <c r="AG515" s="5" t="n">
        <v>0</v>
      </c>
      <c r="AH515" s="5" t="n">
        <v>7.627</v>
      </c>
      <c r="AI515" s="5" t="n">
        <v>0</v>
      </c>
      <c r="AJ515" s="5" t="n">
        <v>1</v>
      </c>
      <c r="AK515" s="5" t="n">
        <v>15.035</v>
      </c>
      <c r="AL515" s="5" t="n">
        <v>8.007999999999999</v>
      </c>
      <c r="AM515" s="5" t="n">
        <v>0.167</v>
      </c>
      <c r="AN515" s="5" t="n">
        <v>17.29</v>
      </c>
      <c r="AO515" s="5" t="n">
        <v>0.15</v>
      </c>
      <c r="AP515" s="5" t="n">
        <v>1</v>
      </c>
      <c r="AQ515" s="5" t="n">
        <v>0.526</v>
      </c>
      <c r="AR515" s="5" t="n">
        <v>0.075</v>
      </c>
      <c r="AS515" s="5" t="n">
        <v>0.326</v>
      </c>
      <c r="AT515" s="5" t="n">
        <v>0.988</v>
      </c>
      <c r="AU515" s="5" t="n">
        <v>0.16</v>
      </c>
      <c r="AV515" s="5" t="n">
        <v>1</v>
      </c>
      <c r="AW515" s="5" t="n">
        <v>0.515</v>
      </c>
      <c r="AX515" s="5" t="n">
        <v>0.067</v>
      </c>
      <c r="AY515" s="5" t="n">
        <v>0.235</v>
      </c>
      <c r="AZ515" s="5" t="n">
        <v>0.87</v>
      </c>
      <c r="BA515" s="5" t="n">
        <v>0.16</v>
      </c>
      <c r="BB515" s="5" t="n">
        <v>1</v>
      </c>
      <c r="BC515" s="5" t="n">
        <v>0.309</v>
      </c>
      <c r="BD515" s="5" t="n">
        <v>0.064</v>
      </c>
      <c r="BE515" s="5" t="n">
        <v>0.006</v>
      </c>
      <c r="BF515" s="5" t="n">
        <v>0.315</v>
      </c>
      <c r="BG515" s="5" t="n">
        <v>0</v>
      </c>
      <c r="BH515" s="5" t="n">
        <v>1</v>
      </c>
      <c r="BI515" s="5" t="n">
        <v>0.844</v>
      </c>
      <c r="BJ515" s="5" t="n">
        <v>0.165</v>
      </c>
      <c r="BK515" s="5" t="n">
        <v>0.106</v>
      </c>
      <c r="BL515" s="5" t="n">
        <v>1.102</v>
      </c>
      <c r="BM515" s="5" t="n">
        <v>0.16</v>
      </c>
      <c r="BN515" s="5" t="n">
        <v>1</v>
      </c>
      <c r="BO515" s="5" t="n">
        <v>0</v>
      </c>
      <c r="BP515" s="5" t="n">
        <v>0</v>
      </c>
      <c r="BQ515" s="5" t="n">
        <v>0.122</v>
      </c>
      <c r="BR515" s="5" t="n">
        <v>0</v>
      </c>
      <c r="BS515" s="5" t="n">
        <v>0.333</v>
      </c>
      <c r="BT515" s="5" t="n">
        <v>0</v>
      </c>
      <c r="BU515" s="5" t="n">
        <v>0</v>
      </c>
      <c r="BV515" s="5" t="n">
        <v>0.137</v>
      </c>
      <c r="BW515" s="5" t="n">
        <v>0.15</v>
      </c>
      <c r="BX515" s="5" t="n">
        <v>0.5</v>
      </c>
      <c r="BY515" s="5" t="n">
        <v>12.729</v>
      </c>
      <c r="BZ515" s="5" t="n">
        <v>0</v>
      </c>
      <c r="CA515" s="5" t="n">
        <v>12.729</v>
      </c>
      <c r="CB515" s="5" t="n">
        <v>0</v>
      </c>
      <c r="CC515" s="5" t="n">
        <v>74.241</v>
      </c>
      <c r="CD515" s="5" t="n">
        <v>-15.709</v>
      </c>
      <c r="CE515" s="5" t="n">
        <v>13.531</v>
      </c>
      <c r="CF515" s="5" t="n">
        <v>87.77200000000001</v>
      </c>
      <c r="CG515" s="5" t="n">
        <v>0</v>
      </c>
      <c r="CH515" s="5" t="n">
        <v>1</v>
      </c>
      <c r="CI515" s="5" t="n">
        <v>0</v>
      </c>
      <c r="CJ515" s="5" t="n">
        <v>0</v>
      </c>
      <c r="CK515" s="5" t="n">
        <v>0</v>
      </c>
      <c r="CL515" s="5" t="n">
        <v>0</v>
      </c>
      <c r="CM515" s="5" t="n">
        <v>0</v>
      </c>
      <c r="CN515" s="5" t="n">
        <v>0</v>
      </c>
      <c r="CO515" s="5" t="n">
        <v>0</v>
      </c>
      <c r="CP515" s="5" t="n">
        <v>0</v>
      </c>
      <c r="CQ515" s="5" t="n">
        <v>1.294</v>
      </c>
      <c r="CR515" s="5" t="n">
        <v>0</v>
      </c>
      <c r="CS515" s="5" t="n">
        <v>5.158</v>
      </c>
      <c r="CT515" s="5" t="n">
        <v>10.485</v>
      </c>
      <c r="CU515" s="5" t="n">
        <v>31.326</v>
      </c>
    </row>
    <row r="516">
      <c r="A516" s="5" t="inlineStr">
        <is>
          <t>MUS2023</t>
        </is>
      </c>
      <c r="B516" s="5" t="inlineStr">
        <is>
          <t>MUS</t>
        </is>
      </c>
      <c r="C516" s="5" t="inlineStr">
        <is>
          <t>MUS</t>
        </is>
      </c>
      <c r="D516" s="5" t="inlineStr">
        <is>
          <t>Mauritius</t>
        </is>
      </c>
      <c r="E516" s="5" t="n">
        <v>2023</v>
      </c>
      <c r="F516" s="5" t="n">
        <v>0.15</v>
      </c>
      <c r="G516" s="5" t="n">
        <v>5.882</v>
      </c>
      <c r="H516" s="5" t="n">
        <v>1.245</v>
      </c>
      <c r="I516" s="5" t="n">
        <v>0</v>
      </c>
      <c r="J516" s="5" t="n">
        <v>5.882</v>
      </c>
      <c r="K516" s="5" t="n">
        <v>0</v>
      </c>
      <c r="L516" s="5" t="n">
        <v>1</v>
      </c>
      <c r="M516" s="5" t="n">
        <v>7.592</v>
      </c>
      <c r="N516" s="5" t="n">
        <v>3.734</v>
      </c>
      <c r="O516" s="5" t="n">
        <v>0.255</v>
      </c>
      <c r="P516" s="5" t="n">
        <v>7.848</v>
      </c>
      <c r="Q516" s="5" t="n">
        <v>0</v>
      </c>
      <c r="R516" s="5" t="n">
        <v>1</v>
      </c>
      <c r="S516" s="5" t="n">
        <v>12.105</v>
      </c>
      <c r="T516" s="5" t="n">
        <v>7.468</v>
      </c>
      <c r="U516" s="5" t="n">
        <v>0.201</v>
      </c>
      <c r="V516" s="5" t="n">
        <v>13.921</v>
      </c>
      <c r="W516" s="5" t="n">
        <v>0.15</v>
      </c>
      <c r="X516" s="5" t="n">
        <v>1</v>
      </c>
      <c r="Y516" s="5" t="n">
        <v>6.656</v>
      </c>
      <c r="Z516" s="5" t="n">
        <v>0.9</v>
      </c>
      <c r="AA516" s="5" t="n">
        <v>0</v>
      </c>
      <c r="AB516" s="5" t="n">
        <v>6.656</v>
      </c>
      <c r="AC516" s="5" t="n">
        <v>0</v>
      </c>
      <c r="AD516" s="5" t="n">
        <v>1</v>
      </c>
      <c r="AE516" s="5" t="n">
        <v>7.942</v>
      </c>
      <c r="AF516" s="5" t="n">
        <v>1.857</v>
      </c>
      <c r="AG516" s="5" t="n">
        <v>0</v>
      </c>
      <c r="AH516" s="5" t="n">
        <v>7.942</v>
      </c>
      <c r="AI516" s="5" t="n">
        <v>0</v>
      </c>
      <c r="AJ516" s="5" t="n">
        <v>1</v>
      </c>
      <c r="AK516" s="5" t="n">
        <v>15.656</v>
      </c>
      <c r="AL516" s="5" t="n">
        <v>8.337999999999999</v>
      </c>
      <c r="AM516" s="5" t="n">
        <v>0.26</v>
      </c>
      <c r="AN516" s="5" t="n">
        <v>18.004</v>
      </c>
      <c r="AO516" s="5" t="n">
        <v>0.15</v>
      </c>
      <c r="AP516" s="5" t="n">
        <v>1</v>
      </c>
      <c r="AQ516" s="5" t="n">
        <v>0.743</v>
      </c>
      <c r="AR516" s="5" t="n">
        <v>0.125</v>
      </c>
      <c r="AS516" s="5" t="n">
        <v>0.336</v>
      </c>
      <c r="AT516" s="5" t="n">
        <v>1.251</v>
      </c>
      <c r="AU516" s="5" t="n">
        <v>0.16</v>
      </c>
      <c r="AV516" s="5" t="n">
        <v>1</v>
      </c>
      <c r="AW516" s="5" t="n">
        <v>0.647</v>
      </c>
      <c r="AX516" s="5" t="n">
        <v>0.111</v>
      </c>
      <c r="AY516" s="5" t="n">
        <v>0.305</v>
      </c>
      <c r="AZ516" s="5" t="n">
        <v>1.104</v>
      </c>
      <c r="BA516" s="5" t="n">
        <v>0.16</v>
      </c>
      <c r="BB516" s="5" t="n">
        <v>1</v>
      </c>
      <c r="BC516" s="5" t="n">
        <v>0.302</v>
      </c>
      <c r="BD516" s="5" t="n">
        <v>0.073</v>
      </c>
      <c r="BE516" s="5" t="n">
        <v>0.005</v>
      </c>
      <c r="BF516" s="5" t="n">
        <v>0.308</v>
      </c>
      <c r="BG516" s="5" t="n">
        <v>0</v>
      </c>
      <c r="BH516" s="5" t="n">
        <v>1</v>
      </c>
      <c r="BI516" s="5" t="n">
        <v>0.779</v>
      </c>
      <c r="BJ516" s="5" t="n">
        <v>0.17</v>
      </c>
      <c r="BK516" s="5" t="n">
        <v>0.148</v>
      </c>
      <c r="BL516" s="5" t="n">
        <v>1.076</v>
      </c>
      <c r="BM516" s="5" t="n">
        <v>0.16</v>
      </c>
      <c r="BN516" s="5" t="n">
        <v>1</v>
      </c>
      <c r="BO516" s="5" t="n">
        <v>0</v>
      </c>
      <c r="BP516" s="5" t="n">
        <v>0</v>
      </c>
      <c r="BQ516" s="5" t="n">
        <v>0.128</v>
      </c>
      <c r="BR516" s="5" t="n">
        <v>0</v>
      </c>
      <c r="BS516" s="5" t="n">
        <v>0.333</v>
      </c>
      <c r="BT516" s="5" t="n">
        <v>0</v>
      </c>
      <c r="BU516" s="5" t="n">
        <v>0</v>
      </c>
      <c r="BV516" s="5" t="n">
        <v>0.135</v>
      </c>
      <c r="BW516" s="5" t="n">
        <v>0.15</v>
      </c>
      <c r="BX516" s="5" t="n">
        <v>0.5</v>
      </c>
      <c r="BY516" s="5" t="n">
        <v>13.254</v>
      </c>
      <c r="BZ516" s="5" t="n">
        <v>0</v>
      </c>
      <c r="CA516" s="5" t="n">
        <v>13.254</v>
      </c>
      <c r="CB516" s="5" t="n">
        <v>0</v>
      </c>
      <c r="CC516" s="5" t="n">
        <v>97.506</v>
      </c>
      <c r="CD516" s="5" t="n">
        <v>22.208</v>
      </c>
      <c r="CE516" s="5" t="n">
        <v>15.104</v>
      </c>
      <c r="CF516" s="5" t="n">
        <v>112.61</v>
      </c>
      <c r="CG516" s="5" t="n">
        <v>0</v>
      </c>
      <c r="CH516" s="5" t="n">
        <v>1</v>
      </c>
      <c r="CI516" s="5" t="n">
        <v>0</v>
      </c>
      <c r="CJ516" s="5" t="n">
        <v>0</v>
      </c>
      <c r="CK516" s="5" t="n">
        <v>0</v>
      </c>
      <c r="CL516" s="5" t="n">
        <v>0</v>
      </c>
      <c r="CM516" s="5" t="n">
        <v>0</v>
      </c>
      <c r="CN516" s="5" t="n">
        <v>0</v>
      </c>
      <c r="CO516" s="5" t="n">
        <v>0</v>
      </c>
      <c r="CP516" s="5" t="n">
        <v>0.064</v>
      </c>
      <c r="CQ516" s="5" t="n">
        <v>1.348</v>
      </c>
      <c r="CR516" s="5" t="n">
        <v>0</v>
      </c>
      <c r="CS516" s="5" t="n">
        <v>5.37</v>
      </c>
      <c r="CT516" s="5" t="n">
        <v>4.861</v>
      </c>
      <c r="CU516" s="5" t="n">
        <v>11.622</v>
      </c>
    </row>
    <row r="517">
      <c r="A517" s="5" t="inlineStr">
        <is>
          <t>MUS2024</t>
        </is>
      </c>
      <c r="B517" s="5" t="inlineStr">
        <is>
          <t>MUS</t>
        </is>
      </c>
      <c r="C517" s="5" t="inlineStr">
        <is>
          <t>MUS</t>
        </is>
      </c>
      <c r="D517" s="5" t="inlineStr">
        <is>
          <t>Mauritius</t>
        </is>
      </c>
      <c r="E517" s="5" t="n">
        <v>2024</v>
      </c>
      <c r="F517" s="5" t="n">
        <v>0.15</v>
      </c>
      <c r="G517" s="5" t="n">
        <v>5.35</v>
      </c>
      <c r="H517" s="5" t="n">
        <v>1.281</v>
      </c>
      <c r="I517" s="5" t="n">
        <v>0</v>
      </c>
      <c r="J517" s="5" t="n">
        <v>5.35</v>
      </c>
      <c r="K517" s="5" t="n">
        <v>0</v>
      </c>
      <c r="L517" s="5" t="n">
        <v>1</v>
      </c>
      <c r="M517" s="5" t="n">
        <v>6.884</v>
      </c>
      <c r="N517" s="5" t="n">
        <v>3.844</v>
      </c>
      <c r="O517" s="5" t="n">
        <v>0.263</v>
      </c>
      <c r="P517" s="5" t="n">
        <v>7.147</v>
      </c>
      <c r="Q517" s="5" t="n">
        <v>0</v>
      </c>
      <c r="R517" s="5" t="n">
        <v>1</v>
      </c>
      <c r="S517" s="5" t="n">
        <v>11.757</v>
      </c>
      <c r="T517" s="5" t="n">
        <v>7.689</v>
      </c>
      <c r="U517" s="5" t="n">
        <v>0.24</v>
      </c>
      <c r="V517" s="5" t="n">
        <v>13.521</v>
      </c>
      <c r="W517" s="5" t="n">
        <v>0.15</v>
      </c>
      <c r="X517" s="5" t="n">
        <v>1</v>
      </c>
      <c r="Y517" s="5" t="n">
        <v>3.781</v>
      </c>
      <c r="Z517" s="5" t="n">
        <v>0.511</v>
      </c>
      <c r="AA517" s="5" t="n">
        <v>0</v>
      </c>
      <c r="AB517" s="5" t="n">
        <v>3.781</v>
      </c>
      <c r="AC517" s="5" t="n">
        <v>0</v>
      </c>
      <c r="AD517" s="5" t="n">
        <v>1</v>
      </c>
      <c r="AE517" s="5" t="n">
        <v>5.104</v>
      </c>
      <c r="AF517" s="5" t="n">
        <v>1.194</v>
      </c>
      <c r="AG517" s="5" t="n">
        <v>0</v>
      </c>
      <c r="AH517" s="5" t="n">
        <v>5.104</v>
      </c>
      <c r="AI517" s="5" t="n">
        <v>0</v>
      </c>
      <c r="AJ517" s="5" t="n">
        <v>1</v>
      </c>
      <c r="AK517" s="5" t="n">
        <v>13.046</v>
      </c>
      <c r="AL517" s="5" t="n">
        <v>6.948</v>
      </c>
      <c r="AM517" s="5" t="n">
        <v>0.267</v>
      </c>
      <c r="AN517" s="5" t="n">
        <v>15.003</v>
      </c>
      <c r="AO517" s="5" t="n">
        <v>0.15</v>
      </c>
      <c r="AP517" s="5" t="n">
        <v>1</v>
      </c>
      <c r="AQ517" s="5" t="n">
        <v>0.712</v>
      </c>
      <c r="AR517" s="5" t="n">
        <v>0.129</v>
      </c>
      <c r="AS517" s="5" t="n">
        <v>0.34</v>
      </c>
      <c r="AT517" s="5" t="n">
        <v>1.22</v>
      </c>
      <c r="AU517" s="5" t="n">
        <v>0.16</v>
      </c>
      <c r="AV517" s="5" t="n">
        <v>1</v>
      </c>
      <c r="AW517" s="5" t="n">
        <v>0.648</v>
      </c>
      <c r="AX517" s="5" t="n">
        <v>0.119</v>
      </c>
      <c r="AY517" s="5" t="n">
        <v>0.279</v>
      </c>
      <c r="AZ517" s="5" t="n">
        <v>1.076</v>
      </c>
      <c r="BA517" s="5" t="n">
        <v>0.16</v>
      </c>
      <c r="BB517" s="5" t="n">
        <v>1</v>
      </c>
      <c r="BC517" s="5" t="n">
        <v>0.295</v>
      </c>
      <c r="BD517" s="5" t="n">
        <v>0.076</v>
      </c>
      <c r="BE517" s="5" t="n">
        <v>0.005</v>
      </c>
      <c r="BF517" s="5" t="n">
        <v>0.3</v>
      </c>
      <c r="BG517" s="5" t="n">
        <v>0</v>
      </c>
      <c r="BH517" s="5" t="n">
        <v>1</v>
      </c>
      <c r="BI517" s="5" t="n">
        <v>0.758</v>
      </c>
      <c r="BJ517" s="5" t="n">
        <v>0.167</v>
      </c>
      <c r="BK517" s="5" t="n">
        <v>0.146</v>
      </c>
      <c r="BL517" s="5" t="n">
        <v>1.049</v>
      </c>
      <c r="BM517" s="5" t="n">
        <v>0.16</v>
      </c>
      <c r="BN517" s="5" t="n">
        <v>1</v>
      </c>
      <c r="BO517" s="5" t="n">
        <v>0</v>
      </c>
      <c r="BP517" s="5" t="n">
        <v>0</v>
      </c>
      <c r="BQ517" s="5" t="n">
        <v>0.136</v>
      </c>
      <c r="BR517" s="5" t="n">
        <v>0</v>
      </c>
      <c r="BS517" s="5" t="n">
        <v>0.333</v>
      </c>
      <c r="BT517" s="5" t="n">
        <v>0</v>
      </c>
      <c r="BU517" s="5" t="n">
        <v>0</v>
      </c>
      <c r="BV517" s="5" t="n">
        <v>0.132</v>
      </c>
      <c r="BW517" s="5" t="n">
        <v>0.15</v>
      </c>
      <c r="BX517" s="5" t="n">
        <v>0.5</v>
      </c>
      <c r="BY517" s="5" t="n">
        <v>13.646</v>
      </c>
      <c r="BZ517" s="5" t="n">
        <v>0</v>
      </c>
      <c r="CA517" s="5" t="n">
        <v>13.646</v>
      </c>
      <c r="CB517" s="5" t="n">
        <v>0</v>
      </c>
      <c r="CC517" s="5" t="n">
        <v>100.885</v>
      </c>
      <c r="CD517" s="5" t="n">
        <v>26.247</v>
      </c>
      <c r="CE517" s="5" t="n">
        <v>15.313</v>
      </c>
      <c r="CF517" s="5" t="n">
        <v>116.198</v>
      </c>
      <c r="CG517" s="5" t="n">
        <v>0</v>
      </c>
      <c r="CH517" s="5" t="n">
        <v>1</v>
      </c>
      <c r="CI517" s="5" t="n">
        <v>0</v>
      </c>
      <c r="CJ517" s="5" t="n">
        <v>0</v>
      </c>
      <c r="CK517" s="5" t="n">
        <v>0</v>
      </c>
      <c r="CL517" s="5" t="n">
        <v>0</v>
      </c>
      <c r="CM517" s="5" t="n">
        <v>0</v>
      </c>
      <c r="CN517" s="5" t="n">
        <v>0</v>
      </c>
      <c r="CO517" s="5" t="n">
        <v>0</v>
      </c>
      <c r="CP517" s="5" t="n">
        <v>0.064</v>
      </c>
      <c r="CQ517" s="5" t="n">
        <v>1.387</v>
      </c>
      <c r="CR517" s="5" t="n">
        <v>0</v>
      </c>
      <c r="CS517" s="5" t="n">
        <v>5.529</v>
      </c>
      <c r="CT517" s="5" t="n">
        <v>4.251</v>
      </c>
      <c r="CU517" s="5" t="n">
        <v>10.168</v>
      </c>
    </row>
    <row r="518">
      <c r="A518" s="5" t="inlineStr">
        <is>
          <t>MEX2021</t>
        </is>
      </c>
      <c r="B518" s="5" t="inlineStr">
        <is>
          <t>MEX</t>
        </is>
      </c>
      <c r="C518" s="5" t="inlineStr">
        <is>
          <t>MEX</t>
        </is>
      </c>
      <c r="D518" s="5" t="inlineStr">
        <is>
          <t>Mexico</t>
        </is>
      </c>
      <c r="E518" s="5" t="n">
        <v>2021</v>
      </c>
      <c r="F518" s="5" t="n">
        <v>0.16</v>
      </c>
      <c r="G518" s="5" t="n">
        <v>2.755</v>
      </c>
      <c r="H518" s="5" t="n">
        <v>0.603</v>
      </c>
      <c r="I518" s="5" t="n">
        <v>0.047</v>
      </c>
      <c r="J518" s="5" t="n">
        <v>2.802</v>
      </c>
      <c r="K518" s="5" t="n">
        <v>0</v>
      </c>
      <c r="L518" s="5" t="n">
        <v>1</v>
      </c>
      <c r="M518" s="5" t="n">
        <v>3.178</v>
      </c>
      <c r="N518" s="5" t="n">
        <v>1.44</v>
      </c>
      <c r="O518" s="5" t="n">
        <v>0.049</v>
      </c>
      <c r="P518" s="5" t="n">
        <v>3.227</v>
      </c>
      <c r="Q518" s="5" t="n">
        <v>0</v>
      </c>
      <c r="R518" s="5" t="n">
        <v>1</v>
      </c>
      <c r="S518" s="5" t="n">
        <v>8.807</v>
      </c>
      <c r="T518" s="5" t="n">
        <v>5.482</v>
      </c>
      <c r="U518" s="5" t="n">
        <v>0.047</v>
      </c>
      <c r="V518" s="5" t="n">
        <v>10.27</v>
      </c>
      <c r="W518" s="5" t="n">
        <v>0.16</v>
      </c>
      <c r="X518" s="5" t="n">
        <v>1</v>
      </c>
      <c r="Y518" s="5" t="n">
        <v>5.149</v>
      </c>
      <c r="Z518" s="5" t="n">
        <v>0.569</v>
      </c>
      <c r="AA518" s="5" t="n">
        <v>0.034</v>
      </c>
      <c r="AB518" s="5" t="n">
        <v>5.182</v>
      </c>
      <c r="AC518" s="5" t="n">
        <v>0</v>
      </c>
      <c r="AD518" s="5" t="n">
        <v>1</v>
      </c>
      <c r="AE518" s="5" t="n">
        <v>14.015</v>
      </c>
      <c r="AF518" s="5" t="n">
        <v>2.758</v>
      </c>
      <c r="AG518" s="5" t="n">
        <v>-7.356</v>
      </c>
      <c r="AH518" s="5" t="n">
        <v>6.659</v>
      </c>
      <c r="AI518" s="5" t="n">
        <v>0</v>
      </c>
      <c r="AJ518" s="5" t="n">
        <v>1</v>
      </c>
      <c r="AK518" s="5" t="n">
        <v>19.346</v>
      </c>
      <c r="AL518" s="5" t="n">
        <v>9.494999999999999</v>
      </c>
      <c r="AM518" s="5" t="n">
        <v>-4.052</v>
      </c>
      <c r="AN518" s="5" t="n">
        <v>17.741</v>
      </c>
      <c r="AO518" s="5" t="n">
        <v>0.16</v>
      </c>
      <c r="AP518" s="5" t="n">
        <v>1</v>
      </c>
      <c r="AQ518" s="5" t="n">
        <v>0.649</v>
      </c>
      <c r="AR518" s="5" t="n">
        <v>0.114</v>
      </c>
      <c r="AS518" s="5" t="n">
        <v>0.204</v>
      </c>
      <c r="AT518" s="5" t="n">
        <v>0.99</v>
      </c>
      <c r="AU518" s="5" t="n">
        <v>0.16</v>
      </c>
      <c r="AV518" s="5" t="n">
        <v>1</v>
      </c>
      <c r="AW518" s="5" t="n">
        <v>0.577</v>
      </c>
      <c r="AX518" s="5" t="n">
        <v>0.114</v>
      </c>
      <c r="AY518" s="5" t="n">
        <v>0.335</v>
      </c>
      <c r="AZ518" s="5" t="n">
        <v>1.058</v>
      </c>
      <c r="BA518" s="5" t="n">
        <v>0.16</v>
      </c>
      <c r="BB518" s="5" t="n">
        <v>1</v>
      </c>
      <c r="BC518" s="5" t="n">
        <v>0.458</v>
      </c>
      <c r="BD518" s="5" t="n">
        <v>0.114</v>
      </c>
      <c r="BE518" s="5" t="n">
        <v>0.114</v>
      </c>
      <c r="BF518" s="5" t="n">
        <v>0.663</v>
      </c>
      <c r="BG518" s="5" t="n">
        <v>0.16</v>
      </c>
      <c r="BH518" s="5" t="n">
        <v>1</v>
      </c>
      <c r="BI518" s="5" t="n">
        <v>0.491</v>
      </c>
      <c r="BJ518" s="5" t="n">
        <v>0.114</v>
      </c>
      <c r="BK518" s="5" t="n">
        <v>0.285</v>
      </c>
      <c r="BL518" s="5" t="n">
        <v>0.9</v>
      </c>
      <c r="BM518" s="5" t="n">
        <v>0.16</v>
      </c>
      <c r="BN518" s="5" t="n">
        <v>1</v>
      </c>
      <c r="BO518" s="5" t="n">
        <v>0</v>
      </c>
      <c r="BP518" s="5" t="n">
        <v>-0.007</v>
      </c>
      <c r="BQ518" s="5" t="n">
        <v>0.101</v>
      </c>
      <c r="BR518" s="5" t="n">
        <v>0</v>
      </c>
      <c r="BS518" s="5" t="n">
        <v>1</v>
      </c>
      <c r="BT518" s="5" t="n">
        <v>0</v>
      </c>
      <c r="BU518" s="5" t="n">
        <v>-0.007</v>
      </c>
      <c r="BV518" s="5" t="n">
        <v>0.109</v>
      </c>
      <c r="BW518" s="5" t="n">
        <v>0.16</v>
      </c>
      <c r="BX518" s="5" t="n">
        <v>0.667</v>
      </c>
      <c r="BY518" s="5" t="n">
        <v>11.787</v>
      </c>
      <c r="BZ518" s="5" t="n">
        <v>0</v>
      </c>
      <c r="CA518" s="5" t="n">
        <v>11.787</v>
      </c>
      <c r="CB518" s="5" t="n">
        <v>0</v>
      </c>
      <c r="CC518" s="5" t="n">
        <v>78.125</v>
      </c>
      <c r="CD518" s="5" t="n">
        <v>7.95</v>
      </c>
      <c r="CE518" s="5" t="n">
        <v>-26.724</v>
      </c>
      <c r="CF518" s="5" t="n">
        <v>59.625</v>
      </c>
      <c r="CG518" s="5" t="n">
        <v>0</v>
      </c>
      <c r="CH518" s="5" t="n">
        <v>1</v>
      </c>
      <c r="CI518" s="5" t="n">
        <v>0</v>
      </c>
      <c r="CJ518" s="5" t="n">
        <v>0</v>
      </c>
      <c r="CK518" s="5" t="n">
        <v>0</v>
      </c>
      <c r="CL518" s="5" t="n">
        <v>0</v>
      </c>
      <c r="CM518" s="5" t="n">
        <v>0</v>
      </c>
      <c r="CN518" s="5" t="n">
        <v>1.744</v>
      </c>
      <c r="CO518" s="5" t="n">
        <v>6.028</v>
      </c>
      <c r="CP518" s="5" t="n">
        <v>0</v>
      </c>
      <c r="CQ518" s="5" t="n">
        <v>1.198</v>
      </c>
      <c r="CR518" s="5" t="n">
        <v>0</v>
      </c>
      <c r="CS518" s="5" t="n">
        <v>6.891</v>
      </c>
      <c r="CT518" s="5" t="n">
        <v>4.753</v>
      </c>
      <c r="CU518" s="5" t="n">
        <v>15.983</v>
      </c>
    </row>
    <row r="519">
      <c r="A519" s="5" t="inlineStr">
        <is>
          <t>MEX2022</t>
        </is>
      </c>
      <c r="B519" s="5" t="inlineStr">
        <is>
          <t>MEX</t>
        </is>
      </c>
      <c r="C519" s="5" t="inlineStr">
        <is>
          <t>MEX</t>
        </is>
      </c>
      <c r="D519" s="5" t="inlineStr">
        <is>
          <t>Mexico</t>
        </is>
      </c>
      <c r="E519" s="5" t="n">
        <v>2022</v>
      </c>
      <c r="F519" s="5" t="n">
        <v>0.16</v>
      </c>
      <c r="G519" s="5" t="n">
        <v>6.927</v>
      </c>
      <c r="H519" s="5" t="n">
        <v>1.076</v>
      </c>
      <c r="I519" s="5" t="n">
        <v>0.017</v>
      </c>
      <c r="J519" s="5" t="n">
        <v>6.944</v>
      </c>
      <c r="K519" s="5" t="n">
        <v>0</v>
      </c>
      <c r="L519" s="5" t="n">
        <v>1</v>
      </c>
      <c r="M519" s="5" t="n">
        <v>4.787</v>
      </c>
      <c r="N519" s="5" t="n">
        <v>1.977</v>
      </c>
      <c r="O519" s="5" t="n">
        <v>0.018</v>
      </c>
      <c r="P519" s="5" t="n">
        <v>4.805</v>
      </c>
      <c r="Q519" s="5" t="n">
        <v>0</v>
      </c>
      <c r="R519" s="5" t="n">
        <v>1</v>
      </c>
      <c r="S519" s="5" t="n">
        <v>13.543</v>
      </c>
      <c r="T519" s="5" t="n">
        <v>6.158</v>
      </c>
      <c r="U519" s="5" t="n">
        <v>0.178</v>
      </c>
      <c r="V519" s="5" t="n">
        <v>15.729</v>
      </c>
      <c r="W519" s="5" t="n">
        <v>0.16</v>
      </c>
      <c r="X519" s="5" t="n">
        <v>1</v>
      </c>
      <c r="Y519" s="5" t="n">
        <v>5.125</v>
      </c>
      <c r="Z519" s="5" t="n">
        <v>0.538</v>
      </c>
      <c r="AA519" s="5" t="n">
        <v>0.058</v>
      </c>
      <c r="AB519" s="5" t="n">
        <v>5.184</v>
      </c>
      <c r="AC519" s="5" t="n">
        <v>0</v>
      </c>
      <c r="AD519" s="5" t="n">
        <v>1</v>
      </c>
      <c r="AE519" s="5" t="n">
        <v>27.708</v>
      </c>
      <c r="AF519" s="5" t="n">
        <v>5.137</v>
      </c>
      <c r="AG519" s="5" t="n">
        <v>-19.093</v>
      </c>
      <c r="AH519" s="5" t="n">
        <v>8.615</v>
      </c>
      <c r="AI519" s="5" t="n">
        <v>0</v>
      </c>
      <c r="AJ519" s="5" t="n">
        <v>1</v>
      </c>
      <c r="AK519" s="5" t="n">
        <v>33.587</v>
      </c>
      <c r="AL519" s="5" t="n">
        <v>16.039</v>
      </c>
      <c r="AM519" s="5" t="n">
        <v>-16.538</v>
      </c>
      <c r="AN519" s="5" t="n">
        <v>19.777</v>
      </c>
      <c r="AO519" s="5" t="n">
        <v>0.16</v>
      </c>
      <c r="AP519" s="5" t="n">
        <v>1</v>
      </c>
      <c r="AQ519" s="5" t="n">
        <v>0.896</v>
      </c>
      <c r="AR519" s="5" t="n">
        <v>0.123</v>
      </c>
      <c r="AS519" s="5" t="n">
        <v>0.012</v>
      </c>
      <c r="AT519" s="5" t="n">
        <v>1.053</v>
      </c>
      <c r="AU519" s="5" t="n">
        <v>0.16</v>
      </c>
      <c r="AV519" s="5" t="n">
        <v>1</v>
      </c>
      <c r="AW519" s="5" t="n">
        <v>0.89</v>
      </c>
      <c r="AX519" s="5" t="n">
        <v>0.123</v>
      </c>
      <c r="AY519" s="5" t="n">
        <v>0.083</v>
      </c>
      <c r="AZ519" s="5" t="n">
        <v>1.129</v>
      </c>
      <c r="BA519" s="5" t="n">
        <v>0.16</v>
      </c>
      <c r="BB519" s="5" t="n">
        <v>1</v>
      </c>
      <c r="BC519" s="5" t="n">
        <v>0.62</v>
      </c>
      <c r="BD519" s="5" t="n">
        <v>0.123</v>
      </c>
      <c r="BE519" s="5" t="n">
        <v>-0.028</v>
      </c>
      <c r="BF519" s="5" t="n">
        <v>0.6870000000000001</v>
      </c>
      <c r="BG519" s="5" t="n">
        <v>0.16</v>
      </c>
      <c r="BH519" s="5" t="n">
        <v>1</v>
      </c>
      <c r="BI519" s="5" t="n">
        <v>0.608</v>
      </c>
      <c r="BJ519" s="5" t="n">
        <v>0.123</v>
      </c>
      <c r="BK519" s="5" t="n">
        <v>0.189</v>
      </c>
      <c r="BL519" s="5" t="n">
        <v>0.924</v>
      </c>
      <c r="BM519" s="5" t="n">
        <v>0.16</v>
      </c>
      <c r="BN519" s="5" t="n">
        <v>1</v>
      </c>
      <c r="BO519" s="5" t="n">
        <v>0</v>
      </c>
      <c r="BP519" s="5" t="n">
        <v>-0.011</v>
      </c>
      <c r="BQ519" s="5" t="n">
        <v>0.08599999999999999</v>
      </c>
      <c r="BR519" s="5" t="n">
        <v>0</v>
      </c>
      <c r="BS519" s="5" t="n">
        <v>1</v>
      </c>
      <c r="BT519" s="5" t="n">
        <v>0</v>
      </c>
      <c r="BU519" s="5" t="n">
        <v>-0.011</v>
      </c>
      <c r="BV519" s="5" t="n">
        <v>0.116</v>
      </c>
      <c r="BW519" s="5" t="n">
        <v>0.16</v>
      </c>
      <c r="BX519" s="5" t="n">
        <v>0.667</v>
      </c>
      <c r="BY519" s="5" t="n">
        <v>12.729</v>
      </c>
      <c r="BZ519" s="5" t="n">
        <v>0</v>
      </c>
      <c r="CA519" s="5" t="n">
        <v>12.729</v>
      </c>
      <c r="CB519" s="5" t="n">
        <v>0</v>
      </c>
      <c r="CC519" s="5" t="n">
        <v>97.90000000000001</v>
      </c>
      <c r="CD519" s="5" t="n">
        <v>7.95</v>
      </c>
      <c r="CE519" s="5" t="n">
        <v>-14.562</v>
      </c>
      <c r="CF519" s="5" t="n">
        <v>96.672</v>
      </c>
      <c r="CG519" s="5" t="n">
        <v>0</v>
      </c>
      <c r="CH519" s="5" t="n">
        <v>1</v>
      </c>
      <c r="CI519" s="5" t="n">
        <v>0</v>
      </c>
      <c r="CJ519" s="5" t="n">
        <v>0</v>
      </c>
      <c r="CK519" s="5" t="n">
        <v>0</v>
      </c>
      <c r="CL519" s="5" t="n">
        <v>0</v>
      </c>
      <c r="CM519" s="5" t="n">
        <v>0</v>
      </c>
      <c r="CN519" s="5" t="n">
        <v>2.163</v>
      </c>
      <c r="CO519" s="5" t="n">
        <v>6.73</v>
      </c>
      <c r="CP519" s="5" t="n">
        <v>0</v>
      </c>
      <c r="CQ519" s="5" t="n">
        <v>1.294</v>
      </c>
      <c r="CR519" s="5" t="n">
        <v>0</v>
      </c>
      <c r="CS519" s="5" t="n">
        <v>7.442</v>
      </c>
      <c r="CT519" s="5" t="n">
        <v>10.485</v>
      </c>
      <c r="CU519" s="5" t="n">
        <v>29.494</v>
      </c>
    </row>
    <row r="520">
      <c r="A520" s="5" t="inlineStr">
        <is>
          <t>MEX2023</t>
        </is>
      </c>
      <c r="B520" s="5" t="inlineStr">
        <is>
          <t>MEX</t>
        </is>
      </c>
      <c r="C520" s="5" t="inlineStr">
        <is>
          <t>MEX</t>
        </is>
      </c>
      <c r="D520" s="5" t="inlineStr">
        <is>
          <t>Mexico</t>
        </is>
      </c>
      <c r="E520" s="5" t="n">
        <v>2023</v>
      </c>
      <c r="F520" s="5" t="n">
        <v>0.16</v>
      </c>
      <c r="G520" s="5" t="n">
        <v>3.215</v>
      </c>
      <c r="H520" s="5" t="n">
        <v>0.732</v>
      </c>
      <c r="I520" s="5" t="n">
        <v>0.021</v>
      </c>
      <c r="J520" s="5" t="n">
        <v>3.236</v>
      </c>
      <c r="K520" s="5" t="n">
        <v>0</v>
      </c>
      <c r="L520" s="5" t="n">
        <v>1</v>
      </c>
      <c r="M520" s="5" t="n">
        <v>3.523</v>
      </c>
      <c r="N520" s="5" t="n">
        <v>1.747</v>
      </c>
      <c r="O520" s="5" t="n">
        <v>0.022</v>
      </c>
      <c r="P520" s="5" t="n">
        <v>3.545</v>
      </c>
      <c r="Q520" s="5" t="n">
        <v>0</v>
      </c>
      <c r="R520" s="5" t="n">
        <v>1</v>
      </c>
      <c r="S520" s="5" t="n">
        <v>10.007</v>
      </c>
      <c r="T520" s="5" t="n">
        <v>6.37</v>
      </c>
      <c r="U520" s="5" t="n">
        <v>0.198</v>
      </c>
      <c r="V520" s="5" t="n">
        <v>11.632</v>
      </c>
      <c r="W520" s="5" t="n">
        <v>0.16</v>
      </c>
      <c r="X520" s="5" t="n">
        <v>1</v>
      </c>
      <c r="Y520" s="5" t="n">
        <v>5.575</v>
      </c>
      <c r="Z520" s="5" t="n">
        <v>0.625</v>
      </c>
      <c r="AA520" s="5" t="n">
        <v>0.083</v>
      </c>
      <c r="AB520" s="5" t="n">
        <v>5.659</v>
      </c>
      <c r="AC520" s="5" t="n">
        <v>0</v>
      </c>
      <c r="AD520" s="5" t="n">
        <v>1</v>
      </c>
      <c r="AE520" s="5" t="n">
        <v>9.507999999999999</v>
      </c>
      <c r="AF520" s="5" t="n">
        <v>1.894</v>
      </c>
      <c r="AG520" s="5" t="n">
        <v>-3.056</v>
      </c>
      <c r="AH520" s="5" t="n">
        <v>6.452</v>
      </c>
      <c r="AI520" s="5" t="n">
        <v>0</v>
      </c>
      <c r="AJ520" s="5" t="n">
        <v>1</v>
      </c>
      <c r="AK520" s="5" t="n">
        <v>15.693</v>
      </c>
      <c r="AL520" s="5" t="n">
        <v>7.774</v>
      </c>
      <c r="AM520" s="5" t="n">
        <v>0.774</v>
      </c>
      <c r="AN520" s="5" t="n">
        <v>19.103</v>
      </c>
      <c r="AO520" s="5" t="n">
        <v>0.16</v>
      </c>
      <c r="AP520" s="5" t="n">
        <v>1</v>
      </c>
      <c r="AQ520" s="5" t="n">
        <v>0.791</v>
      </c>
      <c r="AR520" s="5" t="n">
        <v>0.129</v>
      </c>
      <c r="AS520" s="5" t="n">
        <v>0.29</v>
      </c>
      <c r="AT520" s="5" t="n">
        <v>1.253</v>
      </c>
      <c r="AU520" s="5" t="n">
        <v>0.16</v>
      </c>
      <c r="AV520" s="5" t="n">
        <v>1</v>
      </c>
      <c r="AW520" s="5" t="n">
        <v>0.618</v>
      </c>
      <c r="AX520" s="5" t="n">
        <v>0.129</v>
      </c>
      <c r="AY520" s="5" t="n">
        <v>0.528</v>
      </c>
      <c r="AZ520" s="5" t="n">
        <v>1.329</v>
      </c>
      <c r="BA520" s="5" t="n">
        <v>0.16</v>
      </c>
      <c r="BB520" s="5" t="n">
        <v>1</v>
      </c>
      <c r="BC520" s="5" t="n">
        <v>0.554</v>
      </c>
      <c r="BD520" s="5" t="n">
        <v>0.129</v>
      </c>
      <c r="BE520" s="5" t="n">
        <v>-0.093</v>
      </c>
      <c r="BF520" s="5" t="n">
        <v>0.535</v>
      </c>
      <c r="BG520" s="5" t="n">
        <v>0.16</v>
      </c>
      <c r="BH520" s="5" t="n">
        <v>1</v>
      </c>
      <c r="BI520" s="5" t="n">
        <v>0.5570000000000001</v>
      </c>
      <c r="BJ520" s="5" t="n">
        <v>0.129</v>
      </c>
      <c r="BK520" s="5" t="n">
        <v>0.383</v>
      </c>
      <c r="BL520" s="5" t="n">
        <v>1.091</v>
      </c>
      <c r="BM520" s="5" t="n">
        <v>0.16</v>
      </c>
      <c r="BN520" s="5" t="n">
        <v>1</v>
      </c>
      <c r="BO520" s="5" t="n">
        <v>0</v>
      </c>
      <c r="BP520" s="5" t="n">
        <v>-0.002</v>
      </c>
      <c r="BQ520" s="5" t="n">
        <v>0.121</v>
      </c>
      <c r="BR520" s="5" t="n">
        <v>0</v>
      </c>
      <c r="BS520" s="5" t="n">
        <v>1</v>
      </c>
      <c r="BT520" s="5" t="n">
        <v>0</v>
      </c>
      <c r="BU520" s="5" t="n">
        <v>-0.002</v>
      </c>
      <c r="BV520" s="5" t="n">
        <v>0.136</v>
      </c>
      <c r="BW520" s="5" t="n">
        <v>0.16</v>
      </c>
      <c r="BX520" s="5" t="n">
        <v>0.667</v>
      </c>
      <c r="BY520" s="5" t="n">
        <v>13.254</v>
      </c>
      <c r="BZ520" s="5" t="n">
        <v>0</v>
      </c>
      <c r="CA520" s="5" t="n">
        <v>13.254</v>
      </c>
      <c r="CB520" s="5" t="n">
        <v>0</v>
      </c>
      <c r="CC520" s="5" t="n">
        <v>83.248</v>
      </c>
      <c r="CD520" s="5" t="n">
        <v>7.95</v>
      </c>
      <c r="CE520" s="5" t="n">
        <v>15.09</v>
      </c>
      <c r="CF520" s="5" t="n">
        <v>114.072</v>
      </c>
      <c r="CG520" s="5" t="n">
        <v>0</v>
      </c>
      <c r="CH520" s="5" t="n">
        <v>1</v>
      </c>
      <c r="CI520" s="5" t="n">
        <v>0</v>
      </c>
      <c r="CJ520" s="5" t="n">
        <v>0</v>
      </c>
      <c r="CK520" s="5" t="n">
        <v>0</v>
      </c>
      <c r="CL520" s="5" t="n">
        <v>0</v>
      </c>
      <c r="CM520" s="5" t="n">
        <v>0</v>
      </c>
      <c r="CN520" s="5" t="n">
        <v>2.334</v>
      </c>
      <c r="CO520" s="5" t="n">
        <v>7.113</v>
      </c>
      <c r="CP520" s="5" t="n">
        <v>0</v>
      </c>
      <c r="CQ520" s="5" t="n">
        <v>1.348</v>
      </c>
      <c r="CR520" s="5" t="n">
        <v>0</v>
      </c>
      <c r="CS520" s="5" t="n">
        <v>7.749</v>
      </c>
      <c r="CT520" s="5" t="n">
        <v>4.861</v>
      </c>
      <c r="CU520" s="5" t="n">
        <v>11.192</v>
      </c>
    </row>
    <row r="521">
      <c r="A521" s="5" t="inlineStr">
        <is>
          <t>MEX2024</t>
        </is>
      </c>
      <c r="B521" s="5" t="inlineStr">
        <is>
          <t>MEX</t>
        </is>
      </c>
      <c r="C521" s="5" t="inlineStr">
        <is>
          <t>MEX</t>
        </is>
      </c>
      <c r="D521" s="5" t="inlineStr">
        <is>
          <t>Mexico</t>
        </is>
      </c>
      <c r="E521" s="5" t="n">
        <v>2024</v>
      </c>
      <c r="F521" s="5" t="n">
        <v>0.16</v>
      </c>
      <c r="G521" s="5" t="n">
        <v>2.863</v>
      </c>
      <c r="H521" s="5" t="n">
        <v>0.725</v>
      </c>
      <c r="I521" s="5" t="n">
        <v>0.025</v>
      </c>
      <c r="J521" s="5" t="n">
        <v>2.888</v>
      </c>
      <c r="K521" s="5" t="n">
        <v>0</v>
      </c>
      <c r="L521" s="5" t="n">
        <v>1</v>
      </c>
      <c r="M521" s="5" t="n">
        <v>3.06</v>
      </c>
      <c r="N521" s="5" t="n">
        <v>1.667</v>
      </c>
      <c r="O521" s="5" t="n">
        <v>0.026</v>
      </c>
      <c r="P521" s="5" t="n">
        <v>3.085</v>
      </c>
      <c r="Q521" s="5" t="n">
        <v>0</v>
      </c>
      <c r="R521" s="5" t="n">
        <v>1</v>
      </c>
      <c r="S521" s="5" t="n">
        <v>9.811</v>
      </c>
      <c r="T521" s="5" t="n">
        <v>6.558</v>
      </c>
      <c r="U521" s="5" t="n">
        <v>0.239</v>
      </c>
      <c r="V521" s="5" t="n">
        <v>11.41</v>
      </c>
      <c r="W521" s="5" t="n">
        <v>0.16</v>
      </c>
      <c r="X521" s="5" t="n">
        <v>1</v>
      </c>
      <c r="Y521" s="5" t="n">
        <v>4.758</v>
      </c>
      <c r="Z521" s="5" t="n">
        <v>0.601</v>
      </c>
      <c r="AA521" s="5" t="n">
        <v>0.08599999999999999</v>
      </c>
      <c r="AB521" s="5" t="n">
        <v>4.844</v>
      </c>
      <c r="AC521" s="5" t="n">
        <v>0</v>
      </c>
      <c r="AD521" s="5" t="n">
        <v>1</v>
      </c>
      <c r="AE521" s="5" t="n">
        <v>3.757</v>
      </c>
      <c r="AF521" s="5" t="n">
        <v>0.823</v>
      </c>
      <c r="AG521" s="5" t="n">
        <v>0.08599999999999999</v>
      </c>
      <c r="AH521" s="5" t="n">
        <v>3.843</v>
      </c>
      <c r="AI521" s="5" t="n">
        <v>0</v>
      </c>
      <c r="AJ521" s="5" t="n">
        <v>1</v>
      </c>
      <c r="AK521" s="5" t="n">
        <v>10.459</v>
      </c>
      <c r="AL521" s="5" t="n">
        <v>5.32</v>
      </c>
      <c r="AM521" s="5" t="n">
        <v>0</v>
      </c>
      <c r="AN521" s="5" t="n">
        <v>12.132</v>
      </c>
      <c r="AO521" s="5" t="n">
        <v>0.16</v>
      </c>
      <c r="AP521" s="5" t="n">
        <v>1</v>
      </c>
      <c r="AQ521" s="5" t="n">
        <v>0.756</v>
      </c>
      <c r="AR521" s="5" t="n">
        <v>0.132</v>
      </c>
      <c r="AS521" s="5" t="n">
        <v>0.336</v>
      </c>
      <c r="AT521" s="5" t="n">
        <v>1.267</v>
      </c>
      <c r="AU521" s="5" t="n">
        <v>0.16</v>
      </c>
      <c r="AV521" s="5" t="n">
        <v>1</v>
      </c>
      <c r="AW521" s="5" t="n">
        <v>0.655</v>
      </c>
      <c r="AX521" s="5" t="n">
        <v>0.132</v>
      </c>
      <c r="AY521" s="5" t="n">
        <v>0.504</v>
      </c>
      <c r="AZ521" s="5" t="n">
        <v>1.344</v>
      </c>
      <c r="BA521" s="5" t="n">
        <v>0.16</v>
      </c>
      <c r="BB521" s="5" t="n">
        <v>1</v>
      </c>
      <c r="BC521" s="5" t="n">
        <v>0.534</v>
      </c>
      <c r="BD521" s="5" t="n">
        <v>0.132</v>
      </c>
      <c r="BE521" s="5" t="n">
        <v>-0.046</v>
      </c>
      <c r="BF521" s="5" t="n">
        <v>0.5649999999999999</v>
      </c>
      <c r="BG521" s="5" t="n">
        <v>0.16</v>
      </c>
      <c r="BH521" s="5" t="n">
        <v>1</v>
      </c>
      <c r="BI521" s="5" t="n">
        <v>0.5679999999999999</v>
      </c>
      <c r="BJ521" s="5" t="n">
        <v>0.132</v>
      </c>
      <c r="BK521" s="5" t="n">
        <v>0.237</v>
      </c>
      <c r="BL521" s="5" t="n">
        <v>0.9340000000000001</v>
      </c>
      <c r="BM521" s="5" t="n">
        <v>0.16</v>
      </c>
      <c r="BN521" s="5" t="n">
        <v>1</v>
      </c>
      <c r="BO521" s="5" t="n">
        <v>0</v>
      </c>
      <c r="BP521" s="5" t="n">
        <v>-0.002</v>
      </c>
      <c r="BQ521" s="5" t="n">
        <v>0.147</v>
      </c>
      <c r="BR521" s="5" t="n">
        <v>0</v>
      </c>
      <c r="BS521" s="5" t="n">
        <v>1</v>
      </c>
      <c r="BT521" s="5" t="n">
        <v>0</v>
      </c>
      <c r="BU521" s="5" t="n">
        <v>-0.002</v>
      </c>
      <c r="BV521" s="5" t="n">
        <v>0.131</v>
      </c>
      <c r="BW521" s="5" t="n">
        <v>0.16</v>
      </c>
      <c r="BX521" s="5" t="n">
        <v>0.667</v>
      </c>
      <c r="BY521" s="5" t="n">
        <v>13.646</v>
      </c>
      <c r="BZ521" s="5" t="n">
        <v>0</v>
      </c>
      <c r="CA521" s="5" t="n">
        <v>13.646</v>
      </c>
      <c r="CB521" s="5" t="n">
        <v>0</v>
      </c>
      <c r="CC521" s="5" t="n">
        <v>82.58799999999999</v>
      </c>
      <c r="CD521" s="5" t="n">
        <v>7.95</v>
      </c>
      <c r="CE521" s="5" t="n">
        <v>1.588</v>
      </c>
      <c r="CF521" s="5" t="n">
        <v>97.64400000000001</v>
      </c>
      <c r="CG521" s="5" t="n">
        <v>0</v>
      </c>
      <c r="CH521" s="5" t="n">
        <v>1</v>
      </c>
      <c r="CI521" s="5" t="n">
        <v>0</v>
      </c>
      <c r="CJ521" s="5" t="n">
        <v>0</v>
      </c>
      <c r="CK521" s="5" t="n">
        <v>0</v>
      </c>
      <c r="CL521" s="5" t="n">
        <v>0</v>
      </c>
      <c r="CM521" s="5" t="n">
        <v>0</v>
      </c>
      <c r="CN521" s="5" t="n">
        <v>2.582</v>
      </c>
      <c r="CO521" s="5" t="n">
        <v>7.288</v>
      </c>
      <c r="CP521" s="5" t="n">
        <v>0</v>
      </c>
      <c r="CQ521" s="5" t="n">
        <v>1.387</v>
      </c>
      <c r="CR521" s="5" t="n">
        <v>0</v>
      </c>
      <c r="CS521" s="5" t="n">
        <v>7.978</v>
      </c>
      <c r="CT521" s="5" t="n">
        <v>4.251</v>
      </c>
      <c r="CU521" s="5" t="n">
        <v>10.123</v>
      </c>
    </row>
    <row r="522">
      <c r="A522" s="5" t="inlineStr">
        <is>
          <t>FSM2021</t>
        </is>
      </c>
      <c r="B522" s="5" t="inlineStr">
        <is>
          <t>FSM</t>
        </is>
      </c>
      <c r="C522" s="5" t="inlineStr">
        <is>
          <t>FSM</t>
        </is>
      </c>
      <c r="D522" s="5" t="inlineStr">
        <is>
          <t>Micronesia</t>
        </is>
      </c>
      <c r="E522" s="5" t="n">
        <v>2021</v>
      </c>
      <c r="F522" s="5" t="n">
        <v>0</v>
      </c>
      <c r="G522" s="5" t="n">
        <v>4.747</v>
      </c>
      <c r="H522" s="5" t="n">
        <v>1.143</v>
      </c>
      <c r="I522" s="5" t="n">
        <v>0</v>
      </c>
      <c r="J522" s="5" t="n">
        <v>4.747</v>
      </c>
      <c r="K522" s="5" t="n">
        <v>0</v>
      </c>
      <c r="L522" s="5" t="n">
        <v>1</v>
      </c>
      <c r="M522" s="5" t="n">
        <v>7.964</v>
      </c>
      <c r="N522" s="5" t="n">
        <v>3.43</v>
      </c>
      <c r="O522" s="5" t="n">
        <v>0</v>
      </c>
      <c r="P522" s="5" t="n">
        <v>7.964</v>
      </c>
      <c r="Q522" s="5" t="n">
        <v>0</v>
      </c>
      <c r="R522" s="5" t="n">
        <v>1</v>
      </c>
      <c r="S522" s="5" t="n">
        <v>10.464</v>
      </c>
      <c r="T522" s="5" t="n">
        <v>6.86</v>
      </c>
      <c r="U522" s="5" t="n">
        <v>0</v>
      </c>
      <c r="V522" s="5" t="n">
        <v>10.464</v>
      </c>
      <c r="W522" s="5" t="n">
        <v>0</v>
      </c>
      <c r="X522" s="5" t="n">
        <v>1</v>
      </c>
      <c r="Y522" s="5" t="n">
        <v>10.551</v>
      </c>
      <c r="Z522" s="5" t="n">
        <v>1.302</v>
      </c>
      <c r="AA522" s="5" t="n">
        <v>0</v>
      </c>
      <c r="AB522" s="5" t="n">
        <v>10.551</v>
      </c>
      <c r="AC522" s="5" t="n">
        <v>0</v>
      </c>
      <c r="AD522" s="5" t="n">
        <v>1</v>
      </c>
      <c r="AE522" s="5" t="n">
        <v>11.694</v>
      </c>
      <c r="AF522" s="5" t="n">
        <v>2.549</v>
      </c>
      <c r="AG522" s="5" t="n">
        <v>0</v>
      </c>
      <c r="AH522" s="5" t="n">
        <v>11.694</v>
      </c>
      <c r="AI522" s="5" t="n">
        <v>0</v>
      </c>
      <c r="AJ522" s="5" t="n">
        <v>1</v>
      </c>
      <c r="AK522" s="5" t="n">
        <v>18.554</v>
      </c>
      <c r="AL522" s="5" t="n">
        <v>9.627000000000001</v>
      </c>
      <c r="AM522" s="5" t="n">
        <v>0</v>
      </c>
      <c r="AN522" s="5" t="n">
        <v>18.554</v>
      </c>
      <c r="AO522" s="5" t="n">
        <v>0</v>
      </c>
      <c r="AP522" s="5" t="n">
        <v>1</v>
      </c>
      <c r="AQ522" s="5" t="n">
        <v>0.621</v>
      </c>
      <c r="AR522" s="5" t="n">
        <v>0.114</v>
      </c>
      <c r="AS522" s="5" t="n">
        <v>0.726</v>
      </c>
      <c r="AT522" s="5" t="n">
        <v>1.346</v>
      </c>
      <c r="AU522" s="5" t="n">
        <v>0</v>
      </c>
      <c r="AV522" s="5" t="n">
        <v>1</v>
      </c>
      <c r="AW522" s="5" t="n">
        <v>0.593</v>
      </c>
      <c r="AX522" s="5" t="n">
        <v>0.114</v>
      </c>
      <c r="AY522" s="5" t="n">
        <v>0.877</v>
      </c>
      <c r="AZ522" s="5" t="n">
        <v>1.471</v>
      </c>
      <c r="BA522" s="5" t="n">
        <v>0</v>
      </c>
      <c r="BB522" s="5" t="n">
        <v>1</v>
      </c>
      <c r="BC522" s="5" t="n">
        <v>0.44</v>
      </c>
      <c r="BD522" s="5" t="n">
        <v>0.114</v>
      </c>
      <c r="BE522" s="5" t="n">
        <v>0</v>
      </c>
      <c r="BF522" s="5" t="n">
        <v>0.44</v>
      </c>
      <c r="BG522" s="5" t="n">
        <v>0</v>
      </c>
      <c r="BH522" s="5" t="n">
        <v>1</v>
      </c>
      <c r="BI522" s="5" t="n">
        <v>0.5600000000000001</v>
      </c>
      <c r="BJ522" s="5" t="n">
        <v>0.114</v>
      </c>
      <c r="BK522" s="5" t="n">
        <v>0.042</v>
      </c>
      <c r="BL522" s="5" t="n">
        <v>0.603</v>
      </c>
      <c r="BM522" s="5" t="n">
        <v>0</v>
      </c>
      <c r="BN522" s="5" t="n">
        <v>1</v>
      </c>
      <c r="BO522" s="5" t="n">
        <v>0</v>
      </c>
      <c r="BP522" s="5" t="n">
        <v>0</v>
      </c>
      <c r="BQ522" s="5" t="n">
        <v>0.471</v>
      </c>
      <c r="BR522" s="5" t="n">
        <v>0</v>
      </c>
      <c r="BS522" s="5" t="n">
        <v>1</v>
      </c>
      <c r="BT522" s="5" t="n">
        <v>0</v>
      </c>
      <c r="BU522" s="5" t="n">
        <v>0</v>
      </c>
      <c r="BV522" s="5" t="n">
        <v>0.435</v>
      </c>
      <c r="BW522" s="5" t="n">
        <v>0</v>
      </c>
      <c r="BX522" s="5" t="n">
        <v>1</v>
      </c>
      <c r="BY522" s="5" t="n">
        <v>11.787</v>
      </c>
      <c r="BZ522" s="5" t="n">
        <v>0</v>
      </c>
      <c r="CA522" s="5" t="n">
        <v>11.787</v>
      </c>
      <c r="CB522" s="5" t="n">
        <v>0</v>
      </c>
      <c r="CC522" s="5" t="n">
        <v>81.69499999999999</v>
      </c>
      <c r="CD522" s="5" t="n">
        <v>7.95</v>
      </c>
      <c r="CE522" s="5" t="n">
        <v>0</v>
      </c>
      <c r="CF522" s="5" t="n">
        <v>81.69499999999999</v>
      </c>
      <c r="CG522" s="5" t="n">
        <v>0</v>
      </c>
      <c r="CH522" s="5" t="n">
        <v>1</v>
      </c>
      <c r="CI522" s="5" t="n">
        <v>0</v>
      </c>
      <c r="CJ522" s="5" t="n">
        <v>0</v>
      </c>
      <c r="CK522" s="5" t="n">
        <v>0</v>
      </c>
      <c r="CL522" s="5" t="n">
        <v>0</v>
      </c>
      <c r="CM522" s="5" t="n">
        <v>0</v>
      </c>
      <c r="CN522" s="5" t="n">
        <v>0</v>
      </c>
      <c r="CO522" s="5" t="n">
        <v>0</v>
      </c>
      <c r="CP522" s="5" t="n">
        <v>0</v>
      </c>
      <c r="CQ522" s="5" t="n">
        <v>1.198</v>
      </c>
      <c r="CR522" s="5" t="n">
        <v>0</v>
      </c>
      <c r="CS522" s="5" t="n">
        <v>4.776</v>
      </c>
      <c r="CT522" s="5" t="n">
        <v>3.604</v>
      </c>
      <c r="CU522" s="5" t="n">
        <v>9.407999999999999</v>
      </c>
    </row>
    <row r="523">
      <c r="A523" s="5" t="inlineStr">
        <is>
          <t>FSM2022</t>
        </is>
      </c>
      <c r="B523" s="5" t="inlineStr">
        <is>
          <t>FSM</t>
        </is>
      </c>
      <c r="C523" s="5" t="inlineStr">
        <is>
          <t>FSM</t>
        </is>
      </c>
      <c r="D523" s="5" t="inlineStr">
        <is>
          <t>Micronesia</t>
        </is>
      </c>
      <c r="E523" s="5" t="n">
        <v>2022</v>
      </c>
      <c r="F523" s="5" t="n">
        <v>0</v>
      </c>
      <c r="G523" s="5" t="n">
        <v>8.788</v>
      </c>
      <c r="H523" s="5" t="n">
        <v>1.235</v>
      </c>
      <c r="I523" s="5" t="n">
        <v>0</v>
      </c>
      <c r="J523" s="5" t="n">
        <v>8.788</v>
      </c>
      <c r="K523" s="5" t="n">
        <v>0</v>
      </c>
      <c r="L523" s="5" t="n">
        <v>1</v>
      </c>
      <c r="M523" s="5" t="n">
        <v>9.782999999999999</v>
      </c>
      <c r="N523" s="5" t="n">
        <v>3.704</v>
      </c>
      <c r="O523" s="5" t="n">
        <v>0</v>
      </c>
      <c r="P523" s="5" t="n">
        <v>9.782999999999999</v>
      </c>
      <c r="Q523" s="5" t="n">
        <v>0</v>
      </c>
      <c r="R523" s="5" t="n">
        <v>1</v>
      </c>
      <c r="S523" s="5" t="n">
        <v>14.962</v>
      </c>
      <c r="T523" s="5" t="n">
        <v>7.408</v>
      </c>
      <c r="U523" s="5" t="n">
        <v>0</v>
      </c>
      <c r="V523" s="5" t="n">
        <v>14.962</v>
      </c>
      <c r="W523" s="5" t="n">
        <v>0</v>
      </c>
      <c r="X523" s="5" t="n">
        <v>1</v>
      </c>
      <c r="Y523" s="5" t="n">
        <v>17.332</v>
      </c>
      <c r="Z523" s="5" t="n">
        <v>2.139</v>
      </c>
      <c r="AA523" s="5" t="n">
        <v>0</v>
      </c>
      <c r="AB523" s="5" t="n">
        <v>17.332</v>
      </c>
      <c r="AC523" s="5" t="n">
        <v>0</v>
      </c>
      <c r="AD523" s="5" t="n">
        <v>1</v>
      </c>
      <c r="AE523" s="5" t="n">
        <v>18.566</v>
      </c>
      <c r="AF523" s="5" t="n">
        <v>4.048</v>
      </c>
      <c r="AG523" s="5" t="n">
        <v>0</v>
      </c>
      <c r="AH523" s="5" t="n">
        <v>18.566</v>
      </c>
      <c r="AI523" s="5" t="n">
        <v>0</v>
      </c>
      <c r="AJ523" s="5" t="n">
        <v>1</v>
      </c>
      <c r="AK523" s="5" t="n">
        <v>25.974</v>
      </c>
      <c r="AL523" s="5" t="n">
        <v>13.478</v>
      </c>
      <c r="AM523" s="5" t="n">
        <v>0</v>
      </c>
      <c r="AN523" s="5" t="n">
        <v>25.974</v>
      </c>
      <c r="AO523" s="5" t="n">
        <v>0</v>
      </c>
      <c r="AP523" s="5" t="n">
        <v>1</v>
      </c>
      <c r="AQ523" s="5" t="n">
        <v>0.847</v>
      </c>
      <c r="AR523" s="5" t="n">
        <v>0.123</v>
      </c>
      <c r="AS523" s="5" t="n">
        <v>0.784</v>
      </c>
      <c r="AT523" s="5" t="n">
        <v>1.63</v>
      </c>
      <c r="AU523" s="5" t="n">
        <v>0</v>
      </c>
      <c r="AV523" s="5" t="n">
        <v>1</v>
      </c>
      <c r="AW523" s="5" t="n">
        <v>0.947</v>
      </c>
      <c r="AX523" s="5" t="n">
        <v>0.123</v>
      </c>
      <c r="AY523" s="5" t="n">
        <v>0.948</v>
      </c>
      <c r="AZ523" s="5" t="n">
        <v>1.894</v>
      </c>
      <c r="BA523" s="5" t="n">
        <v>0</v>
      </c>
      <c r="BB523" s="5" t="n">
        <v>1</v>
      </c>
      <c r="BC523" s="5" t="n">
        <v>0.589</v>
      </c>
      <c r="BD523" s="5" t="n">
        <v>0.123</v>
      </c>
      <c r="BE523" s="5" t="n">
        <v>0</v>
      </c>
      <c r="BF523" s="5" t="n">
        <v>0.589</v>
      </c>
      <c r="BG523" s="5" t="n">
        <v>0</v>
      </c>
      <c r="BH523" s="5" t="n">
        <v>1</v>
      </c>
      <c r="BI523" s="5" t="n">
        <v>0.6889999999999999</v>
      </c>
      <c r="BJ523" s="5" t="n">
        <v>0.123</v>
      </c>
      <c r="BK523" s="5" t="n">
        <v>0.049</v>
      </c>
      <c r="BL523" s="5" t="n">
        <v>0.738</v>
      </c>
      <c r="BM523" s="5" t="n">
        <v>0</v>
      </c>
      <c r="BN523" s="5" t="n">
        <v>1</v>
      </c>
      <c r="BO523" s="5" t="n">
        <v>0</v>
      </c>
      <c r="BP523" s="5" t="n">
        <v>0</v>
      </c>
      <c r="BQ523" s="5" t="n">
        <v>0.509</v>
      </c>
      <c r="BR523" s="5" t="n">
        <v>0</v>
      </c>
      <c r="BS523" s="5" t="n">
        <v>1</v>
      </c>
      <c r="BT523" s="5" t="n">
        <v>0</v>
      </c>
      <c r="BU523" s="5" t="n">
        <v>0</v>
      </c>
      <c r="BV523" s="5" t="n">
        <v>0.47</v>
      </c>
      <c r="BW523" s="5" t="n">
        <v>0</v>
      </c>
      <c r="BX523" s="5" t="n">
        <v>1</v>
      </c>
      <c r="BY523" s="5" t="n">
        <v>12.729</v>
      </c>
      <c r="BZ523" s="5" t="n">
        <v>0</v>
      </c>
      <c r="CA523" s="5" t="n">
        <v>12.729</v>
      </c>
      <c r="CB523" s="5" t="n">
        <v>0</v>
      </c>
      <c r="CC523" s="5" t="n">
        <v>102.477</v>
      </c>
      <c r="CD523" s="5" t="n">
        <v>7.95</v>
      </c>
      <c r="CE523" s="5" t="n">
        <v>0</v>
      </c>
      <c r="CF523" s="5" t="n">
        <v>102.477</v>
      </c>
      <c r="CG523" s="5" t="n">
        <v>0</v>
      </c>
      <c r="CH523" s="5" t="n">
        <v>1</v>
      </c>
      <c r="CI523" s="5" t="n">
        <v>0</v>
      </c>
      <c r="CJ523" s="5" t="n">
        <v>0</v>
      </c>
      <c r="CK523" s="5" t="n">
        <v>0</v>
      </c>
      <c r="CL523" s="5" t="n">
        <v>0</v>
      </c>
      <c r="CM523" s="5" t="n">
        <v>0</v>
      </c>
      <c r="CN523" s="5" t="n">
        <v>0</v>
      </c>
      <c r="CO523" s="5" t="n">
        <v>0</v>
      </c>
      <c r="CP523" s="5" t="n">
        <v>0</v>
      </c>
      <c r="CQ523" s="5" t="n">
        <v>1.294</v>
      </c>
      <c r="CR523" s="5" t="n">
        <v>0</v>
      </c>
      <c r="CS523" s="5" t="n">
        <v>5.158</v>
      </c>
      <c r="CT523" s="5" t="n">
        <v>7.554</v>
      </c>
      <c r="CU523" s="5" t="n">
        <v>16.097</v>
      </c>
    </row>
    <row r="524">
      <c r="A524" s="5" t="inlineStr">
        <is>
          <t>FSM2023</t>
        </is>
      </c>
      <c r="B524" s="5" t="inlineStr">
        <is>
          <t>FSM</t>
        </is>
      </c>
      <c r="C524" s="5" t="inlineStr">
        <is>
          <t>FSM</t>
        </is>
      </c>
      <c r="D524" s="5" t="inlineStr">
        <is>
          <t>Micronesia</t>
        </is>
      </c>
      <c r="E524" s="5" t="n">
        <v>2023</v>
      </c>
      <c r="F524" s="5" t="n">
        <v>0</v>
      </c>
      <c r="G524" s="5" t="n">
        <v>5.77</v>
      </c>
      <c r="H524" s="5" t="n">
        <v>1.286</v>
      </c>
      <c r="I524" s="5" t="n">
        <v>0</v>
      </c>
      <c r="J524" s="5" t="n">
        <v>5.77</v>
      </c>
      <c r="K524" s="5" t="n">
        <v>0</v>
      </c>
      <c r="L524" s="5" t="n">
        <v>1</v>
      </c>
      <c r="M524" s="5" t="n">
        <v>7.886</v>
      </c>
      <c r="N524" s="5" t="n">
        <v>3.857</v>
      </c>
      <c r="O524" s="5" t="n">
        <v>0</v>
      </c>
      <c r="P524" s="5" t="n">
        <v>7.886</v>
      </c>
      <c r="Q524" s="5" t="n">
        <v>0</v>
      </c>
      <c r="R524" s="5" t="n">
        <v>1</v>
      </c>
      <c r="S524" s="5" t="n">
        <v>12.198</v>
      </c>
      <c r="T524" s="5" t="n">
        <v>7.714</v>
      </c>
      <c r="U524" s="5" t="n">
        <v>0</v>
      </c>
      <c r="V524" s="5" t="n">
        <v>12.198</v>
      </c>
      <c r="W524" s="5" t="n">
        <v>0</v>
      </c>
      <c r="X524" s="5" t="n">
        <v>1</v>
      </c>
      <c r="Y524" s="5" t="n">
        <v>13.814</v>
      </c>
      <c r="Z524" s="5" t="n">
        <v>1.705</v>
      </c>
      <c r="AA524" s="5" t="n">
        <v>0</v>
      </c>
      <c r="AB524" s="5" t="n">
        <v>13.814</v>
      </c>
      <c r="AC524" s="5" t="n">
        <v>0</v>
      </c>
      <c r="AD524" s="5" t="n">
        <v>1</v>
      </c>
      <c r="AE524" s="5" t="n">
        <v>15.1</v>
      </c>
      <c r="AF524" s="5" t="n">
        <v>3.292</v>
      </c>
      <c r="AG524" s="5" t="n">
        <v>0</v>
      </c>
      <c r="AH524" s="5" t="n">
        <v>15.1</v>
      </c>
      <c r="AI524" s="5" t="n">
        <v>0</v>
      </c>
      <c r="AJ524" s="5" t="n">
        <v>1</v>
      </c>
      <c r="AK524" s="5" t="n">
        <v>22.814</v>
      </c>
      <c r="AL524" s="5" t="n">
        <v>11.838</v>
      </c>
      <c r="AM524" s="5" t="n">
        <v>0</v>
      </c>
      <c r="AN524" s="5" t="n">
        <v>22.814</v>
      </c>
      <c r="AO524" s="5" t="n">
        <v>0</v>
      </c>
      <c r="AP524" s="5" t="n">
        <v>1</v>
      </c>
      <c r="AQ524" s="5" t="n">
        <v>0.749</v>
      </c>
      <c r="AR524" s="5" t="n">
        <v>0.129</v>
      </c>
      <c r="AS524" s="5" t="n">
        <v>0.8159999999999999</v>
      </c>
      <c r="AT524" s="5" t="n">
        <v>1.565</v>
      </c>
      <c r="AU524" s="5" t="n">
        <v>0</v>
      </c>
      <c r="AV524" s="5" t="n">
        <v>1</v>
      </c>
      <c r="AW524" s="5" t="n">
        <v>0.783</v>
      </c>
      <c r="AX524" s="5" t="n">
        <v>0.129</v>
      </c>
      <c r="AY524" s="5" t="n">
        <v>0.987</v>
      </c>
      <c r="AZ524" s="5" t="n">
        <v>1.769</v>
      </c>
      <c r="BA524" s="5" t="n">
        <v>0</v>
      </c>
      <c r="BB524" s="5" t="n">
        <v>1</v>
      </c>
      <c r="BC524" s="5" t="n">
        <v>0.527</v>
      </c>
      <c r="BD524" s="5" t="n">
        <v>0.129</v>
      </c>
      <c r="BE524" s="5" t="n">
        <v>0</v>
      </c>
      <c r="BF524" s="5" t="n">
        <v>0.527</v>
      </c>
      <c r="BG524" s="5" t="n">
        <v>0</v>
      </c>
      <c r="BH524" s="5" t="n">
        <v>1</v>
      </c>
      <c r="BI524" s="5" t="n">
        <v>0.64</v>
      </c>
      <c r="BJ524" s="5" t="n">
        <v>0.129</v>
      </c>
      <c r="BK524" s="5" t="n">
        <v>0.048</v>
      </c>
      <c r="BL524" s="5" t="n">
        <v>0.6879999999999999</v>
      </c>
      <c r="BM524" s="5" t="n">
        <v>0</v>
      </c>
      <c r="BN524" s="5" t="n">
        <v>1</v>
      </c>
      <c r="BO524" s="5" t="n">
        <v>0</v>
      </c>
      <c r="BP524" s="5" t="n">
        <v>0</v>
      </c>
      <c r="BQ524" s="5" t="n">
        <v>0.53</v>
      </c>
      <c r="BR524" s="5" t="n">
        <v>0</v>
      </c>
      <c r="BS524" s="5" t="n">
        <v>1</v>
      </c>
      <c r="BT524" s="5" t="n">
        <v>0</v>
      </c>
      <c r="BU524" s="5" t="n">
        <v>0</v>
      </c>
      <c r="BV524" s="5" t="n">
        <v>0.49</v>
      </c>
      <c r="BW524" s="5" t="n">
        <v>0</v>
      </c>
      <c r="BX524" s="5" t="n">
        <v>1</v>
      </c>
      <c r="BY524" s="5" t="n">
        <v>13.254</v>
      </c>
      <c r="BZ524" s="5" t="n">
        <v>0</v>
      </c>
      <c r="CA524" s="5" t="n">
        <v>13.254</v>
      </c>
      <c r="CB524" s="5" t="n">
        <v>0</v>
      </c>
      <c r="CC524" s="5" t="n">
        <v>87.07899999999999</v>
      </c>
      <c r="CD524" s="5" t="n">
        <v>7.95</v>
      </c>
      <c r="CE524" s="5" t="n">
        <v>0</v>
      </c>
      <c r="CF524" s="5" t="n">
        <v>87.07899999999999</v>
      </c>
      <c r="CG524" s="5" t="n">
        <v>0</v>
      </c>
      <c r="CH524" s="5" t="n">
        <v>1</v>
      </c>
      <c r="CI524" s="5" t="n">
        <v>0</v>
      </c>
      <c r="CJ524" s="5" t="n">
        <v>0</v>
      </c>
      <c r="CK524" s="5" t="n">
        <v>0</v>
      </c>
      <c r="CL524" s="5" t="n">
        <v>0</v>
      </c>
      <c r="CM524" s="5" t="n">
        <v>0</v>
      </c>
      <c r="CN524" s="5" t="n">
        <v>0</v>
      </c>
      <c r="CO524" s="5" t="n">
        <v>0</v>
      </c>
      <c r="CP524" s="5" t="n">
        <v>0</v>
      </c>
      <c r="CQ524" s="5" t="n">
        <v>1.348</v>
      </c>
      <c r="CR524" s="5" t="n">
        <v>0</v>
      </c>
      <c r="CS524" s="5" t="n">
        <v>5.37</v>
      </c>
      <c r="CT524" s="5" t="n">
        <v>4.484</v>
      </c>
      <c r="CU524" s="5" t="n">
        <v>12.529</v>
      </c>
    </row>
    <row r="525">
      <c r="A525" s="5" t="inlineStr">
        <is>
          <t>FSM2024</t>
        </is>
      </c>
      <c r="B525" s="5" t="inlineStr">
        <is>
          <t>FSM</t>
        </is>
      </c>
      <c r="C525" s="5" t="inlineStr">
        <is>
          <t>FSM</t>
        </is>
      </c>
      <c r="D525" s="5" t="inlineStr">
        <is>
          <t>Micronesia</t>
        </is>
      </c>
      <c r="E525" s="5" t="n">
        <v>2024</v>
      </c>
      <c r="F525" s="5" t="n">
        <v>0</v>
      </c>
      <c r="G525" s="5" t="n">
        <v>4.833</v>
      </c>
      <c r="H525" s="5" t="n">
        <v>1.324</v>
      </c>
      <c r="I525" s="5" t="n">
        <v>0</v>
      </c>
      <c r="J525" s="5" t="n">
        <v>4.833</v>
      </c>
      <c r="K525" s="5" t="n">
        <v>0</v>
      </c>
      <c r="L525" s="5" t="n">
        <v>1</v>
      </c>
      <c r="M525" s="5" t="n">
        <v>7.124</v>
      </c>
      <c r="N525" s="5" t="n">
        <v>3.971</v>
      </c>
      <c r="O525" s="5" t="n">
        <v>0</v>
      </c>
      <c r="P525" s="5" t="n">
        <v>7.124</v>
      </c>
      <c r="Q525" s="5" t="n">
        <v>0</v>
      </c>
      <c r="R525" s="5" t="n">
        <v>1</v>
      </c>
      <c r="S525" s="5" t="n">
        <v>11.451</v>
      </c>
      <c r="T525" s="5" t="n">
        <v>7.942</v>
      </c>
      <c r="U525" s="5" t="n">
        <v>0</v>
      </c>
      <c r="V525" s="5" t="n">
        <v>11.451</v>
      </c>
      <c r="W525" s="5" t="n">
        <v>0</v>
      </c>
      <c r="X525" s="5" t="n">
        <v>1</v>
      </c>
      <c r="Y525" s="5" t="n">
        <v>12.219</v>
      </c>
      <c r="Z525" s="5" t="n">
        <v>1.508</v>
      </c>
      <c r="AA525" s="5" t="n">
        <v>0</v>
      </c>
      <c r="AB525" s="5" t="n">
        <v>12.219</v>
      </c>
      <c r="AC525" s="5" t="n">
        <v>0</v>
      </c>
      <c r="AD525" s="5" t="n">
        <v>1</v>
      </c>
      <c r="AE525" s="5" t="n">
        <v>13.543</v>
      </c>
      <c r="AF525" s="5" t="n">
        <v>2.952</v>
      </c>
      <c r="AG525" s="5" t="n">
        <v>0</v>
      </c>
      <c r="AH525" s="5" t="n">
        <v>13.543</v>
      </c>
      <c r="AI525" s="5" t="n">
        <v>0</v>
      </c>
      <c r="AJ525" s="5" t="n">
        <v>1</v>
      </c>
      <c r="AK525" s="5" t="n">
        <v>21.484</v>
      </c>
      <c r="AL525" s="5" t="n">
        <v>11.148</v>
      </c>
      <c r="AM525" s="5" t="n">
        <v>0</v>
      </c>
      <c r="AN525" s="5" t="n">
        <v>21.484</v>
      </c>
      <c r="AO525" s="5" t="n">
        <v>0</v>
      </c>
      <c r="AP525" s="5" t="n">
        <v>1</v>
      </c>
      <c r="AQ525" s="5" t="n">
        <v>0.72</v>
      </c>
      <c r="AR525" s="5" t="n">
        <v>0.132</v>
      </c>
      <c r="AS525" s="5" t="n">
        <v>0.84</v>
      </c>
      <c r="AT525" s="5" t="n">
        <v>1.56</v>
      </c>
      <c r="AU525" s="5" t="n">
        <v>0</v>
      </c>
      <c r="AV525" s="5" t="n">
        <v>1</v>
      </c>
      <c r="AW525" s="5" t="n">
        <v>0.734</v>
      </c>
      <c r="AX525" s="5" t="n">
        <v>0.132</v>
      </c>
      <c r="AY525" s="5" t="n">
        <v>1.016</v>
      </c>
      <c r="AZ525" s="5" t="n">
        <v>1.749</v>
      </c>
      <c r="BA525" s="5" t="n">
        <v>0</v>
      </c>
      <c r="BB525" s="5" t="n">
        <v>1</v>
      </c>
      <c r="BC525" s="5" t="n">
        <v>0.51</v>
      </c>
      <c r="BD525" s="5" t="n">
        <v>0.132</v>
      </c>
      <c r="BE525" s="5" t="n">
        <v>0</v>
      </c>
      <c r="BF525" s="5" t="n">
        <v>0.51</v>
      </c>
      <c r="BG525" s="5" t="n">
        <v>0</v>
      </c>
      <c r="BH525" s="5" t="n">
        <v>1</v>
      </c>
      <c r="BI525" s="5" t="n">
        <v>0.652</v>
      </c>
      <c r="BJ525" s="5" t="n">
        <v>0.132</v>
      </c>
      <c r="BK525" s="5" t="n">
        <v>0.049</v>
      </c>
      <c r="BL525" s="5" t="n">
        <v>0.702</v>
      </c>
      <c r="BM525" s="5" t="n">
        <v>0</v>
      </c>
      <c r="BN525" s="5" t="n">
        <v>1</v>
      </c>
      <c r="BO525" s="5" t="n">
        <v>0</v>
      </c>
      <c r="BP525" s="5" t="n">
        <v>0</v>
      </c>
      <c r="BQ525" s="5" t="n">
        <v>0.545</v>
      </c>
      <c r="BR525" s="5" t="n">
        <v>0</v>
      </c>
      <c r="BS525" s="5" t="n">
        <v>1</v>
      </c>
      <c r="BT525" s="5" t="n">
        <v>0</v>
      </c>
      <c r="BU525" s="5" t="n">
        <v>0</v>
      </c>
      <c r="BV525" s="5" t="n">
        <v>0.504</v>
      </c>
      <c r="BW525" s="5" t="n">
        <v>0</v>
      </c>
      <c r="BX525" s="5" t="n">
        <v>1</v>
      </c>
      <c r="BY525" s="5" t="n">
        <v>13.646</v>
      </c>
      <c r="BZ525" s="5" t="n">
        <v>0</v>
      </c>
      <c r="CA525" s="5" t="n">
        <v>13.646</v>
      </c>
      <c r="CB525" s="5" t="n">
        <v>0</v>
      </c>
      <c r="CC525" s="5" t="n">
        <v>86.38500000000001</v>
      </c>
      <c r="CD525" s="5" t="n">
        <v>7.95</v>
      </c>
      <c r="CE525" s="5" t="n">
        <v>0</v>
      </c>
      <c r="CF525" s="5" t="n">
        <v>86.38500000000001</v>
      </c>
      <c r="CG525" s="5" t="n">
        <v>0</v>
      </c>
      <c r="CH525" s="5" t="n">
        <v>1</v>
      </c>
      <c r="CI525" s="5" t="n">
        <v>0</v>
      </c>
      <c r="CJ525" s="5" t="n">
        <v>0</v>
      </c>
      <c r="CK525" s="5" t="n">
        <v>0</v>
      </c>
      <c r="CL525" s="5" t="n">
        <v>0</v>
      </c>
      <c r="CM525" s="5" t="n">
        <v>0</v>
      </c>
      <c r="CN525" s="5" t="n">
        <v>0</v>
      </c>
      <c r="CO525" s="5" t="n">
        <v>0</v>
      </c>
      <c r="CP525" s="5" t="n">
        <v>0</v>
      </c>
      <c r="CQ525" s="5" t="n">
        <v>1.387</v>
      </c>
      <c r="CR525" s="5" t="n">
        <v>0</v>
      </c>
      <c r="CS525" s="5" t="n">
        <v>5.529</v>
      </c>
      <c r="CT525" s="5" t="n">
        <v>3.509</v>
      </c>
      <c r="CU525" s="5" t="n">
        <v>10.896</v>
      </c>
    </row>
    <row r="526">
      <c r="A526" s="5" t="inlineStr">
        <is>
          <t>MDA2021</t>
        </is>
      </c>
      <c r="B526" s="5" t="inlineStr">
        <is>
          <t>MDA</t>
        </is>
      </c>
      <c r="C526" s="5" t="inlineStr">
        <is>
          <t>MDA</t>
        </is>
      </c>
      <c r="D526" s="5" t="inlineStr">
        <is>
          <t>Moldova</t>
        </is>
      </c>
      <c r="E526" s="5" t="n">
        <v>2021</v>
      </c>
      <c r="F526" s="5" t="n">
        <v>0.2</v>
      </c>
      <c r="G526" s="5" t="n">
        <v>4.851</v>
      </c>
      <c r="H526" s="5" t="n">
        <v>1.037</v>
      </c>
      <c r="I526" s="5" t="n">
        <v>0</v>
      </c>
      <c r="J526" s="5" t="n">
        <v>4.851</v>
      </c>
      <c r="K526" s="5" t="n">
        <v>0</v>
      </c>
      <c r="L526" s="5" t="n">
        <v>1</v>
      </c>
      <c r="M526" s="5" t="n">
        <v>7.026</v>
      </c>
      <c r="N526" s="5" t="n">
        <v>3.111</v>
      </c>
      <c r="O526" s="5" t="n">
        <v>0</v>
      </c>
      <c r="P526" s="5" t="n">
        <v>7.026</v>
      </c>
      <c r="Q526" s="5" t="n">
        <v>0</v>
      </c>
      <c r="R526" s="5" t="n">
        <v>1</v>
      </c>
      <c r="S526" s="5" t="n">
        <v>10.036</v>
      </c>
      <c r="T526" s="5" t="n">
        <v>6.223</v>
      </c>
      <c r="U526" s="5" t="n">
        <v>0</v>
      </c>
      <c r="V526" s="5" t="n">
        <v>12.044</v>
      </c>
      <c r="W526" s="5" t="n">
        <v>0.2</v>
      </c>
      <c r="X526" s="5" t="n">
        <v>1</v>
      </c>
      <c r="Y526" s="5" t="n">
        <v>10.315</v>
      </c>
      <c r="Z526" s="5" t="n">
        <v>1.139</v>
      </c>
      <c r="AA526" s="5" t="n">
        <v>-0.163</v>
      </c>
      <c r="AB526" s="5" t="n">
        <v>10.152</v>
      </c>
      <c r="AC526" s="5" t="n">
        <v>0</v>
      </c>
      <c r="AD526" s="5" t="n">
        <v>1</v>
      </c>
      <c r="AE526" s="5" t="n">
        <v>10.579</v>
      </c>
      <c r="AF526" s="5" t="n">
        <v>2.082</v>
      </c>
      <c r="AG526" s="5" t="n">
        <v>-0.115</v>
      </c>
      <c r="AH526" s="5" t="n">
        <v>10.465</v>
      </c>
      <c r="AI526" s="5" t="n">
        <v>0</v>
      </c>
      <c r="AJ526" s="5" t="n">
        <v>1</v>
      </c>
      <c r="AK526" s="5" t="n">
        <v>13.004</v>
      </c>
      <c r="AL526" s="5" t="n">
        <v>6.382</v>
      </c>
      <c r="AM526" s="5" t="n">
        <v>-2.299</v>
      </c>
      <c r="AN526" s="5" t="n">
        <v>11.561</v>
      </c>
      <c r="AO526" s="5" t="n">
        <v>0</v>
      </c>
      <c r="AP526" s="5" t="n">
        <v>1</v>
      </c>
      <c r="AQ526" s="5" t="n">
        <v>0.619</v>
      </c>
      <c r="AR526" s="5" t="n">
        <v>0.114</v>
      </c>
      <c r="AS526" s="5" t="n">
        <v>0.295</v>
      </c>
      <c r="AT526" s="5" t="n">
        <v>1.097</v>
      </c>
      <c r="AU526" s="5" t="n">
        <v>0.2</v>
      </c>
      <c r="AV526" s="5" t="n">
        <v>1</v>
      </c>
      <c r="AW526" s="5" t="n">
        <v>0.599</v>
      </c>
      <c r="AX526" s="5" t="n">
        <v>0.114</v>
      </c>
      <c r="AY526" s="5" t="n">
        <v>0.159</v>
      </c>
      <c r="AZ526" s="5" t="n">
        <v>0.91</v>
      </c>
      <c r="BA526" s="5" t="n">
        <v>0.2</v>
      </c>
      <c r="BB526" s="5" t="n">
        <v>1</v>
      </c>
      <c r="BC526" s="5" t="n">
        <v>0.439</v>
      </c>
      <c r="BD526" s="5" t="n">
        <v>0.114</v>
      </c>
      <c r="BE526" s="5" t="n">
        <v>0.168</v>
      </c>
      <c r="BF526" s="5" t="n">
        <v>0.655</v>
      </c>
      <c r="BG526" s="5" t="n">
        <v>0.08</v>
      </c>
      <c r="BH526" s="5" t="n">
        <v>1</v>
      </c>
      <c r="BI526" s="5" t="n">
        <v>0.505</v>
      </c>
      <c r="BJ526" s="5" t="n">
        <v>0.114</v>
      </c>
      <c r="BK526" s="5" t="n">
        <v>0</v>
      </c>
      <c r="BL526" s="5" t="n">
        <v>0.606</v>
      </c>
      <c r="BM526" s="5" t="n">
        <v>0.2</v>
      </c>
      <c r="BN526" s="5" t="n">
        <v>1</v>
      </c>
      <c r="BO526" s="5" t="n">
        <v>0</v>
      </c>
      <c r="BP526" s="5" t="n">
        <v>0</v>
      </c>
      <c r="BQ526" s="5" t="n">
        <v>0.065</v>
      </c>
      <c r="BR526" s="5" t="n">
        <v>0</v>
      </c>
      <c r="BS526" s="5" t="n">
        <v>1</v>
      </c>
      <c r="BT526" s="5" t="n">
        <v>0</v>
      </c>
      <c r="BU526" s="5" t="n">
        <v>0</v>
      </c>
      <c r="BV526" s="5" t="n">
        <v>0.094</v>
      </c>
      <c r="BW526" s="5" t="n">
        <v>0</v>
      </c>
      <c r="BX526" s="5" t="n">
        <v>1</v>
      </c>
      <c r="BY526" s="5" t="n">
        <v>11.787</v>
      </c>
      <c r="BZ526" s="5" t="n">
        <v>0</v>
      </c>
      <c r="CA526" s="5" t="n">
        <v>11.787</v>
      </c>
      <c r="CB526" s="5" t="n">
        <v>0</v>
      </c>
      <c r="CC526" s="5" t="n">
        <v>78.125</v>
      </c>
      <c r="CD526" s="5" t="n">
        <v>7.95</v>
      </c>
      <c r="CE526" s="5" t="n">
        <v>0</v>
      </c>
      <c r="CF526" s="5" t="n">
        <v>93.75</v>
      </c>
      <c r="CG526" s="5" t="n">
        <v>0.2</v>
      </c>
      <c r="CH526" s="5" t="n">
        <v>1</v>
      </c>
      <c r="CI526" s="5" t="n">
        <v>0</v>
      </c>
      <c r="CJ526" s="5" t="n">
        <v>0</v>
      </c>
      <c r="CK526" s="5" t="n">
        <v>0</v>
      </c>
      <c r="CL526" s="5" t="n">
        <v>0</v>
      </c>
      <c r="CM526" s="5" t="n">
        <v>0</v>
      </c>
      <c r="CN526" s="5" t="n">
        <v>0</v>
      </c>
      <c r="CO526" s="5" t="n">
        <v>0</v>
      </c>
      <c r="CP526" s="5" t="n">
        <v>0.186</v>
      </c>
      <c r="CQ526" s="5" t="n">
        <v>1.198</v>
      </c>
      <c r="CR526" s="5" t="n">
        <v>0</v>
      </c>
      <c r="CS526" s="5" t="n">
        <v>4.776</v>
      </c>
      <c r="CT526" s="5" t="n">
        <v>4.41</v>
      </c>
      <c r="CU526" s="5" t="n">
        <v>22.69</v>
      </c>
    </row>
    <row r="527">
      <c r="A527" s="5" t="inlineStr">
        <is>
          <t>MDA2022</t>
        </is>
      </c>
      <c r="B527" s="5" t="inlineStr">
        <is>
          <t>MDA</t>
        </is>
      </c>
      <c r="C527" s="5" t="inlineStr">
        <is>
          <t>MDA</t>
        </is>
      </c>
      <c r="D527" s="5" t="inlineStr">
        <is>
          <t>Moldova</t>
        </is>
      </c>
      <c r="E527" s="5" t="n">
        <v>2022</v>
      </c>
      <c r="F527" s="5" t="n">
        <v>0.2</v>
      </c>
      <c r="G527" s="5" t="n">
        <v>7.077</v>
      </c>
      <c r="H527" s="5" t="n">
        <v>1.235</v>
      </c>
      <c r="I527" s="5" t="n">
        <v>0</v>
      </c>
      <c r="J527" s="5" t="n">
        <v>7.077</v>
      </c>
      <c r="K527" s="5" t="n">
        <v>0</v>
      </c>
      <c r="L527" s="5" t="n">
        <v>1</v>
      </c>
      <c r="M527" s="5" t="n">
        <v>9.782999999999999</v>
      </c>
      <c r="N527" s="5" t="n">
        <v>3.704</v>
      </c>
      <c r="O527" s="5" t="n">
        <v>0</v>
      </c>
      <c r="P527" s="5" t="n">
        <v>9.782999999999999</v>
      </c>
      <c r="Q527" s="5" t="n">
        <v>0</v>
      </c>
      <c r="R527" s="5" t="n">
        <v>1</v>
      </c>
      <c r="S527" s="5" t="n">
        <v>13.25</v>
      </c>
      <c r="T527" s="5" t="n">
        <v>7.408</v>
      </c>
      <c r="U527" s="5" t="n">
        <v>0.196</v>
      </c>
      <c r="V527" s="5" t="n">
        <v>15.9</v>
      </c>
      <c r="W527" s="5" t="n">
        <v>0.2</v>
      </c>
      <c r="X527" s="5" t="n">
        <v>1</v>
      </c>
      <c r="Y527" s="5" t="n">
        <v>34.875</v>
      </c>
      <c r="Z527" s="5" t="n">
        <v>3.659</v>
      </c>
      <c r="AA527" s="5" t="n">
        <v>0.04</v>
      </c>
      <c r="AB527" s="5" t="n">
        <v>34.914</v>
      </c>
      <c r="AC527" s="5" t="n">
        <v>0</v>
      </c>
      <c r="AD527" s="5" t="n">
        <v>1</v>
      </c>
      <c r="AE527" s="5" t="n">
        <v>35.592</v>
      </c>
      <c r="AF527" s="5" t="n">
        <v>6.598</v>
      </c>
      <c r="AG527" s="5" t="n">
        <v>-0.023</v>
      </c>
      <c r="AH527" s="5" t="n">
        <v>35.569</v>
      </c>
      <c r="AI527" s="5" t="n">
        <v>0</v>
      </c>
      <c r="AJ527" s="5" t="n">
        <v>1</v>
      </c>
      <c r="AK527" s="5" t="n">
        <v>38.086</v>
      </c>
      <c r="AL527" s="5" t="n">
        <v>18.187</v>
      </c>
      <c r="AM527" s="5" t="n">
        <v>-2.101</v>
      </c>
      <c r="AN527" s="5" t="n">
        <v>38.864</v>
      </c>
      <c r="AO527" s="5" t="n">
        <v>0</v>
      </c>
      <c r="AP527" s="5" t="n">
        <v>1</v>
      </c>
      <c r="AQ527" s="5" t="n">
        <v>0.861</v>
      </c>
      <c r="AR527" s="5" t="n">
        <v>0.123</v>
      </c>
      <c r="AS527" s="5" t="n">
        <v>0.296</v>
      </c>
      <c r="AT527" s="5" t="n">
        <v>1.388</v>
      </c>
      <c r="AU527" s="5" t="n">
        <v>0.2</v>
      </c>
      <c r="AV527" s="5" t="n">
        <v>1</v>
      </c>
      <c r="AW527" s="5" t="n">
        <v>0.986</v>
      </c>
      <c r="AX527" s="5" t="n">
        <v>0.123</v>
      </c>
      <c r="AY527" s="5" t="n">
        <v>0.144</v>
      </c>
      <c r="AZ527" s="5" t="n">
        <v>1.356</v>
      </c>
      <c r="BA527" s="5" t="n">
        <v>0.2</v>
      </c>
      <c r="BB527" s="5" t="n">
        <v>1</v>
      </c>
      <c r="BC527" s="5" t="n">
        <v>0.598</v>
      </c>
      <c r="BD527" s="5" t="n">
        <v>0.123</v>
      </c>
      <c r="BE527" s="5" t="n">
        <v>0.179</v>
      </c>
      <c r="BF527" s="5" t="n">
        <v>0.839</v>
      </c>
      <c r="BG527" s="5" t="n">
        <v>0.08</v>
      </c>
      <c r="BH527" s="5" t="n">
        <v>1</v>
      </c>
      <c r="BI527" s="5" t="n">
        <v>0.612</v>
      </c>
      <c r="BJ527" s="5" t="n">
        <v>0.123</v>
      </c>
      <c r="BK527" s="5" t="n">
        <v>0.008999999999999999</v>
      </c>
      <c r="BL527" s="5" t="n">
        <v>0.735</v>
      </c>
      <c r="BM527" s="5" t="n">
        <v>0.2</v>
      </c>
      <c r="BN527" s="5" t="n">
        <v>1</v>
      </c>
      <c r="BO527" s="5" t="n">
        <v>0</v>
      </c>
      <c r="BP527" s="5" t="n">
        <v>0</v>
      </c>
      <c r="BQ527" s="5" t="n">
        <v>0.123</v>
      </c>
      <c r="BR527" s="5" t="n">
        <v>0</v>
      </c>
      <c r="BS527" s="5" t="n">
        <v>1</v>
      </c>
      <c r="BT527" s="5" t="n">
        <v>0</v>
      </c>
      <c r="BU527" s="5" t="n">
        <v>0</v>
      </c>
      <c r="BV527" s="5" t="n">
        <v>0.15</v>
      </c>
      <c r="BW527" s="5" t="n">
        <v>0</v>
      </c>
      <c r="BX527" s="5" t="n">
        <v>1</v>
      </c>
      <c r="BY527" s="5" t="n">
        <v>12.729</v>
      </c>
      <c r="BZ527" s="5" t="n">
        <v>0</v>
      </c>
      <c r="CA527" s="5" t="n">
        <v>12.729</v>
      </c>
      <c r="CB527" s="5" t="n">
        <v>0</v>
      </c>
      <c r="CC527" s="5" t="n">
        <v>97.90000000000001</v>
      </c>
      <c r="CD527" s="5" t="n">
        <v>7.95</v>
      </c>
      <c r="CE527" s="5" t="n">
        <v>1.449</v>
      </c>
      <c r="CF527" s="5" t="n">
        <v>117.48</v>
      </c>
      <c r="CG527" s="5" t="n">
        <v>0.2</v>
      </c>
      <c r="CH527" s="5" t="n">
        <v>1</v>
      </c>
      <c r="CI527" s="5" t="n">
        <v>0</v>
      </c>
      <c r="CJ527" s="5" t="n">
        <v>0</v>
      </c>
      <c r="CK527" s="5" t="n">
        <v>0</v>
      </c>
      <c r="CL527" s="5" t="n">
        <v>0</v>
      </c>
      <c r="CM527" s="5" t="n">
        <v>0</v>
      </c>
      <c r="CN527" s="5" t="n">
        <v>0</v>
      </c>
      <c r="CO527" s="5" t="n">
        <v>0</v>
      </c>
      <c r="CP527" s="5" t="n">
        <v>0</v>
      </c>
      <c r="CQ527" s="5" t="n">
        <v>1.294</v>
      </c>
      <c r="CR527" s="5" t="n">
        <v>0</v>
      </c>
      <c r="CS527" s="5" t="n">
        <v>5.158</v>
      </c>
      <c r="CT527" s="5" t="n">
        <v>5.842</v>
      </c>
      <c r="CU527" s="5" t="n">
        <v>25.012</v>
      </c>
    </row>
    <row r="528">
      <c r="A528" s="5" t="inlineStr">
        <is>
          <t>MDA2023</t>
        </is>
      </c>
      <c r="B528" s="5" t="inlineStr">
        <is>
          <t>MDA</t>
        </is>
      </c>
      <c r="C528" s="5" t="inlineStr">
        <is>
          <t>MDA</t>
        </is>
      </c>
      <c r="D528" s="5" t="inlineStr">
        <is>
          <t>Moldova</t>
        </is>
      </c>
      <c r="E528" s="5" t="n">
        <v>2023</v>
      </c>
      <c r="F528" s="5" t="n">
        <v>0.2</v>
      </c>
      <c r="G528" s="5" t="n">
        <v>4.618</v>
      </c>
      <c r="H528" s="5" t="n">
        <v>1.255</v>
      </c>
      <c r="I528" s="5" t="n">
        <v>0</v>
      </c>
      <c r="J528" s="5" t="n">
        <v>4.618</v>
      </c>
      <c r="K528" s="5" t="n">
        <v>0</v>
      </c>
      <c r="L528" s="5" t="n">
        <v>1</v>
      </c>
      <c r="M528" s="5" t="n">
        <v>7.663</v>
      </c>
      <c r="N528" s="5" t="n">
        <v>3.764</v>
      </c>
      <c r="O528" s="5" t="n">
        <v>0</v>
      </c>
      <c r="P528" s="5" t="n">
        <v>7.663</v>
      </c>
      <c r="Q528" s="5" t="n">
        <v>0</v>
      </c>
      <c r="R528" s="5" t="n">
        <v>1</v>
      </c>
      <c r="S528" s="5" t="n">
        <v>10.89</v>
      </c>
      <c r="T528" s="5" t="n">
        <v>7.527</v>
      </c>
      <c r="U528" s="5" t="n">
        <v>0.241</v>
      </c>
      <c r="V528" s="5" t="n">
        <v>13.068</v>
      </c>
      <c r="W528" s="5" t="n">
        <v>0.2</v>
      </c>
      <c r="X528" s="5" t="n">
        <v>1</v>
      </c>
      <c r="Y528" s="5" t="n">
        <v>39.349</v>
      </c>
      <c r="Z528" s="5" t="n">
        <v>4.408</v>
      </c>
      <c r="AA528" s="5" t="n">
        <v>-0.002</v>
      </c>
      <c r="AB528" s="5" t="n">
        <v>39.347</v>
      </c>
      <c r="AC528" s="5" t="n">
        <v>0</v>
      </c>
      <c r="AD528" s="5" t="n">
        <v>1</v>
      </c>
      <c r="AE528" s="5" t="n">
        <v>40.519</v>
      </c>
      <c r="AF528" s="5" t="n">
        <v>8.07</v>
      </c>
      <c r="AG528" s="5" t="n">
        <v>-0.001</v>
      </c>
      <c r="AH528" s="5" t="n">
        <v>40.518</v>
      </c>
      <c r="AI528" s="5" t="n">
        <v>0</v>
      </c>
      <c r="AJ528" s="5" t="n">
        <v>1</v>
      </c>
      <c r="AK528" s="5" t="n">
        <v>43.54</v>
      </c>
      <c r="AL528" s="5" t="n">
        <v>21.569</v>
      </c>
      <c r="AM528" s="5" t="n">
        <v>-1.995</v>
      </c>
      <c r="AN528" s="5" t="n">
        <v>44.869</v>
      </c>
      <c r="AO528" s="5" t="n">
        <v>0</v>
      </c>
      <c r="AP528" s="5" t="n">
        <v>1</v>
      </c>
      <c r="AQ528" s="5" t="n">
        <v>0.76</v>
      </c>
      <c r="AR528" s="5" t="n">
        <v>0.129</v>
      </c>
      <c r="AS528" s="5" t="n">
        <v>0.358</v>
      </c>
      <c r="AT528" s="5" t="n">
        <v>1.342</v>
      </c>
      <c r="AU528" s="5" t="n">
        <v>0.2</v>
      </c>
      <c r="AV528" s="5" t="n">
        <v>1</v>
      </c>
      <c r="AW528" s="5" t="n">
        <v>0.8110000000000001</v>
      </c>
      <c r="AX528" s="5" t="n">
        <v>0.129</v>
      </c>
      <c r="AY528" s="5" t="n">
        <v>0.18</v>
      </c>
      <c r="AZ528" s="5" t="n">
        <v>1.19</v>
      </c>
      <c r="BA528" s="5" t="n">
        <v>0.2</v>
      </c>
      <c r="BB528" s="5" t="n">
        <v>1</v>
      </c>
      <c r="BC528" s="5" t="n">
        <v>0.535</v>
      </c>
      <c r="BD528" s="5" t="n">
        <v>0.129</v>
      </c>
      <c r="BE528" s="5" t="n">
        <v>0.21</v>
      </c>
      <c r="BF528" s="5" t="n">
        <v>0.804</v>
      </c>
      <c r="BG528" s="5" t="n">
        <v>0.08</v>
      </c>
      <c r="BH528" s="5" t="n">
        <v>1</v>
      </c>
      <c r="BI528" s="5" t="n">
        <v>0.579</v>
      </c>
      <c r="BJ528" s="5" t="n">
        <v>0.129</v>
      </c>
      <c r="BK528" s="5" t="n">
        <v>0.013</v>
      </c>
      <c r="BL528" s="5" t="n">
        <v>0.695</v>
      </c>
      <c r="BM528" s="5" t="n">
        <v>0.2</v>
      </c>
      <c r="BN528" s="5" t="n">
        <v>1</v>
      </c>
      <c r="BO528" s="5" t="n">
        <v>0</v>
      </c>
      <c r="BP528" s="5" t="n">
        <v>0</v>
      </c>
      <c r="BQ528" s="5" t="n">
        <v>0.121</v>
      </c>
      <c r="BR528" s="5" t="n">
        <v>0</v>
      </c>
      <c r="BS528" s="5" t="n">
        <v>1</v>
      </c>
      <c r="BT528" s="5" t="n">
        <v>0</v>
      </c>
      <c r="BU528" s="5" t="n">
        <v>0.002</v>
      </c>
      <c r="BV528" s="5" t="n">
        <v>0.168</v>
      </c>
      <c r="BW528" s="5" t="n">
        <v>0</v>
      </c>
      <c r="BX528" s="5" t="n">
        <v>1</v>
      </c>
      <c r="BY528" s="5" t="n">
        <v>13.254</v>
      </c>
      <c r="BZ528" s="5" t="n">
        <v>0</v>
      </c>
      <c r="CA528" s="5" t="n">
        <v>13.254</v>
      </c>
      <c r="CB528" s="5" t="n">
        <v>0</v>
      </c>
      <c r="CC528" s="5" t="n">
        <v>83.248</v>
      </c>
      <c r="CD528" s="5" t="n">
        <v>7.95</v>
      </c>
      <c r="CE528" s="5" t="n">
        <v>1.843</v>
      </c>
      <c r="CF528" s="5" t="n">
        <v>99.898</v>
      </c>
      <c r="CG528" s="5" t="n">
        <v>0.2</v>
      </c>
      <c r="CH528" s="5" t="n">
        <v>1</v>
      </c>
      <c r="CI528" s="5" t="n">
        <v>0</v>
      </c>
      <c r="CJ528" s="5" t="n">
        <v>0</v>
      </c>
      <c r="CK528" s="5" t="n">
        <v>0</v>
      </c>
      <c r="CL528" s="5" t="n">
        <v>0</v>
      </c>
      <c r="CM528" s="5" t="n">
        <v>0</v>
      </c>
      <c r="CN528" s="5" t="n">
        <v>0</v>
      </c>
      <c r="CO528" s="5" t="n">
        <v>0</v>
      </c>
      <c r="CP528" s="5" t="n">
        <v>0.048</v>
      </c>
      <c r="CQ528" s="5" t="n">
        <v>1.348</v>
      </c>
      <c r="CR528" s="5" t="n">
        <v>0</v>
      </c>
      <c r="CS528" s="5" t="n">
        <v>5.37</v>
      </c>
      <c r="CT528" s="5" t="n">
        <v>3.466</v>
      </c>
      <c r="CU528" s="5" t="n">
        <v>12.34</v>
      </c>
    </row>
    <row r="529">
      <c r="A529" s="5" t="inlineStr">
        <is>
          <t>MDA2024</t>
        </is>
      </c>
      <c r="B529" s="5" t="inlineStr">
        <is>
          <t>MDA</t>
        </is>
      </c>
      <c r="C529" s="5" t="inlineStr">
        <is>
          <t>MDA</t>
        </is>
      </c>
      <c r="D529" s="5" t="inlineStr">
        <is>
          <t>Moldova</t>
        </is>
      </c>
      <c r="E529" s="5" t="n">
        <v>2024</v>
      </c>
      <c r="F529" s="5" t="n">
        <v>0.2</v>
      </c>
      <c r="G529" s="5" t="n">
        <v>4.239</v>
      </c>
      <c r="H529" s="5" t="n">
        <v>1.292</v>
      </c>
      <c r="I529" s="5" t="n">
        <v>0</v>
      </c>
      <c r="J529" s="5" t="n">
        <v>4.239</v>
      </c>
      <c r="K529" s="5" t="n">
        <v>0</v>
      </c>
      <c r="L529" s="5" t="n">
        <v>1</v>
      </c>
      <c r="M529" s="5" t="n">
        <v>6.942</v>
      </c>
      <c r="N529" s="5" t="n">
        <v>3.875</v>
      </c>
      <c r="O529" s="5" t="n">
        <v>0</v>
      </c>
      <c r="P529" s="5" t="n">
        <v>6.942</v>
      </c>
      <c r="Q529" s="5" t="n">
        <v>0</v>
      </c>
      <c r="R529" s="5" t="n">
        <v>1</v>
      </c>
      <c r="S529" s="5" t="n">
        <v>10.697</v>
      </c>
      <c r="T529" s="5" t="n">
        <v>7.749</v>
      </c>
      <c r="U529" s="5" t="n">
        <v>0.291</v>
      </c>
      <c r="V529" s="5" t="n">
        <v>12.836</v>
      </c>
      <c r="W529" s="5" t="n">
        <v>0.2</v>
      </c>
      <c r="X529" s="5" t="n">
        <v>1</v>
      </c>
      <c r="Y529" s="5" t="n">
        <v>20.206</v>
      </c>
      <c r="Z529" s="5" t="n">
        <v>2.551</v>
      </c>
      <c r="AA529" s="5" t="n">
        <v>-0.002</v>
      </c>
      <c r="AB529" s="5" t="n">
        <v>20.204</v>
      </c>
      <c r="AC529" s="5" t="n">
        <v>0</v>
      </c>
      <c r="AD529" s="5" t="n">
        <v>1</v>
      </c>
      <c r="AE529" s="5" t="n">
        <v>22.26</v>
      </c>
      <c r="AF529" s="5" t="n">
        <v>4.876</v>
      </c>
      <c r="AG529" s="5" t="n">
        <v>-0.001</v>
      </c>
      <c r="AH529" s="5" t="n">
        <v>22.259</v>
      </c>
      <c r="AI529" s="5" t="n">
        <v>0</v>
      </c>
      <c r="AJ529" s="5" t="n">
        <v>1</v>
      </c>
      <c r="AK529" s="5" t="n">
        <v>27.474</v>
      </c>
      <c r="AL529" s="5" t="n">
        <v>13.974</v>
      </c>
      <c r="AM529" s="5" t="n">
        <v>-0.584</v>
      </c>
      <c r="AN529" s="5" t="n">
        <v>29.041</v>
      </c>
      <c r="AO529" s="5" t="n">
        <v>0</v>
      </c>
      <c r="AP529" s="5" t="n">
        <v>1</v>
      </c>
      <c r="AQ529" s="5" t="n">
        <v>0.724</v>
      </c>
      <c r="AR529" s="5" t="n">
        <v>0.132</v>
      </c>
      <c r="AS529" s="5" t="n">
        <v>0.41</v>
      </c>
      <c r="AT529" s="5" t="n">
        <v>1.362</v>
      </c>
      <c r="AU529" s="5" t="n">
        <v>0.2</v>
      </c>
      <c r="AV529" s="5" t="n">
        <v>1</v>
      </c>
      <c r="AW529" s="5" t="n">
        <v>0.75</v>
      </c>
      <c r="AX529" s="5" t="n">
        <v>0.132</v>
      </c>
      <c r="AY529" s="5" t="n">
        <v>0.217</v>
      </c>
      <c r="AZ529" s="5" t="n">
        <v>1.161</v>
      </c>
      <c r="BA529" s="5" t="n">
        <v>0.2</v>
      </c>
      <c r="BB529" s="5" t="n">
        <v>1</v>
      </c>
      <c r="BC529" s="5" t="n">
        <v>0.513</v>
      </c>
      <c r="BD529" s="5" t="n">
        <v>0.132</v>
      </c>
      <c r="BE529" s="5" t="n">
        <v>0.212</v>
      </c>
      <c r="BF529" s="5" t="n">
        <v>0.783</v>
      </c>
      <c r="BG529" s="5" t="n">
        <v>0.08</v>
      </c>
      <c r="BH529" s="5" t="n">
        <v>1</v>
      </c>
      <c r="BI529" s="5" t="n">
        <v>0.591</v>
      </c>
      <c r="BJ529" s="5" t="n">
        <v>0.132</v>
      </c>
      <c r="BK529" s="5" t="n">
        <v>0.016</v>
      </c>
      <c r="BL529" s="5" t="n">
        <v>0.71</v>
      </c>
      <c r="BM529" s="5" t="n">
        <v>0.2</v>
      </c>
      <c r="BN529" s="5" t="n">
        <v>1</v>
      </c>
      <c r="BO529" s="5" t="n">
        <v>0</v>
      </c>
      <c r="BP529" s="5" t="n">
        <v>0</v>
      </c>
      <c r="BQ529" s="5" t="n">
        <v>0.095</v>
      </c>
      <c r="BR529" s="5" t="n">
        <v>0</v>
      </c>
      <c r="BS529" s="5" t="n">
        <v>1</v>
      </c>
      <c r="BT529" s="5" t="n">
        <v>0</v>
      </c>
      <c r="BU529" s="5" t="n">
        <v>0.002</v>
      </c>
      <c r="BV529" s="5" t="n">
        <v>0.14</v>
      </c>
      <c r="BW529" s="5" t="n">
        <v>0</v>
      </c>
      <c r="BX529" s="5" t="n">
        <v>1</v>
      </c>
      <c r="BY529" s="5" t="n">
        <v>13.646</v>
      </c>
      <c r="BZ529" s="5" t="n">
        <v>0</v>
      </c>
      <c r="CA529" s="5" t="n">
        <v>13.646</v>
      </c>
      <c r="CB529" s="5" t="n">
        <v>0</v>
      </c>
      <c r="CC529" s="5" t="n">
        <v>82.58799999999999</v>
      </c>
      <c r="CD529" s="5" t="n">
        <v>7.95</v>
      </c>
      <c r="CE529" s="5" t="n">
        <v>2.25</v>
      </c>
      <c r="CF529" s="5" t="n">
        <v>99.10599999999999</v>
      </c>
      <c r="CG529" s="5" t="n">
        <v>0.2</v>
      </c>
      <c r="CH529" s="5" t="n">
        <v>1</v>
      </c>
      <c r="CI529" s="5" t="n">
        <v>0</v>
      </c>
      <c r="CJ529" s="5" t="n">
        <v>0</v>
      </c>
      <c r="CK529" s="5" t="n">
        <v>0</v>
      </c>
      <c r="CL529" s="5" t="n">
        <v>0</v>
      </c>
      <c r="CM529" s="5" t="n">
        <v>0</v>
      </c>
      <c r="CN529" s="5" t="n">
        <v>0</v>
      </c>
      <c r="CO529" s="5" t="n">
        <v>0</v>
      </c>
      <c r="CP529" s="5" t="n">
        <v>0.048</v>
      </c>
      <c r="CQ529" s="5" t="n">
        <v>1.387</v>
      </c>
      <c r="CR529" s="5" t="n">
        <v>0</v>
      </c>
      <c r="CS529" s="5" t="n">
        <v>5.529</v>
      </c>
      <c r="CT529" s="5" t="n">
        <v>3.027</v>
      </c>
      <c r="CU529" s="5" t="n">
        <v>10.432</v>
      </c>
    </row>
    <row r="530">
      <c r="A530" s="5" t="inlineStr">
        <is>
          <t>MCO2021</t>
        </is>
      </c>
      <c r="B530" s="5" t="inlineStr">
        <is>
          <t>MCO</t>
        </is>
      </c>
      <c r="C530" s="5" t="inlineStr">
        <is>
          <t>MCO</t>
        </is>
      </c>
      <c r="D530" s="5" t="inlineStr">
        <is>
          <t>Monaco</t>
        </is>
      </c>
      <c r="E530" s="5" t="n">
        <v>2021</v>
      </c>
      <c r="F530" s="5" t="n">
        <v>0.2</v>
      </c>
      <c r="G530" s="5" t="n">
        <v>5.553</v>
      </c>
      <c r="H530" s="5" t="n">
        <v>1.143</v>
      </c>
      <c r="I530" s="5" t="n">
        <v>0</v>
      </c>
      <c r="J530" s="5" t="n">
        <v>5.553</v>
      </c>
      <c r="K530" s="5" t="n">
        <v>0</v>
      </c>
      <c r="L530" s="5" t="n">
        <v>1</v>
      </c>
      <c r="M530" s="5" t="n">
        <v>7.964</v>
      </c>
      <c r="N530" s="5" t="n">
        <v>3.43</v>
      </c>
      <c r="O530" s="5" t="n">
        <v>0</v>
      </c>
      <c r="P530" s="5" t="n">
        <v>7.964</v>
      </c>
      <c r="Q530" s="5" t="n">
        <v>0</v>
      </c>
      <c r="R530" s="5" t="n">
        <v>1</v>
      </c>
      <c r="S530" s="5" t="n">
        <v>11.27</v>
      </c>
      <c r="T530" s="5" t="n">
        <v>6.86</v>
      </c>
      <c r="U530" s="5" t="n">
        <v>0</v>
      </c>
      <c r="V530" s="5" t="n">
        <v>13.524</v>
      </c>
      <c r="W530" s="5" t="n">
        <v>0.2</v>
      </c>
      <c r="X530" s="5" t="n">
        <v>1</v>
      </c>
      <c r="Y530" s="5" t="n">
        <v>16.305</v>
      </c>
      <c r="Z530" s="5" t="n">
        <v>2.204</v>
      </c>
      <c r="AA530" s="5" t="n">
        <v>0</v>
      </c>
      <c r="AB530" s="5" t="n">
        <v>16.305</v>
      </c>
      <c r="AC530" s="5" t="n">
        <v>0</v>
      </c>
      <c r="AD530" s="5" t="n">
        <v>1</v>
      </c>
      <c r="AE530" s="5" t="n">
        <v>17.449</v>
      </c>
      <c r="AF530" s="5" t="n">
        <v>4.08</v>
      </c>
      <c r="AG530" s="5" t="n">
        <v>0</v>
      </c>
      <c r="AH530" s="5" t="n">
        <v>17.449</v>
      </c>
      <c r="AI530" s="5" t="n">
        <v>0</v>
      </c>
      <c r="AJ530" s="5" t="n">
        <v>1</v>
      </c>
      <c r="AK530" s="5" t="n">
        <v>24.309</v>
      </c>
      <c r="AL530" s="5" t="n">
        <v>12.947</v>
      </c>
      <c r="AM530" s="5" t="n">
        <v>0</v>
      </c>
      <c r="AN530" s="5" t="n">
        <v>29.17</v>
      </c>
      <c r="AO530" s="5" t="n">
        <v>0.2</v>
      </c>
      <c r="AP530" s="5" t="n">
        <v>1</v>
      </c>
      <c r="AQ530" s="5" t="n">
        <v>0.619</v>
      </c>
      <c r="AR530" s="5" t="n">
        <v>0.114</v>
      </c>
      <c r="AS530" s="5" t="n">
        <v>0</v>
      </c>
      <c r="AT530" s="5" t="n">
        <v>0.743</v>
      </c>
      <c r="AU530" s="5" t="n">
        <v>0.2</v>
      </c>
      <c r="AV530" s="5" t="n">
        <v>1</v>
      </c>
      <c r="AW530" s="5" t="n">
        <v>0.599</v>
      </c>
      <c r="AX530" s="5" t="n">
        <v>0.114</v>
      </c>
      <c r="AY530" s="5" t="n">
        <v>0</v>
      </c>
      <c r="AZ530" s="5" t="n">
        <v>0.719</v>
      </c>
      <c r="BA530" s="5" t="n">
        <v>0.2</v>
      </c>
      <c r="BB530" s="5" t="n">
        <v>1</v>
      </c>
      <c r="BC530" s="5" t="n">
        <v>0.439</v>
      </c>
      <c r="BD530" s="5" t="n">
        <v>0.114</v>
      </c>
      <c r="BE530" s="5" t="n">
        <v>0</v>
      </c>
      <c r="BF530" s="5" t="n">
        <v>0.527</v>
      </c>
      <c r="BG530" s="5" t="n">
        <v>0.2</v>
      </c>
      <c r="BH530" s="5" t="n">
        <v>1</v>
      </c>
      <c r="BI530" s="5" t="n">
        <v>0.505</v>
      </c>
      <c r="BJ530" s="5" t="n">
        <v>0.114</v>
      </c>
      <c r="BK530" s="5" t="n">
        <v>0</v>
      </c>
      <c r="BL530" s="5" t="n">
        <v>0.606</v>
      </c>
      <c r="BM530" s="5" t="n">
        <v>0.2</v>
      </c>
      <c r="BN530" s="5" t="n">
        <v>1</v>
      </c>
      <c r="BO530" s="5" t="n">
        <v>0</v>
      </c>
      <c r="BP530" s="5" t="n">
        <v>0</v>
      </c>
      <c r="BQ530" s="5" t="n">
        <v>0</v>
      </c>
      <c r="BR530" s="5" t="n">
        <v>0</v>
      </c>
      <c r="BS530" s="5" t="n">
        <v>1</v>
      </c>
      <c r="BT530" s="5" t="n">
        <v>0</v>
      </c>
      <c r="BU530" s="5" t="n">
        <v>0</v>
      </c>
      <c r="BV530" s="5" t="n">
        <v>0</v>
      </c>
      <c r="BW530" s="5" t="n">
        <v>0.2</v>
      </c>
      <c r="BX530" s="5" t="n">
        <v>1</v>
      </c>
      <c r="BY530" s="5" t="n">
        <v>11.787</v>
      </c>
      <c r="BZ530" s="5" t="n">
        <v>0</v>
      </c>
      <c r="CA530" s="5" t="n">
        <v>11.787</v>
      </c>
      <c r="CB530" s="5" t="n">
        <v>0</v>
      </c>
      <c r="CC530" s="5" t="n">
        <v>78.125</v>
      </c>
      <c r="CD530" s="5" t="n">
        <v>7.95</v>
      </c>
      <c r="CE530" s="5" t="n">
        <v>0</v>
      </c>
      <c r="CF530" s="5" t="n">
        <v>93.75</v>
      </c>
      <c r="CG530" s="5" t="n">
        <v>0.2</v>
      </c>
      <c r="CH530" s="5" t="n">
        <v>1</v>
      </c>
      <c r="CI530" s="5" t="n">
        <v>0</v>
      </c>
      <c r="CJ530" s="5" t="n">
        <v>0</v>
      </c>
      <c r="CK530" s="5" t="n">
        <v>0</v>
      </c>
      <c r="CL530" s="5" t="n">
        <v>0</v>
      </c>
      <c r="CM530" s="5" t="n">
        <v>0</v>
      </c>
      <c r="CN530" s="5" t="n">
        <v>0</v>
      </c>
      <c r="CO530" s="5" t="n">
        <v>0</v>
      </c>
      <c r="CP530" s="5" t="n">
        <v>0</v>
      </c>
      <c r="CQ530" s="5" t="n">
        <v>1.198</v>
      </c>
      <c r="CR530" s="5" t="n">
        <v>0</v>
      </c>
      <c r="CS530" s="5" t="n">
        <v>4.776</v>
      </c>
      <c r="CT530" s="5" t="n">
        <v>4.41</v>
      </c>
      <c r="CU530" s="5" t="n">
        <v>15.162</v>
      </c>
    </row>
    <row r="531">
      <c r="A531" s="5" t="inlineStr">
        <is>
          <t>MCO2022</t>
        </is>
      </c>
      <c r="B531" s="5" t="inlineStr">
        <is>
          <t>MCO</t>
        </is>
      </c>
      <c r="C531" s="5" t="inlineStr">
        <is>
          <t>MCO</t>
        </is>
      </c>
      <c r="D531" s="5" t="inlineStr">
        <is>
          <t>Monaco</t>
        </is>
      </c>
      <c r="E531" s="5" t="n">
        <v>2022</v>
      </c>
      <c r="F531" s="5" t="n">
        <v>0.2</v>
      </c>
      <c r="G531" s="5" t="n">
        <v>7.077</v>
      </c>
      <c r="H531" s="5" t="n">
        <v>1.235</v>
      </c>
      <c r="I531" s="5" t="n">
        <v>0</v>
      </c>
      <c r="J531" s="5" t="n">
        <v>7.077</v>
      </c>
      <c r="K531" s="5" t="n">
        <v>0</v>
      </c>
      <c r="L531" s="5" t="n">
        <v>1</v>
      </c>
      <c r="M531" s="5" t="n">
        <v>9.782999999999999</v>
      </c>
      <c r="N531" s="5" t="n">
        <v>3.704</v>
      </c>
      <c r="O531" s="5" t="n">
        <v>0</v>
      </c>
      <c r="P531" s="5" t="n">
        <v>9.782999999999999</v>
      </c>
      <c r="Q531" s="5" t="n">
        <v>0</v>
      </c>
      <c r="R531" s="5" t="n">
        <v>1</v>
      </c>
      <c r="S531" s="5" t="n">
        <v>13.25</v>
      </c>
      <c r="T531" s="5" t="n">
        <v>7.408</v>
      </c>
      <c r="U531" s="5" t="n">
        <v>0.196</v>
      </c>
      <c r="V531" s="5" t="n">
        <v>15.9</v>
      </c>
      <c r="W531" s="5" t="n">
        <v>0.2</v>
      </c>
      <c r="X531" s="5" t="n">
        <v>1</v>
      </c>
      <c r="Y531" s="5" t="n">
        <v>32.56</v>
      </c>
      <c r="Z531" s="5" t="n">
        <v>4.401</v>
      </c>
      <c r="AA531" s="5" t="n">
        <v>0</v>
      </c>
      <c r="AB531" s="5" t="n">
        <v>32.56</v>
      </c>
      <c r="AC531" s="5" t="n">
        <v>0</v>
      </c>
      <c r="AD531" s="5" t="n">
        <v>1</v>
      </c>
      <c r="AE531" s="5" t="n">
        <v>33.795</v>
      </c>
      <c r="AF531" s="5" t="n">
        <v>7.902</v>
      </c>
      <c r="AG531" s="5" t="n">
        <v>0</v>
      </c>
      <c r="AH531" s="5" t="n">
        <v>33.795</v>
      </c>
      <c r="AI531" s="5" t="n">
        <v>0</v>
      </c>
      <c r="AJ531" s="5" t="n">
        <v>1</v>
      </c>
      <c r="AK531" s="5" t="n">
        <v>41.203</v>
      </c>
      <c r="AL531" s="5" t="n">
        <v>21.945</v>
      </c>
      <c r="AM531" s="5" t="n">
        <v>0.61</v>
      </c>
      <c r="AN531" s="5" t="n">
        <v>49.444</v>
      </c>
      <c r="AO531" s="5" t="n">
        <v>0.2</v>
      </c>
      <c r="AP531" s="5" t="n">
        <v>1</v>
      </c>
      <c r="AQ531" s="5" t="n">
        <v>0.861</v>
      </c>
      <c r="AR531" s="5" t="n">
        <v>0.123</v>
      </c>
      <c r="AS531" s="5" t="n">
        <v>0.013</v>
      </c>
      <c r="AT531" s="5" t="n">
        <v>1.033</v>
      </c>
      <c r="AU531" s="5" t="n">
        <v>0.2</v>
      </c>
      <c r="AV531" s="5" t="n">
        <v>1</v>
      </c>
      <c r="AW531" s="5" t="n">
        <v>0.986</v>
      </c>
      <c r="AX531" s="5" t="n">
        <v>0.123</v>
      </c>
      <c r="AY531" s="5" t="n">
        <v>0.015</v>
      </c>
      <c r="AZ531" s="5" t="n">
        <v>1.183</v>
      </c>
      <c r="BA531" s="5" t="n">
        <v>0.2</v>
      </c>
      <c r="BB531" s="5" t="n">
        <v>1</v>
      </c>
      <c r="BC531" s="5" t="n">
        <v>0.598</v>
      </c>
      <c r="BD531" s="5" t="n">
        <v>0.123</v>
      </c>
      <c r="BE531" s="5" t="n">
        <v>0.008999999999999999</v>
      </c>
      <c r="BF531" s="5" t="n">
        <v>0.717</v>
      </c>
      <c r="BG531" s="5" t="n">
        <v>0.2</v>
      </c>
      <c r="BH531" s="5" t="n">
        <v>1</v>
      </c>
      <c r="BI531" s="5" t="n">
        <v>0.612</v>
      </c>
      <c r="BJ531" s="5" t="n">
        <v>0.123</v>
      </c>
      <c r="BK531" s="5" t="n">
        <v>0.008999999999999999</v>
      </c>
      <c r="BL531" s="5" t="n">
        <v>0.735</v>
      </c>
      <c r="BM531" s="5" t="n">
        <v>0.2</v>
      </c>
      <c r="BN531" s="5" t="n">
        <v>1</v>
      </c>
      <c r="BO531" s="5" t="n">
        <v>0</v>
      </c>
      <c r="BP531" s="5" t="n">
        <v>0</v>
      </c>
      <c r="BQ531" s="5" t="n">
        <v>0</v>
      </c>
      <c r="BR531" s="5" t="n">
        <v>0</v>
      </c>
      <c r="BS531" s="5" t="n">
        <v>1</v>
      </c>
      <c r="BT531" s="5" t="n">
        <v>0</v>
      </c>
      <c r="BU531" s="5" t="n">
        <v>0</v>
      </c>
      <c r="BV531" s="5" t="n">
        <v>0</v>
      </c>
      <c r="BW531" s="5" t="n">
        <v>0.2</v>
      </c>
      <c r="BX531" s="5" t="n">
        <v>1</v>
      </c>
      <c r="BY531" s="5" t="n">
        <v>12.729</v>
      </c>
      <c r="BZ531" s="5" t="n">
        <v>0</v>
      </c>
      <c r="CA531" s="5" t="n">
        <v>12.729</v>
      </c>
      <c r="CB531" s="5" t="n">
        <v>0</v>
      </c>
      <c r="CC531" s="5" t="n">
        <v>97.90000000000001</v>
      </c>
      <c r="CD531" s="5" t="n">
        <v>7.95</v>
      </c>
      <c r="CE531" s="5" t="n">
        <v>1.449</v>
      </c>
      <c r="CF531" s="5" t="n">
        <v>117.48</v>
      </c>
      <c r="CG531" s="5" t="n">
        <v>0.2</v>
      </c>
      <c r="CH531" s="5" t="n">
        <v>1</v>
      </c>
      <c r="CI531" s="5" t="n">
        <v>0</v>
      </c>
      <c r="CJ531" s="5" t="n">
        <v>0</v>
      </c>
      <c r="CK531" s="5" t="n">
        <v>0</v>
      </c>
      <c r="CL531" s="5" t="n">
        <v>0</v>
      </c>
      <c r="CM531" s="5" t="n">
        <v>0</v>
      </c>
      <c r="CN531" s="5" t="n">
        <v>0</v>
      </c>
      <c r="CO531" s="5" t="n">
        <v>0</v>
      </c>
      <c r="CP531" s="5" t="n">
        <v>0</v>
      </c>
      <c r="CQ531" s="5" t="n">
        <v>1.294</v>
      </c>
      <c r="CR531" s="5" t="n">
        <v>0</v>
      </c>
      <c r="CS531" s="5" t="n">
        <v>5.158</v>
      </c>
      <c r="CT531" s="5" t="n">
        <v>5.842</v>
      </c>
      <c r="CU531" s="5" t="n">
        <v>31.326</v>
      </c>
    </row>
    <row r="532">
      <c r="A532" s="5" t="inlineStr">
        <is>
          <t>MCO2023</t>
        </is>
      </c>
      <c r="B532" s="5" t="inlineStr">
        <is>
          <t>MCO</t>
        </is>
      </c>
      <c r="C532" s="5" t="inlineStr">
        <is>
          <t>MCO</t>
        </is>
      </c>
      <c r="D532" s="5" t="inlineStr">
        <is>
          <t>Monaco</t>
        </is>
      </c>
      <c r="E532" s="5" t="n">
        <v>2023</v>
      </c>
      <c r="F532" s="5" t="n">
        <v>0.2</v>
      </c>
      <c r="G532" s="5" t="n">
        <v>4.752</v>
      </c>
      <c r="H532" s="5" t="n">
        <v>1.286</v>
      </c>
      <c r="I532" s="5" t="n">
        <v>0</v>
      </c>
      <c r="J532" s="5" t="n">
        <v>4.752</v>
      </c>
      <c r="K532" s="5" t="n">
        <v>0</v>
      </c>
      <c r="L532" s="5" t="n">
        <v>1</v>
      </c>
      <c r="M532" s="5" t="n">
        <v>7.886</v>
      </c>
      <c r="N532" s="5" t="n">
        <v>3.857</v>
      </c>
      <c r="O532" s="5" t="n">
        <v>0</v>
      </c>
      <c r="P532" s="5" t="n">
        <v>7.886</v>
      </c>
      <c r="Q532" s="5" t="n">
        <v>0</v>
      </c>
      <c r="R532" s="5" t="n">
        <v>1</v>
      </c>
      <c r="S532" s="5" t="n">
        <v>11.18</v>
      </c>
      <c r="T532" s="5" t="n">
        <v>7.714</v>
      </c>
      <c r="U532" s="5" t="n">
        <v>0.248</v>
      </c>
      <c r="V532" s="5" t="n">
        <v>13.416</v>
      </c>
      <c r="W532" s="5" t="n">
        <v>0.2</v>
      </c>
      <c r="X532" s="5" t="n">
        <v>1</v>
      </c>
      <c r="Y532" s="5" t="n">
        <v>12.908</v>
      </c>
      <c r="Z532" s="5" t="n">
        <v>1.745</v>
      </c>
      <c r="AA532" s="5" t="n">
        <v>0</v>
      </c>
      <c r="AB532" s="5" t="n">
        <v>12.908</v>
      </c>
      <c r="AC532" s="5" t="n">
        <v>0</v>
      </c>
      <c r="AD532" s="5" t="n">
        <v>1</v>
      </c>
      <c r="AE532" s="5" t="n">
        <v>14.194</v>
      </c>
      <c r="AF532" s="5" t="n">
        <v>3.319</v>
      </c>
      <c r="AG532" s="5" t="n">
        <v>0</v>
      </c>
      <c r="AH532" s="5" t="n">
        <v>14.194</v>
      </c>
      <c r="AI532" s="5" t="n">
        <v>0</v>
      </c>
      <c r="AJ532" s="5" t="n">
        <v>1</v>
      </c>
      <c r="AK532" s="5" t="n">
        <v>21.908</v>
      </c>
      <c r="AL532" s="5" t="n">
        <v>11.668</v>
      </c>
      <c r="AM532" s="5" t="n">
        <v>0.485</v>
      </c>
      <c r="AN532" s="5" t="n">
        <v>26.289</v>
      </c>
      <c r="AO532" s="5" t="n">
        <v>0.2</v>
      </c>
      <c r="AP532" s="5" t="n">
        <v>1</v>
      </c>
      <c r="AQ532" s="5" t="n">
        <v>0.76</v>
      </c>
      <c r="AR532" s="5" t="n">
        <v>0.129</v>
      </c>
      <c r="AS532" s="5" t="n">
        <v>0.017</v>
      </c>
      <c r="AT532" s="5" t="n">
        <v>0.913</v>
      </c>
      <c r="AU532" s="5" t="n">
        <v>0.2</v>
      </c>
      <c r="AV532" s="5" t="n">
        <v>1</v>
      </c>
      <c r="AW532" s="5" t="n">
        <v>0.8110000000000001</v>
      </c>
      <c r="AX532" s="5" t="n">
        <v>0.129</v>
      </c>
      <c r="AY532" s="5" t="n">
        <v>0.018</v>
      </c>
      <c r="AZ532" s="5" t="n">
        <v>0.974</v>
      </c>
      <c r="BA532" s="5" t="n">
        <v>0.2</v>
      </c>
      <c r="BB532" s="5" t="n">
        <v>1</v>
      </c>
      <c r="BC532" s="5" t="n">
        <v>0.535</v>
      </c>
      <c r="BD532" s="5" t="n">
        <v>0.129</v>
      </c>
      <c r="BE532" s="5" t="n">
        <v>0.012</v>
      </c>
      <c r="BF532" s="5" t="n">
        <v>0.642</v>
      </c>
      <c r="BG532" s="5" t="n">
        <v>0.2</v>
      </c>
      <c r="BH532" s="5" t="n">
        <v>1</v>
      </c>
      <c r="BI532" s="5" t="n">
        <v>0.579</v>
      </c>
      <c r="BJ532" s="5" t="n">
        <v>0.129</v>
      </c>
      <c r="BK532" s="5" t="n">
        <v>0.013</v>
      </c>
      <c r="BL532" s="5" t="n">
        <v>0.695</v>
      </c>
      <c r="BM532" s="5" t="n">
        <v>0.2</v>
      </c>
      <c r="BN532" s="5" t="n">
        <v>1</v>
      </c>
      <c r="BO532" s="5" t="n">
        <v>0</v>
      </c>
      <c r="BP532" s="5" t="n">
        <v>0</v>
      </c>
      <c r="BQ532" s="5" t="n">
        <v>0</v>
      </c>
      <c r="BR532" s="5" t="n">
        <v>0</v>
      </c>
      <c r="BS532" s="5" t="n">
        <v>1</v>
      </c>
      <c r="BT532" s="5" t="n">
        <v>0</v>
      </c>
      <c r="BU532" s="5" t="n">
        <v>0</v>
      </c>
      <c r="BV532" s="5" t="n">
        <v>0</v>
      </c>
      <c r="BW532" s="5" t="n">
        <v>0.2</v>
      </c>
      <c r="BX532" s="5" t="n">
        <v>1</v>
      </c>
      <c r="BY532" s="5" t="n">
        <v>13.254</v>
      </c>
      <c r="BZ532" s="5" t="n">
        <v>0</v>
      </c>
      <c r="CA532" s="5" t="n">
        <v>13.254</v>
      </c>
      <c r="CB532" s="5" t="n">
        <v>0</v>
      </c>
      <c r="CC532" s="5" t="n">
        <v>83.248</v>
      </c>
      <c r="CD532" s="5" t="n">
        <v>7.95</v>
      </c>
      <c r="CE532" s="5" t="n">
        <v>1.843</v>
      </c>
      <c r="CF532" s="5" t="n">
        <v>99.898</v>
      </c>
      <c r="CG532" s="5" t="n">
        <v>0.2</v>
      </c>
      <c r="CH532" s="5" t="n">
        <v>1</v>
      </c>
      <c r="CI532" s="5" t="n">
        <v>0</v>
      </c>
      <c r="CJ532" s="5" t="n">
        <v>0</v>
      </c>
      <c r="CK532" s="5" t="n">
        <v>0</v>
      </c>
      <c r="CL532" s="5" t="n">
        <v>0</v>
      </c>
      <c r="CM532" s="5" t="n">
        <v>0</v>
      </c>
      <c r="CN532" s="5" t="n">
        <v>0</v>
      </c>
      <c r="CO532" s="5" t="n">
        <v>0</v>
      </c>
      <c r="CP532" s="5" t="n">
        <v>0</v>
      </c>
      <c r="CQ532" s="5" t="n">
        <v>1.348</v>
      </c>
      <c r="CR532" s="5" t="n">
        <v>0</v>
      </c>
      <c r="CS532" s="5" t="n">
        <v>5.37</v>
      </c>
      <c r="CT532" s="5" t="n">
        <v>3.466</v>
      </c>
      <c r="CU532" s="5" t="n">
        <v>11.622</v>
      </c>
    </row>
    <row r="533">
      <c r="A533" s="5" t="inlineStr">
        <is>
          <t>MCO2024</t>
        </is>
      </c>
      <c r="B533" s="5" t="inlineStr">
        <is>
          <t>MCO</t>
        </is>
      </c>
      <c r="C533" s="5" t="inlineStr">
        <is>
          <t>MCO</t>
        </is>
      </c>
      <c r="D533" s="5" t="inlineStr">
        <is>
          <t>Monaco</t>
        </is>
      </c>
      <c r="E533" s="5" t="n">
        <v>2024</v>
      </c>
      <c r="F533" s="5" t="n">
        <v>0.2</v>
      </c>
      <c r="G533" s="5" t="n">
        <v>4.351</v>
      </c>
      <c r="H533" s="5" t="n">
        <v>1.324</v>
      </c>
      <c r="I533" s="5" t="n">
        <v>0</v>
      </c>
      <c r="J533" s="5" t="n">
        <v>4.351</v>
      </c>
      <c r="K533" s="5" t="n">
        <v>0</v>
      </c>
      <c r="L533" s="5" t="n">
        <v>1</v>
      </c>
      <c r="M533" s="5" t="n">
        <v>7.124</v>
      </c>
      <c r="N533" s="5" t="n">
        <v>3.971</v>
      </c>
      <c r="O533" s="5" t="n">
        <v>0</v>
      </c>
      <c r="P533" s="5" t="n">
        <v>7.124</v>
      </c>
      <c r="Q533" s="5" t="n">
        <v>0</v>
      </c>
      <c r="R533" s="5" t="n">
        <v>1</v>
      </c>
      <c r="S533" s="5" t="n">
        <v>10.969</v>
      </c>
      <c r="T533" s="5" t="n">
        <v>7.942</v>
      </c>
      <c r="U533" s="5" t="n">
        <v>0.299</v>
      </c>
      <c r="V533" s="5" t="n">
        <v>13.162</v>
      </c>
      <c r="W533" s="5" t="n">
        <v>0.2</v>
      </c>
      <c r="X533" s="5" t="n">
        <v>1</v>
      </c>
      <c r="Y533" s="5" t="n">
        <v>11.492</v>
      </c>
      <c r="Z533" s="5" t="n">
        <v>1.553</v>
      </c>
      <c r="AA533" s="5" t="n">
        <v>0</v>
      </c>
      <c r="AB533" s="5" t="n">
        <v>11.492</v>
      </c>
      <c r="AC533" s="5" t="n">
        <v>0</v>
      </c>
      <c r="AD533" s="5" t="n">
        <v>1</v>
      </c>
      <c r="AE533" s="5" t="n">
        <v>12.815</v>
      </c>
      <c r="AF533" s="5" t="n">
        <v>2.997</v>
      </c>
      <c r="AG533" s="5" t="n">
        <v>0</v>
      </c>
      <c r="AH533" s="5" t="n">
        <v>12.815</v>
      </c>
      <c r="AI533" s="5" t="n">
        <v>0</v>
      </c>
      <c r="AJ533" s="5" t="n">
        <v>1</v>
      </c>
      <c r="AK533" s="5" t="n">
        <v>20.757</v>
      </c>
      <c r="AL533" s="5" t="n">
        <v>11.055</v>
      </c>
      <c r="AM533" s="5" t="n">
        <v>0.5649999999999999</v>
      </c>
      <c r="AN533" s="5" t="n">
        <v>24.909</v>
      </c>
      <c r="AO533" s="5" t="n">
        <v>0.2</v>
      </c>
      <c r="AP533" s="5" t="n">
        <v>1</v>
      </c>
      <c r="AQ533" s="5" t="n">
        <v>0.724</v>
      </c>
      <c r="AR533" s="5" t="n">
        <v>0.132</v>
      </c>
      <c r="AS533" s="5" t="n">
        <v>0.02</v>
      </c>
      <c r="AT533" s="5" t="n">
        <v>0.869</v>
      </c>
      <c r="AU533" s="5" t="n">
        <v>0.2</v>
      </c>
      <c r="AV533" s="5" t="n">
        <v>1</v>
      </c>
      <c r="AW533" s="5" t="n">
        <v>0.75</v>
      </c>
      <c r="AX533" s="5" t="n">
        <v>0.132</v>
      </c>
      <c r="AY533" s="5" t="n">
        <v>0.02</v>
      </c>
      <c r="AZ533" s="5" t="n">
        <v>0.9</v>
      </c>
      <c r="BA533" s="5" t="n">
        <v>0.2</v>
      </c>
      <c r="BB533" s="5" t="n">
        <v>1</v>
      </c>
      <c r="BC533" s="5" t="n">
        <v>0.513</v>
      </c>
      <c r="BD533" s="5" t="n">
        <v>0.132</v>
      </c>
      <c r="BE533" s="5" t="n">
        <v>0.014</v>
      </c>
      <c r="BF533" s="5" t="n">
        <v>0.616</v>
      </c>
      <c r="BG533" s="5" t="n">
        <v>0.2</v>
      </c>
      <c r="BH533" s="5" t="n">
        <v>1</v>
      </c>
      <c r="BI533" s="5" t="n">
        <v>0.591</v>
      </c>
      <c r="BJ533" s="5" t="n">
        <v>0.132</v>
      </c>
      <c r="BK533" s="5" t="n">
        <v>0.016</v>
      </c>
      <c r="BL533" s="5" t="n">
        <v>0.71</v>
      </c>
      <c r="BM533" s="5" t="n">
        <v>0.2</v>
      </c>
      <c r="BN533" s="5" t="n">
        <v>1</v>
      </c>
      <c r="BO533" s="5" t="n">
        <v>0</v>
      </c>
      <c r="BP533" s="5" t="n">
        <v>0</v>
      </c>
      <c r="BQ533" s="5" t="n">
        <v>0</v>
      </c>
      <c r="BR533" s="5" t="n">
        <v>0</v>
      </c>
      <c r="BS533" s="5" t="n">
        <v>1</v>
      </c>
      <c r="BT533" s="5" t="n">
        <v>0</v>
      </c>
      <c r="BU533" s="5" t="n">
        <v>0</v>
      </c>
      <c r="BV533" s="5" t="n">
        <v>0</v>
      </c>
      <c r="BW533" s="5" t="n">
        <v>0.2</v>
      </c>
      <c r="BX533" s="5" t="n">
        <v>1</v>
      </c>
      <c r="BY533" s="5" t="n">
        <v>13.646</v>
      </c>
      <c r="BZ533" s="5" t="n">
        <v>0</v>
      </c>
      <c r="CA533" s="5" t="n">
        <v>13.646</v>
      </c>
      <c r="CB533" s="5" t="n">
        <v>0</v>
      </c>
      <c r="CC533" s="5" t="n">
        <v>82.58799999999999</v>
      </c>
      <c r="CD533" s="5" t="n">
        <v>7.95</v>
      </c>
      <c r="CE533" s="5" t="n">
        <v>2.25</v>
      </c>
      <c r="CF533" s="5" t="n">
        <v>99.10599999999999</v>
      </c>
      <c r="CG533" s="5" t="n">
        <v>0.2</v>
      </c>
      <c r="CH533" s="5" t="n">
        <v>1</v>
      </c>
      <c r="CI533" s="5" t="n">
        <v>0</v>
      </c>
      <c r="CJ533" s="5" t="n">
        <v>0</v>
      </c>
      <c r="CK533" s="5" t="n">
        <v>0</v>
      </c>
      <c r="CL533" s="5" t="n">
        <v>0</v>
      </c>
      <c r="CM533" s="5" t="n">
        <v>0</v>
      </c>
      <c r="CN533" s="5" t="n">
        <v>0</v>
      </c>
      <c r="CO533" s="5" t="n">
        <v>0</v>
      </c>
      <c r="CP533" s="5" t="n">
        <v>0</v>
      </c>
      <c r="CQ533" s="5" t="n">
        <v>1.387</v>
      </c>
      <c r="CR533" s="5" t="n">
        <v>0</v>
      </c>
      <c r="CS533" s="5" t="n">
        <v>5.529</v>
      </c>
      <c r="CT533" s="5" t="n">
        <v>3.027</v>
      </c>
      <c r="CU533" s="5" t="n">
        <v>10.168</v>
      </c>
    </row>
    <row r="534">
      <c r="A534" s="5" t="inlineStr">
        <is>
          <t>MNG2021</t>
        </is>
      </c>
      <c r="B534" s="5" t="inlineStr">
        <is>
          <t>MNG</t>
        </is>
      </c>
      <c r="C534" s="5" t="inlineStr">
        <is>
          <t>MNG</t>
        </is>
      </c>
      <c r="D534" s="5" t="inlineStr">
        <is>
          <t>Mongolia</t>
        </is>
      </c>
      <c r="E534" s="5" t="n">
        <v>2021</v>
      </c>
      <c r="F534" s="5" t="n">
        <v>0.1</v>
      </c>
      <c r="G534" s="5" t="n">
        <v>1.772</v>
      </c>
      <c r="H534" s="5" t="n">
        <v>0.572</v>
      </c>
      <c r="I534" s="5" t="n">
        <v>0</v>
      </c>
      <c r="J534" s="5" t="n">
        <v>1.772</v>
      </c>
      <c r="K534" s="5" t="n">
        <v>0</v>
      </c>
      <c r="L534" s="5" t="n">
        <v>1</v>
      </c>
      <c r="M534" s="5" t="n">
        <v>2.917</v>
      </c>
      <c r="N534" s="5" t="n">
        <v>1.716</v>
      </c>
      <c r="O534" s="5" t="n">
        <v>0</v>
      </c>
      <c r="P534" s="5" t="n">
        <v>2.917</v>
      </c>
      <c r="Q534" s="5" t="n">
        <v>0</v>
      </c>
      <c r="R534" s="5" t="n">
        <v>1</v>
      </c>
      <c r="S534" s="5" t="n">
        <v>4.632</v>
      </c>
      <c r="T534" s="5" t="n">
        <v>3.432</v>
      </c>
      <c r="U534" s="5" t="n">
        <v>0</v>
      </c>
      <c r="V534" s="5" t="n">
        <v>5.096</v>
      </c>
      <c r="W534" s="5" t="n">
        <v>0.1</v>
      </c>
      <c r="X534" s="5" t="n">
        <v>1</v>
      </c>
      <c r="Y534" s="5" t="n">
        <v>10.541</v>
      </c>
      <c r="Z534" s="5" t="n">
        <v>1.301</v>
      </c>
      <c r="AA534" s="5" t="n">
        <v>0</v>
      </c>
      <c r="AB534" s="5" t="n">
        <v>10.541</v>
      </c>
      <c r="AC534" s="5" t="n">
        <v>0</v>
      </c>
      <c r="AD534" s="5" t="n">
        <v>1</v>
      </c>
      <c r="AE534" s="5" t="n">
        <v>11.684</v>
      </c>
      <c r="AF534" s="5" t="n">
        <v>2.547</v>
      </c>
      <c r="AG534" s="5" t="n">
        <v>0</v>
      </c>
      <c r="AH534" s="5" t="n">
        <v>11.684</v>
      </c>
      <c r="AI534" s="5" t="n">
        <v>0</v>
      </c>
      <c r="AJ534" s="5" t="n">
        <v>1</v>
      </c>
      <c r="AK534" s="5" t="n">
        <v>18.544</v>
      </c>
      <c r="AL534" s="5" t="n">
        <v>9.622</v>
      </c>
      <c r="AM534" s="5" t="n">
        <v>0</v>
      </c>
      <c r="AN534" s="5" t="n">
        <v>20.399</v>
      </c>
      <c r="AO534" s="5" t="n">
        <v>0.1</v>
      </c>
      <c r="AP534" s="5" t="n">
        <v>1</v>
      </c>
      <c r="AQ534" s="5" t="n">
        <v>0.621</v>
      </c>
      <c r="AR534" s="5" t="n">
        <v>0.114</v>
      </c>
      <c r="AS534" s="5" t="n">
        <v>-0.066</v>
      </c>
      <c r="AT534" s="5" t="n">
        <v>0.61</v>
      </c>
      <c r="AU534" s="5" t="n">
        <v>0.1</v>
      </c>
      <c r="AV534" s="5" t="n">
        <v>1</v>
      </c>
      <c r="AW534" s="5" t="n">
        <v>0.593</v>
      </c>
      <c r="AX534" s="5" t="n">
        <v>0.114</v>
      </c>
      <c r="AY534" s="5" t="n">
        <v>0.156</v>
      </c>
      <c r="AZ534" s="5" t="n">
        <v>0.824</v>
      </c>
      <c r="BA534" s="5" t="n">
        <v>0.1</v>
      </c>
      <c r="BB534" s="5" t="n">
        <v>1</v>
      </c>
      <c r="BC534" s="5" t="n">
        <v>0.44</v>
      </c>
      <c r="BD534" s="5" t="n">
        <v>0.114</v>
      </c>
      <c r="BE534" s="5" t="n">
        <v>0</v>
      </c>
      <c r="BF534" s="5" t="n">
        <v>0.484</v>
      </c>
      <c r="BG534" s="5" t="n">
        <v>0.1</v>
      </c>
      <c r="BH534" s="5" t="n">
        <v>1</v>
      </c>
      <c r="BI534" s="5" t="n">
        <v>0.5600000000000001</v>
      </c>
      <c r="BJ534" s="5" t="n">
        <v>0.114</v>
      </c>
      <c r="BK534" s="5" t="n">
        <v>0</v>
      </c>
      <c r="BL534" s="5" t="n">
        <v>0.616</v>
      </c>
      <c r="BM534" s="5" t="n">
        <v>0.1</v>
      </c>
      <c r="BN534" s="5" t="n">
        <v>1</v>
      </c>
      <c r="BO534" s="5" t="n">
        <v>0</v>
      </c>
      <c r="BP534" s="5" t="n">
        <v>0</v>
      </c>
      <c r="BQ534" s="5" t="n">
        <v>0.063</v>
      </c>
      <c r="BR534" s="5" t="n">
        <v>0</v>
      </c>
      <c r="BS534" s="5" t="n">
        <v>0.667</v>
      </c>
      <c r="BT534" s="5" t="n">
        <v>0</v>
      </c>
      <c r="BU534" s="5" t="n">
        <v>0</v>
      </c>
      <c r="BV534" s="5" t="n">
        <v>0.047</v>
      </c>
      <c r="BW534" s="5" t="n">
        <v>0</v>
      </c>
      <c r="BX534" s="5" t="n">
        <v>0.667</v>
      </c>
      <c r="BY534" s="5" t="n">
        <v>11.787</v>
      </c>
      <c r="BZ534" s="5" t="n">
        <v>0</v>
      </c>
      <c r="CA534" s="5" t="n">
        <v>11.787</v>
      </c>
      <c r="CB534" s="5" t="n">
        <v>0</v>
      </c>
      <c r="CC534" s="5" t="n">
        <v>81.69499999999999</v>
      </c>
      <c r="CD534" s="5" t="n">
        <v>7.95</v>
      </c>
      <c r="CE534" s="5" t="n">
        <v>0</v>
      </c>
      <c r="CF534" s="5" t="n">
        <v>89.86499999999999</v>
      </c>
      <c r="CG534" s="5" t="n">
        <v>0.1</v>
      </c>
      <c r="CH534" s="5" t="n">
        <v>1</v>
      </c>
      <c r="CI534" s="5" t="n">
        <v>0</v>
      </c>
      <c r="CJ534" s="5" t="n">
        <v>0</v>
      </c>
      <c r="CK534" s="5" t="n">
        <v>0</v>
      </c>
      <c r="CL534" s="5" t="n">
        <v>0</v>
      </c>
      <c r="CM534" s="5" t="n">
        <v>0</v>
      </c>
      <c r="CN534" s="5" t="n">
        <v>0</v>
      </c>
      <c r="CO534" s="5" t="n">
        <v>0</v>
      </c>
      <c r="CP534" s="5" t="n">
        <v>0.999</v>
      </c>
      <c r="CQ534" s="5" t="n">
        <v>1.198</v>
      </c>
      <c r="CR534" s="5" t="n">
        <v>0</v>
      </c>
      <c r="CS534" s="5" t="n">
        <v>4.776</v>
      </c>
      <c r="CT534" s="5" t="n">
        <v>3.604</v>
      </c>
      <c r="CU534" s="5" t="n">
        <v>9.407999999999999</v>
      </c>
    </row>
    <row r="535">
      <c r="A535" s="5" t="inlineStr">
        <is>
          <t>MNG2022</t>
        </is>
      </c>
      <c r="B535" s="5" t="inlineStr">
        <is>
          <t>MNG</t>
        </is>
      </c>
      <c r="C535" s="5" t="inlineStr">
        <is>
          <t>MNG</t>
        </is>
      </c>
      <c r="D535" s="5" t="inlineStr">
        <is>
          <t>Mongolia</t>
        </is>
      </c>
      <c r="E535" s="5" t="n">
        <v>2022</v>
      </c>
      <c r="F535" s="5" t="n">
        <v>0.1</v>
      </c>
      <c r="G535" s="5" t="n">
        <v>1.925</v>
      </c>
      <c r="H535" s="5" t="n">
        <v>0.619</v>
      </c>
      <c r="I535" s="5" t="n">
        <v>0</v>
      </c>
      <c r="J535" s="5" t="n">
        <v>1.925</v>
      </c>
      <c r="K535" s="5" t="n">
        <v>0</v>
      </c>
      <c r="L535" s="5" t="n">
        <v>1</v>
      </c>
      <c r="M535" s="5" t="n">
        <v>3.16</v>
      </c>
      <c r="N535" s="5" t="n">
        <v>1.856</v>
      </c>
      <c r="O535" s="5" t="n">
        <v>0</v>
      </c>
      <c r="P535" s="5" t="n">
        <v>3.16</v>
      </c>
      <c r="Q535" s="5" t="n">
        <v>0</v>
      </c>
      <c r="R535" s="5" t="n">
        <v>1</v>
      </c>
      <c r="S535" s="5" t="n">
        <v>5.019</v>
      </c>
      <c r="T535" s="5" t="n">
        <v>3.712</v>
      </c>
      <c r="U535" s="5" t="n">
        <v>0.037</v>
      </c>
      <c r="V535" s="5" t="n">
        <v>5.52</v>
      </c>
      <c r="W535" s="5" t="n">
        <v>0.1</v>
      </c>
      <c r="X535" s="5" t="n">
        <v>1</v>
      </c>
      <c r="Y535" s="5" t="n">
        <v>17.308</v>
      </c>
      <c r="Z535" s="5" t="n">
        <v>2.136</v>
      </c>
      <c r="AA535" s="5" t="n">
        <v>0</v>
      </c>
      <c r="AB535" s="5" t="n">
        <v>17.308</v>
      </c>
      <c r="AC535" s="5" t="n">
        <v>0</v>
      </c>
      <c r="AD535" s="5" t="n">
        <v>1</v>
      </c>
      <c r="AE535" s="5" t="n">
        <v>18.543</v>
      </c>
      <c r="AF535" s="5" t="n">
        <v>4.043</v>
      </c>
      <c r="AG535" s="5" t="n">
        <v>0</v>
      </c>
      <c r="AH535" s="5" t="n">
        <v>18.543</v>
      </c>
      <c r="AI535" s="5" t="n">
        <v>0</v>
      </c>
      <c r="AJ535" s="5" t="n">
        <v>1</v>
      </c>
      <c r="AK535" s="5" t="n">
        <v>25.951</v>
      </c>
      <c r="AL535" s="5" t="n">
        <v>13.466</v>
      </c>
      <c r="AM535" s="5" t="n">
        <v>0.192</v>
      </c>
      <c r="AN535" s="5" t="n">
        <v>28.546</v>
      </c>
      <c r="AO535" s="5" t="n">
        <v>0.1</v>
      </c>
      <c r="AP535" s="5" t="n">
        <v>1</v>
      </c>
      <c r="AQ535" s="5" t="n">
        <v>0.847</v>
      </c>
      <c r="AR535" s="5" t="n">
        <v>0.123</v>
      </c>
      <c r="AS535" s="5" t="n">
        <v>-0.146</v>
      </c>
      <c r="AT535" s="5" t="n">
        <v>0.771</v>
      </c>
      <c r="AU535" s="5" t="n">
        <v>0.1</v>
      </c>
      <c r="AV535" s="5" t="n">
        <v>1</v>
      </c>
      <c r="AW535" s="5" t="n">
        <v>0.947</v>
      </c>
      <c r="AX535" s="5" t="n">
        <v>0.123</v>
      </c>
      <c r="AY535" s="5" t="n">
        <v>0.077</v>
      </c>
      <c r="AZ535" s="5" t="n">
        <v>1.126</v>
      </c>
      <c r="BA535" s="5" t="n">
        <v>0.1</v>
      </c>
      <c r="BB535" s="5" t="n">
        <v>1</v>
      </c>
      <c r="BC535" s="5" t="n">
        <v>0.589</v>
      </c>
      <c r="BD535" s="5" t="n">
        <v>0.123</v>
      </c>
      <c r="BE535" s="5" t="n">
        <v>0.004</v>
      </c>
      <c r="BF535" s="5" t="n">
        <v>0.647</v>
      </c>
      <c r="BG535" s="5" t="n">
        <v>0.1</v>
      </c>
      <c r="BH535" s="5" t="n">
        <v>1</v>
      </c>
      <c r="BI535" s="5" t="n">
        <v>0.6889999999999999</v>
      </c>
      <c r="BJ535" s="5" t="n">
        <v>0.123</v>
      </c>
      <c r="BK535" s="5" t="n">
        <v>0.005</v>
      </c>
      <c r="BL535" s="5" t="n">
        <v>0.758</v>
      </c>
      <c r="BM535" s="5" t="n">
        <v>0.1</v>
      </c>
      <c r="BN535" s="5" t="n">
        <v>1</v>
      </c>
      <c r="BO535" s="5" t="n">
        <v>0</v>
      </c>
      <c r="BP535" s="5" t="n">
        <v>0</v>
      </c>
      <c r="BQ535" s="5" t="n">
        <v>0.057</v>
      </c>
      <c r="BR535" s="5" t="n">
        <v>0</v>
      </c>
      <c r="BS535" s="5" t="n">
        <v>0.667</v>
      </c>
      <c r="BT535" s="5" t="n">
        <v>0</v>
      </c>
      <c r="BU535" s="5" t="n">
        <v>0</v>
      </c>
      <c r="BV535" s="5" t="n">
        <v>0.043</v>
      </c>
      <c r="BW535" s="5" t="n">
        <v>0</v>
      </c>
      <c r="BX535" s="5" t="n">
        <v>0.667</v>
      </c>
      <c r="BY535" s="5" t="n">
        <v>12.729</v>
      </c>
      <c r="BZ535" s="5" t="n">
        <v>0</v>
      </c>
      <c r="CA535" s="5" t="n">
        <v>12.729</v>
      </c>
      <c r="CB535" s="5" t="n">
        <v>0</v>
      </c>
      <c r="CC535" s="5" t="n">
        <v>102.477</v>
      </c>
      <c r="CD535" s="5" t="n">
        <v>7.95</v>
      </c>
      <c r="CE535" s="5" t="n">
        <v>0.758</v>
      </c>
      <c r="CF535" s="5" t="n">
        <v>112.724</v>
      </c>
      <c r="CG535" s="5" t="n">
        <v>0.1</v>
      </c>
      <c r="CH535" s="5" t="n">
        <v>1</v>
      </c>
      <c r="CI535" s="5" t="n">
        <v>0</v>
      </c>
      <c r="CJ535" s="5" t="n">
        <v>0</v>
      </c>
      <c r="CK535" s="5" t="n">
        <v>0</v>
      </c>
      <c r="CL535" s="5" t="n">
        <v>0</v>
      </c>
      <c r="CM535" s="5" t="n">
        <v>0</v>
      </c>
      <c r="CN535" s="5" t="n">
        <v>0</v>
      </c>
      <c r="CO535" s="5" t="n">
        <v>0</v>
      </c>
      <c r="CP535" s="5" t="n">
        <v>0.998</v>
      </c>
      <c r="CQ535" s="5" t="n">
        <v>1.294</v>
      </c>
      <c r="CR535" s="5" t="n">
        <v>0</v>
      </c>
      <c r="CS535" s="5" t="n">
        <v>5.158</v>
      </c>
      <c r="CT535" s="5" t="n">
        <v>7.554</v>
      </c>
      <c r="CU535" s="5" t="n">
        <v>16.097</v>
      </c>
    </row>
    <row r="536">
      <c r="A536" s="5" t="inlineStr">
        <is>
          <t>MNG2023</t>
        </is>
      </c>
      <c r="B536" s="5" t="inlineStr">
        <is>
          <t>MNG</t>
        </is>
      </c>
      <c r="C536" s="5" t="inlineStr">
        <is>
          <t>MNG</t>
        </is>
      </c>
      <c r="D536" s="5" t="inlineStr">
        <is>
          <t>Mongolia</t>
        </is>
      </c>
      <c r="E536" s="5" t="n">
        <v>2023</v>
      </c>
      <c r="F536" s="5" t="n">
        <v>0.1</v>
      </c>
      <c r="G536" s="5" t="n">
        <v>1.998</v>
      </c>
      <c r="H536" s="5" t="n">
        <v>0.644</v>
      </c>
      <c r="I536" s="5" t="n">
        <v>0</v>
      </c>
      <c r="J536" s="5" t="n">
        <v>1.998</v>
      </c>
      <c r="K536" s="5" t="n">
        <v>0</v>
      </c>
      <c r="L536" s="5" t="n">
        <v>1</v>
      </c>
      <c r="M536" s="5" t="n">
        <v>3.285</v>
      </c>
      <c r="N536" s="5" t="n">
        <v>1.932</v>
      </c>
      <c r="O536" s="5" t="n">
        <v>0</v>
      </c>
      <c r="P536" s="5" t="n">
        <v>3.285</v>
      </c>
      <c r="Q536" s="5" t="n">
        <v>0</v>
      </c>
      <c r="R536" s="5" t="n">
        <v>1</v>
      </c>
      <c r="S536" s="5" t="n">
        <v>5.218</v>
      </c>
      <c r="T536" s="5" t="n">
        <v>3.864</v>
      </c>
      <c r="U536" s="5" t="n">
        <v>0.058</v>
      </c>
      <c r="V536" s="5" t="n">
        <v>5.74</v>
      </c>
      <c r="W536" s="5" t="n">
        <v>0.1</v>
      </c>
      <c r="X536" s="5" t="n">
        <v>1</v>
      </c>
      <c r="Y536" s="5" t="n">
        <v>13.799</v>
      </c>
      <c r="Z536" s="5" t="n">
        <v>1.703</v>
      </c>
      <c r="AA536" s="5" t="n">
        <v>0</v>
      </c>
      <c r="AB536" s="5" t="n">
        <v>13.799</v>
      </c>
      <c r="AC536" s="5" t="n">
        <v>0</v>
      </c>
      <c r="AD536" s="5" t="n">
        <v>1</v>
      </c>
      <c r="AE536" s="5" t="n">
        <v>15.085</v>
      </c>
      <c r="AF536" s="5" t="n">
        <v>3.289</v>
      </c>
      <c r="AG536" s="5" t="n">
        <v>0</v>
      </c>
      <c r="AH536" s="5" t="n">
        <v>15.085</v>
      </c>
      <c r="AI536" s="5" t="n">
        <v>0</v>
      </c>
      <c r="AJ536" s="5" t="n">
        <v>1</v>
      </c>
      <c r="AK536" s="5" t="n">
        <v>22.799</v>
      </c>
      <c r="AL536" s="5" t="n">
        <v>11.83</v>
      </c>
      <c r="AM536" s="5" t="n">
        <v>0.252</v>
      </c>
      <c r="AN536" s="5" t="n">
        <v>25.078</v>
      </c>
      <c r="AO536" s="5" t="n">
        <v>0.1</v>
      </c>
      <c r="AP536" s="5" t="n">
        <v>1</v>
      </c>
      <c r="AQ536" s="5" t="n">
        <v>0.749</v>
      </c>
      <c r="AR536" s="5" t="n">
        <v>0.129</v>
      </c>
      <c r="AS536" s="5" t="n">
        <v>-0.107</v>
      </c>
      <c r="AT536" s="5" t="n">
        <v>0.705</v>
      </c>
      <c r="AU536" s="5" t="n">
        <v>0.1</v>
      </c>
      <c r="AV536" s="5" t="n">
        <v>1</v>
      </c>
      <c r="AW536" s="5" t="n">
        <v>0.783</v>
      </c>
      <c r="AX536" s="5" t="n">
        <v>0.129</v>
      </c>
      <c r="AY536" s="5" t="n">
        <v>0.18</v>
      </c>
      <c r="AZ536" s="5" t="n">
        <v>1.059</v>
      </c>
      <c r="BA536" s="5" t="n">
        <v>0.1</v>
      </c>
      <c r="BB536" s="5" t="n">
        <v>1</v>
      </c>
      <c r="BC536" s="5" t="n">
        <v>0.527</v>
      </c>
      <c r="BD536" s="5" t="n">
        <v>0.129</v>
      </c>
      <c r="BE536" s="5" t="n">
        <v>0.006</v>
      </c>
      <c r="BF536" s="5" t="n">
        <v>0.58</v>
      </c>
      <c r="BG536" s="5" t="n">
        <v>0.1</v>
      </c>
      <c r="BH536" s="5" t="n">
        <v>1</v>
      </c>
      <c r="BI536" s="5" t="n">
        <v>0.64</v>
      </c>
      <c r="BJ536" s="5" t="n">
        <v>0.129</v>
      </c>
      <c r="BK536" s="5" t="n">
        <v>0.007</v>
      </c>
      <c r="BL536" s="5" t="n">
        <v>0.704</v>
      </c>
      <c r="BM536" s="5" t="n">
        <v>0.1</v>
      </c>
      <c r="BN536" s="5" t="n">
        <v>1</v>
      </c>
      <c r="BO536" s="5" t="n">
        <v>0</v>
      </c>
      <c r="BP536" s="5" t="n">
        <v>0</v>
      </c>
      <c r="BQ536" s="5" t="n">
        <v>0.054</v>
      </c>
      <c r="BR536" s="5" t="n">
        <v>0</v>
      </c>
      <c r="BS536" s="5" t="n">
        <v>0.667</v>
      </c>
      <c r="BT536" s="5" t="n">
        <v>0</v>
      </c>
      <c r="BU536" s="5" t="n">
        <v>0</v>
      </c>
      <c r="BV536" s="5" t="n">
        <v>0.04</v>
      </c>
      <c r="BW536" s="5" t="n">
        <v>0</v>
      </c>
      <c r="BX536" s="5" t="n">
        <v>0.667</v>
      </c>
      <c r="BY536" s="5" t="n">
        <v>13.254</v>
      </c>
      <c r="BZ536" s="5" t="n">
        <v>0</v>
      </c>
      <c r="CA536" s="5" t="n">
        <v>13.254</v>
      </c>
      <c r="CB536" s="5" t="n">
        <v>0</v>
      </c>
      <c r="CC536" s="5" t="n">
        <v>87.07899999999999</v>
      </c>
      <c r="CD536" s="5" t="n">
        <v>7.95</v>
      </c>
      <c r="CE536" s="5" t="n">
        <v>0.964</v>
      </c>
      <c r="CF536" s="5" t="n">
        <v>95.78700000000001</v>
      </c>
      <c r="CG536" s="5" t="n">
        <v>0.1</v>
      </c>
      <c r="CH536" s="5" t="n">
        <v>1</v>
      </c>
      <c r="CI536" s="5" t="n">
        <v>0</v>
      </c>
      <c r="CJ536" s="5" t="n">
        <v>0</v>
      </c>
      <c r="CK536" s="5" t="n">
        <v>0</v>
      </c>
      <c r="CL536" s="5" t="n">
        <v>0</v>
      </c>
      <c r="CM536" s="5" t="n">
        <v>0</v>
      </c>
      <c r="CN536" s="5" t="n">
        <v>0</v>
      </c>
      <c r="CO536" s="5" t="n">
        <v>0</v>
      </c>
      <c r="CP536" s="5" t="n">
        <v>0.998</v>
      </c>
      <c r="CQ536" s="5" t="n">
        <v>1.348</v>
      </c>
      <c r="CR536" s="5" t="n">
        <v>0</v>
      </c>
      <c r="CS536" s="5" t="n">
        <v>5.37</v>
      </c>
      <c r="CT536" s="5" t="n">
        <v>4.484</v>
      </c>
      <c r="CU536" s="5" t="n">
        <v>12.529</v>
      </c>
    </row>
    <row r="537">
      <c r="A537" s="5" t="inlineStr">
        <is>
          <t>MNG2024</t>
        </is>
      </c>
      <c r="B537" s="5" t="inlineStr">
        <is>
          <t>MNG</t>
        </is>
      </c>
      <c r="C537" s="5" t="inlineStr">
        <is>
          <t>MNG</t>
        </is>
      </c>
      <c r="D537" s="5" t="inlineStr">
        <is>
          <t>Mongolia</t>
        </is>
      </c>
      <c r="E537" s="5" t="n">
        <v>2024</v>
      </c>
      <c r="F537" s="5" t="n">
        <v>0.1</v>
      </c>
      <c r="G537" s="5" t="n">
        <v>2.054</v>
      </c>
      <c r="H537" s="5" t="n">
        <v>0.663</v>
      </c>
      <c r="I537" s="5" t="n">
        <v>0</v>
      </c>
      <c r="J537" s="5" t="n">
        <v>2.054</v>
      </c>
      <c r="K537" s="5" t="n">
        <v>0</v>
      </c>
      <c r="L537" s="5" t="n">
        <v>1</v>
      </c>
      <c r="M537" s="5" t="n">
        <v>3.38</v>
      </c>
      <c r="N537" s="5" t="n">
        <v>1.989</v>
      </c>
      <c r="O537" s="5" t="n">
        <v>0</v>
      </c>
      <c r="P537" s="5" t="n">
        <v>3.38</v>
      </c>
      <c r="Q537" s="5" t="n">
        <v>0</v>
      </c>
      <c r="R537" s="5" t="n">
        <v>1</v>
      </c>
      <c r="S537" s="5" t="n">
        <v>5.37</v>
      </c>
      <c r="T537" s="5" t="n">
        <v>3.978</v>
      </c>
      <c r="U537" s="5" t="n">
        <v>0.073</v>
      </c>
      <c r="V537" s="5" t="n">
        <v>5.907</v>
      </c>
      <c r="W537" s="5" t="n">
        <v>0.1</v>
      </c>
      <c r="X537" s="5" t="n">
        <v>1</v>
      </c>
      <c r="Y537" s="5" t="n">
        <v>12.208</v>
      </c>
      <c r="Z537" s="5" t="n">
        <v>1.506</v>
      </c>
      <c r="AA537" s="5" t="n">
        <v>0</v>
      </c>
      <c r="AB537" s="5" t="n">
        <v>12.208</v>
      </c>
      <c r="AC537" s="5" t="n">
        <v>0</v>
      </c>
      <c r="AD537" s="5" t="n">
        <v>1</v>
      </c>
      <c r="AE537" s="5" t="n">
        <v>13.531</v>
      </c>
      <c r="AF537" s="5" t="n">
        <v>2.95</v>
      </c>
      <c r="AG537" s="5" t="n">
        <v>0</v>
      </c>
      <c r="AH537" s="5" t="n">
        <v>13.531</v>
      </c>
      <c r="AI537" s="5" t="n">
        <v>0</v>
      </c>
      <c r="AJ537" s="5" t="n">
        <v>1</v>
      </c>
      <c r="AK537" s="5" t="n">
        <v>21.473</v>
      </c>
      <c r="AL537" s="5" t="n">
        <v>11.142</v>
      </c>
      <c r="AM537" s="5" t="n">
        <v>0.292</v>
      </c>
      <c r="AN537" s="5" t="n">
        <v>23.62</v>
      </c>
      <c r="AO537" s="5" t="n">
        <v>0.1</v>
      </c>
      <c r="AP537" s="5" t="n">
        <v>1</v>
      </c>
      <c r="AQ537" s="5" t="n">
        <v>0.72</v>
      </c>
      <c r="AR537" s="5" t="n">
        <v>0.132</v>
      </c>
      <c r="AS537" s="5" t="n">
        <v>-0.064</v>
      </c>
      <c r="AT537" s="5" t="n">
        <v>0.721</v>
      </c>
      <c r="AU537" s="5" t="n">
        <v>0.1</v>
      </c>
      <c r="AV537" s="5" t="n">
        <v>1</v>
      </c>
      <c r="AW537" s="5" t="n">
        <v>0.734</v>
      </c>
      <c r="AX537" s="5" t="n">
        <v>0.132</v>
      </c>
      <c r="AY537" s="5" t="n">
        <v>0.196</v>
      </c>
      <c r="AZ537" s="5" t="n">
        <v>1.023</v>
      </c>
      <c r="BA537" s="5" t="n">
        <v>0.1</v>
      </c>
      <c r="BB537" s="5" t="n">
        <v>1</v>
      </c>
      <c r="BC537" s="5" t="n">
        <v>0.51</v>
      </c>
      <c r="BD537" s="5" t="n">
        <v>0.132</v>
      </c>
      <c r="BE537" s="5" t="n">
        <v>0.007</v>
      </c>
      <c r="BF537" s="5" t="n">
        <v>0.5610000000000001</v>
      </c>
      <c r="BG537" s="5" t="n">
        <v>0.1</v>
      </c>
      <c r="BH537" s="5" t="n">
        <v>1</v>
      </c>
      <c r="BI537" s="5" t="n">
        <v>0.652</v>
      </c>
      <c r="BJ537" s="5" t="n">
        <v>0.132</v>
      </c>
      <c r="BK537" s="5" t="n">
        <v>0.008999999999999999</v>
      </c>
      <c r="BL537" s="5" t="n">
        <v>0.717</v>
      </c>
      <c r="BM537" s="5" t="n">
        <v>0.1</v>
      </c>
      <c r="BN537" s="5" t="n">
        <v>1</v>
      </c>
      <c r="BO537" s="5" t="n">
        <v>0</v>
      </c>
      <c r="BP537" s="5" t="n">
        <v>0</v>
      </c>
      <c r="BQ537" s="5" t="n">
        <v>0.055</v>
      </c>
      <c r="BR537" s="5" t="n">
        <v>0</v>
      </c>
      <c r="BS537" s="5" t="n">
        <v>0.667</v>
      </c>
      <c r="BT537" s="5" t="n">
        <v>0</v>
      </c>
      <c r="BU537" s="5" t="n">
        <v>0</v>
      </c>
      <c r="BV537" s="5" t="n">
        <v>0.041</v>
      </c>
      <c r="BW537" s="5" t="n">
        <v>0</v>
      </c>
      <c r="BX537" s="5" t="n">
        <v>0.667</v>
      </c>
      <c r="BY537" s="5" t="n">
        <v>13.646</v>
      </c>
      <c r="BZ537" s="5" t="n">
        <v>0</v>
      </c>
      <c r="CA537" s="5" t="n">
        <v>13.646</v>
      </c>
      <c r="CB537" s="5" t="n">
        <v>0</v>
      </c>
      <c r="CC537" s="5" t="n">
        <v>86.38500000000001</v>
      </c>
      <c r="CD537" s="5" t="n">
        <v>7.95</v>
      </c>
      <c r="CE537" s="5" t="n">
        <v>1.177</v>
      </c>
      <c r="CF537" s="5" t="n">
        <v>95.024</v>
      </c>
      <c r="CG537" s="5" t="n">
        <v>0.1</v>
      </c>
      <c r="CH537" s="5" t="n">
        <v>1</v>
      </c>
      <c r="CI537" s="5" t="n">
        <v>0</v>
      </c>
      <c r="CJ537" s="5" t="n">
        <v>0</v>
      </c>
      <c r="CK537" s="5" t="n">
        <v>0</v>
      </c>
      <c r="CL537" s="5" t="n">
        <v>0</v>
      </c>
      <c r="CM537" s="5" t="n">
        <v>0</v>
      </c>
      <c r="CN537" s="5" t="n">
        <v>0</v>
      </c>
      <c r="CO537" s="5" t="n">
        <v>0</v>
      </c>
      <c r="CP537" s="5" t="n">
        <v>0.998</v>
      </c>
      <c r="CQ537" s="5" t="n">
        <v>1.387</v>
      </c>
      <c r="CR537" s="5" t="n">
        <v>0</v>
      </c>
      <c r="CS537" s="5" t="n">
        <v>5.529</v>
      </c>
      <c r="CT537" s="5" t="n">
        <v>3.509</v>
      </c>
      <c r="CU537" s="5" t="n">
        <v>10.896</v>
      </c>
    </row>
    <row r="538">
      <c r="A538" s="5" t="inlineStr">
        <is>
          <t>MNE2021</t>
        </is>
      </c>
      <c r="B538" s="5" t="inlineStr">
        <is>
          <t>MNE</t>
        </is>
      </c>
      <c r="C538" s="5" t="inlineStr">
        <is>
          <t>MNE</t>
        </is>
      </c>
      <c r="D538" s="5" t="inlineStr">
        <is>
          <t>Montenegro, Rep. of</t>
        </is>
      </c>
      <c r="E538" s="5" t="n">
        <v>2021</v>
      </c>
      <c r="F538" s="5" t="n">
        <v>0.21</v>
      </c>
      <c r="G538" s="5" t="n">
        <v>1.77</v>
      </c>
      <c r="H538" s="5" t="n">
        <v>0.572</v>
      </c>
      <c r="I538" s="5" t="n">
        <v>0</v>
      </c>
      <c r="J538" s="5" t="n">
        <v>1.77</v>
      </c>
      <c r="K538" s="5" t="n">
        <v>0</v>
      </c>
      <c r="L538" s="5" t="n">
        <v>1</v>
      </c>
      <c r="M538" s="5" t="n">
        <v>2.913</v>
      </c>
      <c r="N538" s="5" t="n">
        <v>1.715</v>
      </c>
      <c r="O538" s="5" t="n">
        <v>0</v>
      </c>
      <c r="P538" s="5" t="n">
        <v>2.913</v>
      </c>
      <c r="Q538" s="5" t="n">
        <v>0</v>
      </c>
      <c r="R538" s="5" t="n">
        <v>1</v>
      </c>
      <c r="S538" s="5" t="n">
        <v>4.628</v>
      </c>
      <c r="T538" s="5" t="n">
        <v>3.43</v>
      </c>
      <c r="U538" s="5" t="n">
        <v>0</v>
      </c>
      <c r="V538" s="5" t="n">
        <v>5.6</v>
      </c>
      <c r="W538" s="5" t="n">
        <v>0.21</v>
      </c>
      <c r="X538" s="5" t="n">
        <v>1</v>
      </c>
      <c r="Y538" s="5" t="n">
        <v>16.305</v>
      </c>
      <c r="Z538" s="5" t="n">
        <v>1.143</v>
      </c>
      <c r="AA538" s="5" t="n">
        <v>0.606</v>
      </c>
      <c r="AB538" s="5" t="n">
        <v>16.912</v>
      </c>
      <c r="AC538" s="5" t="n">
        <v>0</v>
      </c>
      <c r="AD538" s="5" t="n">
        <v>1</v>
      </c>
      <c r="AE538" s="5" t="n">
        <v>17.449</v>
      </c>
      <c r="AF538" s="5" t="n">
        <v>2.287</v>
      </c>
      <c r="AG538" s="5" t="n">
        <v>0.606</v>
      </c>
      <c r="AH538" s="5" t="n">
        <v>18.055</v>
      </c>
      <c r="AI538" s="5" t="n">
        <v>0</v>
      </c>
      <c r="AJ538" s="5" t="n">
        <v>1</v>
      </c>
      <c r="AK538" s="5" t="n">
        <v>24.309</v>
      </c>
      <c r="AL538" s="5" t="n">
        <v>9.147</v>
      </c>
      <c r="AM538" s="5" t="n">
        <v>0</v>
      </c>
      <c r="AN538" s="5" t="n">
        <v>29.413</v>
      </c>
      <c r="AO538" s="5" t="n">
        <v>0.21</v>
      </c>
      <c r="AP538" s="5" t="n">
        <v>1</v>
      </c>
      <c r="AQ538" s="5" t="n">
        <v>0.619</v>
      </c>
      <c r="AR538" s="5" t="n">
        <v>0.114</v>
      </c>
      <c r="AS538" s="5" t="n">
        <v>0.6860000000000001</v>
      </c>
      <c r="AT538" s="5" t="n">
        <v>1.579</v>
      </c>
      <c r="AU538" s="5" t="n">
        <v>0.21</v>
      </c>
      <c r="AV538" s="5" t="n">
        <v>1</v>
      </c>
      <c r="AW538" s="5" t="n">
        <v>0.599</v>
      </c>
      <c r="AX538" s="5" t="n">
        <v>0.114</v>
      </c>
      <c r="AY538" s="5" t="n">
        <v>0.5610000000000001</v>
      </c>
      <c r="AZ538" s="5" t="n">
        <v>1.404</v>
      </c>
      <c r="BA538" s="5" t="n">
        <v>0.21</v>
      </c>
      <c r="BB538" s="5" t="n">
        <v>1</v>
      </c>
      <c r="BC538" s="5" t="n">
        <v>0.439</v>
      </c>
      <c r="BD538" s="5" t="n">
        <v>0.114</v>
      </c>
      <c r="BE538" s="5" t="n">
        <v>0.189</v>
      </c>
      <c r="BF538" s="5" t="n">
        <v>0.76</v>
      </c>
      <c r="BG538" s="5" t="n">
        <v>0.21</v>
      </c>
      <c r="BH538" s="5" t="n">
        <v>1</v>
      </c>
      <c r="BI538" s="5" t="n">
        <v>0.505</v>
      </c>
      <c r="BJ538" s="5" t="n">
        <v>0.114</v>
      </c>
      <c r="BK538" s="5" t="n">
        <v>0</v>
      </c>
      <c r="BL538" s="5" t="n">
        <v>0.611</v>
      </c>
      <c r="BM538" s="5" t="n">
        <v>0.21</v>
      </c>
      <c r="BN538" s="5" t="n">
        <v>1</v>
      </c>
      <c r="BO538" s="5" t="n">
        <v>0</v>
      </c>
      <c r="BP538" s="5" t="n">
        <v>0.01</v>
      </c>
      <c r="BQ538" s="5" t="n">
        <v>0.068</v>
      </c>
      <c r="BR538" s="5" t="n">
        <v>0</v>
      </c>
      <c r="BS538" s="5" t="n">
        <v>1</v>
      </c>
      <c r="BT538" s="5" t="n">
        <v>0</v>
      </c>
      <c r="BU538" s="5" t="n">
        <v>0.005</v>
      </c>
      <c r="BV538" s="5" t="n">
        <v>0.116</v>
      </c>
      <c r="BW538" s="5" t="n">
        <v>0.21</v>
      </c>
      <c r="BX538" s="5" t="n">
        <v>0.5</v>
      </c>
      <c r="BY538" s="5" t="n">
        <v>11.787</v>
      </c>
      <c r="BZ538" s="5" t="n">
        <v>0</v>
      </c>
      <c r="CA538" s="5" t="n">
        <v>11.787</v>
      </c>
      <c r="CB538" s="5" t="n">
        <v>0</v>
      </c>
      <c r="CC538" s="5" t="n">
        <v>78.125</v>
      </c>
      <c r="CD538" s="5" t="n">
        <v>7.95</v>
      </c>
      <c r="CE538" s="5" t="n">
        <v>102.185</v>
      </c>
      <c r="CF538" s="5" t="n">
        <v>218.175</v>
      </c>
      <c r="CG538" s="5" t="n">
        <v>0.21</v>
      </c>
      <c r="CH538" s="5" t="n">
        <v>1</v>
      </c>
      <c r="CI538" s="5" t="n">
        <v>0</v>
      </c>
      <c r="CJ538" s="5" t="n">
        <v>0</v>
      </c>
      <c r="CK538" s="5" t="n">
        <v>0</v>
      </c>
      <c r="CL538" s="5" t="n">
        <v>0</v>
      </c>
      <c r="CM538" s="5" t="n">
        <v>0</v>
      </c>
      <c r="CN538" s="5" t="n">
        <v>0</v>
      </c>
      <c r="CO538" s="5" t="n">
        <v>0</v>
      </c>
      <c r="CP538" s="5" t="n">
        <v>1</v>
      </c>
      <c r="CQ538" s="5" t="n">
        <v>1.198</v>
      </c>
      <c r="CR538" s="5" t="n">
        <v>0</v>
      </c>
      <c r="CS538" s="5" t="n">
        <v>4.776</v>
      </c>
      <c r="CT538" s="5" t="n">
        <v>4.41</v>
      </c>
      <c r="CU538" s="5" t="n">
        <v>15.162</v>
      </c>
    </row>
    <row r="539">
      <c r="A539" s="5" t="inlineStr">
        <is>
          <t>MNE2022</t>
        </is>
      </c>
      <c r="B539" s="5" t="inlineStr">
        <is>
          <t>MNE</t>
        </is>
      </c>
      <c r="C539" s="5" t="inlineStr">
        <is>
          <t>MNE</t>
        </is>
      </c>
      <c r="D539" s="5" t="inlineStr">
        <is>
          <t>Montenegro, Rep. of</t>
        </is>
      </c>
      <c r="E539" s="5" t="n">
        <v>2022</v>
      </c>
      <c r="F539" s="5" t="n">
        <v>0.21</v>
      </c>
      <c r="G539" s="5" t="n">
        <v>1.911</v>
      </c>
      <c r="H539" s="5" t="n">
        <v>0.617</v>
      </c>
      <c r="I539" s="5" t="n">
        <v>0</v>
      </c>
      <c r="J539" s="5" t="n">
        <v>1.911</v>
      </c>
      <c r="K539" s="5" t="n">
        <v>0</v>
      </c>
      <c r="L539" s="5" t="n">
        <v>1</v>
      </c>
      <c r="M539" s="5" t="n">
        <v>3.146</v>
      </c>
      <c r="N539" s="5" t="n">
        <v>1.852</v>
      </c>
      <c r="O539" s="5" t="n">
        <v>0</v>
      </c>
      <c r="P539" s="5" t="n">
        <v>3.146</v>
      </c>
      <c r="Q539" s="5" t="n">
        <v>0</v>
      </c>
      <c r="R539" s="5" t="n">
        <v>1</v>
      </c>
      <c r="S539" s="5" t="n">
        <v>4.998</v>
      </c>
      <c r="T539" s="5" t="n">
        <v>3.704</v>
      </c>
      <c r="U539" s="5" t="n">
        <v>0.078</v>
      </c>
      <c r="V539" s="5" t="n">
        <v>6.048</v>
      </c>
      <c r="W539" s="5" t="n">
        <v>0.21</v>
      </c>
      <c r="X539" s="5" t="n">
        <v>1</v>
      </c>
      <c r="Y539" s="5" t="n">
        <v>32.56</v>
      </c>
      <c r="Z539" s="5" t="n">
        <v>1.235</v>
      </c>
      <c r="AA539" s="5" t="n">
        <v>1.253</v>
      </c>
      <c r="AB539" s="5" t="n">
        <v>33.813</v>
      </c>
      <c r="AC539" s="5" t="n">
        <v>0</v>
      </c>
      <c r="AD539" s="5" t="n">
        <v>1</v>
      </c>
      <c r="AE539" s="5" t="n">
        <v>33.795</v>
      </c>
      <c r="AF539" s="5" t="n">
        <v>2.469</v>
      </c>
      <c r="AG539" s="5" t="n">
        <v>1.253</v>
      </c>
      <c r="AH539" s="5" t="n">
        <v>35.048</v>
      </c>
      <c r="AI539" s="5" t="n">
        <v>0</v>
      </c>
      <c r="AJ539" s="5" t="n">
        <v>1</v>
      </c>
      <c r="AK539" s="5" t="n">
        <v>41.203</v>
      </c>
      <c r="AL539" s="5" t="n">
        <v>9.878</v>
      </c>
      <c r="AM539" s="5" t="n">
        <v>0.64</v>
      </c>
      <c r="AN539" s="5" t="n">
        <v>49.856</v>
      </c>
      <c r="AO539" s="5" t="n">
        <v>0.21</v>
      </c>
      <c r="AP539" s="5" t="n">
        <v>1</v>
      </c>
      <c r="AQ539" s="5" t="n">
        <v>0.861</v>
      </c>
      <c r="AR539" s="5" t="n">
        <v>0.123</v>
      </c>
      <c r="AS539" s="5" t="n">
        <v>0.456</v>
      </c>
      <c r="AT539" s="5" t="n">
        <v>1.593</v>
      </c>
      <c r="AU539" s="5" t="n">
        <v>0.21</v>
      </c>
      <c r="AV539" s="5" t="n">
        <v>1</v>
      </c>
      <c r="AW539" s="5" t="n">
        <v>0.986</v>
      </c>
      <c r="AX539" s="5" t="n">
        <v>0.123</v>
      </c>
      <c r="AY539" s="5" t="n">
        <v>0.38</v>
      </c>
      <c r="AZ539" s="5" t="n">
        <v>1.653</v>
      </c>
      <c r="BA539" s="5" t="n">
        <v>0.21</v>
      </c>
      <c r="BB539" s="5" t="n">
        <v>1</v>
      </c>
      <c r="BC539" s="5" t="n">
        <v>0.598</v>
      </c>
      <c r="BD539" s="5" t="n">
        <v>0.123</v>
      </c>
      <c r="BE539" s="5" t="n">
        <v>0.195</v>
      </c>
      <c r="BF539" s="5" t="n">
        <v>0.944</v>
      </c>
      <c r="BG539" s="5" t="n">
        <v>0.21</v>
      </c>
      <c r="BH539" s="5" t="n">
        <v>1</v>
      </c>
      <c r="BI539" s="5" t="n">
        <v>0.612</v>
      </c>
      <c r="BJ539" s="5" t="n">
        <v>0.123</v>
      </c>
      <c r="BK539" s="5" t="n">
        <v>0.01</v>
      </c>
      <c r="BL539" s="5" t="n">
        <v>0.741</v>
      </c>
      <c r="BM539" s="5" t="n">
        <v>0.21</v>
      </c>
      <c r="BN539" s="5" t="n">
        <v>1</v>
      </c>
      <c r="BO539" s="5" t="n">
        <v>0</v>
      </c>
      <c r="BP539" s="5" t="n">
        <v>0.008999999999999999</v>
      </c>
      <c r="BQ539" s="5" t="n">
        <v>0.064</v>
      </c>
      <c r="BR539" s="5" t="n">
        <v>0</v>
      </c>
      <c r="BS539" s="5" t="n">
        <v>1</v>
      </c>
      <c r="BT539" s="5" t="n">
        <v>0</v>
      </c>
      <c r="BU539" s="5" t="n">
        <v>0.005</v>
      </c>
      <c r="BV539" s="5" t="n">
        <v>0.102</v>
      </c>
      <c r="BW539" s="5" t="n">
        <v>0.21</v>
      </c>
      <c r="BX539" s="5" t="n">
        <v>0.5</v>
      </c>
      <c r="BY539" s="5" t="n">
        <v>12.729</v>
      </c>
      <c r="BZ539" s="5" t="n">
        <v>0</v>
      </c>
      <c r="CA539" s="5" t="n">
        <v>12.729</v>
      </c>
      <c r="CB539" s="5" t="n">
        <v>0</v>
      </c>
      <c r="CC539" s="5" t="n">
        <v>97.90000000000001</v>
      </c>
      <c r="CD539" s="5" t="n">
        <v>7.95</v>
      </c>
      <c r="CE539" s="5" t="n">
        <v>131.354</v>
      </c>
      <c r="CF539" s="5" t="n">
        <v>277.397</v>
      </c>
      <c r="CG539" s="5" t="n">
        <v>0.21</v>
      </c>
      <c r="CH539" s="5" t="n">
        <v>1</v>
      </c>
      <c r="CI539" s="5" t="n">
        <v>0</v>
      </c>
      <c r="CJ539" s="5" t="n">
        <v>0</v>
      </c>
      <c r="CK539" s="5" t="n">
        <v>0</v>
      </c>
      <c r="CL539" s="5" t="n">
        <v>0</v>
      </c>
      <c r="CM539" s="5" t="n">
        <v>0</v>
      </c>
      <c r="CN539" s="5" t="n">
        <v>0</v>
      </c>
      <c r="CO539" s="5" t="n">
        <v>0</v>
      </c>
      <c r="CP539" s="5" t="n">
        <v>1</v>
      </c>
      <c r="CQ539" s="5" t="n">
        <v>1.294</v>
      </c>
      <c r="CR539" s="5" t="n">
        <v>0</v>
      </c>
      <c r="CS539" s="5" t="n">
        <v>5.158</v>
      </c>
      <c r="CT539" s="5" t="n">
        <v>5.842</v>
      </c>
      <c r="CU539" s="5" t="n">
        <v>31.326</v>
      </c>
    </row>
    <row r="540">
      <c r="A540" s="5" t="inlineStr">
        <is>
          <t>MNE2023</t>
        </is>
      </c>
      <c r="B540" s="5" t="inlineStr">
        <is>
          <t>MNE</t>
        </is>
      </c>
      <c r="C540" s="5" t="inlineStr">
        <is>
          <t>MNE</t>
        </is>
      </c>
      <c r="D540" s="5" t="inlineStr">
        <is>
          <t>Montenegro, Rep. of</t>
        </is>
      </c>
      <c r="E540" s="5" t="n">
        <v>2023</v>
      </c>
      <c r="F540" s="5" t="n">
        <v>0.21</v>
      </c>
      <c r="G540" s="5" t="n">
        <v>1.99</v>
      </c>
      <c r="H540" s="5" t="n">
        <v>0.643</v>
      </c>
      <c r="I540" s="5" t="n">
        <v>2.612</v>
      </c>
      <c r="J540" s="5" t="n">
        <v>4.602</v>
      </c>
      <c r="K540" s="5" t="n">
        <v>0</v>
      </c>
      <c r="L540" s="5" t="n">
        <v>1</v>
      </c>
      <c r="M540" s="5" t="n">
        <v>3.276</v>
      </c>
      <c r="N540" s="5" t="n">
        <v>1.928</v>
      </c>
      <c r="O540" s="5" t="n">
        <v>2.595</v>
      </c>
      <c r="P540" s="5" t="n">
        <v>5.871</v>
      </c>
      <c r="Q540" s="5" t="n">
        <v>0</v>
      </c>
      <c r="R540" s="5" t="n">
        <v>1</v>
      </c>
      <c r="S540" s="5" t="n">
        <v>5.205</v>
      </c>
      <c r="T540" s="5" t="n">
        <v>3.857</v>
      </c>
      <c r="U540" s="5" t="n">
        <v>0.121</v>
      </c>
      <c r="V540" s="5" t="n">
        <v>6.297</v>
      </c>
      <c r="W540" s="5" t="n">
        <v>0.21</v>
      </c>
      <c r="X540" s="5" t="n">
        <v>1</v>
      </c>
      <c r="Y540" s="5" t="n">
        <v>12.908</v>
      </c>
      <c r="Z540" s="5" t="n">
        <v>1.286</v>
      </c>
      <c r="AA540" s="5" t="n">
        <v>1.964</v>
      </c>
      <c r="AB540" s="5" t="n">
        <v>14.872</v>
      </c>
      <c r="AC540" s="5" t="n">
        <v>0</v>
      </c>
      <c r="AD540" s="5" t="n">
        <v>1</v>
      </c>
      <c r="AE540" s="5" t="n">
        <v>14.194</v>
      </c>
      <c r="AF540" s="5" t="n">
        <v>2.571</v>
      </c>
      <c r="AG540" s="5" t="n">
        <v>1.964</v>
      </c>
      <c r="AH540" s="5" t="n">
        <v>16.158</v>
      </c>
      <c r="AI540" s="5" t="n">
        <v>0</v>
      </c>
      <c r="AJ540" s="5" t="n">
        <v>1</v>
      </c>
      <c r="AK540" s="5" t="n">
        <v>21.908</v>
      </c>
      <c r="AL540" s="5" t="n">
        <v>10.285</v>
      </c>
      <c r="AM540" s="5" t="n">
        <v>0.509</v>
      </c>
      <c r="AN540" s="5" t="n">
        <v>26.508</v>
      </c>
      <c r="AO540" s="5" t="n">
        <v>0.21</v>
      </c>
      <c r="AP540" s="5" t="n">
        <v>1</v>
      </c>
      <c r="AQ540" s="5" t="n">
        <v>0.76</v>
      </c>
      <c r="AR540" s="5" t="n">
        <v>0.129</v>
      </c>
      <c r="AS540" s="5" t="n">
        <v>0.613</v>
      </c>
      <c r="AT540" s="5" t="n">
        <v>1.662</v>
      </c>
      <c r="AU540" s="5" t="n">
        <v>0.21</v>
      </c>
      <c r="AV540" s="5" t="n">
        <v>1</v>
      </c>
      <c r="AW540" s="5" t="n">
        <v>0.8110000000000001</v>
      </c>
      <c r="AX540" s="5" t="n">
        <v>0.129</v>
      </c>
      <c r="AY540" s="5" t="n">
        <v>0.507</v>
      </c>
      <c r="AZ540" s="5" t="n">
        <v>1.595</v>
      </c>
      <c r="BA540" s="5" t="n">
        <v>0.21</v>
      </c>
      <c r="BB540" s="5" t="n">
        <v>1</v>
      </c>
      <c r="BC540" s="5" t="n">
        <v>0.535</v>
      </c>
      <c r="BD540" s="5" t="n">
        <v>0.129</v>
      </c>
      <c r="BE540" s="5" t="n">
        <v>0.222</v>
      </c>
      <c r="BF540" s="5" t="n">
        <v>0.896</v>
      </c>
      <c r="BG540" s="5" t="n">
        <v>0.21</v>
      </c>
      <c r="BH540" s="5" t="n">
        <v>1</v>
      </c>
      <c r="BI540" s="5" t="n">
        <v>0.579</v>
      </c>
      <c r="BJ540" s="5" t="n">
        <v>0.129</v>
      </c>
      <c r="BK540" s="5" t="n">
        <v>0.013</v>
      </c>
      <c r="BL540" s="5" t="n">
        <v>0.701</v>
      </c>
      <c r="BM540" s="5" t="n">
        <v>0.21</v>
      </c>
      <c r="BN540" s="5" t="n">
        <v>1</v>
      </c>
      <c r="BO540" s="5" t="n">
        <v>0</v>
      </c>
      <c r="BP540" s="5" t="n">
        <v>0.005</v>
      </c>
      <c r="BQ540" s="5" t="n">
        <v>0.059</v>
      </c>
      <c r="BR540" s="5" t="n">
        <v>0</v>
      </c>
      <c r="BS540" s="5" t="n">
        <v>1</v>
      </c>
      <c r="BT540" s="5" t="n">
        <v>0</v>
      </c>
      <c r="BU540" s="5" t="n">
        <v>-0.005</v>
      </c>
      <c r="BV540" s="5" t="n">
        <v>0.105</v>
      </c>
      <c r="BW540" s="5" t="n">
        <v>0.21</v>
      </c>
      <c r="BX540" s="5" t="n">
        <v>0.5</v>
      </c>
      <c r="BY540" s="5" t="n">
        <v>13.254</v>
      </c>
      <c r="BZ540" s="5" t="n">
        <v>0</v>
      </c>
      <c r="CA540" s="5" t="n">
        <v>13.254</v>
      </c>
      <c r="CB540" s="5" t="n">
        <v>0</v>
      </c>
      <c r="CC540" s="5" t="n">
        <v>83.248</v>
      </c>
      <c r="CD540" s="5" t="n">
        <v>7.95</v>
      </c>
      <c r="CE540" s="5" t="n">
        <v>123.229</v>
      </c>
      <c r="CF540" s="5" t="n">
        <v>249.837</v>
      </c>
      <c r="CG540" s="5" t="n">
        <v>0.21</v>
      </c>
      <c r="CH540" s="5" t="n">
        <v>1</v>
      </c>
      <c r="CI540" s="5" t="n">
        <v>0</v>
      </c>
      <c r="CJ540" s="5" t="n">
        <v>0</v>
      </c>
      <c r="CK540" s="5" t="n">
        <v>0</v>
      </c>
      <c r="CL540" s="5" t="n">
        <v>0</v>
      </c>
      <c r="CM540" s="5" t="n">
        <v>0</v>
      </c>
      <c r="CN540" s="5" t="n">
        <v>0</v>
      </c>
      <c r="CO540" s="5" t="n">
        <v>0</v>
      </c>
      <c r="CP540" s="5" t="n">
        <v>1</v>
      </c>
      <c r="CQ540" s="5" t="n">
        <v>1.348</v>
      </c>
      <c r="CR540" s="5" t="n">
        <v>0</v>
      </c>
      <c r="CS540" s="5" t="n">
        <v>5.37</v>
      </c>
      <c r="CT540" s="5" t="n">
        <v>3.466</v>
      </c>
      <c r="CU540" s="5" t="n">
        <v>11.622</v>
      </c>
    </row>
    <row r="541">
      <c r="A541" s="5" t="inlineStr">
        <is>
          <t>MNE2024</t>
        </is>
      </c>
      <c r="B541" s="5" t="inlineStr">
        <is>
          <t>MNE</t>
        </is>
      </c>
      <c r="C541" s="5" t="inlineStr">
        <is>
          <t>MNE</t>
        </is>
      </c>
      <c r="D541" s="5" t="inlineStr">
        <is>
          <t>Montenegro, Rep. of</t>
        </is>
      </c>
      <c r="E541" s="5" t="n">
        <v>2024</v>
      </c>
      <c r="F541" s="5" t="n">
        <v>0.21</v>
      </c>
      <c r="G541" s="5" t="n">
        <v>2.049</v>
      </c>
      <c r="H541" s="5" t="n">
        <v>0.662</v>
      </c>
      <c r="I541" s="5" t="n">
        <v>2.689</v>
      </c>
      <c r="J541" s="5" t="n">
        <v>4.738</v>
      </c>
      <c r="K541" s="5" t="n">
        <v>0</v>
      </c>
      <c r="L541" s="5" t="n">
        <v>1</v>
      </c>
      <c r="M541" s="5" t="n">
        <v>3.373</v>
      </c>
      <c r="N541" s="5" t="n">
        <v>1.985</v>
      </c>
      <c r="O541" s="5" t="n">
        <v>2.671</v>
      </c>
      <c r="P541" s="5" t="n">
        <v>6.044</v>
      </c>
      <c r="Q541" s="5" t="n">
        <v>0</v>
      </c>
      <c r="R541" s="5" t="n">
        <v>1</v>
      </c>
      <c r="S541" s="5" t="n">
        <v>5.358</v>
      </c>
      <c r="T541" s="5" t="n">
        <v>3.971</v>
      </c>
      <c r="U541" s="5" t="n">
        <v>0.153</v>
      </c>
      <c r="V541" s="5" t="n">
        <v>6.483</v>
      </c>
      <c r="W541" s="5" t="n">
        <v>0.21</v>
      </c>
      <c r="X541" s="5" t="n">
        <v>1</v>
      </c>
      <c r="Y541" s="5" t="n">
        <v>11.492</v>
      </c>
      <c r="Z541" s="5" t="n">
        <v>1.324</v>
      </c>
      <c r="AA541" s="5" t="n">
        <v>1.95</v>
      </c>
      <c r="AB541" s="5" t="n">
        <v>13.442</v>
      </c>
      <c r="AC541" s="5" t="n">
        <v>0</v>
      </c>
      <c r="AD541" s="5" t="n">
        <v>1</v>
      </c>
      <c r="AE541" s="5" t="n">
        <v>12.815</v>
      </c>
      <c r="AF541" s="5" t="n">
        <v>2.647</v>
      </c>
      <c r="AG541" s="5" t="n">
        <v>1.95</v>
      </c>
      <c r="AH541" s="5" t="n">
        <v>14.766</v>
      </c>
      <c r="AI541" s="5" t="n">
        <v>0</v>
      </c>
      <c r="AJ541" s="5" t="n">
        <v>1</v>
      </c>
      <c r="AK541" s="5" t="n">
        <v>20.757</v>
      </c>
      <c r="AL541" s="5" t="n">
        <v>10.589</v>
      </c>
      <c r="AM541" s="5" t="n">
        <v>0.594</v>
      </c>
      <c r="AN541" s="5" t="n">
        <v>25.116</v>
      </c>
      <c r="AO541" s="5" t="n">
        <v>0.21</v>
      </c>
      <c r="AP541" s="5" t="n">
        <v>1</v>
      </c>
      <c r="AQ541" s="5" t="n">
        <v>0.724</v>
      </c>
      <c r="AR541" s="5" t="n">
        <v>0.132</v>
      </c>
      <c r="AS541" s="5" t="n">
        <v>0.625</v>
      </c>
      <c r="AT541" s="5" t="n">
        <v>1.632</v>
      </c>
      <c r="AU541" s="5" t="n">
        <v>0.21</v>
      </c>
      <c r="AV541" s="5" t="n">
        <v>1</v>
      </c>
      <c r="AW541" s="5" t="n">
        <v>0.75</v>
      </c>
      <c r="AX541" s="5" t="n">
        <v>0.132</v>
      </c>
      <c r="AY541" s="5" t="n">
        <v>0.511</v>
      </c>
      <c r="AZ541" s="5" t="n">
        <v>1.526</v>
      </c>
      <c r="BA541" s="5" t="n">
        <v>0.21</v>
      </c>
      <c r="BB541" s="5" t="n">
        <v>1</v>
      </c>
      <c r="BC541" s="5" t="n">
        <v>0.513</v>
      </c>
      <c r="BD541" s="5" t="n">
        <v>0.132</v>
      </c>
      <c r="BE541" s="5" t="n">
        <v>0.239</v>
      </c>
      <c r="BF541" s="5" t="n">
        <v>0.884</v>
      </c>
      <c r="BG541" s="5" t="n">
        <v>0.21</v>
      </c>
      <c r="BH541" s="5" t="n">
        <v>1</v>
      </c>
      <c r="BI541" s="5" t="n">
        <v>0.591</v>
      </c>
      <c r="BJ541" s="5" t="n">
        <v>0.132</v>
      </c>
      <c r="BK541" s="5" t="n">
        <v>0.017</v>
      </c>
      <c r="BL541" s="5" t="n">
        <v>0.716</v>
      </c>
      <c r="BM541" s="5" t="n">
        <v>0.21</v>
      </c>
      <c r="BN541" s="5" t="n">
        <v>1</v>
      </c>
      <c r="BO541" s="5" t="n">
        <v>0</v>
      </c>
      <c r="BP541" s="5" t="n">
        <v>0.005</v>
      </c>
      <c r="BQ541" s="5" t="n">
        <v>0.055</v>
      </c>
      <c r="BR541" s="5" t="n">
        <v>0</v>
      </c>
      <c r="BS541" s="5" t="n">
        <v>1</v>
      </c>
      <c r="BT541" s="5" t="n">
        <v>0</v>
      </c>
      <c r="BU541" s="5" t="n">
        <v>-0.008999999999999999</v>
      </c>
      <c r="BV541" s="5" t="n">
        <v>0.107</v>
      </c>
      <c r="BW541" s="5" t="n">
        <v>0.21</v>
      </c>
      <c r="BX541" s="5" t="n">
        <v>0.5</v>
      </c>
      <c r="BY541" s="5" t="n">
        <v>13.646</v>
      </c>
      <c r="BZ541" s="5" t="n">
        <v>0</v>
      </c>
      <c r="CA541" s="5" t="n">
        <v>13.646</v>
      </c>
      <c r="CB541" s="5" t="n">
        <v>0</v>
      </c>
      <c r="CC541" s="5" t="n">
        <v>82.58799999999999</v>
      </c>
      <c r="CD541" s="5" t="n">
        <v>7.95</v>
      </c>
      <c r="CE541" s="5" t="n">
        <v>112.451</v>
      </c>
      <c r="CF541" s="5" t="n">
        <v>235.997</v>
      </c>
      <c r="CG541" s="5" t="n">
        <v>0.21</v>
      </c>
      <c r="CH541" s="5" t="n">
        <v>1</v>
      </c>
      <c r="CI541" s="5" t="n">
        <v>0</v>
      </c>
      <c r="CJ541" s="5" t="n">
        <v>0</v>
      </c>
      <c r="CK541" s="5" t="n">
        <v>0</v>
      </c>
      <c r="CL541" s="5" t="n">
        <v>0</v>
      </c>
      <c r="CM541" s="5" t="n">
        <v>0</v>
      </c>
      <c r="CN541" s="5" t="n">
        <v>0</v>
      </c>
      <c r="CO541" s="5" t="n">
        <v>0</v>
      </c>
      <c r="CP541" s="5" t="n">
        <v>1</v>
      </c>
      <c r="CQ541" s="5" t="n">
        <v>1.387</v>
      </c>
      <c r="CR541" s="5" t="n">
        <v>0</v>
      </c>
      <c r="CS541" s="5" t="n">
        <v>5.529</v>
      </c>
      <c r="CT541" s="5" t="n">
        <v>3.027</v>
      </c>
      <c r="CU541" s="5" t="n">
        <v>10.168</v>
      </c>
    </row>
    <row r="542">
      <c r="A542" s="5" t="inlineStr">
        <is>
          <t>MSR2021</t>
        </is>
      </c>
      <c r="B542" s="5" t="inlineStr">
        <is>
          <t>MSR</t>
        </is>
      </c>
      <c r="C542" s="5" t="inlineStr">
        <is>
          <t>MSR</t>
        </is>
      </c>
      <c r="D542" s="5" t="inlineStr">
        <is>
          <t>Montserrat</t>
        </is>
      </c>
      <c r="E542" s="5" t="n">
        <v>2021</v>
      </c>
      <c r="F542" s="5" t="n">
        <v>0</v>
      </c>
      <c r="G542" s="5" t="n">
        <v>5.897</v>
      </c>
      <c r="H542" s="5" t="n">
        <v>1.143</v>
      </c>
      <c r="I542" s="5" t="n">
        <v>0</v>
      </c>
      <c r="J542" s="5" t="n">
        <v>5.897</v>
      </c>
      <c r="K542" s="5" t="n">
        <v>0</v>
      </c>
      <c r="L542" s="5" t="n">
        <v>1</v>
      </c>
      <c r="M542" s="5" t="n">
        <v>7.964</v>
      </c>
      <c r="N542" s="5" t="n">
        <v>3.43</v>
      </c>
      <c r="O542" s="5" t="n">
        <v>0</v>
      </c>
      <c r="P542" s="5" t="n">
        <v>7.964</v>
      </c>
      <c r="Q542" s="5" t="n">
        <v>0</v>
      </c>
      <c r="R542" s="5" t="n">
        <v>1</v>
      </c>
      <c r="S542" s="5" t="n">
        <v>11.613</v>
      </c>
      <c r="T542" s="5" t="n">
        <v>6.86</v>
      </c>
      <c r="U542" s="5" t="n">
        <v>0</v>
      </c>
      <c r="V542" s="5" t="n">
        <v>11.613</v>
      </c>
      <c r="W542" s="5" t="n">
        <v>0</v>
      </c>
      <c r="X542" s="5" t="n">
        <v>1</v>
      </c>
      <c r="Y542" s="5" t="n">
        <v>5.849</v>
      </c>
      <c r="Z542" s="5" t="n">
        <v>0.787</v>
      </c>
      <c r="AA542" s="5" t="n">
        <v>0</v>
      </c>
      <c r="AB542" s="5" t="n">
        <v>5.849</v>
      </c>
      <c r="AC542" s="5" t="n">
        <v>0</v>
      </c>
      <c r="AD542" s="5" t="n">
        <v>1</v>
      </c>
      <c r="AE542" s="5" t="n">
        <v>6.992</v>
      </c>
      <c r="AF542" s="5" t="n">
        <v>1.637</v>
      </c>
      <c r="AG542" s="5" t="n">
        <v>0</v>
      </c>
      <c r="AH542" s="5" t="n">
        <v>6.992</v>
      </c>
      <c r="AI542" s="5" t="n">
        <v>0</v>
      </c>
      <c r="AJ542" s="5" t="n">
        <v>1</v>
      </c>
      <c r="AK542" s="5" t="n">
        <v>13.852</v>
      </c>
      <c r="AL542" s="5" t="n">
        <v>7.443</v>
      </c>
      <c r="AM542" s="5" t="n">
        <v>0</v>
      </c>
      <c r="AN542" s="5" t="n">
        <v>13.852</v>
      </c>
      <c r="AO542" s="5" t="n">
        <v>0</v>
      </c>
      <c r="AP542" s="5" t="n">
        <v>1</v>
      </c>
      <c r="AQ542" s="5" t="n">
        <v>0.649</v>
      </c>
      <c r="AR542" s="5" t="n">
        <v>0.114</v>
      </c>
      <c r="AS542" s="5" t="n">
        <v>0.896</v>
      </c>
      <c r="AT542" s="5" t="n">
        <v>1.545</v>
      </c>
      <c r="AU542" s="5" t="n">
        <v>0</v>
      </c>
      <c r="AV542" s="5" t="n">
        <v>1</v>
      </c>
      <c r="AW542" s="5" t="n">
        <v>0.577</v>
      </c>
      <c r="AX542" s="5" t="n">
        <v>0.114</v>
      </c>
      <c r="AY542" s="5" t="n">
        <v>0.6870000000000001</v>
      </c>
      <c r="AZ542" s="5" t="n">
        <v>1.264</v>
      </c>
      <c r="BA542" s="5" t="n">
        <v>0</v>
      </c>
      <c r="BB542" s="5" t="n">
        <v>1</v>
      </c>
      <c r="BC542" s="5" t="n">
        <v>0.458</v>
      </c>
      <c r="BD542" s="5" t="n">
        <v>0.114</v>
      </c>
      <c r="BE542" s="5" t="n">
        <v>0.504</v>
      </c>
      <c r="BF542" s="5" t="n">
        <v>0.962</v>
      </c>
      <c r="BG542" s="5" t="n">
        <v>0</v>
      </c>
      <c r="BH542" s="5" t="n">
        <v>1</v>
      </c>
      <c r="BI542" s="5" t="n">
        <v>0.491</v>
      </c>
      <c r="BJ542" s="5" t="n">
        <v>0.114</v>
      </c>
      <c r="BK542" s="5" t="n">
        <v>0</v>
      </c>
      <c r="BL542" s="5" t="n">
        <v>0.491</v>
      </c>
      <c r="BM542" s="5" t="n">
        <v>0</v>
      </c>
      <c r="BN542" s="5" t="n">
        <v>1</v>
      </c>
      <c r="BO542" s="5" t="n">
        <v>0</v>
      </c>
      <c r="BP542" s="5" t="n">
        <v>0</v>
      </c>
      <c r="BQ542" s="5" t="n">
        <v>0</v>
      </c>
      <c r="BR542" s="5" t="n">
        <v>0</v>
      </c>
      <c r="BS542" s="5" t="n">
        <v>1</v>
      </c>
      <c r="BT542" s="5" t="n">
        <v>0</v>
      </c>
      <c r="BU542" s="5" t="n">
        <v>0</v>
      </c>
      <c r="BV542" s="5" t="n">
        <v>0</v>
      </c>
      <c r="BW542" s="5" t="n">
        <v>0</v>
      </c>
      <c r="BX542" s="5" t="n">
        <v>1</v>
      </c>
      <c r="BY542" s="5" t="n">
        <v>11.787</v>
      </c>
      <c r="BZ542" s="5" t="n">
        <v>0</v>
      </c>
      <c r="CA542" s="5" t="n">
        <v>11.787</v>
      </c>
      <c r="CB542" s="5" t="n">
        <v>0</v>
      </c>
      <c r="CC542" s="5" t="n">
        <v>78.125</v>
      </c>
      <c r="CD542" s="5" t="n">
        <v>7.95</v>
      </c>
      <c r="CE542" s="5" t="n">
        <v>0</v>
      </c>
      <c r="CF542" s="5" t="n">
        <v>78.125</v>
      </c>
      <c r="CG542" s="5" t="n">
        <v>0</v>
      </c>
      <c r="CH542" s="5" t="n">
        <v>1</v>
      </c>
      <c r="CI542" s="5" t="n">
        <v>0</v>
      </c>
      <c r="CJ542" s="5" t="n">
        <v>0</v>
      </c>
      <c r="CK542" s="5" t="n">
        <v>0</v>
      </c>
      <c r="CL542" s="5" t="n">
        <v>0</v>
      </c>
      <c r="CM542" s="5" t="n">
        <v>0</v>
      </c>
      <c r="CN542" s="5" t="n">
        <v>0</v>
      </c>
      <c r="CO542" s="5" t="n">
        <v>0</v>
      </c>
      <c r="CP542" s="5" t="n">
        <v>0</v>
      </c>
      <c r="CQ542" s="5" t="n">
        <v>1.198</v>
      </c>
      <c r="CR542" s="5" t="n">
        <v>0</v>
      </c>
      <c r="CS542" s="5" t="n">
        <v>4.776</v>
      </c>
      <c r="CT542" s="5" t="n">
        <v>4.753</v>
      </c>
      <c r="CU542" s="5" t="n">
        <v>15.983</v>
      </c>
    </row>
    <row r="543">
      <c r="A543" s="5" t="inlineStr">
        <is>
          <t>MSR2022</t>
        </is>
      </c>
      <c r="B543" s="5" t="inlineStr">
        <is>
          <t>MSR</t>
        </is>
      </c>
      <c r="C543" s="5" t="inlineStr">
        <is>
          <t>MSR</t>
        </is>
      </c>
      <c r="D543" s="5" t="inlineStr">
        <is>
          <t>Montserrat</t>
        </is>
      </c>
      <c r="E543" s="5" t="n">
        <v>2022</v>
      </c>
      <c r="F543" s="5" t="n">
        <v>0</v>
      </c>
      <c r="G543" s="5" t="n">
        <v>11.72</v>
      </c>
      <c r="H543" s="5" t="n">
        <v>1.235</v>
      </c>
      <c r="I543" s="5" t="n">
        <v>0</v>
      </c>
      <c r="J543" s="5" t="n">
        <v>11.72</v>
      </c>
      <c r="K543" s="5" t="n">
        <v>0</v>
      </c>
      <c r="L543" s="5" t="n">
        <v>1</v>
      </c>
      <c r="M543" s="5" t="n">
        <v>9.782999999999999</v>
      </c>
      <c r="N543" s="5" t="n">
        <v>3.704</v>
      </c>
      <c r="O543" s="5" t="n">
        <v>0</v>
      </c>
      <c r="P543" s="5" t="n">
        <v>9.782999999999999</v>
      </c>
      <c r="Q543" s="5" t="n">
        <v>0</v>
      </c>
      <c r="R543" s="5" t="n">
        <v>1</v>
      </c>
      <c r="S543" s="5" t="n">
        <v>17.893</v>
      </c>
      <c r="T543" s="5" t="n">
        <v>7.408</v>
      </c>
      <c r="U543" s="5" t="n">
        <v>0</v>
      </c>
      <c r="V543" s="5" t="n">
        <v>17.893</v>
      </c>
      <c r="W543" s="5" t="n">
        <v>0</v>
      </c>
      <c r="X543" s="5" t="n">
        <v>1</v>
      </c>
      <c r="Y543" s="5" t="n">
        <v>6.316</v>
      </c>
      <c r="Z543" s="5" t="n">
        <v>0.85</v>
      </c>
      <c r="AA543" s="5" t="n">
        <v>0</v>
      </c>
      <c r="AB543" s="5" t="n">
        <v>6.316</v>
      </c>
      <c r="AC543" s="5" t="n">
        <v>0</v>
      </c>
      <c r="AD543" s="5" t="n">
        <v>1</v>
      </c>
      <c r="AE543" s="5" t="n">
        <v>7.551</v>
      </c>
      <c r="AF543" s="5" t="n">
        <v>1.768</v>
      </c>
      <c r="AG543" s="5" t="n">
        <v>0</v>
      </c>
      <c r="AH543" s="5" t="n">
        <v>7.551</v>
      </c>
      <c r="AI543" s="5" t="n">
        <v>0</v>
      </c>
      <c r="AJ543" s="5" t="n">
        <v>1</v>
      </c>
      <c r="AK543" s="5" t="n">
        <v>14.959</v>
      </c>
      <c r="AL543" s="5" t="n">
        <v>8.038</v>
      </c>
      <c r="AM543" s="5" t="n">
        <v>0</v>
      </c>
      <c r="AN543" s="5" t="n">
        <v>14.959</v>
      </c>
      <c r="AO543" s="5" t="n">
        <v>0</v>
      </c>
      <c r="AP543" s="5" t="n">
        <v>1</v>
      </c>
      <c r="AQ543" s="5" t="n">
        <v>0.896</v>
      </c>
      <c r="AR543" s="5" t="n">
        <v>0.123</v>
      </c>
      <c r="AS543" s="5" t="n">
        <v>0.968</v>
      </c>
      <c r="AT543" s="5" t="n">
        <v>1.864</v>
      </c>
      <c r="AU543" s="5" t="n">
        <v>0</v>
      </c>
      <c r="AV543" s="5" t="n">
        <v>1</v>
      </c>
      <c r="AW543" s="5" t="n">
        <v>0.89</v>
      </c>
      <c r="AX543" s="5" t="n">
        <v>0.123</v>
      </c>
      <c r="AY543" s="5" t="n">
        <v>0.742</v>
      </c>
      <c r="AZ543" s="5" t="n">
        <v>1.632</v>
      </c>
      <c r="BA543" s="5" t="n">
        <v>0</v>
      </c>
      <c r="BB543" s="5" t="n">
        <v>1</v>
      </c>
      <c r="BC543" s="5" t="n">
        <v>0.62</v>
      </c>
      <c r="BD543" s="5" t="n">
        <v>0.123</v>
      </c>
      <c r="BE543" s="5" t="n">
        <v>0.514</v>
      </c>
      <c r="BF543" s="5" t="n">
        <v>1.134</v>
      </c>
      <c r="BG543" s="5" t="n">
        <v>0</v>
      </c>
      <c r="BH543" s="5" t="n">
        <v>1</v>
      </c>
      <c r="BI543" s="5" t="n">
        <v>0.608</v>
      </c>
      <c r="BJ543" s="5" t="n">
        <v>0.123</v>
      </c>
      <c r="BK543" s="5" t="n">
        <v>0</v>
      </c>
      <c r="BL543" s="5" t="n">
        <v>0.608</v>
      </c>
      <c r="BM543" s="5" t="n">
        <v>0</v>
      </c>
      <c r="BN543" s="5" t="n">
        <v>1</v>
      </c>
      <c r="BO543" s="5" t="n">
        <v>0</v>
      </c>
      <c r="BP543" s="5" t="n">
        <v>0</v>
      </c>
      <c r="BQ543" s="5" t="n">
        <v>0</v>
      </c>
      <c r="BR543" s="5" t="n">
        <v>0</v>
      </c>
      <c r="BS543" s="5" t="n">
        <v>1</v>
      </c>
      <c r="BT543" s="5" t="n">
        <v>0</v>
      </c>
      <c r="BU543" s="5" t="n">
        <v>0</v>
      </c>
      <c r="BV543" s="5" t="n">
        <v>0</v>
      </c>
      <c r="BW543" s="5" t="n">
        <v>0</v>
      </c>
      <c r="BX543" s="5" t="n">
        <v>1</v>
      </c>
      <c r="BY543" s="5" t="n">
        <v>12.729</v>
      </c>
      <c r="BZ543" s="5" t="n">
        <v>0</v>
      </c>
      <c r="CA543" s="5" t="n">
        <v>12.729</v>
      </c>
      <c r="CB543" s="5" t="n">
        <v>0</v>
      </c>
      <c r="CC543" s="5" t="n">
        <v>97.90000000000001</v>
      </c>
      <c r="CD543" s="5" t="n">
        <v>7.95</v>
      </c>
      <c r="CE543" s="5" t="n">
        <v>0</v>
      </c>
      <c r="CF543" s="5" t="n">
        <v>97.90000000000001</v>
      </c>
      <c r="CG543" s="5" t="n">
        <v>0</v>
      </c>
      <c r="CH543" s="5" t="n">
        <v>1</v>
      </c>
      <c r="CI543" s="5" t="n">
        <v>0</v>
      </c>
      <c r="CJ543" s="5" t="n">
        <v>0</v>
      </c>
      <c r="CK543" s="5" t="n">
        <v>0</v>
      </c>
      <c r="CL543" s="5" t="n">
        <v>0</v>
      </c>
      <c r="CM543" s="5" t="n">
        <v>0</v>
      </c>
      <c r="CN543" s="5" t="n">
        <v>0</v>
      </c>
      <c r="CO543" s="5" t="n">
        <v>0</v>
      </c>
      <c r="CP543" s="5" t="n">
        <v>0</v>
      </c>
      <c r="CQ543" s="5" t="n">
        <v>1.294</v>
      </c>
      <c r="CR543" s="5" t="n">
        <v>0</v>
      </c>
      <c r="CS543" s="5" t="n">
        <v>5.158</v>
      </c>
      <c r="CT543" s="5" t="n">
        <v>10.485</v>
      </c>
      <c r="CU543" s="5" t="n">
        <v>29.494</v>
      </c>
    </row>
    <row r="544">
      <c r="A544" s="5" t="inlineStr">
        <is>
          <t>MSR2023</t>
        </is>
      </c>
      <c r="B544" s="5" t="inlineStr">
        <is>
          <t>MSR</t>
        </is>
      </c>
      <c r="C544" s="5" t="inlineStr">
        <is>
          <t>MSR</t>
        </is>
      </c>
      <c r="D544" s="5" t="inlineStr">
        <is>
          <t>Montserrat</t>
        </is>
      </c>
      <c r="E544" s="5" t="n">
        <v>2023</v>
      </c>
      <c r="F544" s="5" t="n">
        <v>0</v>
      </c>
      <c r="G544" s="5" t="n">
        <v>6.147</v>
      </c>
      <c r="H544" s="5" t="n">
        <v>1.286</v>
      </c>
      <c r="I544" s="5" t="n">
        <v>0</v>
      </c>
      <c r="J544" s="5" t="n">
        <v>6.147</v>
      </c>
      <c r="K544" s="5" t="n">
        <v>0</v>
      </c>
      <c r="L544" s="5" t="n">
        <v>1</v>
      </c>
      <c r="M544" s="5" t="n">
        <v>7.886</v>
      </c>
      <c r="N544" s="5" t="n">
        <v>3.857</v>
      </c>
      <c r="O544" s="5" t="n">
        <v>0</v>
      </c>
      <c r="P544" s="5" t="n">
        <v>7.886</v>
      </c>
      <c r="Q544" s="5" t="n">
        <v>0</v>
      </c>
      <c r="R544" s="5" t="n">
        <v>1</v>
      </c>
      <c r="S544" s="5" t="n">
        <v>12.575</v>
      </c>
      <c r="T544" s="5" t="n">
        <v>7.714</v>
      </c>
      <c r="U544" s="5" t="n">
        <v>0</v>
      </c>
      <c r="V544" s="5" t="n">
        <v>12.575</v>
      </c>
      <c r="W544" s="5" t="n">
        <v>0</v>
      </c>
      <c r="X544" s="5" t="n">
        <v>1</v>
      </c>
      <c r="Y544" s="5" t="n">
        <v>6.577</v>
      </c>
      <c r="Z544" s="5" t="n">
        <v>0.885</v>
      </c>
      <c r="AA544" s="5" t="n">
        <v>0</v>
      </c>
      <c r="AB544" s="5" t="n">
        <v>6.577</v>
      </c>
      <c r="AC544" s="5" t="n">
        <v>0</v>
      </c>
      <c r="AD544" s="5" t="n">
        <v>1</v>
      </c>
      <c r="AE544" s="5" t="n">
        <v>7.862</v>
      </c>
      <c r="AF544" s="5" t="n">
        <v>1.841</v>
      </c>
      <c r="AG544" s="5" t="n">
        <v>0</v>
      </c>
      <c r="AH544" s="5" t="n">
        <v>7.862</v>
      </c>
      <c r="AI544" s="5" t="n">
        <v>0</v>
      </c>
      <c r="AJ544" s="5" t="n">
        <v>1</v>
      </c>
      <c r="AK544" s="5" t="n">
        <v>15.576</v>
      </c>
      <c r="AL544" s="5" t="n">
        <v>8.369999999999999</v>
      </c>
      <c r="AM544" s="5" t="n">
        <v>0</v>
      </c>
      <c r="AN544" s="5" t="n">
        <v>15.576</v>
      </c>
      <c r="AO544" s="5" t="n">
        <v>0</v>
      </c>
      <c r="AP544" s="5" t="n">
        <v>1</v>
      </c>
      <c r="AQ544" s="5" t="n">
        <v>0.791</v>
      </c>
      <c r="AR544" s="5" t="n">
        <v>0.129</v>
      </c>
      <c r="AS544" s="5" t="n">
        <v>1.007</v>
      </c>
      <c r="AT544" s="5" t="n">
        <v>1.798</v>
      </c>
      <c r="AU544" s="5" t="n">
        <v>0</v>
      </c>
      <c r="AV544" s="5" t="n">
        <v>1</v>
      </c>
      <c r="AW544" s="5" t="n">
        <v>0.618</v>
      </c>
      <c r="AX544" s="5" t="n">
        <v>0.129</v>
      </c>
      <c r="AY544" s="5" t="n">
        <v>0.773</v>
      </c>
      <c r="AZ544" s="5" t="n">
        <v>1.391</v>
      </c>
      <c r="BA544" s="5" t="n">
        <v>0</v>
      </c>
      <c r="BB544" s="5" t="n">
        <v>1</v>
      </c>
      <c r="BC544" s="5" t="n">
        <v>0.554</v>
      </c>
      <c r="BD544" s="5" t="n">
        <v>0.129</v>
      </c>
      <c r="BE544" s="5" t="n">
        <v>0.5570000000000001</v>
      </c>
      <c r="BF544" s="5" t="n">
        <v>1.112</v>
      </c>
      <c r="BG544" s="5" t="n">
        <v>0</v>
      </c>
      <c r="BH544" s="5" t="n">
        <v>1</v>
      </c>
      <c r="BI544" s="5" t="n">
        <v>0.5570000000000001</v>
      </c>
      <c r="BJ544" s="5" t="n">
        <v>0.129</v>
      </c>
      <c r="BK544" s="5" t="n">
        <v>0</v>
      </c>
      <c r="BL544" s="5" t="n">
        <v>0.5570000000000001</v>
      </c>
      <c r="BM544" s="5" t="n">
        <v>0</v>
      </c>
      <c r="BN544" s="5" t="n">
        <v>1</v>
      </c>
      <c r="BO544" s="5" t="n">
        <v>0</v>
      </c>
      <c r="BP544" s="5" t="n">
        <v>0</v>
      </c>
      <c r="BQ544" s="5" t="n">
        <v>0</v>
      </c>
      <c r="BR544" s="5" t="n">
        <v>0</v>
      </c>
      <c r="BS544" s="5" t="n">
        <v>1</v>
      </c>
      <c r="BT544" s="5" t="n">
        <v>0</v>
      </c>
      <c r="BU544" s="5" t="n">
        <v>0</v>
      </c>
      <c r="BV544" s="5" t="n">
        <v>0</v>
      </c>
      <c r="BW544" s="5" t="n">
        <v>0</v>
      </c>
      <c r="BX544" s="5" t="n">
        <v>1</v>
      </c>
      <c r="BY544" s="5" t="n">
        <v>13.254</v>
      </c>
      <c r="BZ544" s="5" t="n">
        <v>0</v>
      </c>
      <c r="CA544" s="5" t="n">
        <v>13.254</v>
      </c>
      <c r="CB544" s="5" t="n">
        <v>0</v>
      </c>
      <c r="CC544" s="5" t="n">
        <v>83.248</v>
      </c>
      <c r="CD544" s="5" t="n">
        <v>7.95</v>
      </c>
      <c r="CE544" s="5" t="n">
        <v>0</v>
      </c>
      <c r="CF544" s="5" t="n">
        <v>83.248</v>
      </c>
      <c r="CG544" s="5" t="n">
        <v>0</v>
      </c>
      <c r="CH544" s="5" t="n">
        <v>1</v>
      </c>
      <c r="CI544" s="5" t="n">
        <v>0</v>
      </c>
      <c r="CJ544" s="5" t="n">
        <v>0</v>
      </c>
      <c r="CK544" s="5" t="n">
        <v>0</v>
      </c>
      <c r="CL544" s="5" t="n">
        <v>0</v>
      </c>
      <c r="CM544" s="5" t="n">
        <v>0</v>
      </c>
      <c r="CN544" s="5" t="n">
        <v>0</v>
      </c>
      <c r="CO544" s="5" t="n">
        <v>0</v>
      </c>
      <c r="CP544" s="5" t="n">
        <v>0</v>
      </c>
      <c r="CQ544" s="5" t="n">
        <v>1.348</v>
      </c>
      <c r="CR544" s="5" t="n">
        <v>0</v>
      </c>
      <c r="CS544" s="5" t="n">
        <v>5.37</v>
      </c>
      <c r="CT544" s="5" t="n">
        <v>4.861</v>
      </c>
      <c r="CU544" s="5" t="n">
        <v>11.192</v>
      </c>
    </row>
    <row r="545">
      <c r="A545" s="5" t="inlineStr">
        <is>
          <t>MSR2024</t>
        </is>
      </c>
      <c r="B545" s="5" t="inlineStr">
        <is>
          <t>MSR</t>
        </is>
      </c>
      <c r="C545" s="5" t="inlineStr">
        <is>
          <t>MSR</t>
        </is>
      </c>
      <c r="D545" s="5" t="inlineStr">
        <is>
          <t>Montserrat</t>
        </is>
      </c>
      <c r="E545" s="5" t="n">
        <v>2024</v>
      </c>
      <c r="F545" s="5" t="n">
        <v>0</v>
      </c>
      <c r="G545" s="5" t="n">
        <v>5.575</v>
      </c>
      <c r="H545" s="5" t="n">
        <v>1.324</v>
      </c>
      <c r="I545" s="5" t="n">
        <v>0</v>
      </c>
      <c r="J545" s="5" t="n">
        <v>5.575</v>
      </c>
      <c r="K545" s="5" t="n">
        <v>0</v>
      </c>
      <c r="L545" s="5" t="n">
        <v>1</v>
      </c>
      <c r="M545" s="5" t="n">
        <v>7.124</v>
      </c>
      <c r="N545" s="5" t="n">
        <v>3.971</v>
      </c>
      <c r="O545" s="5" t="n">
        <v>0</v>
      </c>
      <c r="P545" s="5" t="n">
        <v>7.124</v>
      </c>
      <c r="Q545" s="5" t="n">
        <v>0</v>
      </c>
      <c r="R545" s="5" t="n">
        <v>1</v>
      </c>
      <c r="S545" s="5" t="n">
        <v>12.193</v>
      </c>
      <c r="T545" s="5" t="n">
        <v>7.942</v>
      </c>
      <c r="U545" s="5" t="n">
        <v>0</v>
      </c>
      <c r="V545" s="5" t="n">
        <v>12.193</v>
      </c>
      <c r="W545" s="5" t="n">
        <v>0</v>
      </c>
      <c r="X545" s="5" t="n">
        <v>1</v>
      </c>
      <c r="Y545" s="5" t="n">
        <v>6.771</v>
      </c>
      <c r="Z545" s="5" t="n">
        <v>0.911</v>
      </c>
      <c r="AA545" s="5" t="n">
        <v>0</v>
      </c>
      <c r="AB545" s="5" t="n">
        <v>6.771</v>
      </c>
      <c r="AC545" s="5" t="n">
        <v>0</v>
      </c>
      <c r="AD545" s="5" t="n">
        <v>1</v>
      </c>
      <c r="AE545" s="5" t="n">
        <v>8.095000000000001</v>
      </c>
      <c r="AF545" s="5" t="n">
        <v>1.896</v>
      </c>
      <c r="AG545" s="5" t="n">
        <v>0</v>
      </c>
      <c r="AH545" s="5" t="n">
        <v>8.095000000000001</v>
      </c>
      <c r="AI545" s="5" t="n">
        <v>0</v>
      </c>
      <c r="AJ545" s="5" t="n">
        <v>1</v>
      </c>
      <c r="AK545" s="5" t="n">
        <v>16.036</v>
      </c>
      <c r="AL545" s="5" t="n">
        <v>8.617000000000001</v>
      </c>
      <c r="AM545" s="5" t="n">
        <v>0</v>
      </c>
      <c r="AN545" s="5" t="n">
        <v>16.036</v>
      </c>
      <c r="AO545" s="5" t="n">
        <v>0</v>
      </c>
      <c r="AP545" s="5" t="n">
        <v>1</v>
      </c>
      <c r="AQ545" s="5" t="n">
        <v>0.756</v>
      </c>
      <c r="AR545" s="5" t="n">
        <v>0.132</v>
      </c>
      <c r="AS545" s="5" t="n">
        <v>1.037</v>
      </c>
      <c r="AT545" s="5" t="n">
        <v>1.793</v>
      </c>
      <c r="AU545" s="5" t="n">
        <v>0</v>
      </c>
      <c r="AV545" s="5" t="n">
        <v>1</v>
      </c>
      <c r="AW545" s="5" t="n">
        <v>0.655</v>
      </c>
      <c r="AX545" s="5" t="n">
        <v>0.132</v>
      </c>
      <c r="AY545" s="5" t="n">
        <v>0.796</v>
      </c>
      <c r="AZ545" s="5" t="n">
        <v>1.451</v>
      </c>
      <c r="BA545" s="5" t="n">
        <v>0</v>
      </c>
      <c r="BB545" s="5" t="n">
        <v>1</v>
      </c>
      <c r="BC545" s="5" t="n">
        <v>0.534</v>
      </c>
      <c r="BD545" s="5" t="n">
        <v>0.132</v>
      </c>
      <c r="BE545" s="5" t="n">
        <v>0.583</v>
      </c>
      <c r="BF545" s="5" t="n">
        <v>1.116</v>
      </c>
      <c r="BG545" s="5" t="n">
        <v>0</v>
      </c>
      <c r="BH545" s="5" t="n">
        <v>1</v>
      </c>
      <c r="BI545" s="5" t="n">
        <v>0.5679999999999999</v>
      </c>
      <c r="BJ545" s="5" t="n">
        <v>0.132</v>
      </c>
      <c r="BK545" s="5" t="n">
        <v>0</v>
      </c>
      <c r="BL545" s="5" t="n">
        <v>0.5679999999999999</v>
      </c>
      <c r="BM545" s="5" t="n">
        <v>0</v>
      </c>
      <c r="BN545" s="5" t="n">
        <v>1</v>
      </c>
      <c r="BO545" s="5" t="n">
        <v>0</v>
      </c>
      <c r="BP545" s="5" t="n">
        <v>0</v>
      </c>
      <c r="BQ545" s="5" t="n">
        <v>0</v>
      </c>
      <c r="BR545" s="5" t="n">
        <v>0</v>
      </c>
      <c r="BS545" s="5" t="n">
        <v>1</v>
      </c>
      <c r="BT545" s="5" t="n">
        <v>0</v>
      </c>
      <c r="BU545" s="5" t="n">
        <v>0</v>
      </c>
      <c r="BV545" s="5" t="n">
        <v>0</v>
      </c>
      <c r="BW545" s="5" t="n">
        <v>0</v>
      </c>
      <c r="BX545" s="5" t="n">
        <v>1</v>
      </c>
      <c r="BY545" s="5" t="n">
        <v>13.646</v>
      </c>
      <c r="BZ545" s="5" t="n">
        <v>0</v>
      </c>
      <c r="CA545" s="5" t="n">
        <v>13.646</v>
      </c>
      <c r="CB545" s="5" t="n">
        <v>0</v>
      </c>
      <c r="CC545" s="5" t="n">
        <v>82.58799999999999</v>
      </c>
      <c r="CD545" s="5" t="n">
        <v>7.95</v>
      </c>
      <c r="CE545" s="5" t="n">
        <v>0</v>
      </c>
      <c r="CF545" s="5" t="n">
        <v>82.58799999999999</v>
      </c>
      <c r="CG545" s="5" t="n">
        <v>0</v>
      </c>
      <c r="CH545" s="5" t="n">
        <v>1</v>
      </c>
      <c r="CI545" s="5" t="n">
        <v>0</v>
      </c>
      <c r="CJ545" s="5" t="n">
        <v>0</v>
      </c>
      <c r="CK545" s="5" t="n">
        <v>0</v>
      </c>
      <c r="CL545" s="5" t="n">
        <v>0</v>
      </c>
      <c r="CM545" s="5" t="n">
        <v>0</v>
      </c>
      <c r="CN545" s="5" t="n">
        <v>0</v>
      </c>
      <c r="CO545" s="5" t="n">
        <v>0</v>
      </c>
      <c r="CP545" s="5" t="n">
        <v>0</v>
      </c>
      <c r="CQ545" s="5" t="n">
        <v>1.387</v>
      </c>
      <c r="CR545" s="5" t="n">
        <v>0</v>
      </c>
      <c r="CS545" s="5" t="n">
        <v>5.529</v>
      </c>
      <c r="CT545" s="5" t="n">
        <v>4.251</v>
      </c>
      <c r="CU545" s="5" t="n">
        <v>10.123</v>
      </c>
    </row>
    <row r="546">
      <c r="A546" s="5" t="inlineStr">
        <is>
          <t>MAR2021</t>
        </is>
      </c>
      <c r="B546" s="5" t="inlineStr">
        <is>
          <t>MAR</t>
        </is>
      </c>
      <c r="C546" s="5" t="inlineStr">
        <is>
          <t>MAR</t>
        </is>
      </c>
      <c r="D546" s="5" t="inlineStr">
        <is>
          <t>Morocco</t>
        </is>
      </c>
      <c r="E546" s="5" t="n">
        <v>2021</v>
      </c>
      <c r="F546" s="5" t="n">
        <v>0.2</v>
      </c>
      <c r="G546" s="5" t="n">
        <v>7.191</v>
      </c>
      <c r="H546" s="5" t="n">
        <v>1.573</v>
      </c>
      <c r="I546" s="5" t="n">
        <v>0.119</v>
      </c>
      <c r="J546" s="5" t="n">
        <v>7.31</v>
      </c>
      <c r="K546" s="5" t="n">
        <v>0</v>
      </c>
      <c r="L546" s="5" t="n">
        <v>1</v>
      </c>
      <c r="M546" s="5" t="n">
        <v>7.447</v>
      </c>
      <c r="N546" s="5" t="n">
        <v>3.375</v>
      </c>
      <c r="O546" s="5" t="n">
        <v>0.339</v>
      </c>
      <c r="P546" s="5" t="n">
        <v>7.787</v>
      </c>
      <c r="Q546" s="5" t="n">
        <v>0</v>
      </c>
      <c r="R546" s="5" t="n">
        <v>1</v>
      </c>
      <c r="S546" s="5" t="n">
        <v>11.613</v>
      </c>
      <c r="T546" s="5" t="n">
        <v>6.86</v>
      </c>
      <c r="U546" s="5" t="n">
        <v>0</v>
      </c>
      <c r="V546" s="5" t="n">
        <v>11.613</v>
      </c>
      <c r="W546" s="5" t="n">
        <v>0</v>
      </c>
      <c r="X546" s="5" t="n">
        <v>1</v>
      </c>
      <c r="Y546" s="5" t="n">
        <v>4.568</v>
      </c>
      <c r="Z546" s="5" t="n">
        <v>0.725</v>
      </c>
      <c r="AA546" s="5" t="n">
        <v>0.311</v>
      </c>
      <c r="AB546" s="5" t="n">
        <v>4.879</v>
      </c>
      <c r="AC546" s="5" t="n">
        <v>0</v>
      </c>
      <c r="AD546" s="5" t="n">
        <v>1</v>
      </c>
      <c r="AE546" s="5" t="n">
        <v>5.642</v>
      </c>
      <c r="AF546" s="5" t="n">
        <v>1.509</v>
      </c>
      <c r="AG546" s="5" t="n">
        <v>0.311</v>
      </c>
      <c r="AH546" s="5" t="n">
        <v>5.952</v>
      </c>
      <c r="AI546" s="5" t="n">
        <v>0</v>
      </c>
      <c r="AJ546" s="5" t="n">
        <v>1</v>
      </c>
      <c r="AK546" s="5" t="n">
        <v>12.08</v>
      </c>
      <c r="AL546" s="5" t="n">
        <v>6.925</v>
      </c>
      <c r="AM546" s="5" t="n">
        <v>0</v>
      </c>
      <c r="AN546" s="5" t="n">
        <v>12.08</v>
      </c>
      <c r="AO546" s="5" t="n">
        <v>0</v>
      </c>
      <c r="AP546" s="5" t="n">
        <v>1</v>
      </c>
      <c r="AQ546" s="5" t="n">
        <v>0.621</v>
      </c>
      <c r="AR546" s="5" t="n">
        <v>0.114</v>
      </c>
      <c r="AS546" s="5" t="n">
        <v>0.504</v>
      </c>
      <c r="AT546" s="5" t="n">
        <v>1.237</v>
      </c>
      <c r="AU546" s="5" t="n">
        <v>0.1</v>
      </c>
      <c r="AV546" s="5" t="n">
        <v>1</v>
      </c>
      <c r="AW546" s="5" t="n">
        <v>0.593</v>
      </c>
      <c r="AX546" s="5" t="n">
        <v>0.114</v>
      </c>
      <c r="AY546" s="5" t="n">
        <v>0.351</v>
      </c>
      <c r="AZ546" s="5" t="n">
        <v>1.038</v>
      </c>
      <c r="BA546" s="5" t="n">
        <v>0.1</v>
      </c>
      <c r="BB546" s="5" t="n">
        <v>1</v>
      </c>
      <c r="BC546" s="5" t="n">
        <v>0.44</v>
      </c>
      <c r="BD546" s="5" t="n">
        <v>0.114</v>
      </c>
      <c r="BE546" s="5" t="n">
        <v>-0.251</v>
      </c>
      <c r="BF546" s="5" t="n">
        <v>0.189</v>
      </c>
      <c r="BG546" s="5" t="n">
        <v>0</v>
      </c>
      <c r="BH546" s="5" t="n">
        <v>0</v>
      </c>
      <c r="BI546" s="5" t="n">
        <v>0.5600000000000001</v>
      </c>
      <c r="BJ546" s="5" t="n">
        <v>0.114</v>
      </c>
      <c r="BK546" s="5" t="n">
        <v>0.035</v>
      </c>
      <c r="BL546" s="5" t="n">
        <v>0.595</v>
      </c>
      <c r="BM546" s="5" t="n">
        <v>0</v>
      </c>
      <c r="BN546" s="5" t="n">
        <v>1</v>
      </c>
      <c r="BO546" s="5" t="n">
        <v>0</v>
      </c>
      <c r="BP546" s="5" t="n">
        <v>0</v>
      </c>
      <c r="BQ546" s="5" t="n">
        <v>0.108</v>
      </c>
      <c r="BR546" s="5" t="n">
        <v>0</v>
      </c>
      <c r="BS546" s="5" t="n">
        <v>0.833</v>
      </c>
      <c r="BT546" s="5" t="n">
        <v>0</v>
      </c>
      <c r="BU546" s="5" t="n">
        <v>0</v>
      </c>
      <c r="BV546" s="5" t="n">
        <v>0.1</v>
      </c>
      <c r="BW546" s="5" t="n">
        <v>0</v>
      </c>
      <c r="BX546" s="5" t="n">
        <v>0.833</v>
      </c>
      <c r="BY546" s="5" t="n">
        <v>11.787</v>
      </c>
      <c r="BZ546" s="5" t="n">
        <v>0</v>
      </c>
      <c r="CA546" s="5" t="n">
        <v>11.787</v>
      </c>
      <c r="CB546" s="5" t="n">
        <v>0</v>
      </c>
      <c r="CC546" s="5" t="n">
        <v>81.69499999999999</v>
      </c>
      <c r="CD546" s="5" t="n">
        <v>7.95</v>
      </c>
      <c r="CE546" s="5" t="n">
        <v>-3.099</v>
      </c>
      <c r="CF546" s="5" t="n">
        <v>78.596</v>
      </c>
      <c r="CG546" s="5" t="n">
        <v>0</v>
      </c>
      <c r="CH546" s="5" t="n">
        <v>1</v>
      </c>
      <c r="CI546" s="5" t="n">
        <v>0</v>
      </c>
      <c r="CJ546" s="5" t="n">
        <v>0</v>
      </c>
      <c r="CK546" s="5" t="n">
        <v>0</v>
      </c>
      <c r="CL546" s="5" t="n">
        <v>0</v>
      </c>
      <c r="CM546" s="5" t="n">
        <v>0</v>
      </c>
      <c r="CN546" s="5" t="n">
        <v>0</v>
      </c>
      <c r="CO546" s="5" t="n">
        <v>0</v>
      </c>
      <c r="CP546" s="5" t="n">
        <v>0</v>
      </c>
      <c r="CQ546" s="5" t="n">
        <v>1.198</v>
      </c>
      <c r="CR546" s="5" t="n">
        <v>0.123</v>
      </c>
      <c r="CS546" s="5" t="n">
        <v>5.407</v>
      </c>
      <c r="CT546" s="5" t="n">
        <v>4.753</v>
      </c>
      <c r="CU546" s="5" t="n">
        <v>14.162</v>
      </c>
    </row>
    <row r="547">
      <c r="A547" s="5" t="inlineStr">
        <is>
          <t>MAR2022</t>
        </is>
      </c>
      <c r="B547" s="5" t="inlineStr">
        <is>
          <t>MAR</t>
        </is>
      </c>
      <c r="C547" s="5" t="inlineStr">
        <is>
          <t>MAR</t>
        </is>
      </c>
      <c r="D547" s="5" t="inlineStr">
        <is>
          <t>Morocco</t>
        </is>
      </c>
      <c r="E547" s="5" t="n">
        <v>2022</v>
      </c>
      <c r="F547" s="5" t="n">
        <v>0.2</v>
      </c>
      <c r="G547" s="5" t="n">
        <v>13.009</v>
      </c>
      <c r="H547" s="5" t="n">
        <v>2.02</v>
      </c>
      <c r="I547" s="5" t="n">
        <v>0.262</v>
      </c>
      <c r="J547" s="5" t="n">
        <v>13.271</v>
      </c>
      <c r="K547" s="5" t="n">
        <v>0</v>
      </c>
      <c r="L547" s="5" t="n">
        <v>1</v>
      </c>
      <c r="M547" s="5" t="n">
        <v>9.262</v>
      </c>
      <c r="N547" s="5" t="n">
        <v>3.825</v>
      </c>
      <c r="O547" s="5" t="n">
        <v>0.365</v>
      </c>
      <c r="P547" s="5" t="n">
        <v>9.627000000000001</v>
      </c>
      <c r="Q547" s="5" t="n">
        <v>0</v>
      </c>
      <c r="R547" s="5" t="n">
        <v>1</v>
      </c>
      <c r="S547" s="5" t="n">
        <v>17.886</v>
      </c>
      <c r="T547" s="5" t="n">
        <v>7.406</v>
      </c>
      <c r="U547" s="5" t="n">
        <v>0</v>
      </c>
      <c r="V547" s="5" t="n">
        <v>17.886</v>
      </c>
      <c r="W547" s="5" t="n">
        <v>0</v>
      </c>
      <c r="X547" s="5" t="n">
        <v>1</v>
      </c>
      <c r="Y547" s="5" t="n">
        <v>6.885</v>
      </c>
      <c r="Z547" s="5" t="n">
        <v>1.092</v>
      </c>
      <c r="AA547" s="5" t="n">
        <v>0.526</v>
      </c>
      <c r="AB547" s="5" t="n">
        <v>7.411</v>
      </c>
      <c r="AC547" s="5" t="n">
        <v>0</v>
      </c>
      <c r="AD547" s="5" t="n">
        <v>1</v>
      </c>
      <c r="AE547" s="5" t="n">
        <v>7.931</v>
      </c>
      <c r="AF547" s="5" t="n">
        <v>2.122</v>
      </c>
      <c r="AG547" s="5" t="n">
        <v>0.526</v>
      </c>
      <c r="AH547" s="5" t="n">
        <v>8.457000000000001</v>
      </c>
      <c r="AI547" s="5" t="n">
        <v>0</v>
      </c>
      <c r="AJ547" s="5" t="n">
        <v>1</v>
      </c>
      <c r="AK547" s="5" t="n">
        <v>14.207</v>
      </c>
      <c r="AL547" s="5" t="n">
        <v>8.144</v>
      </c>
      <c r="AM547" s="5" t="n">
        <v>0</v>
      </c>
      <c r="AN547" s="5" t="n">
        <v>14.207</v>
      </c>
      <c r="AO547" s="5" t="n">
        <v>0</v>
      </c>
      <c r="AP547" s="5" t="n">
        <v>1</v>
      </c>
      <c r="AQ547" s="5" t="n">
        <v>0.847</v>
      </c>
      <c r="AR547" s="5" t="n">
        <v>0.123</v>
      </c>
      <c r="AS547" s="5" t="n">
        <v>0.46</v>
      </c>
      <c r="AT547" s="5" t="n">
        <v>1.437</v>
      </c>
      <c r="AU547" s="5" t="n">
        <v>0.1</v>
      </c>
      <c r="AV547" s="5" t="n">
        <v>1</v>
      </c>
      <c r="AW547" s="5" t="n">
        <v>0.947</v>
      </c>
      <c r="AX547" s="5" t="n">
        <v>0.123</v>
      </c>
      <c r="AY547" s="5" t="n">
        <v>0.201</v>
      </c>
      <c r="AZ547" s="5" t="n">
        <v>1.262</v>
      </c>
      <c r="BA547" s="5" t="n">
        <v>0.1</v>
      </c>
      <c r="BB547" s="5" t="n">
        <v>1</v>
      </c>
      <c r="BC547" s="5" t="n">
        <v>0.589</v>
      </c>
      <c r="BD547" s="5" t="n">
        <v>0.123</v>
      </c>
      <c r="BE547" s="5" t="n">
        <v>-0.421</v>
      </c>
      <c r="BF547" s="5" t="n">
        <v>0.167</v>
      </c>
      <c r="BG547" s="5" t="n">
        <v>0</v>
      </c>
      <c r="BH547" s="5" t="n">
        <v>0</v>
      </c>
      <c r="BI547" s="5" t="n">
        <v>0.6889999999999999</v>
      </c>
      <c r="BJ547" s="5" t="n">
        <v>0.123</v>
      </c>
      <c r="BK547" s="5" t="n">
        <v>0.044</v>
      </c>
      <c r="BL547" s="5" t="n">
        <v>0.733</v>
      </c>
      <c r="BM547" s="5" t="n">
        <v>0</v>
      </c>
      <c r="BN547" s="5" t="n">
        <v>1</v>
      </c>
      <c r="BO547" s="5" t="n">
        <v>0</v>
      </c>
      <c r="BP547" s="5" t="n">
        <v>0</v>
      </c>
      <c r="BQ547" s="5" t="n">
        <v>0.1</v>
      </c>
      <c r="BR547" s="5" t="n">
        <v>0</v>
      </c>
      <c r="BS547" s="5" t="n">
        <v>0.833</v>
      </c>
      <c r="BT547" s="5" t="n">
        <v>0</v>
      </c>
      <c r="BU547" s="5" t="n">
        <v>0</v>
      </c>
      <c r="BV547" s="5" t="n">
        <v>0.089</v>
      </c>
      <c r="BW547" s="5" t="n">
        <v>0</v>
      </c>
      <c r="BX547" s="5" t="n">
        <v>0.833</v>
      </c>
      <c r="BY547" s="5" t="n">
        <v>12.729</v>
      </c>
      <c r="BZ547" s="5" t="n">
        <v>0</v>
      </c>
      <c r="CA547" s="5" t="n">
        <v>12.729</v>
      </c>
      <c r="CB547" s="5" t="n">
        <v>0</v>
      </c>
      <c r="CC547" s="5" t="n">
        <v>102.477</v>
      </c>
      <c r="CD547" s="5" t="n">
        <v>7.95</v>
      </c>
      <c r="CE547" s="5" t="n">
        <v>-3.347</v>
      </c>
      <c r="CF547" s="5" t="n">
        <v>99.129</v>
      </c>
      <c r="CG547" s="5" t="n">
        <v>0</v>
      </c>
      <c r="CH547" s="5" t="n">
        <v>1</v>
      </c>
      <c r="CI547" s="5" t="n">
        <v>0</v>
      </c>
      <c r="CJ547" s="5" t="n">
        <v>0</v>
      </c>
      <c r="CK547" s="5" t="n">
        <v>0</v>
      </c>
      <c r="CL547" s="5" t="n">
        <v>0</v>
      </c>
      <c r="CM547" s="5" t="n">
        <v>0</v>
      </c>
      <c r="CN547" s="5" t="n">
        <v>0</v>
      </c>
      <c r="CO547" s="5" t="n">
        <v>0</v>
      </c>
      <c r="CP547" s="5" t="n">
        <v>0</v>
      </c>
      <c r="CQ547" s="5" t="n">
        <v>1.294</v>
      </c>
      <c r="CR547" s="5" t="n">
        <v>0.306</v>
      </c>
      <c r="CS547" s="5" t="n">
        <v>5.839</v>
      </c>
      <c r="CT547" s="5" t="n">
        <v>10.485</v>
      </c>
      <c r="CU547" s="5" t="n">
        <v>30.326</v>
      </c>
    </row>
    <row r="548">
      <c r="A548" s="5" t="inlineStr">
        <is>
          <t>MAR2023</t>
        </is>
      </c>
      <c r="B548" s="5" t="inlineStr">
        <is>
          <t>MAR</t>
        </is>
      </c>
      <c r="C548" s="5" t="inlineStr">
        <is>
          <t>MAR</t>
        </is>
      </c>
      <c r="D548" s="5" t="inlineStr">
        <is>
          <t>Morocco</t>
        </is>
      </c>
      <c r="E548" s="5" t="n">
        <v>2023</v>
      </c>
      <c r="F548" s="5" t="n">
        <v>0.2</v>
      </c>
      <c r="G548" s="5" t="n">
        <v>7.441</v>
      </c>
      <c r="H548" s="5" t="n">
        <v>1.695</v>
      </c>
      <c r="I548" s="5" t="n">
        <v>0.122</v>
      </c>
      <c r="J548" s="5" t="n">
        <v>7.562</v>
      </c>
      <c r="K548" s="5" t="n">
        <v>0</v>
      </c>
      <c r="L548" s="5" t="n">
        <v>1</v>
      </c>
      <c r="M548" s="5" t="n">
        <v>7.369</v>
      </c>
      <c r="N548" s="5" t="n">
        <v>3.655</v>
      </c>
      <c r="O548" s="5" t="n">
        <v>0.301</v>
      </c>
      <c r="P548" s="5" t="n">
        <v>7.67</v>
      </c>
      <c r="Q548" s="5" t="n">
        <v>0</v>
      </c>
      <c r="R548" s="5" t="n">
        <v>1</v>
      </c>
      <c r="S548" s="5" t="n">
        <v>12.575</v>
      </c>
      <c r="T548" s="5" t="n">
        <v>7.714</v>
      </c>
      <c r="U548" s="5" t="n">
        <v>0</v>
      </c>
      <c r="V548" s="5" t="n">
        <v>12.575</v>
      </c>
      <c r="W548" s="5" t="n">
        <v>0</v>
      </c>
      <c r="X548" s="5" t="n">
        <v>1</v>
      </c>
      <c r="Y548" s="5" t="n">
        <v>3.884</v>
      </c>
      <c r="Z548" s="5" t="n">
        <v>0.616</v>
      </c>
      <c r="AA548" s="5" t="n">
        <v>0.252</v>
      </c>
      <c r="AB548" s="5" t="n">
        <v>4.136</v>
      </c>
      <c r="AC548" s="5" t="n">
        <v>0</v>
      </c>
      <c r="AD548" s="5" t="n">
        <v>1</v>
      </c>
      <c r="AE548" s="5" t="n">
        <v>5.137</v>
      </c>
      <c r="AF548" s="5" t="n">
        <v>1.374</v>
      </c>
      <c r="AG548" s="5" t="n">
        <v>0.252</v>
      </c>
      <c r="AH548" s="5" t="n">
        <v>5.389</v>
      </c>
      <c r="AI548" s="5" t="n">
        <v>0</v>
      </c>
      <c r="AJ548" s="5" t="n">
        <v>1</v>
      </c>
      <c r="AK548" s="5" t="n">
        <v>12.653</v>
      </c>
      <c r="AL548" s="5" t="n">
        <v>7.254</v>
      </c>
      <c r="AM548" s="5" t="n">
        <v>0</v>
      </c>
      <c r="AN548" s="5" t="n">
        <v>12.653</v>
      </c>
      <c r="AO548" s="5" t="n">
        <v>0</v>
      </c>
      <c r="AP548" s="5" t="n">
        <v>1</v>
      </c>
      <c r="AQ548" s="5" t="n">
        <v>0.749</v>
      </c>
      <c r="AR548" s="5" t="n">
        <v>0.129</v>
      </c>
      <c r="AS548" s="5" t="n">
        <v>0.574</v>
      </c>
      <c r="AT548" s="5" t="n">
        <v>1.455</v>
      </c>
      <c r="AU548" s="5" t="n">
        <v>0.1</v>
      </c>
      <c r="AV548" s="5" t="n">
        <v>1</v>
      </c>
      <c r="AW548" s="5" t="n">
        <v>0.783</v>
      </c>
      <c r="AX548" s="5" t="n">
        <v>0.129</v>
      </c>
      <c r="AY548" s="5" t="n">
        <v>0.397</v>
      </c>
      <c r="AZ548" s="5" t="n">
        <v>1.297</v>
      </c>
      <c r="BA548" s="5" t="n">
        <v>0.1</v>
      </c>
      <c r="BB548" s="5" t="n">
        <v>1</v>
      </c>
      <c r="BC548" s="5" t="n">
        <v>0.527</v>
      </c>
      <c r="BD548" s="5" t="n">
        <v>0.129</v>
      </c>
      <c r="BE548" s="5" t="n">
        <v>-0.36</v>
      </c>
      <c r="BF548" s="5" t="n">
        <v>0.168</v>
      </c>
      <c r="BG548" s="5" t="n">
        <v>0</v>
      </c>
      <c r="BH548" s="5" t="n">
        <v>0</v>
      </c>
      <c r="BI548" s="5" t="n">
        <v>0.64</v>
      </c>
      <c r="BJ548" s="5" t="n">
        <v>0.129</v>
      </c>
      <c r="BK548" s="5" t="n">
        <v>0.04</v>
      </c>
      <c r="BL548" s="5" t="n">
        <v>0.68</v>
      </c>
      <c r="BM548" s="5" t="n">
        <v>0</v>
      </c>
      <c r="BN548" s="5" t="n">
        <v>1</v>
      </c>
      <c r="BO548" s="5" t="n">
        <v>0</v>
      </c>
      <c r="BP548" s="5" t="n">
        <v>0</v>
      </c>
      <c r="BQ548" s="5" t="n">
        <v>0.1</v>
      </c>
      <c r="BR548" s="5" t="n">
        <v>0</v>
      </c>
      <c r="BS548" s="5" t="n">
        <v>0.833</v>
      </c>
      <c r="BT548" s="5" t="n">
        <v>0</v>
      </c>
      <c r="BU548" s="5" t="n">
        <v>0</v>
      </c>
      <c r="BV548" s="5" t="n">
        <v>0.089</v>
      </c>
      <c r="BW548" s="5" t="n">
        <v>0.14</v>
      </c>
      <c r="BX548" s="5" t="n">
        <v>0.833</v>
      </c>
      <c r="BY548" s="5" t="n">
        <v>13.254</v>
      </c>
      <c r="BZ548" s="5" t="n">
        <v>0</v>
      </c>
      <c r="CA548" s="5" t="n">
        <v>13.254</v>
      </c>
      <c r="CB548" s="5" t="n">
        <v>0</v>
      </c>
      <c r="CC548" s="5" t="n">
        <v>87.07899999999999</v>
      </c>
      <c r="CD548" s="5" t="n">
        <v>7.95</v>
      </c>
      <c r="CE548" s="5" t="n">
        <v>-3.485</v>
      </c>
      <c r="CF548" s="5" t="n">
        <v>83.59399999999999</v>
      </c>
      <c r="CG548" s="5" t="n">
        <v>0</v>
      </c>
      <c r="CH548" s="5" t="n">
        <v>1</v>
      </c>
      <c r="CI548" s="5" t="n">
        <v>0</v>
      </c>
      <c r="CJ548" s="5" t="n">
        <v>0</v>
      </c>
      <c r="CK548" s="5" t="n">
        <v>0</v>
      </c>
      <c r="CL548" s="5" t="n">
        <v>0</v>
      </c>
      <c r="CM548" s="5" t="n">
        <v>0</v>
      </c>
      <c r="CN548" s="5" t="n">
        <v>0</v>
      </c>
      <c r="CO548" s="5" t="n">
        <v>0</v>
      </c>
      <c r="CP548" s="5" t="n">
        <v>0</v>
      </c>
      <c r="CQ548" s="5" t="n">
        <v>1.348</v>
      </c>
      <c r="CR548" s="5" t="n">
        <v>0.051</v>
      </c>
      <c r="CS548" s="5" t="n">
        <v>6.08</v>
      </c>
      <c r="CT548" s="5" t="n">
        <v>4.861</v>
      </c>
      <c r="CU548" s="5" t="n">
        <v>10.622</v>
      </c>
    </row>
    <row r="549">
      <c r="A549" s="5" t="inlineStr">
        <is>
          <t>MAR2024</t>
        </is>
      </c>
      <c r="B549" s="5" t="inlineStr">
        <is>
          <t>MAR</t>
        </is>
      </c>
      <c r="C549" s="5" t="inlineStr">
        <is>
          <t>MAR</t>
        </is>
      </c>
      <c r="D549" s="5" t="inlineStr">
        <is>
          <t>Morocco</t>
        </is>
      </c>
      <c r="E549" s="5" t="n">
        <v>2024</v>
      </c>
      <c r="F549" s="5" t="n">
        <v>0.2</v>
      </c>
      <c r="G549" s="5" t="n">
        <v>6.869</v>
      </c>
      <c r="H549" s="5" t="n">
        <v>1.74</v>
      </c>
      <c r="I549" s="5" t="n">
        <v>0.106</v>
      </c>
      <c r="J549" s="5" t="n">
        <v>6.975</v>
      </c>
      <c r="K549" s="5" t="n">
        <v>0</v>
      </c>
      <c r="L549" s="5" t="n">
        <v>1</v>
      </c>
      <c r="M549" s="5" t="n">
        <v>6.606</v>
      </c>
      <c r="N549" s="5" t="n">
        <v>3.599</v>
      </c>
      <c r="O549" s="5" t="n">
        <v>0.285</v>
      </c>
      <c r="P549" s="5" t="n">
        <v>6.892</v>
      </c>
      <c r="Q549" s="5" t="n">
        <v>0</v>
      </c>
      <c r="R549" s="5" t="n">
        <v>1</v>
      </c>
      <c r="S549" s="5" t="n">
        <v>12.193</v>
      </c>
      <c r="T549" s="5" t="n">
        <v>7.942</v>
      </c>
      <c r="U549" s="5" t="n">
        <v>0</v>
      </c>
      <c r="V549" s="5" t="n">
        <v>12.193</v>
      </c>
      <c r="W549" s="5" t="n">
        <v>0</v>
      </c>
      <c r="X549" s="5" t="n">
        <v>1</v>
      </c>
      <c r="Y549" s="5" t="n">
        <v>3.999</v>
      </c>
      <c r="Z549" s="5" t="n">
        <v>0.634</v>
      </c>
      <c r="AA549" s="5" t="n">
        <v>0.217</v>
      </c>
      <c r="AB549" s="5" t="n">
        <v>4.216</v>
      </c>
      <c r="AC549" s="5" t="n">
        <v>0</v>
      </c>
      <c r="AD549" s="5" t="n">
        <v>1</v>
      </c>
      <c r="AE549" s="5" t="n">
        <v>5.289</v>
      </c>
      <c r="AF549" s="5" t="n">
        <v>1.415</v>
      </c>
      <c r="AG549" s="5" t="n">
        <v>0.217</v>
      </c>
      <c r="AH549" s="5" t="n">
        <v>5.506</v>
      </c>
      <c r="AI549" s="5" t="n">
        <v>0</v>
      </c>
      <c r="AJ549" s="5" t="n">
        <v>1</v>
      </c>
      <c r="AK549" s="5" t="n">
        <v>13.026</v>
      </c>
      <c r="AL549" s="5" t="n">
        <v>7.468</v>
      </c>
      <c r="AM549" s="5" t="n">
        <v>0</v>
      </c>
      <c r="AN549" s="5" t="n">
        <v>13.026</v>
      </c>
      <c r="AO549" s="5" t="n">
        <v>0</v>
      </c>
      <c r="AP549" s="5" t="n">
        <v>1</v>
      </c>
      <c r="AQ549" s="5" t="n">
        <v>0.72</v>
      </c>
      <c r="AR549" s="5" t="n">
        <v>0.132</v>
      </c>
      <c r="AS549" s="5" t="n">
        <v>0.614</v>
      </c>
      <c r="AT549" s="5" t="n">
        <v>1.447</v>
      </c>
      <c r="AU549" s="5" t="n">
        <v>0.1</v>
      </c>
      <c r="AV549" s="5" t="n">
        <v>1</v>
      </c>
      <c r="AW549" s="5" t="n">
        <v>0.734</v>
      </c>
      <c r="AX549" s="5" t="n">
        <v>0.132</v>
      </c>
      <c r="AY549" s="5" t="n">
        <v>0.462</v>
      </c>
      <c r="AZ549" s="5" t="n">
        <v>1.298</v>
      </c>
      <c r="BA549" s="5" t="n">
        <v>0.1</v>
      </c>
      <c r="BB549" s="5" t="n">
        <v>1</v>
      </c>
      <c r="BC549" s="5" t="n">
        <v>0.51</v>
      </c>
      <c r="BD549" s="5" t="n">
        <v>0.132</v>
      </c>
      <c r="BE549" s="5" t="n">
        <v>-0.344</v>
      </c>
      <c r="BF549" s="5" t="n">
        <v>0.166</v>
      </c>
      <c r="BG549" s="5" t="n">
        <v>0</v>
      </c>
      <c r="BH549" s="5" t="n">
        <v>0</v>
      </c>
      <c r="BI549" s="5" t="n">
        <v>0.652</v>
      </c>
      <c r="BJ549" s="5" t="n">
        <v>0.132</v>
      </c>
      <c r="BK549" s="5" t="n">
        <v>0.041</v>
      </c>
      <c r="BL549" s="5" t="n">
        <v>0.6929999999999999</v>
      </c>
      <c r="BM549" s="5" t="n">
        <v>0</v>
      </c>
      <c r="BN549" s="5" t="n">
        <v>1</v>
      </c>
      <c r="BO549" s="5" t="n">
        <v>0</v>
      </c>
      <c r="BP549" s="5" t="n">
        <v>0</v>
      </c>
      <c r="BQ549" s="5" t="n">
        <v>0.099</v>
      </c>
      <c r="BR549" s="5" t="n">
        <v>0</v>
      </c>
      <c r="BS549" s="5" t="n">
        <v>0.833</v>
      </c>
      <c r="BT549" s="5" t="n">
        <v>0</v>
      </c>
      <c r="BU549" s="5" t="n">
        <v>0</v>
      </c>
      <c r="BV549" s="5" t="n">
        <v>0.09</v>
      </c>
      <c r="BW549" s="5" t="n">
        <v>0.16</v>
      </c>
      <c r="BX549" s="5" t="n">
        <v>0.833</v>
      </c>
      <c r="BY549" s="5" t="n">
        <v>13.646</v>
      </c>
      <c r="BZ549" s="5" t="n">
        <v>0</v>
      </c>
      <c r="CA549" s="5" t="n">
        <v>13.646</v>
      </c>
      <c r="CB549" s="5" t="n">
        <v>0</v>
      </c>
      <c r="CC549" s="5" t="n">
        <v>86.38500000000001</v>
      </c>
      <c r="CD549" s="5" t="n">
        <v>7.95</v>
      </c>
      <c r="CE549" s="5" t="n">
        <v>-3.588</v>
      </c>
      <c r="CF549" s="5" t="n">
        <v>82.797</v>
      </c>
      <c r="CG549" s="5" t="n">
        <v>0</v>
      </c>
      <c r="CH549" s="5" t="n">
        <v>1</v>
      </c>
      <c r="CI549" s="5" t="n">
        <v>0</v>
      </c>
      <c r="CJ549" s="5" t="n">
        <v>0</v>
      </c>
      <c r="CK549" s="5" t="n">
        <v>0</v>
      </c>
      <c r="CL549" s="5" t="n">
        <v>0</v>
      </c>
      <c r="CM549" s="5" t="n">
        <v>0</v>
      </c>
      <c r="CN549" s="5" t="n">
        <v>0</v>
      </c>
      <c r="CO549" s="5" t="n">
        <v>0</v>
      </c>
      <c r="CP549" s="5" t="n">
        <v>0</v>
      </c>
      <c r="CQ549" s="5" t="n">
        <v>1.387</v>
      </c>
      <c r="CR549" s="5" t="n">
        <v>0.051</v>
      </c>
      <c r="CS549" s="5" t="n">
        <v>6.26</v>
      </c>
      <c r="CT549" s="5" t="n">
        <v>4.251</v>
      </c>
      <c r="CU549" s="5" t="n">
        <v>9.167999999999999</v>
      </c>
    </row>
    <row r="550">
      <c r="A550" s="5" t="inlineStr">
        <is>
          <t>MOZ2021</t>
        </is>
      </c>
      <c r="B550" s="5" t="inlineStr">
        <is>
          <t>MOZ</t>
        </is>
      </c>
      <c r="C550" s="5" t="inlineStr">
        <is>
          <t>MOZ</t>
        </is>
      </c>
      <c r="D550" s="5" t="inlineStr">
        <is>
          <t>Mozambique</t>
        </is>
      </c>
      <c r="E550" s="5" t="n">
        <v>2021</v>
      </c>
      <c r="F550" s="5" t="n">
        <v>0.17</v>
      </c>
      <c r="G550" s="5" t="n">
        <v>1.77</v>
      </c>
      <c r="H550" s="5" t="n">
        <v>0.572</v>
      </c>
      <c r="I550" s="5" t="n">
        <v>0</v>
      </c>
      <c r="J550" s="5" t="n">
        <v>1.77</v>
      </c>
      <c r="K550" s="5" t="n">
        <v>0</v>
      </c>
      <c r="L550" s="5" t="n">
        <v>1</v>
      </c>
      <c r="M550" s="5" t="n">
        <v>2.913</v>
      </c>
      <c r="N550" s="5" t="n">
        <v>1.715</v>
      </c>
      <c r="O550" s="5" t="n">
        <v>0</v>
      </c>
      <c r="P550" s="5" t="n">
        <v>2.913</v>
      </c>
      <c r="Q550" s="5" t="n">
        <v>0</v>
      </c>
      <c r="R550" s="5" t="n">
        <v>1</v>
      </c>
      <c r="S550" s="5" t="n">
        <v>4.628</v>
      </c>
      <c r="T550" s="5" t="n">
        <v>3.43</v>
      </c>
      <c r="U550" s="5" t="n">
        <v>0</v>
      </c>
      <c r="V550" s="5" t="n">
        <v>5.415</v>
      </c>
      <c r="W550" s="5" t="n">
        <v>0.17</v>
      </c>
      <c r="X550" s="5" t="n">
        <v>1</v>
      </c>
      <c r="Y550" s="5" t="n">
        <v>3.661</v>
      </c>
      <c r="Z550" s="5" t="n">
        <v>0.402</v>
      </c>
      <c r="AA550" s="5" t="n">
        <v>0</v>
      </c>
      <c r="AB550" s="5" t="n">
        <v>3.661</v>
      </c>
      <c r="AC550" s="5" t="n">
        <v>0</v>
      </c>
      <c r="AD550" s="5" t="n">
        <v>1</v>
      </c>
      <c r="AE550" s="5" t="n">
        <v>4.233</v>
      </c>
      <c r="AF550" s="5" t="n">
        <v>0.823</v>
      </c>
      <c r="AG550" s="5" t="n">
        <v>0</v>
      </c>
      <c r="AH550" s="5" t="n">
        <v>4.233</v>
      </c>
      <c r="AI550" s="5" t="n">
        <v>0</v>
      </c>
      <c r="AJ550" s="5" t="n">
        <v>1</v>
      </c>
      <c r="AK550" s="5" t="n">
        <v>7.663</v>
      </c>
      <c r="AL550" s="5" t="n">
        <v>3.615</v>
      </c>
      <c r="AM550" s="5" t="n">
        <v>0</v>
      </c>
      <c r="AN550" s="5" t="n">
        <v>8.965999999999999</v>
      </c>
      <c r="AO550" s="5" t="n">
        <v>0.17</v>
      </c>
      <c r="AP550" s="5" t="n">
        <v>1</v>
      </c>
      <c r="AQ550" s="5" t="n">
        <v>0.619</v>
      </c>
      <c r="AR550" s="5" t="n">
        <v>0.114</v>
      </c>
      <c r="AS550" s="5" t="n">
        <v>0.282</v>
      </c>
      <c r="AT550" s="5" t="n">
        <v>1.055</v>
      </c>
      <c r="AU550" s="5" t="n">
        <v>0.17</v>
      </c>
      <c r="AV550" s="5" t="n">
        <v>1</v>
      </c>
      <c r="AW550" s="5" t="n">
        <v>0.599</v>
      </c>
      <c r="AX550" s="5" t="n">
        <v>0.114</v>
      </c>
      <c r="AY550" s="5" t="n">
        <v>0.206</v>
      </c>
      <c r="AZ550" s="5" t="n">
        <v>0.9429999999999999</v>
      </c>
      <c r="BA550" s="5" t="n">
        <v>0.17</v>
      </c>
      <c r="BB550" s="5" t="n">
        <v>1</v>
      </c>
      <c r="BC550" s="5" t="n">
        <v>0.439</v>
      </c>
      <c r="BD550" s="5" t="n">
        <v>0.114</v>
      </c>
      <c r="BE550" s="5" t="n">
        <v>0.115</v>
      </c>
      <c r="BF550" s="5" t="n">
        <v>0.553</v>
      </c>
      <c r="BG550" s="5" t="n">
        <v>0</v>
      </c>
      <c r="BH550" s="5" t="n">
        <v>1</v>
      </c>
      <c r="BI550" s="5" t="n">
        <v>0.505</v>
      </c>
      <c r="BJ550" s="5" t="n">
        <v>0.114</v>
      </c>
      <c r="BK550" s="5" t="n">
        <v>0.228</v>
      </c>
      <c r="BL550" s="5" t="n">
        <v>0.732</v>
      </c>
      <c r="BM550" s="5" t="n">
        <v>0</v>
      </c>
      <c r="BN550" s="5" t="n">
        <v>1</v>
      </c>
      <c r="BO550" s="5" t="n">
        <v>0</v>
      </c>
      <c r="BP550" s="5" t="n">
        <v>0</v>
      </c>
      <c r="BQ550" s="5" t="n">
        <v>0.08799999999999999</v>
      </c>
      <c r="BR550" s="5" t="n">
        <v>0</v>
      </c>
      <c r="BS550" s="5" t="n">
        <v>0.667</v>
      </c>
      <c r="BT550" s="5" t="n">
        <v>0</v>
      </c>
      <c r="BU550" s="5" t="n">
        <v>0</v>
      </c>
      <c r="BV550" s="5" t="n">
        <v>0.119</v>
      </c>
      <c r="BW550" s="5" t="n">
        <v>0.17</v>
      </c>
      <c r="BX550" s="5" t="n">
        <v>1</v>
      </c>
      <c r="BY550" s="5" t="n">
        <v>11.787</v>
      </c>
      <c r="BZ550" s="5" t="n">
        <v>0</v>
      </c>
      <c r="CA550" s="5" t="n">
        <v>11.787</v>
      </c>
      <c r="CB550" s="5" t="n">
        <v>0</v>
      </c>
      <c r="CC550" s="5" t="n">
        <v>78.125</v>
      </c>
      <c r="CD550" s="5" t="n">
        <v>7.95</v>
      </c>
      <c r="CE550" s="5" t="n">
        <v>13.469</v>
      </c>
      <c r="CF550" s="5" t="n">
        <v>107.165</v>
      </c>
      <c r="CG550" s="5" t="n">
        <v>0.17</v>
      </c>
      <c r="CH550" s="5" t="n">
        <v>1</v>
      </c>
      <c r="CI550" s="5" t="n">
        <v>0</v>
      </c>
      <c r="CJ550" s="5" t="n">
        <v>0</v>
      </c>
      <c r="CK550" s="5" t="n">
        <v>0</v>
      </c>
      <c r="CL550" s="5" t="n">
        <v>0</v>
      </c>
      <c r="CM550" s="5" t="n">
        <v>0</v>
      </c>
      <c r="CN550" s="5" t="n">
        <v>0</v>
      </c>
      <c r="CO550" s="5" t="n">
        <v>0</v>
      </c>
      <c r="CP550" s="5" t="n">
        <v>1</v>
      </c>
      <c r="CQ550" s="5" t="n">
        <v>1.198</v>
      </c>
      <c r="CR550" s="5" t="n">
        <v>1</v>
      </c>
      <c r="CS550" s="5" t="n">
        <v>3.09</v>
      </c>
      <c r="CT550" s="5" t="n">
        <v>4.753</v>
      </c>
      <c r="CU550" s="5" t="n">
        <v>14.129</v>
      </c>
    </row>
    <row r="551">
      <c r="A551" s="5" t="inlineStr">
        <is>
          <t>MOZ2022</t>
        </is>
      </c>
      <c r="B551" s="5" t="inlineStr">
        <is>
          <t>MOZ</t>
        </is>
      </c>
      <c r="C551" s="5" t="inlineStr">
        <is>
          <t>MOZ</t>
        </is>
      </c>
      <c r="D551" s="5" t="inlineStr">
        <is>
          <t>Mozambique</t>
        </is>
      </c>
      <c r="E551" s="5" t="n">
        <v>2022</v>
      </c>
      <c r="F551" s="5" t="n">
        <v>0.17</v>
      </c>
      <c r="G551" s="5" t="n">
        <v>1.911</v>
      </c>
      <c r="H551" s="5" t="n">
        <v>0.617</v>
      </c>
      <c r="I551" s="5" t="n">
        <v>0</v>
      </c>
      <c r="J551" s="5" t="n">
        <v>1.911</v>
      </c>
      <c r="K551" s="5" t="n">
        <v>0</v>
      </c>
      <c r="L551" s="5" t="n">
        <v>1</v>
      </c>
      <c r="M551" s="5" t="n">
        <v>3.146</v>
      </c>
      <c r="N551" s="5" t="n">
        <v>1.852</v>
      </c>
      <c r="O551" s="5" t="n">
        <v>0</v>
      </c>
      <c r="P551" s="5" t="n">
        <v>3.146</v>
      </c>
      <c r="Q551" s="5" t="n">
        <v>0</v>
      </c>
      <c r="R551" s="5" t="n">
        <v>1</v>
      </c>
      <c r="S551" s="5" t="n">
        <v>4.998</v>
      </c>
      <c r="T551" s="5" t="n">
        <v>3.704</v>
      </c>
      <c r="U551" s="5" t="n">
        <v>0.063</v>
      </c>
      <c r="V551" s="5" t="n">
        <v>5.848</v>
      </c>
      <c r="W551" s="5" t="n">
        <v>0.17</v>
      </c>
      <c r="X551" s="5" t="n">
        <v>1</v>
      </c>
      <c r="Y551" s="5" t="n">
        <v>3.954</v>
      </c>
      <c r="Z551" s="5" t="n">
        <v>0.434</v>
      </c>
      <c r="AA551" s="5" t="n">
        <v>0</v>
      </c>
      <c r="AB551" s="5" t="n">
        <v>3.954</v>
      </c>
      <c r="AC551" s="5" t="n">
        <v>0</v>
      </c>
      <c r="AD551" s="5" t="n">
        <v>1</v>
      </c>
      <c r="AE551" s="5" t="n">
        <v>4.571</v>
      </c>
      <c r="AF551" s="5" t="n">
        <v>0.889</v>
      </c>
      <c r="AG551" s="5" t="n">
        <v>0</v>
      </c>
      <c r="AH551" s="5" t="n">
        <v>4.571</v>
      </c>
      <c r="AI551" s="5" t="n">
        <v>0</v>
      </c>
      <c r="AJ551" s="5" t="n">
        <v>1</v>
      </c>
      <c r="AK551" s="5" t="n">
        <v>8.276</v>
      </c>
      <c r="AL551" s="5" t="n">
        <v>3.904</v>
      </c>
      <c r="AM551" s="5" t="n">
        <v>0.104</v>
      </c>
      <c r="AN551" s="5" t="n">
        <v>9.682</v>
      </c>
      <c r="AO551" s="5" t="n">
        <v>0.17</v>
      </c>
      <c r="AP551" s="5" t="n">
        <v>1</v>
      </c>
      <c r="AQ551" s="5" t="n">
        <v>0.861</v>
      </c>
      <c r="AR551" s="5" t="n">
        <v>0.123</v>
      </c>
      <c r="AS551" s="5" t="n">
        <v>0.303</v>
      </c>
      <c r="AT551" s="5" t="n">
        <v>1.362</v>
      </c>
      <c r="AU551" s="5" t="n">
        <v>0.17</v>
      </c>
      <c r="AV551" s="5" t="n">
        <v>1</v>
      </c>
      <c r="AW551" s="5" t="n">
        <v>0.986</v>
      </c>
      <c r="AX551" s="5" t="n">
        <v>0.123</v>
      </c>
      <c r="AY551" s="5" t="n">
        <v>0.191</v>
      </c>
      <c r="AZ551" s="5" t="n">
        <v>1.378</v>
      </c>
      <c r="BA551" s="5" t="n">
        <v>0.17</v>
      </c>
      <c r="BB551" s="5" t="n">
        <v>1</v>
      </c>
      <c r="BC551" s="5" t="n">
        <v>0.598</v>
      </c>
      <c r="BD551" s="5" t="n">
        <v>0.123</v>
      </c>
      <c r="BE551" s="5" t="n">
        <v>0.162</v>
      </c>
      <c r="BF551" s="5" t="n">
        <v>0.759</v>
      </c>
      <c r="BG551" s="5" t="n">
        <v>0</v>
      </c>
      <c r="BH551" s="5" t="n">
        <v>1</v>
      </c>
      <c r="BI551" s="5" t="n">
        <v>0.612</v>
      </c>
      <c r="BJ551" s="5" t="n">
        <v>0.123</v>
      </c>
      <c r="BK551" s="5" t="n">
        <v>0.571</v>
      </c>
      <c r="BL551" s="5" t="n">
        <v>1.184</v>
      </c>
      <c r="BM551" s="5" t="n">
        <v>0</v>
      </c>
      <c r="BN551" s="5" t="n">
        <v>1</v>
      </c>
      <c r="BO551" s="5" t="n">
        <v>0</v>
      </c>
      <c r="BP551" s="5" t="n">
        <v>0</v>
      </c>
      <c r="BQ551" s="5" t="n">
        <v>0.09</v>
      </c>
      <c r="BR551" s="5" t="n">
        <v>0</v>
      </c>
      <c r="BS551" s="5" t="n">
        <v>0.667</v>
      </c>
      <c r="BT551" s="5" t="n">
        <v>0</v>
      </c>
      <c r="BU551" s="5" t="n">
        <v>0</v>
      </c>
      <c r="BV551" s="5" t="n">
        <v>0.094</v>
      </c>
      <c r="BW551" s="5" t="n">
        <v>0.17</v>
      </c>
      <c r="BX551" s="5" t="n">
        <v>1</v>
      </c>
      <c r="BY551" s="5" t="n">
        <v>12.729</v>
      </c>
      <c r="BZ551" s="5" t="n">
        <v>0</v>
      </c>
      <c r="CA551" s="5" t="n">
        <v>12.729</v>
      </c>
      <c r="CB551" s="5" t="n">
        <v>0</v>
      </c>
      <c r="CC551" s="5" t="n">
        <v>97.90000000000001</v>
      </c>
      <c r="CD551" s="5" t="n">
        <v>7.95</v>
      </c>
      <c r="CE551" s="5" t="n">
        <v>60.244</v>
      </c>
      <c r="CF551" s="5" t="n">
        <v>185.028</v>
      </c>
      <c r="CG551" s="5" t="n">
        <v>0.17</v>
      </c>
      <c r="CH551" s="5" t="n">
        <v>1</v>
      </c>
      <c r="CI551" s="5" t="n">
        <v>0</v>
      </c>
      <c r="CJ551" s="5" t="n">
        <v>0</v>
      </c>
      <c r="CK551" s="5" t="n">
        <v>0</v>
      </c>
      <c r="CL551" s="5" t="n">
        <v>0</v>
      </c>
      <c r="CM551" s="5" t="n">
        <v>0</v>
      </c>
      <c r="CN551" s="5" t="n">
        <v>0</v>
      </c>
      <c r="CO551" s="5" t="n">
        <v>0</v>
      </c>
      <c r="CP551" s="5" t="n">
        <v>1</v>
      </c>
      <c r="CQ551" s="5" t="n">
        <v>1.294</v>
      </c>
      <c r="CR551" s="5" t="n">
        <v>1</v>
      </c>
      <c r="CS551" s="5" t="n">
        <v>3.337</v>
      </c>
      <c r="CT551" s="5" t="n">
        <v>10.485</v>
      </c>
      <c r="CU551" s="5" t="n">
        <v>28.059</v>
      </c>
    </row>
    <row r="552">
      <c r="A552" s="5" t="inlineStr">
        <is>
          <t>MOZ2023</t>
        </is>
      </c>
      <c r="B552" s="5" t="inlineStr">
        <is>
          <t>MOZ</t>
        </is>
      </c>
      <c r="C552" s="5" t="inlineStr">
        <is>
          <t>MOZ</t>
        </is>
      </c>
      <c r="D552" s="5" t="inlineStr">
        <is>
          <t>Mozambique</t>
        </is>
      </c>
      <c r="E552" s="5" t="n">
        <v>2023</v>
      </c>
      <c r="F552" s="5" t="n">
        <v>0.17</v>
      </c>
      <c r="G552" s="5" t="n">
        <v>1.99</v>
      </c>
      <c r="H552" s="5" t="n">
        <v>0.643</v>
      </c>
      <c r="I552" s="5" t="n">
        <v>0</v>
      </c>
      <c r="J552" s="5" t="n">
        <v>1.99</v>
      </c>
      <c r="K552" s="5" t="n">
        <v>0</v>
      </c>
      <c r="L552" s="5" t="n">
        <v>1</v>
      </c>
      <c r="M552" s="5" t="n">
        <v>3.276</v>
      </c>
      <c r="N552" s="5" t="n">
        <v>1.928</v>
      </c>
      <c r="O552" s="5" t="n">
        <v>0</v>
      </c>
      <c r="P552" s="5" t="n">
        <v>3.276</v>
      </c>
      <c r="Q552" s="5" t="n">
        <v>0</v>
      </c>
      <c r="R552" s="5" t="n">
        <v>1</v>
      </c>
      <c r="S552" s="5" t="n">
        <v>5.205</v>
      </c>
      <c r="T552" s="5" t="n">
        <v>3.857</v>
      </c>
      <c r="U552" s="5" t="n">
        <v>0.098</v>
      </c>
      <c r="V552" s="5" t="n">
        <v>6.089</v>
      </c>
      <c r="W552" s="5" t="n">
        <v>0.17</v>
      </c>
      <c r="X552" s="5" t="n">
        <v>1</v>
      </c>
      <c r="Y552" s="5" t="n">
        <v>4.117</v>
      </c>
      <c r="Z552" s="5" t="n">
        <v>0.452</v>
      </c>
      <c r="AA552" s="5" t="n">
        <v>0</v>
      </c>
      <c r="AB552" s="5" t="n">
        <v>4.117</v>
      </c>
      <c r="AC552" s="5" t="n">
        <v>0</v>
      </c>
      <c r="AD552" s="5" t="n">
        <v>1</v>
      </c>
      <c r="AE552" s="5" t="n">
        <v>4.76</v>
      </c>
      <c r="AF552" s="5" t="n">
        <v>0.926</v>
      </c>
      <c r="AG552" s="5" t="n">
        <v>0</v>
      </c>
      <c r="AH552" s="5" t="n">
        <v>4.76</v>
      </c>
      <c r="AI552" s="5" t="n">
        <v>0</v>
      </c>
      <c r="AJ552" s="5" t="n">
        <v>1</v>
      </c>
      <c r="AK552" s="5" t="n">
        <v>8.617000000000001</v>
      </c>
      <c r="AL552" s="5" t="n">
        <v>4.065</v>
      </c>
      <c r="AM552" s="5" t="n">
        <v>0.162</v>
      </c>
      <c r="AN552" s="5" t="n">
        <v>10.082</v>
      </c>
      <c r="AO552" s="5" t="n">
        <v>0.17</v>
      </c>
      <c r="AP552" s="5" t="n">
        <v>1</v>
      </c>
      <c r="AQ552" s="5" t="n">
        <v>0.76</v>
      </c>
      <c r="AR552" s="5" t="n">
        <v>0.129</v>
      </c>
      <c r="AS552" s="5" t="n">
        <v>0.393</v>
      </c>
      <c r="AT552" s="5" t="n">
        <v>1.35</v>
      </c>
      <c r="AU552" s="5" t="n">
        <v>0.17</v>
      </c>
      <c r="AV552" s="5" t="n">
        <v>1</v>
      </c>
      <c r="AW552" s="5" t="n">
        <v>0.8110000000000001</v>
      </c>
      <c r="AX552" s="5" t="n">
        <v>0.129</v>
      </c>
      <c r="AY552" s="5" t="n">
        <v>0.409</v>
      </c>
      <c r="AZ552" s="5" t="n">
        <v>1.428</v>
      </c>
      <c r="BA552" s="5" t="n">
        <v>0.17</v>
      </c>
      <c r="BB552" s="5" t="n">
        <v>1</v>
      </c>
      <c r="BC552" s="5" t="n">
        <v>0.535</v>
      </c>
      <c r="BD552" s="5" t="n">
        <v>0.129</v>
      </c>
      <c r="BE552" s="5" t="n">
        <v>0.152</v>
      </c>
      <c r="BF552" s="5" t="n">
        <v>0.6870000000000001</v>
      </c>
      <c r="BG552" s="5" t="n">
        <v>0</v>
      </c>
      <c r="BH552" s="5" t="n">
        <v>1</v>
      </c>
      <c r="BI552" s="5" t="n">
        <v>0.579</v>
      </c>
      <c r="BJ552" s="5" t="n">
        <v>0.129</v>
      </c>
      <c r="BK552" s="5" t="n">
        <v>0.783</v>
      </c>
      <c r="BL552" s="5" t="n">
        <v>1.363</v>
      </c>
      <c r="BM552" s="5" t="n">
        <v>0</v>
      </c>
      <c r="BN552" s="5" t="n">
        <v>1</v>
      </c>
      <c r="BO552" s="5" t="n">
        <v>0</v>
      </c>
      <c r="BP552" s="5" t="n">
        <v>0</v>
      </c>
      <c r="BQ552" s="5" t="n">
        <v>0.09</v>
      </c>
      <c r="BR552" s="5" t="n">
        <v>0</v>
      </c>
      <c r="BS552" s="5" t="n">
        <v>0.667</v>
      </c>
      <c r="BT552" s="5" t="n">
        <v>0</v>
      </c>
      <c r="BU552" s="5" t="n">
        <v>0</v>
      </c>
      <c r="BV552" s="5" t="n">
        <v>0.146</v>
      </c>
      <c r="BW552" s="5" t="n">
        <v>0.17</v>
      </c>
      <c r="BX552" s="5" t="n">
        <v>1</v>
      </c>
      <c r="BY552" s="5" t="n">
        <v>13.254</v>
      </c>
      <c r="BZ552" s="5" t="n">
        <v>0</v>
      </c>
      <c r="CA552" s="5" t="n">
        <v>13.254</v>
      </c>
      <c r="CB552" s="5" t="n">
        <v>0</v>
      </c>
      <c r="CC552" s="5" t="n">
        <v>83.248</v>
      </c>
      <c r="CD552" s="5" t="n">
        <v>7.95</v>
      </c>
      <c r="CE552" s="5" t="n">
        <v>109.708</v>
      </c>
      <c r="CF552" s="5" t="n">
        <v>225.758</v>
      </c>
      <c r="CG552" s="5" t="n">
        <v>0.17</v>
      </c>
      <c r="CH552" s="5" t="n">
        <v>1</v>
      </c>
      <c r="CI552" s="5" t="n">
        <v>0</v>
      </c>
      <c r="CJ552" s="5" t="n">
        <v>0</v>
      </c>
      <c r="CK552" s="5" t="n">
        <v>0</v>
      </c>
      <c r="CL552" s="5" t="n">
        <v>0</v>
      </c>
      <c r="CM552" s="5" t="n">
        <v>0</v>
      </c>
      <c r="CN552" s="5" t="n">
        <v>0</v>
      </c>
      <c r="CO552" s="5" t="n">
        <v>0</v>
      </c>
      <c r="CP552" s="5" t="n">
        <v>1</v>
      </c>
      <c r="CQ552" s="5" t="n">
        <v>1.348</v>
      </c>
      <c r="CR552" s="5" t="n">
        <v>1</v>
      </c>
      <c r="CS552" s="5" t="n">
        <v>3.474</v>
      </c>
      <c r="CT552" s="5" t="n">
        <v>4.861</v>
      </c>
      <c r="CU552" s="5" t="n">
        <v>9.260999999999999</v>
      </c>
    </row>
    <row r="553">
      <c r="A553" s="5" t="inlineStr">
        <is>
          <t>MOZ2024</t>
        </is>
      </c>
      <c r="B553" s="5" t="inlineStr">
        <is>
          <t>MOZ</t>
        </is>
      </c>
      <c r="C553" s="5" t="inlineStr">
        <is>
          <t>MOZ</t>
        </is>
      </c>
      <c r="D553" s="5" t="inlineStr">
        <is>
          <t>Mozambique</t>
        </is>
      </c>
      <c r="E553" s="5" t="n">
        <v>2024</v>
      </c>
      <c r="F553" s="5" t="n">
        <v>0.17</v>
      </c>
      <c r="G553" s="5" t="n">
        <v>2.049</v>
      </c>
      <c r="H553" s="5" t="n">
        <v>0.662</v>
      </c>
      <c r="I553" s="5" t="n">
        <v>0</v>
      </c>
      <c r="J553" s="5" t="n">
        <v>2.049</v>
      </c>
      <c r="K553" s="5" t="n">
        <v>0</v>
      </c>
      <c r="L553" s="5" t="n">
        <v>1</v>
      </c>
      <c r="M553" s="5" t="n">
        <v>3.373</v>
      </c>
      <c r="N553" s="5" t="n">
        <v>1.985</v>
      </c>
      <c r="O553" s="5" t="n">
        <v>0</v>
      </c>
      <c r="P553" s="5" t="n">
        <v>3.373</v>
      </c>
      <c r="Q553" s="5" t="n">
        <v>0</v>
      </c>
      <c r="R553" s="5" t="n">
        <v>1</v>
      </c>
      <c r="S553" s="5" t="n">
        <v>5.358</v>
      </c>
      <c r="T553" s="5" t="n">
        <v>3.971</v>
      </c>
      <c r="U553" s="5" t="n">
        <v>0.124</v>
      </c>
      <c r="V553" s="5" t="n">
        <v>6.269</v>
      </c>
      <c r="W553" s="5" t="n">
        <v>0.17</v>
      </c>
      <c r="X553" s="5" t="n">
        <v>1</v>
      </c>
      <c r="Y553" s="5" t="n">
        <v>4.239</v>
      </c>
      <c r="Z553" s="5" t="n">
        <v>0.465</v>
      </c>
      <c r="AA553" s="5" t="n">
        <v>0</v>
      </c>
      <c r="AB553" s="5" t="n">
        <v>4.239</v>
      </c>
      <c r="AC553" s="5" t="n">
        <v>0</v>
      </c>
      <c r="AD553" s="5" t="n">
        <v>1</v>
      </c>
      <c r="AE553" s="5" t="n">
        <v>4.901</v>
      </c>
      <c r="AF553" s="5" t="n">
        <v>0.953</v>
      </c>
      <c r="AG553" s="5" t="n">
        <v>0</v>
      </c>
      <c r="AH553" s="5" t="n">
        <v>4.901</v>
      </c>
      <c r="AI553" s="5" t="n">
        <v>0</v>
      </c>
      <c r="AJ553" s="5" t="n">
        <v>1</v>
      </c>
      <c r="AK553" s="5" t="n">
        <v>8.871</v>
      </c>
      <c r="AL553" s="5" t="n">
        <v>4.185</v>
      </c>
      <c r="AM553" s="5" t="n">
        <v>0.205</v>
      </c>
      <c r="AN553" s="5" t="n">
        <v>10.38</v>
      </c>
      <c r="AO553" s="5" t="n">
        <v>0.17</v>
      </c>
      <c r="AP553" s="5" t="n">
        <v>1</v>
      </c>
      <c r="AQ553" s="5" t="n">
        <v>0.724</v>
      </c>
      <c r="AR553" s="5" t="n">
        <v>0.132</v>
      </c>
      <c r="AS553" s="5" t="n">
        <v>0.439</v>
      </c>
      <c r="AT553" s="5" t="n">
        <v>1.35</v>
      </c>
      <c r="AU553" s="5" t="n">
        <v>0.16</v>
      </c>
      <c r="AV553" s="5" t="n">
        <v>1</v>
      </c>
      <c r="AW553" s="5" t="n">
        <v>0.75</v>
      </c>
      <c r="AX553" s="5" t="n">
        <v>0.132</v>
      </c>
      <c r="AY553" s="5" t="n">
        <v>0.48</v>
      </c>
      <c r="AZ553" s="5" t="n">
        <v>1.428</v>
      </c>
      <c r="BA553" s="5" t="n">
        <v>0.16</v>
      </c>
      <c r="BB553" s="5" t="n">
        <v>1</v>
      </c>
      <c r="BC553" s="5" t="n">
        <v>0.513</v>
      </c>
      <c r="BD553" s="5" t="n">
        <v>0.132</v>
      </c>
      <c r="BE553" s="5" t="n">
        <v>0.174</v>
      </c>
      <c r="BF553" s="5" t="n">
        <v>0.6870000000000001</v>
      </c>
      <c r="BG553" s="5" t="n">
        <v>0</v>
      </c>
      <c r="BH553" s="5" t="n">
        <v>1</v>
      </c>
      <c r="BI553" s="5" t="n">
        <v>0.591</v>
      </c>
      <c r="BJ553" s="5" t="n">
        <v>0.132</v>
      </c>
      <c r="BK553" s="5" t="n">
        <v>0.771</v>
      </c>
      <c r="BL553" s="5" t="n">
        <v>1.362</v>
      </c>
      <c r="BM553" s="5" t="n">
        <v>0</v>
      </c>
      <c r="BN553" s="5" t="n">
        <v>1</v>
      </c>
      <c r="BO553" s="5" t="n">
        <v>0</v>
      </c>
      <c r="BP553" s="5" t="n">
        <v>0</v>
      </c>
      <c r="BQ553" s="5" t="n">
        <v>0.08500000000000001</v>
      </c>
      <c r="BR553" s="5" t="n">
        <v>0</v>
      </c>
      <c r="BS553" s="5" t="n">
        <v>0.667</v>
      </c>
      <c r="BT553" s="5" t="n">
        <v>0</v>
      </c>
      <c r="BU553" s="5" t="n">
        <v>0</v>
      </c>
      <c r="BV553" s="5" t="n">
        <v>0.109</v>
      </c>
      <c r="BW553" s="5" t="n">
        <v>0.17</v>
      </c>
      <c r="BX553" s="5" t="n">
        <v>1</v>
      </c>
      <c r="BY553" s="5" t="n">
        <v>13.646</v>
      </c>
      <c r="BZ553" s="5" t="n">
        <v>0</v>
      </c>
      <c r="CA553" s="5" t="n">
        <v>13.646</v>
      </c>
      <c r="CB553" s="5" t="n">
        <v>0</v>
      </c>
      <c r="CC553" s="5" t="n">
        <v>82.58799999999999</v>
      </c>
      <c r="CD553" s="5" t="n">
        <v>7.95</v>
      </c>
      <c r="CE553" s="5" t="n">
        <v>111.418</v>
      </c>
      <c r="CF553" s="5" t="n">
        <v>226.986</v>
      </c>
      <c r="CG553" s="5" t="n">
        <v>0.17</v>
      </c>
      <c r="CH553" s="5" t="n">
        <v>1</v>
      </c>
      <c r="CI553" s="5" t="n">
        <v>0</v>
      </c>
      <c r="CJ553" s="5" t="n">
        <v>0</v>
      </c>
      <c r="CK553" s="5" t="n">
        <v>0</v>
      </c>
      <c r="CL553" s="5" t="n">
        <v>0</v>
      </c>
      <c r="CM553" s="5" t="n">
        <v>0</v>
      </c>
      <c r="CN553" s="5" t="n">
        <v>0</v>
      </c>
      <c r="CO553" s="5" t="n">
        <v>0</v>
      </c>
      <c r="CP553" s="5" t="n">
        <v>1</v>
      </c>
      <c r="CQ553" s="5" t="n">
        <v>1.387</v>
      </c>
      <c r="CR553" s="5" t="n">
        <v>1</v>
      </c>
      <c r="CS553" s="5" t="n">
        <v>3.577</v>
      </c>
      <c r="CT553" s="5" t="n">
        <v>4.251</v>
      </c>
      <c r="CU553" s="5" t="n">
        <v>7.598</v>
      </c>
    </row>
    <row r="554">
      <c r="A554" s="5" t="inlineStr">
        <is>
          <t>MMR2021</t>
        </is>
      </c>
      <c r="B554" s="5" t="inlineStr">
        <is>
          <t>MMR</t>
        </is>
      </c>
      <c r="C554" s="5" t="inlineStr">
        <is>
          <t>MMR</t>
        </is>
      </c>
      <c r="D554" s="5" t="inlineStr">
        <is>
          <t>Myanmar</t>
        </is>
      </c>
      <c r="E554" s="5" t="n">
        <v>2021</v>
      </c>
      <c r="F554" s="5" t="n">
        <v>0</v>
      </c>
      <c r="G554" s="5" t="n">
        <v>3.117</v>
      </c>
      <c r="H554" s="5" t="n">
        <v>0.83</v>
      </c>
      <c r="I554" s="5" t="n">
        <v>0</v>
      </c>
      <c r="J554" s="5" t="n">
        <v>3.117</v>
      </c>
      <c r="K554" s="5" t="n">
        <v>0</v>
      </c>
      <c r="L554" s="5" t="n">
        <v>1</v>
      </c>
      <c r="M554" s="5" t="n">
        <v>5.199</v>
      </c>
      <c r="N554" s="5" t="n">
        <v>2.491</v>
      </c>
      <c r="O554" s="5" t="n">
        <v>0</v>
      </c>
      <c r="P554" s="5" t="n">
        <v>5.199</v>
      </c>
      <c r="Q554" s="5" t="n">
        <v>0</v>
      </c>
      <c r="R554" s="5" t="n">
        <v>1</v>
      </c>
      <c r="S554" s="5" t="n">
        <v>7.269</v>
      </c>
      <c r="T554" s="5" t="n">
        <v>4.982</v>
      </c>
      <c r="U554" s="5" t="n">
        <v>0</v>
      </c>
      <c r="V554" s="5" t="n">
        <v>7.269</v>
      </c>
      <c r="W554" s="5" t="n">
        <v>0</v>
      </c>
      <c r="X554" s="5" t="n">
        <v>1</v>
      </c>
      <c r="Y554" s="5" t="n">
        <v>5.305</v>
      </c>
      <c r="Z554" s="5" t="n">
        <v>0.582</v>
      </c>
      <c r="AA554" s="5" t="n">
        <v>0</v>
      </c>
      <c r="AB554" s="5" t="n">
        <v>5.305</v>
      </c>
      <c r="AC554" s="5" t="n">
        <v>0</v>
      </c>
      <c r="AD554" s="5" t="n">
        <v>1</v>
      </c>
      <c r="AE554" s="5" t="n">
        <v>5.877</v>
      </c>
      <c r="AF554" s="5" t="n">
        <v>1.143</v>
      </c>
      <c r="AG554" s="5" t="n">
        <v>0</v>
      </c>
      <c r="AH554" s="5" t="n">
        <v>5.877</v>
      </c>
      <c r="AI554" s="5" t="n">
        <v>0</v>
      </c>
      <c r="AJ554" s="5" t="n">
        <v>1</v>
      </c>
      <c r="AK554" s="5" t="n">
        <v>9.307</v>
      </c>
      <c r="AL554" s="5" t="n">
        <v>4.39</v>
      </c>
      <c r="AM554" s="5" t="n">
        <v>0</v>
      </c>
      <c r="AN554" s="5" t="n">
        <v>9.307</v>
      </c>
      <c r="AO554" s="5" t="n">
        <v>0</v>
      </c>
      <c r="AP554" s="5" t="n">
        <v>1</v>
      </c>
      <c r="AQ554" s="5" t="n">
        <v>0.621</v>
      </c>
      <c r="AR554" s="5" t="n">
        <v>0.114</v>
      </c>
      <c r="AS554" s="5" t="n">
        <v>0.036</v>
      </c>
      <c r="AT554" s="5" t="n">
        <v>0.657</v>
      </c>
      <c r="AU554" s="5" t="n">
        <v>0</v>
      </c>
      <c r="AV554" s="5" t="n">
        <v>1</v>
      </c>
      <c r="AW554" s="5" t="n">
        <v>0.593</v>
      </c>
      <c r="AX554" s="5" t="n">
        <v>0.114</v>
      </c>
      <c r="AY554" s="5" t="n">
        <v>-0.047</v>
      </c>
      <c r="AZ554" s="5" t="n">
        <v>0.546</v>
      </c>
      <c r="BA554" s="5" t="n">
        <v>0</v>
      </c>
      <c r="BB554" s="5" t="n">
        <v>1</v>
      </c>
      <c r="BC554" s="5" t="n">
        <v>0.44</v>
      </c>
      <c r="BD554" s="5" t="n">
        <v>0.114</v>
      </c>
      <c r="BE554" s="5" t="n">
        <v>0</v>
      </c>
      <c r="BF554" s="5" t="n">
        <v>0.44</v>
      </c>
      <c r="BG554" s="5" t="n">
        <v>0</v>
      </c>
      <c r="BH554" s="5" t="n">
        <v>1</v>
      </c>
      <c r="BI554" s="5" t="n">
        <v>0.5600000000000001</v>
      </c>
      <c r="BJ554" s="5" t="n">
        <v>0.114</v>
      </c>
      <c r="BK554" s="5" t="n">
        <v>0</v>
      </c>
      <c r="BL554" s="5" t="n">
        <v>0.5600000000000001</v>
      </c>
      <c r="BM554" s="5" t="n">
        <v>0</v>
      </c>
      <c r="BN554" s="5" t="n">
        <v>1</v>
      </c>
      <c r="BO554" s="5" t="n">
        <v>0</v>
      </c>
      <c r="BP554" s="5" t="n">
        <v>0</v>
      </c>
      <c r="BQ554" s="5" t="n">
        <v>0.081</v>
      </c>
      <c r="BR554" s="5" t="n">
        <v>0</v>
      </c>
      <c r="BS554" s="5" t="n">
        <v>0.833</v>
      </c>
      <c r="BT554" s="5" t="n">
        <v>0</v>
      </c>
      <c r="BU554" s="5" t="n">
        <v>0</v>
      </c>
      <c r="BV554" s="5" t="n">
        <v>0.021</v>
      </c>
      <c r="BW554" s="5" t="n">
        <v>0</v>
      </c>
      <c r="BX554" s="5" t="n">
        <v>0.667</v>
      </c>
      <c r="BY554" s="5" t="n">
        <v>11.787</v>
      </c>
      <c r="BZ554" s="5" t="n">
        <v>0</v>
      </c>
      <c r="CA554" s="5" t="n">
        <v>11.787</v>
      </c>
      <c r="CB554" s="5" t="n">
        <v>0</v>
      </c>
      <c r="CC554" s="5" t="n">
        <v>81.69499999999999</v>
      </c>
      <c r="CD554" s="5" t="n">
        <v>7.95</v>
      </c>
      <c r="CE554" s="5" t="n">
        <v>0</v>
      </c>
      <c r="CF554" s="5" t="n">
        <v>81.69499999999999</v>
      </c>
      <c r="CG554" s="5" t="n">
        <v>0</v>
      </c>
      <c r="CH554" s="5" t="n">
        <v>1</v>
      </c>
      <c r="CI554" s="5" t="n">
        <v>0</v>
      </c>
      <c r="CJ554" s="5" t="n">
        <v>0</v>
      </c>
      <c r="CK554" s="5" t="n">
        <v>0</v>
      </c>
      <c r="CL554" s="5" t="n">
        <v>0</v>
      </c>
      <c r="CM554" s="5" t="n">
        <v>0</v>
      </c>
      <c r="CN554" s="5" t="n">
        <v>0</v>
      </c>
      <c r="CO554" s="5" t="n">
        <v>0</v>
      </c>
      <c r="CP554" s="5" t="n">
        <v>0.548</v>
      </c>
      <c r="CQ554" s="5" t="n">
        <v>1.198</v>
      </c>
      <c r="CR554" s="5" t="n">
        <v>1</v>
      </c>
      <c r="CS554" s="5" t="n">
        <v>4.733</v>
      </c>
      <c r="CT554" s="5" t="n">
        <v>3.604</v>
      </c>
      <c r="CU554" s="5" t="n">
        <v>14.129</v>
      </c>
    </row>
    <row r="555">
      <c r="A555" s="5" t="inlineStr">
        <is>
          <t>MMR2022</t>
        </is>
      </c>
      <c r="B555" s="5" t="inlineStr">
        <is>
          <t>MMR</t>
        </is>
      </c>
      <c r="C555" s="5" t="inlineStr">
        <is>
          <t>MMR</t>
        </is>
      </c>
      <c r="D555" s="5" t="inlineStr">
        <is>
          <t>Myanmar</t>
        </is>
      </c>
      <c r="E555" s="5" t="n">
        <v>2022</v>
      </c>
      <c r="F555" s="5" t="n">
        <v>0</v>
      </c>
      <c r="G555" s="5" t="n">
        <v>1.912</v>
      </c>
      <c r="H555" s="5" t="n">
        <v>0.617</v>
      </c>
      <c r="I555" s="5" t="n">
        <v>0</v>
      </c>
      <c r="J555" s="5" t="n">
        <v>1.912</v>
      </c>
      <c r="K555" s="5" t="n">
        <v>0</v>
      </c>
      <c r="L555" s="5" t="n">
        <v>1</v>
      </c>
      <c r="M555" s="5" t="n">
        <v>3.147</v>
      </c>
      <c r="N555" s="5" t="n">
        <v>1.852</v>
      </c>
      <c r="O555" s="5" t="n">
        <v>0</v>
      </c>
      <c r="P555" s="5" t="n">
        <v>3.147</v>
      </c>
      <c r="Q555" s="5" t="n">
        <v>0</v>
      </c>
      <c r="R555" s="5" t="n">
        <v>1</v>
      </c>
      <c r="S555" s="5" t="n">
        <v>4.999</v>
      </c>
      <c r="T555" s="5" t="n">
        <v>3.704</v>
      </c>
      <c r="U555" s="5" t="n">
        <v>0</v>
      </c>
      <c r="V555" s="5" t="n">
        <v>4.999</v>
      </c>
      <c r="W555" s="5" t="n">
        <v>0</v>
      </c>
      <c r="X555" s="5" t="n">
        <v>1</v>
      </c>
      <c r="Y555" s="5" t="n">
        <v>5.729</v>
      </c>
      <c r="Z555" s="5" t="n">
        <v>0.629</v>
      </c>
      <c r="AA555" s="5" t="n">
        <v>0</v>
      </c>
      <c r="AB555" s="5" t="n">
        <v>5.729</v>
      </c>
      <c r="AC555" s="5" t="n">
        <v>0</v>
      </c>
      <c r="AD555" s="5" t="n">
        <v>1</v>
      </c>
      <c r="AE555" s="5" t="n">
        <v>6.347</v>
      </c>
      <c r="AF555" s="5" t="n">
        <v>1.234</v>
      </c>
      <c r="AG555" s="5" t="n">
        <v>0</v>
      </c>
      <c r="AH555" s="5" t="n">
        <v>6.347</v>
      </c>
      <c r="AI555" s="5" t="n">
        <v>0</v>
      </c>
      <c r="AJ555" s="5" t="n">
        <v>1</v>
      </c>
      <c r="AK555" s="5" t="n">
        <v>10.051</v>
      </c>
      <c r="AL555" s="5" t="n">
        <v>4.741</v>
      </c>
      <c r="AM555" s="5" t="n">
        <v>0</v>
      </c>
      <c r="AN555" s="5" t="n">
        <v>10.051</v>
      </c>
      <c r="AO555" s="5" t="n">
        <v>0</v>
      </c>
      <c r="AP555" s="5" t="n">
        <v>1</v>
      </c>
      <c r="AQ555" s="5" t="n">
        <v>0.847</v>
      </c>
      <c r="AR555" s="5" t="n">
        <v>0.123</v>
      </c>
      <c r="AS555" s="5" t="n">
        <v>0.129</v>
      </c>
      <c r="AT555" s="5" t="n">
        <v>0.975</v>
      </c>
      <c r="AU555" s="5" t="n">
        <v>0</v>
      </c>
      <c r="AV555" s="5" t="n">
        <v>1</v>
      </c>
      <c r="AW555" s="5" t="n">
        <v>0.947</v>
      </c>
      <c r="AX555" s="5" t="n">
        <v>0.123</v>
      </c>
      <c r="AY555" s="5" t="n">
        <v>0.109</v>
      </c>
      <c r="AZ555" s="5" t="n">
        <v>1.056</v>
      </c>
      <c r="BA555" s="5" t="n">
        <v>0</v>
      </c>
      <c r="BB555" s="5" t="n">
        <v>1</v>
      </c>
      <c r="BC555" s="5" t="n">
        <v>0.589</v>
      </c>
      <c r="BD555" s="5" t="n">
        <v>0.123</v>
      </c>
      <c r="BE555" s="5" t="n">
        <v>0</v>
      </c>
      <c r="BF555" s="5" t="n">
        <v>0.589</v>
      </c>
      <c r="BG555" s="5" t="n">
        <v>0</v>
      </c>
      <c r="BH555" s="5" t="n">
        <v>1</v>
      </c>
      <c r="BI555" s="5" t="n">
        <v>0.6889999999999999</v>
      </c>
      <c r="BJ555" s="5" t="n">
        <v>0.123</v>
      </c>
      <c r="BK555" s="5" t="n">
        <v>0</v>
      </c>
      <c r="BL555" s="5" t="n">
        <v>0.6889999999999999</v>
      </c>
      <c r="BM555" s="5" t="n">
        <v>0</v>
      </c>
      <c r="BN555" s="5" t="n">
        <v>1</v>
      </c>
      <c r="BO555" s="5" t="n">
        <v>0</v>
      </c>
      <c r="BP555" s="5" t="n">
        <v>0</v>
      </c>
      <c r="BQ555" s="5" t="n">
        <v>0.07000000000000001</v>
      </c>
      <c r="BR555" s="5" t="n">
        <v>0</v>
      </c>
      <c r="BS555" s="5" t="n">
        <v>0.833</v>
      </c>
      <c r="BT555" s="5" t="n">
        <v>0</v>
      </c>
      <c r="BU555" s="5" t="n">
        <v>0</v>
      </c>
      <c r="BV555" s="5" t="n">
        <v>0.018</v>
      </c>
      <c r="BW555" s="5" t="n">
        <v>0</v>
      </c>
      <c r="BX555" s="5" t="n">
        <v>0.667</v>
      </c>
      <c r="BY555" s="5" t="n">
        <v>12.729</v>
      </c>
      <c r="BZ555" s="5" t="n">
        <v>0</v>
      </c>
      <c r="CA555" s="5" t="n">
        <v>12.729</v>
      </c>
      <c r="CB555" s="5" t="n">
        <v>0</v>
      </c>
      <c r="CC555" s="5" t="n">
        <v>102.477</v>
      </c>
      <c r="CD555" s="5" t="n">
        <v>7.95</v>
      </c>
      <c r="CE555" s="5" t="n">
        <v>0</v>
      </c>
      <c r="CF555" s="5" t="n">
        <v>102.477</v>
      </c>
      <c r="CG555" s="5" t="n">
        <v>0</v>
      </c>
      <c r="CH555" s="5" t="n">
        <v>1</v>
      </c>
      <c r="CI555" s="5" t="n">
        <v>0</v>
      </c>
      <c r="CJ555" s="5" t="n">
        <v>0</v>
      </c>
      <c r="CK555" s="5" t="n">
        <v>0</v>
      </c>
      <c r="CL555" s="5" t="n">
        <v>0</v>
      </c>
      <c r="CM555" s="5" t="n">
        <v>0</v>
      </c>
      <c r="CN555" s="5" t="n">
        <v>0</v>
      </c>
      <c r="CO555" s="5" t="n">
        <v>0</v>
      </c>
      <c r="CP555" s="5" t="n">
        <v>1</v>
      </c>
      <c r="CQ555" s="5" t="n">
        <v>1.294</v>
      </c>
      <c r="CR555" s="5" t="n">
        <v>1</v>
      </c>
      <c r="CS555" s="5" t="n">
        <v>5.112</v>
      </c>
      <c r="CT555" s="5" t="n">
        <v>7.554</v>
      </c>
      <c r="CU555" s="5" t="n">
        <v>28.059</v>
      </c>
    </row>
    <row r="556">
      <c r="A556" s="5" t="inlineStr">
        <is>
          <t>MMR2023</t>
        </is>
      </c>
      <c r="B556" s="5" t="inlineStr">
        <is>
          <t>MMR</t>
        </is>
      </c>
      <c r="C556" s="5" t="inlineStr">
        <is>
          <t>MMR</t>
        </is>
      </c>
      <c r="D556" s="5" t="inlineStr">
        <is>
          <t>Myanmar</t>
        </is>
      </c>
      <c r="E556" s="5" t="n">
        <v>2023</v>
      </c>
      <c r="F556" s="5" t="n">
        <v>0</v>
      </c>
      <c r="G556" s="5" t="n">
        <v>1.99</v>
      </c>
      <c r="H556" s="5" t="n">
        <v>0.643</v>
      </c>
      <c r="I556" s="5" t="n">
        <v>0</v>
      </c>
      <c r="J556" s="5" t="n">
        <v>1.99</v>
      </c>
      <c r="K556" s="5" t="n">
        <v>0</v>
      </c>
      <c r="L556" s="5" t="n">
        <v>1</v>
      </c>
      <c r="M556" s="5" t="n">
        <v>3.276</v>
      </c>
      <c r="N556" s="5" t="n">
        <v>1.928</v>
      </c>
      <c r="O556" s="5" t="n">
        <v>0</v>
      </c>
      <c r="P556" s="5" t="n">
        <v>3.276</v>
      </c>
      <c r="Q556" s="5" t="n">
        <v>0</v>
      </c>
      <c r="R556" s="5" t="n">
        <v>1</v>
      </c>
      <c r="S556" s="5" t="n">
        <v>5.205</v>
      </c>
      <c r="T556" s="5" t="n">
        <v>3.857</v>
      </c>
      <c r="U556" s="5" t="n">
        <v>0</v>
      </c>
      <c r="V556" s="5" t="n">
        <v>5.205</v>
      </c>
      <c r="W556" s="5" t="n">
        <v>0</v>
      </c>
      <c r="X556" s="5" t="n">
        <v>1</v>
      </c>
      <c r="Y556" s="5" t="n">
        <v>5.966</v>
      </c>
      <c r="Z556" s="5" t="n">
        <v>0.655</v>
      </c>
      <c r="AA556" s="5" t="n">
        <v>0</v>
      </c>
      <c r="AB556" s="5" t="n">
        <v>5.966</v>
      </c>
      <c r="AC556" s="5" t="n">
        <v>0</v>
      </c>
      <c r="AD556" s="5" t="n">
        <v>1</v>
      </c>
      <c r="AE556" s="5" t="n">
        <v>6.608</v>
      </c>
      <c r="AF556" s="5" t="n">
        <v>1.285</v>
      </c>
      <c r="AG556" s="5" t="n">
        <v>0</v>
      </c>
      <c r="AH556" s="5" t="n">
        <v>6.608</v>
      </c>
      <c r="AI556" s="5" t="n">
        <v>0</v>
      </c>
      <c r="AJ556" s="5" t="n">
        <v>1</v>
      </c>
      <c r="AK556" s="5" t="n">
        <v>10.465</v>
      </c>
      <c r="AL556" s="5" t="n">
        <v>4.937</v>
      </c>
      <c r="AM556" s="5" t="n">
        <v>0</v>
      </c>
      <c r="AN556" s="5" t="n">
        <v>10.465</v>
      </c>
      <c r="AO556" s="5" t="n">
        <v>0</v>
      </c>
      <c r="AP556" s="5" t="n">
        <v>1</v>
      </c>
      <c r="AQ556" s="5" t="n">
        <v>0.749</v>
      </c>
      <c r="AR556" s="5" t="n">
        <v>0.129</v>
      </c>
      <c r="AS556" s="5" t="n">
        <v>0.581</v>
      </c>
      <c r="AT556" s="5" t="n">
        <v>1.33</v>
      </c>
      <c r="AU556" s="5" t="n">
        <v>0</v>
      </c>
      <c r="AV556" s="5" t="n">
        <v>1</v>
      </c>
      <c r="AW556" s="5" t="n">
        <v>0.783</v>
      </c>
      <c r="AX556" s="5" t="n">
        <v>0.129</v>
      </c>
      <c r="AY556" s="5" t="n">
        <v>0.49</v>
      </c>
      <c r="AZ556" s="5" t="n">
        <v>1.272</v>
      </c>
      <c r="BA556" s="5" t="n">
        <v>0</v>
      </c>
      <c r="BB556" s="5" t="n">
        <v>1</v>
      </c>
      <c r="BC556" s="5" t="n">
        <v>0.527</v>
      </c>
      <c r="BD556" s="5" t="n">
        <v>0.129</v>
      </c>
      <c r="BE556" s="5" t="n">
        <v>0</v>
      </c>
      <c r="BF556" s="5" t="n">
        <v>0.527</v>
      </c>
      <c r="BG556" s="5" t="n">
        <v>0</v>
      </c>
      <c r="BH556" s="5" t="n">
        <v>1</v>
      </c>
      <c r="BI556" s="5" t="n">
        <v>0.64</v>
      </c>
      <c r="BJ556" s="5" t="n">
        <v>0.129</v>
      </c>
      <c r="BK556" s="5" t="n">
        <v>0</v>
      </c>
      <c r="BL556" s="5" t="n">
        <v>0.64</v>
      </c>
      <c r="BM556" s="5" t="n">
        <v>0</v>
      </c>
      <c r="BN556" s="5" t="n">
        <v>1</v>
      </c>
      <c r="BO556" s="5" t="n">
        <v>0</v>
      </c>
      <c r="BP556" s="5" t="n">
        <v>0</v>
      </c>
      <c r="BQ556" s="5" t="n">
        <v>0.064</v>
      </c>
      <c r="BR556" s="5" t="n">
        <v>0</v>
      </c>
      <c r="BS556" s="5" t="n">
        <v>0.833</v>
      </c>
      <c r="BT556" s="5" t="n">
        <v>0</v>
      </c>
      <c r="BU556" s="5" t="n">
        <v>0</v>
      </c>
      <c r="BV556" s="5" t="n">
        <v>0.017</v>
      </c>
      <c r="BW556" s="5" t="n">
        <v>0</v>
      </c>
      <c r="BX556" s="5" t="n">
        <v>0.667</v>
      </c>
      <c r="BY556" s="5" t="n">
        <v>13.254</v>
      </c>
      <c r="BZ556" s="5" t="n">
        <v>0</v>
      </c>
      <c r="CA556" s="5" t="n">
        <v>13.254</v>
      </c>
      <c r="CB556" s="5" t="n">
        <v>0</v>
      </c>
      <c r="CC556" s="5" t="n">
        <v>87.07899999999999</v>
      </c>
      <c r="CD556" s="5" t="n">
        <v>7.95</v>
      </c>
      <c r="CE556" s="5" t="n">
        <v>0</v>
      </c>
      <c r="CF556" s="5" t="n">
        <v>87.07899999999999</v>
      </c>
      <c r="CG556" s="5" t="n">
        <v>0</v>
      </c>
      <c r="CH556" s="5" t="n">
        <v>1</v>
      </c>
      <c r="CI556" s="5" t="n">
        <v>0</v>
      </c>
      <c r="CJ556" s="5" t="n">
        <v>0</v>
      </c>
      <c r="CK556" s="5" t="n">
        <v>0</v>
      </c>
      <c r="CL556" s="5" t="n">
        <v>0</v>
      </c>
      <c r="CM556" s="5" t="n">
        <v>0</v>
      </c>
      <c r="CN556" s="5" t="n">
        <v>0</v>
      </c>
      <c r="CO556" s="5" t="n">
        <v>0</v>
      </c>
      <c r="CP556" s="5" t="n">
        <v>1</v>
      </c>
      <c r="CQ556" s="5" t="n">
        <v>1.348</v>
      </c>
      <c r="CR556" s="5" t="n">
        <v>1</v>
      </c>
      <c r="CS556" s="5" t="n">
        <v>5.323</v>
      </c>
      <c r="CT556" s="5" t="n">
        <v>4.484</v>
      </c>
      <c r="CU556" s="5" t="n">
        <v>9.260999999999999</v>
      </c>
    </row>
    <row r="557">
      <c r="A557" s="5" t="inlineStr">
        <is>
          <t>MMR2024</t>
        </is>
      </c>
      <c r="B557" s="5" t="inlineStr">
        <is>
          <t>MMR</t>
        </is>
      </c>
      <c r="C557" s="5" t="inlineStr">
        <is>
          <t>MMR</t>
        </is>
      </c>
      <c r="D557" s="5" t="inlineStr">
        <is>
          <t>Myanmar</t>
        </is>
      </c>
      <c r="E557" s="5" t="n">
        <v>2024</v>
      </c>
      <c r="F557" s="5" t="n">
        <v>0</v>
      </c>
      <c r="G557" s="5" t="n">
        <v>2.049</v>
      </c>
      <c r="H557" s="5" t="n">
        <v>0.662</v>
      </c>
      <c r="I557" s="5" t="n">
        <v>0</v>
      </c>
      <c r="J557" s="5" t="n">
        <v>2.049</v>
      </c>
      <c r="K557" s="5" t="n">
        <v>0</v>
      </c>
      <c r="L557" s="5" t="n">
        <v>1</v>
      </c>
      <c r="M557" s="5" t="n">
        <v>3.373</v>
      </c>
      <c r="N557" s="5" t="n">
        <v>1.985</v>
      </c>
      <c r="O557" s="5" t="n">
        <v>0</v>
      </c>
      <c r="P557" s="5" t="n">
        <v>3.373</v>
      </c>
      <c r="Q557" s="5" t="n">
        <v>0</v>
      </c>
      <c r="R557" s="5" t="n">
        <v>1</v>
      </c>
      <c r="S557" s="5" t="n">
        <v>5.358</v>
      </c>
      <c r="T557" s="5" t="n">
        <v>3.971</v>
      </c>
      <c r="U557" s="5" t="n">
        <v>0</v>
      </c>
      <c r="V557" s="5" t="n">
        <v>5.358</v>
      </c>
      <c r="W557" s="5" t="n">
        <v>0</v>
      </c>
      <c r="X557" s="5" t="n">
        <v>1</v>
      </c>
      <c r="Y557" s="5" t="n">
        <v>6.142</v>
      </c>
      <c r="Z557" s="5" t="n">
        <v>0.674</v>
      </c>
      <c r="AA557" s="5" t="n">
        <v>0</v>
      </c>
      <c r="AB557" s="5" t="n">
        <v>6.142</v>
      </c>
      <c r="AC557" s="5" t="n">
        <v>0</v>
      </c>
      <c r="AD557" s="5" t="n">
        <v>1</v>
      </c>
      <c r="AE557" s="5" t="n">
        <v>6.804</v>
      </c>
      <c r="AF557" s="5" t="n">
        <v>1.323</v>
      </c>
      <c r="AG557" s="5" t="n">
        <v>0</v>
      </c>
      <c r="AH557" s="5" t="n">
        <v>6.804</v>
      </c>
      <c r="AI557" s="5" t="n">
        <v>0</v>
      </c>
      <c r="AJ557" s="5" t="n">
        <v>1</v>
      </c>
      <c r="AK557" s="5" t="n">
        <v>10.774</v>
      </c>
      <c r="AL557" s="5" t="n">
        <v>5.083</v>
      </c>
      <c r="AM557" s="5" t="n">
        <v>0</v>
      </c>
      <c r="AN557" s="5" t="n">
        <v>10.774</v>
      </c>
      <c r="AO557" s="5" t="n">
        <v>0</v>
      </c>
      <c r="AP557" s="5" t="n">
        <v>1</v>
      </c>
      <c r="AQ557" s="5" t="n">
        <v>0.72</v>
      </c>
      <c r="AR557" s="5" t="n">
        <v>0.132</v>
      </c>
      <c r="AS557" s="5" t="n">
        <v>0.673</v>
      </c>
      <c r="AT557" s="5" t="n">
        <v>1.392</v>
      </c>
      <c r="AU557" s="5" t="n">
        <v>0</v>
      </c>
      <c r="AV557" s="5" t="n">
        <v>1</v>
      </c>
      <c r="AW557" s="5" t="n">
        <v>0.734</v>
      </c>
      <c r="AX557" s="5" t="n">
        <v>0.132</v>
      </c>
      <c r="AY557" s="5" t="n">
        <v>0.377</v>
      </c>
      <c r="AZ557" s="5" t="n">
        <v>1.111</v>
      </c>
      <c r="BA557" s="5" t="n">
        <v>0</v>
      </c>
      <c r="BB557" s="5" t="n">
        <v>1</v>
      </c>
      <c r="BC557" s="5" t="n">
        <v>0.51</v>
      </c>
      <c r="BD557" s="5" t="n">
        <v>0.132</v>
      </c>
      <c r="BE557" s="5" t="n">
        <v>0</v>
      </c>
      <c r="BF557" s="5" t="n">
        <v>0.51</v>
      </c>
      <c r="BG557" s="5" t="n">
        <v>0</v>
      </c>
      <c r="BH557" s="5" t="n">
        <v>1</v>
      </c>
      <c r="BI557" s="5" t="n">
        <v>0.652</v>
      </c>
      <c r="BJ557" s="5" t="n">
        <v>0.132</v>
      </c>
      <c r="BK557" s="5" t="n">
        <v>0</v>
      </c>
      <c r="BL557" s="5" t="n">
        <v>0.652</v>
      </c>
      <c r="BM557" s="5" t="n">
        <v>0</v>
      </c>
      <c r="BN557" s="5" t="n">
        <v>1</v>
      </c>
      <c r="BO557" s="5" t="n">
        <v>0</v>
      </c>
      <c r="BP557" s="5" t="n">
        <v>0</v>
      </c>
      <c r="BQ557" s="5" t="n">
        <v>0.066</v>
      </c>
      <c r="BR557" s="5" t="n">
        <v>0</v>
      </c>
      <c r="BS557" s="5" t="n">
        <v>0.833</v>
      </c>
      <c r="BT557" s="5" t="n">
        <v>0</v>
      </c>
      <c r="BU557" s="5" t="n">
        <v>0</v>
      </c>
      <c r="BV557" s="5" t="n">
        <v>0.017</v>
      </c>
      <c r="BW557" s="5" t="n">
        <v>0</v>
      </c>
      <c r="BX557" s="5" t="n">
        <v>0.667</v>
      </c>
      <c r="BY557" s="5" t="n">
        <v>13.646</v>
      </c>
      <c r="BZ557" s="5" t="n">
        <v>0</v>
      </c>
      <c r="CA557" s="5" t="n">
        <v>13.646</v>
      </c>
      <c r="CB557" s="5" t="n">
        <v>0</v>
      </c>
      <c r="CC557" s="5" t="n">
        <v>86.38500000000001</v>
      </c>
      <c r="CD557" s="5" t="n">
        <v>7.95</v>
      </c>
      <c r="CE557" s="5" t="n">
        <v>0</v>
      </c>
      <c r="CF557" s="5" t="n">
        <v>86.38500000000001</v>
      </c>
      <c r="CG557" s="5" t="n">
        <v>0</v>
      </c>
      <c r="CH557" s="5" t="n">
        <v>1</v>
      </c>
      <c r="CI557" s="5" t="n">
        <v>0</v>
      </c>
      <c r="CJ557" s="5" t="n">
        <v>0</v>
      </c>
      <c r="CK557" s="5" t="n">
        <v>0</v>
      </c>
      <c r="CL557" s="5" t="n">
        <v>0</v>
      </c>
      <c r="CM557" s="5" t="n">
        <v>0</v>
      </c>
      <c r="CN557" s="5" t="n">
        <v>0</v>
      </c>
      <c r="CO557" s="5" t="n">
        <v>0</v>
      </c>
      <c r="CP557" s="5" t="n">
        <v>1</v>
      </c>
      <c r="CQ557" s="5" t="n">
        <v>1.387</v>
      </c>
      <c r="CR557" s="5" t="n">
        <v>1</v>
      </c>
      <c r="CS557" s="5" t="n">
        <v>5.48</v>
      </c>
      <c r="CT557" s="5" t="n">
        <v>3.509</v>
      </c>
      <c r="CU557" s="5" t="n">
        <v>7.598</v>
      </c>
    </row>
    <row r="558">
      <c r="A558" s="5" t="inlineStr">
        <is>
          <t>NAM2021</t>
        </is>
      </c>
      <c r="B558" s="5" t="inlineStr">
        <is>
          <t>NAM</t>
        </is>
      </c>
      <c r="C558" s="5" t="inlineStr">
        <is>
          <t>NAM</t>
        </is>
      </c>
      <c r="D558" s="5" t="inlineStr">
        <is>
          <t>Namibia</t>
        </is>
      </c>
      <c r="E558" s="5" t="n">
        <v>2021</v>
      </c>
      <c r="F558" s="5" t="n">
        <v>0.15</v>
      </c>
      <c r="G558" s="5" t="n">
        <v>5.897</v>
      </c>
      <c r="H558" s="5" t="n">
        <v>1.143</v>
      </c>
      <c r="I558" s="5" t="n">
        <v>0</v>
      </c>
      <c r="J558" s="5" t="n">
        <v>5.897</v>
      </c>
      <c r="K558" s="5" t="n">
        <v>0</v>
      </c>
      <c r="L558" s="5" t="n">
        <v>1</v>
      </c>
      <c r="M558" s="5" t="n">
        <v>7.964</v>
      </c>
      <c r="N558" s="5" t="n">
        <v>3.43</v>
      </c>
      <c r="O558" s="5" t="n">
        <v>0</v>
      </c>
      <c r="P558" s="5" t="n">
        <v>7.964</v>
      </c>
      <c r="Q558" s="5" t="n">
        <v>0</v>
      </c>
      <c r="R558" s="5" t="n">
        <v>1</v>
      </c>
      <c r="S558" s="5" t="n">
        <v>11.613</v>
      </c>
      <c r="T558" s="5" t="n">
        <v>6.86</v>
      </c>
      <c r="U558" s="5" t="n">
        <v>0</v>
      </c>
      <c r="V558" s="5" t="n">
        <v>13.355</v>
      </c>
      <c r="W558" s="5" t="n">
        <v>0.15</v>
      </c>
      <c r="X558" s="5" t="n">
        <v>1</v>
      </c>
      <c r="Y558" s="5" t="n">
        <v>16.268</v>
      </c>
      <c r="Z558" s="5" t="n">
        <v>2.199</v>
      </c>
      <c r="AA558" s="5" t="n">
        <v>0</v>
      </c>
      <c r="AB558" s="5" t="n">
        <v>16.268</v>
      </c>
      <c r="AC558" s="5" t="n">
        <v>0</v>
      </c>
      <c r="AD558" s="5" t="n">
        <v>1</v>
      </c>
      <c r="AE558" s="5" t="n">
        <v>17.411</v>
      </c>
      <c r="AF558" s="5" t="n">
        <v>4.071</v>
      </c>
      <c r="AG558" s="5" t="n">
        <v>0</v>
      </c>
      <c r="AH558" s="5" t="n">
        <v>17.411</v>
      </c>
      <c r="AI558" s="5" t="n">
        <v>0</v>
      </c>
      <c r="AJ558" s="5" t="n">
        <v>1</v>
      </c>
      <c r="AK558" s="5" t="n">
        <v>24.271</v>
      </c>
      <c r="AL558" s="5" t="n">
        <v>12.927</v>
      </c>
      <c r="AM558" s="5" t="n">
        <v>0</v>
      </c>
      <c r="AN558" s="5" t="n">
        <v>27.911</v>
      </c>
      <c r="AO558" s="5" t="n">
        <v>0.15</v>
      </c>
      <c r="AP558" s="5" t="n">
        <v>1</v>
      </c>
      <c r="AQ558" s="5" t="n">
        <v>0.619</v>
      </c>
      <c r="AR558" s="5" t="n">
        <v>0.114</v>
      </c>
      <c r="AS558" s="5" t="n">
        <v>0.171</v>
      </c>
      <c r="AT558" s="5" t="n">
        <v>0.909</v>
      </c>
      <c r="AU558" s="5" t="n">
        <v>0.15</v>
      </c>
      <c r="AV558" s="5" t="n">
        <v>1</v>
      </c>
      <c r="AW558" s="5" t="n">
        <v>0.599</v>
      </c>
      <c r="AX558" s="5" t="n">
        <v>0.114</v>
      </c>
      <c r="AY558" s="5" t="n">
        <v>0.189</v>
      </c>
      <c r="AZ558" s="5" t="n">
        <v>0.907</v>
      </c>
      <c r="BA558" s="5" t="n">
        <v>0.15</v>
      </c>
      <c r="BB558" s="5" t="n">
        <v>1</v>
      </c>
      <c r="BC558" s="5" t="n">
        <v>0.439</v>
      </c>
      <c r="BD558" s="5" t="n">
        <v>0.114</v>
      </c>
      <c r="BE558" s="5" t="n">
        <v>0</v>
      </c>
      <c r="BF558" s="5" t="n">
        <v>0.505</v>
      </c>
      <c r="BG558" s="5" t="n">
        <v>0.15</v>
      </c>
      <c r="BH558" s="5" t="n">
        <v>1</v>
      </c>
      <c r="BI558" s="5" t="n">
        <v>0.505</v>
      </c>
      <c r="BJ558" s="5" t="n">
        <v>0.114</v>
      </c>
      <c r="BK558" s="5" t="n">
        <v>0</v>
      </c>
      <c r="BL558" s="5" t="n">
        <v>0.58</v>
      </c>
      <c r="BM558" s="5" t="n">
        <v>0.15</v>
      </c>
      <c r="BN558" s="5" t="n">
        <v>1</v>
      </c>
      <c r="BO558" s="5" t="n">
        <v>0</v>
      </c>
      <c r="BP558" s="5" t="n">
        <v>0</v>
      </c>
      <c r="BQ558" s="5" t="n">
        <v>0.148</v>
      </c>
      <c r="BR558" s="5" t="n">
        <v>0</v>
      </c>
      <c r="BS558" s="5" t="n">
        <v>0.833</v>
      </c>
      <c r="BT558" s="5" t="n">
        <v>0</v>
      </c>
      <c r="BU558" s="5" t="n">
        <v>0</v>
      </c>
      <c r="BV558" s="5" t="n">
        <v>0.138</v>
      </c>
      <c r="BW558" s="5" t="n">
        <v>0.15</v>
      </c>
      <c r="BX558" s="5" t="n">
        <v>1</v>
      </c>
      <c r="BY558" s="5" t="n">
        <v>11.787</v>
      </c>
      <c r="BZ558" s="5" t="n">
        <v>0</v>
      </c>
      <c r="CA558" s="5" t="n">
        <v>11.787</v>
      </c>
      <c r="CB558" s="5" t="n">
        <v>0</v>
      </c>
      <c r="CC558" s="5" t="n">
        <v>78.125</v>
      </c>
      <c r="CD558" s="5" t="n">
        <v>7.95</v>
      </c>
      <c r="CE558" s="5" t="n">
        <v>0</v>
      </c>
      <c r="CF558" s="5" t="n">
        <v>89.84399999999999</v>
      </c>
      <c r="CG558" s="5" t="n">
        <v>0.15</v>
      </c>
      <c r="CH558" s="5" t="n">
        <v>1</v>
      </c>
      <c r="CI558" s="5" t="n">
        <v>0</v>
      </c>
      <c r="CJ558" s="5" t="n">
        <v>0</v>
      </c>
      <c r="CK558" s="5" t="n">
        <v>0</v>
      </c>
      <c r="CL558" s="5" t="n">
        <v>0</v>
      </c>
      <c r="CM558" s="5" t="n">
        <v>0</v>
      </c>
      <c r="CN558" s="5" t="n">
        <v>0</v>
      </c>
      <c r="CO558" s="5" t="n">
        <v>0</v>
      </c>
      <c r="CP558" s="5" t="n">
        <v>0</v>
      </c>
      <c r="CQ558" s="5" t="n">
        <v>1.198</v>
      </c>
      <c r="CR558" s="5" t="n">
        <v>0</v>
      </c>
      <c r="CS558" s="5" t="n">
        <v>10.295</v>
      </c>
      <c r="CT558" s="5" t="n">
        <v>4.753</v>
      </c>
      <c r="CU558" s="5" t="n">
        <v>15.162</v>
      </c>
    </row>
    <row r="559">
      <c r="A559" s="5" t="inlineStr">
        <is>
          <t>NAM2022</t>
        </is>
      </c>
      <c r="B559" s="5" t="inlineStr">
        <is>
          <t>NAM</t>
        </is>
      </c>
      <c r="C559" s="5" t="inlineStr">
        <is>
          <t>NAM</t>
        </is>
      </c>
      <c r="D559" s="5" t="inlineStr">
        <is>
          <t>Namibia</t>
        </is>
      </c>
      <c r="E559" s="5" t="n">
        <v>2022</v>
      </c>
      <c r="F559" s="5" t="n">
        <v>0.15</v>
      </c>
      <c r="G559" s="5" t="n">
        <v>11.72</v>
      </c>
      <c r="H559" s="5" t="n">
        <v>1.235</v>
      </c>
      <c r="I559" s="5" t="n">
        <v>0</v>
      </c>
      <c r="J559" s="5" t="n">
        <v>11.72</v>
      </c>
      <c r="K559" s="5" t="n">
        <v>0</v>
      </c>
      <c r="L559" s="5" t="n">
        <v>1</v>
      </c>
      <c r="M559" s="5" t="n">
        <v>9.782999999999999</v>
      </c>
      <c r="N559" s="5" t="n">
        <v>3.704</v>
      </c>
      <c r="O559" s="5" t="n">
        <v>0</v>
      </c>
      <c r="P559" s="5" t="n">
        <v>9.782999999999999</v>
      </c>
      <c r="Q559" s="5" t="n">
        <v>0</v>
      </c>
      <c r="R559" s="5" t="n">
        <v>1</v>
      </c>
      <c r="S559" s="5" t="n">
        <v>17.893</v>
      </c>
      <c r="T559" s="5" t="n">
        <v>7.408</v>
      </c>
      <c r="U559" s="5" t="n">
        <v>0.199</v>
      </c>
      <c r="V559" s="5" t="n">
        <v>20.577</v>
      </c>
      <c r="W559" s="5" t="n">
        <v>0.15</v>
      </c>
      <c r="X559" s="5" t="n">
        <v>1</v>
      </c>
      <c r="Y559" s="5" t="n">
        <v>32.398</v>
      </c>
      <c r="Z559" s="5" t="n">
        <v>4.379</v>
      </c>
      <c r="AA559" s="5" t="n">
        <v>0</v>
      </c>
      <c r="AB559" s="5" t="n">
        <v>32.398</v>
      </c>
      <c r="AC559" s="5" t="n">
        <v>0</v>
      </c>
      <c r="AD559" s="5" t="n">
        <v>1</v>
      </c>
      <c r="AE559" s="5" t="n">
        <v>33.633</v>
      </c>
      <c r="AF559" s="5" t="n">
        <v>7.864</v>
      </c>
      <c r="AG559" s="5" t="n">
        <v>0</v>
      </c>
      <c r="AH559" s="5" t="n">
        <v>33.633</v>
      </c>
      <c r="AI559" s="5" t="n">
        <v>0</v>
      </c>
      <c r="AJ559" s="5" t="n">
        <v>1</v>
      </c>
      <c r="AK559" s="5" t="n">
        <v>41.041</v>
      </c>
      <c r="AL559" s="5" t="n">
        <v>21.858</v>
      </c>
      <c r="AM559" s="5" t="n">
        <v>0.456</v>
      </c>
      <c r="AN559" s="5" t="n">
        <v>47.197</v>
      </c>
      <c r="AO559" s="5" t="n">
        <v>0.15</v>
      </c>
      <c r="AP559" s="5" t="n">
        <v>1</v>
      </c>
      <c r="AQ559" s="5" t="n">
        <v>0.861</v>
      </c>
      <c r="AR559" s="5" t="n">
        <v>0.123</v>
      </c>
      <c r="AS559" s="5" t="n">
        <v>0.154</v>
      </c>
      <c r="AT559" s="5" t="n">
        <v>1.167</v>
      </c>
      <c r="AU559" s="5" t="n">
        <v>0.15</v>
      </c>
      <c r="AV559" s="5" t="n">
        <v>1</v>
      </c>
      <c r="AW559" s="5" t="n">
        <v>0.986</v>
      </c>
      <c r="AX559" s="5" t="n">
        <v>0.123</v>
      </c>
      <c r="AY559" s="5" t="n">
        <v>0.105</v>
      </c>
      <c r="AZ559" s="5" t="n">
        <v>1.255</v>
      </c>
      <c r="BA559" s="5" t="n">
        <v>0.15</v>
      </c>
      <c r="BB559" s="5" t="n">
        <v>1</v>
      </c>
      <c r="BC559" s="5" t="n">
        <v>0.598</v>
      </c>
      <c r="BD559" s="5" t="n">
        <v>0.123</v>
      </c>
      <c r="BE559" s="5" t="n">
        <v>0.007</v>
      </c>
      <c r="BF559" s="5" t="n">
        <v>0.6879999999999999</v>
      </c>
      <c r="BG559" s="5" t="n">
        <v>0.15</v>
      </c>
      <c r="BH559" s="5" t="n">
        <v>1</v>
      </c>
      <c r="BI559" s="5" t="n">
        <v>0.612</v>
      </c>
      <c r="BJ559" s="5" t="n">
        <v>0.123</v>
      </c>
      <c r="BK559" s="5" t="n">
        <v>0.007</v>
      </c>
      <c r="BL559" s="5" t="n">
        <v>0.704</v>
      </c>
      <c r="BM559" s="5" t="n">
        <v>0.15</v>
      </c>
      <c r="BN559" s="5" t="n">
        <v>1</v>
      </c>
      <c r="BO559" s="5" t="n">
        <v>0</v>
      </c>
      <c r="BP559" s="5" t="n">
        <v>0</v>
      </c>
      <c r="BQ559" s="5" t="n">
        <v>0.136</v>
      </c>
      <c r="BR559" s="5" t="n">
        <v>0</v>
      </c>
      <c r="BS559" s="5" t="n">
        <v>0.833</v>
      </c>
      <c r="BT559" s="5" t="n">
        <v>0</v>
      </c>
      <c r="BU559" s="5" t="n">
        <v>0</v>
      </c>
      <c r="BV559" s="5" t="n">
        <v>0.127</v>
      </c>
      <c r="BW559" s="5" t="n">
        <v>0.15</v>
      </c>
      <c r="BX559" s="5" t="n">
        <v>1</v>
      </c>
      <c r="BY559" s="5" t="n">
        <v>12.729</v>
      </c>
      <c r="BZ559" s="5" t="n">
        <v>0</v>
      </c>
      <c r="CA559" s="5" t="n">
        <v>12.729</v>
      </c>
      <c r="CB559" s="5" t="n">
        <v>0</v>
      </c>
      <c r="CC559" s="5" t="n">
        <v>97.90000000000001</v>
      </c>
      <c r="CD559" s="5" t="n">
        <v>7.95</v>
      </c>
      <c r="CE559" s="5" t="n">
        <v>1.087</v>
      </c>
      <c r="CF559" s="5" t="n">
        <v>112.585</v>
      </c>
      <c r="CG559" s="5" t="n">
        <v>0.15</v>
      </c>
      <c r="CH559" s="5" t="n">
        <v>1</v>
      </c>
      <c r="CI559" s="5" t="n">
        <v>0</v>
      </c>
      <c r="CJ559" s="5" t="n">
        <v>0</v>
      </c>
      <c r="CK559" s="5" t="n">
        <v>0</v>
      </c>
      <c r="CL559" s="5" t="n">
        <v>0</v>
      </c>
      <c r="CM559" s="5" t="n">
        <v>0</v>
      </c>
      <c r="CN559" s="5" t="n">
        <v>0</v>
      </c>
      <c r="CO559" s="5" t="n">
        <v>0</v>
      </c>
      <c r="CP559" s="5" t="n">
        <v>0</v>
      </c>
      <c r="CQ559" s="5" t="n">
        <v>1.294</v>
      </c>
      <c r="CR559" s="5" t="n">
        <v>0</v>
      </c>
      <c r="CS559" s="5" t="n">
        <v>11.117</v>
      </c>
      <c r="CT559" s="5" t="n">
        <v>10.485</v>
      </c>
      <c r="CU559" s="5" t="n">
        <v>31.326</v>
      </c>
    </row>
    <row r="560">
      <c r="A560" s="5" t="inlineStr">
        <is>
          <t>NAM2023</t>
        </is>
      </c>
      <c r="B560" s="5" t="inlineStr">
        <is>
          <t>NAM</t>
        </is>
      </c>
      <c r="C560" s="5" t="inlineStr">
        <is>
          <t>NAM</t>
        </is>
      </c>
      <c r="D560" s="5" t="inlineStr">
        <is>
          <t>Namibia</t>
        </is>
      </c>
      <c r="E560" s="5" t="n">
        <v>2023</v>
      </c>
      <c r="F560" s="5" t="n">
        <v>0.15</v>
      </c>
      <c r="G560" s="5" t="n">
        <v>6.147</v>
      </c>
      <c r="H560" s="5" t="n">
        <v>1.286</v>
      </c>
      <c r="I560" s="5" t="n">
        <v>0</v>
      </c>
      <c r="J560" s="5" t="n">
        <v>6.147</v>
      </c>
      <c r="K560" s="5" t="n">
        <v>0</v>
      </c>
      <c r="L560" s="5" t="n">
        <v>1</v>
      </c>
      <c r="M560" s="5" t="n">
        <v>7.886</v>
      </c>
      <c r="N560" s="5" t="n">
        <v>3.857</v>
      </c>
      <c r="O560" s="5" t="n">
        <v>0</v>
      </c>
      <c r="P560" s="5" t="n">
        <v>7.886</v>
      </c>
      <c r="Q560" s="5" t="n">
        <v>0</v>
      </c>
      <c r="R560" s="5" t="n">
        <v>1</v>
      </c>
      <c r="S560" s="5" t="n">
        <v>12.575</v>
      </c>
      <c r="T560" s="5" t="n">
        <v>7.714</v>
      </c>
      <c r="U560" s="5" t="n">
        <v>0.209</v>
      </c>
      <c r="V560" s="5" t="n">
        <v>14.461</v>
      </c>
      <c r="W560" s="5" t="n">
        <v>0.15</v>
      </c>
      <c r="X560" s="5" t="n">
        <v>1</v>
      </c>
      <c r="Y560" s="5" t="n">
        <v>12.851</v>
      </c>
      <c r="Z560" s="5" t="n">
        <v>1.737</v>
      </c>
      <c r="AA560" s="5" t="n">
        <v>0</v>
      </c>
      <c r="AB560" s="5" t="n">
        <v>12.851</v>
      </c>
      <c r="AC560" s="5" t="n">
        <v>0</v>
      </c>
      <c r="AD560" s="5" t="n">
        <v>1</v>
      </c>
      <c r="AE560" s="5" t="n">
        <v>14.136</v>
      </c>
      <c r="AF560" s="5" t="n">
        <v>3.306</v>
      </c>
      <c r="AG560" s="5" t="n">
        <v>0</v>
      </c>
      <c r="AH560" s="5" t="n">
        <v>14.136</v>
      </c>
      <c r="AI560" s="5" t="n">
        <v>0</v>
      </c>
      <c r="AJ560" s="5" t="n">
        <v>1</v>
      </c>
      <c r="AK560" s="5" t="n">
        <v>21.85</v>
      </c>
      <c r="AL560" s="5" t="n">
        <v>11.637</v>
      </c>
      <c r="AM560" s="5" t="n">
        <v>0.363</v>
      </c>
      <c r="AN560" s="5" t="n">
        <v>25.128</v>
      </c>
      <c r="AO560" s="5" t="n">
        <v>0.15</v>
      </c>
      <c r="AP560" s="5" t="n">
        <v>1</v>
      </c>
      <c r="AQ560" s="5" t="n">
        <v>0.76</v>
      </c>
      <c r="AR560" s="5" t="n">
        <v>0.129</v>
      </c>
      <c r="AS560" s="5" t="n">
        <v>0.196</v>
      </c>
      <c r="AT560" s="5" t="n">
        <v>1.1</v>
      </c>
      <c r="AU560" s="5" t="n">
        <v>0.15</v>
      </c>
      <c r="AV560" s="5" t="n">
        <v>1</v>
      </c>
      <c r="AW560" s="5" t="n">
        <v>0.8110000000000001</v>
      </c>
      <c r="AX560" s="5" t="n">
        <v>0.129</v>
      </c>
      <c r="AY560" s="5" t="n">
        <v>0.162</v>
      </c>
      <c r="AZ560" s="5" t="n">
        <v>1.12</v>
      </c>
      <c r="BA560" s="5" t="n">
        <v>0.15</v>
      </c>
      <c r="BB560" s="5" t="n">
        <v>1</v>
      </c>
      <c r="BC560" s="5" t="n">
        <v>0.535</v>
      </c>
      <c r="BD560" s="5" t="n">
        <v>0.129</v>
      </c>
      <c r="BE560" s="5" t="n">
        <v>0.008999999999999999</v>
      </c>
      <c r="BF560" s="5" t="n">
        <v>0.615</v>
      </c>
      <c r="BG560" s="5" t="n">
        <v>0.15</v>
      </c>
      <c r="BH560" s="5" t="n">
        <v>1</v>
      </c>
      <c r="BI560" s="5" t="n">
        <v>0.579</v>
      </c>
      <c r="BJ560" s="5" t="n">
        <v>0.129</v>
      </c>
      <c r="BK560" s="5" t="n">
        <v>0.01</v>
      </c>
      <c r="BL560" s="5" t="n">
        <v>0.666</v>
      </c>
      <c r="BM560" s="5" t="n">
        <v>0.15</v>
      </c>
      <c r="BN560" s="5" t="n">
        <v>1</v>
      </c>
      <c r="BO560" s="5" t="n">
        <v>0</v>
      </c>
      <c r="BP560" s="5" t="n">
        <v>0</v>
      </c>
      <c r="BQ560" s="5" t="n">
        <v>0.08699999999999999</v>
      </c>
      <c r="BR560" s="5" t="n">
        <v>0</v>
      </c>
      <c r="BS560" s="5" t="n">
        <v>0.833</v>
      </c>
      <c r="BT560" s="5" t="n">
        <v>0</v>
      </c>
      <c r="BU560" s="5" t="n">
        <v>0</v>
      </c>
      <c r="BV560" s="5" t="n">
        <v>0.131</v>
      </c>
      <c r="BW560" s="5" t="n">
        <v>0.15</v>
      </c>
      <c r="BX560" s="5" t="n">
        <v>1</v>
      </c>
      <c r="BY560" s="5" t="n">
        <v>13.254</v>
      </c>
      <c r="BZ560" s="5" t="n">
        <v>0</v>
      </c>
      <c r="CA560" s="5" t="n">
        <v>13.254</v>
      </c>
      <c r="CB560" s="5" t="n">
        <v>0</v>
      </c>
      <c r="CC560" s="5" t="n">
        <v>83.248</v>
      </c>
      <c r="CD560" s="5" t="n">
        <v>7.95</v>
      </c>
      <c r="CE560" s="5" t="n">
        <v>1.383</v>
      </c>
      <c r="CF560" s="5" t="n">
        <v>95.735</v>
      </c>
      <c r="CG560" s="5" t="n">
        <v>0.15</v>
      </c>
      <c r="CH560" s="5" t="n">
        <v>1</v>
      </c>
      <c r="CI560" s="5" t="n">
        <v>0</v>
      </c>
      <c r="CJ560" s="5" t="n">
        <v>0</v>
      </c>
      <c r="CK560" s="5" t="n">
        <v>0</v>
      </c>
      <c r="CL560" s="5" t="n">
        <v>0</v>
      </c>
      <c r="CM560" s="5" t="n">
        <v>0</v>
      </c>
      <c r="CN560" s="5" t="n">
        <v>0</v>
      </c>
      <c r="CO560" s="5" t="n">
        <v>0</v>
      </c>
      <c r="CP560" s="5" t="n">
        <v>0</v>
      </c>
      <c r="CQ560" s="5" t="n">
        <v>1.348</v>
      </c>
      <c r="CR560" s="5" t="n">
        <v>0</v>
      </c>
      <c r="CS560" s="5" t="n">
        <v>11.576</v>
      </c>
      <c r="CT560" s="5" t="n">
        <v>4.861</v>
      </c>
      <c r="CU560" s="5" t="n">
        <v>11.622</v>
      </c>
    </row>
    <row r="561">
      <c r="A561" s="5" t="inlineStr">
        <is>
          <t>NAM2024</t>
        </is>
      </c>
      <c r="B561" s="5" t="inlineStr">
        <is>
          <t>NAM</t>
        </is>
      </c>
      <c r="C561" s="5" t="inlineStr">
        <is>
          <t>NAM</t>
        </is>
      </c>
      <c r="D561" s="5" t="inlineStr">
        <is>
          <t>Namibia</t>
        </is>
      </c>
      <c r="E561" s="5" t="n">
        <v>2024</v>
      </c>
      <c r="F561" s="5" t="n">
        <v>0.15</v>
      </c>
      <c r="G561" s="5" t="n">
        <v>5.575</v>
      </c>
      <c r="H561" s="5" t="n">
        <v>1.324</v>
      </c>
      <c r="I561" s="5" t="n">
        <v>0</v>
      </c>
      <c r="J561" s="5" t="n">
        <v>5.575</v>
      </c>
      <c r="K561" s="5" t="n">
        <v>0</v>
      </c>
      <c r="L561" s="5" t="n">
        <v>1</v>
      </c>
      <c r="M561" s="5" t="n">
        <v>7.124</v>
      </c>
      <c r="N561" s="5" t="n">
        <v>3.971</v>
      </c>
      <c r="O561" s="5" t="n">
        <v>0</v>
      </c>
      <c r="P561" s="5" t="n">
        <v>7.124</v>
      </c>
      <c r="Q561" s="5" t="n">
        <v>0</v>
      </c>
      <c r="R561" s="5" t="n">
        <v>1</v>
      </c>
      <c r="S561" s="5" t="n">
        <v>12.193</v>
      </c>
      <c r="T561" s="5" t="n">
        <v>7.942</v>
      </c>
      <c r="U561" s="5" t="n">
        <v>0.249</v>
      </c>
      <c r="V561" s="5" t="n">
        <v>14.022</v>
      </c>
      <c r="W561" s="5" t="n">
        <v>0.15</v>
      </c>
      <c r="X561" s="5" t="n">
        <v>1</v>
      </c>
      <c r="Y561" s="5" t="n">
        <v>11.442</v>
      </c>
      <c r="Z561" s="5" t="n">
        <v>1.546</v>
      </c>
      <c r="AA561" s="5" t="n">
        <v>0</v>
      </c>
      <c r="AB561" s="5" t="n">
        <v>11.442</v>
      </c>
      <c r="AC561" s="5" t="n">
        <v>0</v>
      </c>
      <c r="AD561" s="5" t="n">
        <v>1</v>
      </c>
      <c r="AE561" s="5" t="n">
        <v>12.766</v>
      </c>
      <c r="AF561" s="5" t="n">
        <v>2.985</v>
      </c>
      <c r="AG561" s="5" t="n">
        <v>0</v>
      </c>
      <c r="AH561" s="5" t="n">
        <v>12.766</v>
      </c>
      <c r="AI561" s="5" t="n">
        <v>0</v>
      </c>
      <c r="AJ561" s="5" t="n">
        <v>1</v>
      </c>
      <c r="AK561" s="5" t="n">
        <v>20.707</v>
      </c>
      <c r="AL561" s="5" t="n">
        <v>11.029</v>
      </c>
      <c r="AM561" s="5" t="n">
        <v>0.423</v>
      </c>
      <c r="AN561" s="5" t="n">
        <v>23.813</v>
      </c>
      <c r="AO561" s="5" t="n">
        <v>0.15</v>
      </c>
      <c r="AP561" s="5" t="n">
        <v>1</v>
      </c>
      <c r="AQ561" s="5" t="n">
        <v>0.724</v>
      </c>
      <c r="AR561" s="5" t="n">
        <v>0.132</v>
      </c>
      <c r="AS561" s="5" t="n">
        <v>0.291</v>
      </c>
      <c r="AT561" s="5" t="n">
        <v>1.168</v>
      </c>
      <c r="AU561" s="5" t="n">
        <v>0.15</v>
      </c>
      <c r="AV561" s="5" t="n">
        <v>1</v>
      </c>
      <c r="AW561" s="5" t="n">
        <v>0.75</v>
      </c>
      <c r="AX561" s="5" t="n">
        <v>0.132</v>
      </c>
      <c r="AY561" s="5" t="n">
        <v>0.246</v>
      </c>
      <c r="AZ561" s="5" t="n">
        <v>1.146</v>
      </c>
      <c r="BA561" s="5" t="n">
        <v>0.15</v>
      </c>
      <c r="BB561" s="5" t="n">
        <v>1</v>
      </c>
      <c r="BC561" s="5" t="n">
        <v>0.513</v>
      </c>
      <c r="BD561" s="5" t="n">
        <v>0.132</v>
      </c>
      <c r="BE561" s="5" t="n">
        <v>0.01</v>
      </c>
      <c r="BF561" s="5" t="n">
        <v>0.59</v>
      </c>
      <c r="BG561" s="5" t="n">
        <v>0.15</v>
      </c>
      <c r="BH561" s="5" t="n">
        <v>1</v>
      </c>
      <c r="BI561" s="5" t="n">
        <v>0.591</v>
      </c>
      <c r="BJ561" s="5" t="n">
        <v>0.132</v>
      </c>
      <c r="BK561" s="5" t="n">
        <v>0.012</v>
      </c>
      <c r="BL561" s="5" t="n">
        <v>0.68</v>
      </c>
      <c r="BM561" s="5" t="n">
        <v>0.15</v>
      </c>
      <c r="BN561" s="5" t="n">
        <v>1</v>
      </c>
      <c r="BO561" s="5" t="n">
        <v>0</v>
      </c>
      <c r="BP561" s="5" t="n">
        <v>0</v>
      </c>
      <c r="BQ561" s="5" t="n">
        <v>0.089</v>
      </c>
      <c r="BR561" s="5" t="n">
        <v>0</v>
      </c>
      <c r="BS561" s="5" t="n">
        <v>0.833</v>
      </c>
      <c r="BT561" s="5" t="n">
        <v>0</v>
      </c>
      <c r="BU561" s="5" t="n">
        <v>0</v>
      </c>
      <c r="BV561" s="5" t="n">
        <v>0.148</v>
      </c>
      <c r="BW561" s="5" t="n">
        <v>0.15</v>
      </c>
      <c r="BX561" s="5" t="n">
        <v>1</v>
      </c>
      <c r="BY561" s="5" t="n">
        <v>13.646</v>
      </c>
      <c r="BZ561" s="5" t="n">
        <v>0</v>
      </c>
      <c r="CA561" s="5" t="n">
        <v>13.646</v>
      </c>
      <c r="CB561" s="5" t="n">
        <v>0</v>
      </c>
      <c r="CC561" s="5" t="n">
        <v>82.58799999999999</v>
      </c>
      <c r="CD561" s="5" t="n">
        <v>7.95</v>
      </c>
      <c r="CE561" s="5" t="n">
        <v>1.687</v>
      </c>
      <c r="CF561" s="5" t="n">
        <v>94.976</v>
      </c>
      <c r="CG561" s="5" t="n">
        <v>0.15</v>
      </c>
      <c r="CH561" s="5" t="n">
        <v>1</v>
      </c>
      <c r="CI561" s="5" t="n">
        <v>0</v>
      </c>
      <c r="CJ561" s="5" t="n">
        <v>0</v>
      </c>
      <c r="CK561" s="5" t="n">
        <v>0</v>
      </c>
      <c r="CL561" s="5" t="n">
        <v>0</v>
      </c>
      <c r="CM561" s="5" t="n">
        <v>0</v>
      </c>
      <c r="CN561" s="5" t="n">
        <v>0</v>
      </c>
      <c r="CO561" s="5" t="n">
        <v>0</v>
      </c>
      <c r="CP561" s="5" t="n">
        <v>0</v>
      </c>
      <c r="CQ561" s="5" t="n">
        <v>1.387</v>
      </c>
      <c r="CR561" s="5" t="n">
        <v>0</v>
      </c>
      <c r="CS561" s="5" t="n">
        <v>10.168</v>
      </c>
      <c r="CT561" s="5" t="n">
        <v>4.251</v>
      </c>
      <c r="CU561" s="5" t="n">
        <v>10.168</v>
      </c>
    </row>
    <row r="562">
      <c r="A562" s="5" t="inlineStr">
        <is>
          <t>NRU2021</t>
        </is>
      </c>
      <c r="B562" s="5" t="inlineStr">
        <is>
          <t>NRU</t>
        </is>
      </c>
      <c r="C562" s="5" t="inlineStr">
        <is>
          <t>NRU</t>
        </is>
      </c>
      <c r="D562" s="5" t="inlineStr">
        <is>
          <t>Nauru</t>
        </is>
      </c>
      <c r="E562" s="5" t="n">
        <v>2021</v>
      </c>
      <c r="F562" s="5" t="n">
        <v>0</v>
      </c>
      <c r="G562" s="5" t="n">
        <v>4.747</v>
      </c>
      <c r="H562" s="5" t="n">
        <v>1.143</v>
      </c>
      <c r="I562" s="5" t="n">
        <v>0</v>
      </c>
      <c r="J562" s="5" t="n">
        <v>4.747</v>
      </c>
      <c r="K562" s="5" t="n">
        <v>0</v>
      </c>
      <c r="L562" s="5" t="n">
        <v>1</v>
      </c>
      <c r="M562" s="5" t="n">
        <v>7.964</v>
      </c>
      <c r="N562" s="5" t="n">
        <v>3.43</v>
      </c>
      <c r="O562" s="5" t="n">
        <v>0</v>
      </c>
      <c r="P562" s="5" t="n">
        <v>7.964</v>
      </c>
      <c r="Q562" s="5" t="n">
        <v>0</v>
      </c>
      <c r="R562" s="5" t="n">
        <v>1</v>
      </c>
      <c r="S562" s="5" t="n">
        <v>10.464</v>
      </c>
      <c r="T562" s="5" t="n">
        <v>6.86</v>
      </c>
      <c r="U562" s="5" t="n">
        <v>0</v>
      </c>
      <c r="V562" s="5" t="n">
        <v>10.464</v>
      </c>
      <c r="W562" s="5" t="n">
        <v>0</v>
      </c>
      <c r="X562" s="5" t="n">
        <v>1</v>
      </c>
      <c r="Y562" s="5" t="n">
        <v>10.551</v>
      </c>
      <c r="Z562" s="5" t="n">
        <v>1.302</v>
      </c>
      <c r="AA562" s="5" t="n">
        <v>0</v>
      </c>
      <c r="AB562" s="5" t="n">
        <v>10.551</v>
      </c>
      <c r="AC562" s="5" t="n">
        <v>0</v>
      </c>
      <c r="AD562" s="5" t="n">
        <v>1</v>
      </c>
      <c r="AE562" s="5" t="n">
        <v>11.694</v>
      </c>
      <c r="AF562" s="5" t="n">
        <v>2.549</v>
      </c>
      <c r="AG562" s="5" t="n">
        <v>0</v>
      </c>
      <c r="AH562" s="5" t="n">
        <v>11.694</v>
      </c>
      <c r="AI562" s="5" t="n">
        <v>0</v>
      </c>
      <c r="AJ562" s="5" t="n">
        <v>1</v>
      </c>
      <c r="AK562" s="5" t="n">
        <v>18.554</v>
      </c>
      <c r="AL562" s="5" t="n">
        <v>9.627000000000001</v>
      </c>
      <c r="AM562" s="5" t="n">
        <v>0</v>
      </c>
      <c r="AN562" s="5" t="n">
        <v>18.554</v>
      </c>
      <c r="AO562" s="5" t="n">
        <v>0</v>
      </c>
      <c r="AP562" s="5" t="n">
        <v>1</v>
      </c>
      <c r="AQ562" s="5" t="n">
        <v>0.621</v>
      </c>
      <c r="AR562" s="5" t="n">
        <v>0.114</v>
      </c>
      <c r="AS562" s="5" t="n">
        <v>0</v>
      </c>
      <c r="AT562" s="5" t="n">
        <v>0.621</v>
      </c>
      <c r="AU562" s="5" t="n">
        <v>0</v>
      </c>
      <c r="AV562" s="5" t="n">
        <v>1</v>
      </c>
      <c r="AW562" s="5" t="n">
        <v>0.593</v>
      </c>
      <c r="AX562" s="5" t="n">
        <v>0.114</v>
      </c>
      <c r="AY562" s="5" t="n">
        <v>0</v>
      </c>
      <c r="AZ562" s="5" t="n">
        <v>0.593</v>
      </c>
      <c r="BA562" s="5" t="n">
        <v>0</v>
      </c>
      <c r="BB562" s="5" t="n">
        <v>1</v>
      </c>
      <c r="BC562" s="5" t="n">
        <v>0.44</v>
      </c>
      <c r="BD562" s="5" t="n">
        <v>0.114</v>
      </c>
      <c r="BE562" s="5" t="n">
        <v>0</v>
      </c>
      <c r="BF562" s="5" t="n">
        <v>0.44</v>
      </c>
      <c r="BG562" s="5" t="n">
        <v>0</v>
      </c>
      <c r="BH562" s="5" t="n">
        <v>1</v>
      </c>
      <c r="BI562" s="5" t="n">
        <v>0.5600000000000001</v>
      </c>
      <c r="BJ562" s="5" t="n">
        <v>0.114</v>
      </c>
      <c r="BK562" s="5" t="n">
        <v>0</v>
      </c>
      <c r="BL562" s="5" t="n">
        <v>0.5600000000000001</v>
      </c>
      <c r="BM562" s="5" t="n">
        <v>0</v>
      </c>
      <c r="BN562" s="5" t="n">
        <v>1</v>
      </c>
      <c r="BO562" s="5" t="n">
        <v>0</v>
      </c>
      <c r="BP562" s="5" t="n">
        <v>0</v>
      </c>
      <c r="BQ562" s="5" t="n">
        <v>0</v>
      </c>
      <c r="BR562" s="5" t="n">
        <v>0</v>
      </c>
      <c r="BS562" s="5" t="n">
        <v>1</v>
      </c>
      <c r="BT562" s="5" t="n">
        <v>0</v>
      </c>
      <c r="BU562" s="5" t="n">
        <v>0</v>
      </c>
      <c r="BV562" s="5" t="n">
        <v>0</v>
      </c>
      <c r="BW562" s="5" t="n">
        <v>0</v>
      </c>
      <c r="BX562" s="5" t="n">
        <v>1</v>
      </c>
      <c r="BY562" s="5" t="n">
        <v>11.787</v>
      </c>
      <c r="BZ562" s="5" t="n">
        <v>0</v>
      </c>
      <c r="CA562" s="5" t="n">
        <v>11.787</v>
      </c>
      <c r="CB562" s="5" t="n">
        <v>0</v>
      </c>
      <c r="CC562" s="5" t="n">
        <v>81.69499999999999</v>
      </c>
      <c r="CD562" s="5" t="n">
        <v>7.95</v>
      </c>
      <c r="CE562" s="5" t="n">
        <v>0</v>
      </c>
      <c r="CF562" s="5" t="n">
        <v>81.69499999999999</v>
      </c>
      <c r="CG562" s="5" t="n">
        <v>0</v>
      </c>
      <c r="CH562" s="5" t="n">
        <v>1</v>
      </c>
      <c r="CI562" s="5" t="n">
        <v>0</v>
      </c>
      <c r="CJ562" s="5" t="n">
        <v>0</v>
      </c>
      <c r="CK562" s="5" t="n">
        <v>0</v>
      </c>
      <c r="CL562" s="5" t="n">
        <v>0</v>
      </c>
      <c r="CM562" s="5" t="n">
        <v>0</v>
      </c>
      <c r="CN562" s="5" t="n">
        <v>0</v>
      </c>
      <c r="CO562" s="5" t="n">
        <v>0</v>
      </c>
      <c r="CP562" s="5" t="n">
        <v>0</v>
      </c>
      <c r="CQ562" s="5" t="n">
        <v>1.198</v>
      </c>
      <c r="CR562" s="5" t="n">
        <v>0</v>
      </c>
      <c r="CS562" s="5" t="n">
        <v>4.776</v>
      </c>
      <c r="CT562" s="5" t="n">
        <v>3.604</v>
      </c>
      <c r="CU562" s="5" t="n">
        <v>9.407999999999999</v>
      </c>
    </row>
    <row r="563">
      <c r="A563" s="5" t="inlineStr">
        <is>
          <t>NRU2022</t>
        </is>
      </c>
      <c r="B563" s="5" t="inlineStr">
        <is>
          <t>NRU</t>
        </is>
      </c>
      <c r="C563" s="5" t="inlineStr">
        <is>
          <t>NRU</t>
        </is>
      </c>
      <c r="D563" s="5" t="inlineStr">
        <is>
          <t>Nauru</t>
        </is>
      </c>
      <c r="E563" s="5" t="n">
        <v>2022</v>
      </c>
      <c r="F563" s="5" t="n">
        <v>0</v>
      </c>
      <c r="G563" s="5" t="n">
        <v>8.788</v>
      </c>
      <c r="H563" s="5" t="n">
        <v>1.235</v>
      </c>
      <c r="I563" s="5" t="n">
        <v>0</v>
      </c>
      <c r="J563" s="5" t="n">
        <v>8.788</v>
      </c>
      <c r="K563" s="5" t="n">
        <v>0</v>
      </c>
      <c r="L563" s="5" t="n">
        <v>1</v>
      </c>
      <c r="M563" s="5" t="n">
        <v>9.782999999999999</v>
      </c>
      <c r="N563" s="5" t="n">
        <v>3.704</v>
      </c>
      <c r="O563" s="5" t="n">
        <v>0</v>
      </c>
      <c r="P563" s="5" t="n">
        <v>9.782999999999999</v>
      </c>
      <c r="Q563" s="5" t="n">
        <v>0</v>
      </c>
      <c r="R563" s="5" t="n">
        <v>1</v>
      </c>
      <c r="S563" s="5" t="n">
        <v>14.962</v>
      </c>
      <c r="T563" s="5" t="n">
        <v>7.408</v>
      </c>
      <c r="U563" s="5" t="n">
        <v>0</v>
      </c>
      <c r="V563" s="5" t="n">
        <v>14.962</v>
      </c>
      <c r="W563" s="5" t="n">
        <v>0</v>
      </c>
      <c r="X563" s="5" t="n">
        <v>1</v>
      </c>
      <c r="Y563" s="5" t="n">
        <v>17.332</v>
      </c>
      <c r="Z563" s="5" t="n">
        <v>2.139</v>
      </c>
      <c r="AA563" s="5" t="n">
        <v>0</v>
      </c>
      <c r="AB563" s="5" t="n">
        <v>17.332</v>
      </c>
      <c r="AC563" s="5" t="n">
        <v>0</v>
      </c>
      <c r="AD563" s="5" t="n">
        <v>1</v>
      </c>
      <c r="AE563" s="5" t="n">
        <v>18.566</v>
      </c>
      <c r="AF563" s="5" t="n">
        <v>4.048</v>
      </c>
      <c r="AG563" s="5" t="n">
        <v>0</v>
      </c>
      <c r="AH563" s="5" t="n">
        <v>18.566</v>
      </c>
      <c r="AI563" s="5" t="n">
        <v>0</v>
      </c>
      <c r="AJ563" s="5" t="n">
        <v>1</v>
      </c>
      <c r="AK563" s="5" t="n">
        <v>25.974</v>
      </c>
      <c r="AL563" s="5" t="n">
        <v>13.478</v>
      </c>
      <c r="AM563" s="5" t="n">
        <v>0</v>
      </c>
      <c r="AN563" s="5" t="n">
        <v>25.974</v>
      </c>
      <c r="AO563" s="5" t="n">
        <v>0</v>
      </c>
      <c r="AP563" s="5" t="n">
        <v>1</v>
      </c>
      <c r="AQ563" s="5" t="n">
        <v>0.847</v>
      </c>
      <c r="AR563" s="5" t="n">
        <v>0.123</v>
      </c>
      <c r="AS563" s="5" t="n">
        <v>0</v>
      </c>
      <c r="AT563" s="5" t="n">
        <v>0.847</v>
      </c>
      <c r="AU563" s="5" t="n">
        <v>0</v>
      </c>
      <c r="AV563" s="5" t="n">
        <v>1</v>
      </c>
      <c r="AW563" s="5" t="n">
        <v>0.947</v>
      </c>
      <c r="AX563" s="5" t="n">
        <v>0.123</v>
      </c>
      <c r="AY563" s="5" t="n">
        <v>0</v>
      </c>
      <c r="AZ563" s="5" t="n">
        <v>0.947</v>
      </c>
      <c r="BA563" s="5" t="n">
        <v>0</v>
      </c>
      <c r="BB563" s="5" t="n">
        <v>1</v>
      </c>
      <c r="BC563" s="5" t="n">
        <v>0.589</v>
      </c>
      <c r="BD563" s="5" t="n">
        <v>0.123</v>
      </c>
      <c r="BE563" s="5" t="n">
        <v>0</v>
      </c>
      <c r="BF563" s="5" t="n">
        <v>0.589</v>
      </c>
      <c r="BG563" s="5" t="n">
        <v>0</v>
      </c>
      <c r="BH563" s="5" t="n">
        <v>1</v>
      </c>
      <c r="BI563" s="5" t="n">
        <v>0.6889999999999999</v>
      </c>
      <c r="BJ563" s="5" t="n">
        <v>0.123</v>
      </c>
      <c r="BK563" s="5" t="n">
        <v>0</v>
      </c>
      <c r="BL563" s="5" t="n">
        <v>0.6889999999999999</v>
      </c>
      <c r="BM563" s="5" t="n">
        <v>0</v>
      </c>
      <c r="BN563" s="5" t="n">
        <v>1</v>
      </c>
      <c r="BO563" s="5" t="n">
        <v>0</v>
      </c>
      <c r="BP563" s="5" t="n">
        <v>0</v>
      </c>
      <c r="BQ563" s="5" t="n">
        <v>0</v>
      </c>
      <c r="BR563" s="5" t="n">
        <v>0</v>
      </c>
      <c r="BS563" s="5" t="n">
        <v>1</v>
      </c>
      <c r="BT563" s="5" t="n">
        <v>0</v>
      </c>
      <c r="BU563" s="5" t="n">
        <v>0</v>
      </c>
      <c r="BV563" s="5" t="n">
        <v>0</v>
      </c>
      <c r="BW563" s="5" t="n">
        <v>0</v>
      </c>
      <c r="BX563" s="5" t="n">
        <v>1</v>
      </c>
      <c r="BY563" s="5" t="n">
        <v>12.729</v>
      </c>
      <c r="BZ563" s="5" t="n">
        <v>0</v>
      </c>
      <c r="CA563" s="5" t="n">
        <v>12.729</v>
      </c>
      <c r="CB563" s="5" t="n">
        <v>0</v>
      </c>
      <c r="CC563" s="5" t="n">
        <v>102.477</v>
      </c>
      <c r="CD563" s="5" t="n">
        <v>7.95</v>
      </c>
      <c r="CE563" s="5" t="n">
        <v>0</v>
      </c>
      <c r="CF563" s="5" t="n">
        <v>102.477</v>
      </c>
      <c r="CG563" s="5" t="n">
        <v>0</v>
      </c>
      <c r="CH563" s="5" t="n">
        <v>1</v>
      </c>
      <c r="CI563" s="5" t="n">
        <v>0</v>
      </c>
      <c r="CJ563" s="5" t="n">
        <v>0</v>
      </c>
      <c r="CK563" s="5" t="n">
        <v>0</v>
      </c>
      <c r="CL563" s="5" t="n">
        <v>0</v>
      </c>
      <c r="CM563" s="5" t="n">
        <v>0</v>
      </c>
      <c r="CN563" s="5" t="n">
        <v>0</v>
      </c>
      <c r="CO563" s="5" t="n">
        <v>0</v>
      </c>
      <c r="CP563" s="5" t="n">
        <v>0</v>
      </c>
      <c r="CQ563" s="5" t="n">
        <v>1.294</v>
      </c>
      <c r="CR563" s="5" t="n">
        <v>0</v>
      </c>
      <c r="CS563" s="5" t="n">
        <v>5.158</v>
      </c>
      <c r="CT563" s="5" t="n">
        <v>7.554</v>
      </c>
      <c r="CU563" s="5" t="n">
        <v>16.097</v>
      </c>
    </row>
    <row r="564">
      <c r="A564" s="5" t="inlineStr">
        <is>
          <t>NRU2023</t>
        </is>
      </c>
      <c r="B564" s="5" t="inlineStr">
        <is>
          <t>NRU</t>
        </is>
      </c>
      <c r="C564" s="5" t="inlineStr">
        <is>
          <t>NRU</t>
        </is>
      </c>
      <c r="D564" s="5" t="inlineStr">
        <is>
          <t>Nauru</t>
        </is>
      </c>
      <c r="E564" s="5" t="n">
        <v>2023</v>
      </c>
      <c r="F564" s="5" t="n">
        <v>0</v>
      </c>
      <c r="G564" s="5" t="n">
        <v>5.77</v>
      </c>
      <c r="H564" s="5" t="n">
        <v>1.286</v>
      </c>
      <c r="I564" s="5" t="n">
        <v>0</v>
      </c>
      <c r="J564" s="5" t="n">
        <v>5.77</v>
      </c>
      <c r="K564" s="5" t="n">
        <v>0</v>
      </c>
      <c r="L564" s="5" t="n">
        <v>1</v>
      </c>
      <c r="M564" s="5" t="n">
        <v>7.886</v>
      </c>
      <c r="N564" s="5" t="n">
        <v>3.857</v>
      </c>
      <c r="O564" s="5" t="n">
        <v>0</v>
      </c>
      <c r="P564" s="5" t="n">
        <v>7.886</v>
      </c>
      <c r="Q564" s="5" t="n">
        <v>0</v>
      </c>
      <c r="R564" s="5" t="n">
        <v>1</v>
      </c>
      <c r="S564" s="5" t="n">
        <v>12.198</v>
      </c>
      <c r="T564" s="5" t="n">
        <v>7.714</v>
      </c>
      <c r="U564" s="5" t="n">
        <v>0</v>
      </c>
      <c r="V564" s="5" t="n">
        <v>12.198</v>
      </c>
      <c r="W564" s="5" t="n">
        <v>0</v>
      </c>
      <c r="X564" s="5" t="n">
        <v>1</v>
      </c>
      <c r="Y564" s="5" t="n">
        <v>13.814</v>
      </c>
      <c r="Z564" s="5" t="n">
        <v>1.705</v>
      </c>
      <c r="AA564" s="5" t="n">
        <v>0</v>
      </c>
      <c r="AB564" s="5" t="n">
        <v>13.814</v>
      </c>
      <c r="AC564" s="5" t="n">
        <v>0</v>
      </c>
      <c r="AD564" s="5" t="n">
        <v>1</v>
      </c>
      <c r="AE564" s="5" t="n">
        <v>15.1</v>
      </c>
      <c r="AF564" s="5" t="n">
        <v>3.292</v>
      </c>
      <c r="AG564" s="5" t="n">
        <v>0</v>
      </c>
      <c r="AH564" s="5" t="n">
        <v>15.1</v>
      </c>
      <c r="AI564" s="5" t="n">
        <v>0</v>
      </c>
      <c r="AJ564" s="5" t="n">
        <v>1</v>
      </c>
      <c r="AK564" s="5" t="n">
        <v>22.814</v>
      </c>
      <c r="AL564" s="5" t="n">
        <v>11.838</v>
      </c>
      <c r="AM564" s="5" t="n">
        <v>0</v>
      </c>
      <c r="AN564" s="5" t="n">
        <v>22.814</v>
      </c>
      <c r="AO564" s="5" t="n">
        <v>0</v>
      </c>
      <c r="AP564" s="5" t="n">
        <v>1</v>
      </c>
      <c r="AQ564" s="5" t="n">
        <v>0.749</v>
      </c>
      <c r="AR564" s="5" t="n">
        <v>0.129</v>
      </c>
      <c r="AS564" s="5" t="n">
        <v>0</v>
      </c>
      <c r="AT564" s="5" t="n">
        <v>0.749</v>
      </c>
      <c r="AU564" s="5" t="n">
        <v>0</v>
      </c>
      <c r="AV564" s="5" t="n">
        <v>1</v>
      </c>
      <c r="AW564" s="5" t="n">
        <v>0.783</v>
      </c>
      <c r="AX564" s="5" t="n">
        <v>0.129</v>
      </c>
      <c r="AY564" s="5" t="n">
        <v>0</v>
      </c>
      <c r="AZ564" s="5" t="n">
        <v>0.783</v>
      </c>
      <c r="BA564" s="5" t="n">
        <v>0</v>
      </c>
      <c r="BB564" s="5" t="n">
        <v>1</v>
      </c>
      <c r="BC564" s="5" t="n">
        <v>0.527</v>
      </c>
      <c r="BD564" s="5" t="n">
        <v>0.129</v>
      </c>
      <c r="BE564" s="5" t="n">
        <v>0</v>
      </c>
      <c r="BF564" s="5" t="n">
        <v>0.527</v>
      </c>
      <c r="BG564" s="5" t="n">
        <v>0</v>
      </c>
      <c r="BH564" s="5" t="n">
        <v>1</v>
      </c>
      <c r="BI564" s="5" t="n">
        <v>0.64</v>
      </c>
      <c r="BJ564" s="5" t="n">
        <v>0.129</v>
      </c>
      <c r="BK564" s="5" t="n">
        <v>0</v>
      </c>
      <c r="BL564" s="5" t="n">
        <v>0.64</v>
      </c>
      <c r="BM564" s="5" t="n">
        <v>0</v>
      </c>
      <c r="BN564" s="5" t="n">
        <v>1</v>
      </c>
      <c r="BO564" s="5" t="n">
        <v>0</v>
      </c>
      <c r="BP564" s="5" t="n">
        <v>0</v>
      </c>
      <c r="BQ564" s="5" t="n">
        <v>0</v>
      </c>
      <c r="BR564" s="5" t="n">
        <v>0</v>
      </c>
      <c r="BS564" s="5" t="n">
        <v>1</v>
      </c>
      <c r="BT564" s="5" t="n">
        <v>0</v>
      </c>
      <c r="BU564" s="5" t="n">
        <v>0</v>
      </c>
      <c r="BV564" s="5" t="n">
        <v>0</v>
      </c>
      <c r="BW564" s="5" t="n">
        <v>0</v>
      </c>
      <c r="BX564" s="5" t="n">
        <v>1</v>
      </c>
      <c r="BY564" s="5" t="n">
        <v>13.254</v>
      </c>
      <c r="BZ564" s="5" t="n">
        <v>0</v>
      </c>
      <c r="CA564" s="5" t="n">
        <v>13.254</v>
      </c>
      <c r="CB564" s="5" t="n">
        <v>0</v>
      </c>
      <c r="CC564" s="5" t="n">
        <v>87.07899999999999</v>
      </c>
      <c r="CD564" s="5" t="n">
        <v>7.95</v>
      </c>
      <c r="CE564" s="5" t="n">
        <v>0</v>
      </c>
      <c r="CF564" s="5" t="n">
        <v>87.07899999999999</v>
      </c>
      <c r="CG564" s="5" t="n">
        <v>0</v>
      </c>
      <c r="CH564" s="5" t="n">
        <v>1</v>
      </c>
      <c r="CI564" s="5" t="n">
        <v>0</v>
      </c>
      <c r="CJ564" s="5" t="n">
        <v>0</v>
      </c>
      <c r="CK564" s="5" t="n">
        <v>0</v>
      </c>
      <c r="CL564" s="5" t="n">
        <v>0</v>
      </c>
      <c r="CM564" s="5" t="n">
        <v>0</v>
      </c>
      <c r="CN564" s="5" t="n">
        <v>0</v>
      </c>
      <c r="CO564" s="5" t="n">
        <v>0</v>
      </c>
      <c r="CP564" s="5" t="n">
        <v>0</v>
      </c>
      <c r="CQ564" s="5" t="n">
        <v>1.348</v>
      </c>
      <c r="CR564" s="5" t="n">
        <v>0</v>
      </c>
      <c r="CS564" s="5" t="n">
        <v>5.37</v>
      </c>
      <c r="CT564" s="5" t="n">
        <v>4.484</v>
      </c>
      <c r="CU564" s="5" t="n">
        <v>12.529</v>
      </c>
    </row>
    <row r="565">
      <c r="A565" s="5" t="inlineStr">
        <is>
          <t>NRU2024</t>
        </is>
      </c>
      <c r="B565" s="5" t="inlineStr">
        <is>
          <t>NRU</t>
        </is>
      </c>
      <c r="C565" s="5" t="inlineStr">
        <is>
          <t>NRU</t>
        </is>
      </c>
      <c r="D565" s="5" t="inlineStr">
        <is>
          <t>Nauru</t>
        </is>
      </c>
      <c r="E565" s="5" t="n">
        <v>2024</v>
      </c>
      <c r="F565" s="5" t="n">
        <v>0</v>
      </c>
      <c r="G565" s="5" t="n">
        <v>4.833</v>
      </c>
      <c r="H565" s="5" t="n">
        <v>1.324</v>
      </c>
      <c r="I565" s="5" t="n">
        <v>0</v>
      </c>
      <c r="J565" s="5" t="n">
        <v>4.833</v>
      </c>
      <c r="K565" s="5" t="n">
        <v>0</v>
      </c>
      <c r="L565" s="5" t="n">
        <v>1</v>
      </c>
      <c r="M565" s="5" t="n">
        <v>7.124</v>
      </c>
      <c r="N565" s="5" t="n">
        <v>3.971</v>
      </c>
      <c r="O565" s="5" t="n">
        <v>0</v>
      </c>
      <c r="P565" s="5" t="n">
        <v>7.124</v>
      </c>
      <c r="Q565" s="5" t="n">
        <v>0</v>
      </c>
      <c r="R565" s="5" t="n">
        <v>1</v>
      </c>
      <c r="S565" s="5" t="n">
        <v>11.451</v>
      </c>
      <c r="T565" s="5" t="n">
        <v>7.942</v>
      </c>
      <c r="U565" s="5" t="n">
        <v>0</v>
      </c>
      <c r="V565" s="5" t="n">
        <v>11.451</v>
      </c>
      <c r="W565" s="5" t="n">
        <v>0</v>
      </c>
      <c r="X565" s="5" t="n">
        <v>1</v>
      </c>
      <c r="Y565" s="5" t="n">
        <v>12.219</v>
      </c>
      <c r="Z565" s="5" t="n">
        <v>1.508</v>
      </c>
      <c r="AA565" s="5" t="n">
        <v>0</v>
      </c>
      <c r="AB565" s="5" t="n">
        <v>12.219</v>
      </c>
      <c r="AC565" s="5" t="n">
        <v>0</v>
      </c>
      <c r="AD565" s="5" t="n">
        <v>1</v>
      </c>
      <c r="AE565" s="5" t="n">
        <v>13.543</v>
      </c>
      <c r="AF565" s="5" t="n">
        <v>2.952</v>
      </c>
      <c r="AG565" s="5" t="n">
        <v>0</v>
      </c>
      <c r="AH565" s="5" t="n">
        <v>13.543</v>
      </c>
      <c r="AI565" s="5" t="n">
        <v>0</v>
      </c>
      <c r="AJ565" s="5" t="n">
        <v>1</v>
      </c>
      <c r="AK565" s="5" t="n">
        <v>21.484</v>
      </c>
      <c r="AL565" s="5" t="n">
        <v>11.148</v>
      </c>
      <c r="AM565" s="5" t="n">
        <v>0</v>
      </c>
      <c r="AN565" s="5" t="n">
        <v>21.484</v>
      </c>
      <c r="AO565" s="5" t="n">
        <v>0</v>
      </c>
      <c r="AP565" s="5" t="n">
        <v>1</v>
      </c>
      <c r="AQ565" s="5" t="n">
        <v>0.72</v>
      </c>
      <c r="AR565" s="5" t="n">
        <v>0.132</v>
      </c>
      <c r="AS565" s="5" t="n">
        <v>0</v>
      </c>
      <c r="AT565" s="5" t="n">
        <v>0.72</v>
      </c>
      <c r="AU565" s="5" t="n">
        <v>0</v>
      </c>
      <c r="AV565" s="5" t="n">
        <v>1</v>
      </c>
      <c r="AW565" s="5" t="n">
        <v>0.734</v>
      </c>
      <c r="AX565" s="5" t="n">
        <v>0.132</v>
      </c>
      <c r="AY565" s="5" t="n">
        <v>0</v>
      </c>
      <c r="AZ565" s="5" t="n">
        <v>0.734</v>
      </c>
      <c r="BA565" s="5" t="n">
        <v>0</v>
      </c>
      <c r="BB565" s="5" t="n">
        <v>1</v>
      </c>
      <c r="BC565" s="5" t="n">
        <v>0.51</v>
      </c>
      <c r="BD565" s="5" t="n">
        <v>0.132</v>
      </c>
      <c r="BE565" s="5" t="n">
        <v>0</v>
      </c>
      <c r="BF565" s="5" t="n">
        <v>0.51</v>
      </c>
      <c r="BG565" s="5" t="n">
        <v>0</v>
      </c>
      <c r="BH565" s="5" t="n">
        <v>1</v>
      </c>
      <c r="BI565" s="5" t="n">
        <v>0.652</v>
      </c>
      <c r="BJ565" s="5" t="n">
        <v>0.132</v>
      </c>
      <c r="BK565" s="5" t="n">
        <v>0</v>
      </c>
      <c r="BL565" s="5" t="n">
        <v>0.652</v>
      </c>
      <c r="BM565" s="5" t="n">
        <v>0</v>
      </c>
      <c r="BN565" s="5" t="n">
        <v>1</v>
      </c>
      <c r="BO565" s="5" t="n">
        <v>0</v>
      </c>
      <c r="BP565" s="5" t="n">
        <v>0</v>
      </c>
      <c r="BQ565" s="5" t="n">
        <v>0</v>
      </c>
      <c r="BR565" s="5" t="n">
        <v>0</v>
      </c>
      <c r="BS565" s="5" t="n">
        <v>1</v>
      </c>
      <c r="BT565" s="5" t="n">
        <v>0</v>
      </c>
      <c r="BU565" s="5" t="n">
        <v>0</v>
      </c>
      <c r="BV565" s="5" t="n">
        <v>0</v>
      </c>
      <c r="BW565" s="5" t="n">
        <v>0</v>
      </c>
      <c r="BX565" s="5" t="n">
        <v>1</v>
      </c>
      <c r="BY565" s="5" t="n">
        <v>13.646</v>
      </c>
      <c r="BZ565" s="5" t="n">
        <v>0</v>
      </c>
      <c r="CA565" s="5" t="n">
        <v>13.646</v>
      </c>
      <c r="CB565" s="5" t="n">
        <v>0</v>
      </c>
      <c r="CC565" s="5" t="n">
        <v>86.38500000000001</v>
      </c>
      <c r="CD565" s="5" t="n">
        <v>7.95</v>
      </c>
      <c r="CE565" s="5" t="n">
        <v>0</v>
      </c>
      <c r="CF565" s="5" t="n">
        <v>86.38500000000001</v>
      </c>
      <c r="CG565" s="5" t="n">
        <v>0</v>
      </c>
      <c r="CH565" s="5" t="n">
        <v>1</v>
      </c>
      <c r="CI565" s="5" t="n">
        <v>0</v>
      </c>
      <c r="CJ565" s="5" t="n">
        <v>0</v>
      </c>
      <c r="CK565" s="5" t="n">
        <v>0</v>
      </c>
      <c r="CL565" s="5" t="n">
        <v>0</v>
      </c>
      <c r="CM565" s="5" t="n">
        <v>0</v>
      </c>
      <c r="CN565" s="5" t="n">
        <v>0</v>
      </c>
      <c r="CO565" s="5" t="n">
        <v>0</v>
      </c>
      <c r="CP565" s="5" t="n">
        <v>0</v>
      </c>
      <c r="CQ565" s="5" t="n">
        <v>1.387</v>
      </c>
      <c r="CR565" s="5" t="n">
        <v>0</v>
      </c>
      <c r="CS565" s="5" t="n">
        <v>5.529</v>
      </c>
      <c r="CT565" s="5" t="n">
        <v>3.509</v>
      </c>
      <c r="CU565" s="5" t="n">
        <v>10.896</v>
      </c>
    </row>
    <row r="566">
      <c r="A566" s="5" t="inlineStr">
        <is>
          <t>NPL2021</t>
        </is>
      </c>
      <c r="B566" s="5" t="inlineStr">
        <is>
          <t>NPL</t>
        </is>
      </c>
      <c r="C566" s="5" t="inlineStr">
        <is>
          <t>NPL</t>
        </is>
      </c>
      <c r="D566" s="5" t="inlineStr">
        <is>
          <t>Nepal</t>
        </is>
      </c>
      <c r="E566" s="5" t="n">
        <v>2021</v>
      </c>
      <c r="F566" s="5" t="n">
        <v>0.13</v>
      </c>
      <c r="G566" s="5" t="n">
        <v>4.736</v>
      </c>
      <c r="H566" s="5" t="n">
        <v>1.141</v>
      </c>
      <c r="I566" s="5" t="n">
        <v>0</v>
      </c>
      <c r="J566" s="5" t="n">
        <v>4.736</v>
      </c>
      <c r="K566" s="5" t="n">
        <v>0</v>
      </c>
      <c r="L566" s="5" t="n">
        <v>1</v>
      </c>
      <c r="M566" s="5" t="n">
        <v>7.946</v>
      </c>
      <c r="N566" s="5" t="n">
        <v>3.424</v>
      </c>
      <c r="O566" s="5" t="n">
        <v>0</v>
      </c>
      <c r="P566" s="5" t="n">
        <v>7.946</v>
      </c>
      <c r="Q566" s="5" t="n">
        <v>0</v>
      </c>
      <c r="R566" s="5" t="n">
        <v>1</v>
      </c>
      <c r="S566" s="5" t="n">
        <v>10.442</v>
      </c>
      <c r="T566" s="5" t="n">
        <v>6.847</v>
      </c>
      <c r="U566" s="5" t="n">
        <v>0</v>
      </c>
      <c r="V566" s="5" t="n">
        <v>11.8</v>
      </c>
      <c r="W566" s="5" t="n">
        <v>0.13</v>
      </c>
      <c r="X566" s="5" t="n">
        <v>1</v>
      </c>
      <c r="Y566" s="5" t="n">
        <v>5.581</v>
      </c>
      <c r="Z566" s="5" t="n">
        <v>0.652</v>
      </c>
      <c r="AA566" s="5" t="n">
        <v>0</v>
      </c>
      <c r="AB566" s="5" t="n">
        <v>5.581</v>
      </c>
      <c r="AC566" s="5" t="n">
        <v>0</v>
      </c>
      <c r="AD566" s="5" t="n">
        <v>1</v>
      </c>
      <c r="AE566" s="5" t="n">
        <v>6.724</v>
      </c>
      <c r="AF566" s="5" t="n">
        <v>1.39</v>
      </c>
      <c r="AG566" s="5" t="n">
        <v>0</v>
      </c>
      <c r="AH566" s="5" t="n">
        <v>6.724</v>
      </c>
      <c r="AI566" s="5" t="n">
        <v>0</v>
      </c>
      <c r="AJ566" s="5" t="n">
        <v>1</v>
      </c>
      <c r="AK566" s="5" t="n">
        <v>13.584</v>
      </c>
      <c r="AL566" s="5" t="n">
        <v>6.77</v>
      </c>
      <c r="AM566" s="5" t="n">
        <v>0</v>
      </c>
      <c r="AN566" s="5" t="n">
        <v>15.35</v>
      </c>
      <c r="AO566" s="5" t="n">
        <v>0.13</v>
      </c>
      <c r="AP566" s="5" t="n">
        <v>1</v>
      </c>
      <c r="AQ566" s="5" t="n">
        <v>0.621</v>
      </c>
      <c r="AR566" s="5" t="n">
        <v>0.114</v>
      </c>
      <c r="AS566" s="5" t="n">
        <v>0.315</v>
      </c>
      <c r="AT566" s="5" t="n">
        <v>1.057</v>
      </c>
      <c r="AU566" s="5" t="n">
        <v>0.13</v>
      </c>
      <c r="AV566" s="5" t="n">
        <v>1</v>
      </c>
      <c r="AW566" s="5" t="n">
        <v>0.593</v>
      </c>
      <c r="AX566" s="5" t="n">
        <v>0.114</v>
      </c>
      <c r="AY566" s="5" t="n">
        <v>0.219</v>
      </c>
      <c r="AZ566" s="5" t="n">
        <v>0.918</v>
      </c>
      <c r="BA566" s="5" t="n">
        <v>0.13</v>
      </c>
      <c r="BB566" s="5" t="n">
        <v>1</v>
      </c>
      <c r="BC566" s="5" t="n">
        <v>0.44</v>
      </c>
      <c r="BD566" s="5" t="n">
        <v>0.114</v>
      </c>
      <c r="BE566" s="5" t="n">
        <v>0.327</v>
      </c>
      <c r="BF566" s="5" t="n">
        <v>0.867</v>
      </c>
      <c r="BG566" s="5" t="n">
        <v>0.13</v>
      </c>
      <c r="BH566" s="5" t="n">
        <v>1</v>
      </c>
      <c r="BI566" s="5" t="n">
        <v>0.5600000000000001</v>
      </c>
      <c r="BJ566" s="5" t="n">
        <v>0.114</v>
      </c>
      <c r="BK566" s="5" t="n">
        <v>0.363</v>
      </c>
      <c r="BL566" s="5" t="n">
        <v>0.923</v>
      </c>
      <c r="BM566" s="5" t="n">
        <v>0</v>
      </c>
      <c r="BN566" s="5" t="n">
        <v>1</v>
      </c>
      <c r="BO566" s="5" t="n">
        <v>0</v>
      </c>
      <c r="BP566" s="5" t="n">
        <v>0</v>
      </c>
      <c r="BQ566" s="5" t="n">
        <v>0.07099999999999999</v>
      </c>
      <c r="BR566" s="5" t="n">
        <v>0</v>
      </c>
      <c r="BS566" s="5" t="n">
        <v>0.833</v>
      </c>
      <c r="BT566" s="5" t="n">
        <v>0</v>
      </c>
      <c r="BU566" s="5" t="n">
        <v>0</v>
      </c>
      <c r="BV566" s="5" t="n">
        <v>0.08</v>
      </c>
      <c r="BW566" s="5" t="n">
        <v>0</v>
      </c>
      <c r="BX566" s="5" t="n">
        <v>0.833</v>
      </c>
      <c r="BY566" s="5" t="n">
        <v>11.787</v>
      </c>
      <c r="BZ566" s="5" t="n">
        <v>0</v>
      </c>
      <c r="CA566" s="5" t="n">
        <v>11.787</v>
      </c>
      <c r="CB566" s="5" t="n">
        <v>0</v>
      </c>
      <c r="CC566" s="5" t="n">
        <v>81.69499999999999</v>
      </c>
      <c r="CD566" s="5" t="n">
        <v>7.95</v>
      </c>
      <c r="CE566" s="5" t="n">
        <v>46.545</v>
      </c>
      <c r="CF566" s="5" t="n">
        <v>144.912</v>
      </c>
      <c r="CG566" s="5" t="n">
        <v>0.13</v>
      </c>
      <c r="CH566" s="5" t="n">
        <v>1</v>
      </c>
      <c r="CI566" s="5" t="n">
        <v>0</v>
      </c>
      <c r="CJ566" s="5" t="n">
        <v>0</v>
      </c>
      <c r="CK566" s="5" t="n">
        <v>0</v>
      </c>
      <c r="CL566" s="5" t="n">
        <v>0</v>
      </c>
      <c r="CM566" s="5" t="n">
        <v>0</v>
      </c>
      <c r="CN566" s="5" t="n">
        <v>0</v>
      </c>
      <c r="CO566" s="5" t="n">
        <v>0</v>
      </c>
      <c r="CP566" s="5" t="n">
        <v>0.004</v>
      </c>
      <c r="CQ566" s="5" t="n">
        <v>1.198</v>
      </c>
      <c r="CR566" s="5" t="n">
        <v>0</v>
      </c>
      <c r="CS566" s="5" t="n">
        <v>4.776</v>
      </c>
      <c r="CT566" s="5" t="n">
        <v>3.604</v>
      </c>
      <c r="CU566" s="5" t="n">
        <v>16.843</v>
      </c>
    </row>
    <row r="567">
      <c r="A567" s="5" t="inlineStr">
        <is>
          <t>NPL2022</t>
        </is>
      </c>
      <c r="B567" s="5" t="inlineStr">
        <is>
          <t>NPL</t>
        </is>
      </c>
      <c r="C567" s="5" t="inlineStr">
        <is>
          <t>NPL</t>
        </is>
      </c>
      <c r="D567" s="5" t="inlineStr">
        <is>
          <t>Nepal</t>
        </is>
      </c>
      <c r="E567" s="5" t="n">
        <v>2022</v>
      </c>
      <c r="F567" s="5" t="n">
        <v>0.13</v>
      </c>
      <c r="G567" s="5" t="n">
        <v>8.75</v>
      </c>
      <c r="H567" s="5" t="n">
        <v>1.231</v>
      </c>
      <c r="I567" s="5" t="n">
        <v>0</v>
      </c>
      <c r="J567" s="5" t="n">
        <v>8.75</v>
      </c>
      <c r="K567" s="5" t="n">
        <v>0</v>
      </c>
      <c r="L567" s="5" t="n">
        <v>1</v>
      </c>
      <c r="M567" s="5" t="n">
        <v>9.746</v>
      </c>
      <c r="N567" s="5" t="n">
        <v>3.694</v>
      </c>
      <c r="O567" s="5" t="n">
        <v>0</v>
      </c>
      <c r="P567" s="5" t="n">
        <v>9.746</v>
      </c>
      <c r="Q567" s="5" t="n">
        <v>0</v>
      </c>
      <c r="R567" s="5" t="n">
        <v>1</v>
      </c>
      <c r="S567" s="5" t="n">
        <v>14.906</v>
      </c>
      <c r="T567" s="5" t="n">
        <v>7.387</v>
      </c>
      <c r="U567" s="5" t="n">
        <v>0.143</v>
      </c>
      <c r="V567" s="5" t="n">
        <v>16.844</v>
      </c>
      <c r="W567" s="5" t="n">
        <v>0.13</v>
      </c>
      <c r="X567" s="5" t="n">
        <v>1</v>
      </c>
      <c r="Y567" s="5" t="n">
        <v>6.027</v>
      </c>
      <c r="Z567" s="5" t="n">
        <v>0.704</v>
      </c>
      <c r="AA567" s="5" t="n">
        <v>0</v>
      </c>
      <c r="AB567" s="5" t="n">
        <v>6.027</v>
      </c>
      <c r="AC567" s="5" t="n">
        <v>0</v>
      </c>
      <c r="AD567" s="5" t="n">
        <v>1</v>
      </c>
      <c r="AE567" s="5" t="n">
        <v>7.262</v>
      </c>
      <c r="AF567" s="5" t="n">
        <v>1.502</v>
      </c>
      <c r="AG567" s="5" t="n">
        <v>0</v>
      </c>
      <c r="AH567" s="5" t="n">
        <v>7.262</v>
      </c>
      <c r="AI567" s="5" t="n">
        <v>0</v>
      </c>
      <c r="AJ567" s="5" t="n">
        <v>1</v>
      </c>
      <c r="AK567" s="5" t="n">
        <v>14.67</v>
      </c>
      <c r="AL567" s="5" t="n">
        <v>7.311</v>
      </c>
      <c r="AM567" s="5" t="n">
        <v>0.141</v>
      </c>
      <c r="AN567" s="5" t="n">
        <v>16.577</v>
      </c>
      <c r="AO567" s="5" t="n">
        <v>0.13</v>
      </c>
      <c r="AP567" s="5" t="n">
        <v>1</v>
      </c>
      <c r="AQ567" s="5" t="n">
        <v>0.847</v>
      </c>
      <c r="AR567" s="5" t="n">
        <v>0.123</v>
      </c>
      <c r="AS567" s="5" t="n">
        <v>0.349</v>
      </c>
      <c r="AT567" s="5" t="n">
        <v>1.351</v>
      </c>
      <c r="AU567" s="5" t="n">
        <v>0.13</v>
      </c>
      <c r="AV567" s="5" t="n">
        <v>1</v>
      </c>
      <c r="AW567" s="5" t="n">
        <v>0.947</v>
      </c>
      <c r="AX567" s="5" t="n">
        <v>0.123</v>
      </c>
      <c r="AY567" s="5" t="n">
        <v>0.178</v>
      </c>
      <c r="AZ567" s="5" t="n">
        <v>1.271</v>
      </c>
      <c r="BA567" s="5" t="n">
        <v>0.13</v>
      </c>
      <c r="BB567" s="5" t="n">
        <v>1</v>
      </c>
      <c r="BC567" s="5" t="n">
        <v>0.589</v>
      </c>
      <c r="BD567" s="5" t="n">
        <v>0.123</v>
      </c>
      <c r="BE567" s="5" t="n">
        <v>0.231</v>
      </c>
      <c r="BF567" s="5" t="n">
        <v>0.926</v>
      </c>
      <c r="BG567" s="5" t="n">
        <v>0.13</v>
      </c>
      <c r="BH567" s="5" t="n">
        <v>1</v>
      </c>
      <c r="BI567" s="5" t="n">
        <v>0.6889999999999999</v>
      </c>
      <c r="BJ567" s="5" t="n">
        <v>0.123</v>
      </c>
      <c r="BK567" s="5" t="n">
        <v>0.585</v>
      </c>
      <c r="BL567" s="5" t="n">
        <v>1.274</v>
      </c>
      <c r="BM567" s="5" t="n">
        <v>0</v>
      </c>
      <c r="BN567" s="5" t="n">
        <v>1</v>
      </c>
      <c r="BO567" s="5" t="n">
        <v>0</v>
      </c>
      <c r="BP567" s="5" t="n">
        <v>0</v>
      </c>
      <c r="BQ567" s="5" t="n">
        <v>0.073</v>
      </c>
      <c r="BR567" s="5" t="n">
        <v>0</v>
      </c>
      <c r="BS567" s="5" t="n">
        <v>0.833</v>
      </c>
      <c r="BT567" s="5" t="n">
        <v>0</v>
      </c>
      <c r="BU567" s="5" t="n">
        <v>0</v>
      </c>
      <c r="BV567" s="5" t="n">
        <v>0.046</v>
      </c>
      <c r="BW567" s="5" t="n">
        <v>0</v>
      </c>
      <c r="BX567" s="5" t="n">
        <v>0.833</v>
      </c>
      <c r="BY567" s="5" t="n">
        <v>12.729</v>
      </c>
      <c r="BZ567" s="5" t="n">
        <v>0</v>
      </c>
      <c r="CA567" s="5" t="n">
        <v>12.729</v>
      </c>
      <c r="CB567" s="5" t="n">
        <v>0</v>
      </c>
      <c r="CC567" s="5" t="n">
        <v>102.477</v>
      </c>
      <c r="CD567" s="5" t="n">
        <v>7.95</v>
      </c>
      <c r="CE567" s="5" t="n">
        <v>75.86499999999999</v>
      </c>
      <c r="CF567" s="5" t="n">
        <v>201.526</v>
      </c>
      <c r="CG567" s="5" t="n">
        <v>0.13</v>
      </c>
      <c r="CH567" s="5" t="n">
        <v>1</v>
      </c>
      <c r="CI567" s="5" t="n">
        <v>0</v>
      </c>
      <c r="CJ567" s="5" t="n">
        <v>0</v>
      </c>
      <c r="CK567" s="5" t="n">
        <v>0</v>
      </c>
      <c r="CL567" s="5" t="n">
        <v>0</v>
      </c>
      <c r="CM567" s="5" t="n">
        <v>0</v>
      </c>
      <c r="CN567" s="5" t="n">
        <v>0</v>
      </c>
      <c r="CO567" s="5" t="n">
        <v>0</v>
      </c>
      <c r="CP567" s="5" t="n">
        <v>0.006</v>
      </c>
      <c r="CQ567" s="5" t="n">
        <v>1.294</v>
      </c>
      <c r="CR567" s="5" t="n">
        <v>0</v>
      </c>
      <c r="CS567" s="5" t="n">
        <v>5.158</v>
      </c>
      <c r="CT567" s="5" t="n">
        <v>7.554</v>
      </c>
      <c r="CU567" s="5" t="n">
        <v>30.149</v>
      </c>
    </row>
    <row r="568">
      <c r="A568" s="5" t="inlineStr">
        <is>
          <t>NPL2023</t>
        </is>
      </c>
      <c r="B568" s="5" t="inlineStr">
        <is>
          <t>NPL</t>
        </is>
      </c>
      <c r="C568" s="5" t="inlineStr">
        <is>
          <t>NPL</t>
        </is>
      </c>
      <c r="D568" s="5" t="inlineStr">
        <is>
          <t>Nepal</t>
        </is>
      </c>
      <c r="E568" s="5" t="n">
        <v>2023</v>
      </c>
      <c r="F568" s="5" t="n">
        <v>0.13</v>
      </c>
      <c r="G568" s="5" t="n">
        <v>5.749</v>
      </c>
      <c r="H568" s="5" t="n">
        <v>1.282</v>
      </c>
      <c r="I568" s="5" t="n">
        <v>0</v>
      </c>
      <c r="J568" s="5" t="n">
        <v>5.749</v>
      </c>
      <c r="K568" s="5" t="n">
        <v>0</v>
      </c>
      <c r="L568" s="5" t="n">
        <v>1</v>
      </c>
      <c r="M568" s="5" t="n">
        <v>7.861</v>
      </c>
      <c r="N568" s="5" t="n">
        <v>3.846</v>
      </c>
      <c r="O568" s="5" t="n">
        <v>0</v>
      </c>
      <c r="P568" s="5" t="n">
        <v>7.861</v>
      </c>
      <c r="Q568" s="5" t="n">
        <v>0</v>
      </c>
      <c r="R568" s="5" t="n">
        <v>1</v>
      </c>
      <c r="S568" s="5" t="n">
        <v>12.16</v>
      </c>
      <c r="T568" s="5" t="n">
        <v>7.693</v>
      </c>
      <c r="U568" s="5" t="n">
        <v>0.175</v>
      </c>
      <c r="V568" s="5" t="n">
        <v>13.741</v>
      </c>
      <c r="W568" s="5" t="n">
        <v>0.13</v>
      </c>
      <c r="X568" s="5" t="n">
        <v>1</v>
      </c>
      <c r="Y568" s="5" t="n">
        <v>6.276</v>
      </c>
      <c r="Z568" s="5" t="n">
        <v>0.733</v>
      </c>
      <c r="AA568" s="5" t="n">
        <v>0</v>
      </c>
      <c r="AB568" s="5" t="n">
        <v>6.276</v>
      </c>
      <c r="AC568" s="5" t="n">
        <v>0</v>
      </c>
      <c r="AD568" s="5" t="n">
        <v>1</v>
      </c>
      <c r="AE568" s="5" t="n">
        <v>7.561</v>
      </c>
      <c r="AF568" s="5" t="n">
        <v>1.564</v>
      </c>
      <c r="AG568" s="5" t="n">
        <v>0</v>
      </c>
      <c r="AH568" s="5" t="n">
        <v>7.561</v>
      </c>
      <c r="AI568" s="5" t="n">
        <v>0</v>
      </c>
      <c r="AJ568" s="5" t="n">
        <v>1</v>
      </c>
      <c r="AK568" s="5" t="n">
        <v>15.275</v>
      </c>
      <c r="AL568" s="5" t="n">
        <v>7.613</v>
      </c>
      <c r="AM568" s="5" t="n">
        <v>0.22</v>
      </c>
      <c r="AN568" s="5" t="n">
        <v>17.261</v>
      </c>
      <c r="AO568" s="5" t="n">
        <v>0.13</v>
      </c>
      <c r="AP568" s="5" t="n">
        <v>1</v>
      </c>
      <c r="AQ568" s="5" t="n">
        <v>0.749</v>
      </c>
      <c r="AR568" s="5" t="n">
        <v>0.129</v>
      </c>
      <c r="AS568" s="5" t="n">
        <v>0.427</v>
      </c>
      <c r="AT568" s="5" t="n">
        <v>1.329</v>
      </c>
      <c r="AU568" s="5" t="n">
        <v>0.13</v>
      </c>
      <c r="AV568" s="5" t="n">
        <v>1</v>
      </c>
      <c r="AW568" s="5" t="n">
        <v>0.783</v>
      </c>
      <c r="AX568" s="5" t="n">
        <v>0.129</v>
      </c>
      <c r="AY568" s="5" t="n">
        <v>0.328</v>
      </c>
      <c r="AZ568" s="5" t="n">
        <v>1.255</v>
      </c>
      <c r="BA568" s="5" t="n">
        <v>0.13</v>
      </c>
      <c r="BB568" s="5" t="n">
        <v>1</v>
      </c>
      <c r="BC568" s="5" t="n">
        <v>0.527</v>
      </c>
      <c r="BD568" s="5" t="n">
        <v>0.129</v>
      </c>
      <c r="BE568" s="5" t="n">
        <v>0.294</v>
      </c>
      <c r="BF568" s="5" t="n">
        <v>0.928</v>
      </c>
      <c r="BG568" s="5" t="n">
        <v>0.13</v>
      </c>
      <c r="BH568" s="5" t="n">
        <v>1</v>
      </c>
      <c r="BI568" s="5" t="n">
        <v>0.64</v>
      </c>
      <c r="BJ568" s="5" t="n">
        <v>0.129</v>
      </c>
      <c r="BK568" s="5" t="n">
        <v>0.618</v>
      </c>
      <c r="BL568" s="5" t="n">
        <v>1.258</v>
      </c>
      <c r="BM568" s="5" t="n">
        <v>0</v>
      </c>
      <c r="BN568" s="5" t="n">
        <v>1</v>
      </c>
      <c r="BO568" s="5" t="n">
        <v>0</v>
      </c>
      <c r="BP568" s="5" t="n">
        <v>0</v>
      </c>
      <c r="BQ568" s="5" t="n">
        <v>0.063</v>
      </c>
      <c r="BR568" s="5" t="n">
        <v>0</v>
      </c>
      <c r="BS568" s="5" t="n">
        <v>0.833</v>
      </c>
      <c r="BT568" s="5" t="n">
        <v>0</v>
      </c>
      <c r="BU568" s="5" t="n">
        <v>0</v>
      </c>
      <c r="BV568" s="5" t="n">
        <v>0.064</v>
      </c>
      <c r="BW568" s="5" t="n">
        <v>0</v>
      </c>
      <c r="BX568" s="5" t="n">
        <v>0.833</v>
      </c>
      <c r="BY568" s="5" t="n">
        <v>13.254</v>
      </c>
      <c r="BZ568" s="5" t="n">
        <v>0</v>
      </c>
      <c r="CA568" s="5" t="n">
        <v>13.254</v>
      </c>
      <c r="CB568" s="5" t="n">
        <v>0</v>
      </c>
      <c r="CC568" s="5" t="n">
        <v>87.07899999999999</v>
      </c>
      <c r="CD568" s="5" t="n">
        <v>7.95</v>
      </c>
      <c r="CE568" s="5" t="n">
        <v>89.206</v>
      </c>
      <c r="CF568" s="5" t="n">
        <v>199.202</v>
      </c>
      <c r="CG568" s="5" t="n">
        <v>0.13</v>
      </c>
      <c r="CH568" s="5" t="n">
        <v>1</v>
      </c>
      <c r="CI568" s="5" t="n">
        <v>0</v>
      </c>
      <c r="CJ568" s="5" t="n">
        <v>0</v>
      </c>
      <c r="CK568" s="5" t="n">
        <v>0</v>
      </c>
      <c r="CL568" s="5" t="n">
        <v>0</v>
      </c>
      <c r="CM568" s="5" t="n">
        <v>0</v>
      </c>
      <c r="CN568" s="5" t="n">
        <v>0</v>
      </c>
      <c r="CO568" s="5" t="n">
        <v>0</v>
      </c>
      <c r="CP568" s="5" t="n">
        <v>0.006</v>
      </c>
      <c r="CQ568" s="5" t="n">
        <v>1.348</v>
      </c>
      <c r="CR568" s="5" t="n">
        <v>0</v>
      </c>
      <c r="CS568" s="5" t="n">
        <v>5.37</v>
      </c>
      <c r="CT568" s="5" t="n">
        <v>4.484</v>
      </c>
      <c r="CU568" s="5" t="n">
        <v>12.392</v>
      </c>
    </row>
    <row r="569">
      <c r="A569" s="5" t="inlineStr">
        <is>
          <t>NPL2024</t>
        </is>
      </c>
      <c r="B569" s="5" t="inlineStr">
        <is>
          <t>NPL</t>
        </is>
      </c>
      <c r="C569" s="5" t="inlineStr">
        <is>
          <t>NPL</t>
        </is>
      </c>
      <c r="D569" s="5" t="inlineStr">
        <is>
          <t>Nepal</t>
        </is>
      </c>
      <c r="E569" s="5" t="n">
        <v>2024</v>
      </c>
      <c r="F569" s="5" t="n">
        <v>0.13</v>
      </c>
      <c r="G569" s="5" t="n">
        <v>4.817</v>
      </c>
      <c r="H569" s="5" t="n">
        <v>1.32</v>
      </c>
      <c r="I569" s="5" t="n">
        <v>0</v>
      </c>
      <c r="J569" s="5" t="n">
        <v>4.817</v>
      </c>
      <c r="K569" s="5" t="n">
        <v>0</v>
      </c>
      <c r="L569" s="5" t="n">
        <v>1</v>
      </c>
      <c r="M569" s="5" t="n">
        <v>7.103</v>
      </c>
      <c r="N569" s="5" t="n">
        <v>3.96</v>
      </c>
      <c r="O569" s="5" t="n">
        <v>0</v>
      </c>
      <c r="P569" s="5" t="n">
        <v>7.103</v>
      </c>
      <c r="Q569" s="5" t="n">
        <v>0</v>
      </c>
      <c r="R569" s="5" t="n">
        <v>1</v>
      </c>
      <c r="S569" s="5" t="n">
        <v>11.417</v>
      </c>
      <c r="T569" s="5" t="n">
        <v>7.92</v>
      </c>
      <c r="U569" s="5" t="n">
        <v>0.202</v>
      </c>
      <c r="V569" s="5" t="n">
        <v>12.901</v>
      </c>
      <c r="W569" s="5" t="n">
        <v>0.13</v>
      </c>
      <c r="X569" s="5" t="n">
        <v>1</v>
      </c>
      <c r="Y569" s="5" t="n">
        <v>6.461</v>
      </c>
      <c r="Z569" s="5" t="n">
        <v>0.755</v>
      </c>
      <c r="AA569" s="5" t="n">
        <v>0</v>
      </c>
      <c r="AB569" s="5" t="n">
        <v>6.461</v>
      </c>
      <c r="AC569" s="5" t="n">
        <v>0</v>
      </c>
      <c r="AD569" s="5" t="n">
        <v>1</v>
      </c>
      <c r="AE569" s="5" t="n">
        <v>7.785</v>
      </c>
      <c r="AF569" s="5" t="n">
        <v>1.61</v>
      </c>
      <c r="AG569" s="5" t="n">
        <v>0</v>
      </c>
      <c r="AH569" s="5" t="n">
        <v>7.785</v>
      </c>
      <c r="AI569" s="5" t="n">
        <v>0</v>
      </c>
      <c r="AJ569" s="5" t="n">
        <v>1</v>
      </c>
      <c r="AK569" s="5" t="n">
        <v>15.726</v>
      </c>
      <c r="AL569" s="5" t="n">
        <v>7.837</v>
      </c>
      <c r="AM569" s="5" t="n">
        <v>0.278</v>
      </c>
      <c r="AN569" s="5" t="n">
        <v>17.771</v>
      </c>
      <c r="AO569" s="5" t="n">
        <v>0.13</v>
      </c>
      <c r="AP569" s="5" t="n">
        <v>1</v>
      </c>
      <c r="AQ569" s="5" t="n">
        <v>0.72</v>
      </c>
      <c r="AR569" s="5" t="n">
        <v>0.132</v>
      </c>
      <c r="AS569" s="5" t="n">
        <v>0.387</v>
      </c>
      <c r="AT569" s="5" t="n">
        <v>1.251</v>
      </c>
      <c r="AU569" s="5" t="n">
        <v>0.13</v>
      </c>
      <c r="AV569" s="5" t="n">
        <v>1</v>
      </c>
      <c r="AW569" s="5" t="n">
        <v>0.734</v>
      </c>
      <c r="AX569" s="5" t="n">
        <v>0.132</v>
      </c>
      <c r="AY569" s="5" t="n">
        <v>0.301</v>
      </c>
      <c r="AZ569" s="5" t="n">
        <v>1.17</v>
      </c>
      <c r="BA569" s="5" t="n">
        <v>0.13</v>
      </c>
      <c r="BB569" s="5" t="n">
        <v>1</v>
      </c>
      <c r="BC569" s="5" t="n">
        <v>0.51</v>
      </c>
      <c r="BD569" s="5" t="n">
        <v>0.132</v>
      </c>
      <c r="BE569" s="5" t="n">
        <v>0.325</v>
      </c>
      <c r="BF569" s="5" t="n">
        <v>0.944</v>
      </c>
      <c r="BG569" s="5" t="n">
        <v>0.13</v>
      </c>
      <c r="BH569" s="5" t="n">
        <v>1</v>
      </c>
      <c r="BI569" s="5" t="n">
        <v>0.652</v>
      </c>
      <c r="BJ569" s="5" t="n">
        <v>0.132</v>
      </c>
      <c r="BK569" s="5" t="n">
        <v>0.518</v>
      </c>
      <c r="BL569" s="5" t="n">
        <v>1.17</v>
      </c>
      <c r="BM569" s="5" t="n">
        <v>0</v>
      </c>
      <c r="BN569" s="5" t="n">
        <v>1</v>
      </c>
      <c r="BO569" s="5" t="n">
        <v>0</v>
      </c>
      <c r="BP569" s="5" t="n">
        <v>0</v>
      </c>
      <c r="BQ569" s="5" t="n">
        <v>0.068</v>
      </c>
      <c r="BR569" s="5" t="n">
        <v>0</v>
      </c>
      <c r="BS569" s="5" t="n">
        <v>0.833</v>
      </c>
      <c r="BT569" s="5" t="n">
        <v>0</v>
      </c>
      <c r="BU569" s="5" t="n">
        <v>0</v>
      </c>
      <c r="BV569" s="5" t="n">
        <v>0.058</v>
      </c>
      <c r="BW569" s="5" t="n">
        <v>0</v>
      </c>
      <c r="BX569" s="5" t="n">
        <v>0.833</v>
      </c>
      <c r="BY569" s="5" t="n">
        <v>13.646</v>
      </c>
      <c r="BZ569" s="5" t="n">
        <v>0</v>
      </c>
      <c r="CA569" s="5" t="n">
        <v>13.646</v>
      </c>
      <c r="CB569" s="5" t="n">
        <v>0</v>
      </c>
      <c r="CC569" s="5" t="n">
        <v>86.38500000000001</v>
      </c>
      <c r="CD569" s="5" t="n">
        <v>7.95</v>
      </c>
      <c r="CE569" s="5" t="n">
        <v>95.377</v>
      </c>
      <c r="CF569" s="5" t="n">
        <v>201.818</v>
      </c>
      <c r="CG569" s="5" t="n">
        <v>0.13</v>
      </c>
      <c r="CH569" s="5" t="n">
        <v>1</v>
      </c>
      <c r="CI569" s="5" t="n">
        <v>0</v>
      </c>
      <c r="CJ569" s="5" t="n">
        <v>0</v>
      </c>
      <c r="CK569" s="5" t="n">
        <v>0</v>
      </c>
      <c r="CL569" s="5" t="n">
        <v>0</v>
      </c>
      <c r="CM569" s="5" t="n">
        <v>0</v>
      </c>
      <c r="CN569" s="5" t="n">
        <v>0</v>
      </c>
      <c r="CO569" s="5" t="n">
        <v>0</v>
      </c>
      <c r="CP569" s="5" t="n">
        <v>0.006</v>
      </c>
      <c r="CQ569" s="5" t="n">
        <v>1.387</v>
      </c>
      <c r="CR569" s="5" t="n">
        <v>0</v>
      </c>
      <c r="CS569" s="5" t="n">
        <v>5.529</v>
      </c>
      <c r="CT569" s="5" t="n">
        <v>3.509</v>
      </c>
      <c r="CU569" s="5" t="n">
        <v>10.792</v>
      </c>
    </row>
    <row r="570">
      <c r="A570" s="5" t="inlineStr">
        <is>
          <t>NLD2021</t>
        </is>
      </c>
      <c r="B570" s="5" t="inlineStr">
        <is>
          <t>NLD</t>
        </is>
      </c>
      <c r="C570" s="5" t="inlineStr">
        <is>
          <t>NLD</t>
        </is>
      </c>
      <c r="D570" s="5" t="inlineStr">
        <is>
          <t>Netherlands</t>
        </is>
      </c>
      <c r="E570" s="5" t="n">
        <v>2021</v>
      </c>
      <c r="F570" s="5" t="n">
        <v>0.21</v>
      </c>
      <c r="G570" s="5" t="n">
        <v>5.795</v>
      </c>
      <c r="H570" s="5" t="n">
        <v>1.143</v>
      </c>
      <c r="I570" s="5" t="n">
        <v>1.676</v>
      </c>
      <c r="J570" s="5" t="n">
        <v>7.47</v>
      </c>
      <c r="K570" s="5" t="n">
        <v>0</v>
      </c>
      <c r="L570" s="5" t="n">
        <v>1</v>
      </c>
      <c r="M570" s="5" t="n">
        <v>8.943</v>
      </c>
      <c r="N570" s="5" t="n">
        <v>3.43</v>
      </c>
      <c r="O570" s="5" t="n">
        <v>1.76</v>
      </c>
      <c r="P570" s="5" t="n">
        <v>10.704</v>
      </c>
      <c r="Q570" s="5" t="n">
        <v>0</v>
      </c>
      <c r="R570" s="5" t="n">
        <v>1</v>
      </c>
      <c r="S570" s="5" t="n">
        <v>11.511</v>
      </c>
      <c r="T570" s="5" t="n">
        <v>6.86</v>
      </c>
      <c r="U570" s="5" t="n">
        <v>1.068</v>
      </c>
      <c r="V570" s="5" t="n">
        <v>15.221</v>
      </c>
      <c r="W570" s="5" t="n">
        <v>0.21</v>
      </c>
      <c r="X570" s="5" t="n">
        <v>1</v>
      </c>
      <c r="Y570" s="5" t="n">
        <v>17.804</v>
      </c>
      <c r="Z570" s="5" t="n">
        <v>1.967</v>
      </c>
      <c r="AA570" s="5" t="n">
        <v>-2.505</v>
      </c>
      <c r="AB570" s="5" t="n">
        <v>15.299</v>
      </c>
      <c r="AC570" s="5" t="n">
        <v>0</v>
      </c>
      <c r="AD570" s="5" t="n">
        <v>1</v>
      </c>
      <c r="AE570" s="5" t="n">
        <v>17.76</v>
      </c>
      <c r="AF570" s="5" t="n">
        <v>3.495</v>
      </c>
      <c r="AG570" s="5" t="n">
        <v>-2.462</v>
      </c>
      <c r="AH570" s="5" t="n">
        <v>15.299</v>
      </c>
      <c r="AI570" s="5" t="n">
        <v>0</v>
      </c>
      <c r="AJ570" s="5" t="n">
        <v>1</v>
      </c>
      <c r="AK570" s="5" t="n">
        <v>27.505</v>
      </c>
      <c r="AL570" s="5" t="n">
        <v>13.5</v>
      </c>
      <c r="AM570" s="5" t="n">
        <v>0.432</v>
      </c>
      <c r="AN570" s="5" t="n">
        <v>33.804</v>
      </c>
      <c r="AO570" s="5" t="n">
        <v>0.21</v>
      </c>
      <c r="AP570" s="5" t="n">
        <v>1</v>
      </c>
      <c r="AQ570" s="5" t="n">
        <v>0.637</v>
      </c>
      <c r="AR570" s="5" t="n">
        <v>0.114</v>
      </c>
      <c r="AS570" s="5" t="n">
        <v>1.14</v>
      </c>
      <c r="AT570" s="5" t="n">
        <v>2.15</v>
      </c>
      <c r="AU570" s="5" t="n">
        <v>0.21</v>
      </c>
      <c r="AV570" s="5" t="n">
        <v>1</v>
      </c>
      <c r="AW570" s="5" t="n">
        <v>0.599</v>
      </c>
      <c r="AX570" s="5" t="n">
        <v>0.114</v>
      </c>
      <c r="AY570" s="5" t="n">
        <v>0.832</v>
      </c>
      <c r="AZ570" s="5" t="n">
        <v>1.732</v>
      </c>
      <c r="BA570" s="5" t="n">
        <v>0.21</v>
      </c>
      <c r="BB570" s="5" t="n">
        <v>1</v>
      </c>
      <c r="BC570" s="5" t="n">
        <v>0.45</v>
      </c>
      <c r="BD570" s="5" t="n">
        <v>0.114</v>
      </c>
      <c r="BE570" s="5" t="n">
        <v>0.315</v>
      </c>
      <c r="BF570" s="5" t="n">
        <v>0.926</v>
      </c>
      <c r="BG570" s="5" t="n">
        <v>0.21</v>
      </c>
      <c r="BH570" s="5" t="n">
        <v>1</v>
      </c>
      <c r="BI570" s="5" t="n">
        <v>0.505</v>
      </c>
      <c r="BJ570" s="5" t="n">
        <v>0.114</v>
      </c>
      <c r="BK570" s="5" t="n">
        <v>0.75</v>
      </c>
      <c r="BL570" s="5" t="n">
        <v>1.519</v>
      </c>
      <c r="BM570" s="5" t="n">
        <v>0.21</v>
      </c>
      <c r="BN570" s="5" t="n">
        <v>1</v>
      </c>
      <c r="BO570" s="5" t="n">
        <v>0</v>
      </c>
      <c r="BP570" s="5" t="n">
        <v>0.012</v>
      </c>
      <c r="BQ570" s="5" t="n">
        <v>0.1</v>
      </c>
      <c r="BR570" s="5" t="n">
        <v>0</v>
      </c>
      <c r="BS570" s="5" t="n">
        <v>1</v>
      </c>
      <c r="BT570" s="5" t="n">
        <v>0</v>
      </c>
      <c r="BU570" s="5" t="n">
        <v>-0.035</v>
      </c>
      <c r="BV570" s="5" t="n">
        <v>0.161</v>
      </c>
      <c r="BW570" s="5" t="n">
        <v>0.21</v>
      </c>
      <c r="BX570" s="5" t="n">
        <v>1</v>
      </c>
      <c r="BY570" s="5" t="n">
        <v>11.787</v>
      </c>
      <c r="BZ570" s="5" t="n">
        <v>0</v>
      </c>
      <c r="CA570" s="5" t="n">
        <v>11.787</v>
      </c>
      <c r="CB570" s="5" t="n">
        <v>0</v>
      </c>
      <c r="CC570" s="5" t="n">
        <v>73.012</v>
      </c>
      <c r="CD570" s="5" t="n">
        <v>7.95</v>
      </c>
      <c r="CE570" s="5" t="n">
        <v>134.248</v>
      </c>
      <c r="CF570" s="5" t="n">
        <v>250.785</v>
      </c>
      <c r="CG570" s="5" t="n">
        <v>0.21</v>
      </c>
      <c r="CH570" s="5" t="n">
        <v>1</v>
      </c>
      <c r="CI570" s="5" t="n">
        <v>0</v>
      </c>
      <c r="CJ570" s="5" t="n">
        <v>0</v>
      </c>
      <c r="CK570" s="5" t="n">
        <v>0</v>
      </c>
      <c r="CL570" s="5" t="n">
        <v>0</v>
      </c>
      <c r="CM570" s="5" t="n">
        <v>0</v>
      </c>
      <c r="CN570" s="5" t="n">
        <v>0</v>
      </c>
      <c r="CO570" s="5" t="n">
        <v>0</v>
      </c>
      <c r="CP570" s="5" t="n">
        <v>0</v>
      </c>
      <c r="CQ570" s="5" t="n">
        <v>1.198</v>
      </c>
      <c r="CR570" s="5" t="n">
        <v>0</v>
      </c>
      <c r="CS570" s="5" t="n">
        <v>4.446</v>
      </c>
      <c r="CT570" s="5" t="n">
        <v>4.651</v>
      </c>
      <c r="CU570" s="5" t="n">
        <v>15.087</v>
      </c>
    </row>
    <row r="571">
      <c r="A571" s="5" t="inlineStr">
        <is>
          <t>NLD2022</t>
        </is>
      </c>
      <c r="B571" s="5" t="inlineStr">
        <is>
          <t>NLD</t>
        </is>
      </c>
      <c r="C571" s="5" t="inlineStr">
        <is>
          <t>NLD</t>
        </is>
      </c>
      <c r="D571" s="5" t="inlineStr">
        <is>
          <t>Netherlands</t>
        </is>
      </c>
      <c r="E571" s="5" t="n">
        <v>2022</v>
      </c>
      <c r="F571" s="5" t="n">
        <v>0.21</v>
      </c>
      <c r="G571" s="5" t="n">
        <v>12.95</v>
      </c>
      <c r="H571" s="5" t="n">
        <v>1.235</v>
      </c>
      <c r="I571" s="5" t="n">
        <v>8.159000000000001</v>
      </c>
      <c r="J571" s="5" t="n">
        <v>21.109</v>
      </c>
      <c r="K571" s="5" t="n">
        <v>0</v>
      </c>
      <c r="L571" s="5" t="n">
        <v>1</v>
      </c>
      <c r="M571" s="5" t="n">
        <v>15.919</v>
      </c>
      <c r="N571" s="5" t="n">
        <v>3.704</v>
      </c>
      <c r="O571" s="5" t="n">
        <v>8.298</v>
      </c>
      <c r="P571" s="5" t="n">
        <v>24.218</v>
      </c>
      <c r="Q571" s="5" t="n">
        <v>0</v>
      </c>
      <c r="R571" s="5" t="n">
        <v>1</v>
      </c>
      <c r="S571" s="5" t="n">
        <v>19.123</v>
      </c>
      <c r="T571" s="5" t="n">
        <v>7.408</v>
      </c>
      <c r="U571" s="5" t="n">
        <v>1.411</v>
      </c>
      <c r="V571" s="5" t="n">
        <v>24.466</v>
      </c>
      <c r="W571" s="5" t="n">
        <v>0.21</v>
      </c>
      <c r="X571" s="5" t="n">
        <v>1</v>
      </c>
      <c r="Y571" s="5" t="n">
        <v>38.49</v>
      </c>
      <c r="Z571" s="5" t="n">
        <v>4.038</v>
      </c>
      <c r="AA571" s="5" t="n">
        <v>-12.196</v>
      </c>
      <c r="AB571" s="5" t="n">
        <v>26.295</v>
      </c>
      <c r="AC571" s="5" t="n">
        <v>0</v>
      </c>
      <c r="AD571" s="5" t="n">
        <v>1</v>
      </c>
      <c r="AE571" s="5" t="n">
        <v>38.538</v>
      </c>
      <c r="AF571" s="5" t="n">
        <v>7.144</v>
      </c>
      <c r="AG571" s="5" t="n">
        <v>-12.243</v>
      </c>
      <c r="AH571" s="5" t="n">
        <v>26.295</v>
      </c>
      <c r="AI571" s="5" t="n">
        <v>0</v>
      </c>
      <c r="AJ571" s="5" t="n">
        <v>1</v>
      </c>
      <c r="AK571" s="5" t="n">
        <v>48.832</v>
      </c>
      <c r="AL571" s="5" t="n">
        <v>23.319</v>
      </c>
      <c r="AM571" s="5" t="n">
        <v>-10.527</v>
      </c>
      <c r="AN571" s="5" t="n">
        <v>46.348</v>
      </c>
      <c r="AO571" s="5" t="n">
        <v>0.21</v>
      </c>
      <c r="AP571" s="5" t="n">
        <v>1</v>
      </c>
      <c r="AQ571" s="5" t="n">
        <v>0.92</v>
      </c>
      <c r="AR571" s="5" t="n">
        <v>0.123</v>
      </c>
      <c r="AS571" s="5" t="n">
        <v>0.885</v>
      </c>
      <c r="AT571" s="5" t="n">
        <v>2.184</v>
      </c>
      <c r="AU571" s="5" t="n">
        <v>0.21</v>
      </c>
      <c r="AV571" s="5" t="n">
        <v>1</v>
      </c>
      <c r="AW571" s="5" t="n">
        <v>0.986</v>
      </c>
      <c r="AX571" s="5" t="n">
        <v>0.123</v>
      </c>
      <c r="AY571" s="5" t="n">
        <v>0.716</v>
      </c>
      <c r="AZ571" s="5" t="n">
        <v>2.06</v>
      </c>
      <c r="BA571" s="5" t="n">
        <v>0.21</v>
      </c>
      <c r="BB571" s="5" t="n">
        <v>1</v>
      </c>
      <c r="BC571" s="5" t="n">
        <v>0.636</v>
      </c>
      <c r="BD571" s="5" t="n">
        <v>0.123</v>
      </c>
      <c r="BE571" s="5" t="n">
        <v>0.171</v>
      </c>
      <c r="BF571" s="5" t="n">
        <v>0.975</v>
      </c>
      <c r="BG571" s="5" t="n">
        <v>0.21</v>
      </c>
      <c r="BH571" s="5" t="n">
        <v>1</v>
      </c>
      <c r="BI571" s="5" t="n">
        <v>0.612</v>
      </c>
      <c r="BJ571" s="5" t="n">
        <v>0.123</v>
      </c>
      <c r="BK571" s="5" t="n">
        <v>0.995</v>
      </c>
      <c r="BL571" s="5" t="n">
        <v>1.945</v>
      </c>
      <c r="BM571" s="5" t="n">
        <v>0.21</v>
      </c>
      <c r="BN571" s="5" t="n">
        <v>1</v>
      </c>
      <c r="BO571" s="5" t="n">
        <v>0</v>
      </c>
      <c r="BP571" s="5" t="n">
        <v>0.011</v>
      </c>
      <c r="BQ571" s="5" t="n">
        <v>0.169</v>
      </c>
      <c r="BR571" s="5" t="n">
        <v>0</v>
      </c>
      <c r="BS571" s="5" t="n">
        <v>1</v>
      </c>
      <c r="BT571" s="5" t="n">
        <v>0</v>
      </c>
      <c r="BU571" s="5" t="n">
        <v>-0.199</v>
      </c>
      <c r="BV571" s="5" t="n">
        <v>0.095</v>
      </c>
      <c r="BW571" s="5" t="n">
        <v>0.21</v>
      </c>
      <c r="BX571" s="5" t="n">
        <v>1</v>
      </c>
      <c r="BY571" s="5" t="n">
        <v>12.729</v>
      </c>
      <c r="BZ571" s="5" t="n">
        <v>0</v>
      </c>
      <c r="CA571" s="5" t="n">
        <v>12.729</v>
      </c>
      <c r="CB571" s="5" t="n">
        <v>0</v>
      </c>
      <c r="CC571" s="5" t="n">
        <v>90.494</v>
      </c>
      <c r="CD571" s="5" t="n">
        <v>7.95</v>
      </c>
      <c r="CE571" s="5" t="n">
        <v>198.331</v>
      </c>
      <c r="CF571" s="5" t="n">
        <v>349.478</v>
      </c>
      <c r="CG571" s="5" t="n">
        <v>0.21</v>
      </c>
      <c r="CH571" s="5" t="n">
        <v>1</v>
      </c>
      <c r="CI571" s="5" t="n">
        <v>0</v>
      </c>
      <c r="CJ571" s="5" t="n">
        <v>0</v>
      </c>
      <c r="CK571" s="5" t="n">
        <v>0</v>
      </c>
      <c r="CL571" s="5" t="n">
        <v>0</v>
      </c>
      <c r="CM571" s="5" t="n">
        <v>0</v>
      </c>
      <c r="CN571" s="5" t="n">
        <v>0</v>
      </c>
      <c r="CO571" s="5" t="n">
        <v>0</v>
      </c>
      <c r="CP571" s="5" t="n">
        <v>0</v>
      </c>
      <c r="CQ571" s="5" t="n">
        <v>1.294</v>
      </c>
      <c r="CR571" s="5" t="n">
        <v>0</v>
      </c>
      <c r="CS571" s="5" t="n">
        <v>4.801</v>
      </c>
      <c r="CT571" s="5" t="n">
        <v>11.715</v>
      </c>
      <c r="CU571" s="5" t="n">
        <v>35.682</v>
      </c>
    </row>
    <row r="572">
      <c r="A572" s="5" t="inlineStr">
        <is>
          <t>NLD2023</t>
        </is>
      </c>
      <c r="B572" s="5" t="inlineStr">
        <is>
          <t>NLD</t>
        </is>
      </c>
      <c r="C572" s="5" t="inlineStr">
        <is>
          <t>NLD</t>
        </is>
      </c>
      <c r="D572" s="5" t="inlineStr">
        <is>
          <t>Netherlands</t>
        </is>
      </c>
      <c r="E572" s="5" t="n">
        <v>2023</v>
      </c>
      <c r="F572" s="5" t="n">
        <v>0.21</v>
      </c>
      <c r="G572" s="5" t="n">
        <v>7.262</v>
      </c>
      <c r="H572" s="5" t="n">
        <v>1.286</v>
      </c>
      <c r="I572" s="5" t="n">
        <v>9.456</v>
      </c>
      <c r="J572" s="5" t="n">
        <v>16.718</v>
      </c>
      <c r="K572" s="5" t="n">
        <v>0</v>
      </c>
      <c r="L572" s="5" t="n">
        <v>1</v>
      </c>
      <c r="M572" s="5" t="n">
        <v>10.341</v>
      </c>
      <c r="N572" s="5" t="n">
        <v>3.857</v>
      </c>
      <c r="O572" s="5" t="n">
        <v>9.605</v>
      </c>
      <c r="P572" s="5" t="n">
        <v>19.945</v>
      </c>
      <c r="Q572" s="5" t="n">
        <v>0</v>
      </c>
      <c r="R572" s="5" t="n">
        <v>1</v>
      </c>
      <c r="S572" s="5" t="n">
        <v>13.69</v>
      </c>
      <c r="T572" s="5" t="n">
        <v>7.714</v>
      </c>
      <c r="U572" s="5" t="n">
        <v>1.471</v>
      </c>
      <c r="V572" s="5" t="n">
        <v>17.928</v>
      </c>
      <c r="W572" s="5" t="n">
        <v>0.21</v>
      </c>
      <c r="X572" s="5" t="n">
        <v>1</v>
      </c>
      <c r="Y572" s="5" t="n">
        <v>15.112</v>
      </c>
      <c r="Z572" s="5" t="n">
        <v>1.693</v>
      </c>
      <c r="AA572" s="5" t="n">
        <v>13.057</v>
      </c>
      <c r="AB572" s="5" t="n">
        <v>28.169</v>
      </c>
      <c r="AC572" s="5" t="n">
        <v>0</v>
      </c>
      <c r="AD572" s="5" t="n">
        <v>1</v>
      </c>
      <c r="AE572" s="5" t="n">
        <v>15.211</v>
      </c>
      <c r="AF572" s="5" t="n">
        <v>3.029</v>
      </c>
      <c r="AG572" s="5" t="n">
        <v>12.958</v>
      </c>
      <c r="AH572" s="5" t="n">
        <v>28.169</v>
      </c>
      <c r="AI572" s="5" t="n">
        <v>0</v>
      </c>
      <c r="AJ572" s="5" t="n">
        <v>1</v>
      </c>
      <c r="AK572" s="5" t="n">
        <v>25.81</v>
      </c>
      <c r="AL572" s="5" t="n">
        <v>12.786</v>
      </c>
      <c r="AM572" s="5" t="n">
        <v>17.476</v>
      </c>
      <c r="AN572" s="5" t="n">
        <v>52.376</v>
      </c>
      <c r="AO572" s="5" t="n">
        <v>0.21</v>
      </c>
      <c r="AP572" s="5" t="n">
        <v>1</v>
      </c>
      <c r="AQ572" s="5" t="n">
        <v>0.789</v>
      </c>
      <c r="AR572" s="5" t="n">
        <v>0.129</v>
      </c>
      <c r="AS572" s="5" t="n">
        <v>0.929</v>
      </c>
      <c r="AT572" s="5" t="n">
        <v>2.078</v>
      </c>
      <c r="AU572" s="5" t="n">
        <v>0.21</v>
      </c>
      <c r="AV572" s="5" t="n">
        <v>1</v>
      </c>
      <c r="AW572" s="5" t="n">
        <v>0.8110000000000001</v>
      </c>
      <c r="AX572" s="5" t="n">
        <v>0.129</v>
      </c>
      <c r="AY572" s="5" t="n">
        <v>0.721</v>
      </c>
      <c r="AZ572" s="5" t="n">
        <v>1.854</v>
      </c>
      <c r="BA572" s="5" t="n">
        <v>0.21</v>
      </c>
      <c r="BB572" s="5" t="n">
        <v>1</v>
      </c>
      <c r="BC572" s="5" t="n">
        <v>0.553</v>
      </c>
      <c r="BD572" s="5" t="n">
        <v>0.129</v>
      </c>
      <c r="BE572" s="5" t="n">
        <v>0.148</v>
      </c>
      <c r="BF572" s="5" t="n">
        <v>0.848</v>
      </c>
      <c r="BG572" s="5" t="n">
        <v>0.21</v>
      </c>
      <c r="BH572" s="5" t="n">
        <v>1</v>
      </c>
      <c r="BI572" s="5" t="n">
        <v>0.579</v>
      </c>
      <c r="BJ572" s="5" t="n">
        <v>0.129</v>
      </c>
      <c r="BK572" s="5" t="n">
        <v>1.036</v>
      </c>
      <c r="BL572" s="5" t="n">
        <v>1.954</v>
      </c>
      <c r="BM572" s="5" t="n">
        <v>0.21</v>
      </c>
      <c r="BN572" s="5" t="n">
        <v>1</v>
      </c>
      <c r="BO572" s="5" t="n">
        <v>0</v>
      </c>
      <c r="BP572" s="5" t="n">
        <v>0.013</v>
      </c>
      <c r="BQ572" s="5" t="n">
        <v>0.214</v>
      </c>
      <c r="BR572" s="5" t="n">
        <v>0</v>
      </c>
      <c r="BS572" s="5" t="n">
        <v>1</v>
      </c>
      <c r="BT572" s="5" t="n">
        <v>0</v>
      </c>
      <c r="BU572" s="5" t="n">
        <v>-0.102</v>
      </c>
      <c r="BV572" s="5" t="n">
        <v>0.341</v>
      </c>
      <c r="BW572" s="5" t="n">
        <v>0.21</v>
      </c>
      <c r="BX572" s="5" t="n">
        <v>1</v>
      </c>
      <c r="BY572" s="5" t="n">
        <v>13.254</v>
      </c>
      <c r="BZ572" s="5" t="n">
        <v>0</v>
      </c>
      <c r="CA572" s="5" t="n">
        <v>13.254</v>
      </c>
      <c r="CB572" s="5" t="n">
        <v>0</v>
      </c>
      <c r="CC572" s="5" t="n">
        <v>79.035</v>
      </c>
      <c r="CD572" s="5" t="n">
        <v>7.95</v>
      </c>
      <c r="CE572" s="5" t="n">
        <v>230.132</v>
      </c>
      <c r="CF572" s="5" t="n">
        <v>374.092</v>
      </c>
      <c r="CG572" s="5" t="n">
        <v>0.21</v>
      </c>
      <c r="CH572" s="5" t="n">
        <v>1</v>
      </c>
      <c r="CI572" s="5" t="n">
        <v>0</v>
      </c>
      <c r="CJ572" s="5" t="n">
        <v>0</v>
      </c>
      <c r="CK572" s="5" t="n">
        <v>0</v>
      </c>
      <c r="CL572" s="5" t="n">
        <v>0</v>
      </c>
      <c r="CM572" s="5" t="n">
        <v>0</v>
      </c>
      <c r="CN572" s="5" t="n">
        <v>0</v>
      </c>
      <c r="CO572" s="5" t="n">
        <v>0</v>
      </c>
      <c r="CP572" s="5" t="n">
        <v>0</v>
      </c>
      <c r="CQ572" s="5" t="n">
        <v>1.348</v>
      </c>
      <c r="CR572" s="5" t="n">
        <v>0</v>
      </c>
      <c r="CS572" s="5" t="n">
        <v>4.999</v>
      </c>
      <c r="CT572" s="5" t="n">
        <v>5.976</v>
      </c>
      <c r="CU572" s="5" t="n">
        <v>12.253</v>
      </c>
    </row>
    <row r="573">
      <c r="A573" s="5" t="inlineStr">
        <is>
          <t>NLD2024</t>
        </is>
      </c>
      <c r="B573" s="5" t="inlineStr">
        <is>
          <t>NLD</t>
        </is>
      </c>
      <c r="C573" s="5" t="inlineStr">
        <is>
          <t>NLD</t>
        </is>
      </c>
      <c r="D573" s="5" t="inlineStr">
        <is>
          <t>Netherlands</t>
        </is>
      </c>
      <c r="E573" s="5" t="n">
        <v>2024</v>
      </c>
      <c r="F573" s="5" t="n">
        <v>0.21</v>
      </c>
      <c r="G573" s="5" t="n">
        <v>6.635</v>
      </c>
      <c r="H573" s="5" t="n">
        <v>1.324</v>
      </c>
      <c r="I573" s="5" t="n">
        <v>6.197</v>
      </c>
      <c r="J573" s="5" t="n">
        <v>12.833</v>
      </c>
      <c r="K573" s="5" t="n">
        <v>0</v>
      </c>
      <c r="L573" s="5" t="n">
        <v>1</v>
      </c>
      <c r="M573" s="5" t="n">
        <v>9.912000000000001</v>
      </c>
      <c r="N573" s="5" t="n">
        <v>3.971</v>
      </c>
      <c r="O573" s="5" t="n">
        <v>6.318</v>
      </c>
      <c r="P573" s="5" t="n">
        <v>16.231</v>
      </c>
      <c r="Q573" s="5" t="n">
        <v>0</v>
      </c>
      <c r="R573" s="5" t="n">
        <v>1</v>
      </c>
      <c r="S573" s="5" t="n">
        <v>13.253</v>
      </c>
      <c r="T573" s="5" t="n">
        <v>7.942</v>
      </c>
      <c r="U573" s="5" t="n">
        <v>1.572</v>
      </c>
      <c r="V573" s="5" t="n">
        <v>17.44</v>
      </c>
      <c r="W573" s="5" t="n">
        <v>0.21</v>
      </c>
      <c r="X573" s="5" t="n">
        <v>1</v>
      </c>
      <c r="Y573" s="5" t="n">
        <v>12.708</v>
      </c>
      <c r="Z573" s="5" t="n">
        <v>1.605</v>
      </c>
      <c r="AA573" s="5" t="n">
        <v>11.561</v>
      </c>
      <c r="AB573" s="5" t="n">
        <v>24.269</v>
      </c>
      <c r="AC573" s="5" t="n">
        <v>0</v>
      </c>
      <c r="AD573" s="5" t="n">
        <v>1</v>
      </c>
      <c r="AE573" s="5" t="n">
        <v>12.708</v>
      </c>
      <c r="AF573" s="5" t="n">
        <v>2.784</v>
      </c>
      <c r="AG573" s="5" t="n">
        <v>11.561</v>
      </c>
      <c r="AH573" s="5" t="n">
        <v>24.269</v>
      </c>
      <c r="AI573" s="5" t="n">
        <v>0</v>
      </c>
      <c r="AJ573" s="5" t="n">
        <v>1</v>
      </c>
      <c r="AK573" s="5" t="n">
        <v>23.009</v>
      </c>
      <c r="AL573" s="5" t="n">
        <v>11.703</v>
      </c>
      <c r="AM573" s="5" t="n">
        <v>17.943</v>
      </c>
      <c r="AN573" s="5" t="n">
        <v>49.551</v>
      </c>
      <c r="AO573" s="5" t="n">
        <v>0.21</v>
      </c>
      <c r="AP573" s="5" t="n">
        <v>1</v>
      </c>
      <c r="AQ573" s="5" t="n">
        <v>0.751</v>
      </c>
      <c r="AR573" s="5" t="n">
        <v>0.132</v>
      </c>
      <c r="AS573" s="5" t="n">
        <v>1.012</v>
      </c>
      <c r="AT573" s="5" t="n">
        <v>2.132</v>
      </c>
      <c r="AU573" s="5" t="n">
        <v>0.21</v>
      </c>
      <c r="AV573" s="5" t="n">
        <v>1</v>
      </c>
      <c r="AW573" s="5" t="n">
        <v>0.75</v>
      </c>
      <c r="AX573" s="5" t="n">
        <v>0.132</v>
      </c>
      <c r="AY573" s="5" t="n">
        <v>0.793</v>
      </c>
      <c r="AZ573" s="5" t="n">
        <v>1.867</v>
      </c>
      <c r="BA573" s="5" t="n">
        <v>0.21</v>
      </c>
      <c r="BB573" s="5" t="n">
        <v>1</v>
      </c>
      <c r="BC573" s="5" t="n">
        <v>0.53</v>
      </c>
      <c r="BD573" s="5" t="n">
        <v>0.132</v>
      </c>
      <c r="BE573" s="5" t="n">
        <v>0.181</v>
      </c>
      <c r="BF573" s="5" t="n">
        <v>0.86</v>
      </c>
      <c r="BG573" s="5" t="n">
        <v>0.21</v>
      </c>
      <c r="BH573" s="5" t="n">
        <v>1</v>
      </c>
      <c r="BI573" s="5" t="n">
        <v>0.591</v>
      </c>
      <c r="BJ573" s="5" t="n">
        <v>0.132</v>
      </c>
      <c r="BK573" s="5" t="n">
        <v>1.01</v>
      </c>
      <c r="BL573" s="5" t="n">
        <v>1.938</v>
      </c>
      <c r="BM573" s="5" t="n">
        <v>0.21</v>
      </c>
      <c r="BN573" s="5" t="n">
        <v>1</v>
      </c>
      <c r="BO573" s="5" t="n">
        <v>0</v>
      </c>
      <c r="BP573" s="5" t="n">
        <v>0.015</v>
      </c>
      <c r="BQ573" s="5" t="n">
        <v>0.168</v>
      </c>
      <c r="BR573" s="5" t="n">
        <v>0</v>
      </c>
      <c r="BS573" s="5" t="n">
        <v>1</v>
      </c>
      <c r="BT573" s="5" t="n">
        <v>0</v>
      </c>
      <c r="BU573" s="5" t="n">
        <v>-0.078</v>
      </c>
      <c r="BV573" s="5" t="n">
        <v>0.262</v>
      </c>
      <c r="BW573" s="5" t="n">
        <v>0.21</v>
      </c>
      <c r="BX573" s="5" t="n">
        <v>1</v>
      </c>
      <c r="BY573" s="5" t="n">
        <v>13.646</v>
      </c>
      <c r="BZ573" s="5" t="n">
        <v>0</v>
      </c>
      <c r="CA573" s="5" t="n">
        <v>13.646</v>
      </c>
      <c r="CB573" s="5" t="n">
        <v>0</v>
      </c>
      <c r="CC573" s="5" t="n">
        <v>78.41200000000001</v>
      </c>
      <c r="CD573" s="5" t="n">
        <v>7.95</v>
      </c>
      <c r="CE573" s="5" t="n">
        <v>228.151</v>
      </c>
      <c r="CF573" s="5" t="n">
        <v>370.941</v>
      </c>
      <c r="CG573" s="5" t="n">
        <v>0.21</v>
      </c>
      <c r="CH573" s="5" t="n">
        <v>1</v>
      </c>
      <c r="CI573" s="5" t="n">
        <v>0</v>
      </c>
      <c r="CJ573" s="5" t="n">
        <v>0</v>
      </c>
      <c r="CK573" s="5" t="n">
        <v>0</v>
      </c>
      <c r="CL573" s="5" t="n">
        <v>0</v>
      </c>
      <c r="CM573" s="5" t="n">
        <v>0</v>
      </c>
      <c r="CN573" s="5" t="n">
        <v>0</v>
      </c>
      <c r="CO573" s="5" t="n">
        <v>0</v>
      </c>
      <c r="CP573" s="5" t="n">
        <v>0</v>
      </c>
      <c r="CQ573" s="5" t="n">
        <v>1.387</v>
      </c>
      <c r="CR573" s="5" t="n">
        <v>0</v>
      </c>
      <c r="CS573" s="5" t="n">
        <v>5.147</v>
      </c>
      <c r="CT573" s="5" t="n">
        <v>5.312</v>
      </c>
      <c r="CU573" s="5" t="n">
        <v>10.135</v>
      </c>
    </row>
    <row r="574">
      <c r="A574" s="5" t="inlineStr">
        <is>
          <t>NCL2021</t>
        </is>
      </c>
      <c r="B574" s="5" t="inlineStr">
        <is>
          <t>NCL</t>
        </is>
      </c>
      <c r="C574" s="5" t="inlineStr">
        <is>
          <t>NCL</t>
        </is>
      </c>
      <c r="D574" s="5" t="inlineStr">
        <is>
          <t>New Caledonia</t>
        </is>
      </c>
      <c r="E574" s="5" t="n">
        <v>2021</v>
      </c>
      <c r="F574" s="5" t="n">
        <v>0.11</v>
      </c>
      <c r="G574" s="5" t="n">
        <v>4.747</v>
      </c>
      <c r="H574" s="5" t="n">
        <v>1.143</v>
      </c>
      <c r="I574" s="5" t="n">
        <v>0</v>
      </c>
      <c r="J574" s="5" t="n">
        <v>4.747</v>
      </c>
      <c r="K574" s="5" t="n">
        <v>0</v>
      </c>
      <c r="L574" s="5" t="n">
        <v>1</v>
      </c>
      <c r="M574" s="5" t="n">
        <v>7.964</v>
      </c>
      <c r="N574" s="5" t="n">
        <v>3.43</v>
      </c>
      <c r="O574" s="5" t="n">
        <v>0</v>
      </c>
      <c r="P574" s="5" t="n">
        <v>7.964</v>
      </c>
      <c r="Q574" s="5" t="n">
        <v>0</v>
      </c>
      <c r="R574" s="5" t="n">
        <v>1</v>
      </c>
      <c r="S574" s="5" t="n">
        <v>10.464</v>
      </c>
      <c r="T574" s="5" t="n">
        <v>6.86</v>
      </c>
      <c r="U574" s="5" t="n">
        <v>0</v>
      </c>
      <c r="V574" s="5" t="n">
        <v>11.615</v>
      </c>
      <c r="W574" s="5" t="n">
        <v>0.11</v>
      </c>
      <c r="X574" s="5" t="n">
        <v>1</v>
      </c>
      <c r="Y574" s="5" t="n">
        <v>5.626</v>
      </c>
      <c r="Z574" s="5" t="n">
        <v>0.694</v>
      </c>
      <c r="AA574" s="5" t="n">
        <v>0</v>
      </c>
      <c r="AB574" s="5" t="n">
        <v>5.626</v>
      </c>
      <c r="AC574" s="5" t="n">
        <v>0</v>
      </c>
      <c r="AD574" s="5" t="n">
        <v>1</v>
      </c>
      <c r="AE574" s="5" t="n">
        <v>6.769</v>
      </c>
      <c r="AF574" s="5" t="n">
        <v>1.476</v>
      </c>
      <c r="AG574" s="5" t="n">
        <v>0</v>
      </c>
      <c r="AH574" s="5" t="n">
        <v>6.769</v>
      </c>
      <c r="AI574" s="5" t="n">
        <v>0</v>
      </c>
      <c r="AJ574" s="5" t="n">
        <v>1</v>
      </c>
      <c r="AK574" s="5" t="n">
        <v>13.629</v>
      </c>
      <c r="AL574" s="5" t="n">
        <v>7.072</v>
      </c>
      <c r="AM574" s="5" t="n">
        <v>0</v>
      </c>
      <c r="AN574" s="5" t="n">
        <v>15.128</v>
      </c>
      <c r="AO574" s="5" t="n">
        <v>0.11</v>
      </c>
      <c r="AP574" s="5" t="n">
        <v>1</v>
      </c>
      <c r="AQ574" s="5" t="n">
        <v>0.621</v>
      </c>
      <c r="AR574" s="5" t="n">
        <v>0.114</v>
      </c>
      <c r="AS574" s="5" t="n">
        <v>0</v>
      </c>
      <c r="AT574" s="5" t="n">
        <v>0.6889999999999999</v>
      </c>
      <c r="AU574" s="5" t="n">
        <v>0.11</v>
      </c>
      <c r="AV574" s="5" t="n">
        <v>1</v>
      </c>
      <c r="AW574" s="5" t="n">
        <v>0.593</v>
      </c>
      <c r="AX574" s="5" t="n">
        <v>0.114</v>
      </c>
      <c r="AY574" s="5" t="n">
        <v>0</v>
      </c>
      <c r="AZ574" s="5" t="n">
        <v>0.658</v>
      </c>
      <c r="BA574" s="5" t="n">
        <v>0.11</v>
      </c>
      <c r="BB574" s="5" t="n">
        <v>1</v>
      </c>
      <c r="BC574" s="5" t="n">
        <v>0.44</v>
      </c>
      <c r="BD574" s="5" t="n">
        <v>0.114</v>
      </c>
      <c r="BE574" s="5" t="n">
        <v>0</v>
      </c>
      <c r="BF574" s="5" t="n">
        <v>0.488</v>
      </c>
      <c r="BG574" s="5" t="n">
        <v>0.11</v>
      </c>
      <c r="BH574" s="5" t="n">
        <v>1</v>
      </c>
      <c r="BI574" s="5" t="n">
        <v>0.5600000000000001</v>
      </c>
      <c r="BJ574" s="5" t="n">
        <v>0.114</v>
      </c>
      <c r="BK574" s="5" t="n">
        <v>0</v>
      </c>
      <c r="BL574" s="5" t="n">
        <v>0.622</v>
      </c>
      <c r="BM574" s="5" t="n">
        <v>0.11</v>
      </c>
      <c r="BN574" s="5" t="n">
        <v>1</v>
      </c>
      <c r="BO574" s="5" t="n">
        <v>0</v>
      </c>
      <c r="BP574" s="5" t="n">
        <v>0</v>
      </c>
      <c r="BQ574" s="5" t="n">
        <v>0</v>
      </c>
      <c r="BR574" s="5" t="n">
        <v>0</v>
      </c>
      <c r="BS574" s="5" t="n">
        <v>1</v>
      </c>
      <c r="BT574" s="5" t="n">
        <v>0</v>
      </c>
      <c r="BU574" s="5" t="n">
        <v>0</v>
      </c>
      <c r="BV574" s="5" t="n">
        <v>0</v>
      </c>
      <c r="BW574" s="5" t="n">
        <v>0.11</v>
      </c>
      <c r="BX574" s="5" t="n">
        <v>1</v>
      </c>
      <c r="BY574" s="5" t="n">
        <v>11.787</v>
      </c>
      <c r="BZ574" s="5" t="n">
        <v>0</v>
      </c>
      <c r="CA574" s="5" t="n">
        <v>11.787</v>
      </c>
      <c r="CB574" s="5" t="n">
        <v>0</v>
      </c>
      <c r="CC574" s="5" t="n">
        <v>81.69499999999999</v>
      </c>
      <c r="CD574" s="5" t="n">
        <v>7.95</v>
      </c>
      <c r="CE574" s="5" t="n">
        <v>0</v>
      </c>
      <c r="CF574" s="5" t="n">
        <v>90.682</v>
      </c>
      <c r="CG574" s="5" t="n">
        <v>0.11</v>
      </c>
      <c r="CH574" s="5" t="n">
        <v>1</v>
      </c>
      <c r="CI574" s="5" t="n">
        <v>0</v>
      </c>
      <c r="CJ574" s="5" t="n">
        <v>0</v>
      </c>
      <c r="CK574" s="5" t="n">
        <v>0</v>
      </c>
      <c r="CL574" s="5" t="n">
        <v>0</v>
      </c>
      <c r="CM574" s="5" t="n">
        <v>0</v>
      </c>
      <c r="CN574" s="5" t="n">
        <v>0</v>
      </c>
      <c r="CO574" s="5" t="n">
        <v>0</v>
      </c>
      <c r="CP574" s="5" t="n">
        <v>0</v>
      </c>
      <c r="CQ574" s="5" t="n">
        <v>1.198</v>
      </c>
      <c r="CR574" s="5" t="n">
        <v>0</v>
      </c>
      <c r="CS574" s="5" t="n">
        <v>4.776</v>
      </c>
      <c r="CT574" s="5" t="n">
        <v>3.604</v>
      </c>
      <c r="CU574" s="5" t="n">
        <v>9.407999999999999</v>
      </c>
    </row>
    <row r="575">
      <c r="A575" s="5" t="inlineStr">
        <is>
          <t>NCL2022</t>
        </is>
      </c>
      <c r="B575" s="5" t="inlineStr">
        <is>
          <t>NCL</t>
        </is>
      </c>
      <c r="C575" s="5" t="inlineStr">
        <is>
          <t>NCL</t>
        </is>
      </c>
      <c r="D575" s="5" t="inlineStr">
        <is>
          <t>New Caledonia</t>
        </is>
      </c>
      <c r="E575" s="5" t="n">
        <v>2022</v>
      </c>
      <c r="F575" s="5" t="n">
        <v>0.11</v>
      </c>
      <c r="G575" s="5" t="n">
        <v>8.788</v>
      </c>
      <c r="H575" s="5" t="n">
        <v>1.235</v>
      </c>
      <c r="I575" s="5" t="n">
        <v>0</v>
      </c>
      <c r="J575" s="5" t="n">
        <v>8.788</v>
      </c>
      <c r="K575" s="5" t="n">
        <v>0</v>
      </c>
      <c r="L575" s="5" t="n">
        <v>1</v>
      </c>
      <c r="M575" s="5" t="n">
        <v>9.782999999999999</v>
      </c>
      <c r="N575" s="5" t="n">
        <v>3.704</v>
      </c>
      <c r="O575" s="5" t="n">
        <v>0</v>
      </c>
      <c r="P575" s="5" t="n">
        <v>9.782999999999999</v>
      </c>
      <c r="Q575" s="5" t="n">
        <v>0</v>
      </c>
      <c r="R575" s="5" t="n">
        <v>1</v>
      </c>
      <c r="S575" s="5" t="n">
        <v>14.962</v>
      </c>
      <c r="T575" s="5" t="n">
        <v>7.408</v>
      </c>
      <c r="U575" s="5" t="n">
        <v>0.122</v>
      </c>
      <c r="V575" s="5" t="n">
        <v>16.608</v>
      </c>
      <c r="W575" s="5" t="n">
        <v>0.11</v>
      </c>
      <c r="X575" s="5" t="n">
        <v>1</v>
      </c>
      <c r="Y575" s="5" t="n">
        <v>6.599</v>
      </c>
      <c r="Z575" s="5" t="n">
        <v>0.8139999999999999</v>
      </c>
      <c r="AA575" s="5" t="n">
        <v>0</v>
      </c>
      <c r="AB575" s="5" t="n">
        <v>6.599</v>
      </c>
      <c r="AC575" s="5" t="n">
        <v>0</v>
      </c>
      <c r="AD575" s="5" t="n">
        <v>1</v>
      </c>
      <c r="AE575" s="5" t="n">
        <v>7.834</v>
      </c>
      <c r="AF575" s="5" t="n">
        <v>1.708</v>
      </c>
      <c r="AG575" s="5" t="n">
        <v>0</v>
      </c>
      <c r="AH575" s="5" t="n">
        <v>7.834</v>
      </c>
      <c r="AI575" s="5" t="n">
        <v>0</v>
      </c>
      <c r="AJ575" s="5" t="n">
        <v>1</v>
      </c>
      <c r="AK575" s="5" t="n">
        <v>15.242</v>
      </c>
      <c r="AL575" s="5" t="n">
        <v>7.909</v>
      </c>
      <c r="AM575" s="5" t="n">
        <v>0.124</v>
      </c>
      <c r="AN575" s="5" t="n">
        <v>16.919</v>
      </c>
      <c r="AO575" s="5" t="n">
        <v>0.11</v>
      </c>
      <c r="AP575" s="5" t="n">
        <v>1</v>
      </c>
      <c r="AQ575" s="5" t="n">
        <v>0.847</v>
      </c>
      <c r="AR575" s="5" t="n">
        <v>0.123</v>
      </c>
      <c r="AS575" s="5" t="n">
        <v>0.007</v>
      </c>
      <c r="AT575" s="5" t="n">
        <v>0.9399999999999999</v>
      </c>
      <c r="AU575" s="5" t="n">
        <v>0.11</v>
      </c>
      <c r="AV575" s="5" t="n">
        <v>1</v>
      </c>
      <c r="AW575" s="5" t="n">
        <v>0.947</v>
      </c>
      <c r="AX575" s="5" t="n">
        <v>0.123</v>
      </c>
      <c r="AY575" s="5" t="n">
        <v>0.008</v>
      </c>
      <c r="AZ575" s="5" t="n">
        <v>1.051</v>
      </c>
      <c r="BA575" s="5" t="n">
        <v>0.11</v>
      </c>
      <c r="BB575" s="5" t="n">
        <v>1</v>
      </c>
      <c r="BC575" s="5" t="n">
        <v>0.589</v>
      </c>
      <c r="BD575" s="5" t="n">
        <v>0.123</v>
      </c>
      <c r="BE575" s="5" t="n">
        <v>0.005</v>
      </c>
      <c r="BF575" s="5" t="n">
        <v>0.653</v>
      </c>
      <c r="BG575" s="5" t="n">
        <v>0.11</v>
      </c>
      <c r="BH575" s="5" t="n">
        <v>1</v>
      </c>
      <c r="BI575" s="5" t="n">
        <v>0.6889999999999999</v>
      </c>
      <c r="BJ575" s="5" t="n">
        <v>0.123</v>
      </c>
      <c r="BK575" s="5" t="n">
        <v>0.006</v>
      </c>
      <c r="BL575" s="5" t="n">
        <v>0.765</v>
      </c>
      <c r="BM575" s="5" t="n">
        <v>0.11</v>
      </c>
      <c r="BN575" s="5" t="n">
        <v>1</v>
      </c>
      <c r="BO575" s="5" t="n">
        <v>0</v>
      </c>
      <c r="BP575" s="5" t="n">
        <v>0</v>
      </c>
      <c r="BQ575" s="5" t="n">
        <v>0</v>
      </c>
      <c r="BR575" s="5" t="n">
        <v>0</v>
      </c>
      <c r="BS575" s="5" t="n">
        <v>1</v>
      </c>
      <c r="BT575" s="5" t="n">
        <v>0</v>
      </c>
      <c r="BU575" s="5" t="n">
        <v>0</v>
      </c>
      <c r="BV575" s="5" t="n">
        <v>0</v>
      </c>
      <c r="BW575" s="5" t="n">
        <v>0.11</v>
      </c>
      <c r="BX575" s="5" t="n">
        <v>1</v>
      </c>
      <c r="BY575" s="5" t="n">
        <v>12.729</v>
      </c>
      <c r="BZ575" s="5" t="n">
        <v>0</v>
      </c>
      <c r="CA575" s="5" t="n">
        <v>12.729</v>
      </c>
      <c r="CB575" s="5" t="n">
        <v>0</v>
      </c>
      <c r="CC575" s="5" t="n">
        <v>102.477</v>
      </c>
      <c r="CD575" s="5" t="n">
        <v>7.95</v>
      </c>
      <c r="CE575" s="5" t="n">
        <v>0.834</v>
      </c>
      <c r="CF575" s="5" t="n">
        <v>113.749</v>
      </c>
      <c r="CG575" s="5" t="n">
        <v>0.11</v>
      </c>
      <c r="CH575" s="5" t="n">
        <v>1</v>
      </c>
      <c r="CI575" s="5" t="n">
        <v>0</v>
      </c>
      <c r="CJ575" s="5" t="n">
        <v>0</v>
      </c>
      <c r="CK575" s="5" t="n">
        <v>0</v>
      </c>
      <c r="CL575" s="5" t="n">
        <v>0</v>
      </c>
      <c r="CM575" s="5" t="n">
        <v>0</v>
      </c>
      <c r="CN575" s="5" t="n">
        <v>0</v>
      </c>
      <c r="CO575" s="5" t="n">
        <v>0</v>
      </c>
      <c r="CP575" s="5" t="n">
        <v>0</v>
      </c>
      <c r="CQ575" s="5" t="n">
        <v>1.294</v>
      </c>
      <c r="CR575" s="5" t="n">
        <v>0</v>
      </c>
      <c r="CS575" s="5" t="n">
        <v>5.158</v>
      </c>
      <c r="CT575" s="5" t="n">
        <v>7.554</v>
      </c>
      <c r="CU575" s="5" t="n">
        <v>16.097</v>
      </c>
    </row>
    <row r="576">
      <c r="A576" s="5" t="inlineStr">
        <is>
          <t>NCL2023</t>
        </is>
      </c>
      <c r="B576" s="5" t="inlineStr">
        <is>
          <t>NCL</t>
        </is>
      </c>
      <c r="C576" s="5" t="inlineStr">
        <is>
          <t>NCL</t>
        </is>
      </c>
      <c r="D576" s="5" t="inlineStr">
        <is>
          <t>New Caledonia</t>
        </is>
      </c>
      <c r="E576" s="5" t="n">
        <v>2023</v>
      </c>
      <c r="F576" s="5" t="n">
        <v>0.11</v>
      </c>
      <c r="G576" s="5" t="n">
        <v>5.77</v>
      </c>
      <c r="H576" s="5" t="n">
        <v>1.286</v>
      </c>
      <c r="I576" s="5" t="n">
        <v>0</v>
      </c>
      <c r="J576" s="5" t="n">
        <v>5.77</v>
      </c>
      <c r="K576" s="5" t="n">
        <v>0</v>
      </c>
      <c r="L576" s="5" t="n">
        <v>1</v>
      </c>
      <c r="M576" s="5" t="n">
        <v>7.886</v>
      </c>
      <c r="N576" s="5" t="n">
        <v>3.857</v>
      </c>
      <c r="O576" s="5" t="n">
        <v>0</v>
      </c>
      <c r="P576" s="5" t="n">
        <v>7.886</v>
      </c>
      <c r="Q576" s="5" t="n">
        <v>0</v>
      </c>
      <c r="R576" s="5" t="n">
        <v>1</v>
      </c>
      <c r="S576" s="5" t="n">
        <v>12.198</v>
      </c>
      <c r="T576" s="5" t="n">
        <v>7.714</v>
      </c>
      <c r="U576" s="5" t="n">
        <v>0.149</v>
      </c>
      <c r="V576" s="5" t="n">
        <v>13.54</v>
      </c>
      <c r="W576" s="5" t="n">
        <v>0.11</v>
      </c>
      <c r="X576" s="5" t="n">
        <v>1</v>
      </c>
      <c r="Y576" s="5" t="n">
        <v>6.498</v>
      </c>
      <c r="Z576" s="5" t="n">
        <v>0.802</v>
      </c>
      <c r="AA576" s="5" t="n">
        <v>0</v>
      </c>
      <c r="AB576" s="5" t="n">
        <v>6.498</v>
      </c>
      <c r="AC576" s="5" t="n">
        <v>0</v>
      </c>
      <c r="AD576" s="5" t="n">
        <v>1</v>
      </c>
      <c r="AE576" s="5" t="n">
        <v>7.784</v>
      </c>
      <c r="AF576" s="5" t="n">
        <v>1.697</v>
      </c>
      <c r="AG576" s="5" t="n">
        <v>0</v>
      </c>
      <c r="AH576" s="5" t="n">
        <v>7.784</v>
      </c>
      <c r="AI576" s="5" t="n">
        <v>0</v>
      </c>
      <c r="AJ576" s="5" t="n">
        <v>1</v>
      </c>
      <c r="AK576" s="5" t="n">
        <v>15.498</v>
      </c>
      <c r="AL576" s="5" t="n">
        <v>8.042</v>
      </c>
      <c r="AM576" s="5" t="n">
        <v>0.189</v>
      </c>
      <c r="AN576" s="5" t="n">
        <v>17.202</v>
      </c>
      <c r="AO576" s="5" t="n">
        <v>0.11</v>
      </c>
      <c r="AP576" s="5" t="n">
        <v>1</v>
      </c>
      <c r="AQ576" s="5" t="n">
        <v>0.749</v>
      </c>
      <c r="AR576" s="5" t="n">
        <v>0.129</v>
      </c>
      <c r="AS576" s="5" t="n">
        <v>0.008999999999999999</v>
      </c>
      <c r="AT576" s="5" t="n">
        <v>0.831</v>
      </c>
      <c r="AU576" s="5" t="n">
        <v>0.11</v>
      </c>
      <c r="AV576" s="5" t="n">
        <v>1</v>
      </c>
      <c r="AW576" s="5" t="n">
        <v>0.783</v>
      </c>
      <c r="AX576" s="5" t="n">
        <v>0.129</v>
      </c>
      <c r="AY576" s="5" t="n">
        <v>0.01</v>
      </c>
      <c r="AZ576" s="5" t="n">
        <v>0.869</v>
      </c>
      <c r="BA576" s="5" t="n">
        <v>0.11</v>
      </c>
      <c r="BB576" s="5" t="n">
        <v>1</v>
      </c>
      <c r="BC576" s="5" t="n">
        <v>0.527</v>
      </c>
      <c r="BD576" s="5" t="n">
        <v>0.129</v>
      </c>
      <c r="BE576" s="5" t="n">
        <v>0.006</v>
      </c>
      <c r="BF576" s="5" t="n">
        <v>0.585</v>
      </c>
      <c r="BG576" s="5" t="n">
        <v>0.11</v>
      </c>
      <c r="BH576" s="5" t="n">
        <v>1</v>
      </c>
      <c r="BI576" s="5" t="n">
        <v>0.64</v>
      </c>
      <c r="BJ576" s="5" t="n">
        <v>0.129</v>
      </c>
      <c r="BK576" s="5" t="n">
        <v>0.008</v>
      </c>
      <c r="BL576" s="5" t="n">
        <v>0.71</v>
      </c>
      <c r="BM576" s="5" t="n">
        <v>0.11</v>
      </c>
      <c r="BN576" s="5" t="n">
        <v>1</v>
      </c>
      <c r="BO576" s="5" t="n">
        <v>0</v>
      </c>
      <c r="BP576" s="5" t="n">
        <v>0</v>
      </c>
      <c r="BQ576" s="5" t="n">
        <v>0</v>
      </c>
      <c r="BR576" s="5" t="n">
        <v>0</v>
      </c>
      <c r="BS576" s="5" t="n">
        <v>1</v>
      </c>
      <c r="BT576" s="5" t="n">
        <v>0</v>
      </c>
      <c r="BU576" s="5" t="n">
        <v>0</v>
      </c>
      <c r="BV576" s="5" t="n">
        <v>0</v>
      </c>
      <c r="BW576" s="5" t="n">
        <v>0.11</v>
      </c>
      <c r="BX576" s="5" t="n">
        <v>1</v>
      </c>
      <c r="BY576" s="5" t="n">
        <v>13.254</v>
      </c>
      <c r="BZ576" s="5" t="n">
        <v>0</v>
      </c>
      <c r="CA576" s="5" t="n">
        <v>13.254</v>
      </c>
      <c r="CB576" s="5" t="n">
        <v>0</v>
      </c>
      <c r="CC576" s="5" t="n">
        <v>87.07899999999999</v>
      </c>
      <c r="CD576" s="5" t="n">
        <v>7.95</v>
      </c>
      <c r="CE576" s="5" t="n">
        <v>1.061</v>
      </c>
      <c r="CF576" s="5" t="n">
        <v>96.658</v>
      </c>
      <c r="CG576" s="5" t="n">
        <v>0.11</v>
      </c>
      <c r="CH576" s="5" t="n">
        <v>1</v>
      </c>
      <c r="CI576" s="5" t="n">
        <v>0</v>
      </c>
      <c r="CJ576" s="5" t="n">
        <v>0</v>
      </c>
      <c r="CK576" s="5" t="n">
        <v>0</v>
      </c>
      <c r="CL576" s="5" t="n">
        <v>0</v>
      </c>
      <c r="CM576" s="5" t="n">
        <v>0</v>
      </c>
      <c r="CN576" s="5" t="n">
        <v>0</v>
      </c>
      <c r="CO576" s="5" t="n">
        <v>0</v>
      </c>
      <c r="CP576" s="5" t="n">
        <v>0</v>
      </c>
      <c r="CQ576" s="5" t="n">
        <v>1.348</v>
      </c>
      <c r="CR576" s="5" t="n">
        <v>0</v>
      </c>
      <c r="CS576" s="5" t="n">
        <v>5.37</v>
      </c>
      <c r="CT576" s="5" t="n">
        <v>4.484</v>
      </c>
      <c r="CU576" s="5" t="n">
        <v>12.529</v>
      </c>
    </row>
    <row r="577">
      <c r="A577" s="5" t="inlineStr">
        <is>
          <t>NCL2024</t>
        </is>
      </c>
      <c r="B577" s="5" t="inlineStr">
        <is>
          <t>NCL</t>
        </is>
      </c>
      <c r="C577" s="5" t="inlineStr">
        <is>
          <t>NCL</t>
        </is>
      </c>
      <c r="D577" s="5" t="inlineStr">
        <is>
          <t>New Caledonia</t>
        </is>
      </c>
      <c r="E577" s="5" t="n">
        <v>2024</v>
      </c>
      <c r="F577" s="5" t="n">
        <v>0.11</v>
      </c>
      <c r="G577" s="5" t="n">
        <v>4.833</v>
      </c>
      <c r="H577" s="5" t="n">
        <v>1.324</v>
      </c>
      <c r="I577" s="5" t="n">
        <v>0</v>
      </c>
      <c r="J577" s="5" t="n">
        <v>4.833</v>
      </c>
      <c r="K577" s="5" t="n">
        <v>0</v>
      </c>
      <c r="L577" s="5" t="n">
        <v>1</v>
      </c>
      <c r="M577" s="5" t="n">
        <v>7.124</v>
      </c>
      <c r="N577" s="5" t="n">
        <v>3.971</v>
      </c>
      <c r="O577" s="5" t="n">
        <v>0</v>
      </c>
      <c r="P577" s="5" t="n">
        <v>7.124</v>
      </c>
      <c r="Q577" s="5" t="n">
        <v>0</v>
      </c>
      <c r="R577" s="5" t="n">
        <v>1</v>
      </c>
      <c r="S577" s="5" t="n">
        <v>11.451</v>
      </c>
      <c r="T577" s="5" t="n">
        <v>7.942</v>
      </c>
      <c r="U577" s="5" t="n">
        <v>0.172</v>
      </c>
      <c r="V577" s="5" t="n">
        <v>12.71</v>
      </c>
      <c r="W577" s="5" t="n">
        <v>0.11</v>
      </c>
      <c r="X577" s="5" t="n">
        <v>1</v>
      </c>
      <c r="Y577" s="5" t="n">
        <v>6.513</v>
      </c>
      <c r="Z577" s="5" t="n">
        <v>0.804</v>
      </c>
      <c r="AA577" s="5" t="n">
        <v>0</v>
      </c>
      <c r="AB577" s="5" t="n">
        <v>6.513</v>
      </c>
      <c r="AC577" s="5" t="n">
        <v>0</v>
      </c>
      <c r="AD577" s="5" t="n">
        <v>1</v>
      </c>
      <c r="AE577" s="5" t="n">
        <v>7.837</v>
      </c>
      <c r="AF577" s="5" t="n">
        <v>1.708</v>
      </c>
      <c r="AG577" s="5" t="n">
        <v>0</v>
      </c>
      <c r="AH577" s="5" t="n">
        <v>7.837</v>
      </c>
      <c r="AI577" s="5" t="n">
        <v>0</v>
      </c>
      <c r="AJ577" s="5" t="n">
        <v>1</v>
      </c>
      <c r="AK577" s="5" t="n">
        <v>15.778</v>
      </c>
      <c r="AL577" s="5" t="n">
        <v>8.186999999999999</v>
      </c>
      <c r="AM577" s="5" t="n">
        <v>0.236</v>
      </c>
      <c r="AN577" s="5" t="n">
        <v>17.514</v>
      </c>
      <c r="AO577" s="5" t="n">
        <v>0.11</v>
      </c>
      <c r="AP577" s="5" t="n">
        <v>1</v>
      </c>
      <c r="AQ577" s="5" t="n">
        <v>0.72</v>
      </c>
      <c r="AR577" s="5" t="n">
        <v>0.132</v>
      </c>
      <c r="AS577" s="5" t="n">
        <v>0.011</v>
      </c>
      <c r="AT577" s="5" t="n">
        <v>0.799</v>
      </c>
      <c r="AU577" s="5" t="n">
        <v>0.11</v>
      </c>
      <c r="AV577" s="5" t="n">
        <v>1</v>
      </c>
      <c r="AW577" s="5" t="n">
        <v>0.734</v>
      </c>
      <c r="AX577" s="5" t="n">
        <v>0.132</v>
      </c>
      <c r="AY577" s="5" t="n">
        <v>0.011</v>
      </c>
      <c r="AZ577" s="5" t="n">
        <v>0.8139999999999999</v>
      </c>
      <c r="BA577" s="5" t="n">
        <v>0.11</v>
      </c>
      <c r="BB577" s="5" t="n">
        <v>1</v>
      </c>
      <c r="BC577" s="5" t="n">
        <v>0.51</v>
      </c>
      <c r="BD577" s="5" t="n">
        <v>0.132</v>
      </c>
      <c r="BE577" s="5" t="n">
        <v>0.008</v>
      </c>
      <c r="BF577" s="5" t="n">
        <v>0.5659999999999999</v>
      </c>
      <c r="BG577" s="5" t="n">
        <v>0.11</v>
      </c>
      <c r="BH577" s="5" t="n">
        <v>1</v>
      </c>
      <c r="BI577" s="5" t="n">
        <v>0.652</v>
      </c>
      <c r="BJ577" s="5" t="n">
        <v>0.132</v>
      </c>
      <c r="BK577" s="5" t="n">
        <v>0.01</v>
      </c>
      <c r="BL577" s="5" t="n">
        <v>0.724</v>
      </c>
      <c r="BM577" s="5" t="n">
        <v>0.11</v>
      </c>
      <c r="BN577" s="5" t="n">
        <v>1</v>
      </c>
      <c r="BO577" s="5" t="n">
        <v>0</v>
      </c>
      <c r="BP577" s="5" t="n">
        <v>0</v>
      </c>
      <c r="BQ577" s="5" t="n">
        <v>0</v>
      </c>
      <c r="BR577" s="5" t="n">
        <v>0</v>
      </c>
      <c r="BS577" s="5" t="n">
        <v>1</v>
      </c>
      <c r="BT577" s="5" t="n">
        <v>0</v>
      </c>
      <c r="BU577" s="5" t="n">
        <v>0</v>
      </c>
      <c r="BV577" s="5" t="n">
        <v>0</v>
      </c>
      <c r="BW577" s="5" t="n">
        <v>0.11</v>
      </c>
      <c r="BX577" s="5" t="n">
        <v>1</v>
      </c>
      <c r="BY577" s="5" t="n">
        <v>13.646</v>
      </c>
      <c r="BZ577" s="5" t="n">
        <v>0</v>
      </c>
      <c r="CA577" s="5" t="n">
        <v>13.646</v>
      </c>
      <c r="CB577" s="5" t="n">
        <v>0</v>
      </c>
      <c r="CC577" s="5" t="n">
        <v>86.38500000000001</v>
      </c>
      <c r="CD577" s="5" t="n">
        <v>7.95</v>
      </c>
      <c r="CE577" s="5" t="n">
        <v>1.294</v>
      </c>
      <c r="CF577" s="5" t="n">
        <v>95.88800000000001</v>
      </c>
      <c r="CG577" s="5" t="n">
        <v>0.11</v>
      </c>
      <c r="CH577" s="5" t="n">
        <v>1</v>
      </c>
      <c r="CI577" s="5" t="n">
        <v>0</v>
      </c>
      <c r="CJ577" s="5" t="n">
        <v>0</v>
      </c>
      <c r="CK577" s="5" t="n">
        <v>0</v>
      </c>
      <c r="CL577" s="5" t="n">
        <v>0</v>
      </c>
      <c r="CM577" s="5" t="n">
        <v>0</v>
      </c>
      <c r="CN577" s="5" t="n">
        <v>0</v>
      </c>
      <c r="CO577" s="5" t="n">
        <v>0</v>
      </c>
      <c r="CP577" s="5" t="n">
        <v>0</v>
      </c>
      <c r="CQ577" s="5" t="n">
        <v>1.387</v>
      </c>
      <c r="CR577" s="5" t="n">
        <v>0</v>
      </c>
      <c r="CS577" s="5" t="n">
        <v>5.529</v>
      </c>
      <c r="CT577" s="5" t="n">
        <v>3.509</v>
      </c>
      <c r="CU577" s="5" t="n">
        <v>10.896</v>
      </c>
    </row>
    <row r="578">
      <c r="A578" s="5" t="inlineStr">
        <is>
          <t>NZL2021</t>
        </is>
      </c>
      <c r="B578" s="5" t="inlineStr">
        <is>
          <t>NZL</t>
        </is>
      </c>
      <c r="C578" s="5" t="inlineStr">
        <is>
          <t>NZL</t>
        </is>
      </c>
      <c r="D578" s="5" t="inlineStr">
        <is>
          <t>New Zealand</t>
        </is>
      </c>
      <c r="E578" s="5" t="n">
        <v>2021</v>
      </c>
      <c r="F578" s="5" t="n">
        <v>0.15</v>
      </c>
      <c r="G578" s="5" t="n">
        <v>3.496</v>
      </c>
      <c r="H578" s="5" t="n">
        <v>0.903</v>
      </c>
      <c r="I578" s="5" t="n">
        <v>1.873</v>
      </c>
      <c r="J578" s="5" t="n">
        <v>5.369</v>
      </c>
      <c r="K578" s="5" t="n">
        <v>0</v>
      </c>
      <c r="L578" s="5" t="n">
        <v>1</v>
      </c>
      <c r="M578" s="5" t="n">
        <v>5.842</v>
      </c>
      <c r="N578" s="5" t="n">
        <v>2.709</v>
      </c>
      <c r="O578" s="5" t="n">
        <v>1.883</v>
      </c>
      <c r="P578" s="5" t="n">
        <v>7.725</v>
      </c>
      <c r="Q578" s="5" t="n">
        <v>0</v>
      </c>
      <c r="R578" s="5" t="n">
        <v>1</v>
      </c>
      <c r="S578" s="5" t="n">
        <v>8.012</v>
      </c>
      <c r="T578" s="5" t="n">
        <v>5.419</v>
      </c>
      <c r="U578" s="5" t="n">
        <v>1.928</v>
      </c>
      <c r="V578" s="5" t="n">
        <v>11.431</v>
      </c>
      <c r="W578" s="5" t="n">
        <v>0.15</v>
      </c>
      <c r="X578" s="5" t="n">
        <v>1</v>
      </c>
      <c r="Y578" s="5" t="n">
        <v>5.849</v>
      </c>
      <c r="Z578" s="5" t="n">
        <v>0.646</v>
      </c>
      <c r="AA578" s="5" t="n">
        <v>2.404</v>
      </c>
      <c r="AB578" s="5" t="n">
        <v>8.253</v>
      </c>
      <c r="AC578" s="5" t="n">
        <v>0</v>
      </c>
      <c r="AD578" s="5" t="n">
        <v>1</v>
      </c>
      <c r="AE578" s="5" t="n">
        <v>5.779</v>
      </c>
      <c r="AF578" s="5" t="n">
        <v>1.137</v>
      </c>
      <c r="AG578" s="5" t="n">
        <v>2.475</v>
      </c>
      <c r="AH578" s="5" t="n">
        <v>8.253</v>
      </c>
      <c r="AI578" s="5" t="n">
        <v>0</v>
      </c>
      <c r="AJ578" s="5" t="n">
        <v>1</v>
      </c>
      <c r="AK578" s="5" t="n">
        <v>22.175</v>
      </c>
      <c r="AL578" s="5" t="n">
        <v>10.884</v>
      </c>
      <c r="AM578" s="5" t="n">
        <v>1.9</v>
      </c>
      <c r="AN578" s="5" t="n">
        <v>27.686</v>
      </c>
      <c r="AO578" s="5" t="n">
        <v>0.15</v>
      </c>
      <c r="AP578" s="5" t="n">
        <v>1</v>
      </c>
      <c r="AQ578" s="5" t="n">
        <v>0.621</v>
      </c>
      <c r="AR578" s="5" t="n">
        <v>0.114</v>
      </c>
      <c r="AS578" s="5" t="n">
        <v>0.737</v>
      </c>
      <c r="AT578" s="5" t="n">
        <v>1.562</v>
      </c>
      <c r="AU578" s="5" t="n">
        <v>0.15</v>
      </c>
      <c r="AV578" s="5" t="n">
        <v>1</v>
      </c>
      <c r="AW578" s="5" t="n">
        <v>0.593</v>
      </c>
      <c r="AX578" s="5" t="n">
        <v>0.114</v>
      </c>
      <c r="AY578" s="5" t="n">
        <v>0.28</v>
      </c>
      <c r="AZ578" s="5" t="n">
        <v>1.004</v>
      </c>
      <c r="BA578" s="5" t="n">
        <v>0.15</v>
      </c>
      <c r="BB578" s="5" t="n">
        <v>1</v>
      </c>
      <c r="BC578" s="5" t="n">
        <v>0.44</v>
      </c>
      <c r="BD578" s="5" t="n">
        <v>0.114</v>
      </c>
      <c r="BE578" s="5" t="n">
        <v>0.536</v>
      </c>
      <c r="BF578" s="5" t="n">
        <v>1.122</v>
      </c>
      <c r="BG578" s="5" t="n">
        <v>0.15</v>
      </c>
      <c r="BH578" s="5" t="n">
        <v>1</v>
      </c>
      <c r="BI578" s="5" t="n">
        <v>0.5600000000000001</v>
      </c>
      <c r="BJ578" s="5" t="n">
        <v>0.114</v>
      </c>
      <c r="BK578" s="5" t="n">
        <v>-0.023</v>
      </c>
      <c r="BL578" s="5" t="n">
        <v>0.618</v>
      </c>
      <c r="BM578" s="5" t="n">
        <v>0.15</v>
      </c>
      <c r="BN578" s="5" t="n">
        <v>1</v>
      </c>
      <c r="BO578" s="5" t="n">
        <v>0</v>
      </c>
      <c r="BP578" s="5" t="n">
        <v>0.008999999999999999</v>
      </c>
      <c r="BQ578" s="5" t="n">
        <v>0.113</v>
      </c>
      <c r="BR578" s="5" t="n">
        <v>0</v>
      </c>
      <c r="BS578" s="5" t="n">
        <v>1</v>
      </c>
      <c r="BT578" s="5" t="n">
        <v>0</v>
      </c>
      <c r="BU578" s="5" t="n">
        <v>0</v>
      </c>
      <c r="BV578" s="5" t="n">
        <v>0.203</v>
      </c>
      <c r="BW578" s="5" t="n">
        <v>0.15</v>
      </c>
      <c r="BX578" s="5" t="n">
        <v>0.667</v>
      </c>
      <c r="BY578" s="5" t="n">
        <v>11.787</v>
      </c>
      <c r="BZ578" s="5" t="n">
        <v>0</v>
      </c>
      <c r="CA578" s="5" t="n">
        <v>11.787</v>
      </c>
      <c r="CB578" s="5" t="n">
        <v>0</v>
      </c>
      <c r="CC578" s="5" t="n">
        <v>81.69499999999999</v>
      </c>
      <c r="CD578" s="5" t="n">
        <v>7.95</v>
      </c>
      <c r="CE578" s="5" t="n">
        <v>-8.095000000000001</v>
      </c>
      <c r="CF578" s="5" t="n">
        <v>84.64</v>
      </c>
      <c r="CG578" s="5" t="n">
        <v>0</v>
      </c>
      <c r="CH578" s="5" t="n">
        <v>1</v>
      </c>
      <c r="CI578" s="5" t="n">
        <v>0</v>
      </c>
      <c r="CJ578" s="5" t="n">
        <v>0</v>
      </c>
      <c r="CK578" s="5" t="n">
        <v>0</v>
      </c>
      <c r="CL578" s="5" t="n">
        <v>0</v>
      </c>
      <c r="CM578" s="5" t="n">
        <v>0</v>
      </c>
      <c r="CN578" s="5" t="n">
        <v>0</v>
      </c>
      <c r="CO578" s="5" t="n">
        <v>0</v>
      </c>
      <c r="CP578" s="5" t="n">
        <v>0.42</v>
      </c>
      <c r="CQ578" s="5" t="n">
        <v>1.198</v>
      </c>
      <c r="CR578" s="5" t="n">
        <v>0</v>
      </c>
      <c r="CS578" s="5" t="n">
        <v>5.042</v>
      </c>
      <c r="CT578" s="5" t="n">
        <v>3.604</v>
      </c>
      <c r="CU578" s="5" t="n">
        <v>9.407999999999999</v>
      </c>
    </row>
    <row r="579">
      <c r="A579" s="5" t="inlineStr">
        <is>
          <t>NZL2022</t>
        </is>
      </c>
      <c r="B579" s="5" t="inlineStr">
        <is>
          <t>NZL</t>
        </is>
      </c>
      <c r="C579" s="5" t="inlineStr">
        <is>
          <t>NZL</t>
        </is>
      </c>
      <c r="D579" s="5" t="inlineStr">
        <is>
          <t>New Zealand</t>
        </is>
      </c>
      <c r="E579" s="5" t="n">
        <v>2022</v>
      </c>
      <c r="F579" s="5" t="n">
        <v>0.15</v>
      </c>
      <c r="G579" s="5" t="n">
        <v>4.368</v>
      </c>
      <c r="H579" s="5" t="n">
        <v>0.838</v>
      </c>
      <c r="I579" s="5" t="n">
        <v>4.962</v>
      </c>
      <c r="J579" s="5" t="n">
        <v>9.33</v>
      </c>
      <c r="K579" s="5" t="n">
        <v>0</v>
      </c>
      <c r="L579" s="5" t="n">
        <v>1</v>
      </c>
      <c r="M579" s="5" t="n">
        <v>5.517</v>
      </c>
      <c r="N579" s="5" t="n">
        <v>2.514</v>
      </c>
      <c r="O579" s="5" t="n">
        <v>4.989</v>
      </c>
      <c r="P579" s="5" t="n">
        <v>10.506</v>
      </c>
      <c r="Q579" s="5" t="n">
        <v>0</v>
      </c>
      <c r="R579" s="5" t="n">
        <v>1</v>
      </c>
      <c r="S579" s="5" t="n">
        <v>8.558</v>
      </c>
      <c r="T579" s="5" t="n">
        <v>5.027</v>
      </c>
      <c r="U579" s="5" t="n">
        <v>5.26</v>
      </c>
      <c r="V579" s="5" t="n">
        <v>15.716</v>
      </c>
      <c r="W579" s="5" t="n">
        <v>0.15</v>
      </c>
      <c r="X579" s="5" t="n">
        <v>1</v>
      </c>
      <c r="Y579" s="5" t="n">
        <v>12.63</v>
      </c>
      <c r="Z579" s="5" t="n">
        <v>1.325</v>
      </c>
      <c r="AA579" s="5" t="n">
        <v>-1.354</v>
      </c>
      <c r="AB579" s="5" t="n">
        <v>11.276</v>
      </c>
      <c r="AC579" s="5" t="n">
        <v>0</v>
      </c>
      <c r="AD579" s="5" t="n">
        <v>1</v>
      </c>
      <c r="AE579" s="5" t="n">
        <v>12.651</v>
      </c>
      <c r="AF579" s="5" t="n">
        <v>2.345</v>
      </c>
      <c r="AG579" s="5" t="n">
        <v>-1.374</v>
      </c>
      <c r="AH579" s="5" t="n">
        <v>11.276</v>
      </c>
      <c r="AI579" s="5" t="n">
        <v>0</v>
      </c>
      <c r="AJ579" s="5" t="n">
        <v>1</v>
      </c>
      <c r="AK579" s="5" t="n">
        <v>29.595</v>
      </c>
      <c r="AL579" s="5" t="n">
        <v>14.133</v>
      </c>
      <c r="AM579" s="5" t="n">
        <v>-6.076</v>
      </c>
      <c r="AN579" s="5" t="n">
        <v>27.047</v>
      </c>
      <c r="AO579" s="5" t="n">
        <v>0.15</v>
      </c>
      <c r="AP579" s="5" t="n">
        <v>1</v>
      </c>
      <c r="AQ579" s="5" t="n">
        <v>0.847</v>
      </c>
      <c r="AR579" s="5" t="n">
        <v>0.123</v>
      </c>
      <c r="AS579" s="5" t="n">
        <v>0.63</v>
      </c>
      <c r="AT579" s="5" t="n">
        <v>1.699</v>
      </c>
      <c r="AU579" s="5" t="n">
        <v>0.15</v>
      </c>
      <c r="AV579" s="5" t="n">
        <v>1</v>
      </c>
      <c r="AW579" s="5" t="n">
        <v>0.947</v>
      </c>
      <c r="AX579" s="5" t="n">
        <v>0.123</v>
      </c>
      <c r="AY579" s="5" t="n">
        <v>0.347</v>
      </c>
      <c r="AZ579" s="5" t="n">
        <v>1.488</v>
      </c>
      <c r="BA579" s="5" t="n">
        <v>0.15</v>
      </c>
      <c r="BB579" s="5" t="n">
        <v>1</v>
      </c>
      <c r="BC579" s="5" t="n">
        <v>0.589</v>
      </c>
      <c r="BD579" s="5" t="n">
        <v>0.123</v>
      </c>
      <c r="BE579" s="5" t="n">
        <v>0.516</v>
      </c>
      <c r="BF579" s="5" t="n">
        <v>1.27</v>
      </c>
      <c r="BG579" s="5" t="n">
        <v>0.15</v>
      </c>
      <c r="BH579" s="5" t="n">
        <v>1</v>
      </c>
      <c r="BI579" s="5" t="n">
        <v>0.6889999999999999</v>
      </c>
      <c r="BJ579" s="5" t="n">
        <v>0.123</v>
      </c>
      <c r="BK579" s="5" t="n">
        <v>-0.081</v>
      </c>
      <c r="BL579" s="5" t="n">
        <v>0.699</v>
      </c>
      <c r="BM579" s="5" t="n">
        <v>0.15</v>
      </c>
      <c r="BN579" s="5" t="n">
        <v>1</v>
      </c>
      <c r="BO579" s="5" t="n">
        <v>0</v>
      </c>
      <c r="BP579" s="5" t="n">
        <v>0</v>
      </c>
      <c r="BQ579" s="5" t="n">
        <v>0.102</v>
      </c>
      <c r="BR579" s="5" t="n">
        <v>0</v>
      </c>
      <c r="BS579" s="5" t="n">
        <v>1</v>
      </c>
      <c r="BT579" s="5" t="n">
        <v>0</v>
      </c>
      <c r="BU579" s="5" t="n">
        <v>0</v>
      </c>
      <c r="BV579" s="5" t="n">
        <v>0.187</v>
      </c>
      <c r="BW579" s="5" t="n">
        <v>0.15</v>
      </c>
      <c r="BX579" s="5" t="n">
        <v>0.667</v>
      </c>
      <c r="BY579" s="5" t="n">
        <v>12.729</v>
      </c>
      <c r="BZ579" s="5" t="n">
        <v>0</v>
      </c>
      <c r="CA579" s="5" t="n">
        <v>12.729</v>
      </c>
      <c r="CB579" s="5" t="n">
        <v>0</v>
      </c>
      <c r="CC579" s="5" t="n">
        <v>102.477</v>
      </c>
      <c r="CD579" s="5" t="n">
        <v>7.95</v>
      </c>
      <c r="CE579" s="5" t="n">
        <v>-23.306</v>
      </c>
      <c r="CF579" s="5" t="n">
        <v>91.04600000000001</v>
      </c>
      <c r="CG579" s="5" t="n">
        <v>0</v>
      </c>
      <c r="CH579" s="5" t="n">
        <v>1</v>
      </c>
      <c r="CI579" s="5" t="n">
        <v>0</v>
      </c>
      <c r="CJ579" s="5" t="n">
        <v>0</v>
      </c>
      <c r="CK579" s="5" t="n">
        <v>0</v>
      </c>
      <c r="CL579" s="5" t="n">
        <v>0</v>
      </c>
      <c r="CM579" s="5" t="n">
        <v>0</v>
      </c>
      <c r="CN579" s="5" t="n">
        <v>0</v>
      </c>
      <c r="CO579" s="5" t="n">
        <v>0</v>
      </c>
      <c r="CP579" s="5" t="n">
        <v>0.643</v>
      </c>
      <c r="CQ579" s="5" t="n">
        <v>1.294</v>
      </c>
      <c r="CR579" s="5" t="n">
        <v>0</v>
      </c>
      <c r="CS579" s="5" t="n">
        <v>5.445</v>
      </c>
      <c r="CT579" s="5" t="n">
        <v>7.554</v>
      </c>
      <c r="CU579" s="5" t="n">
        <v>16.097</v>
      </c>
    </row>
    <row r="580">
      <c r="A580" s="5" t="inlineStr">
        <is>
          <t>NZL2023</t>
        </is>
      </c>
      <c r="B580" s="5" t="inlineStr">
        <is>
          <t>NZL</t>
        </is>
      </c>
      <c r="C580" s="5" t="inlineStr">
        <is>
          <t>NZL</t>
        </is>
      </c>
      <c r="D580" s="5" t="inlineStr">
        <is>
          <t>New Zealand</t>
        </is>
      </c>
      <c r="E580" s="5" t="n">
        <v>2023</v>
      </c>
      <c r="F580" s="5" t="n">
        <v>0.15</v>
      </c>
      <c r="G580" s="5" t="n">
        <v>2.517</v>
      </c>
      <c r="H580" s="5" t="n">
        <v>0.732</v>
      </c>
      <c r="I580" s="5" t="n">
        <v>3.358</v>
      </c>
      <c r="J580" s="5" t="n">
        <v>5.875</v>
      </c>
      <c r="K580" s="5" t="n">
        <v>0</v>
      </c>
      <c r="L580" s="5" t="n">
        <v>1</v>
      </c>
      <c r="M580" s="5" t="n">
        <v>3.919</v>
      </c>
      <c r="N580" s="5" t="n">
        <v>2.197</v>
      </c>
      <c r="O580" s="5" t="n">
        <v>3.376</v>
      </c>
      <c r="P580" s="5" t="n">
        <v>7.295</v>
      </c>
      <c r="Q580" s="5" t="n">
        <v>0</v>
      </c>
      <c r="R580" s="5" t="n">
        <v>1</v>
      </c>
      <c r="S580" s="5" t="n">
        <v>6.18</v>
      </c>
      <c r="T580" s="5" t="n">
        <v>4.395</v>
      </c>
      <c r="U580" s="5" t="n">
        <v>3.617</v>
      </c>
      <c r="V580" s="5" t="n">
        <v>11.082</v>
      </c>
      <c r="W580" s="5" t="n">
        <v>0.15</v>
      </c>
      <c r="X580" s="5" t="n">
        <v>1</v>
      </c>
      <c r="Y580" s="5" t="n">
        <v>9.112</v>
      </c>
      <c r="Z580" s="5" t="n">
        <v>1.021</v>
      </c>
      <c r="AA580" s="5" t="n">
        <v>0.12</v>
      </c>
      <c r="AB580" s="5" t="n">
        <v>9.231999999999999</v>
      </c>
      <c r="AC580" s="5" t="n">
        <v>0</v>
      </c>
      <c r="AD580" s="5" t="n">
        <v>1</v>
      </c>
      <c r="AE580" s="5" t="n">
        <v>9.183999999999999</v>
      </c>
      <c r="AF580" s="5" t="n">
        <v>1.829</v>
      </c>
      <c r="AG580" s="5" t="n">
        <v>0.048</v>
      </c>
      <c r="AH580" s="5" t="n">
        <v>9.231999999999999</v>
      </c>
      <c r="AI580" s="5" t="n">
        <v>0</v>
      </c>
      <c r="AJ580" s="5" t="n">
        <v>1</v>
      </c>
      <c r="AK580" s="5" t="n">
        <v>26.435</v>
      </c>
      <c r="AL580" s="5" t="n">
        <v>13.095</v>
      </c>
      <c r="AM580" s="5" t="n">
        <v>-1.395</v>
      </c>
      <c r="AN580" s="5" t="n">
        <v>28.795</v>
      </c>
      <c r="AO580" s="5" t="n">
        <v>0.15</v>
      </c>
      <c r="AP580" s="5" t="n">
        <v>1</v>
      </c>
      <c r="AQ580" s="5" t="n">
        <v>0.749</v>
      </c>
      <c r="AR580" s="5" t="n">
        <v>0.129</v>
      </c>
      <c r="AS580" s="5" t="n">
        <v>0.623</v>
      </c>
      <c r="AT580" s="5" t="n">
        <v>1.577</v>
      </c>
      <c r="AU580" s="5" t="n">
        <v>0.15</v>
      </c>
      <c r="AV580" s="5" t="n">
        <v>1</v>
      </c>
      <c r="AW580" s="5" t="n">
        <v>0.783</v>
      </c>
      <c r="AX580" s="5" t="n">
        <v>0.129</v>
      </c>
      <c r="AY580" s="5" t="n">
        <v>0.31</v>
      </c>
      <c r="AZ580" s="5" t="n">
        <v>1.257</v>
      </c>
      <c r="BA580" s="5" t="n">
        <v>0.15</v>
      </c>
      <c r="BB580" s="5" t="n">
        <v>1</v>
      </c>
      <c r="BC580" s="5" t="n">
        <v>0.527</v>
      </c>
      <c r="BD580" s="5" t="n">
        <v>0.129</v>
      </c>
      <c r="BE580" s="5" t="n">
        <v>0.577</v>
      </c>
      <c r="BF580" s="5" t="n">
        <v>1.271</v>
      </c>
      <c r="BG580" s="5" t="n">
        <v>0.15</v>
      </c>
      <c r="BH580" s="5" t="n">
        <v>1</v>
      </c>
      <c r="BI580" s="5" t="n">
        <v>0.64</v>
      </c>
      <c r="BJ580" s="5" t="n">
        <v>0.129</v>
      </c>
      <c r="BK580" s="5" t="n">
        <v>-0.031</v>
      </c>
      <c r="BL580" s="5" t="n">
        <v>0.7</v>
      </c>
      <c r="BM580" s="5" t="n">
        <v>0.15</v>
      </c>
      <c r="BN580" s="5" t="n">
        <v>1</v>
      </c>
      <c r="BO580" s="5" t="n">
        <v>0</v>
      </c>
      <c r="BP580" s="5" t="n">
        <v>0</v>
      </c>
      <c r="BQ580" s="5" t="n">
        <v>0.098</v>
      </c>
      <c r="BR580" s="5" t="n">
        <v>0</v>
      </c>
      <c r="BS580" s="5" t="n">
        <v>1</v>
      </c>
      <c r="BT580" s="5" t="n">
        <v>0</v>
      </c>
      <c r="BU580" s="5" t="n">
        <v>0</v>
      </c>
      <c r="BV580" s="5" t="n">
        <v>0.188</v>
      </c>
      <c r="BW580" s="5" t="n">
        <v>0.15</v>
      </c>
      <c r="BX580" s="5" t="n">
        <v>0.667</v>
      </c>
      <c r="BY580" s="5" t="n">
        <v>13.254</v>
      </c>
      <c r="BZ580" s="5" t="n">
        <v>0</v>
      </c>
      <c r="CA580" s="5" t="n">
        <v>13.254</v>
      </c>
      <c r="CB580" s="5" t="n">
        <v>0</v>
      </c>
      <c r="CC580" s="5" t="n">
        <v>87.07899999999999</v>
      </c>
      <c r="CD580" s="5" t="n">
        <v>7.95</v>
      </c>
      <c r="CE580" s="5" t="n">
        <v>-7.863</v>
      </c>
      <c r="CF580" s="5" t="n">
        <v>91.098</v>
      </c>
      <c r="CG580" s="5" t="n">
        <v>0</v>
      </c>
      <c r="CH580" s="5" t="n">
        <v>1</v>
      </c>
      <c r="CI580" s="5" t="n">
        <v>0</v>
      </c>
      <c r="CJ580" s="5" t="n">
        <v>0</v>
      </c>
      <c r="CK580" s="5" t="n">
        <v>0</v>
      </c>
      <c r="CL580" s="5" t="n">
        <v>0</v>
      </c>
      <c r="CM580" s="5" t="n">
        <v>0</v>
      </c>
      <c r="CN580" s="5" t="n">
        <v>0</v>
      </c>
      <c r="CO580" s="5" t="n">
        <v>0</v>
      </c>
      <c r="CP580" s="5" t="n">
        <v>0.861</v>
      </c>
      <c r="CQ580" s="5" t="n">
        <v>1.348</v>
      </c>
      <c r="CR580" s="5" t="n">
        <v>0</v>
      </c>
      <c r="CS580" s="5" t="n">
        <v>5.669</v>
      </c>
      <c r="CT580" s="5" t="n">
        <v>4.484</v>
      </c>
      <c r="CU580" s="5" t="n">
        <v>12.529</v>
      </c>
    </row>
    <row r="581">
      <c r="A581" s="5" t="inlineStr">
        <is>
          <t>NZL2024</t>
        </is>
      </c>
      <c r="B581" s="5" t="inlineStr">
        <is>
          <t>NZL</t>
        </is>
      </c>
      <c r="C581" s="5" t="inlineStr">
        <is>
          <t>NZL</t>
        </is>
      </c>
      <c r="D581" s="5" t="inlineStr">
        <is>
          <t>New Zealand</t>
        </is>
      </c>
      <c r="E581" s="5" t="n">
        <v>2024</v>
      </c>
      <c r="F581" s="5" t="n">
        <v>0.15</v>
      </c>
      <c r="G581" s="5" t="n">
        <v>2.437</v>
      </c>
      <c r="H581" s="5" t="n">
        <v>0.754</v>
      </c>
      <c r="I581" s="5" t="n">
        <v>3.548</v>
      </c>
      <c r="J581" s="5" t="n">
        <v>5.986</v>
      </c>
      <c r="K581" s="5" t="n">
        <v>0</v>
      </c>
      <c r="L581" s="5" t="n">
        <v>1</v>
      </c>
      <c r="M581" s="5" t="n">
        <v>3.896</v>
      </c>
      <c r="N581" s="5" t="n">
        <v>2.262</v>
      </c>
      <c r="O581" s="5" t="n">
        <v>3.568</v>
      </c>
      <c r="P581" s="5" t="n">
        <v>7.463</v>
      </c>
      <c r="Q581" s="5" t="n">
        <v>0</v>
      </c>
      <c r="R581" s="5" t="n">
        <v>1</v>
      </c>
      <c r="S581" s="5" t="n">
        <v>6.208</v>
      </c>
      <c r="T581" s="5" t="n">
        <v>4.524</v>
      </c>
      <c r="U581" s="5" t="n">
        <v>3.855</v>
      </c>
      <c r="V581" s="5" t="n">
        <v>11.34</v>
      </c>
      <c r="W581" s="5" t="n">
        <v>0.15</v>
      </c>
      <c r="X581" s="5" t="n">
        <v>1</v>
      </c>
      <c r="Y581" s="5" t="n">
        <v>9.395</v>
      </c>
      <c r="Z581" s="5" t="n">
        <v>1.186</v>
      </c>
      <c r="AA581" s="5" t="n">
        <v>2.1</v>
      </c>
      <c r="AB581" s="5" t="n">
        <v>11.495</v>
      </c>
      <c r="AC581" s="5" t="n">
        <v>0</v>
      </c>
      <c r="AD581" s="5" t="n">
        <v>1</v>
      </c>
      <c r="AE581" s="5" t="n">
        <v>9.364000000000001</v>
      </c>
      <c r="AF581" s="5" t="n">
        <v>2.051</v>
      </c>
      <c r="AG581" s="5" t="n">
        <v>2.131</v>
      </c>
      <c r="AH581" s="5" t="n">
        <v>11.495</v>
      </c>
      <c r="AI581" s="5" t="n">
        <v>0</v>
      </c>
      <c r="AJ581" s="5" t="n">
        <v>1</v>
      </c>
      <c r="AK581" s="5" t="n">
        <v>24.008</v>
      </c>
      <c r="AL581" s="5" t="n">
        <v>12.211</v>
      </c>
      <c r="AM581" s="5" t="n">
        <v>0.103</v>
      </c>
      <c r="AN581" s="5" t="n">
        <v>27.728</v>
      </c>
      <c r="AO581" s="5" t="n">
        <v>0.15</v>
      </c>
      <c r="AP581" s="5" t="n">
        <v>1</v>
      </c>
      <c r="AQ581" s="5" t="n">
        <v>0.72</v>
      </c>
      <c r="AR581" s="5" t="n">
        <v>0.132</v>
      </c>
      <c r="AS581" s="5" t="n">
        <v>0.677</v>
      </c>
      <c r="AT581" s="5" t="n">
        <v>1.606</v>
      </c>
      <c r="AU581" s="5" t="n">
        <v>0.15</v>
      </c>
      <c r="AV581" s="5" t="n">
        <v>1</v>
      </c>
      <c r="AW581" s="5" t="n">
        <v>0.734</v>
      </c>
      <c r="AX581" s="5" t="n">
        <v>0.132</v>
      </c>
      <c r="AY581" s="5" t="n">
        <v>0.312</v>
      </c>
      <c r="AZ581" s="5" t="n">
        <v>1.203</v>
      </c>
      <c r="BA581" s="5" t="n">
        <v>0.15</v>
      </c>
      <c r="BB581" s="5" t="n">
        <v>1</v>
      </c>
      <c r="BC581" s="5" t="n">
        <v>0.51</v>
      </c>
      <c r="BD581" s="5" t="n">
        <v>0.132</v>
      </c>
      <c r="BE581" s="5" t="n">
        <v>0.614</v>
      </c>
      <c r="BF581" s="5" t="n">
        <v>1.293</v>
      </c>
      <c r="BG581" s="5" t="n">
        <v>0.15</v>
      </c>
      <c r="BH581" s="5" t="n">
        <v>1</v>
      </c>
      <c r="BI581" s="5" t="n">
        <v>0.652</v>
      </c>
      <c r="BJ581" s="5" t="n">
        <v>0.132</v>
      </c>
      <c r="BK581" s="5" t="n">
        <v>-0.033</v>
      </c>
      <c r="BL581" s="5" t="n">
        <v>0.712</v>
      </c>
      <c r="BM581" s="5" t="n">
        <v>0.15</v>
      </c>
      <c r="BN581" s="5" t="n">
        <v>1</v>
      </c>
      <c r="BO581" s="5" t="n">
        <v>0</v>
      </c>
      <c r="BP581" s="5" t="n">
        <v>0</v>
      </c>
      <c r="BQ581" s="5" t="n">
        <v>0.1</v>
      </c>
      <c r="BR581" s="5" t="n">
        <v>0</v>
      </c>
      <c r="BS581" s="5" t="n">
        <v>1</v>
      </c>
      <c r="BT581" s="5" t="n">
        <v>0</v>
      </c>
      <c r="BU581" s="5" t="n">
        <v>0</v>
      </c>
      <c r="BV581" s="5" t="n">
        <v>0.191</v>
      </c>
      <c r="BW581" s="5" t="n">
        <v>0.15</v>
      </c>
      <c r="BX581" s="5" t="n">
        <v>0.667</v>
      </c>
      <c r="BY581" s="5" t="n">
        <v>13.646</v>
      </c>
      <c r="BZ581" s="5" t="n">
        <v>0</v>
      </c>
      <c r="CA581" s="5" t="n">
        <v>13.646</v>
      </c>
      <c r="CB581" s="5" t="n">
        <v>0</v>
      </c>
      <c r="CC581" s="5" t="n">
        <v>86.38500000000001</v>
      </c>
      <c r="CD581" s="5" t="n">
        <v>7.95</v>
      </c>
      <c r="CE581" s="5" t="n">
        <v>-5.777</v>
      </c>
      <c r="CF581" s="5" t="n">
        <v>92.699</v>
      </c>
      <c r="CG581" s="5" t="n">
        <v>0</v>
      </c>
      <c r="CH581" s="5" t="n">
        <v>1</v>
      </c>
      <c r="CI581" s="5" t="n">
        <v>0</v>
      </c>
      <c r="CJ581" s="5" t="n">
        <v>0</v>
      </c>
      <c r="CK581" s="5" t="n">
        <v>0</v>
      </c>
      <c r="CL581" s="5" t="n">
        <v>0</v>
      </c>
      <c r="CM581" s="5" t="n">
        <v>0</v>
      </c>
      <c r="CN581" s="5" t="n">
        <v>0</v>
      </c>
      <c r="CO581" s="5" t="n">
        <v>0</v>
      </c>
      <c r="CP581" s="5" t="n">
        <v>0.861</v>
      </c>
      <c r="CQ581" s="5" t="n">
        <v>1.387</v>
      </c>
      <c r="CR581" s="5" t="n">
        <v>0</v>
      </c>
      <c r="CS581" s="5" t="n">
        <v>5.837</v>
      </c>
      <c r="CT581" s="5" t="n">
        <v>3.509</v>
      </c>
      <c r="CU581" s="5" t="n">
        <v>10.896</v>
      </c>
    </row>
    <row r="582">
      <c r="A582" s="5" t="inlineStr">
        <is>
          <t>NIC2021</t>
        </is>
      </c>
      <c r="B582" s="5" t="inlineStr">
        <is>
          <t>NIC</t>
        </is>
      </c>
      <c r="C582" s="5" t="inlineStr">
        <is>
          <t>NIC</t>
        </is>
      </c>
      <c r="D582" s="5" t="inlineStr">
        <is>
          <t>Nicaragua</t>
        </is>
      </c>
      <c r="E582" s="5" t="n">
        <v>2021</v>
      </c>
      <c r="F582" s="5" t="n">
        <v>0.15</v>
      </c>
      <c r="G582" s="5" t="n">
        <v>5.897</v>
      </c>
      <c r="H582" s="5" t="n">
        <v>1.143</v>
      </c>
      <c r="I582" s="5" t="n">
        <v>0</v>
      </c>
      <c r="J582" s="5" t="n">
        <v>5.897</v>
      </c>
      <c r="K582" s="5" t="n">
        <v>0</v>
      </c>
      <c r="L582" s="5" t="n">
        <v>1</v>
      </c>
      <c r="M582" s="5" t="n">
        <v>7.964</v>
      </c>
      <c r="N582" s="5" t="n">
        <v>3.43</v>
      </c>
      <c r="O582" s="5" t="n">
        <v>0</v>
      </c>
      <c r="P582" s="5" t="n">
        <v>7.964</v>
      </c>
      <c r="Q582" s="5" t="n">
        <v>0</v>
      </c>
      <c r="R582" s="5" t="n">
        <v>1</v>
      </c>
      <c r="S582" s="5" t="n">
        <v>11.613</v>
      </c>
      <c r="T582" s="5" t="n">
        <v>6.86</v>
      </c>
      <c r="U582" s="5" t="n">
        <v>0</v>
      </c>
      <c r="V582" s="5" t="n">
        <v>13.355</v>
      </c>
      <c r="W582" s="5" t="n">
        <v>0.15</v>
      </c>
      <c r="X582" s="5" t="n">
        <v>1</v>
      </c>
      <c r="Y582" s="5" t="n">
        <v>5.261</v>
      </c>
      <c r="Z582" s="5" t="n">
        <v>0.708</v>
      </c>
      <c r="AA582" s="5" t="n">
        <v>0</v>
      </c>
      <c r="AB582" s="5" t="n">
        <v>5.261</v>
      </c>
      <c r="AC582" s="5" t="n">
        <v>0</v>
      </c>
      <c r="AD582" s="5" t="n">
        <v>1</v>
      </c>
      <c r="AE582" s="5" t="n">
        <v>6.404</v>
      </c>
      <c r="AF582" s="5" t="n">
        <v>1.5</v>
      </c>
      <c r="AG582" s="5" t="n">
        <v>0</v>
      </c>
      <c r="AH582" s="5" t="n">
        <v>6.404</v>
      </c>
      <c r="AI582" s="5" t="n">
        <v>0</v>
      </c>
      <c r="AJ582" s="5" t="n">
        <v>1</v>
      </c>
      <c r="AK582" s="5" t="n">
        <v>13.264</v>
      </c>
      <c r="AL582" s="5" t="n">
        <v>7.127</v>
      </c>
      <c r="AM582" s="5" t="n">
        <v>0</v>
      </c>
      <c r="AN582" s="5" t="n">
        <v>15.253</v>
      </c>
      <c r="AO582" s="5" t="n">
        <v>0.15</v>
      </c>
      <c r="AP582" s="5" t="n">
        <v>1</v>
      </c>
      <c r="AQ582" s="5" t="n">
        <v>0.649</v>
      </c>
      <c r="AR582" s="5" t="n">
        <v>0.114</v>
      </c>
      <c r="AS582" s="5" t="n">
        <v>0.281</v>
      </c>
      <c r="AT582" s="5" t="n">
        <v>1.07</v>
      </c>
      <c r="AU582" s="5" t="n">
        <v>0.15</v>
      </c>
      <c r="AV582" s="5" t="n">
        <v>1</v>
      </c>
      <c r="AW582" s="5" t="n">
        <v>0.577</v>
      </c>
      <c r="AX582" s="5" t="n">
        <v>0.114</v>
      </c>
      <c r="AY582" s="5" t="n">
        <v>0.217</v>
      </c>
      <c r="AZ582" s="5" t="n">
        <v>0.913</v>
      </c>
      <c r="BA582" s="5" t="n">
        <v>0.15</v>
      </c>
      <c r="BB582" s="5" t="n">
        <v>1</v>
      </c>
      <c r="BC582" s="5" t="n">
        <v>0.458</v>
      </c>
      <c r="BD582" s="5" t="n">
        <v>0.114</v>
      </c>
      <c r="BE582" s="5" t="n">
        <v>0.08500000000000001</v>
      </c>
      <c r="BF582" s="5" t="n">
        <v>0.624</v>
      </c>
      <c r="BG582" s="5" t="n">
        <v>0.15</v>
      </c>
      <c r="BH582" s="5" t="n">
        <v>1</v>
      </c>
      <c r="BI582" s="5" t="n">
        <v>0.491</v>
      </c>
      <c r="BJ582" s="5" t="n">
        <v>0.114</v>
      </c>
      <c r="BK582" s="5" t="n">
        <v>0.292</v>
      </c>
      <c r="BL582" s="5" t="n">
        <v>0.901</v>
      </c>
      <c r="BM582" s="5" t="n">
        <v>0.15</v>
      </c>
      <c r="BN582" s="5" t="n">
        <v>1</v>
      </c>
      <c r="BO582" s="5" t="n">
        <v>0</v>
      </c>
      <c r="BP582" s="5" t="n">
        <v>0</v>
      </c>
      <c r="BQ582" s="5" t="n">
        <v>0.179</v>
      </c>
      <c r="BR582" s="5" t="n">
        <v>0</v>
      </c>
      <c r="BS582" s="5" t="n">
        <v>0.667</v>
      </c>
      <c r="BT582" s="5" t="n">
        <v>0</v>
      </c>
      <c r="BU582" s="5" t="n">
        <v>0</v>
      </c>
      <c r="BV582" s="5" t="n">
        <v>0.179</v>
      </c>
      <c r="BW582" s="5" t="n">
        <v>0.15</v>
      </c>
      <c r="BX582" s="5" t="n">
        <v>0.833</v>
      </c>
      <c r="BY582" s="5" t="n">
        <v>11.787</v>
      </c>
      <c r="BZ582" s="5" t="n">
        <v>0</v>
      </c>
      <c r="CA582" s="5" t="n">
        <v>11.787</v>
      </c>
      <c r="CB582" s="5" t="n">
        <v>0</v>
      </c>
      <c r="CC582" s="5" t="n">
        <v>78.125</v>
      </c>
      <c r="CD582" s="5" t="n">
        <v>7.95</v>
      </c>
      <c r="CE582" s="5" t="n">
        <v>1.58</v>
      </c>
      <c r="CF582" s="5" t="n">
        <v>91.66</v>
      </c>
      <c r="CG582" s="5" t="n">
        <v>0.15</v>
      </c>
      <c r="CH582" s="5" t="n">
        <v>1</v>
      </c>
      <c r="CI582" s="5" t="n">
        <v>0</v>
      </c>
      <c r="CJ582" s="5" t="n">
        <v>0</v>
      </c>
      <c r="CK582" s="5" t="n">
        <v>0</v>
      </c>
      <c r="CL582" s="5" t="n">
        <v>0</v>
      </c>
      <c r="CM582" s="5" t="n">
        <v>0</v>
      </c>
      <c r="CN582" s="5" t="n">
        <v>0</v>
      </c>
      <c r="CO582" s="5" t="n">
        <v>0</v>
      </c>
      <c r="CP582" s="5" t="n">
        <v>0</v>
      </c>
      <c r="CQ582" s="5" t="n">
        <v>1.198</v>
      </c>
      <c r="CR582" s="5" t="n">
        <v>0</v>
      </c>
      <c r="CS582" s="5" t="n">
        <v>4.776</v>
      </c>
      <c r="CT582" s="5" t="n">
        <v>4.753</v>
      </c>
      <c r="CU582" s="5" t="n">
        <v>15.983</v>
      </c>
    </row>
    <row r="583">
      <c r="A583" s="5" t="inlineStr">
        <is>
          <t>NIC2022</t>
        </is>
      </c>
      <c r="B583" s="5" t="inlineStr">
        <is>
          <t>NIC</t>
        </is>
      </c>
      <c r="C583" s="5" t="inlineStr">
        <is>
          <t>NIC</t>
        </is>
      </c>
      <c r="D583" s="5" t="inlineStr">
        <is>
          <t>Nicaragua</t>
        </is>
      </c>
      <c r="E583" s="5" t="n">
        <v>2022</v>
      </c>
      <c r="F583" s="5" t="n">
        <v>0.15</v>
      </c>
      <c r="G583" s="5" t="n">
        <v>11.72</v>
      </c>
      <c r="H583" s="5" t="n">
        <v>1.235</v>
      </c>
      <c r="I583" s="5" t="n">
        <v>0</v>
      </c>
      <c r="J583" s="5" t="n">
        <v>11.72</v>
      </c>
      <c r="K583" s="5" t="n">
        <v>0</v>
      </c>
      <c r="L583" s="5" t="n">
        <v>1</v>
      </c>
      <c r="M583" s="5" t="n">
        <v>9.782999999999999</v>
      </c>
      <c r="N583" s="5" t="n">
        <v>3.704</v>
      </c>
      <c r="O583" s="5" t="n">
        <v>0</v>
      </c>
      <c r="P583" s="5" t="n">
        <v>9.782999999999999</v>
      </c>
      <c r="Q583" s="5" t="n">
        <v>0</v>
      </c>
      <c r="R583" s="5" t="n">
        <v>1</v>
      </c>
      <c r="S583" s="5" t="n">
        <v>17.893</v>
      </c>
      <c r="T583" s="5" t="n">
        <v>7.408</v>
      </c>
      <c r="U583" s="5" t="n">
        <v>0.199</v>
      </c>
      <c r="V583" s="5" t="n">
        <v>20.577</v>
      </c>
      <c r="W583" s="5" t="n">
        <v>0.15</v>
      </c>
      <c r="X583" s="5" t="n">
        <v>1</v>
      </c>
      <c r="Y583" s="5" t="n">
        <v>5.681</v>
      </c>
      <c r="Z583" s="5" t="n">
        <v>0.764</v>
      </c>
      <c r="AA583" s="5" t="n">
        <v>0</v>
      </c>
      <c r="AB583" s="5" t="n">
        <v>5.681</v>
      </c>
      <c r="AC583" s="5" t="n">
        <v>0</v>
      </c>
      <c r="AD583" s="5" t="n">
        <v>1</v>
      </c>
      <c r="AE583" s="5" t="n">
        <v>6.916</v>
      </c>
      <c r="AF583" s="5" t="n">
        <v>1.619</v>
      </c>
      <c r="AG583" s="5" t="n">
        <v>0</v>
      </c>
      <c r="AH583" s="5" t="n">
        <v>6.916</v>
      </c>
      <c r="AI583" s="5" t="n">
        <v>0</v>
      </c>
      <c r="AJ583" s="5" t="n">
        <v>1</v>
      </c>
      <c r="AK583" s="5" t="n">
        <v>14.324</v>
      </c>
      <c r="AL583" s="5" t="n">
        <v>7.697</v>
      </c>
      <c r="AM583" s="5" t="n">
        <v>0.159</v>
      </c>
      <c r="AN583" s="5" t="n">
        <v>16.472</v>
      </c>
      <c r="AO583" s="5" t="n">
        <v>0.15</v>
      </c>
      <c r="AP583" s="5" t="n">
        <v>1</v>
      </c>
      <c r="AQ583" s="5" t="n">
        <v>0.896</v>
      </c>
      <c r="AR583" s="5" t="n">
        <v>0.123</v>
      </c>
      <c r="AS583" s="5" t="n">
        <v>0.234</v>
      </c>
      <c r="AT583" s="5" t="n">
        <v>1.3</v>
      </c>
      <c r="AU583" s="5" t="n">
        <v>0.15</v>
      </c>
      <c r="AV583" s="5" t="n">
        <v>1</v>
      </c>
      <c r="AW583" s="5" t="n">
        <v>0.89</v>
      </c>
      <c r="AX583" s="5" t="n">
        <v>0.123</v>
      </c>
      <c r="AY583" s="5" t="n">
        <v>0.134</v>
      </c>
      <c r="AZ583" s="5" t="n">
        <v>1.178</v>
      </c>
      <c r="BA583" s="5" t="n">
        <v>0.15</v>
      </c>
      <c r="BB583" s="5" t="n">
        <v>1</v>
      </c>
      <c r="BC583" s="5" t="n">
        <v>0.62</v>
      </c>
      <c r="BD583" s="5" t="n">
        <v>0.123</v>
      </c>
      <c r="BE583" s="5" t="n">
        <v>-0.044</v>
      </c>
      <c r="BF583" s="5" t="n">
        <v>0.663</v>
      </c>
      <c r="BG583" s="5" t="n">
        <v>0.15</v>
      </c>
      <c r="BH583" s="5" t="n">
        <v>1</v>
      </c>
      <c r="BI583" s="5" t="n">
        <v>0.608</v>
      </c>
      <c r="BJ583" s="5" t="n">
        <v>0.123</v>
      </c>
      <c r="BK583" s="5" t="n">
        <v>0.597</v>
      </c>
      <c r="BL583" s="5" t="n">
        <v>1.386</v>
      </c>
      <c r="BM583" s="5" t="n">
        <v>0.15</v>
      </c>
      <c r="BN583" s="5" t="n">
        <v>1</v>
      </c>
      <c r="BO583" s="5" t="n">
        <v>0</v>
      </c>
      <c r="BP583" s="5" t="n">
        <v>0</v>
      </c>
      <c r="BQ583" s="5" t="n">
        <v>0.179</v>
      </c>
      <c r="BR583" s="5" t="n">
        <v>0</v>
      </c>
      <c r="BS583" s="5" t="n">
        <v>0.667</v>
      </c>
      <c r="BT583" s="5" t="n">
        <v>0</v>
      </c>
      <c r="BU583" s="5" t="n">
        <v>0</v>
      </c>
      <c r="BV583" s="5" t="n">
        <v>0.177</v>
      </c>
      <c r="BW583" s="5" t="n">
        <v>0.15</v>
      </c>
      <c r="BX583" s="5" t="n">
        <v>0.833</v>
      </c>
      <c r="BY583" s="5" t="n">
        <v>12.729</v>
      </c>
      <c r="BZ583" s="5" t="n">
        <v>0</v>
      </c>
      <c r="CA583" s="5" t="n">
        <v>12.729</v>
      </c>
      <c r="CB583" s="5" t="n">
        <v>0</v>
      </c>
      <c r="CC583" s="5" t="n">
        <v>97.90000000000001</v>
      </c>
      <c r="CD583" s="5" t="n">
        <v>7.95</v>
      </c>
      <c r="CE583" s="5" t="n">
        <v>1.027</v>
      </c>
      <c r="CF583" s="5" t="n">
        <v>112.517</v>
      </c>
      <c r="CG583" s="5" t="n">
        <v>0.15</v>
      </c>
      <c r="CH583" s="5" t="n">
        <v>1</v>
      </c>
      <c r="CI583" s="5" t="n">
        <v>0</v>
      </c>
      <c r="CJ583" s="5" t="n">
        <v>0</v>
      </c>
      <c r="CK583" s="5" t="n">
        <v>0</v>
      </c>
      <c r="CL583" s="5" t="n">
        <v>0</v>
      </c>
      <c r="CM583" s="5" t="n">
        <v>0</v>
      </c>
      <c r="CN583" s="5" t="n">
        <v>0</v>
      </c>
      <c r="CO583" s="5" t="n">
        <v>0</v>
      </c>
      <c r="CP583" s="5" t="n">
        <v>0</v>
      </c>
      <c r="CQ583" s="5" t="n">
        <v>1.294</v>
      </c>
      <c r="CR583" s="5" t="n">
        <v>0</v>
      </c>
      <c r="CS583" s="5" t="n">
        <v>5.158</v>
      </c>
      <c r="CT583" s="5" t="n">
        <v>10.485</v>
      </c>
      <c r="CU583" s="5" t="n">
        <v>29.494</v>
      </c>
    </row>
    <row r="584">
      <c r="A584" s="5" t="inlineStr">
        <is>
          <t>NIC2023</t>
        </is>
      </c>
      <c r="B584" s="5" t="inlineStr">
        <is>
          <t>NIC</t>
        </is>
      </c>
      <c r="C584" s="5" t="inlineStr">
        <is>
          <t>NIC</t>
        </is>
      </c>
      <c r="D584" s="5" t="inlineStr">
        <is>
          <t>Nicaragua</t>
        </is>
      </c>
      <c r="E584" s="5" t="n">
        <v>2023</v>
      </c>
      <c r="F584" s="5" t="n">
        <v>0.15</v>
      </c>
      <c r="G584" s="5" t="n">
        <v>6.147</v>
      </c>
      <c r="H584" s="5" t="n">
        <v>1.286</v>
      </c>
      <c r="I584" s="5" t="n">
        <v>0</v>
      </c>
      <c r="J584" s="5" t="n">
        <v>6.147</v>
      </c>
      <c r="K584" s="5" t="n">
        <v>0</v>
      </c>
      <c r="L584" s="5" t="n">
        <v>1</v>
      </c>
      <c r="M584" s="5" t="n">
        <v>7.886</v>
      </c>
      <c r="N584" s="5" t="n">
        <v>3.857</v>
      </c>
      <c r="O584" s="5" t="n">
        <v>0</v>
      </c>
      <c r="P584" s="5" t="n">
        <v>7.886</v>
      </c>
      <c r="Q584" s="5" t="n">
        <v>0</v>
      </c>
      <c r="R584" s="5" t="n">
        <v>1</v>
      </c>
      <c r="S584" s="5" t="n">
        <v>12.575</v>
      </c>
      <c r="T584" s="5" t="n">
        <v>7.714</v>
      </c>
      <c r="U584" s="5" t="n">
        <v>0.209</v>
      </c>
      <c r="V584" s="5" t="n">
        <v>14.461</v>
      </c>
      <c r="W584" s="5" t="n">
        <v>0.15</v>
      </c>
      <c r="X584" s="5" t="n">
        <v>1</v>
      </c>
      <c r="Y584" s="5" t="n">
        <v>5.916</v>
      </c>
      <c r="Z584" s="5" t="n">
        <v>0.796</v>
      </c>
      <c r="AA584" s="5" t="n">
        <v>0</v>
      </c>
      <c r="AB584" s="5" t="n">
        <v>5.916</v>
      </c>
      <c r="AC584" s="5" t="n">
        <v>0</v>
      </c>
      <c r="AD584" s="5" t="n">
        <v>1</v>
      </c>
      <c r="AE584" s="5" t="n">
        <v>7.201</v>
      </c>
      <c r="AF584" s="5" t="n">
        <v>1.686</v>
      </c>
      <c r="AG584" s="5" t="n">
        <v>0</v>
      </c>
      <c r="AH584" s="5" t="n">
        <v>7.201</v>
      </c>
      <c r="AI584" s="5" t="n">
        <v>0</v>
      </c>
      <c r="AJ584" s="5" t="n">
        <v>1</v>
      </c>
      <c r="AK584" s="5" t="n">
        <v>14.915</v>
      </c>
      <c r="AL584" s="5" t="n">
        <v>8.013999999999999</v>
      </c>
      <c r="AM584" s="5" t="n">
        <v>0.248</v>
      </c>
      <c r="AN584" s="5" t="n">
        <v>17.152</v>
      </c>
      <c r="AO584" s="5" t="n">
        <v>0.15</v>
      </c>
      <c r="AP584" s="5" t="n">
        <v>1</v>
      </c>
      <c r="AQ584" s="5" t="n">
        <v>0.791</v>
      </c>
      <c r="AR584" s="5" t="n">
        <v>0.129</v>
      </c>
      <c r="AS584" s="5" t="n">
        <v>0.345</v>
      </c>
      <c r="AT584" s="5" t="n">
        <v>1.306</v>
      </c>
      <c r="AU584" s="5" t="n">
        <v>0.15</v>
      </c>
      <c r="AV584" s="5" t="n">
        <v>1</v>
      </c>
      <c r="AW584" s="5" t="n">
        <v>0.618</v>
      </c>
      <c r="AX584" s="5" t="n">
        <v>0.129</v>
      </c>
      <c r="AY584" s="5" t="n">
        <v>0.423</v>
      </c>
      <c r="AZ584" s="5" t="n">
        <v>1.197</v>
      </c>
      <c r="BA584" s="5" t="n">
        <v>0.15</v>
      </c>
      <c r="BB584" s="5" t="n">
        <v>1</v>
      </c>
      <c r="BC584" s="5" t="n">
        <v>0.554</v>
      </c>
      <c r="BD584" s="5" t="n">
        <v>0.129</v>
      </c>
      <c r="BE584" s="5" t="n">
        <v>0.017</v>
      </c>
      <c r="BF584" s="5" t="n">
        <v>0.657</v>
      </c>
      <c r="BG584" s="5" t="n">
        <v>0.15</v>
      </c>
      <c r="BH584" s="5" t="n">
        <v>1</v>
      </c>
      <c r="BI584" s="5" t="n">
        <v>0.5570000000000001</v>
      </c>
      <c r="BJ584" s="5" t="n">
        <v>0.129</v>
      </c>
      <c r="BK584" s="5" t="n">
        <v>0.651</v>
      </c>
      <c r="BL584" s="5" t="n">
        <v>1.389</v>
      </c>
      <c r="BM584" s="5" t="n">
        <v>0.15</v>
      </c>
      <c r="BN584" s="5" t="n">
        <v>1</v>
      </c>
      <c r="BO584" s="5" t="n">
        <v>0</v>
      </c>
      <c r="BP584" s="5" t="n">
        <v>0</v>
      </c>
      <c r="BQ584" s="5" t="n">
        <v>0.176</v>
      </c>
      <c r="BR584" s="5" t="n">
        <v>0</v>
      </c>
      <c r="BS584" s="5" t="n">
        <v>0.667</v>
      </c>
      <c r="BT584" s="5" t="n">
        <v>0</v>
      </c>
      <c r="BU584" s="5" t="n">
        <v>0</v>
      </c>
      <c r="BV584" s="5" t="n">
        <v>0.174</v>
      </c>
      <c r="BW584" s="5" t="n">
        <v>0.15</v>
      </c>
      <c r="BX584" s="5" t="n">
        <v>0.833</v>
      </c>
      <c r="BY584" s="5" t="n">
        <v>13.254</v>
      </c>
      <c r="BZ584" s="5" t="n">
        <v>0</v>
      </c>
      <c r="CA584" s="5" t="n">
        <v>13.254</v>
      </c>
      <c r="CB584" s="5" t="n">
        <v>0</v>
      </c>
      <c r="CC584" s="5" t="n">
        <v>83.248</v>
      </c>
      <c r="CD584" s="5" t="n">
        <v>7.95</v>
      </c>
      <c r="CE584" s="5" t="n">
        <v>3.799</v>
      </c>
      <c r="CF584" s="5" t="n">
        <v>98.46899999999999</v>
      </c>
      <c r="CG584" s="5" t="n">
        <v>0.15</v>
      </c>
      <c r="CH584" s="5" t="n">
        <v>1</v>
      </c>
      <c r="CI584" s="5" t="n">
        <v>0</v>
      </c>
      <c r="CJ584" s="5" t="n">
        <v>0</v>
      </c>
      <c r="CK584" s="5" t="n">
        <v>0</v>
      </c>
      <c r="CL584" s="5" t="n">
        <v>0</v>
      </c>
      <c r="CM584" s="5" t="n">
        <v>0</v>
      </c>
      <c r="CN584" s="5" t="n">
        <v>0</v>
      </c>
      <c r="CO584" s="5" t="n">
        <v>0</v>
      </c>
      <c r="CP584" s="5" t="n">
        <v>0</v>
      </c>
      <c r="CQ584" s="5" t="n">
        <v>1.348</v>
      </c>
      <c r="CR584" s="5" t="n">
        <v>0</v>
      </c>
      <c r="CS584" s="5" t="n">
        <v>5.37</v>
      </c>
      <c r="CT584" s="5" t="n">
        <v>4.861</v>
      </c>
      <c r="CU584" s="5" t="n">
        <v>11.192</v>
      </c>
    </row>
    <row r="585">
      <c r="A585" s="5" t="inlineStr">
        <is>
          <t>NIC2024</t>
        </is>
      </c>
      <c r="B585" s="5" t="inlineStr">
        <is>
          <t>NIC</t>
        </is>
      </c>
      <c r="C585" s="5" t="inlineStr">
        <is>
          <t>NIC</t>
        </is>
      </c>
      <c r="D585" s="5" t="inlineStr">
        <is>
          <t>Nicaragua</t>
        </is>
      </c>
      <c r="E585" s="5" t="n">
        <v>2024</v>
      </c>
      <c r="F585" s="5" t="n">
        <v>0.15</v>
      </c>
      <c r="G585" s="5" t="n">
        <v>5.575</v>
      </c>
      <c r="H585" s="5" t="n">
        <v>1.324</v>
      </c>
      <c r="I585" s="5" t="n">
        <v>0</v>
      </c>
      <c r="J585" s="5" t="n">
        <v>5.575</v>
      </c>
      <c r="K585" s="5" t="n">
        <v>0</v>
      </c>
      <c r="L585" s="5" t="n">
        <v>1</v>
      </c>
      <c r="M585" s="5" t="n">
        <v>7.124</v>
      </c>
      <c r="N585" s="5" t="n">
        <v>3.971</v>
      </c>
      <c r="O585" s="5" t="n">
        <v>0</v>
      </c>
      <c r="P585" s="5" t="n">
        <v>7.124</v>
      </c>
      <c r="Q585" s="5" t="n">
        <v>0</v>
      </c>
      <c r="R585" s="5" t="n">
        <v>1</v>
      </c>
      <c r="S585" s="5" t="n">
        <v>12.193</v>
      </c>
      <c r="T585" s="5" t="n">
        <v>7.942</v>
      </c>
      <c r="U585" s="5" t="n">
        <v>0.249</v>
      </c>
      <c r="V585" s="5" t="n">
        <v>14.022</v>
      </c>
      <c r="W585" s="5" t="n">
        <v>0.15</v>
      </c>
      <c r="X585" s="5" t="n">
        <v>1</v>
      </c>
      <c r="Y585" s="5" t="n">
        <v>6.09</v>
      </c>
      <c r="Z585" s="5" t="n">
        <v>0.819</v>
      </c>
      <c r="AA585" s="5" t="n">
        <v>0</v>
      </c>
      <c r="AB585" s="5" t="n">
        <v>6.09</v>
      </c>
      <c r="AC585" s="5" t="n">
        <v>0</v>
      </c>
      <c r="AD585" s="5" t="n">
        <v>1</v>
      </c>
      <c r="AE585" s="5" t="n">
        <v>7.414</v>
      </c>
      <c r="AF585" s="5" t="n">
        <v>1.736</v>
      </c>
      <c r="AG585" s="5" t="n">
        <v>0</v>
      </c>
      <c r="AH585" s="5" t="n">
        <v>7.414</v>
      </c>
      <c r="AI585" s="5" t="n">
        <v>0</v>
      </c>
      <c r="AJ585" s="5" t="n">
        <v>1</v>
      </c>
      <c r="AK585" s="5" t="n">
        <v>15.355</v>
      </c>
      <c r="AL585" s="5" t="n">
        <v>8.250999999999999</v>
      </c>
      <c r="AM585" s="5" t="n">
        <v>0.314</v>
      </c>
      <c r="AN585" s="5" t="n">
        <v>17.659</v>
      </c>
      <c r="AO585" s="5" t="n">
        <v>0.15</v>
      </c>
      <c r="AP585" s="5" t="n">
        <v>1</v>
      </c>
      <c r="AQ585" s="5" t="n">
        <v>0.756</v>
      </c>
      <c r="AR585" s="5" t="n">
        <v>0.132</v>
      </c>
      <c r="AS585" s="5" t="n">
        <v>0.381</v>
      </c>
      <c r="AT585" s="5" t="n">
        <v>1.308</v>
      </c>
      <c r="AU585" s="5" t="n">
        <v>0.15</v>
      </c>
      <c r="AV585" s="5" t="n">
        <v>1</v>
      </c>
      <c r="AW585" s="5" t="n">
        <v>0.655</v>
      </c>
      <c r="AX585" s="5" t="n">
        <v>0.132</v>
      </c>
      <c r="AY585" s="5" t="n">
        <v>0.387</v>
      </c>
      <c r="AZ585" s="5" t="n">
        <v>1.199</v>
      </c>
      <c r="BA585" s="5" t="n">
        <v>0.15</v>
      </c>
      <c r="BB585" s="5" t="n">
        <v>1</v>
      </c>
      <c r="BC585" s="5" t="n">
        <v>0.534</v>
      </c>
      <c r="BD585" s="5" t="n">
        <v>0.132</v>
      </c>
      <c r="BE585" s="5" t="n">
        <v>0.036</v>
      </c>
      <c r="BF585" s="5" t="n">
        <v>0.655</v>
      </c>
      <c r="BG585" s="5" t="n">
        <v>0.15</v>
      </c>
      <c r="BH585" s="5" t="n">
        <v>1</v>
      </c>
      <c r="BI585" s="5" t="n">
        <v>0.5679999999999999</v>
      </c>
      <c r="BJ585" s="5" t="n">
        <v>0.132</v>
      </c>
      <c r="BK585" s="5" t="n">
        <v>0.591</v>
      </c>
      <c r="BL585" s="5" t="n">
        <v>1.333</v>
      </c>
      <c r="BM585" s="5" t="n">
        <v>0.15</v>
      </c>
      <c r="BN585" s="5" t="n">
        <v>1</v>
      </c>
      <c r="BO585" s="5" t="n">
        <v>0</v>
      </c>
      <c r="BP585" s="5" t="n">
        <v>0</v>
      </c>
      <c r="BQ585" s="5" t="n">
        <v>0.183</v>
      </c>
      <c r="BR585" s="5" t="n">
        <v>0</v>
      </c>
      <c r="BS585" s="5" t="n">
        <v>0.667</v>
      </c>
      <c r="BT585" s="5" t="n">
        <v>0</v>
      </c>
      <c r="BU585" s="5" t="n">
        <v>0</v>
      </c>
      <c r="BV585" s="5" t="n">
        <v>0.183</v>
      </c>
      <c r="BW585" s="5" t="n">
        <v>0.15</v>
      </c>
      <c r="BX585" s="5" t="n">
        <v>0.833</v>
      </c>
      <c r="BY585" s="5" t="n">
        <v>13.646</v>
      </c>
      <c r="BZ585" s="5" t="n">
        <v>0</v>
      </c>
      <c r="CA585" s="5" t="n">
        <v>13.646</v>
      </c>
      <c r="CB585" s="5" t="n">
        <v>0</v>
      </c>
      <c r="CC585" s="5" t="n">
        <v>82.58799999999999</v>
      </c>
      <c r="CD585" s="5" t="n">
        <v>7.95</v>
      </c>
      <c r="CE585" s="5" t="n">
        <v>4.599</v>
      </c>
      <c r="CF585" s="5" t="n">
        <v>98.258</v>
      </c>
      <c r="CG585" s="5" t="n">
        <v>0.15</v>
      </c>
      <c r="CH585" s="5" t="n">
        <v>1</v>
      </c>
      <c r="CI585" s="5" t="n">
        <v>0</v>
      </c>
      <c r="CJ585" s="5" t="n">
        <v>0</v>
      </c>
      <c r="CK585" s="5" t="n">
        <v>0</v>
      </c>
      <c r="CL585" s="5" t="n">
        <v>0</v>
      </c>
      <c r="CM585" s="5" t="n">
        <v>0</v>
      </c>
      <c r="CN585" s="5" t="n">
        <v>0</v>
      </c>
      <c r="CO585" s="5" t="n">
        <v>0</v>
      </c>
      <c r="CP585" s="5" t="n">
        <v>0</v>
      </c>
      <c r="CQ585" s="5" t="n">
        <v>1.387</v>
      </c>
      <c r="CR585" s="5" t="n">
        <v>0</v>
      </c>
      <c r="CS585" s="5" t="n">
        <v>5.529</v>
      </c>
      <c r="CT585" s="5" t="n">
        <v>4.251</v>
      </c>
      <c r="CU585" s="5" t="n">
        <v>10.123</v>
      </c>
    </row>
    <row r="586">
      <c r="A586" s="5" t="inlineStr">
        <is>
          <t>NER2021</t>
        </is>
      </c>
      <c r="B586" s="5" t="inlineStr">
        <is>
          <t>NER</t>
        </is>
      </c>
      <c r="C586" s="5" t="inlineStr">
        <is>
          <t>NER</t>
        </is>
      </c>
      <c r="D586" s="5" t="inlineStr">
        <is>
          <t>Niger</t>
        </is>
      </c>
      <c r="E586" s="5" t="n">
        <v>2021</v>
      </c>
      <c r="F586" s="5" t="n">
        <v>0.19</v>
      </c>
      <c r="G586" s="5" t="n">
        <v>1.77</v>
      </c>
      <c r="H586" s="5" t="n">
        <v>0.572</v>
      </c>
      <c r="I586" s="5" t="n">
        <v>0</v>
      </c>
      <c r="J586" s="5" t="n">
        <v>1.77</v>
      </c>
      <c r="K586" s="5" t="n">
        <v>0</v>
      </c>
      <c r="L586" s="5" t="n">
        <v>1</v>
      </c>
      <c r="M586" s="5" t="n">
        <v>2.913</v>
      </c>
      <c r="N586" s="5" t="n">
        <v>1.715</v>
      </c>
      <c r="O586" s="5" t="n">
        <v>0</v>
      </c>
      <c r="P586" s="5" t="n">
        <v>2.913</v>
      </c>
      <c r="Q586" s="5" t="n">
        <v>0</v>
      </c>
      <c r="R586" s="5" t="n">
        <v>1</v>
      </c>
      <c r="S586" s="5" t="n">
        <v>4.628</v>
      </c>
      <c r="T586" s="5" t="n">
        <v>3.43</v>
      </c>
      <c r="U586" s="5" t="n">
        <v>0</v>
      </c>
      <c r="V586" s="5" t="n">
        <v>5.508</v>
      </c>
      <c r="W586" s="5" t="n">
        <v>0.19</v>
      </c>
      <c r="X586" s="5" t="n">
        <v>1</v>
      </c>
      <c r="Y586" s="5" t="n">
        <v>5.347</v>
      </c>
      <c r="Z586" s="5" t="n">
        <v>0.393</v>
      </c>
      <c r="AA586" s="5" t="n">
        <v>0</v>
      </c>
      <c r="AB586" s="5" t="n">
        <v>5.347</v>
      </c>
      <c r="AC586" s="5" t="n">
        <v>0</v>
      </c>
      <c r="AD586" s="5" t="n">
        <v>1</v>
      </c>
      <c r="AE586" s="5" t="n">
        <v>5.919</v>
      </c>
      <c r="AF586" s="5" t="n">
        <v>0.8</v>
      </c>
      <c r="AG586" s="5" t="n">
        <v>0</v>
      </c>
      <c r="AH586" s="5" t="n">
        <v>5.919</v>
      </c>
      <c r="AI586" s="5" t="n">
        <v>0</v>
      </c>
      <c r="AJ586" s="5" t="n">
        <v>1</v>
      </c>
      <c r="AK586" s="5" t="n">
        <v>9.349</v>
      </c>
      <c r="AL586" s="5" t="n">
        <v>3.473</v>
      </c>
      <c r="AM586" s="5" t="n">
        <v>0</v>
      </c>
      <c r="AN586" s="5" t="n">
        <v>11.125</v>
      </c>
      <c r="AO586" s="5" t="n">
        <v>0.19</v>
      </c>
      <c r="AP586" s="5" t="n">
        <v>1</v>
      </c>
      <c r="AQ586" s="5" t="n">
        <v>0.619</v>
      </c>
      <c r="AR586" s="5" t="n">
        <v>0.114</v>
      </c>
      <c r="AS586" s="5" t="n">
        <v>0.199</v>
      </c>
      <c r="AT586" s="5" t="n">
        <v>0.974</v>
      </c>
      <c r="AU586" s="5" t="n">
        <v>0.19</v>
      </c>
      <c r="AV586" s="5" t="n">
        <v>1</v>
      </c>
      <c r="AW586" s="5" t="n">
        <v>0.599</v>
      </c>
      <c r="AX586" s="5" t="n">
        <v>0.114</v>
      </c>
      <c r="AY586" s="5" t="n">
        <v>0.367</v>
      </c>
      <c r="AZ586" s="5" t="n">
        <v>1.151</v>
      </c>
      <c r="BA586" s="5" t="n">
        <v>0.19</v>
      </c>
      <c r="BB586" s="5" t="n">
        <v>1</v>
      </c>
      <c r="BC586" s="5" t="n">
        <v>0.439</v>
      </c>
      <c r="BD586" s="5" t="n">
        <v>0.114</v>
      </c>
      <c r="BE586" s="5" t="n">
        <v>-0.2</v>
      </c>
      <c r="BF586" s="5" t="n">
        <v>0.285</v>
      </c>
      <c r="BG586" s="5" t="n">
        <v>0</v>
      </c>
      <c r="BH586" s="5" t="n">
        <v>0</v>
      </c>
      <c r="BI586" s="5" t="n">
        <v>0.505</v>
      </c>
      <c r="BJ586" s="5" t="n">
        <v>0.114</v>
      </c>
      <c r="BK586" s="5" t="n">
        <v>0.247</v>
      </c>
      <c r="BL586" s="5" t="n">
        <v>0.895</v>
      </c>
      <c r="BM586" s="5" t="n">
        <v>0.19</v>
      </c>
      <c r="BN586" s="5" t="n">
        <v>1</v>
      </c>
      <c r="BO586" s="5" t="n">
        <v>0</v>
      </c>
      <c r="BP586" s="5" t="n">
        <v>0</v>
      </c>
      <c r="BQ586" s="5" t="n">
        <v>0.131</v>
      </c>
      <c r="BR586" s="5" t="n">
        <v>0</v>
      </c>
      <c r="BS586" s="5" t="n">
        <v>0.167</v>
      </c>
      <c r="BT586" s="5" t="n">
        <v>0</v>
      </c>
      <c r="BU586" s="5" t="n">
        <v>0</v>
      </c>
      <c r="BV586" s="5" t="n">
        <v>0.155</v>
      </c>
      <c r="BW586" s="5" t="n">
        <v>0.19</v>
      </c>
      <c r="BX586" s="5" t="n">
        <v>0.167</v>
      </c>
      <c r="BY586" s="5" t="n">
        <v>11.787</v>
      </c>
      <c r="BZ586" s="5" t="n">
        <v>0</v>
      </c>
      <c r="CA586" s="5" t="n">
        <v>11.787</v>
      </c>
      <c r="CB586" s="5" t="n">
        <v>0</v>
      </c>
      <c r="CC586" s="5" t="n">
        <v>78.125</v>
      </c>
      <c r="CD586" s="5" t="n">
        <v>7.95</v>
      </c>
      <c r="CE586" s="5" t="n">
        <v>41.386</v>
      </c>
      <c r="CF586" s="5" t="n">
        <v>142.218</v>
      </c>
      <c r="CG586" s="5" t="n">
        <v>0.19</v>
      </c>
      <c r="CH586" s="5" t="n">
        <v>1</v>
      </c>
      <c r="CI586" s="5" t="n">
        <v>0</v>
      </c>
      <c r="CJ586" s="5" t="n">
        <v>0</v>
      </c>
      <c r="CK586" s="5" t="n">
        <v>0</v>
      </c>
      <c r="CL586" s="5" t="n">
        <v>0</v>
      </c>
      <c r="CM586" s="5" t="n">
        <v>0</v>
      </c>
      <c r="CN586" s="5" t="n">
        <v>0</v>
      </c>
      <c r="CO586" s="5" t="n">
        <v>0</v>
      </c>
      <c r="CP586" s="5" t="n">
        <v>1</v>
      </c>
      <c r="CQ586" s="5" t="n">
        <v>1.198</v>
      </c>
      <c r="CR586" s="5" t="n">
        <v>1</v>
      </c>
      <c r="CS586" s="5" t="n">
        <v>4.776</v>
      </c>
      <c r="CT586" s="5" t="n">
        <v>4.753</v>
      </c>
      <c r="CU586" s="5" t="n">
        <v>15.162</v>
      </c>
    </row>
    <row r="587">
      <c r="A587" s="5" t="inlineStr">
        <is>
          <t>NER2022</t>
        </is>
      </c>
      <c r="B587" s="5" t="inlineStr">
        <is>
          <t>NER</t>
        </is>
      </c>
      <c r="C587" s="5" t="inlineStr">
        <is>
          <t>NER</t>
        </is>
      </c>
      <c r="D587" s="5" t="inlineStr">
        <is>
          <t>Niger</t>
        </is>
      </c>
      <c r="E587" s="5" t="n">
        <v>2022</v>
      </c>
      <c r="F587" s="5" t="n">
        <v>0.19</v>
      </c>
      <c r="G587" s="5" t="n">
        <v>1.911</v>
      </c>
      <c r="H587" s="5" t="n">
        <v>0.617</v>
      </c>
      <c r="I587" s="5" t="n">
        <v>0</v>
      </c>
      <c r="J587" s="5" t="n">
        <v>1.911</v>
      </c>
      <c r="K587" s="5" t="n">
        <v>0</v>
      </c>
      <c r="L587" s="5" t="n">
        <v>1</v>
      </c>
      <c r="M587" s="5" t="n">
        <v>3.146</v>
      </c>
      <c r="N587" s="5" t="n">
        <v>1.852</v>
      </c>
      <c r="O587" s="5" t="n">
        <v>0</v>
      </c>
      <c r="P587" s="5" t="n">
        <v>3.146</v>
      </c>
      <c r="Q587" s="5" t="n">
        <v>0</v>
      </c>
      <c r="R587" s="5" t="n">
        <v>1</v>
      </c>
      <c r="S587" s="5" t="n">
        <v>4.998</v>
      </c>
      <c r="T587" s="5" t="n">
        <v>3.704</v>
      </c>
      <c r="U587" s="5" t="n">
        <v>0.07000000000000001</v>
      </c>
      <c r="V587" s="5" t="n">
        <v>5.948</v>
      </c>
      <c r="W587" s="5" t="n">
        <v>0.19</v>
      </c>
      <c r="X587" s="5" t="n">
        <v>1</v>
      </c>
      <c r="Y587" s="5" t="n">
        <v>5.775</v>
      </c>
      <c r="Z587" s="5" t="n">
        <v>0.425</v>
      </c>
      <c r="AA587" s="5" t="n">
        <v>0</v>
      </c>
      <c r="AB587" s="5" t="n">
        <v>5.775</v>
      </c>
      <c r="AC587" s="5" t="n">
        <v>0</v>
      </c>
      <c r="AD587" s="5" t="n">
        <v>1</v>
      </c>
      <c r="AE587" s="5" t="n">
        <v>6.392</v>
      </c>
      <c r="AF587" s="5" t="n">
        <v>0.864</v>
      </c>
      <c r="AG587" s="5" t="n">
        <v>0</v>
      </c>
      <c r="AH587" s="5" t="n">
        <v>6.392</v>
      </c>
      <c r="AI587" s="5" t="n">
        <v>0</v>
      </c>
      <c r="AJ587" s="5" t="n">
        <v>1</v>
      </c>
      <c r="AK587" s="5" t="n">
        <v>10.096</v>
      </c>
      <c r="AL587" s="5" t="n">
        <v>3.751</v>
      </c>
      <c r="AM587" s="5" t="n">
        <v>0.142</v>
      </c>
      <c r="AN587" s="5" t="n">
        <v>12.015</v>
      </c>
      <c r="AO587" s="5" t="n">
        <v>0.19</v>
      </c>
      <c r="AP587" s="5" t="n">
        <v>1</v>
      </c>
      <c r="AQ587" s="5" t="n">
        <v>0.861</v>
      </c>
      <c r="AR587" s="5" t="n">
        <v>0.123</v>
      </c>
      <c r="AS587" s="5" t="n">
        <v>-0.134</v>
      </c>
      <c r="AT587" s="5" t="n">
        <v>0.866</v>
      </c>
      <c r="AU587" s="5" t="n">
        <v>0.19</v>
      </c>
      <c r="AV587" s="5" t="n">
        <v>1</v>
      </c>
      <c r="AW587" s="5" t="n">
        <v>0.986</v>
      </c>
      <c r="AX587" s="5" t="n">
        <v>0.123</v>
      </c>
      <c r="AY587" s="5" t="n">
        <v>-0.127</v>
      </c>
      <c r="AZ587" s="5" t="n">
        <v>1.023</v>
      </c>
      <c r="BA587" s="5" t="n">
        <v>0.19</v>
      </c>
      <c r="BB587" s="5" t="n">
        <v>1</v>
      </c>
      <c r="BC587" s="5" t="n">
        <v>0.598</v>
      </c>
      <c r="BD587" s="5" t="n">
        <v>0.123</v>
      </c>
      <c r="BE587" s="5" t="n">
        <v>-0.385</v>
      </c>
      <c r="BF587" s="5" t="n">
        <v>0.253</v>
      </c>
      <c r="BG587" s="5" t="n">
        <v>0</v>
      </c>
      <c r="BH587" s="5" t="n">
        <v>0</v>
      </c>
      <c r="BI587" s="5" t="n">
        <v>0.612</v>
      </c>
      <c r="BJ587" s="5" t="n">
        <v>0.123</v>
      </c>
      <c r="BK587" s="5" t="n">
        <v>0.057</v>
      </c>
      <c r="BL587" s="5" t="n">
        <v>0.796</v>
      </c>
      <c r="BM587" s="5" t="n">
        <v>0.19</v>
      </c>
      <c r="BN587" s="5" t="n">
        <v>1</v>
      </c>
      <c r="BO587" s="5" t="n">
        <v>0</v>
      </c>
      <c r="BP587" s="5" t="n">
        <v>0</v>
      </c>
      <c r="BQ587" s="5" t="n">
        <v>0.116</v>
      </c>
      <c r="BR587" s="5" t="n">
        <v>0</v>
      </c>
      <c r="BS587" s="5" t="n">
        <v>0.167</v>
      </c>
      <c r="BT587" s="5" t="n">
        <v>0</v>
      </c>
      <c r="BU587" s="5" t="n">
        <v>0</v>
      </c>
      <c r="BV587" s="5" t="n">
        <v>0.138</v>
      </c>
      <c r="BW587" s="5" t="n">
        <v>0.19</v>
      </c>
      <c r="BX587" s="5" t="n">
        <v>0.167</v>
      </c>
      <c r="BY587" s="5" t="n">
        <v>12.729</v>
      </c>
      <c r="BZ587" s="5" t="n">
        <v>0</v>
      </c>
      <c r="CA587" s="5" t="n">
        <v>12.729</v>
      </c>
      <c r="CB587" s="5" t="n">
        <v>0</v>
      </c>
      <c r="CC587" s="5" t="n">
        <v>97.90000000000001</v>
      </c>
      <c r="CD587" s="5" t="n">
        <v>7.95</v>
      </c>
      <c r="CE587" s="5" t="n">
        <v>8.346</v>
      </c>
      <c r="CF587" s="5" t="n">
        <v>126.433</v>
      </c>
      <c r="CG587" s="5" t="n">
        <v>0.19</v>
      </c>
      <c r="CH587" s="5" t="n">
        <v>1</v>
      </c>
      <c r="CI587" s="5" t="n">
        <v>0</v>
      </c>
      <c r="CJ587" s="5" t="n">
        <v>0</v>
      </c>
      <c r="CK587" s="5" t="n">
        <v>0</v>
      </c>
      <c r="CL587" s="5" t="n">
        <v>0</v>
      </c>
      <c r="CM587" s="5" t="n">
        <v>0</v>
      </c>
      <c r="CN587" s="5" t="n">
        <v>0</v>
      </c>
      <c r="CO587" s="5" t="n">
        <v>0</v>
      </c>
      <c r="CP587" s="5" t="n">
        <v>1</v>
      </c>
      <c r="CQ587" s="5" t="n">
        <v>1.294</v>
      </c>
      <c r="CR587" s="5" t="n">
        <v>1</v>
      </c>
      <c r="CS587" s="5" t="n">
        <v>5.158</v>
      </c>
      <c r="CT587" s="5" t="n">
        <v>10.485</v>
      </c>
      <c r="CU587" s="5" t="n">
        <v>31.326</v>
      </c>
    </row>
    <row r="588">
      <c r="A588" s="5" t="inlineStr">
        <is>
          <t>NER2023</t>
        </is>
      </c>
      <c r="B588" s="5" t="inlineStr">
        <is>
          <t>NER</t>
        </is>
      </c>
      <c r="C588" s="5" t="inlineStr">
        <is>
          <t>NER</t>
        </is>
      </c>
      <c r="D588" s="5" t="inlineStr">
        <is>
          <t>Niger</t>
        </is>
      </c>
      <c r="E588" s="5" t="n">
        <v>2023</v>
      </c>
      <c r="F588" s="5" t="n">
        <v>0.19</v>
      </c>
      <c r="G588" s="5" t="n">
        <v>1.99</v>
      </c>
      <c r="H588" s="5" t="n">
        <v>0.643</v>
      </c>
      <c r="I588" s="5" t="n">
        <v>0</v>
      </c>
      <c r="J588" s="5" t="n">
        <v>1.99</v>
      </c>
      <c r="K588" s="5" t="n">
        <v>0</v>
      </c>
      <c r="L588" s="5" t="n">
        <v>1</v>
      </c>
      <c r="M588" s="5" t="n">
        <v>3.276</v>
      </c>
      <c r="N588" s="5" t="n">
        <v>1.928</v>
      </c>
      <c r="O588" s="5" t="n">
        <v>0</v>
      </c>
      <c r="P588" s="5" t="n">
        <v>3.276</v>
      </c>
      <c r="Q588" s="5" t="n">
        <v>0</v>
      </c>
      <c r="R588" s="5" t="n">
        <v>1</v>
      </c>
      <c r="S588" s="5" t="n">
        <v>5.205</v>
      </c>
      <c r="T588" s="5" t="n">
        <v>3.857</v>
      </c>
      <c r="U588" s="5" t="n">
        <v>0.109</v>
      </c>
      <c r="V588" s="5" t="n">
        <v>6.193</v>
      </c>
      <c r="W588" s="5" t="n">
        <v>0.19</v>
      </c>
      <c r="X588" s="5" t="n">
        <v>1</v>
      </c>
      <c r="Y588" s="5" t="n">
        <v>6.013</v>
      </c>
      <c r="Z588" s="5" t="n">
        <v>0.442</v>
      </c>
      <c r="AA588" s="5" t="n">
        <v>0</v>
      </c>
      <c r="AB588" s="5" t="n">
        <v>6.013</v>
      </c>
      <c r="AC588" s="5" t="n">
        <v>0</v>
      </c>
      <c r="AD588" s="5" t="n">
        <v>1</v>
      </c>
      <c r="AE588" s="5" t="n">
        <v>6.656</v>
      </c>
      <c r="AF588" s="5" t="n">
        <v>0.9</v>
      </c>
      <c r="AG588" s="5" t="n">
        <v>0</v>
      </c>
      <c r="AH588" s="5" t="n">
        <v>6.656</v>
      </c>
      <c r="AI588" s="5" t="n">
        <v>0</v>
      </c>
      <c r="AJ588" s="5" t="n">
        <v>1</v>
      </c>
      <c r="AK588" s="5" t="n">
        <v>10.513</v>
      </c>
      <c r="AL588" s="5" t="n">
        <v>3.906</v>
      </c>
      <c r="AM588" s="5" t="n">
        <v>0.221</v>
      </c>
      <c r="AN588" s="5" t="n">
        <v>12.511</v>
      </c>
      <c r="AO588" s="5" t="n">
        <v>0.19</v>
      </c>
      <c r="AP588" s="5" t="n">
        <v>1</v>
      </c>
      <c r="AQ588" s="5" t="n">
        <v>0.76</v>
      </c>
      <c r="AR588" s="5" t="n">
        <v>0.129</v>
      </c>
      <c r="AS588" s="5" t="n">
        <v>-0.037</v>
      </c>
      <c r="AT588" s="5" t="n">
        <v>0.861</v>
      </c>
      <c r="AU588" s="5" t="n">
        <v>0.19</v>
      </c>
      <c r="AV588" s="5" t="n">
        <v>1</v>
      </c>
      <c r="AW588" s="5" t="n">
        <v>0.8110000000000001</v>
      </c>
      <c r="AX588" s="5" t="n">
        <v>0.129</v>
      </c>
      <c r="AY588" s="5" t="n">
        <v>0.06</v>
      </c>
      <c r="AZ588" s="5" t="n">
        <v>1.037</v>
      </c>
      <c r="BA588" s="5" t="n">
        <v>0.19</v>
      </c>
      <c r="BB588" s="5" t="n">
        <v>1</v>
      </c>
      <c r="BC588" s="5" t="n">
        <v>0.535</v>
      </c>
      <c r="BD588" s="5" t="n">
        <v>0.129</v>
      </c>
      <c r="BE588" s="5" t="n">
        <v>-0.316</v>
      </c>
      <c r="BF588" s="5" t="n">
        <v>0.26</v>
      </c>
      <c r="BG588" s="5" t="n">
        <v>0</v>
      </c>
      <c r="BH588" s="5" t="n">
        <v>0</v>
      </c>
      <c r="BI588" s="5" t="n">
        <v>0.579</v>
      </c>
      <c r="BJ588" s="5" t="n">
        <v>0.129</v>
      </c>
      <c r="BK588" s="5" t="n">
        <v>0.109</v>
      </c>
      <c r="BL588" s="5" t="n">
        <v>0.819</v>
      </c>
      <c r="BM588" s="5" t="n">
        <v>0.19</v>
      </c>
      <c r="BN588" s="5" t="n">
        <v>1</v>
      </c>
      <c r="BO588" s="5" t="n">
        <v>0</v>
      </c>
      <c r="BP588" s="5" t="n">
        <v>0</v>
      </c>
      <c r="BQ588" s="5" t="n">
        <v>0.12</v>
      </c>
      <c r="BR588" s="5" t="n">
        <v>0</v>
      </c>
      <c r="BS588" s="5" t="n">
        <v>0.167</v>
      </c>
      <c r="BT588" s="5" t="n">
        <v>0</v>
      </c>
      <c r="BU588" s="5" t="n">
        <v>0</v>
      </c>
      <c r="BV588" s="5" t="n">
        <v>0.142</v>
      </c>
      <c r="BW588" s="5" t="n">
        <v>0.19</v>
      </c>
      <c r="BX588" s="5" t="n">
        <v>0.167</v>
      </c>
      <c r="BY588" s="5" t="n">
        <v>13.254</v>
      </c>
      <c r="BZ588" s="5" t="n">
        <v>0</v>
      </c>
      <c r="CA588" s="5" t="n">
        <v>13.254</v>
      </c>
      <c r="CB588" s="5" t="n">
        <v>0</v>
      </c>
      <c r="CC588" s="5" t="n">
        <v>83.248</v>
      </c>
      <c r="CD588" s="5" t="n">
        <v>7.95</v>
      </c>
      <c r="CE588" s="5" t="n">
        <v>26.009</v>
      </c>
      <c r="CF588" s="5" t="n">
        <v>130.016</v>
      </c>
      <c r="CG588" s="5" t="n">
        <v>0.19</v>
      </c>
      <c r="CH588" s="5" t="n">
        <v>1</v>
      </c>
      <c r="CI588" s="5" t="n">
        <v>0</v>
      </c>
      <c r="CJ588" s="5" t="n">
        <v>0</v>
      </c>
      <c r="CK588" s="5" t="n">
        <v>0</v>
      </c>
      <c r="CL588" s="5" t="n">
        <v>0</v>
      </c>
      <c r="CM588" s="5" t="n">
        <v>0</v>
      </c>
      <c r="CN588" s="5" t="n">
        <v>0</v>
      </c>
      <c r="CO588" s="5" t="n">
        <v>0</v>
      </c>
      <c r="CP588" s="5" t="n">
        <v>1</v>
      </c>
      <c r="CQ588" s="5" t="n">
        <v>1.348</v>
      </c>
      <c r="CR588" s="5" t="n">
        <v>1</v>
      </c>
      <c r="CS588" s="5" t="n">
        <v>5.37</v>
      </c>
      <c r="CT588" s="5" t="n">
        <v>4.861</v>
      </c>
      <c r="CU588" s="5" t="n">
        <v>11.622</v>
      </c>
    </row>
    <row r="589">
      <c r="A589" s="5" t="inlineStr">
        <is>
          <t>NER2024</t>
        </is>
      </c>
      <c r="B589" s="5" t="inlineStr">
        <is>
          <t>NER</t>
        </is>
      </c>
      <c r="C589" s="5" t="inlineStr">
        <is>
          <t>NER</t>
        </is>
      </c>
      <c r="D589" s="5" t="inlineStr">
        <is>
          <t>Niger</t>
        </is>
      </c>
      <c r="E589" s="5" t="n">
        <v>2024</v>
      </c>
      <c r="F589" s="5" t="n">
        <v>0.19</v>
      </c>
      <c r="G589" s="5" t="n">
        <v>2.049</v>
      </c>
      <c r="H589" s="5" t="n">
        <v>0.662</v>
      </c>
      <c r="I589" s="5" t="n">
        <v>0</v>
      </c>
      <c r="J589" s="5" t="n">
        <v>2.049</v>
      </c>
      <c r="K589" s="5" t="n">
        <v>0</v>
      </c>
      <c r="L589" s="5" t="n">
        <v>1</v>
      </c>
      <c r="M589" s="5" t="n">
        <v>3.373</v>
      </c>
      <c r="N589" s="5" t="n">
        <v>1.985</v>
      </c>
      <c r="O589" s="5" t="n">
        <v>0</v>
      </c>
      <c r="P589" s="5" t="n">
        <v>3.373</v>
      </c>
      <c r="Q589" s="5" t="n">
        <v>0</v>
      </c>
      <c r="R589" s="5" t="n">
        <v>1</v>
      </c>
      <c r="S589" s="5" t="n">
        <v>5.358</v>
      </c>
      <c r="T589" s="5" t="n">
        <v>3.971</v>
      </c>
      <c r="U589" s="5" t="n">
        <v>0.139</v>
      </c>
      <c r="V589" s="5" t="n">
        <v>6.376</v>
      </c>
      <c r="W589" s="5" t="n">
        <v>0.19</v>
      </c>
      <c r="X589" s="5" t="n">
        <v>1</v>
      </c>
      <c r="Y589" s="5" t="n">
        <v>6.191</v>
      </c>
      <c r="Z589" s="5" t="n">
        <v>0.455</v>
      </c>
      <c r="AA589" s="5" t="n">
        <v>0</v>
      </c>
      <c r="AB589" s="5" t="n">
        <v>6.191</v>
      </c>
      <c r="AC589" s="5" t="n">
        <v>0</v>
      </c>
      <c r="AD589" s="5" t="n">
        <v>1</v>
      </c>
      <c r="AE589" s="5" t="n">
        <v>6.853</v>
      </c>
      <c r="AF589" s="5" t="n">
        <v>0.926</v>
      </c>
      <c r="AG589" s="5" t="n">
        <v>0</v>
      </c>
      <c r="AH589" s="5" t="n">
        <v>6.853</v>
      </c>
      <c r="AI589" s="5" t="n">
        <v>0</v>
      </c>
      <c r="AJ589" s="5" t="n">
        <v>1</v>
      </c>
      <c r="AK589" s="5" t="n">
        <v>10.823</v>
      </c>
      <c r="AL589" s="5" t="n">
        <v>4.021</v>
      </c>
      <c r="AM589" s="5" t="n">
        <v>0.28</v>
      </c>
      <c r="AN589" s="5" t="n">
        <v>12.88</v>
      </c>
      <c r="AO589" s="5" t="n">
        <v>0.19</v>
      </c>
      <c r="AP589" s="5" t="n">
        <v>1</v>
      </c>
      <c r="AQ589" s="5" t="n">
        <v>0.724</v>
      </c>
      <c r="AR589" s="5" t="n">
        <v>0.132</v>
      </c>
      <c r="AS589" s="5" t="n">
        <v>-0.006</v>
      </c>
      <c r="AT589" s="5" t="n">
        <v>0.855</v>
      </c>
      <c r="AU589" s="5" t="n">
        <v>0.19</v>
      </c>
      <c r="AV589" s="5" t="n">
        <v>1</v>
      </c>
      <c r="AW589" s="5" t="n">
        <v>0.75</v>
      </c>
      <c r="AX589" s="5" t="n">
        <v>0.132</v>
      </c>
      <c r="AY589" s="5" t="n">
        <v>0.261</v>
      </c>
      <c r="AZ589" s="5" t="n">
        <v>1.204</v>
      </c>
      <c r="BA589" s="5" t="n">
        <v>0.19</v>
      </c>
      <c r="BB589" s="5" t="n">
        <v>1</v>
      </c>
      <c r="BC589" s="5" t="n">
        <v>0.513</v>
      </c>
      <c r="BD589" s="5" t="n">
        <v>0.132</v>
      </c>
      <c r="BE589" s="5" t="n">
        <v>-0.294</v>
      </c>
      <c r="BF589" s="5" t="n">
        <v>0.261</v>
      </c>
      <c r="BG589" s="5" t="n">
        <v>0</v>
      </c>
      <c r="BH589" s="5" t="n">
        <v>0</v>
      </c>
      <c r="BI589" s="5" t="n">
        <v>0.591</v>
      </c>
      <c r="BJ589" s="5" t="n">
        <v>0.132</v>
      </c>
      <c r="BK589" s="5" t="n">
        <v>0.134</v>
      </c>
      <c r="BL589" s="5" t="n">
        <v>0.841</v>
      </c>
      <c r="BM589" s="5" t="n">
        <v>0.19</v>
      </c>
      <c r="BN589" s="5" t="n">
        <v>1</v>
      </c>
      <c r="BO589" s="5" t="n">
        <v>0</v>
      </c>
      <c r="BP589" s="5" t="n">
        <v>0</v>
      </c>
      <c r="BQ589" s="5" t="n">
        <v>0.123</v>
      </c>
      <c r="BR589" s="5" t="n">
        <v>0</v>
      </c>
      <c r="BS589" s="5" t="n">
        <v>0.167</v>
      </c>
      <c r="BT589" s="5" t="n">
        <v>0</v>
      </c>
      <c r="BU589" s="5" t="n">
        <v>0</v>
      </c>
      <c r="BV589" s="5" t="n">
        <v>0.146</v>
      </c>
      <c r="BW589" s="5" t="n">
        <v>0.19</v>
      </c>
      <c r="BX589" s="5" t="n">
        <v>0.167</v>
      </c>
      <c r="BY589" s="5" t="n">
        <v>13.646</v>
      </c>
      <c r="BZ589" s="5" t="n">
        <v>0</v>
      </c>
      <c r="CA589" s="5" t="n">
        <v>13.646</v>
      </c>
      <c r="CB589" s="5" t="n">
        <v>0</v>
      </c>
      <c r="CC589" s="5" t="n">
        <v>82.58799999999999</v>
      </c>
      <c r="CD589" s="5" t="n">
        <v>7.95</v>
      </c>
      <c r="CE589" s="5" t="n">
        <v>32.064</v>
      </c>
      <c r="CF589" s="5" t="n">
        <v>132.994</v>
      </c>
      <c r="CG589" s="5" t="n">
        <v>0.19</v>
      </c>
      <c r="CH589" s="5" t="n">
        <v>1</v>
      </c>
      <c r="CI589" s="5" t="n">
        <v>0</v>
      </c>
      <c r="CJ589" s="5" t="n">
        <v>0</v>
      </c>
      <c r="CK589" s="5" t="n">
        <v>0</v>
      </c>
      <c r="CL589" s="5" t="n">
        <v>0</v>
      </c>
      <c r="CM589" s="5" t="n">
        <v>0</v>
      </c>
      <c r="CN589" s="5" t="n">
        <v>0</v>
      </c>
      <c r="CO589" s="5" t="n">
        <v>0</v>
      </c>
      <c r="CP589" s="5" t="n">
        <v>1</v>
      </c>
      <c r="CQ589" s="5" t="n">
        <v>1.387</v>
      </c>
      <c r="CR589" s="5" t="n">
        <v>1</v>
      </c>
      <c r="CS589" s="5" t="n">
        <v>5.529</v>
      </c>
      <c r="CT589" s="5" t="n">
        <v>4.251</v>
      </c>
      <c r="CU589" s="5" t="n">
        <v>10.168</v>
      </c>
    </row>
    <row r="590">
      <c r="A590" s="5" t="inlineStr">
        <is>
          <t>NGA2021</t>
        </is>
      </c>
      <c r="B590" s="5" t="inlineStr">
        <is>
          <t>NGA</t>
        </is>
      </c>
      <c r="C590" s="5" t="inlineStr">
        <is>
          <t>NGA</t>
        </is>
      </c>
      <c r="D590" s="5" t="inlineStr">
        <is>
          <t>Nigeria</t>
        </is>
      </c>
      <c r="E590" s="5" t="n">
        <v>2021</v>
      </c>
      <c r="F590" s="5" t="n">
        <v>0.075</v>
      </c>
      <c r="G590" s="5" t="n">
        <v>1.77</v>
      </c>
      <c r="H590" s="5" t="n">
        <v>0.572</v>
      </c>
      <c r="I590" s="5" t="n">
        <v>0</v>
      </c>
      <c r="J590" s="5" t="n">
        <v>1.77</v>
      </c>
      <c r="K590" s="5" t="n">
        <v>0</v>
      </c>
      <c r="L590" s="5" t="n">
        <v>1</v>
      </c>
      <c r="M590" s="5" t="n">
        <v>2.913</v>
      </c>
      <c r="N590" s="5" t="n">
        <v>1.715</v>
      </c>
      <c r="O590" s="5" t="n">
        <v>0</v>
      </c>
      <c r="P590" s="5" t="n">
        <v>2.913</v>
      </c>
      <c r="Q590" s="5" t="n">
        <v>0</v>
      </c>
      <c r="R590" s="5" t="n">
        <v>1</v>
      </c>
      <c r="S590" s="5" t="n">
        <v>4.628</v>
      </c>
      <c r="T590" s="5" t="n">
        <v>3.43</v>
      </c>
      <c r="U590" s="5" t="n">
        <v>0</v>
      </c>
      <c r="V590" s="5" t="n">
        <v>4.975</v>
      </c>
      <c r="W590" s="5" t="n">
        <v>0.075</v>
      </c>
      <c r="X590" s="5" t="n">
        <v>1</v>
      </c>
      <c r="Y590" s="5" t="n">
        <v>4.26</v>
      </c>
      <c r="Z590" s="5" t="n">
        <v>0.471</v>
      </c>
      <c r="AA590" s="5" t="n">
        <v>0</v>
      </c>
      <c r="AB590" s="5" t="n">
        <v>4.26</v>
      </c>
      <c r="AC590" s="5" t="n">
        <v>0</v>
      </c>
      <c r="AD590" s="5" t="n">
        <v>1</v>
      </c>
      <c r="AE590" s="5" t="n">
        <v>4.467</v>
      </c>
      <c r="AF590" s="5" t="n">
        <v>0.879</v>
      </c>
      <c r="AG590" s="5" t="n">
        <v>0</v>
      </c>
      <c r="AH590" s="5" t="n">
        <v>4.467</v>
      </c>
      <c r="AI590" s="5" t="n">
        <v>0</v>
      </c>
      <c r="AJ590" s="5" t="n">
        <v>1</v>
      </c>
      <c r="AK590" s="5" t="n">
        <v>11.001</v>
      </c>
      <c r="AL590" s="5" t="n">
        <v>5.4</v>
      </c>
      <c r="AM590" s="5" t="n">
        <v>0</v>
      </c>
      <c r="AN590" s="5" t="n">
        <v>11.827</v>
      </c>
      <c r="AO590" s="5" t="n">
        <v>0.075</v>
      </c>
      <c r="AP590" s="5" t="n">
        <v>1</v>
      </c>
      <c r="AQ590" s="5" t="n">
        <v>0.676</v>
      </c>
      <c r="AR590" s="5" t="n">
        <v>0.124</v>
      </c>
      <c r="AS590" s="5" t="n">
        <v>-0.287</v>
      </c>
      <c r="AT590" s="5" t="n">
        <v>0.418</v>
      </c>
      <c r="AU590" s="5" t="n">
        <v>0</v>
      </c>
      <c r="AV590" s="5" t="n">
        <v>0</v>
      </c>
      <c r="AW590" s="5" t="n">
        <v>0.619</v>
      </c>
      <c r="AX590" s="5" t="n">
        <v>0.12</v>
      </c>
      <c r="AY590" s="5" t="n">
        <v>0.012</v>
      </c>
      <c r="AZ590" s="5" t="n">
        <v>0.678</v>
      </c>
      <c r="BA590" s="5" t="n">
        <v>0.075</v>
      </c>
      <c r="BB590" s="5" t="n">
        <v>1</v>
      </c>
      <c r="BC590" s="5" t="n">
        <v>0.434</v>
      </c>
      <c r="BD590" s="5" t="n">
        <v>0.112</v>
      </c>
      <c r="BE590" s="5" t="n">
        <v>0.004</v>
      </c>
      <c r="BF590" s="5" t="n">
        <v>0.471</v>
      </c>
      <c r="BG590" s="5" t="n">
        <v>0.075</v>
      </c>
      <c r="BH590" s="5" t="n">
        <v>1</v>
      </c>
      <c r="BI590" s="5" t="n">
        <v>0.477</v>
      </c>
      <c r="BJ590" s="5" t="n">
        <v>0.105</v>
      </c>
      <c r="BK590" s="5" t="n">
        <v>0.008</v>
      </c>
      <c r="BL590" s="5" t="n">
        <v>0.521</v>
      </c>
      <c r="BM590" s="5" t="n">
        <v>0.075</v>
      </c>
      <c r="BN590" s="5" t="n">
        <v>1</v>
      </c>
      <c r="BO590" s="5" t="n">
        <v>0</v>
      </c>
      <c r="BP590" s="5" t="n">
        <v>-0.016</v>
      </c>
      <c r="BQ590" s="5" t="n">
        <v>0.137</v>
      </c>
      <c r="BR590" s="5" t="n">
        <v>0</v>
      </c>
      <c r="BS590" s="5" t="n">
        <v>0.833</v>
      </c>
      <c r="BT590" s="5" t="n">
        <v>0</v>
      </c>
      <c r="BU590" s="5" t="n">
        <v>-0.016</v>
      </c>
      <c r="BV590" s="5" t="n">
        <v>0.107</v>
      </c>
      <c r="BW590" s="5" t="n">
        <v>0</v>
      </c>
      <c r="BX590" s="5" t="n">
        <v>0.833</v>
      </c>
      <c r="BY590" s="5" t="n">
        <v>11.787</v>
      </c>
      <c r="BZ590" s="5" t="n">
        <v>0</v>
      </c>
      <c r="CA590" s="5" t="n">
        <v>11.787</v>
      </c>
      <c r="CB590" s="5" t="n">
        <v>0</v>
      </c>
      <c r="CC590" s="5" t="n">
        <v>78.125</v>
      </c>
      <c r="CD590" s="5" t="n">
        <v>7.95</v>
      </c>
      <c r="CE590" s="5" t="n">
        <v>67.154</v>
      </c>
      <c r="CF590" s="5" t="n">
        <v>156.175</v>
      </c>
      <c r="CG590" s="5" t="n">
        <v>0.075</v>
      </c>
      <c r="CH590" s="5" t="n">
        <v>1</v>
      </c>
      <c r="CI590" s="5" t="n">
        <v>0</v>
      </c>
      <c r="CJ590" s="5" t="n">
        <v>0</v>
      </c>
      <c r="CK590" s="5" t="n">
        <v>0</v>
      </c>
      <c r="CL590" s="5" t="n">
        <v>0</v>
      </c>
      <c r="CM590" s="5" t="n">
        <v>0</v>
      </c>
      <c r="CN590" s="5" t="n">
        <v>0</v>
      </c>
      <c r="CO590" s="5" t="n">
        <v>0</v>
      </c>
      <c r="CP590" s="5" t="n">
        <v>1</v>
      </c>
      <c r="CQ590" s="5" t="n">
        <v>1.198</v>
      </c>
      <c r="CR590" s="5" t="n">
        <v>0</v>
      </c>
      <c r="CS590" s="5" t="n">
        <v>4.578</v>
      </c>
      <c r="CT590" s="5" t="n">
        <v>4.753</v>
      </c>
      <c r="CU590" s="5" t="n">
        <v>15.629</v>
      </c>
    </row>
    <row r="591">
      <c r="A591" s="5" t="inlineStr">
        <is>
          <t>NGA2022</t>
        </is>
      </c>
      <c r="B591" s="5" t="inlineStr">
        <is>
          <t>NGA</t>
        </is>
      </c>
      <c r="C591" s="5" t="inlineStr">
        <is>
          <t>NGA</t>
        </is>
      </c>
      <c r="D591" s="5" t="inlineStr">
        <is>
          <t>Nigeria</t>
        </is>
      </c>
      <c r="E591" s="5" t="n">
        <v>2022</v>
      </c>
      <c r="F591" s="5" t="n">
        <v>0.075</v>
      </c>
      <c r="G591" s="5" t="n">
        <v>1.911</v>
      </c>
      <c r="H591" s="5" t="n">
        <v>0.617</v>
      </c>
      <c r="I591" s="5" t="n">
        <v>0</v>
      </c>
      <c r="J591" s="5" t="n">
        <v>1.911</v>
      </c>
      <c r="K591" s="5" t="n">
        <v>0</v>
      </c>
      <c r="L591" s="5" t="n">
        <v>1</v>
      </c>
      <c r="M591" s="5" t="n">
        <v>3.146</v>
      </c>
      <c r="N591" s="5" t="n">
        <v>1.852</v>
      </c>
      <c r="O591" s="5" t="n">
        <v>0</v>
      </c>
      <c r="P591" s="5" t="n">
        <v>3.146</v>
      </c>
      <c r="Q591" s="5" t="n">
        <v>0</v>
      </c>
      <c r="R591" s="5" t="n">
        <v>1</v>
      </c>
      <c r="S591" s="5" t="n">
        <v>4.998</v>
      </c>
      <c r="T591" s="5" t="n">
        <v>3.704</v>
      </c>
      <c r="U591" s="5" t="n">
        <v>0.028</v>
      </c>
      <c r="V591" s="5" t="n">
        <v>5.373</v>
      </c>
      <c r="W591" s="5" t="n">
        <v>0.075</v>
      </c>
      <c r="X591" s="5" t="n">
        <v>1</v>
      </c>
      <c r="Y591" s="5" t="n">
        <v>4.351</v>
      </c>
      <c r="Z591" s="5" t="n">
        <v>0.456</v>
      </c>
      <c r="AA591" s="5" t="n">
        <v>0</v>
      </c>
      <c r="AB591" s="5" t="n">
        <v>4.351</v>
      </c>
      <c r="AC591" s="5" t="n">
        <v>0</v>
      </c>
      <c r="AD591" s="5" t="n">
        <v>1</v>
      </c>
      <c r="AE591" s="5" t="n">
        <v>4.649</v>
      </c>
      <c r="AF591" s="5" t="n">
        <v>0.862</v>
      </c>
      <c r="AG591" s="5" t="n">
        <v>0</v>
      </c>
      <c r="AH591" s="5" t="n">
        <v>4.649</v>
      </c>
      <c r="AI591" s="5" t="n">
        <v>0</v>
      </c>
      <c r="AJ591" s="5" t="n">
        <v>1</v>
      </c>
      <c r="AK591" s="5" t="n">
        <v>11.681</v>
      </c>
      <c r="AL591" s="5" t="n">
        <v>5.578</v>
      </c>
      <c r="AM591" s="5" t="n">
        <v>0</v>
      </c>
      <c r="AN591" s="5" t="n">
        <v>12.558</v>
      </c>
      <c r="AO591" s="5" t="n">
        <v>0.075</v>
      </c>
      <c r="AP591" s="5" t="n">
        <v>1</v>
      </c>
      <c r="AQ591" s="5" t="n">
        <v>0.979</v>
      </c>
      <c r="AR591" s="5" t="n">
        <v>0.14</v>
      </c>
      <c r="AS591" s="5" t="n">
        <v>-0.573</v>
      </c>
      <c r="AT591" s="5" t="n">
        <v>0.436</v>
      </c>
      <c r="AU591" s="5" t="n">
        <v>0</v>
      </c>
      <c r="AV591" s="5" t="n">
        <v>0</v>
      </c>
      <c r="AW591" s="5" t="n">
        <v>1.078</v>
      </c>
      <c r="AX591" s="5" t="n">
        <v>0.14</v>
      </c>
      <c r="AY591" s="5" t="n">
        <v>0.018</v>
      </c>
      <c r="AZ591" s="5" t="n">
        <v>1.178</v>
      </c>
      <c r="BA591" s="5" t="n">
        <v>0.075</v>
      </c>
      <c r="BB591" s="5" t="n">
        <v>1</v>
      </c>
      <c r="BC591" s="5" t="n">
        <v>0.526</v>
      </c>
      <c r="BD591" s="5" t="n">
        <v>0.108</v>
      </c>
      <c r="BE591" s="5" t="n">
        <v>0.005</v>
      </c>
      <c r="BF591" s="5" t="n">
        <v>0.571</v>
      </c>
      <c r="BG591" s="5" t="n">
        <v>0.075</v>
      </c>
      <c r="BH591" s="5" t="n">
        <v>1</v>
      </c>
      <c r="BI591" s="5" t="n">
        <v>0.801</v>
      </c>
      <c r="BJ591" s="5" t="n">
        <v>0.156</v>
      </c>
      <c r="BK591" s="5" t="n">
        <v>0.008</v>
      </c>
      <c r="BL591" s="5" t="n">
        <v>0.87</v>
      </c>
      <c r="BM591" s="5" t="n">
        <v>0.075</v>
      </c>
      <c r="BN591" s="5" t="n">
        <v>1</v>
      </c>
      <c r="BO591" s="5" t="n">
        <v>0</v>
      </c>
      <c r="BP591" s="5" t="n">
        <v>-0.016</v>
      </c>
      <c r="BQ591" s="5" t="n">
        <v>0.127</v>
      </c>
      <c r="BR591" s="5" t="n">
        <v>0</v>
      </c>
      <c r="BS591" s="5" t="n">
        <v>0.833</v>
      </c>
      <c r="BT591" s="5" t="n">
        <v>0</v>
      </c>
      <c r="BU591" s="5" t="n">
        <v>-0.016</v>
      </c>
      <c r="BV591" s="5" t="n">
        <v>0.119</v>
      </c>
      <c r="BW591" s="5" t="n">
        <v>0</v>
      </c>
      <c r="BX591" s="5" t="n">
        <v>0.833</v>
      </c>
      <c r="BY591" s="5" t="n">
        <v>12.729</v>
      </c>
      <c r="BZ591" s="5" t="n">
        <v>0</v>
      </c>
      <c r="CA591" s="5" t="n">
        <v>12.729</v>
      </c>
      <c r="CB591" s="5" t="n">
        <v>0</v>
      </c>
      <c r="CC591" s="5" t="n">
        <v>97.90000000000001</v>
      </c>
      <c r="CD591" s="5" t="n">
        <v>7.95</v>
      </c>
      <c r="CE591" s="5" t="n">
        <v>170.073</v>
      </c>
      <c r="CF591" s="5" t="n">
        <v>288.071</v>
      </c>
      <c r="CG591" s="5" t="n">
        <v>0.075</v>
      </c>
      <c r="CH591" s="5" t="n">
        <v>1</v>
      </c>
      <c r="CI591" s="5" t="n">
        <v>0</v>
      </c>
      <c r="CJ591" s="5" t="n">
        <v>0</v>
      </c>
      <c r="CK591" s="5" t="n">
        <v>0</v>
      </c>
      <c r="CL591" s="5" t="n">
        <v>0</v>
      </c>
      <c r="CM591" s="5" t="n">
        <v>0</v>
      </c>
      <c r="CN591" s="5" t="n">
        <v>0</v>
      </c>
      <c r="CO591" s="5" t="n">
        <v>0</v>
      </c>
      <c r="CP591" s="5" t="n">
        <v>1</v>
      </c>
      <c r="CQ591" s="5" t="n">
        <v>1.294</v>
      </c>
      <c r="CR591" s="5" t="n">
        <v>0</v>
      </c>
      <c r="CS591" s="5" t="n">
        <v>4.944</v>
      </c>
      <c r="CT591" s="5" t="n">
        <v>10.485</v>
      </c>
      <c r="CU591" s="5" t="n">
        <v>29.559</v>
      </c>
    </row>
    <row r="592">
      <c r="A592" s="5" t="inlineStr">
        <is>
          <t>NGA2023</t>
        </is>
      </c>
      <c r="B592" s="5" t="inlineStr">
        <is>
          <t>NGA</t>
        </is>
      </c>
      <c r="C592" s="5" t="inlineStr">
        <is>
          <t>NGA</t>
        </is>
      </c>
      <c r="D592" s="5" t="inlineStr">
        <is>
          <t>Nigeria</t>
        </is>
      </c>
      <c r="E592" s="5" t="n">
        <v>2023</v>
      </c>
      <c r="F592" s="5" t="n">
        <v>0.075</v>
      </c>
      <c r="G592" s="5" t="n">
        <v>1.99</v>
      </c>
      <c r="H592" s="5" t="n">
        <v>0.643</v>
      </c>
      <c r="I592" s="5" t="n">
        <v>0</v>
      </c>
      <c r="J592" s="5" t="n">
        <v>1.99</v>
      </c>
      <c r="K592" s="5" t="n">
        <v>0</v>
      </c>
      <c r="L592" s="5" t="n">
        <v>1</v>
      </c>
      <c r="M592" s="5" t="n">
        <v>3.276</v>
      </c>
      <c r="N592" s="5" t="n">
        <v>1.928</v>
      </c>
      <c r="O592" s="5" t="n">
        <v>0</v>
      </c>
      <c r="P592" s="5" t="n">
        <v>3.276</v>
      </c>
      <c r="Q592" s="5" t="n">
        <v>0</v>
      </c>
      <c r="R592" s="5" t="n">
        <v>1</v>
      </c>
      <c r="S592" s="5" t="n">
        <v>5.205</v>
      </c>
      <c r="T592" s="5" t="n">
        <v>3.857</v>
      </c>
      <c r="U592" s="5" t="n">
        <v>0.043</v>
      </c>
      <c r="V592" s="5" t="n">
        <v>5.595</v>
      </c>
      <c r="W592" s="5" t="n">
        <v>0.075</v>
      </c>
      <c r="X592" s="5" t="n">
        <v>1</v>
      </c>
      <c r="Y592" s="5" t="n">
        <v>4.402</v>
      </c>
      <c r="Z592" s="5" t="n">
        <v>0.493</v>
      </c>
      <c r="AA592" s="5" t="n">
        <v>0</v>
      </c>
      <c r="AB592" s="5" t="n">
        <v>4.402</v>
      </c>
      <c r="AC592" s="5" t="n">
        <v>0</v>
      </c>
      <c r="AD592" s="5" t="n">
        <v>1</v>
      </c>
      <c r="AE592" s="5" t="n">
        <v>4.751</v>
      </c>
      <c r="AF592" s="5" t="n">
        <v>0.946</v>
      </c>
      <c r="AG592" s="5" t="n">
        <v>0</v>
      </c>
      <c r="AH592" s="5" t="n">
        <v>4.751</v>
      </c>
      <c r="AI592" s="5" t="n">
        <v>0</v>
      </c>
      <c r="AJ592" s="5" t="n">
        <v>1</v>
      </c>
      <c r="AK592" s="5" t="n">
        <v>12.061</v>
      </c>
      <c r="AL592" s="5" t="n">
        <v>5.975</v>
      </c>
      <c r="AM592" s="5" t="n">
        <v>0</v>
      </c>
      <c r="AN592" s="5" t="n">
        <v>12.965</v>
      </c>
      <c r="AO592" s="5" t="n">
        <v>0.075</v>
      </c>
      <c r="AP592" s="5" t="n">
        <v>1</v>
      </c>
      <c r="AQ592" s="5" t="n">
        <v>0.835</v>
      </c>
      <c r="AR592" s="5" t="n">
        <v>0.141</v>
      </c>
      <c r="AS592" s="5" t="n">
        <v>-0.183</v>
      </c>
      <c r="AT592" s="5" t="n">
        <v>0.702</v>
      </c>
      <c r="AU592" s="5" t="n">
        <v>0</v>
      </c>
      <c r="AV592" s="5" t="n">
        <v>0</v>
      </c>
      <c r="AW592" s="5" t="n">
        <v>0.864</v>
      </c>
      <c r="AX592" s="5" t="n">
        <v>0.148</v>
      </c>
      <c r="AY592" s="5" t="n">
        <v>0.014</v>
      </c>
      <c r="AZ592" s="5" t="n">
        <v>0.945</v>
      </c>
      <c r="BA592" s="5" t="n">
        <v>0.075</v>
      </c>
      <c r="BB592" s="5" t="n">
        <v>1</v>
      </c>
      <c r="BC592" s="5" t="n">
        <v>0.42</v>
      </c>
      <c r="BD592" s="5" t="n">
        <v>0.101</v>
      </c>
      <c r="BE592" s="5" t="n">
        <v>0.004</v>
      </c>
      <c r="BF592" s="5" t="n">
        <v>0.456</v>
      </c>
      <c r="BG592" s="5" t="n">
        <v>0.075</v>
      </c>
      <c r="BH592" s="5" t="n">
        <v>1</v>
      </c>
      <c r="BI592" s="5" t="n">
        <v>0.6830000000000001</v>
      </c>
      <c r="BJ592" s="5" t="n">
        <v>0.149</v>
      </c>
      <c r="BK592" s="5" t="n">
        <v>0.008</v>
      </c>
      <c r="BL592" s="5" t="n">
        <v>0.742</v>
      </c>
      <c r="BM592" s="5" t="n">
        <v>0.075</v>
      </c>
      <c r="BN592" s="5" t="n">
        <v>1</v>
      </c>
      <c r="BO592" s="5" t="n">
        <v>0</v>
      </c>
      <c r="BP592" s="5" t="n">
        <v>-0.016</v>
      </c>
      <c r="BQ592" s="5" t="n">
        <v>0.08400000000000001</v>
      </c>
      <c r="BR592" s="5" t="n">
        <v>0</v>
      </c>
      <c r="BS592" s="5" t="n">
        <v>0.833</v>
      </c>
      <c r="BT592" s="5" t="n">
        <v>0</v>
      </c>
      <c r="BU592" s="5" t="n">
        <v>-0.016</v>
      </c>
      <c r="BV592" s="5" t="n">
        <v>0.078</v>
      </c>
      <c r="BW592" s="5" t="n">
        <v>0</v>
      </c>
      <c r="BX592" s="5" t="n">
        <v>0.833</v>
      </c>
      <c r="BY592" s="5" t="n">
        <v>13.254</v>
      </c>
      <c r="BZ592" s="5" t="n">
        <v>0</v>
      </c>
      <c r="CA592" s="5" t="n">
        <v>13.254</v>
      </c>
      <c r="CB592" s="5" t="n">
        <v>0</v>
      </c>
      <c r="CC592" s="5" t="n">
        <v>83.248</v>
      </c>
      <c r="CD592" s="5" t="n">
        <v>7.95</v>
      </c>
      <c r="CE592" s="5" t="n">
        <v>200.582</v>
      </c>
      <c r="CF592" s="5" t="n">
        <v>305.117</v>
      </c>
      <c r="CG592" s="5" t="n">
        <v>0.075</v>
      </c>
      <c r="CH592" s="5" t="n">
        <v>1</v>
      </c>
      <c r="CI592" s="5" t="n">
        <v>0</v>
      </c>
      <c r="CJ592" s="5" t="n">
        <v>0</v>
      </c>
      <c r="CK592" s="5" t="n">
        <v>0</v>
      </c>
      <c r="CL592" s="5" t="n">
        <v>0</v>
      </c>
      <c r="CM592" s="5" t="n">
        <v>0</v>
      </c>
      <c r="CN592" s="5" t="n">
        <v>0</v>
      </c>
      <c r="CO592" s="5" t="n">
        <v>0</v>
      </c>
      <c r="CP592" s="5" t="n">
        <v>1</v>
      </c>
      <c r="CQ592" s="5" t="n">
        <v>1.348</v>
      </c>
      <c r="CR592" s="5" t="n">
        <v>0</v>
      </c>
      <c r="CS592" s="5" t="n">
        <v>5.148</v>
      </c>
      <c r="CT592" s="5" t="n">
        <v>4.861</v>
      </c>
      <c r="CU592" s="5" t="n">
        <v>10.761</v>
      </c>
    </row>
    <row r="593">
      <c r="A593" s="5" t="inlineStr">
        <is>
          <t>NGA2024</t>
        </is>
      </c>
      <c r="B593" s="5" t="inlineStr">
        <is>
          <t>NGA</t>
        </is>
      </c>
      <c r="C593" s="5" t="inlineStr">
        <is>
          <t>NGA</t>
        </is>
      </c>
      <c r="D593" s="5" t="inlineStr">
        <is>
          <t>Nigeria</t>
        </is>
      </c>
      <c r="E593" s="5" t="n">
        <v>2024</v>
      </c>
      <c r="F593" s="5" t="n">
        <v>0.075</v>
      </c>
      <c r="G593" s="5" t="n">
        <v>2.049</v>
      </c>
      <c r="H593" s="5" t="n">
        <v>0.662</v>
      </c>
      <c r="I593" s="5" t="n">
        <v>0</v>
      </c>
      <c r="J593" s="5" t="n">
        <v>2.049</v>
      </c>
      <c r="K593" s="5" t="n">
        <v>0</v>
      </c>
      <c r="L593" s="5" t="n">
        <v>1</v>
      </c>
      <c r="M593" s="5" t="n">
        <v>3.373</v>
      </c>
      <c r="N593" s="5" t="n">
        <v>1.985</v>
      </c>
      <c r="O593" s="5" t="n">
        <v>0</v>
      </c>
      <c r="P593" s="5" t="n">
        <v>3.373</v>
      </c>
      <c r="Q593" s="5" t="n">
        <v>0</v>
      </c>
      <c r="R593" s="5" t="n">
        <v>1</v>
      </c>
      <c r="S593" s="5" t="n">
        <v>5.358</v>
      </c>
      <c r="T593" s="5" t="n">
        <v>3.971</v>
      </c>
      <c r="U593" s="5" t="n">
        <v>0.055</v>
      </c>
      <c r="V593" s="5" t="n">
        <v>5.76</v>
      </c>
      <c r="W593" s="5" t="n">
        <v>0.075</v>
      </c>
      <c r="X593" s="5" t="n">
        <v>1</v>
      </c>
      <c r="Y593" s="5" t="n">
        <v>4.62</v>
      </c>
      <c r="Z593" s="5" t="n">
        <v>0.583</v>
      </c>
      <c r="AA593" s="5" t="n">
        <v>0</v>
      </c>
      <c r="AB593" s="5" t="n">
        <v>4.62</v>
      </c>
      <c r="AC593" s="5" t="n">
        <v>0</v>
      </c>
      <c r="AD593" s="5" t="n">
        <v>1</v>
      </c>
      <c r="AE593" s="5" t="n">
        <v>5.007</v>
      </c>
      <c r="AF593" s="5" t="n">
        <v>1.097</v>
      </c>
      <c r="AG593" s="5" t="n">
        <v>0</v>
      </c>
      <c r="AH593" s="5" t="n">
        <v>5.007</v>
      </c>
      <c r="AI593" s="5" t="n">
        <v>0</v>
      </c>
      <c r="AJ593" s="5" t="n">
        <v>1</v>
      </c>
      <c r="AK593" s="5" t="n">
        <v>13.449</v>
      </c>
      <c r="AL593" s="5" t="n">
        <v>6.84</v>
      </c>
      <c r="AM593" s="5" t="n">
        <v>0</v>
      </c>
      <c r="AN593" s="5" t="n">
        <v>13.449</v>
      </c>
      <c r="AO593" s="5" t="n">
        <v>0</v>
      </c>
      <c r="AP593" s="5" t="n">
        <v>1</v>
      </c>
      <c r="AQ593" s="5" t="n">
        <v>0.866</v>
      </c>
      <c r="AR593" s="5" t="n">
        <v>0.157</v>
      </c>
      <c r="AS593" s="5" t="n">
        <v>-0.274</v>
      </c>
      <c r="AT593" s="5" t="n">
        <v>0.592</v>
      </c>
      <c r="AU593" s="5" t="n">
        <v>0</v>
      </c>
      <c r="AV593" s="5" t="n">
        <v>0</v>
      </c>
      <c r="AW593" s="5" t="n">
        <v>0.877</v>
      </c>
      <c r="AX593" s="5" t="n">
        <v>0.161</v>
      </c>
      <c r="AY593" s="5" t="n">
        <v>0.013</v>
      </c>
      <c r="AZ593" s="5" t="n">
        <v>0.89</v>
      </c>
      <c r="BA593" s="5" t="n">
        <v>0</v>
      </c>
      <c r="BB593" s="5" t="n">
        <v>1</v>
      </c>
      <c r="BC593" s="5" t="n">
        <v>0.513</v>
      </c>
      <c r="BD593" s="5" t="n">
        <v>0.132</v>
      </c>
      <c r="BE593" s="5" t="n">
        <v>0.004</v>
      </c>
      <c r="BF593" s="5" t="n">
        <v>0.517</v>
      </c>
      <c r="BG593" s="5" t="n">
        <v>0</v>
      </c>
      <c r="BH593" s="5" t="n">
        <v>1</v>
      </c>
      <c r="BI593" s="5" t="n">
        <v>0.714</v>
      </c>
      <c r="BJ593" s="5" t="n">
        <v>0.157</v>
      </c>
      <c r="BK593" s="5" t="n">
        <v>0.008</v>
      </c>
      <c r="BL593" s="5" t="n">
        <v>0.722</v>
      </c>
      <c r="BM593" s="5" t="n">
        <v>0</v>
      </c>
      <c r="BN593" s="5" t="n">
        <v>1</v>
      </c>
      <c r="BO593" s="5" t="n">
        <v>0</v>
      </c>
      <c r="BP593" s="5" t="n">
        <v>-0.016</v>
      </c>
      <c r="BQ593" s="5" t="n">
        <v>0.126</v>
      </c>
      <c r="BR593" s="5" t="n">
        <v>0</v>
      </c>
      <c r="BS593" s="5" t="n">
        <v>0.833</v>
      </c>
      <c r="BT593" s="5" t="n">
        <v>0</v>
      </c>
      <c r="BU593" s="5" t="n">
        <v>-0.016</v>
      </c>
      <c r="BV593" s="5" t="n">
        <v>0.07000000000000001</v>
      </c>
      <c r="BW593" s="5" t="n">
        <v>0</v>
      </c>
      <c r="BX593" s="5" t="n">
        <v>0.833</v>
      </c>
      <c r="BY593" s="5" t="n">
        <v>13.646</v>
      </c>
      <c r="BZ593" s="5" t="n">
        <v>0</v>
      </c>
      <c r="CA593" s="5" t="n">
        <v>13.646</v>
      </c>
      <c r="CB593" s="5" t="n">
        <v>0</v>
      </c>
      <c r="CC593" s="5" t="n">
        <v>82.58799999999999</v>
      </c>
      <c r="CD593" s="5" t="n">
        <v>7.95</v>
      </c>
      <c r="CE593" s="5" t="n">
        <v>210.682</v>
      </c>
      <c r="CF593" s="5" t="n">
        <v>312.077</v>
      </c>
      <c r="CG593" s="5" t="n">
        <v>0.075</v>
      </c>
      <c r="CH593" s="5" t="n">
        <v>1</v>
      </c>
      <c r="CI593" s="5" t="n">
        <v>0</v>
      </c>
      <c r="CJ593" s="5" t="n">
        <v>0</v>
      </c>
      <c r="CK593" s="5" t="n">
        <v>0</v>
      </c>
      <c r="CL593" s="5" t="n">
        <v>0</v>
      </c>
      <c r="CM593" s="5" t="n">
        <v>0</v>
      </c>
      <c r="CN593" s="5" t="n">
        <v>0</v>
      </c>
      <c r="CO593" s="5" t="n">
        <v>0</v>
      </c>
      <c r="CP593" s="5" t="n">
        <v>1</v>
      </c>
      <c r="CQ593" s="5" t="n">
        <v>1.387</v>
      </c>
      <c r="CR593" s="5" t="n">
        <v>0</v>
      </c>
      <c r="CS593" s="5" t="n">
        <v>5.3</v>
      </c>
      <c r="CT593" s="5" t="n">
        <v>4.251</v>
      </c>
      <c r="CU593" s="5" t="n">
        <v>9.098000000000001</v>
      </c>
    </row>
    <row r="594">
      <c r="A594" s="5" t="inlineStr">
        <is>
          <t>MKD2021</t>
        </is>
      </c>
      <c r="B594" s="5" t="inlineStr">
        <is>
          <t>MKD</t>
        </is>
      </c>
      <c r="C594" s="5" t="inlineStr">
        <is>
          <t>MKD</t>
        </is>
      </c>
      <c r="D594" s="5" t="inlineStr">
        <is>
          <t>North Macedonia</t>
        </is>
      </c>
      <c r="E594" s="5" t="n">
        <v>2021</v>
      </c>
      <c r="F594" s="5" t="n">
        <v>0.18</v>
      </c>
      <c r="G594" s="5" t="n">
        <v>2.429</v>
      </c>
      <c r="H594" s="5" t="n">
        <v>0.671</v>
      </c>
      <c r="I594" s="5" t="n">
        <v>0</v>
      </c>
      <c r="J594" s="5" t="n">
        <v>2.429</v>
      </c>
      <c r="K594" s="5" t="n">
        <v>0</v>
      </c>
      <c r="L594" s="5" t="n">
        <v>1</v>
      </c>
      <c r="M594" s="5" t="n">
        <v>3.793</v>
      </c>
      <c r="N594" s="5" t="n">
        <v>2.014</v>
      </c>
      <c r="O594" s="5" t="n">
        <v>0</v>
      </c>
      <c r="P594" s="5" t="n">
        <v>3.793</v>
      </c>
      <c r="Q594" s="5" t="n">
        <v>0</v>
      </c>
      <c r="R594" s="5" t="n">
        <v>1</v>
      </c>
      <c r="S594" s="5" t="n">
        <v>5.785</v>
      </c>
      <c r="T594" s="5" t="n">
        <v>4.027</v>
      </c>
      <c r="U594" s="5" t="n">
        <v>0</v>
      </c>
      <c r="V594" s="5" t="n">
        <v>6.826</v>
      </c>
      <c r="W594" s="5" t="n">
        <v>0.18</v>
      </c>
      <c r="X594" s="5" t="n">
        <v>1</v>
      </c>
      <c r="Y594" s="5" t="n">
        <v>12.393</v>
      </c>
      <c r="Z594" s="5" t="n">
        <v>1.369</v>
      </c>
      <c r="AA594" s="5" t="n">
        <v>-3.434</v>
      </c>
      <c r="AB594" s="5" t="n">
        <v>8.959</v>
      </c>
      <c r="AC594" s="5" t="n">
        <v>0</v>
      </c>
      <c r="AD594" s="5" t="n">
        <v>1</v>
      </c>
      <c r="AE594" s="5" t="n">
        <v>12.35</v>
      </c>
      <c r="AF594" s="5" t="n">
        <v>2.43</v>
      </c>
      <c r="AG594" s="5" t="n">
        <v>-3.391</v>
      </c>
      <c r="AH594" s="5" t="n">
        <v>8.959</v>
      </c>
      <c r="AI594" s="5" t="n">
        <v>0</v>
      </c>
      <c r="AJ594" s="5" t="n">
        <v>1</v>
      </c>
      <c r="AK594" s="5" t="n">
        <v>18.855</v>
      </c>
      <c r="AL594" s="5" t="n">
        <v>9.254</v>
      </c>
      <c r="AM594" s="5" t="n">
        <v>-4.125</v>
      </c>
      <c r="AN594" s="5" t="n">
        <v>17.38</v>
      </c>
      <c r="AO594" s="5" t="n">
        <v>0.18</v>
      </c>
      <c r="AP594" s="5" t="n">
        <v>1</v>
      </c>
      <c r="AQ594" s="5" t="n">
        <v>0.619</v>
      </c>
      <c r="AR594" s="5" t="n">
        <v>0.114</v>
      </c>
      <c r="AS594" s="5" t="n">
        <v>0.511</v>
      </c>
      <c r="AT594" s="5" t="n">
        <v>1.333</v>
      </c>
      <c r="AU594" s="5" t="n">
        <v>0.18</v>
      </c>
      <c r="AV594" s="5" t="n">
        <v>1</v>
      </c>
      <c r="AW594" s="5" t="n">
        <v>0.599</v>
      </c>
      <c r="AX594" s="5" t="n">
        <v>0.114</v>
      </c>
      <c r="AY594" s="5" t="n">
        <v>0.385</v>
      </c>
      <c r="AZ594" s="5" t="n">
        <v>1.162</v>
      </c>
      <c r="BA594" s="5" t="n">
        <v>0.18</v>
      </c>
      <c r="BB594" s="5" t="n">
        <v>1</v>
      </c>
      <c r="BC594" s="5" t="n">
        <v>0.439</v>
      </c>
      <c r="BD594" s="5" t="n">
        <v>0.114</v>
      </c>
      <c r="BE594" s="5" t="n">
        <v>0.145</v>
      </c>
      <c r="BF594" s="5" t="n">
        <v>0.6889999999999999</v>
      </c>
      <c r="BG594" s="5" t="n">
        <v>0.18</v>
      </c>
      <c r="BH594" s="5" t="n">
        <v>1</v>
      </c>
      <c r="BI594" s="5" t="n">
        <v>0.505</v>
      </c>
      <c r="BJ594" s="5" t="n">
        <v>0.114</v>
      </c>
      <c r="BK594" s="5" t="n">
        <v>0</v>
      </c>
      <c r="BL594" s="5" t="n">
        <v>0.596</v>
      </c>
      <c r="BM594" s="5" t="n">
        <v>0.18</v>
      </c>
      <c r="BN594" s="5" t="n">
        <v>1</v>
      </c>
      <c r="BO594" s="5" t="n">
        <v>0</v>
      </c>
      <c r="BP594" s="5" t="n">
        <v>0</v>
      </c>
      <c r="BQ594" s="5" t="n">
        <v>0.099</v>
      </c>
      <c r="BR594" s="5" t="n">
        <v>0</v>
      </c>
      <c r="BS594" s="5" t="n">
        <v>1</v>
      </c>
      <c r="BT594" s="5" t="n">
        <v>0</v>
      </c>
      <c r="BU594" s="5" t="n">
        <v>0</v>
      </c>
      <c r="BV594" s="5" t="n">
        <v>0.099</v>
      </c>
      <c r="BW594" s="5" t="n">
        <v>0.18</v>
      </c>
      <c r="BX594" s="5" t="n">
        <v>0.833</v>
      </c>
      <c r="BY594" s="5" t="n">
        <v>11.787</v>
      </c>
      <c r="BZ594" s="5" t="n">
        <v>0</v>
      </c>
      <c r="CA594" s="5" t="n">
        <v>11.787</v>
      </c>
      <c r="CB594" s="5" t="n">
        <v>0</v>
      </c>
      <c r="CC594" s="5" t="n">
        <v>78.125</v>
      </c>
      <c r="CD594" s="5" t="n">
        <v>7.95</v>
      </c>
      <c r="CE594" s="5" t="n">
        <v>71.649</v>
      </c>
      <c r="CF594" s="5" t="n">
        <v>176.733</v>
      </c>
      <c r="CG594" s="5" t="n">
        <v>0.18</v>
      </c>
      <c r="CH594" s="5" t="n">
        <v>1</v>
      </c>
      <c r="CI594" s="5" t="n">
        <v>0</v>
      </c>
      <c r="CJ594" s="5" t="n">
        <v>0</v>
      </c>
      <c r="CK594" s="5" t="n">
        <v>0</v>
      </c>
      <c r="CL594" s="5" t="n">
        <v>0</v>
      </c>
      <c r="CM594" s="5" t="n">
        <v>0</v>
      </c>
      <c r="CN594" s="5" t="n">
        <v>0</v>
      </c>
      <c r="CO594" s="5" t="n">
        <v>0</v>
      </c>
      <c r="CP594" s="5" t="n">
        <v>0.826</v>
      </c>
      <c r="CQ594" s="5" t="n">
        <v>1.198</v>
      </c>
      <c r="CR594" s="5" t="n">
        <v>0</v>
      </c>
      <c r="CS594" s="5" t="n">
        <v>4.776</v>
      </c>
      <c r="CT594" s="5" t="n">
        <v>4.41</v>
      </c>
      <c r="CU594" s="5" t="n">
        <v>7.753</v>
      </c>
    </row>
    <row r="595">
      <c r="A595" s="5" t="inlineStr">
        <is>
          <t>MKD2022</t>
        </is>
      </c>
      <c r="B595" s="5" t="inlineStr">
        <is>
          <t>MKD</t>
        </is>
      </c>
      <c r="C595" s="5" t="inlineStr">
        <is>
          <t>MKD</t>
        </is>
      </c>
      <c r="D595" s="5" t="inlineStr">
        <is>
          <t>North Macedonia</t>
        </is>
      </c>
      <c r="E595" s="5" t="n">
        <v>2022</v>
      </c>
      <c r="F595" s="5" t="n">
        <v>0.18</v>
      </c>
      <c r="G595" s="5" t="n">
        <v>2.758</v>
      </c>
      <c r="H595" s="5" t="n">
        <v>0.719</v>
      </c>
      <c r="I595" s="5" t="n">
        <v>0</v>
      </c>
      <c r="J595" s="5" t="n">
        <v>2.758</v>
      </c>
      <c r="K595" s="5" t="n">
        <v>0</v>
      </c>
      <c r="L595" s="5" t="n">
        <v>1</v>
      </c>
      <c r="M595" s="5" t="n">
        <v>4.234</v>
      </c>
      <c r="N595" s="5" t="n">
        <v>2.156</v>
      </c>
      <c r="O595" s="5" t="n">
        <v>0</v>
      </c>
      <c r="P595" s="5" t="n">
        <v>4.234</v>
      </c>
      <c r="Q595" s="5" t="n">
        <v>0</v>
      </c>
      <c r="R595" s="5" t="n">
        <v>1</v>
      </c>
      <c r="S595" s="5" t="n">
        <v>6.351</v>
      </c>
      <c r="T595" s="5" t="n">
        <v>4.311</v>
      </c>
      <c r="U595" s="5" t="n">
        <v>0.08500000000000001</v>
      </c>
      <c r="V595" s="5" t="n">
        <v>7.495</v>
      </c>
      <c r="W595" s="5" t="n">
        <v>0.18</v>
      </c>
      <c r="X595" s="5" t="n">
        <v>1</v>
      </c>
      <c r="Y595" s="5" t="n">
        <v>34.673</v>
      </c>
      <c r="Z595" s="5" t="n">
        <v>3.637</v>
      </c>
      <c r="AA595" s="5" t="n">
        <v>-2.016</v>
      </c>
      <c r="AB595" s="5" t="n">
        <v>32.656</v>
      </c>
      <c r="AC595" s="5" t="n">
        <v>0</v>
      </c>
      <c r="AD595" s="5" t="n">
        <v>1</v>
      </c>
      <c r="AE595" s="5" t="n">
        <v>34.721</v>
      </c>
      <c r="AF595" s="5" t="n">
        <v>6.437</v>
      </c>
      <c r="AG595" s="5" t="n">
        <v>-2.064</v>
      </c>
      <c r="AH595" s="5" t="n">
        <v>32.656</v>
      </c>
      <c r="AI595" s="5" t="n">
        <v>0</v>
      </c>
      <c r="AJ595" s="5" t="n">
        <v>1</v>
      </c>
      <c r="AK595" s="5" t="n">
        <v>41.774</v>
      </c>
      <c r="AL595" s="5" t="n">
        <v>19.949</v>
      </c>
      <c r="AM595" s="5" t="n">
        <v>-9.423</v>
      </c>
      <c r="AN595" s="5" t="n">
        <v>38.174</v>
      </c>
      <c r="AO595" s="5" t="n">
        <v>0.18</v>
      </c>
      <c r="AP595" s="5" t="n">
        <v>1</v>
      </c>
      <c r="AQ595" s="5" t="n">
        <v>0.861</v>
      </c>
      <c r="AR595" s="5" t="n">
        <v>0.123</v>
      </c>
      <c r="AS595" s="5" t="n">
        <v>0.414</v>
      </c>
      <c r="AT595" s="5" t="n">
        <v>1.505</v>
      </c>
      <c r="AU595" s="5" t="n">
        <v>0.18</v>
      </c>
      <c r="AV595" s="5" t="n">
        <v>1</v>
      </c>
      <c r="AW595" s="5" t="n">
        <v>0.986</v>
      </c>
      <c r="AX595" s="5" t="n">
        <v>0.123</v>
      </c>
      <c r="AY595" s="5" t="n">
        <v>0.295</v>
      </c>
      <c r="AZ595" s="5" t="n">
        <v>1.512</v>
      </c>
      <c r="BA595" s="5" t="n">
        <v>0.18</v>
      </c>
      <c r="BB595" s="5" t="n">
        <v>1</v>
      </c>
      <c r="BC595" s="5" t="n">
        <v>0.598</v>
      </c>
      <c r="BD595" s="5" t="n">
        <v>0.123</v>
      </c>
      <c r="BE595" s="5" t="n">
        <v>0.114</v>
      </c>
      <c r="BF595" s="5" t="n">
        <v>0.84</v>
      </c>
      <c r="BG595" s="5" t="n">
        <v>0.18</v>
      </c>
      <c r="BH595" s="5" t="n">
        <v>1</v>
      </c>
      <c r="BI595" s="5" t="n">
        <v>0.612</v>
      </c>
      <c r="BJ595" s="5" t="n">
        <v>0.123</v>
      </c>
      <c r="BK595" s="5" t="n">
        <v>0.008</v>
      </c>
      <c r="BL595" s="5" t="n">
        <v>0.723</v>
      </c>
      <c r="BM595" s="5" t="n">
        <v>0.18</v>
      </c>
      <c r="BN595" s="5" t="n">
        <v>1</v>
      </c>
      <c r="BO595" s="5" t="n">
        <v>0</v>
      </c>
      <c r="BP595" s="5" t="n">
        <v>0</v>
      </c>
      <c r="BQ595" s="5" t="n">
        <v>0.27</v>
      </c>
      <c r="BR595" s="5" t="n">
        <v>0</v>
      </c>
      <c r="BS595" s="5" t="n">
        <v>1</v>
      </c>
      <c r="BT595" s="5" t="n">
        <v>0</v>
      </c>
      <c r="BU595" s="5" t="n">
        <v>0</v>
      </c>
      <c r="BV595" s="5" t="n">
        <v>0.104</v>
      </c>
      <c r="BW595" s="5" t="n">
        <v>0.18</v>
      </c>
      <c r="BX595" s="5" t="n">
        <v>0.833</v>
      </c>
      <c r="BY595" s="5" t="n">
        <v>12.729</v>
      </c>
      <c r="BZ595" s="5" t="n">
        <v>0</v>
      </c>
      <c r="CA595" s="5" t="n">
        <v>12.729</v>
      </c>
      <c r="CB595" s="5" t="n">
        <v>0</v>
      </c>
      <c r="CC595" s="5" t="n">
        <v>97.90000000000001</v>
      </c>
      <c r="CD595" s="5" t="n">
        <v>7.95</v>
      </c>
      <c r="CE595" s="5" t="n">
        <v>99.20699999999999</v>
      </c>
      <c r="CF595" s="5" t="n">
        <v>232.586</v>
      </c>
      <c r="CG595" s="5" t="n">
        <v>0.18</v>
      </c>
      <c r="CH595" s="5" t="n">
        <v>1</v>
      </c>
      <c r="CI595" s="5" t="n">
        <v>0</v>
      </c>
      <c r="CJ595" s="5" t="n">
        <v>0</v>
      </c>
      <c r="CK595" s="5" t="n">
        <v>0</v>
      </c>
      <c r="CL595" s="5" t="n">
        <v>0</v>
      </c>
      <c r="CM595" s="5" t="n">
        <v>0</v>
      </c>
      <c r="CN595" s="5" t="n">
        <v>0</v>
      </c>
      <c r="CO595" s="5" t="n">
        <v>0</v>
      </c>
      <c r="CP595" s="5" t="n">
        <v>0.836</v>
      </c>
      <c r="CQ595" s="5" t="n">
        <v>1.294</v>
      </c>
      <c r="CR595" s="5" t="n">
        <v>0</v>
      </c>
      <c r="CS595" s="5" t="n">
        <v>5.158</v>
      </c>
      <c r="CT595" s="5" t="n">
        <v>5.842</v>
      </c>
      <c r="CU595" s="5" t="n">
        <v>29.941</v>
      </c>
    </row>
    <row r="596">
      <c r="A596" s="5" t="inlineStr">
        <is>
          <t>MKD2023</t>
        </is>
      </c>
      <c r="B596" s="5" t="inlineStr">
        <is>
          <t>MKD</t>
        </is>
      </c>
      <c r="C596" s="5" t="inlineStr">
        <is>
          <t>MKD</t>
        </is>
      </c>
      <c r="D596" s="5" t="inlineStr">
        <is>
          <t>North Macedonia</t>
        </is>
      </c>
      <c r="E596" s="5" t="n">
        <v>2023</v>
      </c>
      <c r="F596" s="5" t="n">
        <v>0.18</v>
      </c>
      <c r="G596" s="5" t="n">
        <v>2.76</v>
      </c>
      <c r="H596" s="5" t="n">
        <v>0.822</v>
      </c>
      <c r="I596" s="5" t="n">
        <v>0</v>
      </c>
      <c r="J596" s="5" t="n">
        <v>2.76</v>
      </c>
      <c r="K596" s="5" t="n">
        <v>0</v>
      </c>
      <c r="L596" s="5" t="n">
        <v>1</v>
      </c>
      <c r="M596" s="5" t="n">
        <v>4.561</v>
      </c>
      <c r="N596" s="5" t="n">
        <v>2.466</v>
      </c>
      <c r="O596" s="5" t="n">
        <v>0</v>
      </c>
      <c r="P596" s="5" t="n">
        <v>4.561</v>
      </c>
      <c r="Q596" s="5" t="n">
        <v>0</v>
      </c>
      <c r="R596" s="5" t="n">
        <v>1</v>
      </c>
      <c r="S596" s="5" t="n">
        <v>6.87</v>
      </c>
      <c r="T596" s="5" t="n">
        <v>4.932</v>
      </c>
      <c r="U596" s="5" t="n">
        <v>0.137</v>
      </c>
      <c r="V596" s="5" t="n">
        <v>8.106999999999999</v>
      </c>
      <c r="W596" s="5" t="n">
        <v>0.18</v>
      </c>
      <c r="X596" s="5" t="n">
        <v>1</v>
      </c>
      <c r="Y596" s="5" t="n">
        <v>15.063</v>
      </c>
      <c r="Z596" s="5" t="n">
        <v>1.687</v>
      </c>
      <c r="AA596" s="5" t="n">
        <v>3.549</v>
      </c>
      <c r="AB596" s="5" t="n">
        <v>18.613</v>
      </c>
      <c r="AC596" s="5" t="n">
        <v>0</v>
      </c>
      <c r="AD596" s="5" t="n">
        <v>1</v>
      </c>
      <c r="AE596" s="5" t="n">
        <v>15.162</v>
      </c>
      <c r="AF596" s="5" t="n">
        <v>3.02</v>
      </c>
      <c r="AG596" s="5" t="n">
        <v>3.45</v>
      </c>
      <c r="AH596" s="5" t="n">
        <v>18.613</v>
      </c>
      <c r="AI596" s="5" t="n">
        <v>0</v>
      </c>
      <c r="AJ596" s="5" t="n">
        <v>1</v>
      </c>
      <c r="AK596" s="5" t="n">
        <v>22.521</v>
      </c>
      <c r="AL596" s="5" t="n">
        <v>11.156</v>
      </c>
      <c r="AM596" s="5" t="n">
        <v>2.295</v>
      </c>
      <c r="AN596" s="5" t="n">
        <v>29.283</v>
      </c>
      <c r="AO596" s="5" t="n">
        <v>0.18</v>
      </c>
      <c r="AP596" s="5" t="n">
        <v>1</v>
      </c>
      <c r="AQ596" s="5" t="n">
        <v>0.76</v>
      </c>
      <c r="AR596" s="5" t="n">
        <v>0.129</v>
      </c>
      <c r="AS596" s="5" t="n">
        <v>0.458</v>
      </c>
      <c r="AT596" s="5" t="n">
        <v>1.438</v>
      </c>
      <c r="AU596" s="5" t="n">
        <v>0.18</v>
      </c>
      <c r="AV596" s="5" t="n">
        <v>1</v>
      </c>
      <c r="AW596" s="5" t="n">
        <v>0.8110000000000001</v>
      </c>
      <c r="AX596" s="5" t="n">
        <v>0.129</v>
      </c>
      <c r="AY596" s="5" t="n">
        <v>0.328</v>
      </c>
      <c r="AZ596" s="5" t="n">
        <v>1.345</v>
      </c>
      <c r="BA596" s="5" t="n">
        <v>0.18</v>
      </c>
      <c r="BB596" s="5" t="n">
        <v>1</v>
      </c>
      <c r="BC596" s="5" t="n">
        <v>0.535</v>
      </c>
      <c r="BD596" s="5" t="n">
        <v>0.129</v>
      </c>
      <c r="BE596" s="5" t="n">
        <v>0.139</v>
      </c>
      <c r="BF596" s="5" t="n">
        <v>0.795</v>
      </c>
      <c r="BG596" s="5" t="n">
        <v>0.18</v>
      </c>
      <c r="BH596" s="5" t="n">
        <v>1</v>
      </c>
      <c r="BI596" s="5" t="n">
        <v>0.579</v>
      </c>
      <c r="BJ596" s="5" t="n">
        <v>0.129</v>
      </c>
      <c r="BK596" s="5" t="n">
        <v>0.012</v>
      </c>
      <c r="BL596" s="5" t="n">
        <v>0.6840000000000001</v>
      </c>
      <c r="BM596" s="5" t="n">
        <v>0.18</v>
      </c>
      <c r="BN596" s="5" t="n">
        <v>1</v>
      </c>
      <c r="BO596" s="5" t="n">
        <v>0</v>
      </c>
      <c r="BP596" s="5" t="n">
        <v>0</v>
      </c>
      <c r="BQ596" s="5" t="n">
        <v>0.144</v>
      </c>
      <c r="BR596" s="5" t="n">
        <v>0</v>
      </c>
      <c r="BS596" s="5" t="n">
        <v>1</v>
      </c>
      <c r="BT596" s="5" t="n">
        <v>0</v>
      </c>
      <c r="BU596" s="5" t="n">
        <v>0</v>
      </c>
      <c r="BV596" s="5" t="n">
        <v>0.12</v>
      </c>
      <c r="BW596" s="5" t="n">
        <v>0.18</v>
      </c>
      <c r="BX596" s="5" t="n">
        <v>0.833</v>
      </c>
      <c r="BY596" s="5" t="n">
        <v>13.254</v>
      </c>
      <c r="BZ596" s="5" t="n">
        <v>0</v>
      </c>
      <c r="CA596" s="5" t="n">
        <v>13.254</v>
      </c>
      <c r="CB596" s="5" t="n">
        <v>0</v>
      </c>
      <c r="CC596" s="5" t="n">
        <v>83.248</v>
      </c>
      <c r="CD596" s="5" t="n">
        <v>7.95</v>
      </c>
      <c r="CE596" s="5" t="n">
        <v>95.69199999999999</v>
      </c>
      <c r="CF596" s="5" t="n">
        <v>211.15</v>
      </c>
      <c r="CG596" s="5" t="n">
        <v>0.18</v>
      </c>
      <c r="CH596" s="5" t="n">
        <v>1</v>
      </c>
      <c r="CI596" s="5" t="n">
        <v>0</v>
      </c>
      <c r="CJ596" s="5" t="n">
        <v>0</v>
      </c>
      <c r="CK596" s="5" t="n">
        <v>0</v>
      </c>
      <c r="CL596" s="5" t="n">
        <v>0</v>
      </c>
      <c r="CM596" s="5" t="n">
        <v>0</v>
      </c>
      <c r="CN596" s="5" t="n">
        <v>0</v>
      </c>
      <c r="CO596" s="5" t="n">
        <v>0</v>
      </c>
      <c r="CP596" s="5" t="n">
        <v>0.721</v>
      </c>
      <c r="CQ596" s="5" t="n">
        <v>1.348</v>
      </c>
      <c r="CR596" s="5" t="n">
        <v>0</v>
      </c>
      <c r="CS596" s="5" t="n">
        <v>5.37</v>
      </c>
      <c r="CT596" s="5" t="n">
        <v>3.466</v>
      </c>
      <c r="CU596" s="5" t="n">
        <v>10.281</v>
      </c>
    </row>
    <row r="597">
      <c r="A597" s="5" t="inlineStr">
        <is>
          <t>MKD2024</t>
        </is>
      </c>
      <c r="B597" s="5" t="inlineStr">
        <is>
          <t>MKD</t>
        </is>
      </c>
      <c r="C597" s="5" t="inlineStr">
        <is>
          <t>MKD</t>
        </is>
      </c>
      <c r="D597" s="5" t="inlineStr">
        <is>
          <t>North Macedonia</t>
        </is>
      </c>
      <c r="E597" s="5" t="n">
        <v>2024</v>
      </c>
      <c r="F597" s="5" t="n">
        <v>0.18</v>
      </c>
      <c r="G597" s="5" t="n">
        <v>2.691</v>
      </c>
      <c r="H597" s="5" t="n">
        <v>0.846</v>
      </c>
      <c r="I597" s="5" t="n">
        <v>0</v>
      </c>
      <c r="J597" s="5" t="n">
        <v>2.691</v>
      </c>
      <c r="K597" s="5" t="n">
        <v>0</v>
      </c>
      <c r="L597" s="5" t="n">
        <v>1</v>
      </c>
      <c r="M597" s="5" t="n">
        <v>4.418</v>
      </c>
      <c r="N597" s="5" t="n">
        <v>2.539</v>
      </c>
      <c r="O597" s="5" t="n">
        <v>0</v>
      </c>
      <c r="P597" s="5" t="n">
        <v>4.418</v>
      </c>
      <c r="Q597" s="5" t="n">
        <v>0</v>
      </c>
      <c r="R597" s="5" t="n">
        <v>1</v>
      </c>
      <c r="S597" s="5" t="n">
        <v>6.922</v>
      </c>
      <c r="T597" s="5" t="n">
        <v>5.078</v>
      </c>
      <c r="U597" s="5" t="n">
        <v>0.17</v>
      </c>
      <c r="V597" s="5" t="n">
        <v>8.167999999999999</v>
      </c>
      <c r="W597" s="5" t="n">
        <v>0.18</v>
      </c>
      <c r="X597" s="5" t="n">
        <v>1</v>
      </c>
      <c r="Y597" s="5" t="n">
        <v>14.265</v>
      </c>
      <c r="Z597" s="5" t="n">
        <v>1.801</v>
      </c>
      <c r="AA597" s="5" t="n">
        <v>0.174</v>
      </c>
      <c r="AB597" s="5" t="n">
        <v>14.439</v>
      </c>
      <c r="AC597" s="5" t="n">
        <v>0</v>
      </c>
      <c r="AD597" s="5" t="n">
        <v>1</v>
      </c>
      <c r="AE597" s="5" t="n">
        <v>14.265</v>
      </c>
      <c r="AF597" s="5" t="n">
        <v>3.125</v>
      </c>
      <c r="AG597" s="5" t="n">
        <v>0.174</v>
      </c>
      <c r="AH597" s="5" t="n">
        <v>14.439</v>
      </c>
      <c r="AI597" s="5" t="n">
        <v>0</v>
      </c>
      <c r="AJ597" s="5" t="n">
        <v>1</v>
      </c>
      <c r="AK597" s="5" t="n">
        <v>25.345</v>
      </c>
      <c r="AL597" s="5" t="n">
        <v>12.891</v>
      </c>
      <c r="AM597" s="5" t="n">
        <v>0.174</v>
      </c>
      <c r="AN597" s="5" t="n">
        <v>30.112</v>
      </c>
      <c r="AO597" s="5" t="n">
        <v>0.18</v>
      </c>
      <c r="AP597" s="5" t="n">
        <v>1</v>
      </c>
      <c r="AQ597" s="5" t="n">
        <v>0.724</v>
      </c>
      <c r="AR597" s="5" t="n">
        <v>0.132</v>
      </c>
      <c r="AS597" s="5" t="n">
        <v>0.468</v>
      </c>
      <c r="AT597" s="5" t="n">
        <v>1.406</v>
      </c>
      <c r="AU597" s="5" t="n">
        <v>0.18</v>
      </c>
      <c r="AV597" s="5" t="n">
        <v>1</v>
      </c>
      <c r="AW597" s="5" t="n">
        <v>0.75</v>
      </c>
      <c r="AX597" s="5" t="n">
        <v>0.132</v>
      </c>
      <c r="AY597" s="5" t="n">
        <v>0.34</v>
      </c>
      <c r="AZ597" s="5" t="n">
        <v>1.287</v>
      </c>
      <c r="BA597" s="5" t="n">
        <v>0.18</v>
      </c>
      <c r="BB597" s="5" t="n">
        <v>1</v>
      </c>
      <c r="BC597" s="5" t="n">
        <v>0.513</v>
      </c>
      <c r="BD597" s="5" t="n">
        <v>0.132</v>
      </c>
      <c r="BE597" s="5" t="n">
        <v>0.141</v>
      </c>
      <c r="BF597" s="5" t="n">
        <v>0.771</v>
      </c>
      <c r="BG597" s="5" t="n">
        <v>0.18</v>
      </c>
      <c r="BH597" s="5" t="n">
        <v>1</v>
      </c>
      <c r="BI597" s="5" t="n">
        <v>0.591</v>
      </c>
      <c r="BJ597" s="5" t="n">
        <v>0.132</v>
      </c>
      <c r="BK597" s="5" t="n">
        <v>0.014</v>
      </c>
      <c r="BL597" s="5" t="n">
        <v>0.698</v>
      </c>
      <c r="BM597" s="5" t="n">
        <v>0.18</v>
      </c>
      <c r="BN597" s="5" t="n">
        <v>1</v>
      </c>
      <c r="BO597" s="5" t="n">
        <v>0</v>
      </c>
      <c r="BP597" s="5" t="n">
        <v>0</v>
      </c>
      <c r="BQ597" s="5" t="n">
        <v>0.089</v>
      </c>
      <c r="BR597" s="5" t="n">
        <v>0</v>
      </c>
      <c r="BS597" s="5" t="n">
        <v>1</v>
      </c>
      <c r="BT597" s="5" t="n">
        <v>0</v>
      </c>
      <c r="BU597" s="5" t="n">
        <v>0</v>
      </c>
      <c r="BV597" s="5" t="n">
        <v>0.118</v>
      </c>
      <c r="BW597" s="5" t="n">
        <v>0.18</v>
      </c>
      <c r="BX597" s="5" t="n">
        <v>0.833</v>
      </c>
      <c r="BY597" s="5" t="n">
        <v>13.646</v>
      </c>
      <c r="BZ597" s="5" t="n">
        <v>0</v>
      </c>
      <c r="CA597" s="5" t="n">
        <v>13.646</v>
      </c>
      <c r="CB597" s="5" t="n">
        <v>0</v>
      </c>
      <c r="CC597" s="5" t="n">
        <v>82.58799999999999</v>
      </c>
      <c r="CD597" s="5" t="n">
        <v>7.95</v>
      </c>
      <c r="CE597" s="5" t="n">
        <v>88.624</v>
      </c>
      <c r="CF597" s="5" t="n">
        <v>202.03</v>
      </c>
      <c r="CG597" s="5" t="n">
        <v>0.18</v>
      </c>
      <c r="CH597" s="5" t="n">
        <v>1</v>
      </c>
      <c r="CI597" s="5" t="n">
        <v>0</v>
      </c>
      <c r="CJ597" s="5" t="n">
        <v>0</v>
      </c>
      <c r="CK597" s="5" t="n">
        <v>0</v>
      </c>
      <c r="CL597" s="5" t="n">
        <v>0</v>
      </c>
      <c r="CM597" s="5" t="n">
        <v>0</v>
      </c>
      <c r="CN597" s="5" t="n">
        <v>0</v>
      </c>
      <c r="CO597" s="5" t="n">
        <v>0</v>
      </c>
      <c r="CP597" s="5" t="n">
        <v>0.721</v>
      </c>
      <c r="CQ597" s="5" t="n">
        <v>1.387</v>
      </c>
      <c r="CR597" s="5" t="n">
        <v>0</v>
      </c>
      <c r="CS597" s="5" t="n">
        <v>5.529</v>
      </c>
      <c r="CT597" s="5" t="n">
        <v>3.027</v>
      </c>
      <c r="CU597" s="5" t="n">
        <v>8.691000000000001</v>
      </c>
    </row>
    <row r="598">
      <c r="A598" s="5" t="inlineStr">
        <is>
          <t>MNP2021</t>
        </is>
      </c>
      <c r="B598" s="5" t="inlineStr">
        <is>
          <t>MNP</t>
        </is>
      </c>
      <c r="C598" s="5" t="inlineStr">
        <is>
          <t>MNP</t>
        </is>
      </c>
      <c r="D598" s="5" t="inlineStr">
        <is>
          <t>Northern Mariana Islands</t>
        </is>
      </c>
      <c r="E598" s="5" t="n">
        <v>2021</v>
      </c>
      <c r="F598" s="5" t="n">
        <v>0.05</v>
      </c>
      <c r="G598" s="5" t="n">
        <v>4.747</v>
      </c>
      <c r="H598" s="5" t="n">
        <v>1.143</v>
      </c>
      <c r="I598" s="5" t="n">
        <v>0</v>
      </c>
      <c r="J598" s="5" t="n">
        <v>4.747</v>
      </c>
      <c r="K598" s="5" t="n">
        <v>0</v>
      </c>
      <c r="L598" s="5" t="n">
        <v>1</v>
      </c>
      <c r="M598" s="5" t="n">
        <v>7.964</v>
      </c>
      <c r="N598" s="5" t="n">
        <v>3.43</v>
      </c>
      <c r="O598" s="5" t="n">
        <v>0</v>
      </c>
      <c r="P598" s="5" t="n">
        <v>7.964</v>
      </c>
      <c r="Q598" s="5" t="n">
        <v>0</v>
      </c>
      <c r="R598" s="5" t="n">
        <v>1</v>
      </c>
      <c r="S598" s="5" t="n">
        <v>10.464</v>
      </c>
      <c r="T598" s="5" t="n">
        <v>6.86</v>
      </c>
      <c r="U598" s="5" t="n">
        <v>0</v>
      </c>
      <c r="V598" s="5" t="n">
        <v>10.987</v>
      </c>
      <c r="W598" s="5" t="n">
        <v>0.05</v>
      </c>
      <c r="X598" s="5" t="n">
        <v>1</v>
      </c>
      <c r="Y598" s="5" t="n">
        <v>10.551</v>
      </c>
      <c r="Z598" s="5" t="n">
        <v>1.302</v>
      </c>
      <c r="AA598" s="5" t="n">
        <v>0</v>
      </c>
      <c r="AB598" s="5" t="n">
        <v>10.551</v>
      </c>
      <c r="AC598" s="5" t="n">
        <v>0</v>
      </c>
      <c r="AD598" s="5" t="n">
        <v>1</v>
      </c>
      <c r="AE598" s="5" t="n">
        <v>11.694</v>
      </c>
      <c r="AF598" s="5" t="n">
        <v>2.549</v>
      </c>
      <c r="AG598" s="5" t="n">
        <v>0</v>
      </c>
      <c r="AH598" s="5" t="n">
        <v>11.694</v>
      </c>
      <c r="AI598" s="5" t="n">
        <v>0</v>
      </c>
      <c r="AJ598" s="5" t="n">
        <v>1</v>
      </c>
      <c r="AK598" s="5" t="n">
        <v>18.554</v>
      </c>
      <c r="AL598" s="5" t="n">
        <v>9.627000000000001</v>
      </c>
      <c r="AM598" s="5" t="n">
        <v>0</v>
      </c>
      <c r="AN598" s="5" t="n">
        <v>19.482</v>
      </c>
      <c r="AO598" s="5" t="n">
        <v>0.05</v>
      </c>
      <c r="AP598" s="5" t="n">
        <v>1</v>
      </c>
      <c r="AQ598" s="5" t="n">
        <v>0.621</v>
      </c>
      <c r="AR598" s="5" t="n">
        <v>0.114</v>
      </c>
      <c r="AS598" s="5" t="n">
        <v>0</v>
      </c>
      <c r="AT598" s="5" t="n">
        <v>0.652</v>
      </c>
      <c r="AU598" s="5" t="n">
        <v>0.05</v>
      </c>
      <c r="AV598" s="5" t="n">
        <v>1</v>
      </c>
      <c r="AW598" s="5" t="n">
        <v>0.593</v>
      </c>
      <c r="AX598" s="5" t="n">
        <v>0.114</v>
      </c>
      <c r="AY598" s="5" t="n">
        <v>0</v>
      </c>
      <c r="AZ598" s="5" t="n">
        <v>0.623</v>
      </c>
      <c r="BA598" s="5" t="n">
        <v>0.05</v>
      </c>
      <c r="BB598" s="5" t="n">
        <v>1</v>
      </c>
      <c r="BC598" s="5" t="n">
        <v>0.44</v>
      </c>
      <c r="BD598" s="5" t="n">
        <v>0.114</v>
      </c>
      <c r="BE598" s="5" t="n">
        <v>0</v>
      </c>
      <c r="BF598" s="5" t="n">
        <v>0.462</v>
      </c>
      <c r="BG598" s="5" t="n">
        <v>0.05</v>
      </c>
      <c r="BH598" s="5" t="n">
        <v>1</v>
      </c>
      <c r="BI598" s="5" t="n">
        <v>0.5600000000000001</v>
      </c>
      <c r="BJ598" s="5" t="n">
        <v>0.114</v>
      </c>
      <c r="BK598" s="5" t="n">
        <v>0</v>
      </c>
      <c r="BL598" s="5" t="n">
        <v>0.588</v>
      </c>
      <c r="BM598" s="5" t="n">
        <v>0.05</v>
      </c>
      <c r="BN598" s="5" t="n">
        <v>1</v>
      </c>
      <c r="BO598" s="5" t="n">
        <v>0</v>
      </c>
      <c r="BP598" s="5" t="n">
        <v>0</v>
      </c>
      <c r="BQ598" s="5" t="n">
        <v>0</v>
      </c>
      <c r="BR598" s="5" t="n">
        <v>0</v>
      </c>
      <c r="BS598" s="5" t="n">
        <v>1</v>
      </c>
      <c r="BT598" s="5" t="n">
        <v>0</v>
      </c>
      <c r="BU598" s="5" t="n">
        <v>0</v>
      </c>
      <c r="BV598" s="5" t="n">
        <v>0</v>
      </c>
      <c r="BW598" s="5" t="n">
        <v>0.05</v>
      </c>
      <c r="BX598" s="5" t="n">
        <v>1</v>
      </c>
      <c r="BY598" s="5" t="n">
        <v>11.787</v>
      </c>
      <c r="BZ598" s="5" t="n">
        <v>0</v>
      </c>
      <c r="CA598" s="5" t="n">
        <v>11.787</v>
      </c>
      <c r="CB598" s="5" t="n">
        <v>0</v>
      </c>
      <c r="CC598" s="5" t="n">
        <v>81.69499999999999</v>
      </c>
      <c r="CD598" s="5" t="n">
        <v>7.95</v>
      </c>
      <c r="CE598" s="5" t="n">
        <v>0</v>
      </c>
      <c r="CF598" s="5" t="n">
        <v>85.78</v>
      </c>
      <c r="CG598" s="5" t="n">
        <v>0.05</v>
      </c>
      <c r="CH598" s="5" t="n">
        <v>1</v>
      </c>
      <c r="CI598" s="5" t="n">
        <v>0</v>
      </c>
      <c r="CJ598" s="5" t="n">
        <v>0</v>
      </c>
      <c r="CK598" s="5" t="n">
        <v>0</v>
      </c>
      <c r="CL598" s="5" t="n">
        <v>0</v>
      </c>
      <c r="CM598" s="5" t="n">
        <v>0</v>
      </c>
      <c r="CN598" s="5" t="n">
        <v>0</v>
      </c>
      <c r="CO598" s="5" t="n">
        <v>0</v>
      </c>
      <c r="CP598" s="5" t="n">
        <v>0</v>
      </c>
      <c r="CQ598" s="5" t="n">
        <v>1.198</v>
      </c>
      <c r="CR598" s="5" t="n">
        <v>0</v>
      </c>
      <c r="CS598" s="5" t="n">
        <v>4.776</v>
      </c>
      <c r="CT598" s="5" t="n">
        <v>3.604</v>
      </c>
      <c r="CU598" s="5" t="n">
        <v>9.407999999999999</v>
      </c>
    </row>
    <row r="599">
      <c r="A599" s="5" t="inlineStr">
        <is>
          <t>MNP2022</t>
        </is>
      </c>
      <c r="B599" s="5" t="inlineStr">
        <is>
          <t>MNP</t>
        </is>
      </c>
      <c r="C599" s="5" t="inlineStr">
        <is>
          <t>MNP</t>
        </is>
      </c>
      <c r="D599" s="5" t="inlineStr">
        <is>
          <t>Northern Mariana Islands</t>
        </is>
      </c>
      <c r="E599" s="5" t="n">
        <v>2022</v>
      </c>
      <c r="F599" s="5" t="n">
        <v>0.05</v>
      </c>
      <c r="G599" s="5" t="n">
        <v>8.788</v>
      </c>
      <c r="H599" s="5" t="n">
        <v>1.235</v>
      </c>
      <c r="I599" s="5" t="n">
        <v>0</v>
      </c>
      <c r="J599" s="5" t="n">
        <v>8.788</v>
      </c>
      <c r="K599" s="5" t="n">
        <v>0</v>
      </c>
      <c r="L599" s="5" t="n">
        <v>1</v>
      </c>
      <c r="M599" s="5" t="n">
        <v>9.782999999999999</v>
      </c>
      <c r="N599" s="5" t="n">
        <v>3.704</v>
      </c>
      <c r="O599" s="5" t="n">
        <v>0</v>
      </c>
      <c r="P599" s="5" t="n">
        <v>9.782999999999999</v>
      </c>
      <c r="Q599" s="5" t="n">
        <v>0</v>
      </c>
      <c r="R599" s="5" t="n">
        <v>1</v>
      </c>
      <c r="S599" s="5" t="n">
        <v>14.962</v>
      </c>
      <c r="T599" s="5" t="n">
        <v>7.408</v>
      </c>
      <c r="U599" s="5" t="n">
        <v>0.055</v>
      </c>
      <c r="V599" s="5" t="n">
        <v>15.71</v>
      </c>
      <c r="W599" s="5" t="n">
        <v>0.05</v>
      </c>
      <c r="X599" s="5" t="n">
        <v>1</v>
      </c>
      <c r="Y599" s="5" t="n">
        <v>17.332</v>
      </c>
      <c r="Z599" s="5" t="n">
        <v>2.139</v>
      </c>
      <c r="AA599" s="5" t="n">
        <v>0</v>
      </c>
      <c r="AB599" s="5" t="n">
        <v>17.332</v>
      </c>
      <c r="AC599" s="5" t="n">
        <v>0</v>
      </c>
      <c r="AD599" s="5" t="n">
        <v>1</v>
      </c>
      <c r="AE599" s="5" t="n">
        <v>18.566</v>
      </c>
      <c r="AF599" s="5" t="n">
        <v>4.048</v>
      </c>
      <c r="AG599" s="5" t="n">
        <v>0</v>
      </c>
      <c r="AH599" s="5" t="n">
        <v>18.566</v>
      </c>
      <c r="AI599" s="5" t="n">
        <v>0</v>
      </c>
      <c r="AJ599" s="5" t="n">
        <v>1</v>
      </c>
      <c r="AK599" s="5" t="n">
        <v>25.974</v>
      </c>
      <c r="AL599" s="5" t="n">
        <v>13.478</v>
      </c>
      <c r="AM599" s="5" t="n">
        <v>0.096</v>
      </c>
      <c r="AN599" s="5" t="n">
        <v>27.273</v>
      </c>
      <c r="AO599" s="5" t="n">
        <v>0.05</v>
      </c>
      <c r="AP599" s="5" t="n">
        <v>1</v>
      </c>
      <c r="AQ599" s="5" t="n">
        <v>0.847</v>
      </c>
      <c r="AR599" s="5" t="n">
        <v>0.123</v>
      </c>
      <c r="AS599" s="5" t="n">
        <v>0.003</v>
      </c>
      <c r="AT599" s="5" t="n">
        <v>0.889</v>
      </c>
      <c r="AU599" s="5" t="n">
        <v>0.05</v>
      </c>
      <c r="AV599" s="5" t="n">
        <v>1</v>
      </c>
      <c r="AW599" s="5" t="n">
        <v>0.947</v>
      </c>
      <c r="AX599" s="5" t="n">
        <v>0.123</v>
      </c>
      <c r="AY599" s="5" t="n">
        <v>0.004</v>
      </c>
      <c r="AZ599" s="5" t="n">
        <v>0.994</v>
      </c>
      <c r="BA599" s="5" t="n">
        <v>0.05</v>
      </c>
      <c r="BB599" s="5" t="n">
        <v>1</v>
      </c>
      <c r="BC599" s="5" t="n">
        <v>0.589</v>
      </c>
      <c r="BD599" s="5" t="n">
        <v>0.123</v>
      </c>
      <c r="BE599" s="5" t="n">
        <v>0.002</v>
      </c>
      <c r="BF599" s="5" t="n">
        <v>0.618</v>
      </c>
      <c r="BG599" s="5" t="n">
        <v>0.05</v>
      </c>
      <c r="BH599" s="5" t="n">
        <v>1</v>
      </c>
      <c r="BI599" s="5" t="n">
        <v>0.6889999999999999</v>
      </c>
      <c r="BJ599" s="5" t="n">
        <v>0.123</v>
      </c>
      <c r="BK599" s="5" t="n">
        <v>0.003</v>
      </c>
      <c r="BL599" s="5" t="n">
        <v>0.723</v>
      </c>
      <c r="BM599" s="5" t="n">
        <v>0.05</v>
      </c>
      <c r="BN599" s="5" t="n">
        <v>1</v>
      </c>
      <c r="BO599" s="5" t="n">
        <v>0</v>
      </c>
      <c r="BP599" s="5" t="n">
        <v>0</v>
      </c>
      <c r="BQ599" s="5" t="n">
        <v>0</v>
      </c>
      <c r="BR599" s="5" t="n">
        <v>0</v>
      </c>
      <c r="BS599" s="5" t="n">
        <v>1</v>
      </c>
      <c r="BT599" s="5" t="n">
        <v>0</v>
      </c>
      <c r="BU599" s="5" t="n">
        <v>0</v>
      </c>
      <c r="BV599" s="5" t="n">
        <v>0</v>
      </c>
      <c r="BW599" s="5" t="n">
        <v>0.05</v>
      </c>
      <c r="BX599" s="5" t="n">
        <v>1</v>
      </c>
      <c r="BY599" s="5" t="n">
        <v>12.729</v>
      </c>
      <c r="BZ599" s="5" t="n">
        <v>0</v>
      </c>
      <c r="CA599" s="5" t="n">
        <v>12.729</v>
      </c>
      <c r="CB599" s="5" t="n">
        <v>0</v>
      </c>
      <c r="CC599" s="5" t="n">
        <v>102.477</v>
      </c>
      <c r="CD599" s="5" t="n">
        <v>7.95</v>
      </c>
      <c r="CE599" s="5" t="n">
        <v>0.379</v>
      </c>
      <c r="CF599" s="5" t="n">
        <v>107.6</v>
      </c>
      <c r="CG599" s="5" t="n">
        <v>0.05</v>
      </c>
      <c r="CH599" s="5" t="n">
        <v>1</v>
      </c>
      <c r="CI599" s="5" t="n">
        <v>0</v>
      </c>
      <c r="CJ599" s="5" t="n">
        <v>0</v>
      </c>
      <c r="CK599" s="5" t="n">
        <v>0</v>
      </c>
      <c r="CL599" s="5" t="n">
        <v>0</v>
      </c>
      <c r="CM599" s="5" t="n">
        <v>0</v>
      </c>
      <c r="CN599" s="5" t="n">
        <v>0</v>
      </c>
      <c r="CO599" s="5" t="n">
        <v>0</v>
      </c>
      <c r="CP599" s="5" t="n">
        <v>0</v>
      </c>
      <c r="CQ599" s="5" t="n">
        <v>1.294</v>
      </c>
      <c r="CR599" s="5" t="n">
        <v>0</v>
      </c>
      <c r="CS599" s="5" t="n">
        <v>5.158</v>
      </c>
      <c r="CT599" s="5" t="n">
        <v>7.554</v>
      </c>
      <c r="CU599" s="5" t="n">
        <v>16.097</v>
      </c>
    </row>
    <row r="600">
      <c r="A600" s="5" t="inlineStr">
        <is>
          <t>MNP2023</t>
        </is>
      </c>
      <c r="B600" s="5" t="inlineStr">
        <is>
          <t>MNP</t>
        </is>
      </c>
      <c r="C600" s="5" t="inlineStr">
        <is>
          <t>MNP</t>
        </is>
      </c>
      <c r="D600" s="5" t="inlineStr">
        <is>
          <t>Northern Mariana Islands</t>
        </is>
      </c>
      <c r="E600" s="5" t="n">
        <v>2023</v>
      </c>
      <c r="F600" s="5" t="n">
        <v>0.05</v>
      </c>
      <c r="G600" s="5" t="n">
        <v>5.77</v>
      </c>
      <c r="H600" s="5" t="n">
        <v>1.286</v>
      </c>
      <c r="I600" s="5" t="n">
        <v>0</v>
      </c>
      <c r="J600" s="5" t="n">
        <v>5.77</v>
      </c>
      <c r="K600" s="5" t="n">
        <v>0</v>
      </c>
      <c r="L600" s="5" t="n">
        <v>1</v>
      </c>
      <c r="M600" s="5" t="n">
        <v>7.886</v>
      </c>
      <c r="N600" s="5" t="n">
        <v>3.857</v>
      </c>
      <c r="O600" s="5" t="n">
        <v>0</v>
      </c>
      <c r="P600" s="5" t="n">
        <v>7.886</v>
      </c>
      <c r="Q600" s="5" t="n">
        <v>0</v>
      </c>
      <c r="R600" s="5" t="n">
        <v>1</v>
      </c>
      <c r="S600" s="5" t="n">
        <v>12.198</v>
      </c>
      <c r="T600" s="5" t="n">
        <v>7.714</v>
      </c>
      <c r="U600" s="5" t="n">
        <v>0.068</v>
      </c>
      <c r="V600" s="5" t="n">
        <v>12.808</v>
      </c>
      <c r="W600" s="5" t="n">
        <v>0.05</v>
      </c>
      <c r="X600" s="5" t="n">
        <v>1</v>
      </c>
      <c r="Y600" s="5" t="n">
        <v>13.814</v>
      </c>
      <c r="Z600" s="5" t="n">
        <v>1.705</v>
      </c>
      <c r="AA600" s="5" t="n">
        <v>0</v>
      </c>
      <c r="AB600" s="5" t="n">
        <v>13.814</v>
      </c>
      <c r="AC600" s="5" t="n">
        <v>0</v>
      </c>
      <c r="AD600" s="5" t="n">
        <v>1</v>
      </c>
      <c r="AE600" s="5" t="n">
        <v>15.1</v>
      </c>
      <c r="AF600" s="5" t="n">
        <v>3.292</v>
      </c>
      <c r="AG600" s="5" t="n">
        <v>0</v>
      </c>
      <c r="AH600" s="5" t="n">
        <v>15.1</v>
      </c>
      <c r="AI600" s="5" t="n">
        <v>0</v>
      </c>
      <c r="AJ600" s="5" t="n">
        <v>1</v>
      </c>
      <c r="AK600" s="5" t="n">
        <v>22.814</v>
      </c>
      <c r="AL600" s="5" t="n">
        <v>11.838</v>
      </c>
      <c r="AM600" s="5" t="n">
        <v>0.126</v>
      </c>
      <c r="AN600" s="5" t="n">
        <v>23.955</v>
      </c>
      <c r="AO600" s="5" t="n">
        <v>0.05</v>
      </c>
      <c r="AP600" s="5" t="n">
        <v>1</v>
      </c>
      <c r="AQ600" s="5" t="n">
        <v>0.749</v>
      </c>
      <c r="AR600" s="5" t="n">
        <v>0.129</v>
      </c>
      <c r="AS600" s="5" t="n">
        <v>0.004</v>
      </c>
      <c r="AT600" s="5" t="n">
        <v>0.786</v>
      </c>
      <c r="AU600" s="5" t="n">
        <v>0.05</v>
      </c>
      <c r="AV600" s="5" t="n">
        <v>1</v>
      </c>
      <c r="AW600" s="5" t="n">
        <v>0.783</v>
      </c>
      <c r="AX600" s="5" t="n">
        <v>0.129</v>
      </c>
      <c r="AY600" s="5" t="n">
        <v>0.004</v>
      </c>
      <c r="AZ600" s="5" t="n">
        <v>0.822</v>
      </c>
      <c r="BA600" s="5" t="n">
        <v>0.05</v>
      </c>
      <c r="BB600" s="5" t="n">
        <v>1</v>
      </c>
      <c r="BC600" s="5" t="n">
        <v>0.527</v>
      </c>
      <c r="BD600" s="5" t="n">
        <v>0.129</v>
      </c>
      <c r="BE600" s="5" t="n">
        <v>0.003</v>
      </c>
      <c r="BF600" s="5" t="n">
        <v>0.554</v>
      </c>
      <c r="BG600" s="5" t="n">
        <v>0.05</v>
      </c>
      <c r="BH600" s="5" t="n">
        <v>1</v>
      </c>
      <c r="BI600" s="5" t="n">
        <v>0.64</v>
      </c>
      <c r="BJ600" s="5" t="n">
        <v>0.129</v>
      </c>
      <c r="BK600" s="5" t="n">
        <v>0.004</v>
      </c>
      <c r="BL600" s="5" t="n">
        <v>0.672</v>
      </c>
      <c r="BM600" s="5" t="n">
        <v>0.05</v>
      </c>
      <c r="BN600" s="5" t="n">
        <v>1</v>
      </c>
      <c r="BO600" s="5" t="n">
        <v>0</v>
      </c>
      <c r="BP600" s="5" t="n">
        <v>0</v>
      </c>
      <c r="BQ600" s="5" t="n">
        <v>0</v>
      </c>
      <c r="BR600" s="5" t="n">
        <v>0</v>
      </c>
      <c r="BS600" s="5" t="n">
        <v>1</v>
      </c>
      <c r="BT600" s="5" t="n">
        <v>0</v>
      </c>
      <c r="BU600" s="5" t="n">
        <v>0</v>
      </c>
      <c r="BV600" s="5" t="n">
        <v>0</v>
      </c>
      <c r="BW600" s="5" t="n">
        <v>0.05</v>
      </c>
      <c r="BX600" s="5" t="n">
        <v>1</v>
      </c>
      <c r="BY600" s="5" t="n">
        <v>13.254</v>
      </c>
      <c r="BZ600" s="5" t="n">
        <v>0</v>
      </c>
      <c r="CA600" s="5" t="n">
        <v>13.254</v>
      </c>
      <c r="CB600" s="5" t="n">
        <v>0</v>
      </c>
      <c r="CC600" s="5" t="n">
        <v>87.07899999999999</v>
      </c>
      <c r="CD600" s="5" t="n">
        <v>7.95</v>
      </c>
      <c r="CE600" s="5" t="n">
        <v>0.482</v>
      </c>
      <c r="CF600" s="5" t="n">
        <v>91.43300000000001</v>
      </c>
      <c r="CG600" s="5" t="n">
        <v>0.05</v>
      </c>
      <c r="CH600" s="5" t="n">
        <v>1</v>
      </c>
      <c r="CI600" s="5" t="n">
        <v>0</v>
      </c>
      <c r="CJ600" s="5" t="n">
        <v>0</v>
      </c>
      <c r="CK600" s="5" t="n">
        <v>0</v>
      </c>
      <c r="CL600" s="5" t="n">
        <v>0</v>
      </c>
      <c r="CM600" s="5" t="n">
        <v>0</v>
      </c>
      <c r="CN600" s="5" t="n">
        <v>0</v>
      </c>
      <c r="CO600" s="5" t="n">
        <v>0</v>
      </c>
      <c r="CP600" s="5" t="n">
        <v>0</v>
      </c>
      <c r="CQ600" s="5" t="n">
        <v>1.348</v>
      </c>
      <c r="CR600" s="5" t="n">
        <v>0</v>
      </c>
      <c r="CS600" s="5" t="n">
        <v>5.37</v>
      </c>
      <c r="CT600" s="5" t="n">
        <v>4.484</v>
      </c>
      <c r="CU600" s="5" t="n">
        <v>12.529</v>
      </c>
    </row>
    <row r="601">
      <c r="A601" s="5" t="inlineStr">
        <is>
          <t>MNP2024</t>
        </is>
      </c>
      <c r="B601" s="5" t="inlineStr">
        <is>
          <t>MNP</t>
        </is>
      </c>
      <c r="C601" s="5" t="inlineStr">
        <is>
          <t>MNP</t>
        </is>
      </c>
      <c r="D601" s="5" t="inlineStr">
        <is>
          <t>Northern Mariana Islands</t>
        </is>
      </c>
      <c r="E601" s="5" t="n">
        <v>2024</v>
      </c>
      <c r="F601" s="5" t="n">
        <v>0.05</v>
      </c>
      <c r="G601" s="5" t="n">
        <v>4.833</v>
      </c>
      <c r="H601" s="5" t="n">
        <v>1.324</v>
      </c>
      <c r="I601" s="5" t="n">
        <v>0</v>
      </c>
      <c r="J601" s="5" t="n">
        <v>4.833</v>
      </c>
      <c r="K601" s="5" t="n">
        <v>0</v>
      </c>
      <c r="L601" s="5" t="n">
        <v>1</v>
      </c>
      <c r="M601" s="5" t="n">
        <v>7.124</v>
      </c>
      <c r="N601" s="5" t="n">
        <v>3.971</v>
      </c>
      <c r="O601" s="5" t="n">
        <v>0</v>
      </c>
      <c r="P601" s="5" t="n">
        <v>7.124</v>
      </c>
      <c r="Q601" s="5" t="n">
        <v>0</v>
      </c>
      <c r="R601" s="5" t="n">
        <v>1</v>
      </c>
      <c r="S601" s="5" t="n">
        <v>11.451</v>
      </c>
      <c r="T601" s="5" t="n">
        <v>7.942</v>
      </c>
      <c r="U601" s="5" t="n">
        <v>0.078</v>
      </c>
      <c r="V601" s="5" t="n">
        <v>12.023</v>
      </c>
      <c r="W601" s="5" t="n">
        <v>0.05</v>
      </c>
      <c r="X601" s="5" t="n">
        <v>1</v>
      </c>
      <c r="Y601" s="5" t="n">
        <v>12.219</v>
      </c>
      <c r="Z601" s="5" t="n">
        <v>1.508</v>
      </c>
      <c r="AA601" s="5" t="n">
        <v>0</v>
      </c>
      <c r="AB601" s="5" t="n">
        <v>12.219</v>
      </c>
      <c r="AC601" s="5" t="n">
        <v>0</v>
      </c>
      <c r="AD601" s="5" t="n">
        <v>1</v>
      </c>
      <c r="AE601" s="5" t="n">
        <v>13.543</v>
      </c>
      <c r="AF601" s="5" t="n">
        <v>2.952</v>
      </c>
      <c r="AG601" s="5" t="n">
        <v>0</v>
      </c>
      <c r="AH601" s="5" t="n">
        <v>13.543</v>
      </c>
      <c r="AI601" s="5" t="n">
        <v>0</v>
      </c>
      <c r="AJ601" s="5" t="n">
        <v>1</v>
      </c>
      <c r="AK601" s="5" t="n">
        <v>21.484</v>
      </c>
      <c r="AL601" s="5" t="n">
        <v>11.148</v>
      </c>
      <c r="AM601" s="5" t="n">
        <v>0.146</v>
      </c>
      <c r="AN601" s="5" t="n">
        <v>22.559</v>
      </c>
      <c r="AO601" s="5" t="n">
        <v>0.05</v>
      </c>
      <c r="AP601" s="5" t="n">
        <v>1</v>
      </c>
      <c r="AQ601" s="5" t="n">
        <v>0.72</v>
      </c>
      <c r="AR601" s="5" t="n">
        <v>0.132</v>
      </c>
      <c r="AS601" s="5" t="n">
        <v>0.005</v>
      </c>
      <c r="AT601" s="5" t="n">
        <v>0.756</v>
      </c>
      <c r="AU601" s="5" t="n">
        <v>0.05</v>
      </c>
      <c r="AV601" s="5" t="n">
        <v>1</v>
      </c>
      <c r="AW601" s="5" t="n">
        <v>0.734</v>
      </c>
      <c r="AX601" s="5" t="n">
        <v>0.132</v>
      </c>
      <c r="AY601" s="5" t="n">
        <v>0.005</v>
      </c>
      <c r="AZ601" s="5" t="n">
        <v>0.77</v>
      </c>
      <c r="BA601" s="5" t="n">
        <v>0.05</v>
      </c>
      <c r="BB601" s="5" t="n">
        <v>1</v>
      </c>
      <c r="BC601" s="5" t="n">
        <v>0.51</v>
      </c>
      <c r="BD601" s="5" t="n">
        <v>0.132</v>
      </c>
      <c r="BE601" s="5" t="n">
        <v>0.003</v>
      </c>
      <c r="BF601" s="5" t="n">
        <v>0.536</v>
      </c>
      <c r="BG601" s="5" t="n">
        <v>0.05</v>
      </c>
      <c r="BH601" s="5" t="n">
        <v>1</v>
      </c>
      <c r="BI601" s="5" t="n">
        <v>0.652</v>
      </c>
      <c r="BJ601" s="5" t="n">
        <v>0.132</v>
      </c>
      <c r="BK601" s="5" t="n">
        <v>0.004</v>
      </c>
      <c r="BL601" s="5" t="n">
        <v>0.6850000000000001</v>
      </c>
      <c r="BM601" s="5" t="n">
        <v>0.05</v>
      </c>
      <c r="BN601" s="5" t="n">
        <v>1</v>
      </c>
      <c r="BO601" s="5" t="n">
        <v>0</v>
      </c>
      <c r="BP601" s="5" t="n">
        <v>0</v>
      </c>
      <c r="BQ601" s="5" t="n">
        <v>0</v>
      </c>
      <c r="BR601" s="5" t="n">
        <v>0</v>
      </c>
      <c r="BS601" s="5" t="n">
        <v>1</v>
      </c>
      <c r="BT601" s="5" t="n">
        <v>0</v>
      </c>
      <c r="BU601" s="5" t="n">
        <v>0</v>
      </c>
      <c r="BV601" s="5" t="n">
        <v>0</v>
      </c>
      <c r="BW601" s="5" t="n">
        <v>0.05</v>
      </c>
      <c r="BX601" s="5" t="n">
        <v>1</v>
      </c>
      <c r="BY601" s="5" t="n">
        <v>13.646</v>
      </c>
      <c r="BZ601" s="5" t="n">
        <v>0</v>
      </c>
      <c r="CA601" s="5" t="n">
        <v>13.646</v>
      </c>
      <c r="CB601" s="5" t="n">
        <v>0</v>
      </c>
      <c r="CC601" s="5" t="n">
        <v>86.38500000000001</v>
      </c>
      <c r="CD601" s="5" t="n">
        <v>7.95</v>
      </c>
      <c r="CE601" s="5" t="n">
        <v>0.588</v>
      </c>
      <c r="CF601" s="5" t="n">
        <v>90.705</v>
      </c>
      <c r="CG601" s="5" t="n">
        <v>0.05</v>
      </c>
      <c r="CH601" s="5" t="n">
        <v>1</v>
      </c>
      <c r="CI601" s="5" t="n">
        <v>0</v>
      </c>
      <c r="CJ601" s="5" t="n">
        <v>0</v>
      </c>
      <c r="CK601" s="5" t="n">
        <v>0</v>
      </c>
      <c r="CL601" s="5" t="n">
        <v>0</v>
      </c>
      <c r="CM601" s="5" t="n">
        <v>0</v>
      </c>
      <c r="CN601" s="5" t="n">
        <v>0</v>
      </c>
      <c r="CO601" s="5" t="n">
        <v>0</v>
      </c>
      <c r="CP601" s="5" t="n">
        <v>0</v>
      </c>
      <c r="CQ601" s="5" t="n">
        <v>1.387</v>
      </c>
      <c r="CR601" s="5" t="n">
        <v>0</v>
      </c>
      <c r="CS601" s="5" t="n">
        <v>5.529</v>
      </c>
      <c r="CT601" s="5" t="n">
        <v>3.509</v>
      </c>
      <c r="CU601" s="5" t="n">
        <v>10.896</v>
      </c>
    </row>
    <row r="602">
      <c r="A602" s="5" t="inlineStr">
        <is>
          <t>NOR2021</t>
        </is>
      </c>
      <c r="B602" s="5" t="inlineStr">
        <is>
          <t>NOR</t>
        </is>
      </c>
      <c r="C602" s="5" t="inlineStr">
        <is>
          <t>NOR</t>
        </is>
      </c>
      <c r="D602" s="5" t="inlineStr">
        <is>
          <t>Norway</t>
        </is>
      </c>
      <c r="E602" s="5" t="n">
        <v>2021</v>
      </c>
      <c r="F602" s="5" t="n">
        <v>0.25</v>
      </c>
      <c r="G602" s="5" t="n">
        <v>5.82</v>
      </c>
      <c r="H602" s="5" t="n">
        <v>1.124</v>
      </c>
      <c r="I602" s="5" t="n">
        <v>1.208</v>
      </c>
      <c r="J602" s="5" t="n">
        <v>7.028</v>
      </c>
      <c r="K602" s="5" t="n">
        <v>0</v>
      </c>
      <c r="L602" s="5" t="n">
        <v>1</v>
      </c>
      <c r="M602" s="5" t="n">
        <v>7.793</v>
      </c>
      <c r="N602" s="5" t="n">
        <v>3.372</v>
      </c>
      <c r="O602" s="5" t="n">
        <v>1.226</v>
      </c>
      <c r="P602" s="5" t="n">
        <v>9.019</v>
      </c>
      <c r="Q602" s="5" t="n">
        <v>0</v>
      </c>
      <c r="R602" s="5" t="n">
        <v>1</v>
      </c>
      <c r="S602" s="5" t="n">
        <v>11.44</v>
      </c>
      <c r="T602" s="5" t="n">
        <v>6.744</v>
      </c>
      <c r="U602" s="5" t="n">
        <v>0.514</v>
      </c>
      <c r="V602" s="5" t="n">
        <v>14.943</v>
      </c>
      <c r="W602" s="5" t="n">
        <v>0.25</v>
      </c>
      <c r="X602" s="5" t="n">
        <v>1</v>
      </c>
      <c r="Y602" s="5" t="n">
        <v>3.092</v>
      </c>
      <c r="Z602" s="5" t="n">
        <v>0.248</v>
      </c>
      <c r="AA602" s="5" t="n">
        <v>1.698</v>
      </c>
      <c r="AB602" s="5" t="n">
        <v>4.79</v>
      </c>
      <c r="AC602" s="5" t="n">
        <v>0</v>
      </c>
      <c r="AD602" s="5" t="n">
        <v>1</v>
      </c>
      <c r="AE602" s="5" t="n">
        <v>3.679</v>
      </c>
      <c r="AF602" s="5" t="n">
        <v>0.54</v>
      </c>
      <c r="AG602" s="5" t="n">
        <v>1.698</v>
      </c>
      <c r="AH602" s="5" t="n">
        <v>5.378</v>
      </c>
      <c r="AI602" s="5" t="n">
        <v>0</v>
      </c>
      <c r="AJ602" s="5" t="n">
        <v>1</v>
      </c>
      <c r="AK602" s="5" t="n">
        <v>7.202</v>
      </c>
      <c r="AL602" s="5" t="n">
        <v>2.852</v>
      </c>
      <c r="AM602" s="5" t="n">
        <v>0.984</v>
      </c>
      <c r="AN602" s="5" t="n">
        <v>10.232</v>
      </c>
      <c r="AO602" s="5" t="n">
        <v>0.25</v>
      </c>
      <c r="AP602" s="5" t="n">
        <v>1</v>
      </c>
      <c r="AQ602" s="5" t="n">
        <v>0.619</v>
      </c>
      <c r="AR602" s="5" t="n">
        <v>0.114</v>
      </c>
      <c r="AS602" s="5" t="n">
        <v>1.021</v>
      </c>
      <c r="AT602" s="5" t="n">
        <v>2.05</v>
      </c>
      <c r="AU602" s="5" t="n">
        <v>0.25</v>
      </c>
      <c r="AV602" s="5" t="n">
        <v>1</v>
      </c>
      <c r="AW602" s="5" t="n">
        <v>0.599</v>
      </c>
      <c r="AX602" s="5" t="n">
        <v>0.114</v>
      </c>
      <c r="AY602" s="5" t="n">
        <v>0.882</v>
      </c>
      <c r="AZ602" s="5" t="n">
        <v>1.852</v>
      </c>
      <c r="BA602" s="5" t="n">
        <v>0.25</v>
      </c>
      <c r="BB602" s="5" t="n">
        <v>1</v>
      </c>
      <c r="BC602" s="5" t="n">
        <v>0.439</v>
      </c>
      <c r="BD602" s="5" t="n">
        <v>0.114</v>
      </c>
      <c r="BE602" s="5" t="n">
        <v>0.029</v>
      </c>
      <c r="BF602" s="5" t="n">
        <v>0.585</v>
      </c>
      <c r="BG602" s="5" t="n">
        <v>0.25</v>
      </c>
      <c r="BH602" s="5" t="n">
        <v>1</v>
      </c>
      <c r="BI602" s="5" t="n">
        <v>0.505</v>
      </c>
      <c r="BJ602" s="5" t="n">
        <v>0.114</v>
      </c>
      <c r="BK602" s="5" t="n">
        <v>0.833</v>
      </c>
      <c r="BL602" s="5" t="n">
        <v>1.672</v>
      </c>
      <c r="BM602" s="5" t="n">
        <v>0.25</v>
      </c>
      <c r="BN602" s="5" t="n">
        <v>1</v>
      </c>
      <c r="BO602" s="5" t="n">
        <v>0</v>
      </c>
      <c r="BP602" s="5" t="n">
        <v>0.011</v>
      </c>
      <c r="BQ602" s="5" t="n">
        <v>0.092</v>
      </c>
      <c r="BR602" s="5" t="n">
        <v>0</v>
      </c>
      <c r="BS602" s="5" t="n">
        <v>1</v>
      </c>
      <c r="BT602" s="5" t="n">
        <v>0</v>
      </c>
      <c r="BU602" s="5" t="n">
        <v>0.02</v>
      </c>
      <c r="BV602" s="5" t="n">
        <v>0.238</v>
      </c>
      <c r="BW602" s="5" t="n">
        <v>0.25</v>
      </c>
      <c r="BX602" s="5" t="n">
        <v>1</v>
      </c>
      <c r="BY602" s="5" t="n">
        <v>11.787</v>
      </c>
      <c r="BZ602" s="5" t="n">
        <v>0</v>
      </c>
      <c r="CA602" s="5" t="n">
        <v>11.787</v>
      </c>
      <c r="CB602" s="5" t="n">
        <v>0</v>
      </c>
      <c r="CC602" s="5" t="n">
        <v>78.125</v>
      </c>
      <c r="CD602" s="5" t="n">
        <v>7.95</v>
      </c>
      <c r="CE602" s="5" t="n">
        <v>65.407</v>
      </c>
      <c r="CF602" s="5" t="n">
        <v>179.415</v>
      </c>
      <c r="CG602" s="5" t="n">
        <v>0.25</v>
      </c>
      <c r="CH602" s="5" t="n">
        <v>1</v>
      </c>
      <c r="CI602" s="5" t="n">
        <v>0</v>
      </c>
      <c r="CJ602" s="5" t="n">
        <v>0</v>
      </c>
      <c r="CK602" s="5" t="n">
        <v>0</v>
      </c>
      <c r="CL602" s="5" t="n">
        <v>0</v>
      </c>
      <c r="CM602" s="5" t="n">
        <v>0</v>
      </c>
      <c r="CN602" s="5" t="n">
        <v>0.001</v>
      </c>
      <c r="CO602" s="5" t="n">
        <v>0.001</v>
      </c>
      <c r="CP602" s="5" t="n">
        <v>0.034</v>
      </c>
      <c r="CQ602" s="5" t="n">
        <v>1.198</v>
      </c>
      <c r="CR602" s="5" t="n">
        <v>0.973</v>
      </c>
      <c r="CS602" s="5" t="n">
        <v>2.211</v>
      </c>
      <c r="CT602" s="5" t="n">
        <v>4.819</v>
      </c>
      <c r="CU602" s="5" t="n">
        <v>13.099</v>
      </c>
    </row>
    <row r="603">
      <c r="A603" s="5" t="inlineStr">
        <is>
          <t>NOR2022</t>
        </is>
      </c>
      <c r="B603" s="5" t="inlineStr">
        <is>
          <t>NOR</t>
        </is>
      </c>
      <c r="C603" s="5" t="inlineStr">
        <is>
          <t>NOR</t>
        </is>
      </c>
      <c r="D603" s="5" t="inlineStr">
        <is>
          <t>Norway</t>
        </is>
      </c>
      <c r="E603" s="5" t="n">
        <v>2022</v>
      </c>
      <c r="F603" s="5" t="n">
        <v>0.25</v>
      </c>
      <c r="G603" s="5" t="n">
        <v>12.798</v>
      </c>
      <c r="H603" s="5" t="n">
        <v>1.235</v>
      </c>
      <c r="I603" s="5" t="n">
        <v>8.159000000000001</v>
      </c>
      <c r="J603" s="5" t="n">
        <v>20.957</v>
      </c>
      <c r="K603" s="5" t="n">
        <v>0</v>
      </c>
      <c r="L603" s="5" t="n">
        <v>1</v>
      </c>
      <c r="M603" s="5" t="n">
        <v>9.782999999999999</v>
      </c>
      <c r="N603" s="5" t="n">
        <v>3.704</v>
      </c>
      <c r="O603" s="5" t="n">
        <v>8.284000000000001</v>
      </c>
      <c r="P603" s="5" t="n">
        <v>18.067</v>
      </c>
      <c r="Q603" s="5" t="n">
        <v>0</v>
      </c>
      <c r="R603" s="5" t="n">
        <v>1</v>
      </c>
      <c r="S603" s="5" t="n">
        <v>18.971</v>
      </c>
      <c r="T603" s="5" t="n">
        <v>7.408</v>
      </c>
      <c r="U603" s="5" t="n">
        <v>2.969</v>
      </c>
      <c r="V603" s="5" t="n">
        <v>26.927</v>
      </c>
      <c r="W603" s="5" t="n">
        <v>0.25</v>
      </c>
      <c r="X603" s="5" t="n">
        <v>1</v>
      </c>
      <c r="Y603" s="5" t="n">
        <v>3.365</v>
      </c>
      <c r="Z603" s="5" t="n">
        <v>0.27</v>
      </c>
      <c r="AA603" s="5" t="n">
        <v>7.049</v>
      </c>
      <c r="AB603" s="5" t="n">
        <v>10.414</v>
      </c>
      <c r="AC603" s="5" t="n">
        <v>0</v>
      </c>
      <c r="AD603" s="5" t="n">
        <v>1</v>
      </c>
      <c r="AE603" s="5" t="n">
        <v>3.991</v>
      </c>
      <c r="AF603" s="5" t="n">
        <v>0.586</v>
      </c>
      <c r="AG603" s="5" t="n">
        <v>7.049</v>
      </c>
      <c r="AH603" s="5" t="n">
        <v>11.04</v>
      </c>
      <c r="AI603" s="5" t="n">
        <v>0</v>
      </c>
      <c r="AJ603" s="5" t="n">
        <v>1</v>
      </c>
      <c r="AK603" s="5" t="n">
        <v>7.748</v>
      </c>
      <c r="AL603" s="5" t="n">
        <v>3.068</v>
      </c>
      <c r="AM603" s="5" t="n">
        <v>2.405</v>
      </c>
      <c r="AN603" s="5" t="n">
        <v>12.462</v>
      </c>
      <c r="AO603" s="5" t="n">
        <v>0.25</v>
      </c>
      <c r="AP603" s="5" t="n">
        <v>1</v>
      </c>
      <c r="AQ603" s="5" t="n">
        <v>0.861</v>
      </c>
      <c r="AR603" s="5" t="n">
        <v>0.123</v>
      </c>
      <c r="AS603" s="5" t="n">
        <v>0.991</v>
      </c>
      <c r="AT603" s="5" t="n">
        <v>2.315</v>
      </c>
      <c r="AU603" s="5" t="n">
        <v>0.25</v>
      </c>
      <c r="AV603" s="5" t="n">
        <v>1</v>
      </c>
      <c r="AW603" s="5" t="n">
        <v>0.986</v>
      </c>
      <c r="AX603" s="5" t="n">
        <v>0.123</v>
      </c>
      <c r="AY603" s="5" t="n">
        <v>0.85</v>
      </c>
      <c r="AZ603" s="5" t="n">
        <v>2.296</v>
      </c>
      <c r="BA603" s="5" t="n">
        <v>0.25</v>
      </c>
      <c r="BB603" s="5" t="n">
        <v>1</v>
      </c>
      <c r="BC603" s="5" t="n">
        <v>0.598</v>
      </c>
      <c r="BD603" s="5" t="n">
        <v>0.123</v>
      </c>
      <c r="BE603" s="5" t="n">
        <v>0.078</v>
      </c>
      <c r="BF603" s="5" t="n">
        <v>0.83</v>
      </c>
      <c r="BG603" s="5" t="n">
        <v>0.25</v>
      </c>
      <c r="BH603" s="5" t="n">
        <v>1</v>
      </c>
      <c r="BI603" s="5" t="n">
        <v>0.612</v>
      </c>
      <c r="BJ603" s="5" t="n">
        <v>0.123</v>
      </c>
      <c r="BK603" s="5" t="n">
        <v>0.899</v>
      </c>
      <c r="BL603" s="5" t="n">
        <v>1.889</v>
      </c>
      <c r="BM603" s="5" t="n">
        <v>0.25</v>
      </c>
      <c r="BN603" s="5" t="n">
        <v>1</v>
      </c>
      <c r="BO603" s="5" t="n">
        <v>0</v>
      </c>
      <c r="BP603" s="5" t="n">
        <v>0.01</v>
      </c>
      <c r="BQ603" s="5" t="n">
        <v>0.162</v>
      </c>
      <c r="BR603" s="5" t="n">
        <v>0</v>
      </c>
      <c r="BS603" s="5" t="n">
        <v>1</v>
      </c>
      <c r="BT603" s="5" t="n">
        <v>0</v>
      </c>
      <c r="BU603" s="5" t="n">
        <v>-0.065</v>
      </c>
      <c r="BV603" s="5" t="n">
        <v>0.226</v>
      </c>
      <c r="BW603" s="5" t="n">
        <v>0.25</v>
      </c>
      <c r="BX603" s="5" t="n">
        <v>1</v>
      </c>
      <c r="BY603" s="5" t="n">
        <v>12.729</v>
      </c>
      <c r="BZ603" s="5" t="n">
        <v>0</v>
      </c>
      <c r="CA603" s="5" t="n">
        <v>12.729</v>
      </c>
      <c r="CB603" s="5" t="n">
        <v>0</v>
      </c>
      <c r="CC603" s="5" t="n">
        <v>97.90000000000001</v>
      </c>
      <c r="CD603" s="5" t="n">
        <v>7.95</v>
      </c>
      <c r="CE603" s="5" t="n">
        <v>121.228</v>
      </c>
      <c r="CF603" s="5" t="n">
        <v>273.91</v>
      </c>
      <c r="CG603" s="5" t="n">
        <v>0.25</v>
      </c>
      <c r="CH603" s="5" t="n">
        <v>1</v>
      </c>
      <c r="CI603" s="5" t="n">
        <v>0</v>
      </c>
      <c r="CJ603" s="5" t="n">
        <v>0</v>
      </c>
      <c r="CK603" s="5" t="n">
        <v>0</v>
      </c>
      <c r="CL603" s="5" t="n">
        <v>0</v>
      </c>
      <c r="CM603" s="5" t="n">
        <v>0</v>
      </c>
      <c r="CN603" s="5" t="n">
        <v>0.001</v>
      </c>
      <c r="CO603" s="5" t="n">
        <v>0.001</v>
      </c>
      <c r="CP603" s="5" t="n">
        <v>0</v>
      </c>
      <c r="CQ603" s="5" t="n">
        <v>1.294</v>
      </c>
      <c r="CR603" s="5" t="n">
        <v>0.986</v>
      </c>
      <c r="CS603" s="5" t="n">
        <v>2.388</v>
      </c>
      <c r="CT603" s="5" t="n">
        <v>11.563</v>
      </c>
      <c r="CU603" s="5" t="n">
        <v>26.643</v>
      </c>
    </row>
    <row r="604">
      <c r="A604" s="5" t="inlineStr">
        <is>
          <t>NOR2023</t>
        </is>
      </c>
      <c r="B604" s="5" t="inlineStr">
        <is>
          <t>NOR</t>
        </is>
      </c>
      <c r="C604" s="5" t="inlineStr">
        <is>
          <t>NOR</t>
        </is>
      </c>
      <c r="D604" s="5" t="inlineStr">
        <is>
          <t>Norway</t>
        </is>
      </c>
      <c r="E604" s="5" t="n">
        <v>2023</v>
      </c>
      <c r="F604" s="5" t="n">
        <v>0.25</v>
      </c>
      <c r="G604" s="5" t="n">
        <v>6.174</v>
      </c>
      <c r="H604" s="5" t="n">
        <v>1.254</v>
      </c>
      <c r="I604" s="5" t="n">
        <v>9.456</v>
      </c>
      <c r="J604" s="5" t="n">
        <v>15.63</v>
      </c>
      <c r="K604" s="5" t="n">
        <v>0</v>
      </c>
      <c r="L604" s="5" t="n">
        <v>1</v>
      </c>
      <c r="M604" s="5" t="n">
        <v>7.66</v>
      </c>
      <c r="N604" s="5" t="n">
        <v>3.763</v>
      </c>
      <c r="O604" s="5" t="n">
        <v>9.601000000000001</v>
      </c>
      <c r="P604" s="5" t="n">
        <v>17.261</v>
      </c>
      <c r="Q604" s="5" t="n">
        <v>0</v>
      </c>
      <c r="R604" s="5" t="n">
        <v>1</v>
      </c>
      <c r="S604" s="5" t="n">
        <v>12.445</v>
      </c>
      <c r="T604" s="5" t="n">
        <v>7.525</v>
      </c>
      <c r="U604" s="5" t="n">
        <v>5.099</v>
      </c>
      <c r="V604" s="5" t="n">
        <v>21.338</v>
      </c>
      <c r="W604" s="5" t="n">
        <v>0.25</v>
      </c>
      <c r="X604" s="5" t="n">
        <v>1</v>
      </c>
      <c r="Y604" s="5" t="n">
        <v>3.328</v>
      </c>
      <c r="Z604" s="5" t="n">
        <v>0.267</v>
      </c>
      <c r="AA604" s="5" t="n">
        <v>7.838</v>
      </c>
      <c r="AB604" s="5" t="n">
        <v>11.166</v>
      </c>
      <c r="AC604" s="5" t="n">
        <v>0</v>
      </c>
      <c r="AD604" s="5" t="n">
        <v>1</v>
      </c>
      <c r="AE604" s="5" t="n">
        <v>3.984</v>
      </c>
      <c r="AF604" s="5" t="n">
        <v>0.585</v>
      </c>
      <c r="AG604" s="5" t="n">
        <v>7.838</v>
      </c>
      <c r="AH604" s="5" t="n">
        <v>11.822</v>
      </c>
      <c r="AI604" s="5" t="n">
        <v>0</v>
      </c>
      <c r="AJ604" s="5" t="n">
        <v>1</v>
      </c>
      <c r="AK604" s="5" t="n">
        <v>7.918</v>
      </c>
      <c r="AL604" s="5" t="n">
        <v>3.135</v>
      </c>
      <c r="AM604" s="5" t="n">
        <v>2.524</v>
      </c>
      <c r="AN604" s="5" t="n">
        <v>12.701</v>
      </c>
      <c r="AO604" s="5" t="n">
        <v>0.25</v>
      </c>
      <c r="AP604" s="5" t="n">
        <v>1</v>
      </c>
      <c r="AQ604" s="5" t="n">
        <v>0.76</v>
      </c>
      <c r="AR604" s="5" t="n">
        <v>0.129</v>
      </c>
      <c r="AS604" s="5" t="n">
        <v>0.955</v>
      </c>
      <c r="AT604" s="5" t="n">
        <v>2.144</v>
      </c>
      <c r="AU604" s="5" t="n">
        <v>0.25</v>
      </c>
      <c r="AV604" s="5" t="n">
        <v>1</v>
      </c>
      <c r="AW604" s="5" t="n">
        <v>0.8110000000000001</v>
      </c>
      <c r="AX604" s="5" t="n">
        <v>0.129</v>
      </c>
      <c r="AY604" s="5" t="n">
        <v>0.767</v>
      </c>
      <c r="AZ604" s="5" t="n">
        <v>1.972</v>
      </c>
      <c r="BA604" s="5" t="n">
        <v>0.25</v>
      </c>
      <c r="BB604" s="5" t="n">
        <v>1</v>
      </c>
      <c r="BC604" s="5" t="n">
        <v>0.535</v>
      </c>
      <c r="BD604" s="5" t="n">
        <v>0.129</v>
      </c>
      <c r="BE604" s="5" t="n">
        <v>0.083</v>
      </c>
      <c r="BF604" s="5" t="n">
        <v>0.752</v>
      </c>
      <c r="BG604" s="5" t="n">
        <v>0.25</v>
      </c>
      <c r="BH604" s="5" t="n">
        <v>1</v>
      </c>
      <c r="BI604" s="5" t="n">
        <v>0.579</v>
      </c>
      <c r="BJ604" s="5" t="n">
        <v>0.129</v>
      </c>
      <c r="BK604" s="5" t="n">
        <v>0.912</v>
      </c>
      <c r="BL604" s="5" t="n">
        <v>1.864</v>
      </c>
      <c r="BM604" s="5" t="n">
        <v>0.25</v>
      </c>
      <c r="BN604" s="5" t="n">
        <v>1</v>
      </c>
      <c r="BO604" s="5" t="n">
        <v>0</v>
      </c>
      <c r="BP604" s="5" t="n">
        <v>0.008999999999999999</v>
      </c>
      <c r="BQ604" s="5" t="n">
        <v>0.08599999999999999</v>
      </c>
      <c r="BR604" s="5" t="n">
        <v>0</v>
      </c>
      <c r="BS604" s="5" t="n">
        <v>1</v>
      </c>
      <c r="BT604" s="5" t="n">
        <v>0</v>
      </c>
      <c r="BU604" s="5" t="n">
        <v>-0.005</v>
      </c>
      <c r="BV604" s="5" t="n">
        <v>0.205</v>
      </c>
      <c r="BW604" s="5" t="n">
        <v>0.25</v>
      </c>
      <c r="BX604" s="5" t="n">
        <v>1</v>
      </c>
      <c r="BY604" s="5" t="n">
        <v>13.254</v>
      </c>
      <c r="BZ604" s="5" t="n">
        <v>0</v>
      </c>
      <c r="CA604" s="5" t="n">
        <v>13.254</v>
      </c>
      <c r="CB604" s="5" t="n">
        <v>0</v>
      </c>
      <c r="CC604" s="5" t="n">
        <v>83.248</v>
      </c>
      <c r="CD604" s="5" t="n">
        <v>7.95</v>
      </c>
      <c r="CE604" s="5" t="n">
        <v>112.488</v>
      </c>
      <c r="CF604" s="5" t="n">
        <v>244.67</v>
      </c>
      <c r="CG604" s="5" t="n">
        <v>0.25</v>
      </c>
      <c r="CH604" s="5" t="n">
        <v>1</v>
      </c>
      <c r="CI604" s="5" t="n">
        <v>0</v>
      </c>
      <c r="CJ604" s="5" t="n">
        <v>0</v>
      </c>
      <c r="CK604" s="5" t="n">
        <v>0</v>
      </c>
      <c r="CL604" s="5" t="n">
        <v>0</v>
      </c>
      <c r="CM604" s="5" t="n">
        <v>0</v>
      </c>
      <c r="CN604" s="5" t="n">
        <v>0.001</v>
      </c>
      <c r="CO604" s="5" t="n">
        <v>0.001</v>
      </c>
      <c r="CP604" s="5" t="n">
        <v>0.049</v>
      </c>
      <c r="CQ604" s="5" t="n">
        <v>1.348</v>
      </c>
      <c r="CR604" s="5" t="n">
        <v>0.98</v>
      </c>
      <c r="CS604" s="5" t="n">
        <v>2.487</v>
      </c>
      <c r="CT604" s="5" t="n">
        <v>5.104</v>
      </c>
      <c r="CU604" s="5" t="n">
        <v>11.809</v>
      </c>
    </row>
    <row r="605">
      <c r="A605" s="5" t="inlineStr">
        <is>
          <t>NOR2024</t>
        </is>
      </c>
      <c r="B605" s="5" t="inlineStr">
        <is>
          <t>NOR</t>
        </is>
      </c>
      <c r="C605" s="5" t="inlineStr">
        <is>
          <t>NOR</t>
        </is>
      </c>
      <c r="D605" s="5" t="inlineStr">
        <is>
          <t>Norway</t>
        </is>
      </c>
      <c r="E605" s="5" t="n">
        <v>2024</v>
      </c>
      <c r="F605" s="5" t="n">
        <v>0.25</v>
      </c>
      <c r="G605" s="5" t="n">
        <v>5.604</v>
      </c>
      <c r="H605" s="5" t="n">
        <v>1.291</v>
      </c>
      <c r="I605" s="5" t="n">
        <v>6.197</v>
      </c>
      <c r="J605" s="5" t="n">
        <v>11.801</v>
      </c>
      <c r="K605" s="5" t="n">
        <v>0</v>
      </c>
      <c r="L605" s="5" t="n">
        <v>1</v>
      </c>
      <c r="M605" s="5" t="n">
        <v>6.94</v>
      </c>
      <c r="N605" s="5" t="n">
        <v>3.874</v>
      </c>
      <c r="O605" s="5" t="n">
        <v>6.292</v>
      </c>
      <c r="P605" s="5" t="n">
        <v>13.232</v>
      </c>
      <c r="Q605" s="5" t="n">
        <v>0</v>
      </c>
      <c r="R605" s="5" t="n">
        <v>1</v>
      </c>
      <c r="S605" s="5" t="n">
        <v>12.06</v>
      </c>
      <c r="T605" s="5" t="n">
        <v>7.747</v>
      </c>
      <c r="U605" s="5" t="n">
        <v>5.335</v>
      </c>
      <c r="V605" s="5" t="n">
        <v>21.028</v>
      </c>
      <c r="W605" s="5" t="n">
        <v>0.25</v>
      </c>
      <c r="X605" s="5" t="n">
        <v>1</v>
      </c>
      <c r="Y605" s="5" t="n">
        <v>3.383</v>
      </c>
      <c r="Z605" s="5" t="n">
        <v>0.271</v>
      </c>
      <c r="AA605" s="5" t="n">
        <v>6.301</v>
      </c>
      <c r="AB605" s="5" t="n">
        <v>9.683999999999999</v>
      </c>
      <c r="AC605" s="5" t="n">
        <v>0</v>
      </c>
      <c r="AD605" s="5" t="n">
        <v>1</v>
      </c>
      <c r="AE605" s="5" t="n">
        <v>4.058</v>
      </c>
      <c r="AF605" s="5" t="n">
        <v>0.596</v>
      </c>
      <c r="AG605" s="5" t="n">
        <v>6.301</v>
      </c>
      <c r="AH605" s="5" t="n">
        <v>10.359</v>
      </c>
      <c r="AI605" s="5" t="n">
        <v>0</v>
      </c>
      <c r="AJ605" s="5" t="n">
        <v>1</v>
      </c>
      <c r="AK605" s="5" t="n">
        <v>8.108000000000001</v>
      </c>
      <c r="AL605" s="5" t="n">
        <v>3.211</v>
      </c>
      <c r="AM605" s="5" t="n">
        <v>3</v>
      </c>
      <c r="AN605" s="5" t="n">
        <v>13.428</v>
      </c>
      <c r="AO605" s="5" t="n">
        <v>0.25</v>
      </c>
      <c r="AP605" s="5" t="n">
        <v>1</v>
      </c>
      <c r="AQ605" s="5" t="n">
        <v>0.724</v>
      </c>
      <c r="AR605" s="5" t="n">
        <v>0.132</v>
      </c>
      <c r="AS605" s="5" t="n">
        <v>0.909</v>
      </c>
      <c r="AT605" s="5" t="n">
        <v>2.041</v>
      </c>
      <c r="AU605" s="5" t="n">
        <v>0.25</v>
      </c>
      <c r="AV605" s="5" t="n">
        <v>1</v>
      </c>
      <c r="AW605" s="5" t="n">
        <v>0.75</v>
      </c>
      <c r="AX605" s="5" t="n">
        <v>0.132</v>
      </c>
      <c r="AY605" s="5" t="n">
        <v>0.764</v>
      </c>
      <c r="AZ605" s="5" t="n">
        <v>1.893</v>
      </c>
      <c r="BA605" s="5" t="n">
        <v>0.25</v>
      </c>
      <c r="BB605" s="5" t="n">
        <v>1</v>
      </c>
      <c r="BC605" s="5" t="n">
        <v>0.513</v>
      </c>
      <c r="BD605" s="5" t="n">
        <v>0.132</v>
      </c>
      <c r="BE605" s="5" t="n">
        <v>0.098</v>
      </c>
      <c r="BF605" s="5" t="n">
        <v>0.739</v>
      </c>
      <c r="BG605" s="5" t="n">
        <v>0.25</v>
      </c>
      <c r="BH605" s="5" t="n">
        <v>1</v>
      </c>
      <c r="BI605" s="5" t="n">
        <v>0.591</v>
      </c>
      <c r="BJ605" s="5" t="n">
        <v>0.132</v>
      </c>
      <c r="BK605" s="5" t="n">
        <v>1.019</v>
      </c>
      <c r="BL605" s="5" t="n">
        <v>2.013</v>
      </c>
      <c r="BM605" s="5" t="n">
        <v>0.25</v>
      </c>
      <c r="BN605" s="5" t="n">
        <v>1</v>
      </c>
      <c r="BO605" s="5" t="n">
        <v>0</v>
      </c>
      <c r="BP605" s="5" t="n">
        <v>0.008999999999999999</v>
      </c>
      <c r="BQ605" s="5" t="n">
        <v>0.064</v>
      </c>
      <c r="BR605" s="5" t="n">
        <v>0</v>
      </c>
      <c r="BS605" s="5" t="n">
        <v>1</v>
      </c>
      <c r="BT605" s="5" t="n">
        <v>0</v>
      </c>
      <c r="BU605" s="5" t="n">
        <v>0.008</v>
      </c>
      <c r="BV605" s="5" t="n">
        <v>0.211</v>
      </c>
      <c r="BW605" s="5" t="n">
        <v>0.25</v>
      </c>
      <c r="BX605" s="5" t="n">
        <v>1</v>
      </c>
      <c r="BY605" s="5" t="n">
        <v>13.646</v>
      </c>
      <c r="BZ605" s="5" t="n">
        <v>0</v>
      </c>
      <c r="CA605" s="5" t="n">
        <v>13.646</v>
      </c>
      <c r="CB605" s="5" t="n">
        <v>0</v>
      </c>
      <c r="CC605" s="5" t="n">
        <v>82.58799999999999</v>
      </c>
      <c r="CD605" s="5" t="n">
        <v>7.95</v>
      </c>
      <c r="CE605" s="5" t="n">
        <v>94.55500000000001</v>
      </c>
      <c r="CF605" s="5" t="n">
        <v>221.429</v>
      </c>
      <c r="CG605" s="5" t="n">
        <v>0.25</v>
      </c>
      <c r="CH605" s="5" t="n">
        <v>1</v>
      </c>
      <c r="CI605" s="5" t="n">
        <v>0</v>
      </c>
      <c r="CJ605" s="5" t="n">
        <v>0</v>
      </c>
      <c r="CK605" s="5" t="n">
        <v>0</v>
      </c>
      <c r="CL605" s="5" t="n">
        <v>0</v>
      </c>
      <c r="CM605" s="5" t="n">
        <v>0</v>
      </c>
      <c r="CN605" s="5" t="n">
        <v>0.001</v>
      </c>
      <c r="CO605" s="5" t="n">
        <v>0.001</v>
      </c>
      <c r="CP605" s="5" t="n">
        <v>0.049</v>
      </c>
      <c r="CQ605" s="5" t="n">
        <v>1.387</v>
      </c>
      <c r="CR605" s="5" t="n">
        <v>0.98</v>
      </c>
      <c r="CS605" s="5" t="n">
        <v>2.56</v>
      </c>
      <c r="CT605" s="5" t="n">
        <v>4.463</v>
      </c>
      <c r="CU605" s="5" t="n">
        <v>9.983000000000001</v>
      </c>
    </row>
    <row r="606">
      <c r="A606" s="5" t="inlineStr">
        <is>
          <t>OMN2021</t>
        </is>
      </c>
      <c r="B606" s="5" t="inlineStr">
        <is>
          <t>OMN</t>
        </is>
      </c>
      <c r="C606" s="5" t="inlineStr">
        <is>
          <t>OMN</t>
        </is>
      </c>
      <c r="D606" s="5" t="inlineStr">
        <is>
          <t>Oman</t>
        </is>
      </c>
      <c r="E606" s="5" t="n">
        <v>2021</v>
      </c>
      <c r="F606" s="5" t="n">
        <v>0.05</v>
      </c>
      <c r="G606" s="5" t="n">
        <v>5.897</v>
      </c>
      <c r="H606" s="5" t="n">
        <v>1.143</v>
      </c>
      <c r="I606" s="5" t="n">
        <v>0.238</v>
      </c>
      <c r="J606" s="5" t="n">
        <v>6.134</v>
      </c>
      <c r="K606" s="5" t="n">
        <v>0</v>
      </c>
      <c r="L606" s="5" t="n">
        <v>1</v>
      </c>
      <c r="M606" s="5" t="n">
        <v>7.964</v>
      </c>
      <c r="N606" s="5" t="n">
        <v>3.43</v>
      </c>
      <c r="O606" s="5" t="n">
        <v>0.227</v>
      </c>
      <c r="P606" s="5" t="n">
        <v>8.191000000000001</v>
      </c>
      <c r="Q606" s="5" t="n">
        <v>0</v>
      </c>
      <c r="R606" s="5" t="n">
        <v>1</v>
      </c>
      <c r="S606" s="5" t="n">
        <v>11.613</v>
      </c>
      <c r="T606" s="5" t="n">
        <v>6.86</v>
      </c>
      <c r="U606" s="5" t="n">
        <v>0.238</v>
      </c>
      <c r="V606" s="5" t="n">
        <v>12.444</v>
      </c>
      <c r="W606" s="5" t="n">
        <v>0.05</v>
      </c>
      <c r="X606" s="5" t="n">
        <v>1</v>
      </c>
      <c r="Y606" s="5" t="n">
        <v>5.869</v>
      </c>
      <c r="Z606" s="5" t="n">
        <v>0.6879999999999999</v>
      </c>
      <c r="AA606" s="5" t="n">
        <v>-2.666</v>
      </c>
      <c r="AB606" s="5" t="n">
        <v>3.202</v>
      </c>
      <c r="AC606" s="5" t="n">
        <v>0</v>
      </c>
      <c r="AD606" s="5" t="n">
        <v>0</v>
      </c>
      <c r="AE606" s="5" t="n">
        <v>6.472</v>
      </c>
      <c r="AF606" s="5" t="n">
        <v>1.334</v>
      </c>
      <c r="AG606" s="5" t="n">
        <v>-3.437</v>
      </c>
      <c r="AH606" s="5" t="n">
        <v>3.034</v>
      </c>
      <c r="AI606" s="5" t="n">
        <v>0</v>
      </c>
      <c r="AJ606" s="5" t="n">
        <v>0</v>
      </c>
      <c r="AK606" s="5" t="n">
        <v>10.091</v>
      </c>
      <c r="AL606" s="5" t="n">
        <v>4.936</v>
      </c>
      <c r="AM606" s="5" t="n">
        <v>0.037</v>
      </c>
      <c r="AN606" s="5" t="n">
        <v>10.635</v>
      </c>
      <c r="AO606" s="5" t="n">
        <v>0.05</v>
      </c>
      <c r="AP606" s="5" t="n">
        <v>1</v>
      </c>
      <c r="AQ606" s="5" t="n">
        <v>0.621</v>
      </c>
      <c r="AR606" s="5" t="n">
        <v>0.114</v>
      </c>
      <c r="AS606" s="5" t="n">
        <v>-0.061</v>
      </c>
      <c r="AT606" s="5" t="n">
        <v>0.588</v>
      </c>
      <c r="AU606" s="5" t="n">
        <v>0</v>
      </c>
      <c r="AV606" s="5" t="n">
        <v>0</v>
      </c>
      <c r="AW606" s="5" t="n">
        <v>0.593</v>
      </c>
      <c r="AX606" s="5" t="n">
        <v>0.114</v>
      </c>
      <c r="AY606" s="5" t="n">
        <v>-0.004</v>
      </c>
      <c r="AZ606" s="5" t="n">
        <v>0.619</v>
      </c>
      <c r="BA606" s="5" t="n">
        <v>0.05</v>
      </c>
      <c r="BB606" s="5" t="n">
        <v>1</v>
      </c>
      <c r="BC606" s="5" t="n">
        <v>0.44</v>
      </c>
      <c r="BD606" s="5" t="n">
        <v>0.114</v>
      </c>
      <c r="BE606" s="5" t="n">
        <v>0</v>
      </c>
      <c r="BF606" s="5" t="n">
        <v>0.462</v>
      </c>
      <c r="BG606" s="5" t="n">
        <v>0.05</v>
      </c>
      <c r="BH606" s="5" t="n">
        <v>1</v>
      </c>
      <c r="BI606" s="5" t="n">
        <v>0.5600000000000001</v>
      </c>
      <c r="BJ606" s="5" t="n">
        <v>0.114</v>
      </c>
      <c r="BK606" s="5" t="n">
        <v>0</v>
      </c>
      <c r="BL606" s="5" t="n">
        <v>0.588</v>
      </c>
      <c r="BM606" s="5" t="n">
        <v>0.05</v>
      </c>
      <c r="BN606" s="5" t="n">
        <v>1</v>
      </c>
      <c r="BO606" s="5" t="n">
        <v>0</v>
      </c>
      <c r="BP606" s="5" t="n">
        <v>0</v>
      </c>
      <c r="BQ606" s="5" t="n">
        <v>0.065</v>
      </c>
      <c r="BR606" s="5" t="n">
        <v>0</v>
      </c>
      <c r="BS606" s="5" t="n">
        <v>0.667</v>
      </c>
      <c r="BT606" s="5" t="n">
        <v>0</v>
      </c>
      <c r="BU606" s="5" t="n">
        <v>0</v>
      </c>
      <c r="BV606" s="5" t="n">
        <v>0.052</v>
      </c>
      <c r="BW606" s="5" t="n">
        <v>0.05</v>
      </c>
      <c r="BX606" s="5" t="n">
        <v>0.833</v>
      </c>
      <c r="BY606" s="5" t="n">
        <v>11.787</v>
      </c>
      <c r="BZ606" s="5" t="n">
        <v>0</v>
      </c>
      <c r="CA606" s="5" t="n">
        <v>11.787</v>
      </c>
      <c r="CB606" s="5" t="n">
        <v>0</v>
      </c>
      <c r="CC606" s="5" t="n">
        <v>81.69499999999999</v>
      </c>
      <c r="CD606" s="5" t="n">
        <v>7.95</v>
      </c>
      <c r="CE606" s="5" t="n">
        <v>0</v>
      </c>
      <c r="CF606" s="5" t="n">
        <v>85.78</v>
      </c>
      <c r="CG606" s="5" t="n">
        <v>0.05</v>
      </c>
      <c r="CH606" s="5" t="n">
        <v>1</v>
      </c>
      <c r="CI606" s="5" t="n">
        <v>0</v>
      </c>
      <c r="CJ606" s="5" t="n">
        <v>0</v>
      </c>
      <c r="CK606" s="5" t="n">
        <v>0</v>
      </c>
      <c r="CL606" s="5" t="n">
        <v>0</v>
      </c>
      <c r="CM606" s="5" t="n">
        <v>0</v>
      </c>
      <c r="CN606" s="5" t="n">
        <v>0</v>
      </c>
      <c r="CO606" s="5" t="n">
        <v>0</v>
      </c>
      <c r="CP606" s="5" t="n">
        <v>0</v>
      </c>
      <c r="CQ606" s="5" t="n">
        <v>1.198</v>
      </c>
      <c r="CR606" s="5" t="n">
        <v>0.945</v>
      </c>
      <c r="CS606" s="5" t="n">
        <v>4.908</v>
      </c>
      <c r="CT606" s="5" t="n">
        <v>4.753</v>
      </c>
      <c r="CU606" s="5" t="n">
        <v>14.129</v>
      </c>
    </row>
    <row r="607">
      <c r="A607" s="5" t="inlineStr">
        <is>
          <t>OMN2022</t>
        </is>
      </c>
      <c r="B607" s="5" t="inlineStr">
        <is>
          <t>OMN</t>
        </is>
      </c>
      <c r="C607" s="5" t="inlineStr">
        <is>
          <t>OMN</t>
        </is>
      </c>
      <c r="D607" s="5" t="inlineStr">
        <is>
          <t>Oman</t>
        </is>
      </c>
      <c r="E607" s="5" t="n">
        <v>2022</v>
      </c>
      <c r="F607" s="5" t="n">
        <v>0.05</v>
      </c>
      <c r="G607" s="5" t="n">
        <v>11.72</v>
      </c>
      <c r="H607" s="5" t="n">
        <v>1.235</v>
      </c>
      <c r="I607" s="5" t="n">
        <v>0.5659999999999999</v>
      </c>
      <c r="J607" s="5" t="n">
        <v>12.286</v>
      </c>
      <c r="K607" s="5" t="n">
        <v>0</v>
      </c>
      <c r="L607" s="5" t="n">
        <v>1</v>
      </c>
      <c r="M607" s="5" t="n">
        <v>9.782999999999999</v>
      </c>
      <c r="N607" s="5" t="n">
        <v>3.704</v>
      </c>
      <c r="O607" s="5" t="n">
        <v>0.328</v>
      </c>
      <c r="P607" s="5" t="n">
        <v>10.111</v>
      </c>
      <c r="Q607" s="5" t="n">
        <v>0</v>
      </c>
      <c r="R607" s="5" t="n">
        <v>1</v>
      </c>
      <c r="S607" s="5" t="n">
        <v>17.893</v>
      </c>
      <c r="T607" s="5" t="n">
        <v>7.408</v>
      </c>
      <c r="U607" s="5" t="n">
        <v>0.634</v>
      </c>
      <c r="V607" s="5" t="n">
        <v>19.382</v>
      </c>
      <c r="W607" s="5" t="n">
        <v>0.05</v>
      </c>
      <c r="X607" s="5" t="n">
        <v>1</v>
      </c>
      <c r="Y607" s="5" t="n">
        <v>6.876</v>
      </c>
      <c r="Z607" s="5" t="n">
        <v>0.806</v>
      </c>
      <c r="AA607" s="5" t="n">
        <v>-2.879</v>
      </c>
      <c r="AB607" s="5" t="n">
        <v>3.997</v>
      </c>
      <c r="AC607" s="5" t="n">
        <v>0</v>
      </c>
      <c r="AD607" s="5" t="n">
        <v>0</v>
      </c>
      <c r="AE607" s="5" t="n">
        <v>7.528</v>
      </c>
      <c r="AF607" s="5" t="n">
        <v>1.552</v>
      </c>
      <c r="AG607" s="5" t="n">
        <v>-4.115</v>
      </c>
      <c r="AH607" s="5" t="n">
        <v>3.412</v>
      </c>
      <c r="AI607" s="5" t="n">
        <v>0</v>
      </c>
      <c r="AJ607" s="5" t="n">
        <v>0</v>
      </c>
      <c r="AK607" s="5" t="n">
        <v>11.434</v>
      </c>
      <c r="AL607" s="5" t="n">
        <v>5.593</v>
      </c>
      <c r="AM607" s="5" t="n">
        <v>0.121</v>
      </c>
      <c r="AN607" s="5" t="n">
        <v>12.088</v>
      </c>
      <c r="AO607" s="5" t="n">
        <v>0.05</v>
      </c>
      <c r="AP607" s="5" t="n">
        <v>1</v>
      </c>
      <c r="AQ607" s="5" t="n">
        <v>0.847</v>
      </c>
      <c r="AR607" s="5" t="n">
        <v>0.123</v>
      </c>
      <c r="AS607" s="5" t="n">
        <v>-0.255</v>
      </c>
      <c r="AT607" s="5" t="n">
        <v>0.622</v>
      </c>
      <c r="AU607" s="5" t="n">
        <v>0</v>
      </c>
      <c r="AV607" s="5" t="n">
        <v>0</v>
      </c>
      <c r="AW607" s="5" t="n">
        <v>0.947</v>
      </c>
      <c r="AX607" s="5" t="n">
        <v>0.123</v>
      </c>
      <c r="AY607" s="5" t="n">
        <v>-0.308</v>
      </c>
      <c r="AZ607" s="5" t="n">
        <v>0.671</v>
      </c>
      <c r="BA607" s="5" t="n">
        <v>0.05</v>
      </c>
      <c r="BB607" s="5" t="n">
        <v>1</v>
      </c>
      <c r="BC607" s="5" t="n">
        <v>0.589</v>
      </c>
      <c r="BD607" s="5" t="n">
        <v>0.123</v>
      </c>
      <c r="BE607" s="5" t="n">
        <v>0.002</v>
      </c>
      <c r="BF607" s="5" t="n">
        <v>0.618</v>
      </c>
      <c r="BG607" s="5" t="n">
        <v>0.05</v>
      </c>
      <c r="BH607" s="5" t="n">
        <v>1</v>
      </c>
      <c r="BI607" s="5" t="n">
        <v>0.6889999999999999</v>
      </c>
      <c r="BJ607" s="5" t="n">
        <v>0.123</v>
      </c>
      <c r="BK607" s="5" t="n">
        <v>0.003</v>
      </c>
      <c r="BL607" s="5" t="n">
        <v>0.723</v>
      </c>
      <c r="BM607" s="5" t="n">
        <v>0.05</v>
      </c>
      <c r="BN607" s="5" t="n">
        <v>1</v>
      </c>
      <c r="BO607" s="5" t="n">
        <v>0</v>
      </c>
      <c r="BP607" s="5" t="n">
        <v>0</v>
      </c>
      <c r="BQ607" s="5" t="n">
        <v>0.065</v>
      </c>
      <c r="BR607" s="5" t="n">
        <v>0</v>
      </c>
      <c r="BS607" s="5" t="n">
        <v>0.667</v>
      </c>
      <c r="BT607" s="5" t="n">
        <v>0</v>
      </c>
      <c r="BU607" s="5" t="n">
        <v>0</v>
      </c>
      <c r="BV607" s="5" t="n">
        <v>0.055</v>
      </c>
      <c r="BW607" s="5" t="n">
        <v>0.05</v>
      </c>
      <c r="BX607" s="5" t="n">
        <v>0.833</v>
      </c>
      <c r="BY607" s="5" t="n">
        <v>12.729</v>
      </c>
      <c r="BZ607" s="5" t="n">
        <v>0</v>
      </c>
      <c r="CA607" s="5" t="n">
        <v>12.729</v>
      </c>
      <c r="CB607" s="5" t="n">
        <v>0</v>
      </c>
      <c r="CC607" s="5" t="n">
        <v>102.477</v>
      </c>
      <c r="CD607" s="5" t="n">
        <v>7.95</v>
      </c>
      <c r="CE607" s="5" t="n">
        <v>0.379</v>
      </c>
      <c r="CF607" s="5" t="n">
        <v>107.6</v>
      </c>
      <c r="CG607" s="5" t="n">
        <v>0.05</v>
      </c>
      <c r="CH607" s="5" t="n">
        <v>1</v>
      </c>
      <c r="CI607" s="5" t="n">
        <v>0</v>
      </c>
      <c r="CJ607" s="5" t="n">
        <v>0</v>
      </c>
      <c r="CK607" s="5" t="n">
        <v>0</v>
      </c>
      <c r="CL607" s="5" t="n">
        <v>0</v>
      </c>
      <c r="CM607" s="5" t="n">
        <v>0</v>
      </c>
      <c r="CN607" s="5" t="n">
        <v>0</v>
      </c>
      <c r="CO607" s="5" t="n">
        <v>0</v>
      </c>
      <c r="CP607" s="5" t="n">
        <v>0</v>
      </c>
      <c r="CQ607" s="5" t="n">
        <v>1.294</v>
      </c>
      <c r="CR607" s="5" t="n">
        <v>0.945</v>
      </c>
      <c r="CS607" s="5" t="n">
        <v>5.3</v>
      </c>
      <c r="CT607" s="5" t="n">
        <v>10.485</v>
      </c>
      <c r="CU607" s="5" t="n">
        <v>28.059</v>
      </c>
    </row>
    <row r="608">
      <c r="A608" s="5" t="inlineStr">
        <is>
          <t>OMN2023</t>
        </is>
      </c>
      <c r="B608" s="5" t="inlineStr">
        <is>
          <t>OMN</t>
        </is>
      </c>
      <c r="C608" s="5" t="inlineStr">
        <is>
          <t>OMN</t>
        </is>
      </c>
      <c r="D608" s="5" t="inlineStr">
        <is>
          <t>Oman</t>
        </is>
      </c>
      <c r="E608" s="5" t="n">
        <v>2023</v>
      </c>
      <c r="F608" s="5" t="n">
        <v>0.05</v>
      </c>
      <c r="G608" s="5" t="n">
        <v>6.147</v>
      </c>
      <c r="H608" s="5" t="n">
        <v>1.286</v>
      </c>
      <c r="I608" s="5" t="n">
        <v>0.273</v>
      </c>
      <c r="J608" s="5" t="n">
        <v>6.42</v>
      </c>
      <c r="K608" s="5" t="n">
        <v>0</v>
      </c>
      <c r="L608" s="5" t="n">
        <v>1</v>
      </c>
      <c r="M608" s="5" t="n">
        <v>7.886</v>
      </c>
      <c r="N608" s="5" t="n">
        <v>3.857</v>
      </c>
      <c r="O608" s="5" t="n">
        <v>0.227</v>
      </c>
      <c r="P608" s="5" t="n">
        <v>8.113</v>
      </c>
      <c r="Q608" s="5" t="n">
        <v>0</v>
      </c>
      <c r="R608" s="5" t="n">
        <v>1</v>
      </c>
      <c r="S608" s="5" t="n">
        <v>12.575</v>
      </c>
      <c r="T608" s="5" t="n">
        <v>7.714</v>
      </c>
      <c r="U608" s="5" t="n">
        <v>0.344</v>
      </c>
      <c r="V608" s="5" t="n">
        <v>13.491</v>
      </c>
      <c r="W608" s="5" t="n">
        <v>0.05</v>
      </c>
      <c r="X608" s="5" t="n">
        <v>1</v>
      </c>
      <c r="Y608" s="5" t="n">
        <v>6.442</v>
      </c>
      <c r="Z608" s="5" t="n">
        <v>0.755</v>
      </c>
      <c r="AA608" s="5" t="n">
        <v>-2.421</v>
      </c>
      <c r="AB608" s="5" t="n">
        <v>4.021</v>
      </c>
      <c r="AC608" s="5" t="n">
        <v>0</v>
      </c>
      <c r="AD608" s="5" t="n">
        <v>0</v>
      </c>
      <c r="AE608" s="5" t="n">
        <v>7.128</v>
      </c>
      <c r="AF608" s="5" t="n">
        <v>1.469</v>
      </c>
      <c r="AG608" s="5" t="n">
        <v>-3.716</v>
      </c>
      <c r="AH608" s="5" t="n">
        <v>3.412</v>
      </c>
      <c r="AI608" s="5" t="n">
        <v>0</v>
      </c>
      <c r="AJ608" s="5" t="n">
        <v>0</v>
      </c>
      <c r="AK608" s="5" t="n">
        <v>11.241</v>
      </c>
      <c r="AL608" s="5" t="n">
        <v>5.499</v>
      </c>
      <c r="AM608" s="5" t="n">
        <v>0.095</v>
      </c>
      <c r="AN608" s="5" t="n">
        <v>11.838</v>
      </c>
      <c r="AO608" s="5" t="n">
        <v>0.05</v>
      </c>
      <c r="AP608" s="5" t="n">
        <v>1</v>
      </c>
      <c r="AQ608" s="5" t="n">
        <v>0.749</v>
      </c>
      <c r="AR608" s="5" t="n">
        <v>0.129</v>
      </c>
      <c r="AS608" s="5" t="n">
        <v>-0.157</v>
      </c>
      <c r="AT608" s="5" t="n">
        <v>0.622</v>
      </c>
      <c r="AU608" s="5" t="n">
        <v>0</v>
      </c>
      <c r="AV608" s="5" t="n">
        <v>0</v>
      </c>
      <c r="AW608" s="5" t="n">
        <v>0.783</v>
      </c>
      <c r="AX608" s="5" t="n">
        <v>0.129</v>
      </c>
      <c r="AY608" s="5" t="n">
        <v>-0.143</v>
      </c>
      <c r="AZ608" s="5" t="n">
        <v>0.671</v>
      </c>
      <c r="BA608" s="5" t="n">
        <v>0.05</v>
      </c>
      <c r="BB608" s="5" t="n">
        <v>1</v>
      </c>
      <c r="BC608" s="5" t="n">
        <v>0.527</v>
      </c>
      <c r="BD608" s="5" t="n">
        <v>0.129</v>
      </c>
      <c r="BE608" s="5" t="n">
        <v>0.003</v>
      </c>
      <c r="BF608" s="5" t="n">
        <v>0.554</v>
      </c>
      <c r="BG608" s="5" t="n">
        <v>0.05</v>
      </c>
      <c r="BH608" s="5" t="n">
        <v>1</v>
      </c>
      <c r="BI608" s="5" t="n">
        <v>0.64</v>
      </c>
      <c r="BJ608" s="5" t="n">
        <v>0.129</v>
      </c>
      <c r="BK608" s="5" t="n">
        <v>0.004</v>
      </c>
      <c r="BL608" s="5" t="n">
        <v>0.672</v>
      </c>
      <c r="BM608" s="5" t="n">
        <v>0.05</v>
      </c>
      <c r="BN608" s="5" t="n">
        <v>1</v>
      </c>
      <c r="BO608" s="5" t="n">
        <v>0</v>
      </c>
      <c r="BP608" s="5" t="n">
        <v>0</v>
      </c>
      <c r="BQ608" s="5" t="n">
        <v>0.12</v>
      </c>
      <c r="BR608" s="5" t="n">
        <v>0</v>
      </c>
      <c r="BS608" s="5" t="n">
        <v>0.667</v>
      </c>
      <c r="BT608" s="5" t="n">
        <v>0</v>
      </c>
      <c r="BU608" s="5" t="n">
        <v>0</v>
      </c>
      <c r="BV608" s="5" t="n">
        <v>0.036</v>
      </c>
      <c r="BW608" s="5" t="n">
        <v>0.05</v>
      </c>
      <c r="BX608" s="5" t="n">
        <v>0.833</v>
      </c>
      <c r="BY608" s="5" t="n">
        <v>13.254</v>
      </c>
      <c r="BZ608" s="5" t="n">
        <v>0</v>
      </c>
      <c r="CA608" s="5" t="n">
        <v>13.254</v>
      </c>
      <c r="CB608" s="5" t="n">
        <v>0</v>
      </c>
      <c r="CC608" s="5" t="n">
        <v>87.07899999999999</v>
      </c>
      <c r="CD608" s="5" t="n">
        <v>7.95</v>
      </c>
      <c r="CE608" s="5" t="n">
        <v>0.482</v>
      </c>
      <c r="CF608" s="5" t="n">
        <v>91.43300000000001</v>
      </c>
      <c r="CG608" s="5" t="n">
        <v>0.05</v>
      </c>
      <c r="CH608" s="5" t="n">
        <v>1</v>
      </c>
      <c r="CI608" s="5" t="n">
        <v>0</v>
      </c>
      <c r="CJ608" s="5" t="n">
        <v>0</v>
      </c>
      <c r="CK608" s="5" t="n">
        <v>0</v>
      </c>
      <c r="CL608" s="5" t="n">
        <v>0</v>
      </c>
      <c r="CM608" s="5" t="n">
        <v>0</v>
      </c>
      <c r="CN608" s="5" t="n">
        <v>0</v>
      </c>
      <c r="CO608" s="5" t="n">
        <v>0</v>
      </c>
      <c r="CP608" s="5" t="n">
        <v>0</v>
      </c>
      <c r="CQ608" s="5" t="n">
        <v>1.348</v>
      </c>
      <c r="CR608" s="5" t="n">
        <v>0.9330000000000001</v>
      </c>
      <c r="CS608" s="5" t="n">
        <v>5.519</v>
      </c>
      <c r="CT608" s="5" t="n">
        <v>4.861</v>
      </c>
      <c r="CU608" s="5" t="n">
        <v>9.260999999999999</v>
      </c>
    </row>
    <row r="609">
      <c r="A609" s="5" t="inlineStr">
        <is>
          <t>OMN2024</t>
        </is>
      </c>
      <c r="B609" s="5" t="inlineStr">
        <is>
          <t>OMN</t>
        </is>
      </c>
      <c r="C609" s="5" t="inlineStr">
        <is>
          <t>OMN</t>
        </is>
      </c>
      <c r="D609" s="5" t="inlineStr">
        <is>
          <t>Oman</t>
        </is>
      </c>
      <c r="E609" s="5" t="n">
        <v>2024</v>
      </c>
      <c r="F609" s="5" t="n">
        <v>0.05</v>
      </c>
      <c r="G609" s="5" t="n">
        <v>5.575</v>
      </c>
      <c r="H609" s="5" t="n">
        <v>1.324</v>
      </c>
      <c r="I609" s="5" t="n">
        <v>0.213</v>
      </c>
      <c r="J609" s="5" t="n">
        <v>5.787</v>
      </c>
      <c r="K609" s="5" t="n">
        <v>0</v>
      </c>
      <c r="L609" s="5" t="n">
        <v>1</v>
      </c>
      <c r="M609" s="5" t="n">
        <v>7.124</v>
      </c>
      <c r="N609" s="5" t="n">
        <v>3.971</v>
      </c>
      <c r="O609" s="5" t="n">
        <v>0.158</v>
      </c>
      <c r="P609" s="5" t="n">
        <v>7.281</v>
      </c>
      <c r="Q609" s="5" t="n">
        <v>0</v>
      </c>
      <c r="R609" s="5" t="n">
        <v>1</v>
      </c>
      <c r="S609" s="5" t="n">
        <v>12.193</v>
      </c>
      <c r="T609" s="5" t="n">
        <v>7.942</v>
      </c>
      <c r="U609" s="5" t="n">
        <v>0.297</v>
      </c>
      <c r="V609" s="5" t="n">
        <v>13.026</v>
      </c>
      <c r="W609" s="5" t="n">
        <v>0.05</v>
      </c>
      <c r="X609" s="5" t="n">
        <v>1</v>
      </c>
      <c r="Y609" s="5" t="n">
        <v>6.506</v>
      </c>
      <c r="Z609" s="5" t="n">
        <v>0.762</v>
      </c>
      <c r="AA609" s="5" t="n">
        <v>-2.492</v>
      </c>
      <c r="AB609" s="5" t="n">
        <v>4.014</v>
      </c>
      <c r="AC609" s="5" t="n">
        <v>0</v>
      </c>
      <c r="AD609" s="5" t="n">
        <v>0</v>
      </c>
      <c r="AE609" s="5" t="n">
        <v>7.212</v>
      </c>
      <c r="AF609" s="5" t="n">
        <v>1.487</v>
      </c>
      <c r="AG609" s="5" t="n">
        <v>-3.699</v>
      </c>
      <c r="AH609" s="5" t="n">
        <v>3.513</v>
      </c>
      <c r="AI609" s="5" t="n">
        <v>0</v>
      </c>
      <c r="AJ609" s="5" t="n">
        <v>0</v>
      </c>
      <c r="AK609" s="5" t="n">
        <v>11.447</v>
      </c>
      <c r="AL609" s="5" t="n">
        <v>5.599</v>
      </c>
      <c r="AM609" s="5" t="n">
        <v>0.103</v>
      </c>
      <c r="AN609" s="5" t="n">
        <v>12.046</v>
      </c>
      <c r="AO609" s="5" t="n">
        <v>0.05</v>
      </c>
      <c r="AP609" s="5" t="n">
        <v>1</v>
      </c>
      <c r="AQ609" s="5" t="n">
        <v>0.72</v>
      </c>
      <c r="AR609" s="5" t="n">
        <v>0.132</v>
      </c>
      <c r="AS609" s="5" t="n">
        <v>-0.128</v>
      </c>
      <c r="AT609" s="5" t="n">
        <v>0.622</v>
      </c>
      <c r="AU609" s="5" t="n">
        <v>0</v>
      </c>
      <c r="AV609" s="5" t="n">
        <v>0</v>
      </c>
      <c r="AW609" s="5" t="n">
        <v>0.734</v>
      </c>
      <c r="AX609" s="5" t="n">
        <v>0.132</v>
      </c>
      <c r="AY609" s="5" t="n">
        <v>-0.095</v>
      </c>
      <c r="AZ609" s="5" t="n">
        <v>0.671</v>
      </c>
      <c r="BA609" s="5" t="n">
        <v>0.05</v>
      </c>
      <c r="BB609" s="5" t="n">
        <v>1</v>
      </c>
      <c r="BC609" s="5" t="n">
        <v>0.51</v>
      </c>
      <c r="BD609" s="5" t="n">
        <v>0.132</v>
      </c>
      <c r="BE609" s="5" t="n">
        <v>0.003</v>
      </c>
      <c r="BF609" s="5" t="n">
        <v>0.536</v>
      </c>
      <c r="BG609" s="5" t="n">
        <v>0.05</v>
      </c>
      <c r="BH609" s="5" t="n">
        <v>1</v>
      </c>
      <c r="BI609" s="5" t="n">
        <v>0.652</v>
      </c>
      <c r="BJ609" s="5" t="n">
        <v>0.132</v>
      </c>
      <c r="BK609" s="5" t="n">
        <v>0.004</v>
      </c>
      <c r="BL609" s="5" t="n">
        <v>0.6850000000000001</v>
      </c>
      <c r="BM609" s="5" t="n">
        <v>0.05</v>
      </c>
      <c r="BN609" s="5" t="n">
        <v>1</v>
      </c>
      <c r="BO609" s="5" t="n">
        <v>0</v>
      </c>
      <c r="BP609" s="5" t="n">
        <v>0</v>
      </c>
      <c r="BQ609" s="5" t="n">
        <v>0.09</v>
      </c>
      <c r="BR609" s="5" t="n">
        <v>0</v>
      </c>
      <c r="BS609" s="5" t="n">
        <v>0.667</v>
      </c>
      <c r="BT609" s="5" t="n">
        <v>0</v>
      </c>
      <c r="BU609" s="5" t="n">
        <v>0</v>
      </c>
      <c r="BV609" s="5" t="n">
        <v>0.048</v>
      </c>
      <c r="BW609" s="5" t="n">
        <v>0.05</v>
      </c>
      <c r="BX609" s="5" t="n">
        <v>0.833</v>
      </c>
      <c r="BY609" s="5" t="n">
        <v>13.646</v>
      </c>
      <c r="BZ609" s="5" t="n">
        <v>0</v>
      </c>
      <c r="CA609" s="5" t="n">
        <v>13.646</v>
      </c>
      <c r="CB609" s="5" t="n">
        <v>0</v>
      </c>
      <c r="CC609" s="5" t="n">
        <v>86.38500000000001</v>
      </c>
      <c r="CD609" s="5" t="n">
        <v>7.95</v>
      </c>
      <c r="CE609" s="5" t="n">
        <v>0.588</v>
      </c>
      <c r="CF609" s="5" t="n">
        <v>90.705</v>
      </c>
      <c r="CG609" s="5" t="n">
        <v>0.05</v>
      </c>
      <c r="CH609" s="5" t="n">
        <v>1</v>
      </c>
      <c r="CI609" s="5" t="n">
        <v>0</v>
      </c>
      <c r="CJ609" s="5" t="n">
        <v>0</v>
      </c>
      <c r="CK609" s="5" t="n">
        <v>0</v>
      </c>
      <c r="CL609" s="5" t="n">
        <v>0</v>
      </c>
      <c r="CM609" s="5" t="n">
        <v>0</v>
      </c>
      <c r="CN609" s="5" t="n">
        <v>0</v>
      </c>
      <c r="CO609" s="5" t="n">
        <v>0</v>
      </c>
      <c r="CP609" s="5" t="n">
        <v>0</v>
      </c>
      <c r="CQ609" s="5" t="n">
        <v>1.387</v>
      </c>
      <c r="CR609" s="5" t="n">
        <v>0.9330000000000001</v>
      </c>
      <c r="CS609" s="5" t="n">
        <v>5.681</v>
      </c>
      <c r="CT609" s="5" t="n">
        <v>4.251</v>
      </c>
      <c r="CU609" s="5" t="n">
        <v>7.598</v>
      </c>
    </row>
    <row r="610">
      <c r="A610" s="5" t="inlineStr">
        <is>
          <t>PAK2021</t>
        </is>
      </c>
      <c r="B610" s="5" t="inlineStr">
        <is>
          <t>PAK</t>
        </is>
      </c>
      <c r="C610" s="5" t="inlineStr">
        <is>
          <t>PAK</t>
        </is>
      </c>
      <c r="D610" s="5" t="inlineStr">
        <is>
          <t>Pakistan</t>
        </is>
      </c>
      <c r="E610" s="5" t="n">
        <v>2021</v>
      </c>
      <c r="F610" s="5" t="n">
        <v>0.17</v>
      </c>
      <c r="G610" s="5" t="n">
        <v>4.075</v>
      </c>
      <c r="H610" s="5" t="n">
        <v>1.014</v>
      </c>
      <c r="I610" s="5" t="n">
        <v>0.08400000000000001</v>
      </c>
      <c r="J610" s="5" t="n">
        <v>4.158</v>
      </c>
      <c r="K610" s="5" t="n">
        <v>0</v>
      </c>
      <c r="L610" s="5" t="n">
        <v>1</v>
      </c>
      <c r="M610" s="5" t="n">
        <v>6.823</v>
      </c>
      <c r="N610" s="5" t="n">
        <v>3.042</v>
      </c>
      <c r="O610" s="5" t="n">
        <v>0.105</v>
      </c>
      <c r="P610" s="5" t="n">
        <v>6.928</v>
      </c>
      <c r="Q610" s="5" t="n">
        <v>0</v>
      </c>
      <c r="R610" s="5" t="n">
        <v>1</v>
      </c>
      <c r="S610" s="5" t="n">
        <v>9.145</v>
      </c>
      <c r="T610" s="5" t="n">
        <v>6.085</v>
      </c>
      <c r="U610" s="5" t="n">
        <v>0.08400000000000001</v>
      </c>
      <c r="V610" s="5" t="n">
        <v>10.798</v>
      </c>
      <c r="W610" s="5" t="n">
        <v>0.17</v>
      </c>
      <c r="X610" s="5" t="n">
        <v>1</v>
      </c>
      <c r="Y610" s="5" t="n">
        <v>4.212</v>
      </c>
      <c r="Z610" s="5" t="n">
        <v>0.464</v>
      </c>
      <c r="AA610" s="5" t="n">
        <v>2.346</v>
      </c>
      <c r="AB610" s="5" t="n">
        <v>6.558</v>
      </c>
      <c r="AC610" s="5" t="n">
        <v>0</v>
      </c>
      <c r="AD610" s="5" t="n">
        <v>1</v>
      </c>
      <c r="AE610" s="5" t="n">
        <v>4.963</v>
      </c>
      <c r="AF610" s="5" t="n">
        <v>0.962</v>
      </c>
      <c r="AG610" s="5" t="n">
        <v>1.169</v>
      </c>
      <c r="AH610" s="5" t="n">
        <v>6.132</v>
      </c>
      <c r="AI610" s="5" t="n">
        <v>0</v>
      </c>
      <c r="AJ610" s="5" t="n">
        <v>1</v>
      </c>
      <c r="AK610" s="5" t="n">
        <v>9.471</v>
      </c>
      <c r="AL610" s="5" t="n">
        <v>4.441</v>
      </c>
      <c r="AM610" s="5" t="n">
        <v>-7.979</v>
      </c>
      <c r="AN610" s="5" t="n">
        <v>1.745</v>
      </c>
      <c r="AO610" s="5" t="n">
        <v>0</v>
      </c>
      <c r="AP610" s="5" t="n">
        <v>0</v>
      </c>
      <c r="AQ610" s="5" t="n">
        <v>0.621</v>
      </c>
      <c r="AR610" s="5" t="n">
        <v>0.114</v>
      </c>
      <c r="AS610" s="5" t="n">
        <v>-0.051</v>
      </c>
      <c r="AT610" s="5" t="n">
        <v>0.666</v>
      </c>
      <c r="AU610" s="5" t="n">
        <v>0.17</v>
      </c>
      <c r="AV610" s="5" t="n">
        <v>1</v>
      </c>
      <c r="AW610" s="5" t="n">
        <v>0.593</v>
      </c>
      <c r="AX610" s="5" t="n">
        <v>0.114</v>
      </c>
      <c r="AY610" s="5" t="n">
        <v>-0.012</v>
      </c>
      <c r="AZ610" s="5" t="n">
        <v>0.68</v>
      </c>
      <c r="BA610" s="5" t="n">
        <v>0.17</v>
      </c>
      <c r="BB610" s="5" t="n">
        <v>1</v>
      </c>
      <c r="BC610" s="5" t="n">
        <v>0.44</v>
      </c>
      <c r="BD610" s="5" t="n">
        <v>0.114</v>
      </c>
      <c r="BE610" s="5" t="n">
        <v>0.024</v>
      </c>
      <c r="BF610" s="5" t="n">
        <v>0.543</v>
      </c>
      <c r="BG610" s="5" t="n">
        <v>0.17</v>
      </c>
      <c r="BH610" s="5" t="n">
        <v>1</v>
      </c>
      <c r="BI610" s="5" t="n">
        <v>0.5600000000000001</v>
      </c>
      <c r="BJ610" s="5" t="n">
        <v>0.114</v>
      </c>
      <c r="BK610" s="5" t="n">
        <v>-0.14</v>
      </c>
      <c r="BL610" s="5" t="n">
        <v>0.491</v>
      </c>
      <c r="BM610" s="5" t="n">
        <v>0</v>
      </c>
      <c r="BN610" s="5" t="n">
        <v>0</v>
      </c>
      <c r="BO610" s="5" t="n">
        <v>0</v>
      </c>
      <c r="BP610" s="5" t="n">
        <v>-0.008999999999999999</v>
      </c>
      <c r="BQ610" s="5" t="n">
        <v>0.107</v>
      </c>
      <c r="BR610" s="5" t="n">
        <v>0</v>
      </c>
      <c r="BS610" s="5" t="n">
        <v>1</v>
      </c>
      <c r="BT610" s="5" t="n">
        <v>0</v>
      </c>
      <c r="BU610" s="5" t="n">
        <v>-0.008999999999999999</v>
      </c>
      <c r="BV610" s="5" t="n">
        <v>0.108</v>
      </c>
      <c r="BW610" s="5" t="n">
        <v>0</v>
      </c>
      <c r="BX610" s="5" t="n">
        <v>1</v>
      </c>
      <c r="BY610" s="5" t="n">
        <v>11.787</v>
      </c>
      <c r="BZ610" s="5" t="n">
        <v>0</v>
      </c>
      <c r="CA610" s="5" t="n">
        <v>11.787</v>
      </c>
      <c r="CB610" s="5" t="n">
        <v>0</v>
      </c>
      <c r="CC610" s="5" t="n">
        <v>81.69499999999999</v>
      </c>
      <c r="CD610" s="5" t="n">
        <v>7.95</v>
      </c>
      <c r="CE610" s="5" t="n">
        <v>45.811</v>
      </c>
      <c r="CF610" s="5" t="n">
        <v>149.182</v>
      </c>
      <c r="CG610" s="5" t="n">
        <v>0.17</v>
      </c>
      <c r="CH610" s="5" t="n">
        <v>1</v>
      </c>
      <c r="CI610" s="5" t="n">
        <v>0</v>
      </c>
      <c r="CJ610" s="5" t="n">
        <v>0</v>
      </c>
      <c r="CK610" s="5" t="n">
        <v>0</v>
      </c>
      <c r="CL610" s="5" t="n">
        <v>0</v>
      </c>
      <c r="CM610" s="5" t="n">
        <v>0</v>
      </c>
      <c r="CN610" s="5" t="n">
        <v>0</v>
      </c>
      <c r="CO610" s="5" t="n">
        <v>0</v>
      </c>
      <c r="CP610" s="5" t="n">
        <v>0.226</v>
      </c>
      <c r="CQ610" s="5" t="n">
        <v>1.198</v>
      </c>
      <c r="CR610" s="5" t="n">
        <v>0.6860000000000001</v>
      </c>
      <c r="CS610" s="5" t="n">
        <v>2.13</v>
      </c>
      <c r="CT610" s="5" t="n">
        <v>3.604</v>
      </c>
      <c r="CU610" s="5" t="n">
        <v>6.361</v>
      </c>
    </row>
    <row r="611">
      <c r="A611" s="5" t="inlineStr">
        <is>
          <t>PAK2022</t>
        </is>
      </c>
      <c r="B611" s="5" t="inlineStr">
        <is>
          <t>PAK</t>
        </is>
      </c>
      <c r="C611" s="5" t="inlineStr">
        <is>
          <t>PAK</t>
        </is>
      </c>
      <c r="D611" s="5" t="inlineStr">
        <is>
          <t>Pakistan</t>
        </is>
      </c>
      <c r="E611" s="5" t="n">
        <v>2022</v>
      </c>
      <c r="F611" s="5" t="n">
        <v>0.17</v>
      </c>
      <c r="G611" s="5" t="n">
        <v>7.234</v>
      </c>
      <c r="H611" s="5" t="n">
        <v>1.095</v>
      </c>
      <c r="I611" s="5" t="n">
        <v>0.189</v>
      </c>
      <c r="J611" s="5" t="n">
        <v>7.424</v>
      </c>
      <c r="K611" s="5" t="n">
        <v>0</v>
      </c>
      <c r="L611" s="5" t="n">
        <v>1</v>
      </c>
      <c r="M611" s="5" t="n">
        <v>8.282999999999999</v>
      </c>
      <c r="N611" s="5" t="n">
        <v>3.286</v>
      </c>
      <c r="O611" s="5" t="n">
        <v>0.152</v>
      </c>
      <c r="P611" s="5" t="n">
        <v>8.435</v>
      </c>
      <c r="Q611" s="5" t="n">
        <v>0</v>
      </c>
      <c r="R611" s="5" t="n">
        <v>1</v>
      </c>
      <c r="S611" s="5" t="n">
        <v>12.71</v>
      </c>
      <c r="T611" s="5" t="n">
        <v>6.571</v>
      </c>
      <c r="U611" s="5" t="n">
        <v>0.352</v>
      </c>
      <c r="V611" s="5" t="n">
        <v>15.093</v>
      </c>
      <c r="W611" s="5" t="n">
        <v>0.17</v>
      </c>
      <c r="X611" s="5" t="n">
        <v>1</v>
      </c>
      <c r="Y611" s="5" t="n">
        <v>5.475</v>
      </c>
      <c r="Z611" s="5" t="n">
        <v>0.603</v>
      </c>
      <c r="AA611" s="5" t="n">
        <v>2.534</v>
      </c>
      <c r="AB611" s="5" t="n">
        <v>8.007999999999999</v>
      </c>
      <c r="AC611" s="5" t="n">
        <v>0</v>
      </c>
      <c r="AD611" s="5" t="n">
        <v>1</v>
      </c>
      <c r="AE611" s="5" t="n">
        <v>6.255</v>
      </c>
      <c r="AF611" s="5" t="n">
        <v>1.213</v>
      </c>
      <c r="AG611" s="5" t="n">
        <v>-1.379</v>
      </c>
      <c r="AH611" s="5" t="n">
        <v>4.876</v>
      </c>
      <c r="AI611" s="5" t="n">
        <v>0</v>
      </c>
      <c r="AJ611" s="5" t="n">
        <v>1</v>
      </c>
      <c r="AK611" s="5" t="n">
        <v>10.935</v>
      </c>
      <c r="AL611" s="5" t="n">
        <v>5.127</v>
      </c>
      <c r="AM611" s="5" t="n">
        <v>-9.749000000000001</v>
      </c>
      <c r="AN611" s="5" t="n">
        <v>1.388</v>
      </c>
      <c r="AO611" s="5" t="n">
        <v>0</v>
      </c>
      <c r="AP611" s="5" t="n">
        <v>0</v>
      </c>
      <c r="AQ611" s="5" t="n">
        <v>0.847</v>
      </c>
      <c r="AR611" s="5" t="n">
        <v>0.123</v>
      </c>
      <c r="AS611" s="5" t="n">
        <v>-0.047</v>
      </c>
      <c r="AT611" s="5" t="n">
        <v>0.9360000000000001</v>
      </c>
      <c r="AU611" s="5" t="n">
        <v>0.17</v>
      </c>
      <c r="AV611" s="5" t="n">
        <v>1</v>
      </c>
      <c r="AW611" s="5" t="n">
        <v>0.947</v>
      </c>
      <c r="AX611" s="5" t="n">
        <v>0.123</v>
      </c>
      <c r="AY611" s="5" t="n">
        <v>-0.143</v>
      </c>
      <c r="AZ611" s="5" t="n">
        <v>0.9409999999999999</v>
      </c>
      <c r="BA611" s="5" t="n">
        <v>0.17</v>
      </c>
      <c r="BB611" s="5" t="n">
        <v>1</v>
      </c>
      <c r="BC611" s="5" t="n">
        <v>0.589</v>
      </c>
      <c r="BD611" s="5" t="n">
        <v>0.123</v>
      </c>
      <c r="BE611" s="5" t="n">
        <v>-0.06900000000000001</v>
      </c>
      <c r="BF611" s="5" t="n">
        <v>0.607</v>
      </c>
      <c r="BG611" s="5" t="n">
        <v>0.17</v>
      </c>
      <c r="BH611" s="5" t="n">
        <v>1</v>
      </c>
      <c r="BI611" s="5" t="n">
        <v>0.6889999999999999</v>
      </c>
      <c r="BJ611" s="5" t="n">
        <v>0.123</v>
      </c>
      <c r="BK611" s="5" t="n">
        <v>-0.049</v>
      </c>
      <c r="BL611" s="5" t="n">
        <v>0.749</v>
      </c>
      <c r="BM611" s="5" t="n">
        <v>0</v>
      </c>
      <c r="BN611" s="5" t="n">
        <v>0</v>
      </c>
      <c r="BO611" s="5" t="n">
        <v>0</v>
      </c>
      <c r="BP611" s="5" t="n">
        <v>-0.052</v>
      </c>
      <c r="BQ611" s="5" t="n">
        <v>0.124</v>
      </c>
      <c r="BR611" s="5" t="n">
        <v>0</v>
      </c>
      <c r="BS611" s="5" t="n">
        <v>1</v>
      </c>
      <c r="BT611" s="5" t="n">
        <v>0</v>
      </c>
      <c r="BU611" s="5" t="n">
        <v>-0.052</v>
      </c>
      <c r="BV611" s="5" t="n">
        <v>0.114</v>
      </c>
      <c r="BW611" s="5" t="n">
        <v>0</v>
      </c>
      <c r="BX611" s="5" t="n">
        <v>1</v>
      </c>
      <c r="BY611" s="5" t="n">
        <v>12.729</v>
      </c>
      <c r="BZ611" s="5" t="n">
        <v>0</v>
      </c>
      <c r="CA611" s="5" t="n">
        <v>12.729</v>
      </c>
      <c r="CB611" s="5" t="n">
        <v>0</v>
      </c>
      <c r="CC611" s="5" t="n">
        <v>102.477</v>
      </c>
      <c r="CD611" s="5" t="n">
        <v>7.95</v>
      </c>
      <c r="CE611" s="5" t="n">
        <v>49.287</v>
      </c>
      <c r="CF611" s="5" t="n">
        <v>175.357</v>
      </c>
      <c r="CG611" s="5" t="n">
        <v>0.17</v>
      </c>
      <c r="CH611" s="5" t="n">
        <v>1</v>
      </c>
      <c r="CI611" s="5" t="n">
        <v>0</v>
      </c>
      <c r="CJ611" s="5" t="n">
        <v>0</v>
      </c>
      <c r="CK611" s="5" t="n">
        <v>0</v>
      </c>
      <c r="CL611" s="5" t="n">
        <v>0</v>
      </c>
      <c r="CM611" s="5" t="n">
        <v>0</v>
      </c>
      <c r="CN611" s="5" t="n">
        <v>0</v>
      </c>
      <c r="CO611" s="5" t="n">
        <v>0</v>
      </c>
      <c r="CP611" s="5" t="n">
        <v>0.226</v>
      </c>
      <c r="CQ611" s="5" t="n">
        <v>1.294</v>
      </c>
      <c r="CR611" s="5" t="n">
        <v>0.736</v>
      </c>
      <c r="CS611" s="5" t="n">
        <v>2.3</v>
      </c>
      <c r="CT611" s="5" t="n">
        <v>7.554</v>
      </c>
      <c r="CU611" s="5" t="n">
        <v>11.388</v>
      </c>
    </row>
    <row r="612">
      <c r="A612" s="5" t="inlineStr">
        <is>
          <t>PAK2023</t>
        </is>
      </c>
      <c r="B612" s="5" t="inlineStr">
        <is>
          <t>PAK</t>
        </is>
      </c>
      <c r="C612" s="5" t="inlineStr">
        <is>
          <t>PAK</t>
        </is>
      </c>
      <c r="D612" s="5" t="inlineStr">
        <is>
          <t>Pakistan</t>
        </is>
      </c>
      <c r="E612" s="5" t="n">
        <v>2023</v>
      </c>
      <c r="F612" s="5" t="n">
        <v>0.17</v>
      </c>
      <c r="G612" s="5" t="n">
        <v>4.916</v>
      </c>
      <c r="H612" s="5" t="n">
        <v>1.14</v>
      </c>
      <c r="I612" s="5" t="n">
        <v>0.117</v>
      </c>
      <c r="J612" s="5" t="n">
        <v>5.033</v>
      </c>
      <c r="K612" s="5" t="n">
        <v>0</v>
      </c>
      <c r="L612" s="5" t="n">
        <v>1</v>
      </c>
      <c r="M612" s="5" t="n">
        <v>6.844</v>
      </c>
      <c r="N612" s="5" t="n">
        <v>3.421</v>
      </c>
      <c r="O612" s="5" t="n">
        <v>0.105</v>
      </c>
      <c r="P612" s="5" t="n">
        <v>6.95</v>
      </c>
      <c r="Q612" s="5" t="n">
        <v>0</v>
      </c>
      <c r="R612" s="5" t="n">
        <v>1</v>
      </c>
      <c r="S612" s="5" t="n">
        <v>10.618</v>
      </c>
      <c r="T612" s="5" t="n">
        <v>6.842</v>
      </c>
      <c r="U612" s="5" t="n">
        <v>0.319</v>
      </c>
      <c r="V612" s="5" t="n">
        <v>12.56</v>
      </c>
      <c r="W612" s="5" t="n">
        <v>0.17</v>
      </c>
      <c r="X612" s="5" t="n">
        <v>1</v>
      </c>
      <c r="Y612" s="5" t="n">
        <v>3.79</v>
      </c>
      <c r="Z612" s="5" t="n">
        <v>0.417</v>
      </c>
      <c r="AA612" s="5" t="n">
        <v>2.638</v>
      </c>
      <c r="AB612" s="5" t="n">
        <v>6.429</v>
      </c>
      <c r="AC612" s="5" t="n">
        <v>0</v>
      </c>
      <c r="AD612" s="5" t="n">
        <v>1</v>
      </c>
      <c r="AE612" s="5" t="n">
        <v>4.603</v>
      </c>
      <c r="AF612" s="5" t="n">
        <v>0.892</v>
      </c>
      <c r="AG612" s="5" t="n">
        <v>0.044</v>
      </c>
      <c r="AH612" s="5" t="n">
        <v>4.647</v>
      </c>
      <c r="AI612" s="5" t="n">
        <v>0</v>
      </c>
      <c r="AJ612" s="5" t="n">
        <v>1</v>
      </c>
      <c r="AK612" s="5" t="n">
        <v>9.477</v>
      </c>
      <c r="AL612" s="5" t="n">
        <v>4.444</v>
      </c>
      <c r="AM612" s="5" t="n">
        <v>-8.023</v>
      </c>
      <c r="AN612" s="5" t="n">
        <v>1.701</v>
      </c>
      <c r="AO612" s="5" t="n">
        <v>0</v>
      </c>
      <c r="AP612" s="5" t="n">
        <v>0</v>
      </c>
      <c r="AQ612" s="5" t="n">
        <v>0.749</v>
      </c>
      <c r="AR612" s="5" t="n">
        <v>0.129</v>
      </c>
      <c r="AS612" s="5" t="n">
        <v>-0.032</v>
      </c>
      <c r="AT612" s="5" t="n">
        <v>0.839</v>
      </c>
      <c r="AU612" s="5" t="n">
        <v>0.17</v>
      </c>
      <c r="AV612" s="5" t="n">
        <v>1</v>
      </c>
      <c r="AW612" s="5" t="n">
        <v>0.783</v>
      </c>
      <c r="AX612" s="5" t="n">
        <v>0.129</v>
      </c>
      <c r="AY612" s="5" t="n">
        <v>-0.04</v>
      </c>
      <c r="AZ612" s="5" t="n">
        <v>0.868</v>
      </c>
      <c r="BA612" s="5" t="n">
        <v>0.17</v>
      </c>
      <c r="BB612" s="5" t="n">
        <v>1</v>
      </c>
      <c r="BC612" s="5" t="n">
        <v>0.527</v>
      </c>
      <c r="BD612" s="5" t="n">
        <v>0.129</v>
      </c>
      <c r="BE612" s="5" t="n">
        <v>-0.063</v>
      </c>
      <c r="BF612" s="5" t="n">
        <v>0.543</v>
      </c>
      <c r="BG612" s="5" t="n">
        <v>0.17</v>
      </c>
      <c r="BH612" s="5" t="n">
        <v>1</v>
      </c>
      <c r="BI612" s="5" t="n">
        <v>0.64</v>
      </c>
      <c r="BJ612" s="5" t="n">
        <v>0.129</v>
      </c>
      <c r="BK612" s="5" t="n">
        <v>-0.097</v>
      </c>
      <c r="BL612" s="5" t="n">
        <v>0.634</v>
      </c>
      <c r="BM612" s="5" t="n">
        <v>0</v>
      </c>
      <c r="BN612" s="5" t="n">
        <v>0</v>
      </c>
      <c r="BO612" s="5" t="n">
        <v>0</v>
      </c>
      <c r="BP612" s="5" t="n">
        <v>-0.016</v>
      </c>
      <c r="BQ612" s="5" t="n">
        <v>0.093</v>
      </c>
      <c r="BR612" s="5" t="n">
        <v>0</v>
      </c>
      <c r="BS612" s="5" t="n">
        <v>1</v>
      </c>
      <c r="BT612" s="5" t="n">
        <v>0</v>
      </c>
      <c r="BU612" s="5" t="n">
        <v>-0.016</v>
      </c>
      <c r="BV612" s="5" t="n">
        <v>0.08500000000000001</v>
      </c>
      <c r="BW612" s="5" t="n">
        <v>0</v>
      </c>
      <c r="BX612" s="5" t="n">
        <v>1</v>
      </c>
      <c r="BY612" s="5" t="n">
        <v>13.254</v>
      </c>
      <c r="BZ612" s="5" t="n">
        <v>0</v>
      </c>
      <c r="CA612" s="5" t="n">
        <v>13.254</v>
      </c>
      <c r="CB612" s="5" t="n">
        <v>0</v>
      </c>
      <c r="CC612" s="5" t="n">
        <v>87.07899999999999</v>
      </c>
      <c r="CD612" s="5" t="n">
        <v>7.95</v>
      </c>
      <c r="CE612" s="5" t="n">
        <v>54.831</v>
      </c>
      <c r="CF612" s="5" t="n">
        <v>162.968</v>
      </c>
      <c r="CG612" s="5" t="n">
        <v>0.17</v>
      </c>
      <c r="CH612" s="5" t="n">
        <v>1</v>
      </c>
      <c r="CI612" s="5" t="n">
        <v>0</v>
      </c>
      <c r="CJ612" s="5" t="n">
        <v>0</v>
      </c>
      <c r="CK612" s="5" t="n">
        <v>0</v>
      </c>
      <c r="CL612" s="5" t="n">
        <v>0</v>
      </c>
      <c r="CM612" s="5" t="n">
        <v>0</v>
      </c>
      <c r="CN612" s="5" t="n">
        <v>0</v>
      </c>
      <c r="CO612" s="5" t="n">
        <v>0</v>
      </c>
      <c r="CP612" s="5" t="n">
        <v>0.226</v>
      </c>
      <c r="CQ612" s="5" t="n">
        <v>1.348</v>
      </c>
      <c r="CR612" s="5" t="n">
        <v>0.736</v>
      </c>
      <c r="CS612" s="5" t="n">
        <v>2.395</v>
      </c>
      <c r="CT612" s="5" t="n">
        <v>4.484</v>
      </c>
      <c r="CU612" s="5" t="n">
        <v>4.605</v>
      </c>
    </row>
    <row r="613">
      <c r="A613" s="5" t="inlineStr">
        <is>
          <t>PAK2024</t>
        </is>
      </c>
      <c r="B613" s="5" t="inlineStr">
        <is>
          <t>PAK</t>
        </is>
      </c>
      <c r="C613" s="5" t="inlineStr">
        <is>
          <t>PAK</t>
        </is>
      </c>
      <c r="D613" s="5" t="inlineStr">
        <is>
          <t>Pakistan</t>
        </is>
      </c>
      <c r="E613" s="5" t="n">
        <v>2024</v>
      </c>
      <c r="F613" s="5" t="n">
        <v>0.17</v>
      </c>
      <c r="G613" s="5" t="n">
        <v>4.204</v>
      </c>
      <c r="H613" s="5" t="n">
        <v>1.174</v>
      </c>
      <c r="I613" s="5" t="n">
        <v>0.081</v>
      </c>
      <c r="J613" s="5" t="n">
        <v>4.285</v>
      </c>
      <c r="K613" s="5" t="n">
        <v>0</v>
      </c>
      <c r="L613" s="5" t="n">
        <v>1</v>
      </c>
      <c r="M613" s="5" t="n">
        <v>6.276</v>
      </c>
      <c r="N613" s="5" t="n">
        <v>3.522</v>
      </c>
      <c r="O613" s="5" t="n">
        <v>0.073</v>
      </c>
      <c r="P613" s="5" t="n">
        <v>6.349</v>
      </c>
      <c r="Q613" s="5" t="n">
        <v>0</v>
      </c>
      <c r="R613" s="5" t="n">
        <v>1</v>
      </c>
      <c r="S613" s="5" t="n">
        <v>10.074</v>
      </c>
      <c r="T613" s="5" t="n">
        <v>7.044</v>
      </c>
      <c r="U613" s="5" t="n">
        <v>0.317</v>
      </c>
      <c r="V613" s="5" t="n">
        <v>11.882</v>
      </c>
      <c r="W613" s="5" t="n">
        <v>0.17</v>
      </c>
      <c r="X613" s="5" t="n">
        <v>1</v>
      </c>
      <c r="Y613" s="5" t="n">
        <v>3.708</v>
      </c>
      <c r="Z613" s="5" t="n">
        <v>0.408</v>
      </c>
      <c r="AA613" s="5" t="n">
        <v>2.716</v>
      </c>
      <c r="AB613" s="5" t="n">
        <v>6.424</v>
      </c>
      <c r="AC613" s="5" t="n">
        <v>0</v>
      </c>
      <c r="AD613" s="5" t="n">
        <v>1</v>
      </c>
      <c r="AE613" s="5" t="n">
        <v>4.545</v>
      </c>
      <c r="AF613" s="5" t="n">
        <v>0.881</v>
      </c>
      <c r="AG613" s="5" t="n">
        <v>4.236</v>
      </c>
      <c r="AH613" s="5" t="n">
        <v>8.779999999999999</v>
      </c>
      <c r="AI613" s="5" t="n">
        <v>0</v>
      </c>
      <c r="AJ613" s="5" t="n">
        <v>1</v>
      </c>
      <c r="AK613" s="5" t="n">
        <v>9.563000000000001</v>
      </c>
      <c r="AL613" s="5" t="n">
        <v>4.484</v>
      </c>
      <c r="AM613" s="5" t="n">
        <v>-6.01</v>
      </c>
      <c r="AN613" s="5" t="n">
        <v>4.157</v>
      </c>
      <c r="AO613" s="5" t="n">
        <v>0</v>
      </c>
      <c r="AP613" s="5" t="n">
        <v>0</v>
      </c>
      <c r="AQ613" s="5" t="n">
        <v>0.72</v>
      </c>
      <c r="AR613" s="5" t="n">
        <v>0.132</v>
      </c>
      <c r="AS613" s="5" t="n">
        <v>0.004</v>
      </c>
      <c r="AT613" s="5" t="n">
        <v>0.847</v>
      </c>
      <c r="AU613" s="5" t="n">
        <v>0.17</v>
      </c>
      <c r="AV613" s="5" t="n">
        <v>1</v>
      </c>
      <c r="AW613" s="5" t="n">
        <v>0.734</v>
      </c>
      <c r="AX613" s="5" t="n">
        <v>0.132</v>
      </c>
      <c r="AY613" s="5" t="n">
        <v>-0.015</v>
      </c>
      <c r="AZ613" s="5" t="n">
        <v>0.84</v>
      </c>
      <c r="BA613" s="5" t="n">
        <v>0.17</v>
      </c>
      <c r="BB613" s="5" t="n">
        <v>1</v>
      </c>
      <c r="BC613" s="5" t="n">
        <v>0.51</v>
      </c>
      <c r="BD613" s="5" t="n">
        <v>0.132</v>
      </c>
      <c r="BE613" s="5" t="n">
        <v>-0.028</v>
      </c>
      <c r="BF613" s="5" t="n">
        <v>0.5639999999999999</v>
      </c>
      <c r="BG613" s="5" t="n">
        <v>0.17</v>
      </c>
      <c r="BH613" s="5" t="n">
        <v>1</v>
      </c>
      <c r="BI613" s="5" t="n">
        <v>0.652</v>
      </c>
      <c r="BJ613" s="5" t="n">
        <v>0.132</v>
      </c>
      <c r="BK613" s="5" t="n">
        <v>-0.162</v>
      </c>
      <c r="BL613" s="5" t="n">
        <v>0.573</v>
      </c>
      <c r="BM613" s="5" t="n">
        <v>0</v>
      </c>
      <c r="BN613" s="5" t="n">
        <v>0</v>
      </c>
      <c r="BO613" s="5" t="n">
        <v>0</v>
      </c>
      <c r="BP613" s="5" t="n">
        <v>-0.017</v>
      </c>
      <c r="BQ613" s="5" t="n">
        <v>0.143</v>
      </c>
      <c r="BR613" s="5" t="n">
        <v>0</v>
      </c>
      <c r="BS613" s="5" t="n">
        <v>1</v>
      </c>
      <c r="BT613" s="5" t="n">
        <v>0</v>
      </c>
      <c r="BU613" s="5" t="n">
        <v>-0.017</v>
      </c>
      <c r="BV613" s="5" t="n">
        <v>0.122</v>
      </c>
      <c r="BW613" s="5" t="n">
        <v>0</v>
      </c>
      <c r="BX613" s="5" t="n">
        <v>1</v>
      </c>
      <c r="BY613" s="5" t="n">
        <v>13.646</v>
      </c>
      <c r="BZ613" s="5" t="n">
        <v>0</v>
      </c>
      <c r="CA613" s="5" t="n">
        <v>13.646</v>
      </c>
      <c r="CB613" s="5" t="n">
        <v>0</v>
      </c>
      <c r="CC613" s="5" t="n">
        <v>86.38500000000001</v>
      </c>
      <c r="CD613" s="5" t="n">
        <v>7.95</v>
      </c>
      <c r="CE613" s="5" t="n">
        <v>57.481</v>
      </c>
      <c r="CF613" s="5" t="n">
        <v>164.514</v>
      </c>
      <c r="CG613" s="5" t="n">
        <v>0.17</v>
      </c>
      <c r="CH613" s="5" t="n">
        <v>1</v>
      </c>
      <c r="CI613" s="5" t="n">
        <v>0</v>
      </c>
      <c r="CJ613" s="5" t="n">
        <v>0</v>
      </c>
      <c r="CK613" s="5" t="n">
        <v>0</v>
      </c>
      <c r="CL613" s="5" t="n">
        <v>0</v>
      </c>
      <c r="CM613" s="5" t="n">
        <v>0</v>
      </c>
      <c r="CN613" s="5" t="n">
        <v>0</v>
      </c>
      <c r="CO613" s="5" t="n">
        <v>0</v>
      </c>
      <c r="CP613" s="5" t="n">
        <v>0.226</v>
      </c>
      <c r="CQ613" s="5" t="n">
        <v>1.387</v>
      </c>
      <c r="CR613" s="5" t="n">
        <v>0.736</v>
      </c>
      <c r="CS613" s="5" t="n">
        <v>2.466</v>
      </c>
      <c r="CT613" s="5" t="n">
        <v>3.509</v>
      </c>
      <c r="CU613" s="5" t="n">
        <v>4.004</v>
      </c>
    </row>
    <row r="614">
      <c r="A614" s="5" t="inlineStr">
        <is>
          <t>PLW2021</t>
        </is>
      </c>
      <c r="B614" s="5" t="inlineStr">
        <is>
          <t>PLW</t>
        </is>
      </c>
      <c r="C614" s="5" t="inlineStr">
        <is>
          <t>PLW</t>
        </is>
      </c>
      <c r="D614" s="5" t="inlineStr">
        <is>
          <t>Palau</t>
        </is>
      </c>
      <c r="E614" s="5" t="n">
        <v>2021</v>
      </c>
      <c r="F614" s="5" t="n">
        <v>0</v>
      </c>
      <c r="G614" s="5" t="n">
        <v>4.747</v>
      </c>
      <c r="H614" s="5" t="n">
        <v>1.143</v>
      </c>
      <c r="I614" s="5" t="n">
        <v>0</v>
      </c>
      <c r="J614" s="5" t="n">
        <v>4.747</v>
      </c>
      <c r="K614" s="5" t="n">
        <v>0</v>
      </c>
      <c r="L614" s="5" t="n">
        <v>1</v>
      </c>
      <c r="M614" s="5" t="n">
        <v>7.964</v>
      </c>
      <c r="N614" s="5" t="n">
        <v>3.43</v>
      </c>
      <c r="O614" s="5" t="n">
        <v>0</v>
      </c>
      <c r="P614" s="5" t="n">
        <v>7.964</v>
      </c>
      <c r="Q614" s="5" t="n">
        <v>0</v>
      </c>
      <c r="R614" s="5" t="n">
        <v>1</v>
      </c>
      <c r="S614" s="5" t="n">
        <v>10.464</v>
      </c>
      <c r="T614" s="5" t="n">
        <v>6.86</v>
      </c>
      <c r="U614" s="5" t="n">
        <v>0</v>
      </c>
      <c r="V614" s="5" t="n">
        <v>10.464</v>
      </c>
      <c r="W614" s="5" t="n">
        <v>0</v>
      </c>
      <c r="X614" s="5" t="n">
        <v>1</v>
      </c>
      <c r="Y614" s="5" t="n">
        <v>4.333</v>
      </c>
      <c r="Z614" s="5" t="n">
        <v>0.535</v>
      </c>
      <c r="AA614" s="5" t="n">
        <v>0</v>
      </c>
      <c r="AB614" s="5" t="n">
        <v>4.333</v>
      </c>
      <c r="AC614" s="5" t="n">
        <v>0</v>
      </c>
      <c r="AD614" s="5" t="n">
        <v>1</v>
      </c>
      <c r="AE614" s="5" t="n">
        <v>5.477</v>
      </c>
      <c r="AF614" s="5" t="n">
        <v>1.194</v>
      </c>
      <c r="AG614" s="5" t="n">
        <v>0</v>
      </c>
      <c r="AH614" s="5" t="n">
        <v>5.477</v>
      </c>
      <c r="AI614" s="5" t="n">
        <v>0</v>
      </c>
      <c r="AJ614" s="5" t="n">
        <v>1</v>
      </c>
      <c r="AK614" s="5" t="n">
        <v>12.337</v>
      </c>
      <c r="AL614" s="5" t="n">
        <v>6.401</v>
      </c>
      <c r="AM614" s="5" t="n">
        <v>0</v>
      </c>
      <c r="AN614" s="5" t="n">
        <v>12.337</v>
      </c>
      <c r="AO614" s="5" t="n">
        <v>0</v>
      </c>
      <c r="AP614" s="5" t="n">
        <v>1</v>
      </c>
      <c r="AQ614" s="5" t="n">
        <v>0.621</v>
      </c>
      <c r="AR614" s="5" t="n">
        <v>0.114</v>
      </c>
      <c r="AS614" s="5" t="n">
        <v>0.712</v>
      </c>
      <c r="AT614" s="5" t="n">
        <v>1.332</v>
      </c>
      <c r="AU614" s="5" t="n">
        <v>0</v>
      </c>
      <c r="AV614" s="5" t="n">
        <v>1</v>
      </c>
      <c r="AW614" s="5" t="n">
        <v>0.593</v>
      </c>
      <c r="AX614" s="5" t="n">
        <v>0.114</v>
      </c>
      <c r="AY614" s="5" t="n">
        <v>0.753</v>
      </c>
      <c r="AZ614" s="5" t="n">
        <v>1.346</v>
      </c>
      <c r="BA614" s="5" t="n">
        <v>0</v>
      </c>
      <c r="BB614" s="5" t="n">
        <v>1</v>
      </c>
      <c r="BC614" s="5" t="n">
        <v>0.44</v>
      </c>
      <c r="BD614" s="5" t="n">
        <v>0.114</v>
      </c>
      <c r="BE614" s="5" t="n">
        <v>0.888</v>
      </c>
      <c r="BF614" s="5" t="n">
        <v>1.328</v>
      </c>
      <c r="BG614" s="5" t="n">
        <v>0</v>
      </c>
      <c r="BH614" s="5" t="n">
        <v>1</v>
      </c>
      <c r="BI614" s="5" t="n">
        <v>0.5600000000000001</v>
      </c>
      <c r="BJ614" s="5" t="n">
        <v>0.114</v>
      </c>
      <c r="BK614" s="5" t="n">
        <v>1.65</v>
      </c>
      <c r="BL614" s="5" t="n">
        <v>2.211</v>
      </c>
      <c r="BM614" s="5" t="n">
        <v>0</v>
      </c>
      <c r="BN614" s="5" t="n">
        <v>1</v>
      </c>
      <c r="BO614" s="5" t="n">
        <v>0</v>
      </c>
      <c r="BP614" s="5" t="n">
        <v>0</v>
      </c>
      <c r="BQ614" s="5" t="n">
        <v>0</v>
      </c>
      <c r="BR614" s="5" t="n">
        <v>0</v>
      </c>
      <c r="BS614" s="5" t="n">
        <v>1</v>
      </c>
      <c r="BT614" s="5" t="n">
        <v>0</v>
      </c>
      <c r="BU614" s="5" t="n">
        <v>0</v>
      </c>
      <c r="BV614" s="5" t="n">
        <v>0</v>
      </c>
      <c r="BW614" s="5" t="n">
        <v>0</v>
      </c>
      <c r="BX614" s="5" t="n">
        <v>1</v>
      </c>
      <c r="BY614" s="5" t="n">
        <v>11.787</v>
      </c>
      <c r="BZ614" s="5" t="n">
        <v>0</v>
      </c>
      <c r="CA614" s="5" t="n">
        <v>11.787</v>
      </c>
      <c r="CB614" s="5" t="n">
        <v>0</v>
      </c>
      <c r="CC614" s="5" t="n">
        <v>81.69499999999999</v>
      </c>
      <c r="CD614" s="5" t="n">
        <v>7.95</v>
      </c>
      <c r="CE614" s="5" t="n">
        <v>0</v>
      </c>
      <c r="CF614" s="5" t="n">
        <v>81.69499999999999</v>
      </c>
      <c r="CG614" s="5" t="n">
        <v>0</v>
      </c>
      <c r="CH614" s="5" t="n">
        <v>1</v>
      </c>
      <c r="CI614" s="5" t="n">
        <v>0</v>
      </c>
      <c r="CJ614" s="5" t="n">
        <v>0</v>
      </c>
      <c r="CK614" s="5" t="n">
        <v>0</v>
      </c>
      <c r="CL614" s="5" t="n">
        <v>0</v>
      </c>
      <c r="CM614" s="5" t="n">
        <v>0</v>
      </c>
      <c r="CN614" s="5" t="n">
        <v>0</v>
      </c>
      <c r="CO614" s="5" t="n">
        <v>0</v>
      </c>
      <c r="CP614" s="5" t="n">
        <v>0</v>
      </c>
      <c r="CQ614" s="5" t="n">
        <v>1.198</v>
      </c>
      <c r="CR614" s="5" t="n">
        <v>0</v>
      </c>
      <c r="CS614" s="5" t="n">
        <v>4.776</v>
      </c>
      <c r="CT614" s="5" t="n">
        <v>3.604</v>
      </c>
      <c r="CU614" s="5" t="n">
        <v>9.407999999999999</v>
      </c>
    </row>
    <row r="615">
      <c r="A615" s="5" t="inlineStr">
        <is>
          <t>PLW2022</t>
        </is>
      </c>
      <c r="B615" s="5" t="inlineStr">
        <is>
          <t>PLW</t>
        </is>
      </c>
      <c r="C615" s="5" t="inlineStr">
        <is>
          <t>PLW</t>
        </is>
      </c>
      <c r="D615" s="5" t="inlineStr">
        <is>
          <t>Palau</t>
        </is>
      </c>
      <c r="E615" s="5" t="n">
        <v>2022</v>
      </c>
      <c r="F615" s="5" t="n">
        <v>0</v>
      </c>
      <c r="G615" s="5" t="n">
        <v>8.788</v>
      </c>
      <c r="H615" s="5" t="n">
        <v>1.235</v>
      </c>
      <c r="I615" s="5" t="n">
        <v>0</v>
      </c>
      <c r="J615" s="5" t="n">
        <v>8.788</v>
      </c>
      <c r="K615" s="5" t="n">
        <v>0</v>
      </c>
      <c r="L615" s="5" t="n">
        <v>1</v>
      </c>
      <c r="M615" s="5" t="n">
        <v>9.782999999999999</v>
      </c>
      <c r="N615" s="5" t="n">
        <v>3.704</v>
      </c>
      <c r="O615" s="5" t="n">
        <v>0</v>
      </c>
      <c r="P615" s="5" t="n">
        <v>9.782999999999999</v>
      </c>
      <c r="Q615" s="5" t="n">
        <v>0</v>
      </c>
      <c r="R615" s="5" t="n">
        <v>1</v>
      </c>
      <c r="S615" s="5" t="n">
        <v>14.962</v>
      </c>
      <c r="T615" s="5" t="n">
        <v>7.408</v>
      </c>
      <c r="U615" s="5" t="n">
        <v>0</v>
      </c>
      <c r="V615" s="5" t="n">
        <v>14.962</v>
      </c>
      <c r="W615" s="5" t="n">
        <v>0</v>
      </c>
      <c r="X615" s="5" t="n">
        <v>1</v>
      </c>
      <c r="Y615" s="5" t="n">
        <v>4.68</v>
      </c>
      <c r="Z615" s="5" t="n">
        <v>0.577</v>
      </c>
      <c r="AA615" s="5" t="n">
        <v>0</v>
      </c>
      <c r="AB615" s="5" t="n">
        <v>4.68</v>
      </c>
      <c r="AC615" s="5" t="n">
        <v>0</v>
      </c>
      <c r="AD615" s="5" t="n">
        <v>1</v>
      </c>
      <c r="AE615" s="5" t="n">
        <v>5.914</v>
      </c>
      <c r="AF615" s="5" t="n">
        <v>1.289</v>
      </c>
      <c r="AG615" s="5" t="n">
        <v>0</v>
      </c>
      <c r="AH615" s="5" t="n">
        <v>5.914</v>
      </c>
      <c r="AI615" s="5" t="n">
        <v>0</v>
      </c>
      <c r="AJ615" s="5" t="n">
        <v>1</v>
      </c>
      <c r="AK615" s="5" t="n">
        <v>13.322</v>
      </c>
      <c r="AL615" s="5" t="n">
        <v>6.913</v>
      </c>
      <c r="AM615" s="5" t="n">
        <v>0</v>
      </c>
      <c r="AN615" s="5" t="n">
        <v>13.322</v>
      </c>
      <c r="AO615" s="5" t="n">
        <v>0</v>
      </c>
      <c r="AP615" s="5" t="n">
        <v>1</v>
      </c>
      <c r="AQ615" s="5" t="n">
        <v>0.847</v>
      </c>
      <c r="AR615" s="5" t="n">
        <v>0.123</v>
      </c>
      <c r="AS615" s="5" t="n">
        <v>0.733</v>
      </c>
      <c r="AT615" s="5" t="n">
        <v>1.579</v>
      </c>
      <c r="AU615" s="5" t="n">
        <v>0</v>
      </c>
      <c r="AV615" s="5" t="n">
        <v>1</v>
      </c>
      <c r="AW615" s="5" t="n">
        <v>0.947</v>
      </c>
      <c r="AX615" s="5" t="n">
        <v>0.123</v>
      </c>
      <c r="AY615" s="5" t="n">
        <v>0.8090000000000001</v>
      </c>
      <c r="AZ615" s="5" t="n">
        <v>1.756</v>
      </c>
      <c r="BA615" s="5" t="n">
        <v>0</v>
      </c>
      <c r="BB615" s="5" t="n">
        <v>1</v>
      </c>
      <c r="BC615" s="5" t="n">
        <v>0.589</v>
      </c>
      <c r="BD615" s="5" t="n">
        <v>0.123</v>
      </c>
      <c r="BE615" s="5" t="n">
        <v>0.973</v>
      </c>
      <c r="BF615" s="5" t="n">
        <v>1.561</v>
      </c>
      <c r="BG615" s="5" t="n">
        <v>0</v>
      </c>
      <c r="BH615" s="5" t="n">
        <v>1</v>
      </c>
      <c r="BI615" s="5" t="n">
        <v>0.6889999999999999</v>
      </c>
      <c r="BJ615" s="5" t="n">
        <v>0.123</v>
      </c>
      <c r="BK615" s="5" t="n">
        <v>1.676</v>
      </c>
      <c r="BL615" s="5" t="n">
        <v>2.365</v>
      </c>
      <c r="BM615" s="5" t="n">
        <v>0</v>
      </c>
      <c r="BN615" s="5" t="n">
        <v>1</v>
      </c>
      <c r="BO615" s="5" t="n">
        <v>0</v>
      </c>
      <c r="BP615" s="5" t="n">
        <v>0</v>
      </c>
      <c r="BQ615" s="5" t="n">
        <v>0</v>
      </c>
      <c r="BR615" s="5" t="n">
        <v>0</v>
      </c>
      <c r="BS615" s="5" t="n">
        <v>1</v>
      </c>
      <c r="BT615" s="5" t="n">
        <v>0</v>
      </c>
      <c r="BU615" s="5" t="n">
        <v>0</v>
      </c>
      <c r="BV615" s="5" t="n">
        <v>0</v>
      </c>
      <c r="BW615" s="5" t="n">
        <v>0</v>
      </c>
      <c r="BX615" s="5" t="n">
        <v>1</v>
      </c>
      <c r="BY615" s="5" t="n">
        <v>12.729</v>
      </c>
      <c r="BZ615" s="5" t="n">
        <v>0</v>
      </c>
      <c r="CA615" s="5" t="n">
        <v>12.729</v>
      </c>
      <c r="CB615" s="5" t="n">
        <v>0</v>
      </c>
      <c r="CC615" s="5" t="n">
        <v>102.477</v>
      </c>
      <c r="CD615" s="5" t="n">
        <v>7.95</v>
      </c>
      <c r="CE615" s="5" t="n">
        <v>0</v>
      </c>
      <c r="CF615" s="5" t="n">
        <v>102.477</v>
      </c>
      <c r="CG615" s="5" t="n">
        <v>0</v>
      </c>
      <c r="CH615" s="5" t="n">
        <v>1</v>
      </c>
      <c r="CI615" s="5" t="n">
        <v>0</v>
      </c>
      <c r="CJ615" s="5" t="n">
        <v>0</v>
      </c>
      <c r="CK615" s="5" t="n">
        <v>0</v>
      </c>
      <c r="CL615" s="5" t="n">
        <v>0</v>
      </c>
      <c r="CM615" s="5" t="n">
        <v>0</v>
      </c>
      <c r="CN615" s="5" t="n">
        <v>0</v>
      </c>
      <c r="CO615" s="5" t="n">
        <v>0</v>
      </c>
      <c r="CP615" s="5" t="n">
        <v>0</v>
      </c>
      <c r="CQ615" s="5" t="n">
        <v>1.294</v>
      </c>
      <c r="CR615" s="5" t="n">
        <v>0</v>
      </c>
      <c r="CS615" s="5" t="n">
        <v>5.158</v>
      </c>
      <c r="CT615" s="5" t="n">
        <v>7.554</v>
      </c>
      <c r="CU615" s="5" t="n">
        <v>16.097</v>
      </c>
    </row>
    <row r="616">
      <c r="A616" s="5" t="inlineStr">
        <is>
          <t>PLW2023</t>
        </is>
      </c>
      <c r="B616" s="5" t="inlineStr">
        <is>
          <t>PLW</t>
        </is>
      </c>
      <c r="C616" s="5" t="inlineStr">
        <is>
          <t>PLW</t>
        </is>
      </c>
      <c r="D616" s="5" t="inlineStr">
        <is>
          <t>Palau</t>
        </is>
      </c>
      <c r="E616" s="5" t="n">
        <v>2023</v>
      </c>
      <c r="F616" s="5" t="n">
        <v>0</v>
      </c>
      <c r="G616" s="5" t="n">
        <v>5.77</v>
      </c>
      <c r="H616" s="5" t="n">
        <v>1.286</v>
      </c>
      <c r="I616" s="5" t="n">
        <v>0</v>
      </c>
      <c r="J616" s="5" t="n">
        <v>5.77</v>
      </c>
      <c r="K616" s="5" t="n">
        <v>0</v>
      </c>
      <c r="L616" s="5" t="n">
        <v>1</v>
      </c>
      <c r="M616" s="5" t="n">
        <v>7.886</v>
      </c>
      <c r="N616" s="5" t="n">
        <v>3.857</v>
      </c>
      <c r="O616" s="5" t="n">
        <v>0</v>
      </c>
      <c r="P616" s="5" t="n">
        <v>7.886</v>
      </c>
      <c r="Q616" s="5" t="n">
        <v>0</v>
      </c>
      <c r="R616" s="5" t="n">
        <v>1</v>
      </c>
      <c r="S616" s="5" t="n">
        <v>12.198</v>
      </c>
      <c r="T616" s="5" t="n">
        <v>7.714</v>
      </c>
      <c r="U616" s="5" t="n">
        <v>0</v>
      </c>
      <c r="V616" s="5" t="n">
        <v>12.198</v>
      </c>
      <c r="W616" s="5" t="n">
        <v>0</v>
      </c>
      <c r="X616" s="5" t="n">
        <v>1</v>
      </c>
      <c r="Y616" s="5" t="n">
        <v>4.873</v>
      </c>
      <c r="Z616" s="5" t="n">
        <v>0.601</v>
      </c>
      <c r="AA616" s="5" t="n">
        <v>0</v>
      </c>
      <c r="AB616" s="5" t="n">
        <v>4.873</v>
      </c>
      <c r="AC616" s="5" t="n">
        <v>0</v>
      </c>
      <c r="AD616" s="5" t="n">
        <v>1</v>
      </c>
      <c r="AE616" s="5" t="n">
        <v>6.158</v>
      </c>
      <c r="AF616" s="5" t="n">
        <v>1.343</v>
      </c>
      <c r="AG616" s="5" t="n">
        <v>0</v>
      </c>
      <c r="AH616" s="5" t="n">
        <v>6.158</v>
      </c>
      <c r="AI616" s="5" t="n">
        <v>0</v>
      </c>
      <c r="AJ616" s="5" t="n">
        <v>1</v>
      </c>
      <c r="AK616" s="5" t="n">
        <v>13.872</v>
      </c>
      <c r="AL616" s="5" t="n">
        <v>7.198</v>
      </c>
      <c r="AM616" s="5" t="n">
        <v>0</v>
      </c>
      <c r="AN616" s="5" t="n">
        <v>13.872</v>
      </c>
      <c r="AO616" s="5" t="n">
        <v>0</v>
      </c>
      <c r="AP616" s="5" t="n">
        <v>1</v>
      </c>
      <c r="AQ616" s="5" t="n">
        <v>0.749</v>
      </c>
      <c r="AR616" s="5" t="n">
        <v>0.129</v>
      </c>
      <c r="AS616" s="5" t="n">
        <v>0.802</v>
      </c>
      <c r="AT616" s="5" t="n">
        <v>1.551</v>
      </c>
      <c r="AU616" s="5" t="n">
        <v>0</v>
      </c>
      <c r="AV616" s="5" t="n">
        <v>1</v>
      </c>
      <c r="AW616" s="5" t="n">
        <v>0.783</v>
      </c>
      <c r="AX616" s="5" t="n">
        <v>0.129</v>
      </c>
      <c r="AY616" s="5" t="n">
        <v>0.896</v>
      </c>
      <c r="AZ616" s="5" t="n">
        <v>1.678</v>
      </c>
      <c r="BA616" s="5" t="n">
        <v>0</v>
      </c>
      <c r="BB616" s="5" t="n">
        <v>1</v>
      </c>
      <c r="BC616" s="5" t="n">
        <v>0.527</v>
      </c>
      <c r="BD616" s="5" t="n">
        <v>0.129</v>
      </c>
      <c r="BE616" s="5" t="n">
        <v>1.071</v>
      </c>
      <c r="BF616" s="5" t="n">
        <v>1.599</v>
      </c>
      <c r="BG616" s="5" t="n">
        <v>0</v>
      </c>
      <c r="BH616" s="5" t="n">
        <v>1</v>
      </c>
      <c r="BI616" s="5" t="n">
        <v>0.64</v>
      </c>
      <c r="BJ616" s="5" t="n">
        <v>0.129</v>
      </c>
      <c r="BK616" s="5" t="n">
        <v>1.823</v>
      </c>
      <c r="BL616" s="5" t="n">
        <v>2.463</v>
      </c>
      <c r="BM616" s="5" t="n">
        <v>0</v>
      </c>
      <c r="BN616" s="5" t="n">
        <v>1</v>
      </c>
      <c r="BO616" s="5" t="n">
        <v>0</v>
      </c>
      <c r="BP616" s="5" t="n">
        <v>0</v>
      </c>
      <c r="BQ616" s="5" t="n">
        <v>0</v>
      </c>
      <c r="BR616" s="5" t="n">
        <v>0</v>
      </c>
      <c r="BS616" s="5" t="n">
        <v>1</v>
      </c>
      <c r="BT616" s="5" t="n">
        <v>0</v>
      </c>
      <c r="BU616" s="5" t="n">
        <v>0</v>
      </c>
      <c r="BV616" s="5" t="n">
        <v>0</v>
      </c>
      <c r="BW616" s="5" t="n">
        <v>0</v>
      </c>
      <c r="BX616" s="5" t="n">
        <v>1</v>
      </c>
      <c r="BY616" s="5" t="n">
        <v>13.254</v>
      </c>
      <c r="BZ616" s="5" t="n">
        <v>0</v>
      </c>
      <c r="CA616" s="5" t="n">
        <v>13.254</v>
      </c>
      <c r="CB616" s="5" t="n">
        <v>0</v>
      </c>
      <c r="CC616" s="5" t="n">
        <v>87.07899999999999</v>
      </c>
      <c r="CD616" s="5" t="n">
        <v>7.95</v>
      </c>
      <c r="CE616" s="5" t="n">
        <v>0</v>
      </c>
      <c r="CF616" s="5" t="n">
        <v>87.07899999999999</v>
      </c>
      <c r="CG616" s="5" t="n">
        <v>0</v>
      </c>
      <c r="CH616" s="5" t="n">
        <v>1</v>
      </c>
      <c r="CI616" s="5" t="n">
        <v>0</v>
      </c>
      <c r="CJ616" s="5" t="n">
        <v>0</v>
      </c>
      <c r="CK616" s="5" t="n">
        <v>0</v>
      </c>
      <c r="CL616" s="5" t="n">
        <v>0</v>
      </c>
      <c r="CM616" s="5" t="n">
        <v>0</v>
      </c>
      <c r="CN616" s="5" t="n">
        <v>0</v>
      </c>
      <c r="CO616" s="5" t="n">
        <v>0</v>
      </c>
      <c r="CP616" s="5" t="n">
        <v>0</v>
      </c>
      <c r="CQ616" s="5" t="n">
        <v>1.348</v>
      </c>
      <c r="CR616" s="5" t="n">
        <v>0</v>
      </c>
      <c r="CS616" s="5" t="n">
        <v>5.37</v>
      </c>
      <c r="CT616" s="5" t="n">
        <v>4.484</v>
      </c>
      <c r="CU616" s="5" t="n">
        <v>12.529</v>
      </c>
    </row>
    <row r="617">
      <c r="A617" s="5" t="inlineStr">
        <is>
          <t>PLW2024</t>
        </is>
      </c>
      <c r="B617" s="5" t="inlineStr">
        <is>
          <t>PLW</t>
        </is>
      </c>
      <c r="C617" s="5" t="inlineStr">
        <is>
          <t>PLW</t>
        </is>
      </c>
      <c r="D617" s="5" t="inlineStr">
        <is>
          <t>Palau</t>
        </is>
      </c>
      <c r="E617" s="5" t="n">
        <v>2024</v>
      </c>
      <c r="F617" s="5" t="n">
        <v>0</v>
      </c>
      <c r="G617" s="5" t="n">
        <v>4.833</v>
      </c>
      <c r="H617" s="5" t="n">
        <v>1.324</v>
      </c>
      <c r="I617" s="5" t="n">
        <v>0</v>
      </c>
      <c r="J617" s="5" t="n">
        <v>4.833</v>
      </c>
      <c r="K617" s="5" t="n">
        <v>0</v>
      </c>
      <c r="L617" s="5" t="n">
        <v>1</v>
      </c>
      <c r="M617" s="5" t="n">
        <v>7.124</v>
      </c>
      <c r="N617" s="5" t="n">
        <v>3.971</v>
      </c>
      <c r="O617" s="5" t="n">
        <v>0</v>
      </c>
      <c r="P617" s="5" t="n">
        <v>7.124</v>
      </c>
      <c r="Q617" s="5" t="n">
        <v>0</v>
      </c>
      <c r="R617" s="5" t="n">
        <v>1</v>
      </c>
      <c r="S617" s="5" t="n">
        <v>11.451</v>
      </c>
      <c r="T617" s="5" t="n">
        <v>7.942</v>
      </c>
      <c r="U617" s="5" t="n">
        <v>0</v>
      </c>
      <c r="V617" s="5" t="n">
        <v>11.451</v>
      </c>
      <c r="W617" s="5" t="n">
        <v>0</v>
      </c>
      <c r="X617" s="5" t="n">
        <v>1</v>
      </c>
      <c r="Y617" s="5" t="n">
        <v>5.017</v>
      </c>
      <c r="Z617" s="5" t="n">
        <v>0.619</v>
      </c>
      <c r="AA617" s="5" t="n">
        <v>0</v>
      </c>
      <c r="AB617" s="5" t="n">
        <v>5.017</v>
      </c>
      <c r="AC617" s="5" t="n">
        <v>0</v>
      </c>
      <c r="AD617" s="5" t="n">
        <v>1</v>
      </c>
      <c r="AE617" s="5" t="n">
        <v>6.34</v>
      </c>
      <c r="AF617" s="5" t="n">
        <v>1.382</v>
      </c>
      <c r="AG617" s="5" t="n">
        <v>0</v>
      </c>
      <c r="AH617" s="5" t="n">
        <v>6.34</v>
      </c>
      <c r="AI617" s="5" t="n">
        <v>0</v>
      </c>
      <c r="AJ617" s="5" t="n">
        <v>1</v>
      </c>
      <c r="AK617" s="5" t="n">
        <v>14.282</v>
      </c>
      <c r="AL617" s="5" t="n">
        <v>7.411</v>
      </c>
      <c r="AM617" s="5" t="n">
        <v>0</v>
      </c>
      <c r="AN617" s="5" t="n">
        <v>14.282</v>
      </c>
      <c r="AO617" s="5" t="n">
        <v>0</v>
      </c>
      <c r="AP617" s="5" t="n">
        <v>1</v>
      </c>
      <c r="AQ617" s="5" t="n">
        <v>0.72</v>
      </c>
      <c r="AR617" s="5" t="n">
        <v>0.132</v>
      </c>
      <c r="AS617" s="5" t="n">
        <v>0.841</v>
      </c>
      <c r="AT617" s="5" t="n">
        <v>1.561</v>
      </c>
      <c r="AU617" s="5" t="n">
        <v>0</v>
      </c>
      <c r="AV617" s="5" t="n">
        <v>1</v>
      </c>
      <c r="AW617" s="5" t="n">
        <v>0.734</v>
      </c>
      <c r="AX617" s="5" t="n">
        <v>0.132</v>
      </c>
      <c r="AY617" s="5" t="n">
        <v>0.9409999999999999</v>
      </c>
      <c r="AZ617" s="5" t="n">
        <v>1.675</v>
      </c>
      <c r="BA617" s="5" t="n">
        <v>0</v>
      </c>
      <c r="BB617" s="5" t="n">
        <v>1</v>
      </c>
      <c r="BC617" s="5" t="n">
        <v>0.51</v>
      </c>
      <c r="BD617" s="5" t="n">
        <v>0.132</v>
      </c>
      <c r="BE617" s="5" t="n">
        <v>1.125</v>
      </c>
      <c r="BF617" s="5" t="n">
        <v>1.636</v>
      </c>
      <c r="BG617" s="5" t="n">
        <v>0</v>
      </c>
      <c r="BH617" s="5" t="n">
        <v>1</v>
      </c>
      <c r="BI617" s="5" t="n">
        <v>0.652</v>
      </c>
      <c r="BJ617" s="5" t="n">
        <v>0.132</v>
      </c>
      <c r="BK617" s="5" t="n">
        <v>1.883</v>
      </c>
      <c r="BL617" s="5" t="n">
        <v>2.535</v>
      </c>
      <c r="BM617" s="5" t="n">
        <v>0</v>
      </c>
      <c r="BN617" s="5" t="n">
        <v>1</v>
      </c>
      <c r="BO617" s="5" t="n">
        <v>0</v>
      </c>
      <c r="BP617" s="5" t="n">
        <v>0</v>
      </c>
      <c r="BQ617" s="5" t="n">
        <v>0</v>
      </c>
      <c r="BR617" s="5" t="n">
        <v>0</v>
      </c>
      <c r="BS617" s="5" t="n">
        <v>1</v>
      </c>
      <c r="BT617" s="5" t="n">
        <v>0</v>
      </c>
      <c r="BU617" s="5" t="n">
        <v>0</v>
      </c>
      <c r="BV617" s="5" t="n">
        <v>0</v>
      </c>
      <c r="BW617" s="5" t="n">
        <v>0</v>
      </c>
      <c r="BX617" s="5" t="n">
        <v>1</v>
      </c>
      <c r="BY617" s="5" t="n">
        <v>13.646</v>
      </c>
      <c r="BZ617" s="5" t="n">
        <v>0</v>
      </c>
      <c r="CA617" s="5" t="n">
        <v>13.646</v>
      </c>
      <c r="CB617" s="5" t="n">
        <v>0</v>
      </c>
      <c r="CC617" s="5" t="n">
        <v>86.38500000000001</v>
      </c>
      <c r="CD617" s="5" t="n">
        <v>7.95</v>
      </c>
      <c r="CE617" s="5" t="n">
        <v>0</v>
      </c>
      <c r="CF617" s="5" t="n">
        <v>86.38500000000001</v>
      </c>
      <c r="CG617" s="5" t="n">
        <v>0</v>
      </c>
      <c r="CH617" s="5" t="n">
        <v>1</v>
      </c>
      <c r="CI617" s="5" t="n">
        <v>0</v>
      </c>
      <c r="CJ617" s="5" t="n">
        <v>0</v>
      </c>
      <c r="CK617" s="5" t="n">
        <v>0</v>
      </c>
      <c r="CL617" s="5" t="n">
        <v>0</v>
      </c>
      <c r="CM617" s="5" t="n">
        <v>0</v>
      </c>
      <c r="CN617" s="5" t="n">
        <v>0</v>
      </c>
      <c r="CO617" s="5" t="n">
        <v>0</v>
      </c>
      <c r="CP617" s="5" t="n">
        <v>0</v>
      </c>
      <c r="CQ617" s="5" t="n">
        <v>1.387</v>
      </c>
      <c r="CR617" s="5" t="n">
        <v>0</v>
      </c>
      <c r="CS617" s="5" t="n">
        <v>5.529</v>
      </c>
      <c r="CT617" s="5" t="n">
        <v>3.509</v>
      </c>
      <c r="CU617" s="5" t="n">
        <v>10.896</v>
      </c>
    </row>
    <row r="618">
      <c r="A618" s="5" t="inlineStr">
        <is>
          <t>PAN2021</t>
        </is>
      </c>
      <c r="B618" s="5" t="inlineStr">
        <is>
          <t>PAN</t>
        </is>
      </c>
      <c r="C618" s="5" t="inlineStr">
        <is>
          <t>PAN</t>
        </is>
      </c>
      <c r="D618" s="5" t="inlineStr">
        <is>
          <t>Panama</t>
        </is>
      </c>
      <c r="E618" s="5" t="n">
        <v>2021</v>
      </c>
      <c r="F618" s="5" t="n">
        <v>0.07000000000000001</v>
      </c>
      <c r="G618" s="5" t="n">
        <v>5.897</v>
      </c>
      <c r="H618" s="5" t="n">
        <v>1.143</v>
      </c>
      <c r="I618" s="5" t="n">
        <v>0</v>
      </c>
      <c r="J618" s="5" t="n">
        <v>5.897</v>
      </c>
      <c r="K618" s="5" t="n">
        <v>0</v>
      </c>
      <c r="L618" s="5" t="n">
        <v>1</v>
      </c>
      <c r="M618" s="5" t="n">
        <v>7.964</v>
      </c>
      <c r="N618" s="5" t="n">
        <v>3.43</v>
      </c>
      <c r="O618" s="5" t="n">
        <v>0.227</v>
      </c>
      <c r="P618" s="5" t="n">
        <v>8.191000000000001</v>
      </c>
      <c r="Q618" s="5" t="n">
        <v>0</v>
      </c>
      <c r="R618" s="5" t="n">
        <v>1</v>
      </c>
      <c r="S618" s="5" t="n">
        <v>11.613</v>
      </c>
      <c r="T618" s="5" t="n">
        <v>6.86</v>
      </c>
      <c r="U618" s="5" t="n">
        <v>0</v>
      </c>
      <c r="V618" s="5" t="n">
        <v>12.426</v>
      </c>
      <c r="W618" s="5" t="n">
        <v>0.07000000000000001</v>
      </c>
      <c r="X618" s="5" t="n">
        <v>1</v>
      </c>
      <c r="Y618" s="5" t="n">
        <v>5.919</v>
      </c>
      <c r="Z618" s="5" t="n">
        <v>0.796</v>
      </c>
      <c r="AA618" s="5" t="n">
        <v>0</v>
      </c>
      <c r="AB618" s="5" t="n">
        <v>5.919</v>
      </c>
      <c r="AC618" s="5" t="n">
        <v>0</v>
      </c>
      <c r="AD618" s="5" t="n">
        <v>1</v>
      </c>
      <c r="AE618" s="5" t="n">
        <v>7.062</v>
      </c>
      <c r="AF618" s="5" t="n">
        <v>1.654</v>
      </c>
      <c r="AG618" s="5" t="n">
        <v>0</v>
      </c>
      <c r="AH618" s="5" t="n">
        <v>7.062</v>
      </c>
      <c r="AI618" s="5" t="n">
        <v>0</v>
      </c>
      <c r="AJ618" s="5" t="n">
        <v>1</v>
      </c>
      <c r="AK618" s="5" t="n">
        <v>13.922</v>
      </c>
      <c r="AL618" s="5" t="n">
        <v>7.481</v>
      </c>
      <c r="AM618" s="5" t="n">
        <v>0</v>
      </c>
      <c r="AN618" s="5" t="n">
        <v>14.897</v>
      </c>
      <c r="AO618" s="5" t="n">
        <v>0.07000000000000001</v>
      </c>
      <c r="AP618" s="5" t="n">
        <v>1</v>
      </c>
      <c r="AQ618" s="5" t="n">
        <v>0.649</v>
      </c>
      <c r="AR618" s="5" t="n">
        <v>0.114</v>
      </c>
      <c r="AS618" s="5" t="n">
        <v>0.143</v>
      </c>
      <c r="AT618" s="5" t="n">
        <v>0.847</v>
      </c>
      <c r="AU618" s="5" t="n">
        <v>0.07000000000000001</v>
      </c>
      <c r="AV618" s="5" t="n">
        <v>1</v>
      </c>
      <c r="AW618" s="5" t="n">
        <v>0.577</v>
      </c>
      <c r="AX618" s="5" t="n">
        <v>0.114</v>
      </c>
      <c r="AY618" s="5" t="n">
        <v>0.118</v>
      </c>
      <c r="AZ618" s="5" t="n">
        <v>0.743</v>
      </c>
      <c r="BA618" s="5" t="n">
        <v>0.07000000000000001</v>
      </c>
      <c r="BB618" s="5" t="n">
        <v>1</v>
      </c>
      <c r="BC618" s="5" t="n">
        <v>0.458</v>
      </c>
      <c r="BD618" s="5" t="n">
        <v>0.114</v>
      </c>
      <c r="BE618" s="5" t="n">
        <v>-0.07199999999999999</v>
      </c>
      <c r="BF618" s="5" t="n">
        <v>0.386</v>
      </c>
      <c r="BG618" s="5" t="n">
        <v>0</v>
      </c>
      <c r="BH618" s="5" t="n">
        <v>0</v>
      </c>
      <c r="BI618" s="5" t="n">
        <v>0.491</v>
      </c>
      <c r="BJ618" s="5" t="n">
        <v>0.114</v>
      </c>
      <c r="BK618" s="5" t="n">
        <v>0.07000000000000001</v>
      </c>
      <c r="BL618" s="5" t="n">
        <v>0.6</v>
      </c>
      <c r="BM618" s="5" t="n">
        <v>0.07000000000000001</v>
      </c>
      <c r="BN618" s="5" t="n">
        <v>1</v>
      </c>
      <c r="BO618" s="5" t="n">
        <v>0</v>
      </c>
      <c r="BP618" s="5" t="n">
        <v>0</v>
      </c>
      <c r="BQ618" s="5" t="n">
        <v>0.153</v>
      </c>
      <c r="BR618" s="5" t="n">
        <v>0</v>
      </c>
      <c r="BS618" s="5" t="n">
        <v>1</v>
      </c>
      <c r="BT618" s="5" t="n">
        <v>0</v>
      </c>
      <c r="BU618" s="5" t="n">
        <v>0</v>
      </c>
      <c r="BV618" s="5" t="n">
        <v>0.177</v>
      </c>
      <c r="BW618" s="5" t="n">
        <v>0.07000000000000001</v>
      </c>
      <c r="BX618" s="5" t="n">
        <v>1</v>
      </c>
      <c r="BY618" s="5" t="n">
        <v>11.787</v>
      </c>
      <c r="BZ618" s="5" t="n">
        <v>0</v>
      </c>
      <c r="CA618" s="5" t="n">
        <v>11.787</v>
      </c>
      <c r="CB618" s="5" t="n">
        <v>0</v>
      </c>
      <c r="CC618" s="5" t="n">
        <v>78.125</v>
      </c>
      <c r="CD618" s="5" t="n">
        <v>7.95</v>
      </c>
      <c r="CE618" s="5" t="n">
        <v>-2.731</v>
      </c>
      <c r="CF618" s="5" t="n">
        <v>75.39400000000001</v>
      </c>
      <c r="CG618" s="5" t="n">
        <v>0</v>
      </c>
      <c r="CH618" s="5" t="n">
        <v>1</v>
      </c>
      <c r="CI618" s="5" t="n">
        <v>0</v>
      </c>
      <c r="CJ618" s="5" t="n">
        <v>0</v>
      </c>
      <c r="CK618" s="5" t="n">
        <v>0</v>
      </c>
      <c r="CL618" s="5" t="n">
        <v>0</v>
      </c>
      <c r="CM618" s="5" t="n">
        <v>0</v>
      </c>
      <c r="CN618" s="5" t="n">
        <v>0</v>
      </c>
      <c r="CO618" s="5" t="n">
        <v>0</v>
      </c>
      <c r="CP618" s="5" t="n">
        <v>0</v>
      </c>
      <c r="CQ618" s="5" t="n">
        <v>1.198</v>
      </c>
      <c r="CR618" s="5" t="n">
        <v>0</v>
      </c>
      <c r="CS618" s="5" t="n">
        <v>4.776</v>
      </c>
      <c r="CT618" s="5" t="n">
        <v>4.753</v>
      </c>
      <c r="CU618" s="5" t="n">
        <v>15.983</v>
      </c>
    </row>
    <row r="619">
      <c r="A619" s="5" t="inlineStr">
        <is>
          <t>PAN2022</t>
        </is>
      </c>
      <c r="B619" s="5" t="inlineStr">
        <is>
          <t>PAN</t>
        </is>
      </c>
      <c r="C619" s="5" t="inlineStr">
        <is>
          <t>PAN</t>
        </is>
      </c>
      <c r="D619" s="5" t="inlineStr">
        <is>
          <t>Panama</t>
        </is>
      </c>
      <c r="E619" s="5" t="n">
        <v>2022</v>
      </c>
      <c r="F619" s="5" t="n">
        <v>0.07000000000000001</v>
      </c>
      <c r="G619" s="5" t="n">
        <v>11.72</v>
      </c>
      <c r="H619" s="5" t="n">
        <v>1.235</v>
      </c>
      <c r="I619" s="5" t="n">
        <v>0</v>
      </c>
      <c r="J619" s="5" t="n">
        <v>11.72</v>
      </c>
      <c r="K619" s="5" t="n">
        <v>0</v>
      </c>
      <c r="L619" s="5" t="n">
        <v>1</v>
      </c>
      <c r="M619" s="5" t="n">
        <v>9.782999999999999</v>
      </c>
      <c r="N619" s="5" t="n">
        <v>3.704</v>
      </c>
      <c r="O619" s="5" t="n">
        <v>0.304</v>
      </c>
      <c r="P619" s="5" t="n">
        <v>10.087</v>
      </c>
      <c r="Q619" s="5" t="n">
        <v>0</v>
      </c>
      <c r="R619" s="5" t="n">
        <v>1</v>
      </c>
      <c r="S619" s="5" t="n">
        <v>17.893</v>
      </c>
      <c r="T619" s="5" t="n">
        <v>7.408</v>
      </c>
      <c r="U619" s="5" t="n">
        <v>0.093</v>
      </c>
      <c r="V619" s="5" t="n">
        <v>19.146</v>
      </c>
      <c r="W619" s="5" t="n">
        <v>0.07000000000000001</v>
      </c>
      <c r="X619" s="5" t="n">
        <v>1</v>
      </c>
      <c r="Y619" s="5" t="n">
        <v>6.392</v>
      </c>
      <c r="Z619" s="5" t="n">
        <v>0.86</v>
      </c>
      <c r="AA619" s="5" t="n">
        <v>0</v>
      </c>
      <c r="AB619" s="5" t="n">
        <v>6.392</v>
      </c>
      <c r="AC619" s="5" t="n">
        <v>0</v>
      </c>
      <c r="AD619" s="5" t="n">
        <v>1</v>
      </c>
      <c r="AE619" s="5" t="n">
        <v>7.627</v>
      </c>
      <c r="AF619" s="5" t="n">
        <v>1.786</v>
      </c>
      <c r="AG619" s="5" t="n">
        <v>0</v>
      </c>
      <c r="AH619" s="5" t="n">
        <v>7.627</v>
      </c>
      <c r="AI619" s="5" t="n">
        <v>0</v>
      </c>
      <c r="AJ619" s="5" t="n">
        <v>1</v>
      </c>
      <c r="AK619" s="5" t="n">
        <v>15.035</v>
      </c>
      <c r="AL619" s="5" t="n">
        <v>8.079000000000001</v>
      </c>
      <c r="AM619" s="5" t="n">
        <v>0.078</v>
      </c>
      <c r="AN619" s="5" t="n">
        <v>16.088</v>
      </c>
      <c r="AO619" s="5" t="n">
        <v>0.07000000000000001</v>
      </c>
      <c r="AP619" s="5" t="n">
        <v>1</v>
      </c>
      <c r="AQ619" s="5" t="n">
        <v>0.896</v>
      </c>
      <c r="AR619" s="5" t="n">
        <v>0.123</v>
      </c>
      <c r="AS619" s="5" t="n">
        <v>0.054</v>
      </c>
      <c r="AT619" s="5" t="n">
        <v>1.017</v>
      </c>
      <c r="AU619" s="5" t="n">
        <v>0.07000000000000001</v>
      </c>
      <c r="AV619" s="5" t="n">
        <v>1</v>
      </c>
      <c r="AW619" s="5" t="n">
        <v>0.89</v>
      </c>
      <c r="AX619" s="5" t="n">
        <v>0.123</v>
      </c>
      <c r="AY619" s="5" t="n">
        <v>0.053</v>
      </c>
      <c r="AZ619" s="5" t="n">
        <v>1.009</v>
      </c>
      <c r="BA619" s="5" t="n">
        <v>0.07000000000000001</v>
      </c>
      <c r="BB619" s="5" t="n">
        <v>1</v>
      </c>
      <c r="BC619" s="5" t="n">
        <v>0.62</v>
      </c>
      <c r="BD619" s="5" t="n">
        <v>0.123</v>
      </c>
      <c r="BE619" s="5" t="n">
        <v>-0.078</v>
      </c>
      <c r="BF619" s="5" t="n">
        <v>0.542</v>
      </c>
      <c r="BG619" s="5" t="n">
        <v>0</v>
      </c>
      <c r="BH619" s="5" t="n">
        <v>0</v>
      </c>
      <c r="BI619" s="5" t="n">
        <v>0.608</v>
      </c>
      <c r="BJ619" s="5" t="n">
        <v>0.123</v>
      </c>
      <c r="BK619" s="5" t="n">
        <v>0.074</v>
      </c>
      <c r="BL619" s="5" t="n">
        <v>0.726</v>
      </c>
      <c r="BM619" s="5" t="n">
        <v>0.07000000000000001</v>
      </c>
      <c r="BN619" s="5" t="n">
        <v>1</v>
      </c>
      <c r="BO619" s="5" t="n">
        <v>0</v>
      </c>
      <c r="BP619" s="5" t="n">
        <v>0</v>
      </c>
      <c r="BQ619" s="5" t="n">
        <v>0.169</v>
      </c>
      <c r="BR619" s="5" t="n">
        <v>0</v>
      </c>
      <c r="BS619" s="5" t="n">
        <v>1</v>
      </c>
      <c r="BT619" s="5" t="n">
        <v>0</v>
      </c>
      <c r="BU619" s="5" t="n">
        <v>0</v>
      </c>
      <c r="BV619" s="5" t="n">
        <v>0.205</v>
      </c>
      <c r="BW619" s="5" t="n">
        <v>0.07000000000000001</v>
      </c>
      <c r="BX619" s="5" t="n">
        <v>1</v>
      </c>
      <c r="BY619" s="5" t="n">
        <v>12.729</v>
      </c>
      <c r="BZ619" s="5" t="n">
        <v>0</v>
      </c>
      <c r="CA619" s="5" t="n">
        <v>12.729</v>
      </c>
      <c r="CB619" s="5" t="n">
        <v>0</v>
      </c>
      <c r="CC619" s="5" t="n">
        <v>97.90000000000001</v>
      </c>
      <c r="CD619" s="5" t="n">
        <v>7.95</v>
      </c>
      <c r="CE619" s="5" t="n">
        <v>-2.949</v>
      </c>
      <c r="CF619" s="5" t="n">
        <v>94.95099999999999</v>
      </c>
      <c r="CG619" s="5" t="n">
        <v>0</v>
      </c>
      <c r="CH619" s="5" t="n">
        <v>1</v>
      </c>
      <c r="CI619" s="5" t="n">
        <v>0</v>
      </c>
      <c r="CJ619" s="5" t="n">
        <v>0</v>
      </c>
      <c r="CK619" s="5" t="n">
        <v>0</v>
      </c>
      <c r="CL619" s="5" t="n">
        <v>0</v>
      </c>
      <c r="CM619" s="5" t="n">
        <v>0</v>
      </c>
      <c r="CN619" s="5" t="n">
        <v>0</v>
      </c>
      <c r="CO619" s="5" t="n">
        <v>0</v>
      </c>
      <c r="CP619" s="5" t="n">
        <v>0</v>
      </c>
      <c r="CQ619" s="5" t="n">
        <v>1.294</v>
      </c>
      <c r="CR619" s="5" t="n">
        <v>0</v>
      </c>
      <c r="CS619" s="5" t="n">
        <v>5.158</v>
      </c>
      <c r="CT619" s="5" t="n">
        <v>10.485</v>
      </c>
      <c r="CU619" s="5" t="n">
        <v>29.494</v>
      </c>
    </row>
    <row r="620">
      <c r="A620" s="5" t="inlineStr">
        <is>
          <t>PAN2023</t>
        </is>
      </c>
      <c r="B620" s="5" t="inlineStr">
        <is>
          <t>PAN</t>
        </is>
      </c>
      <c r="C620" s="5" t="inlineStr">
        <is>
          <t>PAN</t>
        </is>
      </c>
      <c r="D620" s="5" t="inlineStr">
        <is>
          <t>Panama</t>
        </is>
      </c>
      <c r="E620" s="5" t="n">
        <v>2023</v>
      </c>
      <c r="F620" s="5" t="n">
        <v>0.07000000000000001</v>
      </c>
      <c r="G620" s="5" t="n">
        <v>6.147</v>
      </c>
      <c r="H620" s="5" t="n">
        <v>1.286</v>
      </c>
      <c r="I620" s="5" t="n">
        <v>0</v>
      </c>
      <c r="J620" s="5" t="n">
        <v>6.147</v>
      </c>
      <c r="K620" s="5" t="n">
        <v>0</v>
      </c>
      <c r="L620" s="5" t="n">
        <v>1</v>
      </c>
      <c r="M620" s="5" t="n">
        <v>7.886</v>
      </c>
      <c r="N620" s="5" t="n">
        <v>3.857</v>
      </c>
      <c r="O620" s="5" t="n">
        <v>0.201</v>
      </c>
      <c r="P620" s="5" t="n">
        <v>8.087999999999999</v>
      </c>
      <c r="Q620" s="5" t="n">
        <v>0</v>
      </c>
      <c r="R620" s="5" t="n">
        <v>1</v>
      </c>
      <c r="S620" s="5" t="n">
        <v>12.575</v>
      </c>
      <c r="T620" s="5" t="n">
        <v>7.714</v>
      </c>
      <c r="U620" s="5" t="n">
        <v>0.097</v>
      </c>
      <c r="V620" s="5" t="n">
        <v>13.455</v>
      </c>
      <c r="W620" s="5" t="n">
        <v>0.07000000000000001</v>
      </c>
      <c r="X620" s="5" t="n">
        <v>1</v>
      </c>
      <c r="Y620" s="5" t="n">
        <v>6.656</v>
      </c>
      <c r="Z620" s="5" t="n">
        <v>0.895</v>
      </c>
      <c r="AA620" s="5" t="n">
        <v>0</v>
      </c>
      <c r="AB620" s="5" t="n">
        <v>6.656</v>
      </c>
      <c r="AC620" s="5" t="n">
        <v>0</v>
      </c>
      <c r="AD620" s="5" t="n">
        <v>1</v>
      </c>
      <c r="AE620" s="5" t="n">
        <v>7.942</v>
      </c>
      <c r="AF620" s="5" t="n">
        <v>1.86</v>
      </c>
      <c r="AG620" s="5" t="n">
        <v>0</v>
      </c>
      <c r="AH620" s="5" t="n">
        <v>7.942</v>
      </c>
      <c r="AI620" s="5" t="n">
        <v>0</v>
      </c>
      <c r="AJ620" s="5" t="n">
        <v>1</v>
      </c>
      <c r="AK620" s="5" t="n">
        <v>15.656</v>
      </c>
      <c r="AL620" s="5" t="n">
        <v>8.412000000000001</v>
      </c>
      <c r="AM620" s="5" t="n">
        <v>0.121</v>
      </c>
      <c r="AN620" s="5" t="n">
        <v>16.752</v>
      </c>
      <c r="AO620" s="5" t="n">
        <v>0.07000000000000001</v>
      </c>
      <c r="AP620" s="5" t="n">
        <v>1</v>
      </c>
      <c r="AQ620" s="5" t="n">
        <v>0.791</v>
      </c>
      <c r="AR620" s="5" t="n">
        <v>0.129</v>
      </c>
      <c r="AS620" s="5" t="n">
        <v>0.103</v>
      </c>
      <c r="AT620" s="5" t="n">
        <v>0.957</v>
      </c>
      <c r="AU620" s="5" t="n">
        <v>0.07000000000000001</v>
      </c>
      <c r="AV620" s="5" t="n">
        <v>1</v>
      </c>
      <c r="AW620" s="5" t="n">
        <v>0.618</v>
      </c>
      <c r="AX620" s="5" t="n">
        <v>0.129</v>
      </c>
      <c r="AY620" s="5" t="n">
        <v>0.256</v>
      </c>
      <c r="AZ620" s="5" t="n">
        <v>0.9350000000000001</v>
      </c>
      <c r="BA620" s="5" t="n">
        <v>0.07000000000000001</v>
      </c>
      <c r="BB620" s="5" t="n">
        <v>1</v>
      </c>
      <c r="BC620" s="5" t="n">
        <v>0.554</v>
      </c>
      <c r="BD620" s="5" t="n">
        <v>0.129</v>
      </c>
      <c r="BE620" s="5" t="n">
        <v>-0.081</v>
      </c>
      <c r="BF620" s="5" t="n">
        <v>0.473</v>
      </c>
      <c r="BG620" s="5" t="n">
        <v>0</v>
      </c>
      <c r="BH620" s="5" t="n">
        <v>0</v>
      </c>
      <c r="BI620" s="5" t="n">
        <v>0.5570000000000001</v>
      </c>
      <c r="BJ620" s="5" t="n">
        <v>0.129</v>
      </c>
      <c r="BK620" s="5" t="n">
        <v>0.083</v>
      </c>
      <c r="BL620" s="5" t="n">
        <v>0.68</v>
      </c>
      <c r="BM620" s="5" t="n">
        <v>0.07000000000000001</v>
      </c>
      <c r="BN620" s="5" t="n">
        <v>1</v>
      </c>
      <c r="BO620" s="5" t="n">
        <v>0</v>
      </c>
      <c r="BP620" s="5" t="n">
        <v>0</v>
      </c>
      <c r="BQ620" s="5" t="n">
        <v>0.21</v>
      </c>
      <c r="BR620" s="5" t="n">
        <v>0</v>
      </c>
      <c r="BS620" s="5" t="n">
        <v>1</v>
      </c>
      <c r="BT620" s="5" t="n">
        <v>0</v>
      </c>
      <c r="BU620" s="5" t="n">
        <v>0</v>
      </c>
      <c r="BV620" s="5" t="n">
        <v>0.193</v>
      </c>
      <c r="BW620" s="5" t="n">
        <v>0.07000000000000001</v>
      </c>
      <c r="BX620" s="5" t="n">
        <v>1</v>
      </c>
      <c r="BY620" s="5" t="n">
        <v>13.254</v>
      </c>
      <c r="BZ620" s="5" t="n">
        <v>0</v>
      </c>
      <c r="CA620" s="5" t="n">
        <v>13.254</v>
      </c>
      <c r="CB620" s="5" t="n">
        <v>0</v>
      </c>
      <c r="CC620" s="5" t="n">
        <v>83.248</v>
      </c>
      <c r="CD620" s="5" t="n">
        <v>7.95</v>
      </c>
      <c r="CE620" s="5" t="n">
        <v>-3.071</v>
      </c>
      <c r="CF620" s="5" t="n">
        <v>80.17700000000001</v>
      </c>
      <c r="CG620" s="5" t="n">
        <v>0</v>
      </c>
      <c r="CH620" s="5" t="n">
        <v>1</v>
      </c>
      <c r="CI620" s="5" t="n">
        <v>0</v>
      </c>
      <c r="CJ620" s="5" t="n">
        <v>0</v>
      </c>
      <c r="CK620" s="5" t="n">
        <v>0</v>
      </c>
      <c r="CL620" s="5" t="n">
        <v>0</v>
      </c>
      <c r="CM620" s="5" t="n">
        <v>0</v>
      </c>
      <c r="CN620" s="5" t="n">
        <v>0</v>
      </c>
      <c r="CO620" s="5" t="n">
        <v>0</v>
      </c>
      <c r="CP620" s="5" t="n">
        <v>0</v>
      </c>
      <c r="CQ620" s="5" t="n">
        <v>1.348</v>
      </c>
      <c r="CR620" s="5" t="n">
        <v>0</v>
      </c>
      <c r="CS620" s="5" t="n">
        <v>5.37</v>
      </c>
      <c r="CT620" s="5" t="n">
        <v>4.861</v>
      </c>
      <c r="CU620" s="5" t="n">
        <v>11.192</v>
      </c>
    </row>
    <row r="621">
      <c r="A621" s="5" t="inlineStr">
        <is>
          <t>PAN2024</t>
        </is>
      </c>
      <c r="B621" s="5" t="inlineStr">
        <is>
          <t>PAN</t>
        </is>
      </c>
      <c r="C621" s="5" t="inlineStr">
        <is>
          <t>PAN</t>
        </is>
      </c>
      <c r="D621" s="5" t="inlineStr">
        <is>
          <t>Panama</t>
        </is>
      </c>
      <c r="E621" s="5" t="n">
        <v>2024</v>
      </c>
      <c r="F621" s="5" t="n">
        <v>0.07000000000000001</v>
      </c>
      <c r="G621" s="5" t="n">
        <v>5.575</v>
      </c>
      <c r="H621" s="5" t="n">
        <v>1.324</v>
      </c>
      <c r="I621" s="5" t="n">
        <v>0</v>
      </c>
      <c r="J621" s="5" t="n">
        <v>5.575</v>
      </c>
      <c r="K621" s="5" t="n">
        <v>0</v>
      </c>
      <c r="L621" s="5" t="n">
        <v>1</v>
      </c>
      <c r="M621" s="5" t="n">
        <v>7.124</v>
      </c>
      <c r="N621" s="5" t="n">
        <v>3.971</v>
      </c>
      <c r="O621" s="5" t="n">
        <v>0.158</v>
      </c>
      <c r="P621" s="5" t="n">
        <v>7.281</v>
      </c>
      <c r="Q621" s="5" t="n">
        <v>0</v>
      </c>
      <c r="R621" s="5" t="n">
        <v>1</v>
      </c>
      <c r="S621" s="5" t="n">
        <v>12.193</v>
      </c>
      <c r="T621" s="5" t="n">
        <v>7.942</v>
      </c>
      <c r="U621" s="5" t="n">
        <v>0.116</v>
      </c>
      <c r="V621" s="5" t="n">
        <v>13.046</v>
      </c>
      <c r="W621" s="5" t="n">
        <v>0.07000000000000001</v>
      </c>
      <c r="X621" s="5" t="n">
        <v>1</v>
      </c>
      <c r="Y621" s="5" t="n">
        <v>6.853</v>
      </c>
      <c r="Z621" s="5" t="n">
        <v>0.922</v>
      </c>
      <c r="AA621" s="5" t="n">
        <v>0</v>
      </c>
      <c r="AB621" s="5" t="n">
        <v>6.853</v>
      </c>
      <c r="AC621" s="5" t="n">
        <v>0</v>
      </c>
      <c r="AD621" s="5" t="n">
        <v>1</v>
      </c>
      <c r="AE621" s="5" t="n">
        <v>8.176</v>
      </c>
      <c r="AF621" s="5" t="n">
        <v>1.915</v>
      </c>
      <c r="AG621" s="5" t="n">
        <v>0</v>
      </c>
      <c r="AH621" s="5" t="n">
        <v>8.176</v>
      </c>
      <c r="AI621" s="5" t="n">
        <v>0</v>
      </c>
      <c r="AJ621" s="5" t="n">
        <v>1</v>
      </c>
      <c r="AK621" s="5" t="n">
        <v>16.118</v>
      </c>
      <c r="AL621" s="5" t="n">
        <v>8.66</v>
      </c>
      <c r="AM621" s="5" t="n">
        <v>0.154</v>
      </c>
      <c r="AN621" s="5" t="n">
        <v>17.246</v>
      </c>
      <c r="AO621" s="5" t="n">
        <v>0.07000000000000001</v>
      </c>
      <c r="AP621" s="5" t="n">
        <v>1</v>
      </c>
      <c r="AQ621" s="5" t="n">
        <v>0.756</v>
      </c>
      <c r="AR621" s="5" t="n">
        <v>0.132</v>
      </c>
      <c r="AS621" s="5" t="n">
        <v>0.121</v>
      </c>
      <c r="AT621" s="5" t="n">
        <v>0.9389999999999999</v>
      </c>
      <c r="AU621" s="5" t="n">
        <v>0.07000000000000001</v>
      </c>
      <c r="AV621" s="5" t="n">
        <v>1</v>
      </c>
      <c r="AW621" s="5" t="n">
        <v>0.655</v>
      </c>
      <c r="AX621" s="5" t="n">
        <v>0.132</v>
      </c>
      <c r="AY621" s="5" t="n">
        <v>0.154</v>
      </c>
      <c r="AZ621" s="5" t="n">
        <v>0.865</v>
      </c>
      <c r="BA621" s="5" t="n">
        <v>0.07000000000000001</v>
      </c>
      <c r="BB621" s="5" t="n">
        <v>1</v>
      </c>
      <c r="BC621" s="5" t="n">
        <v>0.534</v>
      </c>
      <c r="BD621" s="5" t="n">
        <v>0.132</v>
      </c>
      <c r="BE621" s="5" t="n">
        <v>-0.08400000000000001</v>
      </c>
      <c r="BF621" s="5" t="n">
        <v>0.45</v>
      </c>
      <c r="BG621" s="5" t="n">
        <v>0</v>
      </c>
      <c r="BH621" s="5" t="n">
        <v>0</v>
      </c>
      <c r="BI621" s="5" t="n">
        <v>0.5679999999999999</v>
      </c>
      <c r="BJ621" s="5" t="n">
        <v>0.132</v>
      </c>
      <c r="BK621" s="5" t="n">
        <v>0.08699999999999999</v>
      </c>
      <c r="BL621" s="5" t="n">
        <v>0.694</v>
      </c>
      <c r="BM621" s="5" t="n">
        <v>0.07000000000000001</v>
      </c>
      <c r="BN621" s="5" t="n">
        <v>1</v>
      </c>
      <c r="BO621" s="5" t="n">
        <v>0</v>
      </c>
      <c r="BP621" s="5" t="n">
        <v>0</v>
      </c>
      <c r="BQ621" s="5" t="n">
        <v>0.179</v>
      </c>
      <c r="BR621" s="5" t="n">
        <v>0</v>
      </c>
      <c r="BS621" s="5" t="n">
        <v>1</v>
      </c>
      <c r="BT621" s="5" t="n">
        <v>0</v>
      </c>
      <c r="BU621" s="5" t="n">
        <v>0</v>
      </c>
      <c r="BV621" s="5" t="n">
        <v>0.179</v>
      </c>
      <c r="BW621" s="5" t="n">
        <v>0.07000000000000001</v>
      </c>
      <c r="BX621" s="5" t="n">
        <v>1</v>
      </c>
      <c r="BY621" s="5" t="n">
        <v>13.646</v>
      </c>
      <c r="BZ621" s="5" t="n">
        <v>0</v>
      </c>
      <c r="CA621" s="5" t="n">
        <v>13.646</v>
      </c>
      <c r="CB621" s="5" t="n">
        <v>0</v>
      </c>
      <c r="CC621" s="5" t="n">
        <v>82.58799999999999</v>
      </c>
      <c r="CD621" s="5" t="n">
        <v>7.95</v>
      </c>
      <c r="CE621" s="5" t="n">
        <v>-3.161</v>
      </c>
      <c r="CF621" s="5" t="n">
        <v>79.42700000000001</v>
      </c>
      <c r="CG621" s="5" t="n">
        <v>0</v>
      </c>
      <c r="CH621" s="5" t="n">
        <v>1</v>
      </c>
      <c r="CI621" s="5" t="n">
        <v>0</v>
      </c>
      <c r="CJ621" s="5" t="n">
        <v>0</v>
      </c>
      <c r="CK621" s="5" t="n">
        <v>0</v>
      </c>
      <c r="CL621" s="5" t="n">
        <v>0</v>
      </c>
      <c r="CM621" s="5" t="n">
        <v>0</v>
      </c>
      <c r="CN621" s="5" t="n">
        <v>0</v>
      </c>
      <c r="CO621" s="5" t="n">
        <v>0</v>
      </c>
      <c r="CP621" s="5" t="n">
        <v>0</v>
      </c>
      <c r="CQ621" s="5" t="n">
        <v>1.387</v>
      </c>
      <c r="CR621" s="5" t="n">
        <v>0</v>
      </c>
      <c r="CS621" s="5" t="n">
        <v>5.529</v>
      </c>
      <c r="CT621" s="5" t="n">
        <v>4.251</v>
      </c>
      <c r="CU621" s="5" t="n">
        <v>10.123</v>
      </c>
    </row>
    <row r="622">
      <c r="A622" s="5" t="inlineStr">
        <is>
          <t>PNG2021</t>
        </is>
      </c>
      <c r="B622" s="5" t="inlineStr">
        <is>
          <t>PNG</t>
        </is>
      </c>
      <c r="C622" s="5" t="inlineStr">
        <is>
          <t>PNG</t>
        </is>
      </c>
      <c r="D622" s="5" t="inlineStr">
        <is>
          <t>Papua New Guinea</t>
        </is>
      </c>
      <c r="E622" s="5" t="n">
        <v>2021</v>
      </c>
      <c r="F622" s="5" t="n">
        <v>0.1</v>
      </c>
      <c r="G622" s="5" t="n">
        <v>4.747</v>
      </c>
      <c r="H622" s="5" t="n">
        <v>1.143</v>
      </c>
      <c r="I622" s="5" t="n">
        <v>0</v>
      </c>
      <c r="J622" s="5" t="n">
        <v>4.747</v>
      </c>
      <c r="K622" s="5" t="n">
        <v>0</v>
      </c>
      <c r="L622" s="5" t="n">
        <v>1</v>
      </c>
      <c r="M622" s="5" t="n">
        <v>7.964</v>
      </c>
      <c r="N622" s="5" t="n">
        <v>3.43</v>
      </c>
      <c r="O622" s="5" t="n">
        <v>0</v>
      </c>
      <c r="P622" s="5" t="n">
        <v>7.964</v>
      </c>
      <c r="Q622" s="5" t="n">
        <v>0</v>
      </c>
      <c r="R622" s="5" t="n">
        <v>1</v>
      </c>
      <c r="S622" s="5" t="n">
        <v>10.464</v>
      </c>
      <c r="T622" s="5" t="n">
        <v>6.86</v>
      </c>
      <c r="U622" s="5" t="n">
        <v>0</v>
      </c>
      <c r="V622" s="5" t="n">
        <v>11.51</v>
      </c>
      <c r="W622" s="5" t="n">
        <v>0.1</v>
      </c>
      <c r="X622" s="5" t="n">
        <v>1</v>
      </c>
      <c r="Y622" s="5" t="n">
        <v>10.251</v>
      </c>
      <c r="Z622" s="5" t="n">
        <v>1.265</v>
      </c>
      <c r="AA622" s="5" t="n">
        <v>0</v>
      </c>
      <c r="AB622" s="5" t="n">
        <v>10.251</v>
      </c>
      <c r="AC622" s="5" t="n">
        <v>0</v>
      </c>
      <c r="AD622" s="5" t="n">
        <v>1</v>
      </c>
      <c r="AE622" s="5" t="n">
        <v>11.395</v>
      </c>
      <c r="AF622" s="5" t="n">
        <v>2.484</v>
      </c>
      <c r="AG622" s="5" t="n">
        <v>0</v>
      </c>
      <c r="AH622" s="5" t="n">
        <v>11.395</v>
      </c>
      <c r="AI622" s="5" t="n">
        <v>0</v>
      </c>
      <c r="AJ622" s="5" t="n">
        <v>1</v>
      </c>
      <c r="AK622" s="5" t="n">
        <v>18.255</v>
      </c>
      <c r="AL622" s="5" t="n">
        <v>9.472</v>
      </c>
      <c r="AM622" s="5" t="n">
        <v>0</v>
      </c>
      <c r="AN622" s="5" t="n">
        <v>20.08</v>
      </c>
      <c r="AO622" s="5" t="n">
        <v>0.1</v>
      </c>
      <c r="AP622" s="5" t="n">
        <v>1</v>
      </c>
      <c r="AQ622" s="5" t="n">
        <v>0.621</v>
      </c>
      <c r="AR622" s="5" t="n">
        <v>0.114</v>
      </c>
      <c r="AS622" s="5" t="n">
        <v>0.381</v>
      </c>
      <c r="AT622" s="5" t="n">
        <v>1.102</v>
      </c>
      <c r="AU622" s="5" t="n">
        <v>0.1</v>
      </c>
      <c r="AV622" s="5" t="n">
        <v>1</v>
      </c>
      <c r="AW622" s="5" t="n">
        <v>0.593</v>
      </c>
      <c r="AX622" s="5" t="n">
        <v>0.114</v>
      </c>
      <c r="AY622" s="5" t="n">
        <v>0.238</v>
      </c>
      <c r="AZ622" s="5" t="n">
        <v>0.915</v>
      </c>
      <c r="BA622" s="5" t="n">
        <v>0.1</v>
      </c>
      <c r="BB622" s="5" t="n">
        <v>1</v>
      </c>
      <c r="BC622" s="5" t="n">
        <v>0.44</v>
      </c>
      <c r="BD622" s="5" t="n">
        <v>0.114</v>
      </c>
      <c r="BE622" s="5" t="n">
        <v>0</v>
      </c>
      <c r="BF622" s="5" t="n">
        <v>0.484</v>
      </c>
      <c r="BG622" s="5" t="n">
        <v>0.1</v>
      </c>
      <c r="BH622" s="5" t="n">
        <v>1</v>
      </c>
      <c r="BI622" s="5" t="n">
        <v>0.5600000000000001</v>
      </c>
      <c r="BJ622" s="5" t="n">
        <v>0.114</v>
      </c>
      <c r="BK622" s="5" t="n">
        <v>0.164</v>
      </c>
      <c r="BL622" s="5" t="n">
        <v>0.797</v>
      </c>
      <c r="BM622" s="5" t="n">
        <v>0.1</v>
      </c>
      <c r="BN622" s="5" t="n">
        <v>1</v>
      </c>
      <c r="BO622" s="5" t="n">
        <v>0</v>
      </c>
      <c r="BP622" s="5" t="n">
        <v>0</v>
      </c>
      <c r="BQ622" s="5" t="n">
        <v>0.181</v>
      </c>
      <c r="BR622" s="5" t="n">
        <v>0</v>
      </c>
      <c r="BS622" s="5" t="n">
        <v>0.333</v>
      </c>
      <c r="BT622" s="5" t="n">
        <v>0</v>
      </c>
      <c r="BU622" s="5" t="n">
        <v>0</v>
      </c>
      <c r="BV622" s="5" t="n">
        <v>0.253</v>
      </c>
      <c r="BW622" s="5" t="n">
        <v>0.1</v>
      </c>
      <c r="BX622" s="5" t="n">
        <v>0.333</v>
      </c>
      <c r="BY622" s="5" t="n">
        <v>11.787</v>
      </c>
      <c r="BZ622" s="5" t="n">
        <v>0</v>
      </c>
      <c r="CA622" s="5" t="n">
        <v>11.787</v>
      </c>
      <c r="CB622" s="5" t="n">
        <v>0</v>
      </c>
      <c r="CC622" s="5" t="n">
        <v>81.69499999999999</v>
      </c>
      <c r="CD622" s="5" t="n">
        <v>7.95</v>
      </c>
      <c r="CE622" s="5" t="n">
        <v>33.284</v>
      </c>
      <c r="CF622" s="5" t="n">
        <v>126.477</v>
      </c>
      <c r="CG622" s="5" t="n">
        <v>0.1</v>
      </c>
      <c r="CH622" s="5" t="n">
        <v>1</v>
      </c>
      <c r="CI622" s="5" t="n">
        <v>0</v>
      </c>
      <c r="CJ622" s="5" t="n">
        <v>0</v>
      </c>
      <c r="CK622" s="5" t="n">
        <v>0</v>
      </c>
      <c r="CL622" s="5" t="n">
        <v>0</v>
      </c>
      <c r="CM622" s="5" t="n">
        <v>0</v>
      </c>
      <c r="CN622" s="5" t="n">
        <v>0</v>
      </c>
      <c r="CO622" s="5" t="n">
        <v>0</v>
      </c>
      <c r="CP622" s="5" t="n">
        <v>0</v>
      </c>
      <c r="CQ622" s="5" t="n">
        <v>1.198</v>
      </c>
      <c r="CR622" s="5" t="n">
        <v>0</v>
      </c>
      <c r="CS622" s="5" t="n">
        <v>3.279</v>
      </c>
      <c r="CT622" s="5" t="n">
        <v>3.604</v>
      </c>
      <c r="CU622" s="5" t="n">
        <v>9.407999999999999</v>
      </c>
    </row>
    <row r="623">
      <c r="A623" s="5" t="inlineStr">
        <is>
          <t>PNG2022</t>
        </is>
      </c>
      <c r="B623" s="5" t="inlineStr">
        <is>
          <t>PNG</t>
        </is>
      </c>
      <c r="C623" s="5" t="inlineStr">
        <is>
          <t>PNG</t>
        </is>
      </c>
      <c r="D623" s="5" t="inlineStr">
        <is>
          <t>Papua New Guinea</t>
        </is>
      </c>
      <c r="E623" s="5" t="n">
        <v>2022</v>
      </c>
      <c r="F623" s="5" t="n">
        <v>0.1</v>
      </c>
      <c r="G623" s="5" t="n">
        <v>8.788</v>
      </c>
      <c r="H623" s="5" t="n">
        <v>1.235</v>
      </c>
      <c r="I623" s="5" t="n">
        <v>0</v>
      </c>
      <c r="J623" s="5" t="n">
        <v>8.788</v>
      </c>
      <c r="K623" s="5" t="n">
        <v>0</v>
      </c>
      <c r="L623" s="5" t="n">
        <v>1</v>
      </c>
      <c r="M623" s="5" t="n">
        <v>9.782999999999999</v>
      </c>
      <c r="N623" s="5" t="n">
        <v>3.704</v>
      </c>
      <c r="O623" s="5" t="n">
        <v>0</v>
      </c>
      <c r="P623" s="5" t="n">
        <v>9.782999999999999</v>
      </c>
      <c r="Q623" s="5" t="n">
        <v>0</v>
      </c>
      <c r="R623" s="5" t="n">
        <v>1</v>
      </c>
      <c r="S623" s="5" t="n">
        <v>14.962</v>
      </c>
      <c r="T623" s="5" t="n">
        <v>7.408</v>
      </c>
      <c r="U623" s="5" t="n">
        <v>0.111</v>
      </c>
      <c r="V623" s="5" t="n">
        <v>16.458</v>
      </c>
      <c r="W623" s="5" t="n">
        <v>0.1</v>
      </c>
      <c r="X623" s="5" t="n">
        <v>1</v>
      </c>
      <c r="Y623" s="5" t="n">
        <v>16.718</v>
      </c>
      <c r="Z623" s="5" t="n">
        <v>2.063</v>
      </c>
      <c r="AA623" s="5" t="n">
        <v>0</v>
      </c>
      <c r="AB623" s="5" t="n">
        <v>16.718</v>
      </c>
      <c r="AC623" s="5" t="n">
        <v>0</v>
      </c>
      <c r="AD623" s="5" t="n">
        <v>1</v>
      </c>
      <c r="AE623" s="5" t="n">
        <v>17.953</v>
      </c>
      <c r="AF623" s="5" t="n">
        <v>3.914</v>
      </c>
      <c r="AG623" s="5" t="n">
        <v>0</v>
      </c>
      <c r="AH623" s="5" t="n">
        <v>17.953</v>
      </c>
      <c r="AI623" s="5" t="n">
        <v>0</v>
      </c>
      <c r="AJ623" s="5" t="n">
        <v>1</v>
      </c>
      <c r="AK623" s="5" t="n">
        <v>25.361</v>
      </c>
      <c r="AL623" s="5" t="n">
        <v>13.159</v>
      </c>
      <c r="AM623" s="5" t="n">
        <v>0.188</v>
      </c>
      <c r="AN623" s="5" t="n">
        <v>27.897</v>
      </c>
      <c r="AO623" s="5" t="n">
        <v>0.1</v>
      </c>
      <c r="AP623" s="5" t="n">
        <v>1</v>
      </c>
      <c r="AQ623" s="5" t="n">
        <v>0.847</v>
      </c>
      <c r="AR623" s="5" t="n">
        <v>0.123</v>
      </c>
      <c r="AS623" s="5" t="n">
        <v>0.268</v>
      </c>
      <c r="AT623" s="5" t="n">
        <v>1.226</v>
      </c>
      <c r="AU623" s="5" t="n">
        <v>0.1</v>
      </c>
      <c r="AV623" s="5" t="n">
        <v>1</v>
      </c>
      <c r="AW623" s="5" t="n">
        <v>0.947</v>
      </c>
      <c r="AX623" s="5" t="n">
        <v>0.123</v>
      </c>
      <c r="AY623" s="5" t="n">
        <v>0.129</v>
      </c>
      <c r="AZ623" s="5" t="n">
        <v>1.184</v>
      </c>
      <c r="BA623" s="5" t="n">
        <v>0.1</v>
      </c>
      <c r="BB623" s="5" t="n">
        <v>1</v>
      </c>
      <c r="BC623" s="5" t="n">
        <v>0.589</v>
      </c>
      <c r="BD623" s="5" t="n">
        <v>0.123</v>
      </c>
      <c r="BE623" s="5" t="n">
        <v>0.004</v>
      </c>
      <c r="BF623" s="5" t="n">
        <v>0.647</v>
      </c>
      <c r="BG623" s="5" t="n">
        <v>0.1</v>
      </c>
      <c r="BH623" s="5" t="n">
        <v>1</v>
      </c>
      <c r="BI623" s="5" t="n">
        <v>0.6889999999999999</v>
      </c>
      <c r="BJ623" s="5" t="n">
        <v>0.123</v>
      </c>
      <c r="BK623" s="5" t="n">
        <v>0.354</v>
      </c>
      <c r="BL623" s="5" t="n">
        <v>1.148</v>
      </c>
      <c r="BM623" s="5" t="n">
        <v>0.1</v>
      </c>
      <c r="BN623" s="5" t="n">
        <v>1</v>
      </c>
      <c r="BO623" s="5" t="n">
        <v>0</v>
      </c>
      <c r="BP623" s="5" t="n">
        <v>0</v>
      </c>
      <c r="BQ623" s="5" t="n">
        <v>0.181</v>
      </c>
      <c r="BR623" s="5" t="n">
        <v>0</v>
      </c>
      <c r="BS623" s="5" t="n">
        <v>0.333</v>
      </c>
      <c r="BT623" s="5" t="n">
        <v>0</v>
      </c>
      <c r="BU623" s="5" t="n">
        <v>0</v>
      </c>
      <c r="BV623" s="5" t="n">
        <v>0.252</v>
      </c>
      <c r="BW623" s="5" t="n">
        <v>0.1</v>
      </c>
      <c r="BX623" s="5" t="n">
        <v>0.333</v>
      </c>
      <c r="BY623" s="5" t="n">
        <v>12.729</v>
      </c>
      <c r="BZ623" s="5" t="n">
        <v>0</v>
      </c>
      <c r="CA623" s="5" t="n">
        <v>12.729</v>
      </c>
      <c r="CB623" s="5" t="n">
        <v>0</v>
      </c>
      <c r="CC623" s="5" t="n">
        <v>102.477</v>
      </c>
      <c r="CD623" s="5" t="n">
        <v>7.95</v>
      </c>
      <c r="CE623" s="5" t="n">
        <v>63.302</v>
      </c>
      <c r="CF623" s="5" t="n">
        <v>182.356</v>
      </c>
      <c r="CG623" s="5" t="n">
        <v>0.1</v>
      </c>
      <c r="CH623" s="5" t="n">
        <v>1</v>
      </c>
      <c r="CI623" s="5" t="n">
        <v>0</v>
      </c>
      <c r="CJ623" s="5" t="n">
        <v>0</v>
      </c>
      <c r="CK623" s="5" t="n">
        <v>0</v>
      </c>
      <c r="CL623" s="5" t="n">
        <v>0</v>
      </c>
      <c r="CM623" s="5" t="n">
        <v>0</v>
      </c>
      <c r="CN623" s="5" t="n">
        <v>0</v>
      </c>
      <c r="CO623" s="5" t="n">
        <v>0</v>
      </c>
      <c r="CP623" s="5" t="n">
        <v>0</v>
      </c>
      <c r="CQ623" s="5" t="n">
        <v>1.294</v>
      </c>
      <c r="CR623" s="5" t="n">
        <v>0</v>
      </c>
      <c r="CS623" s="5" t="n">
        <v>3.541</v>
      </c>
      <c r="CT623" s="5" t="n">
        <v>7.554</v>
      </c>
      <c r="CU623" s="5" t="n">
        <v>16.097</v>
      </c>
    </row>
    <row r="624">
      <c r="A624" s="5" t="inlineStr">
        <is>
          <t>PNG2023</t>
        </is>
      </c>
      <c r="B624" s="5" t="inlineStr">
        <is>
          <t>PNG</t>
        </is>
      </c>
      <c r="C624" s="5" t="inlineStr">
        <is>
          <t>PNG</t>
        </is>
      </c>
      <c r="D624" s="5" t="inlineStr">
        <is>
          <t>Papua New Guinea</t>
        </is>
      </c>
      <c r="E624" s="5" t="n">
        <v>2023</v>
      </c>
      <c r="F624" s="5" t="n">
        <v>0.1</v>
      </c>
      <c r="G624" s="5" t="n">
        <v>5.77</v>
      </c>
      <c r="H624" s="5" t="n">
        <v>1.286</v>
      </c>
      <c r="I624" s="5" t="n">
        <v>0</v>
      </c>
      <c r="J624" s="5" t="n">
        <v>5.77</v>
      </c>
      <c r="K624" s="5" t="n">
        <v>0</v>
      </c>
      <c r="L624" s="5" t="n">
        <v>1</v>
      </c>
      <c r="M624" s="5" t="n">
        <v>7.886</v>
      </c>
      <c r="N624" s="5" t="n">
        <v>3.857</v>
      </c>
      <c r="O624" s="5" t="n">
        <v>0</v>
      </c>
      <c r="P624" s="5" t="n">
        <v>7.886</v>
      </c>
      <c r="Q624" s="5" t="n">
        <v>0</v>
      </c>
      <c r="R624" s="5" t="n">
        <v>1</v>
      </c>
      <c r="S624" s="5" t="n">
        <v>12.198</v>
      </c>
      <c r="T624" s="5" t="n">
        <v>7.714</v>
      </c>
      <c r="U624" s="5" t="n">
        <v>0.135</v>
      </c>
      <c r="V624" s="5" t="n">
        <v>13.418</v>
      </c>
      <c r="W624" s="5" t="n">
        <v>0.1</v>
      </c>
      <c r="X624" s="5" t="n">
        <v>1</v>
      </c>
      <c r="Y624" s="5" t="n">
        <v>13.382</v>
      </c>
      <c r="Z624" s="5" t="n">
        <v>1.651</v>
      </c>
      <c r="AA624" s="5" t="n">
        <v>0</v>
      </c>
      <c r="AB624" s="5" t="n">
        <v>13.382</v>
      </c>
      <c r="AC624" s="5" t="n">
        <v>0</v>
      </c>
      <c r="AD624" s="5" t="n">
        <v>1</v>
      </c>
      <c r="AE624" s="5" t="n">
        <v>14.668</v>
      </c>
      <c r="AF624" s="5" t="n">
        <v>3.198</v>
      </c>
      <c r="AG624" s="5" t="n">
        <v>0</v>
      </c>
      <c r="AH624" s="5" t="n">
        <v>14.668</v>
      </c>
      <c r="AI624" s="5" t="n">
        <v>0</v>
      </c>
      <c r="AJ624" s="5" t="n">
        <v>1</v>
      </c>
      <c r="AK624" s="5" t="n">
        <v>22.382</v>
      </c>
      <c r="AL624" s="5" t="n">
        <v>11.613</v>
      </c>
      <c r="AM624" s="5" t="n">
        <v>0.248</v>
      </c>
      <c r="AN624" s="5" t="n">
        <v>24.62</v>
      </c>
      <c r="AO624" s="5" t="n">
        <v>0.1</v>
      </c>
      <c r="AP624" s="5" t="n">
        <v>1</v>
      </c>
      <c r="AQ624" s="5" t="n">
        <v>0.749</v>
      </c>
      <c r="AR624" s="5" t="n">
        <v>0.129</v>
      </c>
      <c r="AS624" s="5" t="n">
        <v>0.347</v>
      </c>
      <c r="AT624" s="5" t="n">
        <v>1.206</v>
      </c>
      <c r="AU624" s="5" t="n">
        <v>0.1</v>
      </c>
      <c r="AV624" s="5" t="n">
        <v>1</v>
      </c>
      <c r="AW624" s="5" t="n">
        <v>0.783</v>
      </c>
      <c r="AX624" s="5" t="n">
        <v>0.129</v>
      </c>
      <c r="AY624" s="5" t="n">
        <v>0.29</v>
      </c>
      <c r="AZ624" s="5" t="n">
        <v>1.18</v>
      </c>
      <c r="BA624" s="5" t="n">
        <v>0.1</v>
      </c>
      <c r="BB624" s="5" t="n">
        <v>1</v>
      </c>
      <c r="BC624" s="5" t="n">
        <v>0.527</v>
      </c>
      <c r="BD624" s="5" t="n">
        <v>0.129</v>
      </c>
      <c r="BE624" s="5" t="n">
        <v>0.006</v>
      </c>
      <c r="BF624" s="5" t="n">
        <v>0.58</v>
      </c>
      <c r="BG624" s="5" t="n">
        <v>0.1</v>
      </c>
      <c r="BH624" s="5" t="n">
        <v>1</v>
      </c>
      <c r="BI624" s="5" t="n">
        <v>0.64</v>
      </c>
      <c r="BJ624" s="5" t="n">
        <v>0.129</v>
      </c>
      <c r="BK624" s="5" t="n">
        <v>0.367</v>
      </c>
      <c r="BL624" s="5" t="n">
        <v>1.107</v>
      </c>
      <c r="BM624" s="5" t="n">
        <v>0.1</v>
      </c>
      <c r="BN624" s="5" t="n">
        <v>1</v>
      </c>
      <c r="BO624" s="5" t="n">
        <v>0</v>
      </c>
      <c r="BP624" s="5" t="n">
        <v>0</v>
      </c>
      <c r="BQ624" s="5" t="n">
        <v>0.18</v>
      </c>
      <c r="BR624" s="5" t="n">
        <v>0</v>
      </c>
      <c r="BS624" s="5" t="n">
        <v>0.333</v>
      </c>
      <c r="BT624" s="5" t="n">
        <v>0</v>
      </c>
      <c r="BU624" s="5" t="n">
        <v>0</v>
      </c>
      <c r="BV624" s="5" t="n">
        <v>0.25</v>
      </c>
      <c r="BW624" s="5" t="n">
        <v>0.1</v>
      </c>
      <c r="BX624" s="5" t="n">
        <v>0.333</v>
      </c>
      <c r="BY624" s="5" t="n">
        <v>13.254</v>
      </c>
      <c r="BZ624" s="5" t="n">
        <v>0</v>
      </c>
      <c r="CA624" s="5" t="n">
        <v>13.254</v>
      </c>
      <c r="CB624" s="5" t="n">
        <v>0</v>
      </c>
      <c r="CC624" s="5" t="n">
        <v>87.07899999999999</v>
      </c>
      <c r="CD624" s="5" t="n">
        <v>7.95</v>
      </c>
      <c r="CE624" s="5" t="n">
        <v>73.708</v>
      </c>
      <c r="CF624" s="5" t="n">
        <v>176.866</v>
      </c>
      <c r="CG624" s="5" t="n">
        <v>0.1</v>
      </c>
      <c r="CH624" s="5" t="n">
        <v>1</v>
      </c>
      <c r="CI624" s="5" t="n">
        <v>0</v>
      </c>
      <c r="CJ624" s="5" t="n">
        <v>0</v>
      </c>
      <c r="CK624" s="5" t="n">
        <v>0</v>
      </c>
      <c r="CL624" s="5" t="n">
        <v>0</v>
      </c>
      <c r="CM624" s="5" t="n">
        <v>0</v>
      </c>
      <c r="CN624" s="5" t="n">
        <v>0</v>
      </c>
      <c r="CO624" s="5" t="n">
        <v>0</v>
      </c>
      <c r="CP624" s="5" t="n">
        <v>0</v>
      </c>
      <c r="CQ624" s="5" t="n">
        <v>1.348</v>
      </c>
      <c r="CR624" s="5" t="n">
        <v>0</v>
      </c>
      <c r="CS624" s="5" t="n">
        <v>3.687</v>
      </c>
      <c r="CT624" s="5" t="n">
        <v>4.484</v>
      </c>
      <c r="CU624" s="5" t="n">
        <v>12.529</v>
      </c>
    </row>
    <row r="625">
      <c r="A625" s="5" t="inlineStr">
        <is>
          <t>PNG2024</t>
        </is>
      </c>
      <c r="B625" s="5" t="inlineStr">
        <is>
          <t>PNG</t>
        </is>
      </c>
      <c r="C625" s="5" t="inlineStr">
        <is>
          <t>PNG</t>
        </is>
      </c>
      <c r="D625" s="5" t="inlineStr">
        <is>
          <t>Papua New Guinea</t>
        </is>
      </c>
      <c r="E625" s="5" t="n">
        <v>2024</v>
      </c>
      <c r="F625" s="5" t="n">
        <v>0.1</v>
      </c>
      <c r="G625" s="5" t="n">
        <v>4.833</v>
      </c>
      <c r="H625" s="5" t="n">
        <v>1.324</v>
      </c>
      <c r="I625" s="5" t="n">
        <v>0</v>
      </c>
      <c r="J625" s="5" t="n">
        <v>4.833</v>
      </c>
      <c r="K625" s="5" t="n">
        <v>0</v>
      </c>
      <c r="L625" s="5" t="n">
        <v>1</v>
      </c>
      <c r="M625" s="5" t="n">
        <v>7.124</v>
      </c>
      <c r="N625" s="5" t="n">
        <v>3.971</v>
      </c>
      <c r="O625" s="5" t="n">
        <v>0</v>
      </c>
      <c r="P625" s="5" t="n">
        <v>7.124</v>
      </c>
      <c r="Q625" s="5" t="n">
        <v>0</v>
      </c>
      <c r="R625" s="5" t="n">
        <v>1</v>
      </c>
      <c r="S625" s="5" t="n">
        <v>11.451</v>
      </c>
      <c r="T625" s="5" t="n">
        <v>7.942</v>
      </c>
      <c r="U625" s="5" t="n">
        <v>0.156</v>
      </c>
      <c r="V625" s="5" t="n">
        <v>12.596</v>
      </c>
      <c r="W625" s="5" t="n">
        <v>0.1</v>
      </c>
      <c r="X625" s="5" t="n">
        <v>1</v>
      </c>
      <c r="Y625" s="5" t="n">
        <v>11.872</v>
      </c>
      <c r="Z625" s="5" t="n">
        <v>1.465</v>
      </c>
      <c r="AA625" s="5" t="n">
        <v>0</v>
      </c>
      <c r="AB625" s="5" t="n">
        <v>11.872</v>
      </c>
      <c r="AC625" s="5" t="n">
        <v>0</v>
      </c>
      <c r="AD625" s="5" t="n">
        <v>1</v>
      </c>
      <c r="AE625" s="5" t="n">
        <v>13.196</v>
      </c>
      <c r="AF625" s="5" t="n">
        <v>2.877</v>
      </c>
      <c r="AG625" s="5" t="n">
        <v>0</v>
      </c>
      <c r="AH625" s="5" t="n">
        <v>13.196</v>
      </c>
      <c r="AI625" s="5" t="n">
        <v>0</v>
      </c>
      <c r="AJ625" s="5" t="n">
        <v>1</v>
      </c>
      <c r="AK625" s="5" t="n">
        <v>21.137</v>
      </c>
      <c r="AL625" s="5" t="n">
        <v>10.968</v>
      </c>
      <c r="AM625" s="5" t="n">
        <v>0.288</v>
      </c>
      <c r="AN625" s="5" t="n">
        <v>23.251</v>
      </c>
      <c r="AO625" s="5" t="n">
        <v>0.1</v>
      </c>
      <c r="AP625" s="5" t="n">
        <v>1</v>
      </c>
      <c r="AQ625" s="5" t="n">
        <v>0.72</v>
      </c>
      <c r="AR625" s="5" t="n">
        <v>0.132</v>
      </c>
      <c r="AS625" s="5" t="n">
        <v>0.4</v>
      </c>
      <c r="AT625" s="5" t="n">
        <v>1.231</v>
      </c>
      <c r="AU625" s="5" t="n">
        <v>0.1</v>
      </c>
      <c r="AV625" s="5" t="n">
        <v>1</v>
      </c>
      <c r="AW625" s="5" t="n">
        <v>0.734</v>
      </c>
      <c r="AX625" s="5" t="n">
        <v>0.132</v>
      </c>
      <c r="AY625" s="5" t="n">
        <v>0.286</v>
      </c>
      <c r="AZ625" s="5" t="n">
        <v>1.121</v>
      </c>
      <c r="BA625" s="5" t="n">
        <v>0.1</v>
      </c>
      <c r="BB625" s="5" t="n">
        <v>1</v>
      </c>
      <c r="BC625" s="5" t="n">
        <v>0.51</v>
      </c>
      <c r="BD625" s="5" t="n">
        <v>0.132</v>
      </c>
      <c r="BE625" s="5" t="n">
        <v>0.007</v>
      </c>
      <c r="BF625" s="5" t="n">
        <v>0.5610000000000001</v>
      </c>
      <c r="BG625" s="5" t="n">
        <v>0.1</v>
      </c>
      <c r="BH625" s="5" t="n">
        <v>1</v>
      </c>
      <c r="BI625" s="5" t="n">
        <v>0.652</v>
      </c>
      <c r="BJ625" s="5" t="n">
        <v>0.132</v>
      </c>
      <c r="BK625" s="5" t="n">
        <v>0.274</v>
      </c>
      <c r="BL625" s="5" t="n">
        <v>1.019</v>
      </c>
      <c r="BM625" s="5" t="n">
        <v>0.1</v>
      </c>
      <c r="BN625" s="5" t="n">
        <v>1</v>
      </c>
      <c r="BO625" s="5" t="n">
        <v>0</v>
      </c>
      <c r="BP625" s="5" t="n">
        <v>0</v>
      </c>
      <c r="BQ625" s="5" t="n">
        <v>0.185</v>
      </c>
      <c r="BR625" s="5" t="n">
        <v>0</v>
      </c>
      <c r="BS625" s="5" t="n">
        <v>0.333</v>
      </c>
      <c r="BT625" s="5" t="n">
        <v>0</v>
      </c>
      <c r="BU625" s="5" t="n">
        <v>0</v>
      </c>
      <c r="BV625" s="5" t="n">
        <v>0.258</v>
      </c>
      <c r="BW625" s="5" t="n">
        <v>0.1</v>
      </c>
      <c r="BX625" s="5" t="n">
        <v>0.333</v>
      </c>
      <c r="BY625" s="5" t="n">
        <v>13.646</v>
      </c>
      <c r="BZ625" s="5" t="n">
        <v>0</v>
      </c>
      <c r="CA625" s="5" t="n">
        <v>13.646</v>
      </c>
      <c r="CB625" s="5" t="n">
        <v>0</v>
      </c>
      <c r="CC625" s="5" t="n">
        <v>86.38500000000001</v>
      </c>
      <c r="CD625" s="5" t="n">
        <v>7.95</v>
      </c>
      <c r="CE625" s="5" t="n">
        <v>60.985</v>
      </c>
      <c r="CF625" s="5" t="n">
        <v>162.107</v>
      </c>
      <c r="CG625" s="5" t="n">
        <v>0.1</v>
      </c>
      <c r="CH625" s="5" t="n">
        <v>1</v>
      </c>
      <c r="CI625" s="5" t="n">
        <v>0</v>
      </c>
      <c r="CJ625" s="5" t="n">
        <v>0</v>
      </c>
      <c r="CK625" s="5" t="n">
        <v>0</v>
      </c>
      <c r="CL625" s="5" t="n">
        <v>0</v>
      </c>
      <c r="CM625" s="5" t="n">
        <v>0</v>
      </c>
      <c r="CN625" s="5" t="n">
        <v>0</v>
      </c>
      <c r="CO625" s="5" t="n">
        <v>0</v>
      </c>
      <c r="CP625" s="5" t="n">
        <v>0</v>
      </c>
      <c r="CQ625" s="5" t="n">
        <v>1.387</v>
      </c>
      <c r="CR625" s="5" t="n">
        <v>0</v>
      </c>
      <c r="CS625" s="5" t="n">
        <v>3.796</v>
      </c>
      <c r="CT625" s="5" t="n">
        <v>3.509</v>
      </c>
      <c r="CU625" s="5" t="n">
        <v>10.896</v>
      </c>
    </row>
    <row r="626">
      <c r="A626" s="5" t="inlineStr">
        <is>
          <t>PRY2021</t>
        </is>
      </c>
      <c r="B626" s="5" t="inlineStr">
        <is>
          <t>PRY</t>
        </is>
      </c>
      <c r="C626" s="5" t="inlineStr">
        <is>
          <t>PRY</t>
        </is>
      </c>
      <c r="D626" s="5" t="inlineStr">
        <is>
          <t>Paraguay</t>
        </is>
      </c>
      <c r="E626" s="5" t="n">
        <v>2021</v>
      </c>
      <c r="F626" s="5" t="n">
        <v>0.1</v>
      </c>
      <c r="G626" s="5" t="n">
        <v>5.897</v>
      </c>
      <c r="H626" s="5" t="n">
        <v>1.143</v>
      </c>
      <c r="I626" s="5" t="n">
        <v>0</v>
      </c>
      <c r="J626" s="5" t="n">
        <v>5.897</v>
      </c>
      <c r="K626" s="5" t="n">
        <v>0</v>
      </c>
      <c r="L626" s="5" t="n">
        <v>1</v>
      </c>
      <c r="M626" s="5" t="n">
        <v>7.964</v>
      </c>
      <c r="N626" s="5" t="n">
        <v>3.43</v>
      </c>
      <c r="O626" s="5" t="n">
        <v>0</v>
      </c>
      <c r="P626" s="5" t="n">
        <v>7.964</v>
      </c>
      <c r="Q626" s="5" t="n">
        <v>0</v>
      </c>
      <c r="R626" s="5" t="n">
        <v>1</v>
      </c>
      <c r="S626" s="5" t="n">
        <v>11.613</v>
      </c>
      <c r="T626" s="5" t="n">
        <v>6.86</v>
      </c>
      <c r="U626" s="5" t="n">
        <v>0</v>
      </c>
      <c r="V626" s="5" t="n">
        <v>12.775</v>
      </c>
      <c r="W626" s="5" t="n">
        <v>0.1</v>
      </c>
      <c r="X626" s="5" t="n">
        <v>1</v>
      </c>
      <c r="Y626" s="5" t="n">
        <v>17.127</v>
      </c>
      <c r="Z626" s="5" t="n">
        <v>2.304</v>
      </c>
      <c r="AA626" s="5" t="n">
        <v>0</v>
      </c>
      <c r="AB626" s="5" t="n">
        <v>17.127</v>
      </c>
      <c r="AC626" s="5" t="n">
        <v>0</v>
      </c>
      <c r="AD626" s="5" t="n">
        <v>1</v>
      </c>
      <c r="AE626" s="5" t="n">
        <v>18.27</v>
      </c>
      <c r="AF626" s="5" t="n">
        <v>4.278</v>
      </c>
      <c r="AG626" s="5" t="n">
        <v>0</v>
      </c>
      <c r="AH626" s="5" t="n">
        <v>18.27</v>
      </c>
      <c r="AI626" s="5" t="n">
        <v>0</v>
      </c>
      <c r="AJ626" s="5" t="n">
        <v>1</v>
      </c>
      <c r="AK626" s="5" t="n">
        <v>25.13</v>
      </c>
      <c r="AL626" s="5" t="n">
        <v>13.503</v>
      </c>
      <c r="AM626" s="5" t="n">
        <v>0</v>
      </c>
      <c r="AN626" s="5" t="n">
        <v>27.643</v>
      </c>
      <c r="AO626" s="5" t="n">
        <v>0.1</v>
      </c>
      <c r="AP626" s="5" t="n">
        <v>1</v>
      </c>
      <c r="AQ626" s="5" t="n">
        <v>0.649</v>
      </c>
      <c r="AR626" s="5" t="n">
        <v>0.114</v>
      </c>
      <c r="AS626" s="5" t="n">
        <v>0.237</v>
      </c>
      <c r="AT626" s="5" t="n">
        <v>0.886</v>
      </c>
      <c r="AU626" s="5" t="n">
        <v>0</v>
      </c>
      <c r="AV626" s="5" t="n">
        <v>1</v>
      </c>
      <c r="AW626" s="5" t="n">
        <v>0.577</v>
      </c>
      <c r="AX626" s="5" t="n">
        <v>0.114</v>
      </c>
      <c r="AY626" s="5" t="n">
        <v>0.224</v>
      </c>
      <c r="AZ626" s="5" t="n">
        <v>0.801</v>
      </c>
      <c r="BA626" s="5" t="n">
        <v>0</v>
      </c>
      <c r="BB626" s="5" t="n">
        <v>1</v>
      </c>
      <c r="BC626" s="5" t="n">
        <v>0.458</v>
      </c>
      <c r="BD626" s="5" t="n">
        <v>0.114</v>
      </c>
      <c r="BE626" s="5" t="n">
        <v>0.089</v>
      </c>
      <c r="BF626" s="5" t="n">
        <v>0.547</v>
      </c>
      <c r="BG626" s="5" t="n">
        <v>0</v>
      </c>
      <c r="BH626" s="5" t="n">
        <v>1</v>
      </c>
      <c r="BI626" s="5" t="n">
        <v>0.491</v>
      </c>
      <c r="BJ626" s="5" t="n">
        <v>0.114</v>
      </c>
      <c r="BK626" s="5" t="n">
        <v>0.55</v>
      </c>
      <c r="BL626" s="5" t="n">
        <v>1.041</v>
      </c>
      <c r="BM626" s="5" t="n">
        <v>0</v>
      </c>
      <c r="BN626" s="5" t="n">
        <v>1</v>
      </c>
      <c r="BO626" s="5" t="n">
        <v>0</v>
      </c>
      <c r="BP626" s="5" t="n">
        <v>0</v>
      </c>
      <c r="BQ626" s="5" t="n">
        <v>0.061</v>
      </c>
      <c r="BR626" s="5" t="n">
        <v>0</v>
      </c>
      <c r="BS626" s="5" t="n">
        <v>0.833</v>
      </c>
      <c r="BT626" s="5" t="n">
        <v>0</v>
      </c>
      <c r="BU626" s="5" t="n">
        <v>0</v>
      </c>
      <c r="BV626" s="5" t="n">
        <v>0.057</v>
      </c>
      <c r="BW626" s="5" t="n">
        <v>0.1</v>
      </c>
      <c r="BX626" s="5" t="n">
        <v>0.833</v>
      </c>
      <c r="BY626" s="5" t="n">
        <v>11.787</v>
      </c>
      <c r="BZ626" s="5" t="n">
        <v>0</v>
      </c>
      <c r="CA626" s="5" t="n">
        <v>11.787</v>
      </c>
      <c r="CB626" s="5" t="n">
        <v>0</v>
      </c>
      <c r="CC626" s="5" t="n">
        <v>78.125</v>
      </c>
      <c r="CD626" s="5" t="n">
        <v>7.95</v>
      </c>
      <c r="CE626" s="5" t="n">
        <v>78.56399999999999</v>
      </c>
      <c r="CF626" s="5" t="n">
        <v>172.358</v>
      </c>
      <c r="CG626" s="5" t="n">
        <v>0.1</v>
      </c>
      <c r="CH626" s="5" t="n">
        <v>1</v>
      </c>
      <c r="CI626" s="5" t="n">
        <v>0</v>
      </c>
      <c r="CJ626" s="5" t="n">
        <v>0</v>
      </c>
      <c r="CK626" s="5" t="n">
        <v>0</v>
      </c>
      <c r="CL626" s="5" t="n">
        <v>0</v>
      </c>
      <c r="CM626" s="5" t="n">
        <v>0</v>
      </c>
      <c r="CN626" s="5" t="n">
        <v>0</v>
      </c>
      <c r="CO626" s="5" t="n">
        <v>0</v>
      </c>
      <c r="CP626" s="5" t="n">
        <v>0</v>
      </c>
      <c r="CQ626" s="5" t="n">
        <v>1.198</v>
      </c>
      <c r="CR626" s="5" t="n">
        <v>0</v>
      </c>
      <c r="CS626" s="5" t="n">
        <v>4.776</v>
      </c>
      <c r="CT626" s="5" t="n">
        <v>4.753</v>
      </c>
      <c r="CU626" s="5" t="n">
        <v>15.983</v>
      </c>
    </row>
    <row r="627">
      <c r="A627" s="5" t="inlineStr">
        <is>
          <t>PRY2022</t>
        </is>
      </c>
      <c r="B627" s="5" t="inlineStr">
        <is>
          <t>PRY</t>
        </is>
      </c>
      <c r="C627" s="5" t="inlineStr">
        <is>
          <t>PRY</t>
        </is>
      </c>
      <c r="D627" s="5" t="inlineStr">
        <is>
          <t>Paraguay</t>
        </is>
      </c>
      <c r="E627" s="5" t="n">
        <v>2022</v>
      </c>
      <c r="F627" s="5" t="n">
        <v>0.1</v>
      </c>
      <c r="G627" s="5" t="n">
        <v>11.72</v>
      </c>
      <c r="H627" s="5" t="n">
        <v>1.235</v>
      </c>
      <c r="I627" s="5" t="n">
        <v>0</v>
      </c>
      <c r="J627" s="5" t="n">
        <v>11.72</v>
      </c>
      <c r="K627" s="5" t="n">
        <v>0</v>
      </c>
      <c r="L627" s="5" t="n">
        <v>1</v>
      </c>
      <c r="M627" s="5" t="n">
        <v>9.782999999999999</v>
      </c>
      <c r="N627" s="5" t="n">
        <v>3.704</v>
      </c>
      <c r="O627" s="5" t="n">
        <v>0</v>
      </c>
      <c r="P627" s="5" t="n">
        <v>9.782999999999999</v>
      </c>
      <c r="Q627" s="5" t="n">
        <v>0</v>
      </c>
      <c r="R627" s="5" t="n">
        <v>1</v>
      </c>
      <c r="S627" s="5" t="n">
        <v>17.893</v>
      </c>
      <c r="T627" s="5" t="n">
        <v>7.408</v>
      </c>
      <c r="U627" s="5" t="n">
        <v>0.132</v>
      </c>
      <c r="V627" s="5" t="n">
        <v>19.683</v>
      </c>
      <c r="W627" s="5" t="n">
        <v>0.1</v>
      </c>
      <c r="X627" s="5" t="n">
        <v>1</v>
      </c>
      <c r="Y627" s="5" t="n">
        <v>30.728</v>
      </c>
      <c r="Z627" s="5" t="n">
        <v>4.133</v>
      </c>
      <c r="AA627" s="5" t="n">
        <v>0</v>
      </c>
      <c r="AB627" s="5" t="n">
        <v>30.728</v>
      </c>
      <c r="AC627" s="5" t="n">
        <v>0</v>
      </c>
      <c r="AD627" s="5" t="n">
        <v>1</v>
      </c>
      <c r="AE627" s="5" t="n">
        <v>31.963</v>
      </c>
      <c r="AF627" s="5" t="n">
        <v>7.485</v>
      </c>
      <c r="AG627" s="5" t="n">
        <v>0</v>
      </c>
      <c r="AH627" s="5" t="n">
        <v>31.963</v>
      </c>
      <c r="AI627" s="5" t="n">
        <v>0</v>
      </c>
      <c r="AJ627" s="5" t="n">
        <v>1</v>
      </c>
      <c r="AK627" s="5" t="n">
        <v>39.371</v>
      </c>
      <c r="AL627" s="5" t="n">
        <v>21.155</v>
      </c>
      <c r="AM627" s="5" t="n">
        <v>0.291</v>
      </c>
      <c r="AN627" s="5" t="n">
        <v>43.308</v>
      </c>
      <c r="AO627" s="5" t="n">
        <v>0.1</v>
      </c>
      <c r="AP627" s="5" t="n">
        <v>1</v>
      </c>
      <c r="AQ627" s="5" t="n">
        <v>0.896</v>
      </c>
      <c r="AR627" s="5" t="n">
        <v>0.123</v>
      </c>
      <c r="AS627" s="5" t="n">
        <v>0.211</v>
      </c>
      <c r="AT627" s="5" t="n">
        <v>1.107</v>
      </c>
      <c r="AU627" s="5" t="n">
        <v>0</v>
      </c>
      <c r="AV627" s="5" t="n">
        <v>1</v>
      </c>
      <c r="AW627" s="5" t="n">
        <v>0.89</v>
      </c>
      <c r="AX627" s="5" t="n">
        <v>0.123</v>
      </c>
      <c r="AY627" s="5" t="n">
        <v>0.149</v>
      </c>
      <c r="AZ627" s="5" t="n">
        <v>1.039</v>
      </c>
      <c r="BA627" s="5" t="n">
        <v>0</v>
      </c>
      <c r="BB627" s="5" t="n">
        <v>1</v>
      </c>
      <c r="BC627" s="5" t="n">
        <v>0.62</v>
      </c>
      <c r="BD627" s="5" t="n">
        <v>0.123</v>
      </c>
      <c r="BE627" s="5" t="n">
        <v>0.096</v>
      </c>
      <c r="BF627" s="5" t="n">
        <v>0.716</v>
      </c>
      <c r="BG627" s="5" t="n">
        <v>0</v>
      </c>
      <c r="BH627" s="5" t="n">
        <v>1</v>
      </c>
      <c r="BI627" s="5" t="n">
        <v>0.608</v>
      </c>
      <c r="BJ627" s="5" t="n">
        <v>0.123</v>
      </c>
      <c r="BK627" s="5" t="n">
        <v>0.594</v>
      </c>
      <c r="BL627" s="5" t="n">
        <v>1.201</v>
      </c>
      <c r="BM627" s="5" t="n">
        <v>0</v>
      </c>
      <c r="BN627" s="5" t="n">
        <v>1</v>
      </c>
      <c r="BO627" s="5" t="n">
        <v>0</v>
      </c>
      <c r="BP627" s="5" t="n">
        <v>0</v>
      </c>
      <c r="BQ627" s="5" t="n">
        <v>0.04</v>
      </c>
      <c r="BR627" s="5" t="n">
        <v>0</v>
      </c>
      <c r="BS627" s="5" t="n">
        <v>0.833</v>
      </c>
      <c r="BT627" s="5" t="n">
        <v>0</v>
      </c>
      <c r="BU627" s="5" t="n">
        <v>0</v>
      </c>
      <c r="BV627" s="5" t="n">
        <v>0.034</v>
      </c>
      <c r="BW627" s="5" t="n">
        <v>0.1</v>
      </c>
      <c r="BX627" s="5" t="n">
        <v>0.833</v>
      </c>
      <c r="BY627" s="5" t="n">
        <v>12.729</v>
      </c>
      <c r="BZ627" s="5" t="n">
        <v>0</v>
      </c>
      <c r="CA627" s="5" t="n">
        <v>12.729</v>
      </c>
      <c r="CB627" s="5" t="n">
        <v>0</v>
      </c>
      <c r="CC627" s="5" t="n">
        <v>97.90000000000001</v>
      </c>
      <c r="CD627" s="5" t="n">
        <v>7.95</v>
      </c>
      <c r="CE627" s="5" t="n">
        <v>84.95699999999999</v>
      </c>
      <c r="CF627" s="5" t="n">
        <v>199.665</v>
      </c>
      <c r="CG627" s="5" t="n">
        <v>0.1</v>
      </c>
      <c r="CH627" s="5" t="n">
        <v>1</v>
      </c>
      <c r="CI627" s="5" t="n">
        <v>0</v>
      </c>
      <c r="CJ627" s="5" t="n">
        <v>0</v>
      </c>
      <c r="CK627" s="5" t="n">
        <v>0</v>
      </c>
      <c r="CL627" s="5" t="n">
        <v>0</v>
      </c>
      <c r="CM627" s="5" t="n">
        <v>0</v>
      </c>
      <c r="CN627" s="5" t="n">
        <v>0</v>
      </c>
      <c r="CO627" s="5" t="n">
        <v>0</v>
      </c>
      <c r="CP627" s="5" t="n">
        <v>0</v>
      </c>
      <c r="CQ627" s="5" t="n">
        <v>1.294</v>
      </c>
      <c r="CR627" s="5" t="n">
        <v>0</v>
      </c>
      <c r="CS627" s="5" t="n">
        <v>5.158</v>
      </c>
      <c r="CT627" s="5" t="n">
        <v>10.485</v>
      </c>
      <c r="CU627" s="5" t="n">
        <v>29.494</v>
      </c>
    </row>
    <row r="628">
      <c r="A628" s="5" t="inlineStr">
        <is>
          <t>PRY2023</t>
        </is>
      </c>
      <c r="B628" s="5" t="inlineStr">
        <is>
          <t>PRY</t>
        </is>
      </c>
      <c r="C628" s="5" t="inlineStr">
        <is>
          <t>PRY</t>
        </is>
      </c>
      <c r="D628" s="5" t="inlineStr">
        <is>
          <t>Paraguay</t>
        </is>
      </c>
      <c r="E628" s="5" t="n">
        <v>2023</v>
      </c>
      <c r="F628" s="5" t="n">
        <v>0.1</v>
      </c>
      <c r="G628" s="5" t="n">
        <v>6.147</v>
      </c>
      <c r="H628" s="5" t="n">
        <v>1.286</v>
      </c>
      <c r="I628" s="5" t="n">
        <v>0</v>
      </c>
      <c r="J628" s="5" t="n">
        <v>6.147</v>
      </c>
      <c r="K628" s="5" t="n">
        <v>0</v>
      </c>
      <c r="L628" s="5" t="n">
        <v>1</v>
      </c>
      <c r="M628" s="5" t="n">
        <v>7.886</v>
      </c>
      <c r="N628" s="5" t="n">
        <v>3.857</v>
      </c>
      <c r="O628" s="5" t="n">
        <v>0</v>
      </c>
      <c r="P628" s="5" t="n">
        <v>7.886</v>
      </c>
      <c r="Q628" s="5" t="n">
        <v>0</v>
      </c>
      <c r="R628" s="5" t="n">
        <v>1</v>
      </c>
      <c r="S628" s="5" t="n">
        <v>12.575</v>
      </c>
      <c r="T628" s="5" t="n">
        <v>7.714</v>
      </c>
      <c r="U628" s="5" t="n">
        <v>0.139</v>
      </c>
      <c r="V628" s="5" t="n">
        <v>13.833</v>
      </c>
      <c r="W628" s="5" t="n">
        <v>0.1</v>
      </c>
      <c r="X628" s="5" t="n">
        <v>1</v>
      </c>
      <c r="Y628" s="5" t="n">
        <v>12.478</v>
      </c>
      <c r="Z628" s="5" t="n">
        <v>1.678</v>
      </c>
      <c r="AA628" s="5" t="n">
        <v>0</v>
      </c>
      <c r="AB628" s="5" t="n">
        <v>12.478</v>
      </c>
      <c r="AC628" s="5" t="n">
        <v>0</v>
      </c>
      <c r="AD628" s="5" t="n">
        <v>1</v>
      </c>
      <c r="AE628" s="5" t="n">
        <v>13.763</v>
      </c>
      <c r="AF628" s="5" t="n">
        <v>3.223</v>
      </c>
      <c r="AG628" s="5" t="n">
        <v>0</v>
      </c>
      <c r="AH628" s="5" t="n">
        <v>13.763</v>
      </c>
      <c r="AI628" s="5" t="n">
        <v>0</v>
      </c>
      <c r="AJ628" s="5" t="n">
        <v>1</v>
      </c>
      <c r="AK628" s="5" t="n">
        <v>21.477</v>
      </c>
      <c r="AL628" s="5" t="n">
        <v>11.54</v>
      </c>
      <c r="AM628" s="5" t="n">
        <v>0.238</v>
      </c>
      <c r="AN628" s="5" t="n">
        <v>23.625</v>
      </c>
      <c r="AO628" s="5" t="n">
        <v>0.1</v>
      </c>
      <c r="AP628" s="5" t="n">
        <v>1</v>
      </c>
      <c r="AQ628" s="5" t="n">
        <v>0.791</v>
      </c>
      <c r="AR628" s="5" t="n">
        <v>0.129</v>
      </c>
      <c r="AS628" s="5" t="n">
        <v>0.124</v>
      </c>
      <c r="AT628" s="5" t="n">
        <v>0.915</v>
      </c>
      <c r="AU628" s="5" t="n">
        <v>0</v>
      </c>
      <c r="AV628" s="5" t="n">
        <v>1</v>
      </c>
      <c r="AW628" s="5" t="n">
        <v>0.618</v>
      </c>
      <c r="AX628" s="5" t="n">
        <v>0.129</v>
      </c>
      <c r="AY628" s="5" t="n">
        <v>0.442</v>
      </c>
      <c r="AZ628" s="5" t="n">
        <v>1.06</v>
      </c>
      <c r="BA628" s="5" t="n">
        <v>0</v>
      </c>
      <c r="BB628" s="5" t="n">
        <v>1</v>
      </c>
      <c r="BC628" s="5" t="n">
        <v>0.554</v>
      </c>
      <c r="BD628" s="5" t="n">
        <v>0.129</v>
      </c>
      <c r="BE628" s="5" t="n">
        <v>0.1</v>
      </c>
      <c r="BF628" s="5" t="n">
        <v>0.655</v>
      </c>
      <c r="BG628" s="5" t="n">
        <v>0</v>
      </c>
      <c r="BH628" s="5" t="n">
        <v>1</v>
      </c>
      <c r="BI628" s="5" t="n">
        <v>0.5570000000000001</v>
      </c>
      <c r="BJ628" s="5" t="n">
        <v>0.129</v>
      </c>
      <c r="BK628" s="5" t="n">
        <v>0.618</v>
      </c>
      <c r="BL628" s="5" t="n">
        <v>1.176</v>
      </c>
      <c r="BM628" s="5" t="n">
        <v>0</v>
      </c>
      <c r="BN628" s="5" t="n">
        <v>1</v>
      </c>
      <c r="BO628" s="5" t="n">
        <v>0</v>
      </c>
      <c r="BP628" s="5" t="n">
        <v>0</v>
      </c>
      <c r="BQ628" s="5" t="n">
        <v>0.04</v>
      </c>
      <c r="BR628" s="5" t="n">
        <v>0</v>
      </c>
      <c r="BS628" s="5" t="n">
        <v>0.833</v>
      </c>
      <c r="BT628" s="5" t="n">
        <v>0</v>
      </c>
      <c r="BU628" s="5" t="n">
        <v>0</v>
      </c>
      <c r="BV628" s="5" t="n">
        <v>0.035</v>
      </c>
      <c r="BW628" s="5" t="n">
        <v>0.1</v>
      </c>
      <c r="BX628" s="5" t="n">
        <v>0.833</v>
      </c>
      <c r="BY628" s="5" t="n">
        <v>13.254</v>
      </c>
      <c r="BZ628" s="5" t="n">
        <v>0</v>
      </c>
      <c r="CA628" s="5" t="n">
        <v>13.254</v>
      </c>
      <c r="CB628" s="5" t="n">
        <v>0</v>
      </c>
      <c r="CC628" s="5" t="n">
        <v>83.248</v>
      </c>
      <c r="CD628" s="5" t="n">
        <v>7.95</v>
      </c>
      <c r="CE628" s="5" t="n">
        <v>90.669</v>
      </c>
      <c r="CF628" s="5" t="n">
        <v>189.213</v>
      </c>
      <c r="CG628" s="5" t="n">
        <v>0.1</v>
      </c>
      <c r="CH628" s="5" t="n">
        <v>1</v>
      </c>
      <c r="CI628" s="5" t="n">
        <v>0</v>
      </c>
      <c r="CJ628" s="5" t="n">
        <v>0</v>
      </c>
      <c r="CK628" s="5" t="n">
        <v>0</v>
      </c>
      <c r="CL628" s="5" t="n">
        <v>0</v>
      </c>
      <c r="CM628" s="5" t="n">
        <v>0</v>
      </c>
      <c r="CN628" s="5" t="n">
        <v>0</v>
      </c>
      <c r="CO628" s="5" t="n">
        <v>0</v>
      </c>
      <c r="CP628" s="5" t="n">
        <v>0</v>
      </c>
      <c r="CQ628" s="5" t="n">
        <v>1.348</v>
      </c>
      <c r="CR628" s="5" t="n">
        <v>0</v>
      </c>
      <c r="CS628" s="5" t="n">
        <v>5.37</v>
      </c>
      <c r="CT628" s="5" t="n">
        <v>4.861</v>
      </c>
      <c r="CU628" s="5" t="n">
        <v>11.192</v>
      </c>
    </row>
    <row r="629">
      <c r="A629" s="5" t="inlineStr">
        <is>
          <t>PRY2024</t>
        </is>
      </c>
      <c r="B629" s="5" t="inlineStr">
        <is>
          <t>PRY</t>
        </is>
      </c>
      <c r="C629" s="5" t="inlineStr">
        <is>
          <t>PRY</t>
        </is>
      </c>
      <c r="D629" s="5" t="inlineStr">
        <is>
          <t>Paraguay</t>
        </is>
      </c>
      <c r="E629" s="5" t="n">
        <v>2024</v>
      </c>
      <c r="F629" s="5" t="n">
        <v>0.1</v>
      </c>
      <c r="G629" s="5" t="n">
        <v>5.575</v>
      </c>
      <c r="H629" s="5" t="n">
        <v>1.324</v>
      </c>
      <c r="I629" s="5" t="n">
        <v>0</v>
      </c>
      <c r="J629" s="5" t="n">
        <v>5.575</v>
      </c>
      <c r="K629" s="5" t="n">
        <v>0</v>
      </c>
      <c r="L629" s="5" t="n">
        <v>1</v>
      </c>
      <c r="M629" s="5" t="n">
        <v>7.124</v>
      </c>
      <c r="N629" s="5" t="n">
        <v>3.971</v>
      </c>
      <c r="O629" s="5" t="n">
        <v>0</v>
      </c>
      <c r="P629" s="5" t="n">
        <v>7.124</v>
      </c>
      <c r="Q629" s="5" t="n">
        <v>0</v>
      </c>
      <c r="R629" s="5" t="n">
        <v>1</v>
      </c>
      <c r="S629" s="5" t="n">
        <v>12.193</v>
      </c>
      <c r="T629" s="5" t="n">
        <v>7.942</v>
      </c>
      <c r="U629" s="5" t="n">
        <v>0.166</v>
      </c>
      <c r="V629" s="5" t="n">
        <v>13.412</v>
      </c>
      <c r="W629" s="5" t="n">
        <v>0.1</v>
      </c>
      <c r="X629" s="5" t="n">
        <v>1</v>
      </c>
      <c r="Y629" s="5" t="n">
        <v>11.447</v>
      </c>
      <c r="Z629" s="5" t="n">
        <v>1.54</v>
      </c>
      <c r="AA629" s="5" t="n">
        <v>0</v>
      </c>
      <c r="AB629" s="5" t="n">
        <v>11.447</v>
      </c>
      <c r="AC629" s="5" t="n">
        <v>0</v>
      </c>
      <c r="AD629" s="5" t="n">
        <v>1</v>
      </c>
      <c r="AE629" s="5" t="n">
        <v>12.771</v>
      </c>
      <c r="AF629" s="5" t="n">
        <v>2.991</v>
      </c>
      <c r="AG629" s="5" t="n">
        <v>0</v>
      </c>
      <c r="AH629" s="5" t="n">
        <v>12.771</v>
      </c>
      <c r="AI629" s="5" t="n">
        <v>0</v>
      </c>
      <c r="AJ629" s="5" t="n">
        <v>1</v>
      </c>
      <c r="AK629" s="5" t="n">
        <v>20.712</v>
      </c>
      <c r="AL629" s="5" t="n">
        <v>11.129</v>
      </c>
      <c r="AM629" s="5" t="n">
        <v>0.282</v>
      </c>
      <c r="AN629" s="5" t="n">
        <v>22.784</v>
      </c>
      <c r="AO629" s="5" t="n">
        <v>0.1</v>
      </c>
      <c r="AP629" s="5" t="n">
        <v>1</v>
      </c>
      <c r="AQ629" s="5" t="n">
        <v>0.756</v>
      </c>
      <c r="AR629" s="5" t="n">
        <v>0.132</v>
      </c>
      <c r="AS629" s="5" t="n">
        <v>-0.024</v>
      </c>
      <c r="AT629" s="5" t="n">
        <v>0.732</v>
      </c>
      <c r="AU629" s="5" t="n">
        <v>0</v>
      </c>
      <c r="AV629" s="5" t="n">
        <v>1</v>
      </c>
      <c r="AW629" s="5" t="n">
        <v>0.655</v>
      </c>
      <c r="AX629" s="5" t="n">
        <v>0.132</v>
      </c>
      <c r="AY629" s="5" t="n">
        <v>0.362</v>
      </c>
      <c r="AZ629" s="5" t="n">
        <v>1.017</v>
      </c>
      <c r="BA629" s="5" t="n">
        <v>0</v>
      </c>
      <c r="BB629" s="5" t="n">
        <v>1</v>
      </c>
      <c r="BC629" s="5" t="n">
        <v>0.534</v>
      </c>
      <c r="BD629" s="5" t="n">
        <v>0.132</v>
      </c>
      <c r="BE629" s="5" t="n">
        <v>0.103</v>
      </c>
      <c r="BF629" s="5" t="n">
        <v>0.637</v>
      </c>
      <c r="BG629" s="5" t="n">
        <v>0</v>
      </c>
      <c r="BH629" s="5" t="n">
        <v>1</v>
      </c>
      <c r="BI629" s="5" t="n">
        <v>0.5679999999999999</v>
      </c>
      <c r="BJ629" s="5" t="n">
        <v>0.132</v>
      </c>
      <c r="BK629" s="5" t="n">
        <v>0.637</v>
      </c>
      <c r="BL629" s="5" t="n">
        <v>1.204</v>
      </c>
      <c r="BM629" s="5" t="n">
        <v>0</v>
      </c>
      <c r="BN629" s="5" t="n">
        <v>1</v>
      </c>
      <c r="BO629" s="5" t="n">
        <v>0</v>
      </c>
      <c r="BP629" s="5" t="n">
        <v>0</v>
      </c>
      <c r="BQ629" s="5" t="n">
        <v>0.041</v>
      </c>
      <c r="BR629" s="5" t="n">
        <v>0</v>
      </c>
      <c r="BS629" s="5" t="n">
        <v>0.833</v>
      </c>
      <c r="BT629" s="5" t="n">
        <v>0</v>
      </c>
      <c r="BU629" s="5" t="n">
        <v>0</v>
      </c>
      <c r="BV629" s="5" t="n">
        <v>0.046</v>
      </c>
      <c r="BW629" s="5" t="n">
        <v>0.1</v>
      </c>
      <c r="BX629" s="5" t="n">
        <v>0.833</v>
      </c>
      <c r="BY629" s="5" t="n">
        <v>13.646</v>
      </c>
      <c r="BZ629" s="5" t="n">
        <v>0</v>
      </c>
      <c r="CA629" s="5" t="n">
        <v>13.646</v>
      </c>
      <c r="CB629" s="5" t="n">
        <v>0</v>
      </c>
      <c r="CC629" s="5" t="n">
        <v>82.58799999999999</v>
      </c>
      <c r="CD629" s="5" t="n">
        <v>7.95</v>
      </c>
      <c r="CE629" s="5" t="n">
        <v>94.041</v>
      </c>
      <c r="CF629" s="5" t="n">
        <v>191.681</v>
      </c>
      <c r="CG629" s="5" t="n">
        <v>0.1</v>
      </c>
      <c r="CH629" s="5" t="n">
        <v>1</v>
      </c>
      <c r="CI629" s="5" t="n">
        <v>0</v>
      </c>
      <c r="CJ629" s="5" t="n">
        <v>0</v>
      </c>
      <c r="CK629" s="5" t="n">
        <v>0</v>
      </c>
      <c r="CL629" s="5" t="n">
        <v>0</v>
      </c>
      <c r="CM629" s="5" t="n">
        <v>0</v>
      </c>
      <c r="CN629" s="5" t="n">
        <v>0</v>
      </c>
      <c r="CO629" s="5" t="n">
        <v>0</v>
      </c>
      <c r="CP629" s="5" t="n">
        <v>0</v>
      </c>
      <c r="CQ629" s="5" t="n">
        <v>1.387</v>
      </c>
      <c r="CR629" s="5" t="n">
        <v>0</v>
      </c>
      <c r="CS629" s="5" t="n">
        <v>5.529</v>
      </c>
      <c r="CT629" s="5" t="n">
        <v>4.251</v>
      </c>
      <c r="CU629" s="5" t="n">
        <v>10.123</v>
      </c>
    </row>
    <row r="630">
      <c r="A630" s="5" t="inlineStr">
        <is>
          <t>PER2021</t>
        </is>
      </c>
      <c r="B630" s="5" t="inlineStr">
        <is>
          <t>PER</t>
        </is>
      </c>
      <c r="C630" s="5" t="inlineStr">
        <is>
          <t>PER</t>
        </is>
      </c>
      <c r="D630" s="5" t="inlineStr">
        <is>
          <t>Peru</t>
        </is>
      </c>
      <c r="E630" s="5" t="n">
        <v>2021</v>
      </c>
      <c r="F630" s="5" t="n">
        <v>0.18</v>
      </c>
      <c r="G630" s="5" t="n">
        <v>3.135</v>
      </c>
      <c r="H630" s="5" t="n">
        <v>0.761</v>
      </c>
      <c r="I630" s="5" t="n">
        <v>0.485</v>
      </c>
      <c r="J630" s="5" t="n">
        <v>3.62</v>
      </c>
      <c r="K630" s="5" t="n">
        <v>0</v>
      </c>
      <c r="L630" s="5" t="n">
        <v>1</v>
      </c>
      <c r="M630" s="5" t="n">
        <v>4.584</v>
      </c>
      <c r="N630" s="5" t="n">
        <v>2.282</v>
      </c>
      <c r="O630" s="5" t="n">
        <v>0.451</v>
      </c>
      <c r="P630" s="5" t="n">
        <v>5.035</v>
      </c>
      <c r="Q630" s="5" t="n">
        <v>0</v>
      </c>
      <c r="R630" s="5" t="n">
        <v>1</v>
      </c>
      <c r="S630" s="5" t="n">
        <v>6.938</v>
      </c>
      <c r="T630" s="5" t="n">
        <v>4.564</v>
      </c>
      <c r="U630" s="5" t="n">
        <v>0.485</v>
      </c>
      <c r="V630" s="5" t="n">
        <v>8.76</v>
      </c>
      <c r="W630" s="5" t="n">
        <v>0.18</v>
      </c>
      <c r="X630" s="5" t="n">
        <v>1</v>
      </c>
      <c r="Y630" s="5" t="n">
        <v>4.539</v>
      </c>
      <c r="Z630" s="5" t="n">
        <v>0.498</v>
      </c>
      <c r="AA630" s="5" t="n">
        <v>0</v>
      </c>
      <c r="AB630" s="5" t="n">
        <v>4.539</v>
      </c>
      <c r="AC630" s="5" t="n">
        <v>0</v>
      </c>
      <c r="AD630" s="5" t="n">
        <v>1</v>
      </c>
      <c r="AE630" s="5" t="n">
        <v>5.111</v>
      </c>
      <c r="AF630" s="5" t="n">
        <v>0.994</v>
      </c>
      <c r="AG630" s="5" t="n">
        <v>0</v>
      </c>
      <c r="AH630" s="5" t="n">
        <v>5.111</v>
      </c>
      <c r="AI630" s="5" t="n">
        <v>0</v>
      </c>
      <c r="AJ630" s="5" t="n">
        <v>1</v>
      </c>
      <c r="AK630" s="5" t="n">
        <v>8.541</v>
      </c>
      <c r="AL630" s="5" t="n">
        <v>4.029</v>
      </c>
      <c r="AM630" s="5" t="n">
        <v>0</v>
      </c>
      <c r="AN630" s="5" t="n">
        <v>10.078</v>
      </c>
      <c r="AO630" s="5" t="n">
        <v>0.18</v>
      </c>
      <c r="AP630" s="5" t="n">
        <v>1</v>
      </c>
      <c r="AQ630" s="5" t="n">
        <v>0.649</v>
      </c>
      <c r="AR630" s="5" t="n">
        <v>0.114</v>
      </c>
      <c r="AS630" s="5" t="n">
        <v>0.193</v>
      </c>
      <c r="AT630" s="5" t="n">
        <v>0.993</v>
      </c>
      <c r="AU630" s="5" t="n">
        <v>0.18</v>
      </c>
      <c r="AV630" s="5" t="n">
        <v>1</v>
      </c>
      <c r="AW630" s="5" t="n">
        <v>0.577</v>
      </c>
      <c r="AX630" s="5" t="n">
        <v>0.114</v>
      </c>
      <c r="AY630" s="5" t="n">
        <v>0.256</v>
      </c>
      <c r="AZ630" s="5" t="n">
        <v>0.983</v>
      </c>
      <c r="BA630" s="5" t="n">
        <v>0.18</v>
      </c>
      <c r="BB630" s="5" t="n">
        <v>1</v>
      </c>
      <c r="BC630" s="5" t="n">
        <v>0.458</v>
      </c>
      <c r="BD630" s="5" t="n">
        <v>0.114</v>
      </c>
      <c r="BE630" s="5" t="n">
        <v>0.08599999999999999</v>
      </c>
      <c r="BF630" s="5" t="n">
        <v>0.642</v>
      </c>
      <c r="BG630" s="5" t="n">
        <v>0.18</v>
      </c>
      <c r="BH630" s="5" t="n">
        <v>1</v>
      </c>
      <c r="BI630" s="5" t="n">
        <v>0.491</v>
      </c>
      <c r="BJ630" s="5" t="n">
        <v>0.114</v>
      </c>
      <c r="BK630" s="5" t="n">
        <v>0.336</v>
      </c>
      <c r="BL630" s="5" t="n">
        <v>0.976</v>
      </c>
      <c r="BM630" s="5" t="n">
        <v>0.18</v>
      </c>
      <c r="BN630" s="5" t="n">
        <v>1</v>
      </c>
      <c r="BO630" s="5" t="n">
        <v>0</v>
      </c>
      <c r="BP630" s="5" t="n">
        <v>0</v>
      </c>
      <c r="BQ630" s="5" t="n">
        <v>0.091</v>
      </c>
      <c r="BR630" s="5" t="n">
        <v>0</v>
      </c>
      <c r="BS630" s="5" t="n">
        <v>1</v>
      </c>
      <c r="BT630" s="5" t="n">
        <v>0</v>
      </c>
      <c r="BU630" s="5" t="n">
        <v>0</v>
      </c>
      <c r="BV630" s="5" t="n">
        <v>0.153</v>
      </c>
      <c r="BW630" s="5" t="n">
        <v>0.18</v>
      </c>
      <c r="BX630" s="5" t="n">
        <v>0.833</v>
      </c>
      <c r="BY630" s="5" t="n">
        <v>11.787</v>
      </c>
      <c r="BZ630" s="5" t="n">
        <v>0</v>
      </c>
      <c r="CA630" s="5" t="n">
        <v>11.787</v>
      </c>
      <c r="CB630" s="5" t="n">
        <v>0</v>
      </c>
      <c r="CC630" s="5" t="n">
        <v>78.125</v>
      </c>
      <c r="CD630" s="5" t="n">
        <v>7.95</v>
      </c>
      <c r="CE630" s="5" t="n">
        <v>21.472</v>
      </c>
      <c r="CF630" s="5" t="n">
        <v>117.525</v>
      </c>
      <c r="CG630" s="5" t="n">
        <v>0.18</v>
      </c>
      <c r="CH630" s="5" t="n">
        <v>1</v>
      </c>
      <c r="CI630" s="5" t="n">
        <v>0</v>
      </c>
      <c r="CJ630" s="5" t="n">
        <v>0</v>
      </c>
      <c r="CK630" s="5" t="n">
        <v>0</v>
      </c>
      <c r="CL630" s="5" t="n">
        <v>0</v>
      </c>
      <c r="CM630" s="5" t="n">
        <v>0</v>
      </c>
      <c r="CN630" s="5" t="n">
        <v>0</v>
      </c>
      <c r="CO630" s="5" t="n">
        <v>0</v>
      </c>
      <c r="CP630" s="5" t="n">
        <v>0.669</v>
      </c>
      <c r="CQ630" s="5" t="n">
        <v>1.198</v>
      </c>
      <c r="CR630" s="5" t="n">
        <v>1</v>
      </c>
      <c r="CS630" s="5" t="n">
        <v>3.967</v>
      </c>
      <c r="CT630" s="5" t="n">
        <v>4.753</v>
      </c>
      <c r="CU630" s="5" t="n">
        <v>14.129</v>
      </c>
    </row>
    <row r="631">
      <c r="A631" s="5" t="inlineStr">
        <is>
          <t>PER2022</t>
        </is>
      </c>
      <c r="B631" s="5" t="inlineStr">
        <is>
          <t>PER</t>
        </is>
      </c>
      <c r="C631" s="5" t="inlineStr">
        <is>
          <t>PER</t>
        </is>
      </c>
      <c r="D631" s="5" t="inlineStr">
        <is>
          <t>Peru</t>
        </is>
      </c>
      <c r="E631" s="5" t="n">
        <v>2022</v>
      </c>
      <c r="F631" s="5" t="n">
        <v>0.18</v>
      </c>
      <c r="G631" s="5" t="n">
        <v>6.429</v>
      </c>
      <c r="H631" s="5" t="n">
        <v>0.902</v>
      </c>
      <c r="I631" s="5" t="n">
        <v>0.494</v>
      </c>
      <c r="J631" s="5" t="n">
        <v>6.923</v>
      </c>
      <c r="K631" s="5" t="n">
        <v>0</v>
      </c>
      <c r="L631" s="5" t="n">
        <v>1</v>
      </c>
      <c r="M631" s="5" t="n">
        <v>6.203</v>
      </c>
      <c r="N631" s="5" t="n">
        <v>2.705</v>
      </c>
      <c r="O631" s="5" t="n">
        <v>0.476</v>
      </c>
      <c r="P631" s="5" t="n">
        <v>6.678</v>
      </c>
      <c r="Q631" s="5" t="n">
        <v>0</v>
      </c>
      <c r="R631" s="5" t="n">
        <v>1</v>
      </c>
      <c r="S631" s="5" t="n">
        <v>10.937</v>
      </c>
      <c r="T631" s="5" t="n">
        <v>5.41</v>
      </c>
      <c r="U631" s="5" t="n">
        <v>0.646</v>
      </c>
      <c r="V631" s="5" t="n">
        <v>13.489</v>
      </c>
      <c r="W631" s="5" t="n">
        <v>0.18</v>
      </c>
      <c r="X631" s="5" t="n">
        <v>1</v>
      </c>
      <c r="Y631" s="5" t="n">
        <v>4.902</v>
      </c>
      <c r="Z631" s="5" t="n">
        <v>0.538</v>
      </c>
      <c r="AA631" s="5" t="n">
        <v>0</v>
      </c>
      <c r="AB631" s="5" t="n">
        <v>4.902</v>
      </c>
      <c r="AC631" s="5" t="n">
        <v>0</v>
      </c>
      <c r="AD631" s="5" t="n">
        <v>1</v>
      </c>
      <c r="AE631" s="5" t="n">
        <v>5.519</v>
      </c>
      <c r="AF631" s="5" t="n">
        <v>1.073</v>
      </c>
      <c r="AG631" s="5" t="n">
        <v>0</v>
      </c>
      <c r="AH631" s="5" t="n">
        <v>5.519</v>
      </c>
      <c r="AI631" s="5" t="n">
        <v>0</v>
      </c>
      <c r="AJ631" s="5" t="n">
        <v>1</v>
      </c>
      <c r="AK631" s="5" t="n">
        <v>9.223000000000001</v>
      </c>
      <c r="AL631" s="5" t="n">
        <v>4.351</v>
      </c>
      <c r="AM631" s="5" t="n">
        <v>0.123</v>
      </c>
      <c r="AN631" s="5" t="n">
        <v>10.884</v>
      </c>
      <c r="AO631" s="5" t="n">
        <v>0.18</v>
      </c>
      <c r="AP631" s="5" t="n">
        <v>1</v>
      </c>
      <c r="AQ631" s="5" t="n">
        <v>0.896</v>
      </c>
      <c r="AR631" s="5" t="n">
        <v>0.123</v>
      </c>
      <c r="AS631" s="5" t="n">
        <v>0.234</v>
      </c>
      <c r="AT631" s="5" t="n">
        <v>1.333</v>
      </c>
      <c r="AU631" s="5" t="n">
        <v>0.18</v>
      </c>
      <c r="AV631" s="5" t="n">
        <v>1</v>
      </c>
      <c r="AW631" s="5" t="n">
        <v>0.89</v>
      </c>
      <c r="AX631" s="5" t="n">
        <v>0.123</v>
      </c>
      <c r="AY631" s="5" t="n">
        <v>0.141</v>
      </c>
      <c r="AZ631" s="5" t="n">
        <v>1.217</v>
      </c>
      <c r="BA631" s="5" t="n">
        <v>0.18</v>
      </c>
      <c r="BB631" s="5" t="n">
        <v>1</v>
      </c>
      <c r="BC631" s="5" t="n">
        <v>0.62</v>
      </c>
      <c r="BD631" s="5" t="n">
        <v>0.123</v>
      </c>
      <c r="BE631" s="5" t="n">
        <v>0.033</v>
      </c>
      <c r="BF631" s="5" t="n">
        <v>0.771</v>
      </c>
      <c r="BG631" s="5" t="n">
        <v>0.18</v>
      </c>
      <c r="BH631" s="5" t="n">
        <v>1</v>
      </c>
      <c r="BI631" s="5" t="n">
        <v>0.608</v>
      </c>
      <c r="BJ631" s="5" t="n">
        <v>0.123</v>
      </c>
      <c r="BK631" s="5" t="n">
        <v>0.364</v>
      </c>
      <c r="BL631" s="5" t="n">
        <v>1.131</v>
      </c>
      <c r="BM631" s="5" t="n">
        <v>0.18</v>
      </c>
      <c r="BN631" s="5" t="n">
        <v>1</v>
      </c>
      <c r="BO631" s="5" t="n">
        <v>0</v>
      </c>
      <c r="BP631" s="5" t="n">
        <v>0</v>
      </c>
      <c r="BQ631" s="5" t="n">
        <v>0.045</v>
      </c>
      <c r="BR631" s="5" t="n">
        <v>0</v>
      </c>
      <c r="BS631" s="5" t="n">
        <v>1</v>
      </c>
      <c r="BT631" s="5" t="n">
        <v>0</v>
      </c>
      <c r="BU631" s="5" t="n">
        <v>0</v>
      </c>
      <c r="BV631" s="5" t="n">
        <v>0.233</v>
      </c>
      <c r="BW631" s="5" t="n">
        <v>0.18</v>
      </c>
      <c r="BX631" s="5" t="n">
        <v>0.833</v>
      </c>
      <c r="BY631" s="5" t="n">
        <v>12.729</v>
      </c>
      <c r="BZ631" s="5" t="n">
        <v>0</v>
      </c>
      <c r="CA631" s="5" t="n">
        <v>12.729</v>
      </c>
      <c r="CB631" s="5" t="n">
        <v>0</v>
      </c>
      <c r="CC631" s="5" t="n">
        <v>97.90000000000001</v>
      </c>
      <c r="CD631" s="5" t="n">
        <v>7.95</v>
      </c>
      <c r="CE631" s="5" t="n">
        <v>35.826</v>
      </c>
      <c r="CF631" s="5" t="n">
        <v>157.797</v>
      </c>
      <c r="CG631" s="5" t="n">
        <v>0.18</v>
      </c>
      <c r="CH631" s="5" t="n">
        <v>1</v>
      </c>
      <c r="CI631" s="5" t="n">
        <v>0</v>
      </c>
      <c r="CJ631" s="5" t="n">
        <v>0</v>
      </c>
      <c r="CK631" s="5" t="n">
        <v>0</v>
      </c>
      <c r="CL631" s="5" t="n">
        <v>0</v>
      </c>
      <c r="CM631" s="5" t="n">
        <v>0</v>
      </c>
      <c r="CN631" s="5" t="n">
        <v>0</v>
      </c>
      <c r="CO631" s="5" t="n">
        <v>0</v>
      </c>
      <c r="CP631" s="5" t="n">
        <v>0.539</v>
      </c>
      <c r="CQ631" s="5" t="n">
        <v>1.294</v>
      </c>
      <c r="CR631" s="5" t="n">
        <v>1</v>
      </c>
      <c r="CS631" s="5" t="n">
        <v>4.285</v>
      </c>
      <c r="CT631" s="5" t="n">
        <v>10.485</v>
      </c>
      <c r="CU631" s="5" t="n">
        <v>28.059</v>
      </c>
    </row>
    <row r="632">
      <c r="A632" s="5" t="inlineStr">
        <is>
          <t>PER2023</t>
        </is>
      </c>
      <c r="B632" s="5" t="inlineStr">
        <is>
          <t>PER</t>
        </is>
      </c>
      <c r="C632" s="5" t="inlineStr">
        <is>
          <t>PER</t>
        </is>
      </c>
      <c r="D632" s="5" t="inlineStr">
        <is>
          <t>Peru</t>
        </is>
      </c>
      <c r="E632" s="5" t="n">
        <v>2023</v>
      </c>
      <c r="F632" s="5" t="n">
        <v>0.18</v>
      </c>
      <c r="G632" s="5" t="n">
        <v>3.901</v>
      </c>
      <c r="H632" s="5" t="n">
        <v>0.9379999999999999</v>
      </c>
      <c r="I632" s="5" t="n">
        <v>0.503</v>
      </c>
      <c r="J632" s="5" t="n">
        <v>4.404</v>
      </c>
      <c r="K632" s="5" t="n">
        <v>0</v>
      </c>
      <c r="L632" s="5" t="n">
        <v>1</v>
      </c>
      <c r="M632" s="5" t="n">
        <v>5.396</v>
      </c>
      <c r="N632" s="5" t="n">
        <v>2.815</v>
      </c>
      <c r="O632" s="5" t="n">
        <v>0.5</v>
      </c>
      <c r="P632" s="5" t="n">
        <v>5.896</v>
      </c>
      <c r="Q632" s="5" t="n">
        <v>0</v>
      </c>
      <c r="R632" s="5" t="n">
        <v>1</v>
      </c>
      <c r="S632" s="5" t="n">
        <v>8.593</v>
      </c>
      <c r="T632" s="5" t="n">
        <v>5.63</v>
      </c>
      <c r="U632" s="5" t="n">
        <v>0.6840000000000001</v>
      </c>
      <c r="V632" s="5" t="n">
        <v>10.734</v>
      </c>
      <c r="W632" s="5" t="n">
        <v>0.18</v>
      </c>
      <c r="X632" s="5" t="n">
        <v>1</v>
      </c>
      <c r="Y632" s="5" t="n">
        <v>5.104</v>
      </c>
      <c r="Z632" s="5" t="n">
        <v>0.5600000000000001</v>
      </c>
      <c r="AA632" s="5" t="n">
        <v>0</v>
      </c>
      <c r="AB632" s="5" t="n">
        <v>5.104</v>
      </c>
      <c r="AC632" s="5" t="n">
        <v>0</v>
      </c>
      <c r="AD632" s="5" t="n">
        <v>1</v>
      </c>
      <c r="AE632" s="5" t="n">
        <v>5.747</v>
      </c>
      <c r="AF632" s="5" t="n">
        <v>1.118</v>
      </c>
      <c r="AG632" s="5" t="n">
        <v>0</v>
      </c>
      <c r="AH632" s="5" t="n">
        <v>5.747</v>
      </c>
      <c r="AI632" s="5" t="n">
        <v>0</v>
      </c>
      <c r="AJ632" s="5" t="n">
        <v>1</v>
      </c>
      <c r="AK632" s="5" t="n">
        <v>9.603999999999999</v>
      </c>
      <c r="AL632" s="5" t="n">
        <v>4.53</v>
      </c>
      <c r="AM632" s="5" t="n">
        <v>0.191</v>
      </c>
      <c r="AN632" s="5" t="n">
        <v>11.333</v>
      </c>
      <c r="AO632" s="5" t="n">
        <v>0.18</v>
      </c>
      <c r="AP632" s="5" t="n">
        <v>1</v>
      </c>
      <c r="AQ632" s="5" t="n">
        <v>0.791</v>
      </c>
      <c r="AR632" s="5" t="n">
        <v>0.129</v>
      </c>
      <c r="AS632" s="5" t="n">
        <v>0.23</v>
      </c>
      <c r="AT632" s="5" t="n">
        <v>1.205</v>
      </c>
      <c r="AU632" s="5" t="n">
        <v>0.18</v>
      </c>
      <c r="AV632" s="5" t="n">
        <v>1</v>
      </c>
      <c r="AW632" s="5" t="n">
        <v>0.618</v>
      </c>
      <c r="AX632" s="5" t="n">
        <v>0.129</v>
      </c>
      <c r="AY632" s="5" t="n">
        <v>0.424</v>
      </c>
      <c r="AZ632" s="5" t="n">
        <v>1.23</v>
      </c>
      <c r="BA632" s="5" t="n">
        <v>0.18</v>
      </c>
      <c r="BB632" s="5" t="n">
        <v>1</v>
      </c>
      <c r="BC632" s="5" t="n">
        <v>0.554</v>
      </c>
      <c r="BD632" s="5" t="n">
        <v>0.129</v>
      </c>
      <c r="BE632" s="5" t="n">
        <v>0.035</v>
      </c>
      <c r="BF632" s="5" t="n">
        <v>0.696</v>
      </c>
      <c r="BG632" s="5" t="n">
        <v>0.18</v>
      </c>
      <c r="BH632" s="5" t="n">
        <v>1</v>
      </c>
      <c r="BI632" s="5" t="n">
        <v>0.5570000000000001</v>
      </c>
      <c r="BJ632" s="5" t="n">
        <v>0.129</v>
      </c>
      <c r="BK632" s="5" t="n">
        <v>0.395</v>
      </c>
      <c r="BL632" s="5" t="n">
        <v>1.102</v>
      </c>
      <c r="BM632" s="5" t="n">
        <v>0.18</v>
      </c>
      <c r="BN632" s="5" t="n">
        <v>1</v>
      </c>
      <c r="BO632" s="5" t="n">
        <v>0</v>
      </c>
      <c r="BP632" s="5" t="n">
        <v>0</v>
      </c>
      <c r="BQ632" s="5" t="n">
        <v>0.041</v>
      </c>
      <c r="BR632" s="5" t="n">
        <v>0</v>
      </c>
      <c r="BS632" s="5" t="n">
        <v>1</v>
      </c>
      <c r="BT632" s="5" t="n">
        <v>0</v>
      </c>
      <c r="BU632" s="5" t="n">
        <v>0</v>
      </c>
      <c r="BV632" s="5" t="n">
        <v>0.184</v>
      </c>
      <c r="BW632" s="5" t="n">
        <v>0.18</v>
      </c>
      <c r="BX632" s="5" t="n">
        <v>0.833</v>
      </c>
      <c r="BY632" s="5" t="n">
        <v>13.254</v>
      </c>
      <c r="BZ632" s="5" t="n">
        <v>0</v>
      </c>
      <c r="CA632" s="5" t="n">
        <v>13.254</v>
      </c>
      <c r="CB632" s="5" t="n">
        <v>0</v>
      </c>
      <c r="CC632" s="5" t="n">
        <v>83.248</v>
      </c>
      <c r="CD632" s="5" t="n">
        <v>7.95</v>
      </c>
      <c r="CE632" s="5" t="n">
        <v>40.454</v>
      </c>
      <c r="CF632" s="5" t="n">
        <v>145.968</v>
      </c>
      <c r="CG632" s="5" t="n">
        <v>0.18</v>
      </c>
      <c r="CH632" s="5" t="n">
        <v>1</v>
      </c>
      <c r="CI632" s="5" t="n">
        <v>0</v>
      </c>
      <c r="CJ632" s="5" t="n">
        <v>0</v>
      </c>
      <c r="CK632" s="5" t="n">
        <v>0</v>
      </c>
      <c r="CL632" s="5" t="n">
        <v>0</v>
      </c>
      <c r="CM632" s="5" t="n">
        <v>0</v>
      </c>
      <c r="CN632" s="5" t="n">
        <v>0</v>
      </c>
      <c r="CO632" s="5" t="n">
        <v>0</v>
      </c>
      <c r="CP632" s="5" t="n">
        <v>0.54</v>
      </c>
      <c r="CQ632" s="5" t="n">
        <v>1.348</v>
      </c>
      <c r="CR632" s="5" t="n">
        <v>1</v>
      </c>
      <c r="CS632" s="5" t="n">
        <v>4.461</v>
      </c>
      <c r="CT632" s="5" t="n">
        <v>4.861</v>
      </c>
      <c r="CU632" s="5" t="n">
        <v>9.260999999999999</v>
      </c>
    </row>
    <row r="633">
      <c r="A633" s="5" t="inlineStr">
        <is>
          <t>PER2024</t>
        </is>
      </c>
      <c r="B633" s="5" t="inlineStr">
        <is>
          <t>PER</t>
        </is>
      </c>
      <c r="C633" s="5" t="inlineStr">
        <is>
          <t>PER</t>
        </is>
      </c>
      <c r="D633" s="5" t="inlineStr">
        <is>
          <t>Peru</t>
        </is>
      </c>
      <c r="E633" s="5" t="n">
        <v>2024</v>
      </c>
      <c r="F633" s="5" t="n">
        <v>0.18</v>
      </c>
      <c r="G633" s="5" t="n">
        <v>3.67</v>
      </c>
      <c r="H633" s="5" t="n">
        <v>0.966</v>
      </c>
      <c r="I633" s="5" t="n">
        <v>0.518</v>
      </c>
      <c r="J633" s="5" t="n">
        <v>4.188</v>
      </c>
      <c r="K633" s="5" t="n">
        <v>0</v>
      </c>
      <c r="L633" s="5" t="n">
        <v>1</v>
      </c>
      <c r="M633" s="5" t="n">
        <v>5.097</v>
      </c>
      <c r="N633" s="5" t="n">
        <v>2.898</v>
      </c>
      <c r="O633" s="5" t="n">
        <v>0.515</v>
      </c>
      <c r="P633" s="5" t="n">
        <v>5.612</v>
      </c>
      <c r="Q633" s="5" t="n">
        <v>0</v>
      </c>
      <c r="R633" s="5" t="n">
        <v>1</v>
      </c>
      <c r="S633" s="5" t="n">
        <v>8.500999999999999</v>
      </c>
      <c r="T633" s="5" t="n">
        <v>5.797</v>
      </c>
      <c r="U633" s="5" t="n">
        <v>0.739</v>
      </c>
      <c r="V633" s="5" t="n">
        <v>10.642</v>
      </c>
      <c r="W633" s="5" t="n">
        <v>0.18</v>
      </c>
      <c r="X633" s="5" t="n">
        <v>1</v>
      </c>
      <c r="Y633" s="5" t="n">
        <v>5.255</v>
      </c>
      <c r="Z633" s="5" t="n">
        <v>0.577</v>
      </c>
      <c r="AA633" s="5" t="n">
        <v>0</v>
      </c>
      <c r="AB633" s="5" t="n">
        <v>5.255</v>
      </c>
      <c r="AC633" s="5" t="n">
        <v>0</v>
      </c>
      <c r="AD633" s="5" t="n">
        <v>1</v>
      </c>
      <c r="AE633" s="5" t="n">
        <v>5.917</v>
      </c>
      <c r="AF633" s="5" t="n">
        <v>1.151</v>
      </c>
      <c r="AG633" s="5" t="n">
        <v>0</v>
      </c>
      <c r="AH633" s="5" t="n">
        <v>5.917</v>
      </c>
      <c r="AI633" s="5" t="n">
        <v>0</v>
      </c>
      <c r="AJ633" s="5" t="n">
        <v>1</v>
      </c>
      <c r="AK633" s="5" t="n">
        <v>9.888</v>
      </c>
      <c r="AL633" s="5" t="n">
        <v>4.664</v>
      </c>
      <c r="AM633" s="5" t="n">
        <v>0.242</v>
      </c>
      <c r="AN633" s="5" t="n">
        <v>11.667</v>
      </c>
      <c r="AO633" s="5" t="n">
        <v>0.18</v>
      </c>
      <c r="AP633" s="5" t="n">
        <v>1</v>
      </c>
      <c r="AQ633" s="5" t="n">
        <v>0.756</v>
      </c>
      <c r="AR633" s="5" t="n">
        <v>0.132</v>
      </c>
      <c r="AS633" s="5" t="n">
        <v>0.225</v>
      </c>
      <c r="AT633" s="5" t="n">
        <v>1.157</v>
      </c>
      <c r="AU633" s="5" t="n">
        <v>0.18</v>
      </c>
      <c r="AV633" s="5" t="n">
        <v>1</v>
      </c>
      <c r="AW633" s="5" t="n">
        <v>0.655</v>
      </c>
      <c r="AX633" s="5" t="n">
        <v>0.132</v>
      </c>
      <c r="AY633" s="5" t="n">
        <v>0.366</v>
      </c>
      <c r="AZ633" s="5" t="n">
        <v>1.205</v>
      </c>
      <c r="BA633" s="5" t="n">
        <v>0.18</v>
      </c>
      <c r="BB633" s="5" t="n">
        <v>1</v>
      </c>
      <c r="BC633" s="5" t="n">
        <v>0.534</v>
      </c>
      <c r="BD633" s="5" t="n">
        <v>0.132</v>
      </c>
      <c r="BE633" s="5" t="n">
        <v>0.062</v>
      </c>
      <c r="BF633" s="5" t="n">
        <v>0.702</v>
      </c>
      <c r="BG633" s="5" t="n">
        <v>0.18</v>
      </c>
      <c r="BH633" s="5" t="n">
        <v>1</v>
      </c>
      <c r="BI633" s="5" t="n">
        <v>0.5679999999999999</v>
      </c>
      <c r="BJ633" s="5" t="n">
        <v>0.132</v>
      </c>
      <c r="BK633" s="5" t="n">
        <v>0.412</v>
      </c>
      <c r="BL633" s="5" t="n">
        <v>1.129</v>
      </c>
      <c r="BM633" s="5" t="n">
        <v>0.18</v>
      </c>
      <c r="BN633" s="5" t="n">
        <v>1</v>
      </c>
      <c r="BO633" s="5" t="n">
        <v>0</v>
      </c>
      <c r="BP633" s="5" t="n">
        <v>0</v>
      </c>
      <c r="BQ633" s="5" t="n">
        <v>0.083</v>
      </c>
      <c r="BR633" s="5" t="n">
        <v>0</v>
      </c>
      <c r="BS633" s="5" t="n">
        <v>1</v>
      </c>
      <c r="BT633" s="5" t="n">
        <v>0</v>
      </c>
      <c r="BU633" s="5" t="n">
        <v>0</v>
      </c>
      <c r="BV633" s="5" t="n">
        <v>0.146</v>
      </c>
      <c r="BW633" s="5" t="n">
        <v>0.18</v>
      </c>
      <c r="BX633" s="5" t="n">
        <v>0.833</v>
      </c>
      <c r="BY633" s="5" t="n">
        <v>13.646</v>
      </c>
      <c r="BZ633" s="5" t="n">
        <v>0</v>
      </c>
      <c r="CA633" s="5" t="n">
        <v>13.646</v>
      </c>
      <c r="CB633" s="5" t="n">
        <v>0</v>
      </c>
      <c r="CC633" s="5" t="n">
        <v>82.58799999999999</v>
      </c>
      <c r="CD633" s="5" t="n">
        <v>7.95</v>
      </c>
      <c r="CE633" s="5" t="n">
        <v>42.429</v>
      </c>
      <c r="CF633" s="5" t="n">
        <v>147.52</v>
      </c>
      <c r="CG633" s="5" t="n">
        <v>0.18</v>
      </c>
      <c r="CH633" s="5" t="n">
        <v>1</v>
      </c>
      <c r="CI633" s="5" t="n">
        <v>0</v>
      </c>
      <c r="CJ633" s="5" t="n">
        <v>0</v>
      </c>
      <c r="CK633" s="5" t="n">
        <v>0</v>
      </c>
      <c r="CL633" s="5" t="n">
        <v>0</v>
      </c>
      <c r="CM633" s="5" t="n">
        <v>0</v>
      </c>
      <c r="CN633" s="5" t="n">
        <v>0</v>
      </c>
      <c r="CO633" s="5" t="n">
        <v>0</v>
      </c>
      <c r="CP633" s="5" t="n">
        <v>0.54</v>
      </c>
      <c r="CQ633" s="5" t="n">
        <v>1.387</v>
      </c>
      <c r="CR633" s="5" t="n">
        <v>1</v>
      </c>
      <c r="CS633" s="5" t="n">
        <v>4.593</v>
      </c>
      <c r="CT633" s="5" t="n">
        <v>4.251</v>
      </c>
      <c r="CU633" s="5" t="n">
        <v>7.598</v>
      </c>
    </row>
    <row r="634">
      <c r="A634" s="5" t="inlineStr">
        <is>
          <t>PHL2021</t>
        </is>
      </c>
      <c r="B634" s="5" t="inlineStr">
        <is>
          <t>PHL</t>
        </is>
      </c>
      <c r="C634" s="5" t="inlineStr">
        <is>
          <t>PHL</t>
        </is>
      </c>
      <c r="D634" s="5" t="inlineStr">
        <is>
          <t>Philippines</t>
        </is>
      </c>
      <c r="E634" s="5" t="n">
        <v>2021</v>
      </c>
      <c r="F634" s="5" t="n">
        <v>0.12</v>
      </c>
      <c r="G634" s="5" t="n">
        <v>4.668</v>
      </c>
      <c r="H634" s="5" t="n">
        <v>1.021</v>
      </c>
      <c r="I634" s="5" t="n">
        <v>0.366</v>
      </c>
      <c r="J634" s="5" t="n">
        <v>5.033</v>
      </c>
      <c r="K634" s="5" t="n">
        <v>0</v>
      </c>
      <c r="L634" s="5" t="n">
        <v>1</v>
      </c>
      <c r="M634" s="5" t="n">
        <v>3.11</v>
      </c>
      <c r="N634" s="5" t="n">
        <v>1.41</v>
      </c>
      <c r="O634" s="5" t="n">
        <v>0.179</v>
      </c>
      <c r="P634" s="5" t="n">
        <v>3.289</v>
      </c>
      <c r="Q634" s="5" t="n">
        <v>0</v>
      </c>
      <c r="R634" s="5" t="n">
        <v>1</v>
      </c>
      <c r="S634" s="5" t="n">
        <v>9.896000000000001</v>
      </c>
      <c r="T634" s="5" t="n">
        <v>6.526</v>
      </c>
      <c r="U634" s="5" t="n">
        <v>0</v>
      </c>
      <c r="V634" s="5" t="n">
        <v>11.083</v>
      </c>
      <c r="W634" s="5" t="n">
        <v>0.12</v>
      </c>
      <c r="X634" s="5" t="n">
        <v>1</v>
      </c>
      <c r="Y634" s="5" t="n">
        <v>5.197</v>
      </c>
      <c r="Z634" s="5" t="n">
        <v>0.354</v>
      </c>
      <c r="AA634" s="5" t="n">
        <v>2.12</v>
      </c>
      <c r="AB634" s="5" t="n">
        <v>7.317</v>
      </c>
      <c r="AC634" s="5" t="n">
        <v>0</v>
      </c>
      <c r="AD634" s="5" t="n">
        <v>1</v>
      </c>
      <c r="AE634" s="5" t="n">
        <v>5.769</v>
      </c>
      <c r="AF634" s="5" t="n">
        <v>0.731</v>
      </c>
      <c r="AG634" s="5" t="n">
        <v>3.83</v>
      </c>
      <c r="AH634" s="5" t="n">
        <v>9.599</v>
      </c>
      <c r="AI634" s="5" t="n">
        <v>0</v>
      </c>
      <c r="AJ634" s="5" t="n">
        <v>1</v>
      </c>
      <c r="AK634" s="5" t="n">
        <v>9.199</v>
      </c>
      <c r="AL634" s="5" t="n">
        <v>3.325</v>
      </c>
      <c r="AM634" s="5" t="n">
        <v>0</v>
      </c>
      <c r="AN634" s="5" t="n">
        <v>10.302</v>
      </c>
      <c r="AO634" s="5" t="n">
        <v>0.12</v>
      </c>
      <c r="AP634" s="5" t="n">
        <v>1</v>
      </c>
      <c r="AQ634" s="5" t="n">
        <v>0.805</v>
      </c>
      <c r="AR634" s="5" t="n">
        <v>0.147</v>
      </c>
      <c r="AS634" s="5" t="n">
        <v>0.203</v>
      </c>
      <c r="AT634" s="5" t="n">
        <v>1.129</v>
      </c>
      <c r="AU634" s="5" t="n">
        <v>0.12</v>
      </c>
      <c r="AV634" s="5" t="n">
        <v>1</v>
      </c>
      <c r="AW634" s="5" t="n">
        <v>0.656</v>
      </c>
      <c r="AX634" s="5" t="n">
        <v>0.127</v>
      </c>
      <c r="AY634" s="5" t="n">
        <v>0.122</v>
      </c>
      <c r="AZ634" s="5" t="n">
        <v>0.871</v>
      </c>
      <c r="BA634" s="5" t="n">
        <v>0.12</v>
      </c>
      <c r="BB634" s="5" t="n">
        <v>1</v>
      </c>
      <c r="BC634" s="5" t="n">
        <v>0.679</v>
      </c>
      <c r="BD634" s="5" t="n">
        <v>0.175</v>
      </c>
      <c r="BE634" s="5" t="n">
        <v>0.031</v>
      </c>
      <c r="BF634" s="5" t="n">
        <v>0.795</v>
      </c>
      <c r="BG634" s="5" t="n">
        <v>0.12</v>
      </c>
      <c r="BH634" s="5" t="n">
        <v>1</v>
      </c>
      <c r="BI634" s="5" t="n">
        <v>0.772</v>
      </c>
      <c r="BJ634" s="5" t="n">
        <v>0.171</v>
      </c>
      <c r="BK634" s="5" t="n">
        <v>0.102</v>
      </c>
      <c r="BL634" s="5" t="n">
        <v>0.979</v>
      </c>
      <c r="BM634" s="5" t="n">
        <v>0.12</v>
      </c>
      <c r="BN634" s="5" t="n">
        <v>1</v>
      </c>
      <c r="BO634" s="5" t="n">
        <v>0</v>
      </c>
      <c r="BP634" s="5" t="n">
        <v>0</v>
      </c>
      <c r="BQ634" s="5" t="n">
        <v>0.139</v>
      </c>
      <c r="BR634" s="5" t="n">
        <v>0</v>
      </c>
      <c r="BS634" s="5" t="n">
        <v>1</v>
      </c>
      <c r="BT634" s="5" t="n">
        <v>0</v>
      </c>
      <c r="BU634" s="5" t="n">
        <v>0.001</v>
      </c>
      <c r="BV634" s="5" t="n">
        <v>0.2</v>
      </c>
      <c r="BW634" s="5" t="n">
        <v>0</v>
      </c>
      <c r="BX634" s="5" t="n">
        <v>1</v>
      </c>
      <c r="BY634" s="5" t="n">
        <v>3.307</v>
      </c>
      <c r="BZ634" s="5" t="n">
        <v>0</v>
      </c>
      <c r="CA634" s="5" t="n">
        <v>3.307</v>
      </c>
      <c r="CB634" s="5" t="n">
        <v>0</v>
      </c>
      <c r="CC634" s="5" t="n">
        <v>118.117</v>
      </c>
      <c r="CD634" s="5" t="n">
        <v>44.372</v>
      </c>
      <c r="CE634" s="5" t="n">
        <v>19.369</v>
      </c>
      <c r="CF634" s="5" t="n">
        <v>153.984</v>
      </c>
      <c r="CG634" s="5" t="n">
        <v>0.12</v>
      </c>
      <c r="CH634" s="5" t="n">
        <v>1</v>
      </c>
      <c r="CI634" s="5" t="n">
        <v>0</v>
      </c>
      <c r="CJ634" s="5" t="n">
        <v>0</v>
      </c>
      <c r="CK634" s="5" t="n">
        <v>0</v>
      </c>
      <c r="CL634" s="5" t="n">
        <v>0</v>
      </c>
      <c r="CM634" s="5" t="n">
        <v>0</v>
      </c>
      <c r="CN634" s="5" t="n">
        <v>0</v>
      </c>
      <c r="CO634" s="5" t="n">
        <v>0</v>
      </c>
      <c r="CP634" s="5" t="n">
        <v>0</v>
      </c>
      <c r="CQ634" s="5" t="n">
        <v>1.198</v>
      </c>
      <c r="CR634" s="5" t="n">
        <v>1</v>
      </c>
      <c r="CS634" s="5" t="n">
        <v>4.625</v>
      </c>
      <c r="CT634" s="5" t="n">
        <v>3.604</v>
      </c>
      <c r="CU634" s="5" t="n">
        <v>9.407999999999999</v>
      </c>
    </row>
    <row r="635">
      <c r="A635" s="5" t="inlineStr">
        <is>
          <t>PHL2022</t>
        </is>
      </c>
      <c r="B635" s="5" t="inlineStr">
        <is>
          <t>PHL</t>
        </is>
      </c>
      <c r="C635" s="5" t="inlineStr">
        <is>
          <t>PHL</t>
        </is>
      </c>
      <c r="D635" s="5" t="inlineStr">
        <is>
          <t>Philippines</t>
        </is>
      </c>
      <c r="E635" s="5" t="n">
        <v>2022</v>
      </c>
      <c r="F635" s="5" t="n">
        <v>0.12</v>
      </c>
      <c r="G635" s="5" t="n">
        <v>8.343</v>
      </c>
      <c r="H635" s="5" t="n">
        <v>1.296</v>
      </c>
      <c r="I635" s="5" t="n">
        <v>0.608</v>
      </c>
      <c r="J635" s="5" t="n">
        <v>8.951000000000001</v>
      </c>
      <c r="K635" s="5" t="n">
        <v>0</v>
      </c>
      <c r="L635" s="5" t="n">
        <v>1</v>
      </c>
      <c r="M635" s="5" t="n">
        <v>3.808</v>
      </c>
      <c r="N635" s="5" t="n">
        <v>1.572</v>
      </c>
      <c r="O635" s="5" t="n">
        <v>0.185</v>
      </c>
      <c r="P635" s="5" t="n">
        <v>3.993</v>
      </c>
      <c r="Q635" s="5" t="n">
        <v>0</v>
      </c>
      <c r="R635" s="5" t="n">
        <v>1</v>
      </c>
      <c r="S635" s="5" t="n">
        <v>14.012</v>
      </c>
      <c r="T635" s="5" t="n">
        <v>7.055</v>
      </c>
      <c r="U635" s="5" t="n">
        <v>0.124</v>
      </c>
      <c r="V635" s="5" t="n">
        <v>15.694</v>
      </c>
      <c r="W635" s="5" t="n">
        <v>0.12</v>
      </c>
      <c r="X635" s="5" t="n">
        <v>1</v>
      </c>
      <c r="Y635" s="5" t="n">
        <v>5.612</v>
      </c>
      <c r="Z635" s="5" t="n">
        <v>0.382</v>
      </c>
      <c r="AA635" s="5" t="n">
        <v>2.29</v>
      </c>
      <c r="AB635" s="5" t="n">
        <v>7.902</v>
      </c>
      <c r="AC635" s="5" t="n">
        <v>0</v>
      </c>
      <c r="AD635" s="5" t="n">
        <v>1</v>
      </c>
      <c r="AE635" s="5" t="n">
        <v>6.23</v>
      </c>
      <c r="AF635" s="5" t="n">
        <v>0.79</v>
      </c>
      <c r="AG635" s="5" t="n">
        <v>4.137</v>
      </c>
      <c r="AH635" s="5" t="n">
        <v>10.366</v>
      </c>
      <c r="AI635" s="5" t="n">
        <v>0</v>
      </c>
      <c r="AJ635" s="5" t="n">
        <v>1</v>
      </c>
      <c r="AK635" s="5" t="n">
        <v>9.933999999999999</v>
      </c>
      <c r="AL635" s="5" t="n">
        <v>3.591</v>
      </c>
      <c r="AM635" s="5" t="n">
        <v>0.08799999999999999</v>
      </c>
      <c r="AN635" s="5" t="n">
        <v>11.126</v>
      </c>
      <c r="AO635" s="5" t="n">
        <v>0.12</v>
      </c>
      <c r="AP635" s="5" t="n">
        <v>1</v>
      </c>
      <c r="AQ635" s="5" t="n">
        <v>0.998</v>
      </c>
      <c r="AR635" s="5" t="n">
        <v>0.143</v>
      </c>
      <c r="AS635" s="5" t="n">
        <v>0.184</v>
      </c>
      <c r="AT635" s="5" t="n">
        <v>1.324</v>
      </c>
      <c r="AU635" s="5" t="n">
        <v>0.12</v>
      </c>
      <c r="AV635" s="5" t="n">
        <v>1</v>
      </c>
      <c r="AW635" s="5" t="n">
        <v>1.053</v>
      </c>
      <c r="AX635" s="5" t="n">
        <v>0.137</v>
      </c>
      <c r="AY635" s="5" t="n">
        <v>0.11</v>
      </c>
      <c r="AZ635" s="5" t="n">
        <v>1.303</v>
      </c>
      <c r="BA635" s="5" t="n">
        <v>0.12</v>
      </c>
      <c r="BB635" s="5" t="n">
        <v>1</v>
      </c>
      <c r="BC635" s="5" t="n">
        <v>0.828</v>
      </c>
      <c r="BD635" s="5" t="n">
        <v>0.171</v>
      </c>
      <c r="BE635" s="5" t="n">
        <v>0.036</v>
      </c>
      <c r="BF635" s="5" t="n">
        <v>0.958</v>
      </c>
      <c r="BG635" s="5" t="n">
        <v>0.12</v>
      </c>
      <c r="BH635" s="5" t="n">
        <v>1</v>
      </c>
      <c r="BI635" s="5" t="n">
        <v>1.138</v>
      </c>
      <c r="BJ635" s="5" t="n">
        <v>0.222</v>
      </c>
      <c r="BK635" s="5" t="n">
        <v>0.092</v>
      </c>
      <c r="BL635" s="5" t="n">
        <v>1.378</v>
      </c>
      <c r="BM635" s="5" t="n">
        <v>0.12</v>
      </c>
      <c r="BN635" s="5" t="n">
        <v>1</v>
      </c>
      <c r="BO635" s="5" t="n">
        <v>0</v>
      </c>
      <c r="BP635" s="5" t="n">
        <v>0</v>
      </c>
      <c r="BQ635" s="5" t="n">
        <v>0.141</v>
      </c>
      <c r="BR635" s="5" t="n">
        <v>0</v>
      </c>
      <c r="BS635" s="5" t="n">
        <v>1</v>
      </c>
      <c r="BT635" s="5" t="n">
        <v>0</v>
      </c>
      <c r="BU635" s="5" t="n">
        <v>0.001</v>
      </c>
      <c r="BV635" s="5" t="n">
        <v>0.187</v>
      </c>
      <c r="BW635" s="5" t="n">
        <v>0</v>
      </c>
      <c r="BX635" s="5" t="n">
        <v>1</v>
      </c>
      <c r="BY635" s="5" t="n">
        <v>3.571</v>
      </c>
      <c r="BZ635" s="5" t="n">
        <v>0</v>
      </c>
      <c r="CA635" s="5" t="n">
        <v>3.571</v>
      </c>
      <c r="CB635" s="5" t="n">
        <v>0</v>
      </c>
      <c r="CC635" s="5" t="n">
        <v>174.916</v>
      </c>
      <c r="CD635" s="5" t="n">
        <v>80.39</v>
      </c>
      <c r="CE635" s="5" t="n">
        <v>17.512</v>
      </c>
      <c r="CF635" s="5" t="n">
        <v>215.519</v>
      </c>
      <c r="CG635" s="5" t="n">
        <v>0.12</v>
      </c>
      <c r="CH635" s="5" t="n">
        <v>1</v>
      </c>
      <c r="CI635" s="5" t="n">
        <v>0</v>
      </c>
      <c r="CJ635" s="5" t="n">
        <v>0</v>
      </c>
      <c r="CK635" s="5" t="n">
        <v>0</v>
      </c>
      <c r="CL635" s="5" t="n">
        <v>0</v>
      </c>
      <c r="CM635" s="5" t="n">
        <v>0</v>
      </c>
      <c r="CN635" s="5" t="n">
        <v>0</v>
      </c>
      <c r="CO635" s="5" t="n">
        <v>0</v>
      </c>
      <c r="CP635" s="5" t="n">
        <v>0</v>
      </c>
      <c r="CQ635" s="5" t="n">
        <v>1.294</v>
      </c>
      <c r="CR635" s="5" t="n">
        <v>1</v>
      </c>
      <c r="CS635" s="5" t="n">
        <v>4.995</v>
      </c>
      <c r="CT635" s="5" t="n">
        <v>7.554</v>
      </c>
      <c r="CU635" s="5" t="n">
        <v>16.097</v>
      </c>
    </row>
    <row r="636">
      <c r="A636" s="5" t="inlineStr">
        <is>
          <t>PHL2023</t>
        </is>
      </c>
      <c r="B636" s="5" t="inlineStr">
        <is>
          <t>PHL</t>
        </is>
      </c>
      <c r="C636" s="5" t="inlineStr">
        <is>
          <t>PHL</t>
        </is>
      </c>
      <c r="D636" s="5" t="inlineStr">
        <is>
          <t>Philippines</t>
        </is>
      </c>
      <c r="E636" s="5" t="n">
        <v>2023</v>
      </c>
      <c r="F636" s="5" t="n">
        <v>0.12</v>
      </c>
      <c r="G636" s="5" t="n">
        <v>5.215</v>
      </c>
      <c r="H636" s="5" t="n">
        <v>1.188</v>
      </c>
      <c r="I636" s="5" t="n">
        <v>0.247</v>
      </c>
      <c r="J636" s="5" t="n">
        <v>5.462</v>
      </c>
      <c r="K636" s="5" t="n">
        <v>0</v>
      </c>
      <c r="L636" s="5" t="n">
        <v>1</v>
      </c>
      <c r="M636" s="5" t="n">
        <v>2.894</v>
      </c>
      <c r="N636" s="5" t="n">
        <v>1.435</v>
      </c>
      <c r="O636" s="5" t="n">
        <v>0.154</v>
      </c>
      <c r="P636" s="5" t="n">
        <v>3.048</v>
      </c>
      <c r="Q636" s="5" t="n">
        <v>0</v>
      </c>
      <c r="R636" s="5" t="n">
        <v>1</v>
      </c>
      <c r="S636" s="5" t="n">
        <v>10.783</v>
      </c>
      <c r="T636" s="5" t="n">
        <v>6.933</v>
      </c>
      <c r="U636" s="5" t="n">
        <v>0.143</v>
      </c>
      <c r="V636" s="5" t="n">
        <v>12.076</v>
      </c>
      <c r="W636" s="5" t="n">
        <v>0.12</v>
      </c>
      <c r="X636" s="5" t="n">
        <v>1</v>
      </c>
      <c r="Y636" s="5" t="n">
        <v>5.488</v>
      </c>
      <c r="Z636" s="5" t="n">
        <v>0.373</v>
      </c>
      <c r="AA636" s="5" t="n">
        <v>2.512</v>
      </c>
      <c r="AB636" s="5" t="n">
        <v>8</v>
      </c>
      <c r="AC636" s="5" t="n">
        <v>0</v>
      </c>
      <c r="AD636" s="5" t="n">
        <v>1</v>
      </c>
      <c r="AE636" s="5" t="n">
        <v>6.236</v>
      </c>
      <c r="AF636" s="5" t="n">
        <v>0.791</v>
      </c>
      <c r="AG636" s="5" t="n">
        <v>4.307</v>
      </c>
      <c r="AH636" s="5" t="n">
        <v>10.543</v>
      </c>
      <c r="AI636" s="5" t="n">
        <v>0</v>
      </c>
      <c r="AJ636" s="5" t="n">
        <v>1</v>
      </c>
      <c r="AK636" s="5" t="n">
        <v>10.726</v>
      </c>
      <c r="AL636" s="5" t="n">
        <v>3.878</v>
      </c>
      <c r="AM636" s="5" t="n">
        <v>0.143</v>
      </c>
      <c r="AN636" s="5" t="n">
        <v>12.013</v>
      </c>
      <c r="AO636" s="5" t="n">
        <v>0.12</v>
      </c>
      <c r="AP636" s="5" t="n">
        <v>1</v>
      </c>
      <c r="AQ636" s="5" t="n">
        <v>0.891</v>
      </c>
      <c r="AR636" s="5" t="n">
        <v>0.15</v>
      </c>
      <c r="AS636" s="5" t="n">
        <v>0.18</v>
      </c>
      <c r="AT636" s="5" t="n">
        <v>1.199</v>
      </c>
      <c r="AU636" s="5" t="n">
        <v>0.12</v>
      </c>
      <c r="AV636" s="5" t="n">
        <v>1</v>
      </c>
      <c r="AW636" s="5" t="n">
        <v>0.866</v>
      </c>
      <c r="AX636" s="5" t="n">
        <v>0.148</v>
      </c>
      <c r="AY636" s="5" t="n">
        <v>0.108</v>
      </c>
      <c r="AZ636" s="5" t="n">
        <v>1.091</v>
      </c>
      <c r="BA636" s="5" t="n">
        <v>0.12</v>
      </c>
      <c r="BB636" s="5" t="n">
        <v>1</v>
      </c>
      <c r="BC636" s="5" t="n">
        <v>0.767</v>
      </c>
      <c r="BD636" s="5" t="n">
        <v>0.184</v>
      </c>
      <c r="BE636" s="5" t="n">
        <v>0.038</v>
      </c>
      <c r="BF636" s="5" t="n">
        <v>0.889</v>
      </c>
      <c r="BG636" s="5" t="n">
        <v>0.12</v>
      </c>
      <c r="BH636" s="5" t="n">
        <v>1</v>
      </c>
      <c r="BI636" s="5" t="n">
        <v>1.079</v>
      </c>
      <c r="BJ636" s="5" t="n">
        <v>0.235</v>
      </c>
      <c r="BK636" s="5" t="n">
        <v>0.09</v>
      </c>
      <c r="BL636" s="5" t="n">
        <v>1.309</v>
      </c>
      <c r="BM636" s="5" t="n">
        <v>0.12</v>
      </c>
      <c r="BN636" s="5" t="n">
        <v>1</v>
      </c>
      <c r="BO636" s="5" t="n">
        <v>0</v>
      </c>
      <c r="BP636" s="5" t="n">
        <v>0</v>
      </c>
      <c r="BQ636" s="5" t="n">
        <v>0.164</v>
      </c>
      <c r="BR636" s="5" t="n">
        <v>0</v>
      </c>
      <c r="BS636" s="5" t="n">
        <v>1</v>
      </c>
      <c r="BT636" s="5" t="n">
        <v>0</v>
      </c>
      <c r="BU636" s="5" t="n">
        <v>0.001</v>
      </c>
      <c r="BV636" s="5" t="n">
        <v>0.213</v>
      </c>
      <c r="BW636" s="5" t="n">
        <v>0</v>
      </c>
      <c r="BX636" s="5" t="n">
        <v>1</v>
      </c>
      <c r="BY636" s="5" t="n">
        <v>3.718</v>
      </c>
      <c r="BZ636" s="5" t="n">
        <v>0</v>
      </c>
      <c r="CA636" s="5" t="n">
        <v>3.718</v>
      </c>
      <c r="CB636" s="5" t="n">
        <v>0</v>
      </c>
      <c r="CC636" s="5" t="n">
        <v>168.954</v>
      </c>
      <c r="CD636" s="5" t="n">
        <v>89.825</v>
      </c>
      <c r="CE636" s="5" t="n">
        <v>17.149</v>
      </c>
      <c r="CF636" s="5" t="n">
        <v>208.435</v>
      </c>
      <c r="CG636" s="5" t="n">
        <v>0.12</v>
      </c>
      <c r="CH636" s="5" t="n">
        <v>1</v>
      </c>
      <c r="CI636" s="5" t="n">
        <v>0</v>
      </c>
      <c r="CJ636" s="5" t="n">
        <v>0</v>
      </c>
      <c r="CK636" s="5" t="n">
        <v>0</v>
      </c>
      <c r="CL636" s="5" t="n">
        <v>0</v>
      </c>
      <c r="CM636" s="5" t="n">
        <v>0</v>
      </c>
      <c r="CN636" s="5" t="n">
        <v>0</v>
      </c>
      <c r="CO636" s="5" t="n">
        <v>0</v>
      </c>
      <c r="CP636" s="5" t="n">
        <v>0</v>
      </c>
      <c r="CQ636" s="5" t="n">
        <v>1.348</v>
      </c>
      <c r="CR636" s="5" t="n">
        <v>0.836</v>
      </c>
      <c r="CS636" s="5" t="n">
        <v>5.201</v>
      </c>
      <c r="CT636" s="5" t="n">
        <v>4.484</v>
      </c>
      <c r="CU636" s="5" t="n">
        <v>12.529</v>
      </c>
    </row>
    <row r="637">
      <c r="A637" s="5" t="inlineStr">
        <is>
          <t>PHL2024</t>
        </is>
      </c>
      <c r="B637" s="5" t="inlineStr">
        <is>
          <t>PHL</t>
        </is>
      </c>
      <c r="C637" s="5" t="inlineStr">
        <is>
          <t>PHL</t>
        </is>
      </c>
      <c r="D637" s="5" t="inlineStr">
        <is>
          <t>Philippines</t>
        </is>
      </c>
      <c r="E637" s="5" t="n">
        <v>2024</v>
      </c>
      <c r="F637" s="5" t="n">
        <v>0.12</v>
      </c>
      <c r="G637" s="5" t="n">
        <v>4.479</v>
      </c>
      <c r="H637" s="5" t="n">
        <v>1.135</v>
      </c>
      <c r="I637" s="5" t="n">
        <v>0.224</v>
      </c>
      <c r="J637" s="5" t="n">
        <v>4.703</v>
      </c>
      <c r="K637" s="5" t="n">
        <v>0</v>
      </c>
      <c r="L637" s="5" t="n">
        <v>1</v>
      </c>
      <c r="M637" s="5" t="n">
        <v>2.649</v>
      </c>
      <c r="N637" s="5" t="n">
        <v>1.443</v>
      </c>
      <c r="O637" s="5" t="n">
        <v>0.151</v>
      </c>
      <c r="P637" s="5" t="n">
        <v>2.799</v>
      </c>
      <c r="Q637" s="5" t="n">
        <v>0</v>
      </c>
      <c r="R637" s="5" t="n">
        <v>1</v>
      </c>
      <c r="S637" s="5" t="n">
        <v>10.217</v>
      </c>
      <c r="T637" s="5" t="n">
        <v>7.138</v>
      </c>
      <c r="U637" s="5" t="n">
        <v>0.167</v>
      </c>
      <c r="V637" s="5" t="n">
        <v>11.443</v>
      </c>
      <c r="W637" s="5" t="n">
        <v>0.12</v>
      </c>
      <c r="X637" s="5" t="n">
        <v>1</v>
      </c>
      <c r="Y637" s="5" t="n">
        <v>7.034</v>
      </c>
      <c r="Z637" s="5" t="n">
        <v>0.479</v>
      </c>
      <c r="AA637" s="5" t="n">
        <v>2.088</v>
      </c>
      <c r="AB637" s="5" t="n">
        <v>9.122999999999999</v>
      </c>
      <c r="AC637" s="5" t="n">
        <v>0</v>
      </c>
      <c r="AD637" s="5" t="n">
        <v>1</v>
      </c>
      <c r="AE637" s="5" t="n">
        <v>7.805</v>
      </c>
      <c r="AF637" s="5" t="n">
        <v>0.989</v>
      </c>
      <c r="AG637" s="5" t="n">
        <v>4.435</v>
      </c>
      <c r="AH637" s="5" t="n">
        <v>12.239</v>
      </c>
      <c r="AI637" s="5" t="n">
        <v>0</v>
      </c>
      <c r="AJ637" s="5" t="n">
        <v>1</v>
      </c>
      <c r="AK637" s="5" t="n">
        <v>12.427</v>
      </c>
      <c r="AL637" s="5" t="n">
        <v>4.493</v>
      </c>
      <c r="AM637" s="5" t="n">
        <v>0.203</v>
      </c>
      <c r="AN637" s="5" t="n">
        <v>13.918</v>
      </c>
      <c r="AO637" s="5" t="n">
        <v>0.12</v>
      </c>
      <c r="AP637" s="5" t="n">
        <v>1</v>
      </c>
      <c r="AQ637" s="5" t="n">
        <v>0.839</v>
      </c>
      <c r="AR637" s="5" t="n">
        <v>0.152</v>
      </c>
      <c r="AS637" s="5" t="n">
        <v>0.175</v>
      </c>
      <c r="AT637" s="5" t="n">
        <v>1.135</v>
      </c>
      <c r="AU637" s="5" t="n">
        <v>0.12</v>
      </c>
      <c r="AV637" s="5" t="n">
        <v>1</v>
      </c>
      <c r="AW637" s="5" t="n">
        <v>0.784</v>
      </c>
      <c r="AX637" s="5" t="n">
        <v>0.144</v>
      </c>
      <c r="AY637" s="5" t="n">
        <v>0.105</v>
      </c>
      <c r="AZ637" s="5" t="n">
        <v>0.996</v>
      </c>
      <c r="BA637" s="5" t="n">
        <v>0.12</v>
      </c>
      <c r="BB637" s="5" t="n">
        <v>1</v>
      </c>
      <c r="BC637" s="5" t="n">
        <v>0.749</v>
      </c>
      <c r="BD637" s="5" t="n">
        <v>0.192</v>
      </c>
      <c r="BE637" s="5" t="n">
        <v>0.039</v>
      </c>
      <c r="BF637" s="5" t="n">
        <v>0.869</v>
      </c>
      <c r="BG637" s="5" t="n">
        <v>0.12</v>
      </c>
      <c r="BH637" s="5" t="n">
        <v>1</v>
      </c>
      <c r="BI637" s="5" t="n">
        <v>1.037</v>
      </c>
      <c r="BJ637" s="5" t="n">
        <v>0.228</v>
      </c>
      <c r="BK637" s="5" t="n">
        <v>0.08699999999999999</v>
      </c>
      <c r="BL637" s="5" t="n">
        <v>1.259</v>
      </c>
      <c r="BM637" s="5" t="n">
        <v>0.12</v>
      </c>
      <c r="BN637" s="5" t="n">
        <v>1</v>
      </c>
      <c r="BO637" s="5" t="n">
        <v>0</v>
      </c>
      <c r="BP637" s="5" t="n">
        <v>0</v>
      </c>
      <c r="BQ637" s="5" t="n">
        <v>0.154</v>
      </c>
      <c r="BR637" s="5" t="n">
        <v>0</v>
      </c>
      <c r="BS637" s="5" t="n">
        <v>1</v>
      </c>
      <c r="BT637" s="5" t="n">
        <v>0</v>
      </c>
      <c r="BU637" s="5" t="n">
        <v>0.002</v>
      </c>
      <c r="BV637" s="5" t="n">
        <v>0.202</v>
      </c>
      <c r="BW637" s="5" t="n">
        <v>0</v>
      </c>
      <c r="BX637" s="5" t="n">
        <v>1</v>
      </c>
      <c r="BY637" s="5" t="n">
        <v>3.828</v>
      </c>
      <c r="BZ637" s="5" t="n">
        <v>0</v>
      </c>
      <c r="CA637" s="5" t="n">
        <v>3.828</v>
      </c>
      <c r="CB637" s="5" t="n">
        <v>0</v>
      </c>
      <c r="CC637" s="5" t="n">
        <v>162.963</v>
      </c>
      <c r="CD637" s="5" t="n">
        <v>84.52800000000001</v>
      </c>
      <c r="CE637" s="5" t="n">
        <v>16.652</v>
      </c>
      <c r="CF637" s="5" t="n">
        <v>201.169</v>
      </c>
      <c r="CG637" s="5" t="n">
        <v>0.12</v>
      </c>
      <c r="CH637" s="5" t="n">
        <v>1</v>
      </c>
      <c r="CI637" s="5" t="n">
        <v>0</v>
      </c>
      <c r="CJ637" s="5" t="n">
        <v>0</v>
      </c>
      <c r="CK637" s="5" t="n">
        <v>0</v>
      </c>
      <c r="CL637" s="5" t="n">
        <v>0</v>
      </c>
      <c r="CM637" s="5" t="n">
        <v>0</v>
      </c>
      <c r="CN637" s="5" t="n">
        <v>0</v>
      </c>
      <c r="CO637" s="5" t="n">
        <v>0</v>
      </c>
      <c r="CP637" s="5" t="n">
        <v>0</v>
      </c>
      <c r="CQ637" s="5" t="n">
        <v>1.387</v>
      </c>
      <c r="CR637" s="5" t="n">
        <v>0.836</v>
      </c>
      <c r="CS637" s="5" t="n">
        <v>5.355</v>
      </c>
      <c r="CT637" s="5" t="n">
        <v>3.509</v>
      </c>
      <c r="CU637" s="5" t="n">
        <v>10.896</v>
      </c>
    </row>
    <row r="638">
      <c r="A638" s="5" t="inlineStr">
        <is>
          <t>POL2021</t>
        </is>
      </c>
      <c r="B638" s="5" t="inlineStr">
        <is>
          <t>POL</t>
        </is>
      </c>
      <c r="C638" s="5" t="inlineStr">
        <is>
          <t>POL</t>
        </is>
      </c>
      <c r="D638" s="5" t="inlineStr">
        <is>
          <t>Poland</t>
        </is>
      </c>
      <c r="E638" s="5" t="n">
        <v>2021</v>
      </c>
      <c r="F638" s="5" t="n">
        <v>0.23</v>
      </c>
      <c r="G638" s="5" t="n">
        <v>7.076</v>
      </c>
      <c r="H638" s="5" t="n">
        <v>1.548</v>
      </c>
      <c r="I638" s="5" t="n">
        <v>1.879</v>
      </c>
      <c r="J638" s="5" t="n">
        <v>8.956</v>
      </c>
      <c r="K638" s="5" t="n">
        <v>0</v>
      </c>
      <c r="L638" s="5" t="n">
        <v>1</v>
      </c>
      <c r="M638" s="5" t="n">
        <v>9.444000000000001</v>
      </c>
      <c r="N638" s="5" t="n">
        <v>4.281</v>
      </c>
      <c r="O638" s="5" t="n">
        <v>1.964</v>
      </c>
      <c r="P638" s="5" t="n">
        <v>11.408</v>
      </c>
      <c r="Q638" s="5" t="n">
        <v>0</v>
      </c>
      <c r="R638" s="5" t="n">
        <v>1</v>
      </c>
      <c r="S638" s="5" t="n">
        <v>12.606</v>
      </c>
      <c r="T638" s="5" t="n">
        <v>7.812</v>
      </c>
      <c r="U638" s="5" t="n">
        <v>0.028</v>
      </c>
      <c r="V638" s="5" t="n">
        <v>15.539</v>
      </c>
      <c r="W638" s="5" t="n">
        <v>0.23</v>
      </c>
      <c r="X638" s="5" t="n">
        <v>1</v>
      </c>
      <c r="Y638" s="5" t="n">
        <v>22.447</v>
      </c>
      <c r="Z638" s="5" t="n">
        <v>2.479</v>
      </c>
      <c r="AA638" s="5" t="n">
        <v>-9.981</v>
      </c>
      <c r="AB638" s="5" t="n">
        <v>12.467</v>
      </c>
      <c r="AC638" s="5" t="n">
        <v>0</v>
      </c>
      <c r="AD638" s="5" t="n">
        <v>1</v>
      </c>
      <c r="AE638" s="5" t="n">
        <v>22.477</v>
      </c>
      <c r="AF638" s="5" t="n">
        <v>4.423</v>
      </c>
      <c r="AG638" s="5" t="n">
        <v>-10.01</v>
      </c>
      <c r="AH638" s="5" t="n">
        <v>12.467</v>
      </c>
      <c r="AI638" s="5" t="n">
        <v>0</v>
      </c>
      <c r="AJ638" s="5" t="n">
        <v>1</v>
      </c>
      <c r="AK638" s="5" t="n">
        <v>24.12</v>
      </c>
      <c r="AL638" s="5" t="n">
        <v>11.838</v>
      </c>
      <c r="AM638" s="5" t="n">
        <v>-12.784</v>
      </c>
      <c r="AN638" s="5" t="n">
        <v>13.944</v>
      </c>
      <c r="AO638" s="5" t="n">
        <v>0.23</v>
      </c>
      <c r="AP638" s="5" t="n">
        <v>1</v>
      </c>
      <c r="AQ638" s="5" t="n">
        <v>0.68</v>
      </c>
      <c r="AR638" s="5" t="n">
        <v>0.124</v>
      </c>
      <c r="AS638" s="5" t="n">
        <v>0.474</v>
      </c>
      <c r="AT638" s="5" t="n">
        <v>1.42</v>
      </c>
      <c r="AU638" s="5" t="n">
        <v>0.23</v>
      </c>
      <c r="AV638" s="5" t="n">
        <v>1</v>
      </c>
      <c r="AW638" s="5" t="n">
        <v>0.668</v>
      </c>
      <c r="AX638" s="5" t="n">
        <v>0.129</v>
      </c>
      <c r="AY638" s="5" t="n">
        <v>0.468</v>
      </c>
      <c r="AZ638" s="5" t="n">
        <v>1.397</v>
      </c>
      <c r="BA638" s="5" t="n">
        <v>0.23</v>
      </c>
      <c r="BB638" s="5" t="n">
        <v>1</v>
      </c>
      <c r="BC638" s="5" t="n">
        <v>0.439</v>
      </c>
      <c r="BD638" s="5" t="n">
        <v>0.114</v>
      </c>
      <c r="BE638" s="5" t="n">
        <v>0.126</v>
      </c>
      <c r="BF638" s="5" t="n">
        <v>0.695</v>
      </c>
      <c r="BG638" s="5" t="n">
        <v>0.23</v>
      </c>
      <c r="BH638" s="5" t="n">
        <v>1</v>
      </c>
      <c r="BI638" s="5" t="n">
        <v>0.505</v>
      </c>
      <c r="BJ638" s="5" t="n">
        <v>0.114</v>
      </c>
      <c r="BK638" s="5" t="n">
        <v>-0.018</v>
      </c>
      <c r="BL638" s="5" t="n">
        <v>0.599</v>
      </c>
      <c r="BM638" s="5" t="n">
        <v>0.23</v>
      </c>
      <c r="BN638" s="5" t="n">
        <v>1</v>
      </c>
      <c r="BO638" s="5" t="n">
        <v>0</v>
      </c>
      <c r="BP638" s="5" t="n">
        <v>0.041</v>
      </c>
      <c r="BQ638" s="5" t="n">
        <v>0.107</v>
      </c>
      <c r="BR638" s="5" t="n">
        <v>0</v>
      </c>
      <c r="BS638" s="5" t="n">
        <v>1</v>
      </c>
      <c r="BT638" s="5" t="n">
        <v>0</v>
      </c>
      <c r="BU638" s="5" t="n">
        <v>0.043</v>
      </c>
      <c r="BV638" s="5" t="n">
        <v>0.185</v>
      </c>
      <c r="BW638" s="5" t="n">
        <v>0.23</v>
      </c>
      <c r="BX638" s="5" t="n">
        <v>1</v>
      </c>
      <c r="BY638" s="5" t="n">
        <v>11.787</v>
      </c>
      <c r="BZ638" s="5" t="n">
        <v>0</v>
      </c>
      <c r="CA638" s="5" t="n">
        <v>11.787</v>
      </c>
      <c r="CB638" s="5" t="n">
        <v>0</v>
      </c>
      <c r="CC638" s="5" t="n">
        <v>78.125</v>
      </c>
      <c r="CD638" s="5" t="n">
        <v>7.95</v>
      </c>
      <c r="CE638" s="5" t="n">
        <v>49.868</v>
      </c>
      <c r="CF638" s="5" t="n">
        <v>157.432</v>
      </c>
      <c r="CG638" s="5" t="n">
        <v>0.23</v>
      </c>
      <c r="CH638" s="5" t="n">
        <v>1</v>
      </c>
      <c r="CI638" s="5" t="n">
        <v>0</v>
      </c>
      <c r="CJ638" s="5" t="n">
        <v>0</v>
      </c>
      <c r="CK638" s="5" t="n">
        <v>0</v>
      </c>
      <c r="CL638" s="5" t="n">
        <v>0.8179999999999999</v>
      </c>
      <c r="CM638" s="5" t="n">
        <v>0</v>
      </c>
      <c r="CN638" s="5" t="n">
        <v>0.008999999999999999</v>
      </c>
      <c r="CO638" s="5" t="n">
        <v>0</v>
      </c>
      <c r="CP638" s="5" t="n">
        <v>0</v>
      </c>
      <c r="CQ638" s="5" t="n">
        <v>1.198</v>
      </c>
      <c r="CR638" s="5" t="n">
        <v>0</v>
      </c>
      <c r="CS638" s="5" t="n">
        <v>3.981</v>
      </c>
      <c r="CT638" s="5" t="n">
        <v>3.456</v>
      </c>
      <c r="CU638" s="5" t="n">
        <v>12.489</v>
      </c>
    </row>
    <row r="639">
      <c r="A639" s="5" t="inlineStr">
        <is>
          <t>POL2022</t>
        </is>
      </c>
      <c r="B639" s="5" t="inlineStr">
        <is>
          <t>POL</t>
        </is>
      </c>
      <c r="C639" s="5" t="inlineStr">
        <is>
          <t>POL</t>
        </is>
      </c>
      <c r="D639" s="5" t="inlineStr">
        <is>
          <t>Poland</t>
        </is>
      </c>
      <c r="E639" s="5" t="n">
        <v>2022</v>
      </c>
      <c r="F639" s="5" t="n">
        <v>0.23</v>
      </c>
      <c r="G639" s="5" t="n">
        <v>14.057</v>
      </c>
      <c r="H639" s="5" t="n">
        <v>2.183</v>
      </c>
      <c r="I639" s="5" t="n">
        <v>8.353999999999999</v>
      </c>
      <c r="J639" s="5" t="n">
        <v>22.411</v>
      </c>
      <c r="K639" s="5" t="n">
        <v>0</v>
      </c>
      <c r="L639" s="5" t="n">
        <v>1</v>
      </c>
      <c r="M639" s="5" t="n">
        <v>11.627</v>
      </c>
      <c r="N639" s="5" t="n">
        <v>4.801</v>
      </c>
      <c r="O639" s="5" t="n">
        <v>8.336</v>
      </c>
      <c r="P639" s="5" t="n">
        <v>19.963</v>
      </c>
      <c r="Q639" s="5" t="n">
        <v>0</v>
      </c>
      <c r="R639" s="5" t="n">
        <v>1</v>
      </c>
      <c r="S639" s="5" t="n">
        <v>19.43</v>
      </c>
      <c r="T639" s="5" t="n">
        <v>9.516</v>
      </c>
      <c r="U639" s="5" t="n">
        <v>0.034</v>
      </c>
      <c r="V639" s="5" t="n">
        <v>23.941</v>
      </c>
      <c r="W639" s="5" t="n">
        <v>0.23</v>
      </c>
      <c r="X639" s="5" t="n">
        <v>1</v>
      </c>
      <c r="Y639" s="5" t="n">
        <v>39.508</v>
      </c>
      <c r="Z639" s="5" t="n">
        <v>4.145</v>
      </c>
      <c r="AA639" s="5" t="n">
        <v>-9.605</v>
      </c>
      <c r="AB639" s="5" t="n">
        <v>29.903</v>
      </c>
      <c r="AC639" s="5" t="n">
        <v>0</v>
      </c>
      <c r="AD639" s="5" t="n">
        <v>1</v>
      </c>
      <c r="AE639" s="5" t="n">
        <v>39.629</v>
      </c>
      <c r="AF639" s="5" t="n">
        <v>7.346</v>
      </c>
      <c r="AG639" s="5" t="n">
        <v>-9.725</v>
      </c>
      <c r="AH639" s="5" t="n">
        <v>29.903</v>
      </c>
      <c r="AI639" s="5" t="n">
        <v>0</v>
      </c>
      <c r="AJ639" s="5" t="n">
        <v>1</v>
      </c>
      <c r="AK639" s="5" t="n">
        <v>41.82</v>
      </c>
      <c r="AL639" s="5" t="n">
        <v>19.971</v>
      </c>
      <c r="AM639" s="5" t="n">
        <v>-27.066</v>
      </c>
      <c r="AN639" s="5" t="n">
        <v>16.119</v>
      </c>
      <c r="AO639" s="5" t="n">
        <v>0.093</v>
      </c>
      <c r="AP639" s="5" t="n">
        <v>1</v>
      </c>
      <c r="AQ639" s="5" t="n">
        <v>1.039</v>
      </c>
      <c r="AR639" s="5" t="n">
        <v>0.149</v>
      </c>
      <c r="AS639" s="5" t="n">
        <v>0.33</v>
      </c>
      <c r="AT639" s="5" t="n">
        <v>1.496</v>
      </c>
      <c r="AU639" s="5" t="n">
        <v>0.093</v>
      </c>
      <c r="AV639" s="5" t="n">
        <v>1</v>
      </c>
      <c r="AW639" s="5" t="n">
        <v>1.181</v>
      </c>
      <c r="AX639" s="5" t="n">
        <v>0.153</v>
      </c>
      <c r="AY639" s="5" t="n">
        <v>0.301</v>
      </c>
      <c r="AZ639" s="5" t="n">
        <v>1.619</v>
      </c>
      <c r="BA639" s="5" t="n">
        <v>0.093</v>
      </c>
      <c r="BB639" s="5" t="n">
        <v>1</v>
      </c>
      <c r="BC639" s="5" t="n">
        <v>0.598</v>
      </c>
      <c r="BD639" s="5" t="n">
        <v>0.123</v>
      </c>
      <c r="BE639" s="5" t="n">
        <v>0.07099999999999999</v>
      </c>
      <c r="BF639" s="5" t="n">
        <v>0.731</v>
      </c>
      <c r="BG639" s="5" t="n">
        <v>0.093</v>
      </c>
      <c r="BH639" s="5" t="n">
        <v>1</v>
      </c>
      <c r="BI639" s="5" t="n">
        <v>0.612</v>
      </c>
      <c r="BJ639" s="5" t="n">
        <v>0.123</v>
      </c>
      <c r="BK639" s="5" t="n">
        <v>0.292</v>
      </c>
      <c r="BL639" s="5" t="n">
        <v>1.112</v>
      </c>
      <c r="BM639" s="5" t="n">
        <v>0.23</v>
      </c>
      <c r="BN639" s="5" t="n">
        <v>1</v>
      </c>
      <c r="BO639" s="5" t="n">
        <v>0</v>
      </c>
      <c r="BP639" s="5" t="n">
        <v>0.052</v>
      </c>
      <c r="BQ639" s="5" t="n">
        <v>0.145</v>
      </c>
      <c r="BR639" s="5" t="n">
        <v>0</v>
      </c>
      <c r="BS639" s="5" t="n">
        <v>1</v>
      </c>
      <c r="BT639" s="5" t="n">
        <v>0</v>
      </c>
      <c r="BU639" s="5" t="n">
        <v>0.051</v>
      </c>
      <c r="BV639" s="5" t="n">
        <v>0.162</v>
      </c>
      <c r="BW639" s="5" t="n">
        <v>0.065</v>
      </c>
      <c r="BX639" s="5" t="n">
        <v>1</v>
      </c>
      <c r="BY639" s="5" t="n">
        <v>12.729</v>
      </c>
      <c r="BZ639" s="5" t="n">
        <v>0</v>
      </c>
      <c r="CA639" s="5" t="n">
        <v>12.729</v>
      </c>
      <c r="CB639" s="5" t="n">
        <v>0</v>
      </c>
      <c r="CC639" s="5" t="n">
        <v>97.90000000000001</v>
      </c>
      <c r="CD639" s="5" t="n">
        <v>7.95</v>
      </c>
      <c r="CE639" s="5" t="n">
        <v>124.162</v>
      </c>
      <c r="CF639" s="5" t="n">
        <v>273.136</v>
      </c>
      <c r="CG639" s="5" t="n">
        <v>0.23</v>
      </c>
      <c r="CH639" s="5" t="n">
        <v>1</v>
      </c>
      <c r="CI639" s="5" t="n">
        <v>0</v>
      </c>
      <c r="CJ639" s="5" t="n">
        <v>0</v>
      </c>
      <c r="CK639" s="5" t="n">
        <v>0</v>
      </c>
      <c r="CL639" s="5" t="n">
        <v>0.483</v>
      </c>
      <c r="CM639" s="5" t="n">
        <v>20</v>
      </c>
      <c r="CN639" s="5" t="n">
        <v>0.01</v>
      </c>
      <c r="CO639" s="5" t="n">
        <v>0</v>
      </c>
      <c r="CP639" s="5" t="n">
        <v>0</v>
      </c>
      <c r="CQ639" s="5" t="n">
        <v>1.294</v>
      </c>
      <c r="CR639" s="5" t="n">
        <v>0</v>
      </c>
      <c r="CS639" s="5" t="n">
        <v>4.299</v>
      </c>
      <c r="CT639" s="5" t="n">
        <v>9.295</v>
      </c>
      <c r="CU639" s="5" t="n">
        <v>29.459</v>
      </c>
    </row>
    <row r="640">
      <c r="A640" s="5" t="inlineStr">
        <is>
          <t>POL2023</t>
        </is>
      </c>
      <c r="B640" s="5" t="inlineStr">
        <is>
          <t>POL</t>
        </is>
      </c>
      <c r="C640" s="5" t="inlineStr">
        <is>
          <t>POL</t>
        </is>
      </c>
      <c r="D640" s="5" t="inlineStr">
        <is>
          <t>Poland</t>
        </is>
      </c>
      <c r="E640" s="5" t="n">
        <v>2023</v>
      </c>
      <c r="F640" s="5" t="n">
        <v>0.23</v>
      </c>
      <c r="G640" s="5" t="n">
        <v>7.369</v>
      </c>
      <c r="H640" s="5" t="n">
        <v>1.678</v>
      </c>
      <c r="I640" s="5" t="n">
        <v>9.680999999999999</v>
      </c>
      <c r="J640" s="5" t="n">
        <v>17.05</v>
      </c>
      <c r="K640" s="5" t="n">
        <v>0</v>
      </c>
      <c r="L640" s="5" t="n">
        <v>1</v>
      </c>
      <c r="M640" s="5" t="n">
        <v>9.352</v>
      </c>
      <c r="N640" s="5" t="n">
        <v>4.638</v>
      </c>
      <c r="O640" s="5" t="n">
        <v>9.641</v>
      </c>
      <c r="P640" s="5" t="n">
        <v>18.993</v>
      </c>
      <c r="Q640" s="5" t="n">
        <v>0</v>
      </c>
      <c r="R640" s="5" t="n">
        <v>1</v>
      </c>
      <c r="S640" s="5" t="n">
        <v>13.645</v>
      </c>
      <c r="T640" s="5" t="n">
        <v>8.557</v>
      </c>
      <c r="U640" s="5" t="n">
        <v>0.034</v>
      </c>
      <c r="V640" s="5" t="n">
        <v>16.825</v>
      </c>
      <c r="W640" s="5" t="n">
        <v>0.23</v>
      </c>
      <c r="X640" s="5" t="n">
        <v>1</v>
      </c>
      <c r="Y640" s="5" t="n">
        <v>20.215</v>
      </c>
      <c r="Z640" s="5" t="n">
        <v>2.264</v>
      </c>
      <c r="AA640" s="5" t="n">
        <v>13.865</v>
      </c>
      <c r="AB640" s="5" t="n">
        <v>34.08</v>
      </c>
      <c r="AC640" s="5" t="n">
        <v>0</v>
      </c>
      <c r="AD640" s="5" t="n">
        <v>1</v>
      </c>
      <c r="AE640" s="5" t="n">
        <v>20.387</v>
      </c>
      <c r="AF640" s="5" t="n">
        <v>4.06</v>
      </c>
      <c r="AG640" s="5" t="n">
        <v>13.693</v>
      </c>
      <c r="AH640" s="5" t="n">
        <v>34.08</v>
      </c>
      <c r="AI640" s="5" t="n">
        <v>0</v>
      </c>
      <c r="AJ640" s="5" t="n">
        <v>1</v>
      </c>
      <c r="AK640" s="5" t="n">
        <v>22.885</v>
      </c>
      <c r="AL640" s="5" t="n">
        <v>11.336</v>
      </c>
      <c r="AM640" s="5" t="n">
        <v>-5.636</v>
      </c>
      <c r="AN640" s="5" t="n">
        <v>21.216</v>
      </c>
      <c r="AO640" s="5" t="n">
        <v>0.23</v>
      </c>
      <c r="AP640" s="5" t="n">
        <v>1</v>
      </c>
      <c r="AQ640" s="5" t="n">
        <v>0.8110000000000001</v>
      </c>
      <c r="AR640" s="5" t="n">
        <v>0.137</v>
      </c>
      <c r="AS640" s="5" t="n">
        <v>0.45</v>
      </c>
      <c r="AT640" s="5" t="n">
        <v>1.551</v>
      </c>
      <c r="AU640" s="5" t="n">
        <v>0.23</v>
      </c>
      <c r="AV640" s="5" t="n">
        <v>1</v>
      </c>
      <c r="AW640" s="5" t="n">
        <v>0.865</v>
      </c>
      <c r="AX640" s="5" t="n">
        <v>0.148</v>
      </c>
      <c r="AY640" s="5" t="n">
        <v>0.413</v>
      </c>
      <c r="AZ640" s="5" t="n">
        <v>1.573</v>
      </c>
      <c r="BA640" s="5" t="n">
        <v>0.23</v>
      </c>
      <c r="BB640" s="5" t="n">
        <v>1</v>
      </c>
      <c r="BC640" s="5" t="n">
        <v>0.535</v>
      </c>
      <c r="BD640" s="5" t="n">
        <v>0.129</v>
      </c>
      <c r="BE640" s="5" t="n">
        <v>0.048</v>
      </c>
      <c r="BF640" s="5" t="n">
        <v>0.718</v>
      </c>
      <c r="BG640" s="5" t="n">
        <v>0.23</v>
      </c>
      <c r="BH640" s="5" t="n">
        <v>1</v>
      </c>
      <c r="BI640" s="5" t="n">
        <v>0.579</v>
      </c>
      <c r="BJ640" s="5" t="n">
        <v>0.129</v>
      </c>
      <c r="BK640" s="5" t="n">
        <v>0.226</v>
      </c>
      <c r="BL640" s="5" t="n">
        <v>0.99</v>
      </c>
      <c r="BM640" s="5" t="n">
        <v>0.23</v>
      </c>
      <c r="BN640" s="5" t="n">
        <v>1</v>
      </c>
      <c r="BO640" s="5" t="n">
        <v>0</v>
      </c>
      <c r="BP640" s="5" t="n">
        <v>0.075</v>
      </c>
      <c r="BQ640" s="5" t="n">
        <v>0.216</v>
      </c>
      <c r="BR640" s="5" t="n">
        <v>0</v>
      </c>
      <c r="BS640" s="5" t="n">
        <v>1</v>
      </c>
      <c r="BT640" s="5" t="n">
        <v>0</v>
      </c>
      <c r="BU640" s="5" t="n">
        <v>0.06</v>
      </c>
      <c r="BV640" s="5" t="n">
        <v>0.213</v>
      </c>
      <c r="BW640" s="5" t="n">
        <v>0.23</v>
      </c>
      <c r="BX640" s="5" t="n">
        <v>1</v>
      </c>
      <c r="BY640" s="5" t="n">
        <v>13.254</v>
      </c>
      <c r="BZ640" s="5" t="n">
        <v>0</v>
      </c>
      <c r="CA640" s="5" t="n">
        <v>13.254</v>
      </c>
      <c r="CB640" s="5" t="n">
        <v>0</v>
      </c>
      <c r="CC640" s="5" t="n">
        <v>83.248</v>
      </c>
      <c r="CD640" s="5" t="n">
        <v>7.95</v>
      </c>
      <c r="CE640" s="5" t="n">
        <v>124.29</v>
      </c>
      <c r="CF640" s="5" t="n">
        <v>255.271</v>
      </c>
      <c r="CG640" s="5" t="n">
        <v>0.23</v>
      </c>
      <c r="CH640" s="5" t="n">
        <v>1</v>
      </c>
      <c r="CI640" s="5" t="n">
        <v>0</v>
      </c>
      <c r="CJ640" s="5" t="n">
        <v>0</v>
      </c>
      <c r="CK640" s="5" t="n">
        <v>0</v>
      </c>
      <c r="CL640" s="5" t="n">
        <v>0.503</v>
      </c>
      <c r="CM640" s="5" t="n">
        <v>20.826</v>
      </c>
      <c r="CN640" s="5" t="n">
        <v>0.01</v>
      </c>
      <c r="CO640" s="5" t="n">
        <v>0</v>
      </c>
      <c r="CP640" s="5" t="n">
        <v>0</v>
      </c>
      <c r="CQ640" s="5" t="n">
        <v>1.348</v>
      </c>
      <c r="CR640" s="5" t="n">
        <v>0</v>
      </c>
      <c r="CS640" s="5" t="n">
        <v>4.477</v>
      </c>
      <c r="CT640" s="5" t="n">
        <v>7.086</v>
      </c>
      <c r="CU640" s="5" t="n">
        <v>10.115</v>
      </c>
    </row>
    <row r="641">
      <c r="A641" s="5" t="inlineStr">
        <is>
          <t>POL2024</t>
        </is>
      </c>
      <c r="B641" s="5" t="inlineStr">
        <is>
          <t>POL</t>
        </is>
      </c>
      <c r="C641" s="5" t="inlineStr">
        <is>
          <t>POL</t>
        </is>
      </c>
      <c r="D641" s="5" t="inlineStr">
        <is>
          <t>Poland</t>
        </is>
      </c>
      <c r="E641" s="5" t="n">
        <v>2024</v>
      </c>
      <c r="F641" s="5" t="n">
        <v>0.23</v>
      </c>
      <c r="G641" s="5" t="n">
        <v>6.682</v>
      </c>
      <c r="H641" s="5" t="n">
        <v>1.693</v>
      </c>
      <c r="I641" s="5" t="n">
        <v>6.347</v>
      </c>
      <c r="J641" s="5" t="n">
        <v>13.03</v>
      </c>
      <c r="K641" s="5" t="n">
        <v>0</v>
      </c>
      <c r="L641" s="5" t="n">
        <v>1</v>
      </c>
      <c r="M641" s="5" t="n">
        <v>8.462</v>
      </c>
      <c r="N641" s="5" t="n">
        <v>4.61</v>
      </c>
      <c r="O641" s="5" t="n">
        <v>6.358</v>
      </c>
      <c r="P641" s="5" t="n">
        <v>14.82</v>
      </c>
      <c r="Q641" s="5" t="n">
        <v>0</v>
      </c>
      <c r="R641" s="5" t="n">
        <v>1</v>
      </c>
      <c r="S641" s="5" t="n">
        <v>13.232</v>
      </c>
      <c r="T641" s="5" t="n">
        <v>8.76</v>
      </c>
      <c r="U641" s="5" t="n">
        <v>0.035</v>
      </c>
      <c r="V641" s="5" t="n">
        <v>16.318</v>
      </c>
      <c r="W641" s="5" t="n">
        <v>0.23</v>
      </c>
      <c r="X641" s="5" t="n">
        <v>1</v>
      </c>
      <c r="Y641" s="5" t="n">
        <v>21.212</v>
      </c>
      <c r="Z641" s="5" t="n">
        <v>2.678</v>
      </c>
      <c r="AA641" s="5" t="n">
        <v>4.393</v>
      </c>
      <c r="AB641" s="5" t="n">
        <v>25.605</v>
      </c>
      <c r="AC641" s="5" t="n">
        <v>0</v>
      </c>
      <c r="AD641" s="5" t="n">
        <v>1</v>
      </c>
      <c r="AE641" s="5" t="n">
        <v>21.653</v>
      </c>
      <c r="AF641" s="5" t="n">
        <v>4.743</v>
      </c>
      <c r="AG641" s="5" t="n">
        <v>3.952</v>
      </c>
      <c r="AH641" s="5" t="n">
        <v>25.605</v>
      </c>
      <c r="AI641" s="5" t="n">
        <v>0</v>
      </c>
      <c r="AJ641" s="5" t="n">
        <v>1</v>
      </c>
      <c r="AK641" s="5" t="n">
        <v>23.304</v>
      </c>
      <c r="AL641" s="5" t="n">
        <v>11.853</v>
      </c>
      <c r="AM641" s="5" t="n">
        <v>-4.083</v>
      </c>
      <c r="AN641" s="5" t="n">
        <v>23.641</v>
      </c>
      <c r="AO641" s="5" t="n">
        <v>0.23</v>
      </c>
      <c r="AP641" s="5" t="n">
        <v>1</v>
      </c>
      <c r="AQ641" s="5" t="n">
        <v>0.789</v>
      </c>
      <c r="AR641" s="5" t="n">
        <v>0.143</v>
      </c>
      <c r="AS641" s="5" t="n">
        <v>0.512</v>
      </c>
      <c r="AT641" s="5" t="n">
        <v>1.601</v>
      </c>
      <c r="AU641" s="5" t="n">
        <v>0.23</v>
      </c>
      <c r="AV641" s="5" t="n">
        <v>1</v>
      </c>
      <c r="AW641" s="5" t="n">
        <v>0.822</v>
      </c>
      <c r="AX641" s="5" t="n">
        <v>0.151</v>
      </c>
      <c r="AY641" s="5" t="n">
        <v>0.494</v>
      </c>
      <c r="AZ641" s="5" t="n">
        <v>1.618</v>
      </c>
      <c r="BA641" s="5" t="n">
        <v>0.23</v>
      </c>
      <c r="BB641" s="5" t="n">
        <v>1</v>
      </c>
      <c r="BC641" s="5" t="n">
        <v>0.513</v>
      </c>
      <c r="BD641" s="5" t="n">
        <v>0.132</v>
      </c>
      <c r="BE641" s="5" t="n">
        <v>0.079</v>
      </c>
      <c r="BF641" s="5" t="n">
        <v>0.728</v>
      </c>
      <c r="BG641" s="5" t="n">
        <v>0.23</v>
      </c>
      <c r="BH641" s="5" t="n">
        <v>1</v>
      </c>
      <c r="BI641" s="5" t="n">
        <v>0.591</v>
      </c>
      <c r="BJ641" s="5" t="n">
        <v>0.132</v>
      </c>
      <c r="BK641" s="5" t="n">
        <v>0.191</v>
      </c>
      <c r="BL641" s="5" t="n">
        <v>0.963</v>
      </c>
      <c r="BM641" s="5" t="n">
        <v>0.23</v>
      </c>
      <c r="BN641" s="5" t="n">
        <v>1</v>
      </c>
      <c r="BO641" s="5" t="n">
        <v>0</v>
      </c>
      <c r="BP641" s="5" t="n">
        <v>0.067</v>
      </c>
      <c r="BQ641" s="5" t="n">
        <v>0.182</v>
      </c>
      <c r="BR641" s="5" t="n">
        <v>0</v>
      </c>
      <c r="BS641" s="5" t="n">
        <v>1</v>
      </c>
      <c r="BT641" s="5" t="n">
        <v>0</v>
      </c>
      <c r="BU641" s="5" t="n">
        <v>0.06900000000000001</v>
      </c>
      <c r="BV641" s="5" t="n">
        <v>0.247</v>
      </c>
      <c r="BW641" s="5" t="n">
        <v>0.23</v>
      </c>
      <c r="BX641" s="5" t="n">
        <v>1</v>
      </c>
      <c r="BY641" s="5" t="n">
        <v>13.646</v>
      </c>
      <c r="BZ641" s="5" t="n">
        <v>0</v>
      </c>
      <c r="CA641" s="5" t="n">
        <v>13.646</v>
      </c>
      <c r="CB641" s="5" t="n">
        <v>0</v>
      </c>
      <c r="CC641" s="5" t="n">
        <v>82.58799999999999</v>
      </c>
      <c r="CD641" s="5" t="n">
        <v>7.95</v>
      </c>
      <c r="CE641" s="5" t="n">
        <v>102.469</v>
      </c>
      <c r="CF641" s="5" t="n">
        <v>227.62</v>
      </c>
      <c r="CG641" s="5" t="n">
        <v>0.23</v>
      </c>
      <c r="CH641" s="5" t="n">
        <v>1</v>
      </c>
      <c r="CI641" s="5" t="n">
        <v>0</v>
      </c>
      <c r="CJ641" s="5" t="n">
        <v>0</v>
      </c>
      <c r="CK641" s="5" t="n">
        <v>0</v>
      </c>
      <c r="CL641" s="5" t="n">
        <v>1.8</v>
      </c>
      <c r="CM641" s="5" t="n">
        <v>21.44</v>
      </c>
      <c r="CN641" s="5" t="n">
        <v>0.01</v>
      </c>
      <c r="CO641" s="5" t="n">
        <v>0</v>
      </c>
      <c r="CP641" s="5" t="n">
        <v>0</v>
      </c>
      <c r="CQ641" s="5" t="n">
        <v>1.387</v>
      </c>
      <c r="CR641" s="5" t="n">
        <v>0</v>
      </c>
      <c r="CS641" s="5" t="n">
        <v>4.609</v>
      </c>
      <c r="CT641" s="5" t="n">
        <v>4.705</v>
      </c>
      <c r="CU641" s="5" t="n">
        <v>8.551</v>
      </c>
    </row>
    <row r="642">
      <c r="A642" s="5" t="inlineStr">
        <is>
          <t>PRT2021</t>
        </is>
      </c>
      <c r="B642" s="5" t="inlineStr">
        <is>
          <t>PRT</t>
        </is>
      </c>
      <c r="C642" s="5" t="inlineStr">
        <is>
          <t>PRT</t>
        </is>
      </c>
      <c r="D642" s="5" t="inlineStr">
        <is>
          <t>Portugal</t>
        </is>
      </c>
      <c r="E642" s="5" t="n">
        <v>2021</v>
      </c>
      <c r="F642" s="5" t="n">
        <v>0.23</v>
      </c>
      <c r="G642" s="5" t="n">
        <v>3.432</v>
      </c>
      <c r="H642" s="5" t="n">
        <v>0.751</v>
      </c>
      <c r="I642" s="5" t="n">
        <v>1.422</v>
      </c>
      <c r="J642" s="5" t="n">
        <v>4.854</v>
      </c>
      <c r="K642" s="5" t="n">
        <v>0</v>
      </c>
      <c r="L642" s="5" t="n">
        <v>1</v>
      </c>
      <c r="M642" s="5" t="n">
        <v>6.871</v>
      </c>
      <c r="N642" s="5" t="n">
        <v>3.114</v>
      </c>
      <c r="O642" s="5" t="n">
        <v>2.495</v>
      </c>
      <c r="P642" s="5" t="n">
        <v>9.366</v>
      </c>
      <c r="Q642" s="5" t="n">
        <v>0</v>
      </c>
      <c r="R642" s="5" t="n">
        <v>1</v>
      </c>
      <c r="S642" s="5" t="n">
        <v>5.808</v>
      </c>
      <c r="T642" s="5" t="n">
        <v>3.586</v>
      </c>
      <c r="U642" s="5" t="n">
        <v>1.183</v>
      </c>
      <c r="V642" s="5" t="n">
        <v>8.599</v>
      </c>
      <c r="W642" s="5" t="n">
        <v>0.23</v>
      </c>
      <c r="X642" s="5" t="n">
        <v>1</v>
      </c>
      <c r="Y642" s="5" t="n">
        <v>11.872</v>
      </c>
      <c r="Z642" s="5" t="n">
        <v>1.311</v>
      </c>
      <c r="AA642" s="5" t="n">
        <v>-1.571</v>
      </c>
      <c r="AB642" s="5" t="n">
        <v>10.301</v>
      </c>
      <c r="AC642" s="5" t="n">
        <v>0</v>
      </c>
      <c r="AD642" s="5" t="n">
        <v>1</v>
      </c>
      <c r="AE642" s="5" t="n">
        <v>11.828</v>
      </c>
      <c r="AF642" s="5" t="n">
        <v>2.328</v>
      </c>
      <c r="AG642" s="5" t="n">
        <v>-1.528</v>
      </c>
      <c r="AH642" s="5" t="n">
        <v>10.301</v>
      </c>
      <c r="AI642" s="5" t="n">
        <v>0</v>
      </c>
      <c r="AJ642" s="5" t="n">
        <v>1</v>
      </c>
      <c r="AK642" s="5" t="n">
        <v>21.934</v>
      </c>
      <c r="AL642" s="5" t="n">
        <v>10.765</v>
      </c>
      <c r="AM642" s="5" t="n">
        <v>-1.437</v>
      </c>
      <c r="AN642" s="5" t="n">
        <v>25.21</v>
      </c>
      <c r="AO642" s="5" t="n">
        <v>0.23</v>
      </c>
      <c r="AP642" s="5" t="n">
        <v>1</v>
      </c>
      <c r="AQ642" s="5" t="n">
        <v>0.619</v>
      </c>
      <c r="AR642" s="5" t="n">
        <v>0.114</v>
      </c>
      <c r="AS642" s="5" t="n">
        <v>0.9399999999999999</v>
      </c>
      <c r="AT642" s="5" t="n">
        <v>1.918</v>
      </c>
      <c r="AU642" s="5" t="n">
        <v>0.23</v>
      </c>
      <c r="AV642" s="5" t="n">
        <v>1</v>
      </c>
      <c r="AW642" s="5" t="n">
        <v>0.599</v>
      </c>
      <c r="AX642" s="5" t="n">
        <v>0.114</v>
      </c>
      <c r="AY642" s="5" t="n">
        <v>0.772</v>
      </c>
      <c r="AZ642" s="5" t="n">
        <v>1.687</v>
      </c>
      <c r="BA642" s="5" t="n">
        <v>0.23</v>
      </c>
      <c r="BB642" s="5" t="n">
        <v>1</v>
      </c>
      <c r="BC642" s="5" t="n">
        <v>0.439</v>
      </c>
      <c r="BD642" s="5" t="n">
        <v>0.114</v>
      </c>
      <c r="BE642" s="5" t="n">
        <v>0.258</v>
      </c>
      <c r="BF642" s="5" t="n">
        <v>0.857</v>
      </c>
      <c r="BG642" s="5" t="n">
        <v>0.23</v>
      </c>
      <c r="BH642" s="5" t="n">
        <v>1</v>
      </c>
      <c r="BI642" s="5" t="n">
        <v>0.505</v>
      </c>
      <c r="BJ642" s="5" t="n">
        <v>0.114</v>
      </c>
      <c r="BK642" s="5" t="n">
        <v>0.668</v>
      </c>
      <c r="BL642" s="5" t="n">
        <v>1.442</v>
      </c>
      <c r="BM642" s="5" t="n">
        <v>0.23</v>
      </c>
      <c r="BN642" s="5" t="n">
        <v>1</v>
      </c>
      <c r="BO642" s="5" t="n">
        <v>0</v>
      </c>
      <c r="BP642" s="5" t="n">
        <v>0.028</v>
      </c>
      <c r="BQ642" s="5" t="n">
        <v>0.127</v>
      </c>
      <c r="BR642" s="5" t="n">
        <v>0</v>
      </c>
      <c r="BS642" s="5" t="n">
        <v>1</v>
      </c>
      <c r="BT642" s="5" t="n">
        <v>0</v>
      </c>
      <c r="BU642" s="5" t="n">
        <v>0.074</v>
      </c>
      <c r="BV642" s="5" t="n">
        <v>0.252</v>
      </c>
      <c r="BW642" s="5" t="n">
        <v>0.23</v>
      </c>
      <c r="BX642" s="5" t="n">
        <v>0.667</v>
      </c>
      <c r="BY642" s="5" t="n">
        <v>11.787</v>
      </c>
      <c r="BZ642" s="5" t="n">
        <v>0</v>
      </c>
      <c r="CA642" s="5" t="n">
        <v>11.787</v>
      </c>
      <c r="CB642" s="5" t="n">
        <v>0</v>
      </c>
      <c r="CC642" s="5" t="n">
        <v>78.125</v>
      </c>
      <c r="CD642" s="5" t="n">
        <v>7.95</v>
      </c>
      <c r="CE642" s="5" t="n">
        <v>113.66</v>
      </c>
      <c r="CF642" s="5" t="n">
        <v>235.895</v>
      </c>
      <c r="CG642" s="5" t="n">
        <v>0.23</v>
      </c>
      <c r="CH642" s="5" t="n">
        <v>1</v>
      </c>
      <c r="CI642" s="5" t="n">
        <v>0</v>
      </c>
      <c r="CJ642" s="5" t="n">
        <v>0</v>
      </c>
      <c r="CK642" s="5" t="n">
        <v>0</v>
      </c>
      <c r="CL642" s="5" t="n">
        <v>0</v>
      </c>
      <c r="CM642" s="5" t="n">
        <v>0</v>
      </c>
      <c r="CN642" s="5" t="n">
        <v>0</v>
      </c>
      <c r="CO642" s="5" t="n">
        <v>0</v>
      </c>
      <c r="CP642" s="5" t="n">
        <v>0</v>
      </c>
      <c r="CQ642" s="5" t="n">
        <v>1.198</v>
      </c>
      <c r="CR642" s="5" t="n">
        <v>0</v>
      </c>
      <c r="CS642" s="5" t="n">
        <v>4.776</v>
      </c>
      <c r="CT642" s="5" t="n">
        <v>23.769</v>
      </c>
      <c r="CU642" s="5" t="n">
        <v>8.331</v>
      </c>
    </row>
    <row r="643">
      <c r="A643" s="5" t="inlineStr">
        <is>
          <t>PRT2022</t>
        </is>
      </c>
      <c r="B643" s="5" t="inlineStr">
        <is>
          <t>PRT</t>
        </is>
      </c>
      <c r="C643" s="5" t="inlineStr">
        <is>
          <t>PRT</t>
        </is>
      </c>
      <c r="D643" s="5" t="inlineStr">
        <is>
          <t>Portugal</t>
        </is>
      </c>
      <c r="E643" s="5" t="n">
        <v>2022</v>
      </c>
      <c r="F643" s="5" t="n">
        <v>0.23</v>
      </c>
      <c r="G643" s="5" t="n">
        <v>3.23</v>
      </c>
      <c r="H643" s="5" t="n">
        <v>0.502</v>
      </c>
      <c r="I643" s="5" t="n">
        <v>8.583</v>
      </c>
      <c r="J643" s="5" t="n">
        <v>11.813</v>
      </c>
      <c r="K643" s="5" t="n">
        <v>0</v>
      </c>
      <c r="L643" s="5" t="n">
        <v>1</v>
      </c>
      <c r="M643" s="5" t="n">
        <v>7.063</v>
      </c>
      <c r="N643" s="5" t="n">
        <v>2.917</v>
      </c>
      <c r="O643" s="5" t="n">
        <v>8.829000000000001</v>
      </c>
      <c r="P643" s="5" t="n">
        <v>15.892</v>
      </c>
      <c r="Q643" s="5" t="n">
        <v>0</v>
      </c>
      <c r="R643" s="5" t="n">
        <v>1</v>
      </c>
      <c r="S643" s="5" t="n">
        <v>68.13500000000001</v>
      </c>
      <c r="T643" s="5" t="n">
        <v>7.408</v>
      </c>
      <c r="U643" s="5" t="n">
        <v>2.603</v>
      </c>
      <c r="V643" s="5" t="n">
        <v>85.55200000000001</v>
      </c>
      <c r="W643" s="5" t="n">
        <v>0.23</v>
      </c>
      <c r="X643" s="5" t="n">
        <v>1</v>
      </c>
      <c r="Y643" s="5" t="n">
        <v>24.702</v>
      </c>
      <c r="Z643" s="5" t="n">
        <v>2.591</v>
      </c>
      <c r="AA643" s="5" t="n">
        <v>4.965</v>
      </c>
      <c r="AB643" s="5" t="n">
        <v>29.666</v>
      </c>
      <c r="AC643" s="5" t="n">
        <v>0</v>
      </c>
      <c r="AD643" s="5" t="n">
        <v>1</v>
      </c>
      <c r="AE643" s="5" t="n">
        <v>24.749</v>
      </c>
      <c r="AF643" s="5" t="n">
        <v>4.588</v>
      </c>
      <c r="AG643" s="5" t="n">
        <v>4.917</v>
      </c>
      <c r="AH643" s="5" t="n">
        <v>29.666</v>
      </c>
      <c r="AI643" s="5" t="n">
        <v>0</v>
      </c>
      <c r="AJ643" s="5" t="n">
        <v>1</v>
      </c>
      <c r="AK643" s="5" t="n">
        <v>35.403</v>
      </c>
      <c r="AL643" s="5" t="n">
        <v>16.906</v>
      </c>
      <c r="AM643" s="5" t="n">
        <v>-10.27</v>
      </c>
      <c r="AN643" s="5" t="n">
        <v>30.914</v>
      </c>
      <c r="AO643" s="5" t="n">
        <v>0.23</v>
      </c>
      <c r="AP643" s="5" t="n">
        <v>1</v>
      </c>
      <c r="AQ643" s="5" t="n">
        <v>0.861</v>
      </c>
      <c r="AR643" s="5" t="n">
        <v>0.123</v>
      </c>
      <c r="AS643" s="5" t="n">
        <v>0.72</v>
      </c>
      <c r="AT643" s="5" t="n">
        <v>1.945</v>
      </c>
      <c r="AU643" s="5" t="n">
        <v>0.23</v>
      </c>
      <c r="AV643" s="5" t="n">
        <v>1</v>
      </c>
      <c r="AW643" s="5" t="n">
        <v>0.986</v>
      </c>
      <c r="AX643" s="5" t="n">
        <v>0.123</v>
      </c>
      <c r="AY643" s="5" t="n">
        <v>0.551</v>
      </c>
      <c r="AZ643" s="5" t="n">
        <v>1.891</v>
      </c>
      <c r="BA643" s="5" t="n">
        <v>0.23</v>
      </c>
      <c r="BB643" s="5" t="n">
        <v>1</v>
      </c>
      <c r="BC643" s="5" t="n">
        <v>0.598</v>
      </c>
      <c r="BD643" s="5" t="n">
        <v>0.123</v>
      </c>
      <c r="BE643" s="5" t="n">
        <v>0.168</v>
      </c>
      <c r="BF643" s="5" t="n">
        <v>0.9409999999999999</v>
      </c>
      <c r="BG643" s="5" t="n">
        <v>0.23</v>
      </c>
      <c r="BH643" s="5" t="n">
        <v>1</v>
      </c>
      <c r="BI643" s="5" t="n">
        <v>0.612</v>
      </c>
      <c r="BJ643" s="5" t="n">
        <v>0.123</v>
      </c>
      <c r="BK643" s="5" t="n">
        <v>0.874</v>
      </c>
      <c r="BL643" s="5" t="n">
        <v>1.828</v>
      </c>
      <c r="BM643" s="5" t="n">
        <v>0.23</v>
      </c>
      <c r="BN643" s="5" t="n">
        <v>1</v>
      </c>
      <c r="BO643" s="5" t="n">
        <v>0</v>
      </c>
      <c r="BP643" s="5" t="n">
        <v>-0.028</v>
      </c>
      <c r="BQ643" s="5" t="n">
        <v>0.152</v>
      </c>
      <c r="BR643" s="5" t="n">
        <v>0</v>
      </c>
      <c r="BS643" s="5" t="n">
        <v>1</v>
      </c>
      <c r="BT643" s="5" t="n">
        <v>0</v>
      </c>
      <c r="BU643" s="5" t="n">
        <v>0.002</v>
      </c>
      <c r="BV643" s="5" t="n">
        <v>0.233</v>
      </c>
      <c r="BW643" s="5" t="n">
        <v>0.23</v>
      </c>
      <c r="BX643" s="5" t="n">
        <v>0.667</v>
      </c>
      <c r="BY643" s="5" t="n">
        <v>12.729</v>
      </c>
      <c r="BZ643" s="5" t="n">
        <v>0</v>
      </c>
      <c r="CA643" s="5" t="n">
        <v>12.729</v>
      </c>
      <c r="CB643" s="5" t="n">
        <v>0</v>
      </c>
      <c r="CC643" s="5" t="n">
        <v>97.90000000000001</v>
      </c>
      <c r="CD643" s="5" t="n">
        <v>7.95</v>
      </c>
      <c r="CE643" s="5" t="n">
        <v>171.492</v>
      </c>
      <c r="CF643" s="5" t="n">
        <v>331.352</v>
      </c>
      <c r="CG643" s="5" t="n">
        <v>0.23</v>
      </c>
      <c r="CH643" s="5" t="n">
        <v>1</v>
      </c>
      <c r="CI643" s="5" t="n">
        <v>0</v>
      </c>
      <c r="CJ643" s="5" t="n">
        <v>0</v>
      </c>
      <c r="CK643" s="5" t="n">
        <v>0</v>
      </c>
      <c r="CL643" s="5" t="n">
        <v>0</v>
      </c>
      <c r="CM643" s="5" t="n">
        <v>0</v>
      </c>
      <c r="CN643" s="5" t="n">
        <v>0</v>
      </c>
      <c r="CO643" s="5" t="n">
        <v>0</v>
      </c>
      <c r="CP643" s="5" t="n">
        <v>0</v>
      </c>
      <c r="CQ643" s="5" t="n">
        <v>1.294</v>
      </c>
      <c r="CR643" s="5" t="n">
        <v>0</v>
      </c>
      <c r="CS643" s="5" t="n">
        <v>5.158</v>
      </c>
      <c r="CT643" s="5" t="n">
        <v>60.727</v>
      </c>
      <c r="CU643" s="5" t="n">
        <v>21.07</v>
      </c>
    </row>
    <row r="644">
      <c r="A644" s="5" t="inlineStr">
        <is>
          <t>PRT2023</t>
        </is>
      </c>
      <c r="B644" s="5" t="inlineStr">
        <is>
          <t>PRT</t>
        </is>
      </c>
      <c r="C644" s="5" t="inlineStr">
        <is>
          <t>PRT</t>
        </is>
      </c>
      <c r="D644" s="5" t="inlineStr">
        <is>
          <t>Portugal</t>
        </is>
      </c>
      <c r="E644" s="5" t="n">
        <v>2023</v>
      </c>
      <c r="F644" s="5" t="n">
        <v>0.23</v>
      </c>
      <c r="G644" s="5" t="n">
        <v>4.148</v>
      </c>
      <c r="H644" s="5" t="n">
        <v>0.945</v>
      </c>
      <c r="I644" s="5" t="n">
        <v>9.936999999999999</v>
      </c>
      <c r="J644" s="5" t="n">
        <v>14.084</v>
      </c>
      <c r="K644" s="5" t="n">
        <v>0</v>
      </c>
      <c r="L644" s="5" t="n">
        <v>1</v>
      </c>
      <c r="M644" s="5" t="n">
        <v>9.368</v>
      </c>
      <c r="N644" s="5" t="n">
        <v>4.646</v>
      </c>
      <c r="O644" s="5" t="n">
        <v>9.945</v>
      </c>
      <c r="P644" s="5" t="n">
        <v>19.313</v>
      </c>
      <c r="Q644" s="5" t="n">
        <v>0</v>
      </c>
      <c r="R644" s="5" t="n">
        <v>1</v>
      </c>
      <c r="S644" s="5" t="n">
        <v>30.904</v>
      </c>
      <c r="T644" s="5" t="n">
        <v>6.981</v>
      </c>
      <c r="U644" s="5" t="n">
        <v>2.279</v>
      </c>
      <c r="V644" s="5" t="n">
        <v>39.801</v>
      </c>
      <c r="W644" s="5" t="n">
        <v>0.23</v>
      </c>
      <c r="X644" s="5" t="n">
        <v>1</v>
      </c>
      <c r="Y644" s="5" t="n">
        <v>19.331</v>
      </c>
      <c r="Z644" s="5" t="n">
        <v>2.165</v>
      </c>
      <c r="AA644" s="5" t="n">
        <v>5.348</v>
      </c>
      <c r="AB644" s="5" t="n">
        <v>24.679</v>
      </c>
      <c r="AC644" s="5" t="n">
        <v>0</v>
      </c>
      <c r="AD644" s="5" t="n">
        <v>1</v>
      </c>
      <c r="AE644" s="5" t="n">
        <v>19.43</v>
      </c>
      <c r="AF644" s="5" t="n">
        <v>3.87</v>
      </c>
      <c r="AG644" s="5" t="n">
        <v>5.249</v>
      </c>
      <c r="AH644" s="5" t="n">
        <v>24.679</v>
      </c>
      <c r="AI644" s="5" t="n">
        <v>0</v>
      </c>
      <c r="AJ644" s="5" t="n">
        <v>1</v>
      </c>
      <c r="AK644" s="5" t="n">
        <v>30.389</v>
      </c>
      <c r="AL644" s="5" t="n">
        <v>15.054</v>
      </c>
      <c r="AM644" s="5" t="n">
        <v>3.557</v>
      </c>
      <c r="AN644" s="5" t="n">
        <v>41.754</v>
      </c>
      <c r="AO644" s="5" t="n">
        <v>0.23</v>
      </c>
      <c r="AP644" s="5" t="n">
        <v>1</v>
      </c>
      <c r="AQ644" s="5" t="n">
        <v>0.76</v>
      </c>
      <c r="AR644" s="5" t="n">
        <v>0.129</v>
      </c>
      <c r="AS644" s="5" t="n">
        <v>0.751</v>
      </c>
      <c r="AT644" s="5" t="n">
        <v>1.859</v>
      </c>
      <c r="AU644" s="5" t="n">
        <v>0.23</v>
      </c>
      <c r="AV644" s="5" t="n">
        <v>1</v>
      </c>
      <c r="AW644" s="5" t="n">
        <v>0.8110000000000001</v>
      </c>
      <c r="AX644" s="5" t="n">
        <v>0.129</v>
      </c>
      <c r="AY644" s="5" t="n">
        <v>0.586</v>
      </c>
      <c r="AZ644" s="5" t="n">
        <v>1.719</v>
      </c>
      <c r="BA644" s="5" t="n">
        <v>0.23</v>
      </c>
      <c r="BB644" s="5" t="n">
        <v>1</v>
      </c>
      <c r="BC644" s="5" t="n">
        <v>0.535</v>
      </c>
      <c r="BD644" s="5" t="n">
        <v>0.129</v>
      </c>
      <c r="BE644" s="5" t="n">
        <v>0.186</v>
      </c>
      <c r="BF644" s="5" t="n">
        <v>0.887</v>
      </c>
      <c r="BG644" s="5" t="n">
        <v>0.23</v>
      </c>
      <c r="BH644" s="5" t="n">
        <v>1</v>
      </c>
      <c r="BI644" s="5" t="n">
        <v>0.579</v>
      </c>
      <c r="BJ644" s="5" t="n">
        <v>0.129</v>
      </c>
      <c r="BK644" s="5" t="n">
        <v>0.821</v>
      </c>
      <c r="BL644" s="5" t="n">
        <v>1.722</v>
      </c>
      <c r="BM644" s="5" t="n">
        <v>0.23</v>
      </c>
      <c r="BN644" s="5" t="n">
        <v>1</v>
      </c>
      <c r="BO644" s="5" t="n">
        <v>0</v>
      </c>
      <c r="BP644" s="5" t="n">
        <v>-0.038</v>
      </c>
      <c r="BQ644" s="5" t="n">
        <v>0.094</v>
      </c>
      <c r="BR644" s="5" t="n">
        <v>0</v>
      </c>
      <c r="BS644" s="5" t="n">
        <v>1</v>
      </c>
      <c r="BT644" s="5" t="n">
        <v>0</v>
      </c>
      <c r="BU644" s="5" t="n">
        <v>-0.07099999999999999</v>
      </c>
      <c r="BV644" s="5" t="n">
        <v>0.236</v>
      </c>
      <c r="BW644" s="5" t="n">
        <v>0.23</v>
      </c>
      <c r="BX644" s="5" t="n">
        <v>0.667</v>
      </c>
      <c r="BY644" s="5" t="n">
        <v>13.254</v>
      </c>
      <c r="BZ644" s="5" t="n">
        <v>0</v>
      </c>
      <c r="CA644" s="5" t="n">
        <v>13.254</v>
      </c>
      <c r="CB644" s="5" t="n">
        <v>0</v>
      </c>
      <c r="CC644" s="5" t="n">
        <v>83.248</v>
      </c>
      <c r="CD644" s="5" t="n">
        <v>7.95</v>
      </c>
      <c r="CE644" s="5" t="n">
        <v>177.631</v>
      </c>
      <c r="CF644" s="5" t="n">
        <v>320.881</v>
      </c>
      <c r="CG644" s="5" t="n">
        <v>0.23</v>
      </c>
      <c r="CH644" s="5" t="n">
        <v>1</v>
      </c>
      <c r="CI644" s="5" t="n">
        <v>0</v>
      </c>
      <c r="CJ644" s="5" t="n">
        <v>0</v>
      </c>
      <c r="CK644" s="5" t="n">
        <v>0</v>
      </c>
      <c r="CL644" s="5" t="n">
        <v>0</v>
      </c>
      <c r="CM644" s="5" t="n">
        <v>0</v>
      </c>
      <c r="CN644" s="5" t="n">
        <v>0</v>
      </c>
      <c r="CO644" s="5" t="n">
        <v>0</v>
      </c>
      <c r="CP644" s="5" t="n">
        <v>0</v>
      </c>
      <c r="CQ644" s="5" t="n">
        <v>1.348</v>
      </c>
      <c r="CR644" s="5" t="n">
        <v>0</v>
      </c>
      <c r="CS644" s="5" t="n">
        <v>5.37</v>
      </c>
      <c r="CT644" s="5" t="n">
        <v>29.221</v>
      </c>
      <c r="CU644" s="5" t="n">
        <v>15.648</v>
      </c>
    </row>
    <row r="645">
      <c r="A645" s="5" t="inlineStr">
        <is>
          <t>PRT2024</t>
        </is>
      </c>
      <c r="B645" s="5" t="inlineStr">
        <is>
          <t>PRT</t>
        </is>
      </c>
      <c r="C645" s="5" t="inlineStr">
        <is>
          <t>PRT</t>
        </is>
      </c>
      <c r="D645" s="5" t="inlineStr">
        <is>
          <t>Portugal</t>
        </is>
      </c>
      <c r="E645" s="5" t="n">
        <v>2024</v>
      </c>
      <c r="F645" s="5" t="n">
        <v>0.23</v>
      </c>
      <c r="G645" s="5" t="n">
        <v>4.039</v>
      </c>
      <c r="H645" s="5" t="n">
        <v>1.023</v>
      </c>
      <c r="I645" s="5" t="n">
        <v>6.576</v>
      </c>
      <c r="J645" s="5" t="n">
        <v>10.615</v>
      </c>
      <c r="K645" s="5" t="n">
        <v>0</v>
      </c>
      <c r="L645" s="5" t="n">
        <v>1</v>
      </c>
      <c r="M645" s="5" t="n">
        <v>8.81</v>
      </c>
      <c r="N645" s="5" t="n">
        <v>4.799</v>
      </c>
      <c r="O645" s="5" t="n">
        <v>6.989</v>
      </c>
      <c r="P645" s="5" t="n">
        <v>15.799</v>
      </c>
      <c r="Q645" s="5" t="n">
        <v>0</v>
      </c>
      <c r="R645" s="5" t="n">
        <v>1</v>
      </c>
      <c r="S645" s="5" t="n">
        <v>25.97</v>
      </c>
      <c r="T645" s="5" t="n">
        <v>7.187</v>
      </c>
      <c r="U645" s="5" t="n">
        <v>2.358</v>
      </c>
      <c r="V645" s="5" t="n">
        <v>33.785</v>
      </c>
      <c r="W645" s="5" t="n">
        <v>0.23</v>
      </c>
      <c r="X645" s="5" t="n">
        <v>1</v>
      </c>
      <c r="Y645" s="5" t="n">
        <v>14.363</v>
      </c>
      <c r="Z645" s="5" t="n">
        <v>1.814</v>
      </c>
      <c r="AA645" s="5" t="n">
        <v>4.561</v>
      </c>
      <c r="AB645" s="5" t="n">
        <v>18.924</v>
      </c>
      <c r="AC645" s="5" t="n">
        <v>0</v>
      </c>
      <c r="AD645" s="5" t="n">
        <v>1</v>
      </c>
      <c r="AE645" s="5" t="n">
        <v>14.363</v>
      </c>
      <c r="AF645" s="5" t="n">
        <v>3.146</v>
      </c>
      <c r="AG645" s="5" t="n">
        <v>4.561</v>
      </c>
      <c r="AH645" s="5" t="n">
        <v>18.924</v>
      </c>
      <c r="AI645" s="5" t="n">
        <v>0</v>
      </c>
      <c r="AJ645" s="5" t="n">
        <v>1</v>
      </c>
      <c r="AK645" s="5" t="n">
        <v>26.173</v>
      </c>
      <c r="AL645" s="5" t="n">
        <v>13.312</v>
      </c>
      <c r="AM645" s="5" t="n">
        <v>5.094</v>
      </c>
      <c r="AN645" s="5" t="n">
        <v>38.458</v>
      </c>
      <c r="AO645" s="5" t="n">
        <v>0.23</v>
      </c>
      <c r="AP645" s="5" t="n">
        <v>1</v>
      </c>
      <c r="AQ645" s="5" t="n">
        <v>0.724</v>
      </c>
      <c r="AR645" s="5" t="n">
        <v>0.132</v>
      </c>
      <c r="AS645" s="5" t="n">
        <v>0.786</v>
      </c>
      <c r="AT645" s="5" t="n">
        <v>1.857</v>
      </c>
      <c r="AU645" s="5" t="n">
        <v>0.23</v>
      </c>
      <c r="AV645" s="5" t="n">
        <v>1</v>
      </c>
      <c r="AW645" s="5" t="n">
        <v>0.75</v>
      </c>
      <c r="AX645" s="5" t="n">
        <v>0.132</v>
      </c>
      <c r="AY645" s="5" t="n">
        <v>0.641</v>
      </c>
      <c r="AZ645" s="5" t="n">
        <v>1.711</v>
      </c>
      <c r="BA645" s="5" t="n">
        <v>0.23</v>
      </c>
      <c r="BB645" s="5" t="n">
        <v>1</v>
      </c>
      <c r="BC645" s="5" t="n">
        <v>0.513</v>
      </c>
      <c r="BD645" s="5" t="n">
        <v>0.132</v>
      </c>
      <c r="BE645" s="5" t="n">
        <v>0.238</v>
      </c>
      <c r="BF645" s="5" t="n">
        <v>0.924</v>
      </c>
      <c r="BG645" s="5" t="n">
        <v>0.23</v>
      </c>
      <c r="BH645" s="5" t="n">
        <v>1</v>
      </c>
      <c r="BI645" s="5" t="n">
        <v>0.591</v>
      </c>
      <c r="BJ645" s="5" t="n">
        <v>0.132</v>
      </c>
      <c r="BK645" s="5" t="n">
        <v>0.769</v>
      </c>
      <c r="BL645" s="5" t="n">
        <v>1.673</v>
      </c>
      <c r="BM645" s="5" t="n">
        <v>0.23</v>
      </c>
      <c r="BN645" s="5" t="n">
        <v>1</v>
      </c>
      <c r="BO645" s="5" t="n">
        <v>0</v>
      </c>
      <c r="BP645" s="5" t="n">
        <v>0.008</v>
      </c>
      <c r="BQ645" s="5" t="n">
        <v>0.108</v>
      </c>
      <c r="BR645" s="5" t="n">
        <v>0</v>
      </c>
      <c r="BS645" s="5" t="n">
        <v>1</v>
      </c>
      <c r="BT645" s="5" t="n">
        <v>0</v>
      </c>
      <c r="BU645" s="5" t="n">
        <v>0.041</v>
      </c>
      <c r="BV645" s="5" t="n">
        <v>0.273</v>
      </c>
      <c r="BW645" s="5" t="n">
        <v>0.23</v>
      </c>
      <c r="BX645" s="5" t="n">
        <v>0.667</v>
      </c>
      <c r="BY645" s="5" t="n">
        <v>13.646</v>
      </c>
      <c r="BZ645" s="5" t="n">
        <v>0</v>
      </c>
      <c r="CA645" s="5" t="n">
        <v>13.646</v>
      </c>
      <c r="CB645" s="5" t="n">
        <v>0</v>
      </c>
      <c r="CC645" s="5" t="n">
        <v>82.58799999999999</v>
      </c>
      <c r="CD645" s="5" t="n">
        <v>7.95</v>
      </c>
      <c r="CE645" s="5" t="n">
        <v>166.731</v>
      </c>
      <c r="CF645" s="5" t="n">
        <v>306.663</v>
      </c>
      <c r="CG645" s="5" t="n">
        <v>0.23</v>
      </c>
      <c r="CH645" s="5" t="n">
        <v>1</v>
      </c>
      <c r="CI645" s="5" t="n">
        <v>0</v>
      </c>
      <c r="CJ645" s="5" t="n">
        <v>0</v>
      </c>
      <c r="CK645" s="5" t="n">
        <v>0</v>
      </c>
      <c r="CL645" s="5" t="n">
        <v>0</v>
      </c>
      <c r="CM645" s="5" t="n">
        <v>0</v>
      </c>
      <c r="CN645" s="5" t="n">
        <v>0</v>
      </c>
      <c r="CO645" s="5" t="n">
        <v>0</v>
      </c>
      <c r="CP645" s="5" t="n">
        <v>0</v>
      </c>
      <c r="CQ645" s="5" t="n">
        <v>1.387</v>
      </c>
      <c r="CR645" s="5" t="n">
        <v>0</v>
      </c>
      <c r="CS645" s="5" t="n">
        <v>5.529</v>
      </c>
      <c r="CT645" s="5" t="n">
        <v>22.865</v>
      </c>
      <c r="CU645" s="5" t="n">
        <v>8.265000000000001</v>
      </c>
    </row>
    <row r="646">
      <c r="A646" s="5" t="inlineStr">
        <is>
          <t>PRI2021</t>
        </is>
      </c>
      <c r="B646" s="5" t="inlineStr">
        <is>
          <t>PRI</t>
        </is>
      </c>
      <c r="C646" s="5" t="inlineStr">
        <is>
          <t>PRI</t>
        </is>
      </c>
      <c r="D646" s="5" t="inlineStr">
        <is>
          <t>Puerto Rico</t>
        </is>
      </c>
      <c r="E646" s="5" t="n">
        <v>2021</v>
      </c>
      <c r="F646" s="5" t="n">
        <v>0.115</v>
      </c>
      <c r="G646" s="5" t="n">
        <v>5.897</v>
      </c>
      <c r="H646" s="5" t="n">
        <v>1.143</v>
      </c>
      <c r="I646" s="5" t="n">
        <v>0</v>
      </c>
      <c r="J646" s="5" t="n">
        <v>5.897</v>
      </c>
      <c r="K646" s="5" t="n">
        <v>0</v>
      </c>
      <c r="L646" s="5" t="n">
        <v>1</v>
      </c>
      <c r="M646" s="5" t="n">
        <v>7.964</v>
      </c>
      <c r="N646" s="5" t="n">
        <v>3.43</v>
      </c>
      <c r="O646" s="5" t="n">
        <v>0</v>
      </c>
      <c r="P646" s="5" t="n">
        <v>7.964</v>
      </c>
      <c r="Q646" s="5" t="n">
        <v>0</v>
      </c>
      <c r="R646" s="5" t="n">
        <v>1</v>
      </c>
      <c r="S646" s="5" t="n">
        <v>11.613</v>
      </c>
      <c r="T646" s="5" t="n">
        <v>6.86</v>
      </c>
      <c r="U646" s="5" t="n">
        <v>0</v>
      </c>
      <c r="V646" s="5" t="n">
        <v>12.949</v>
      </c>
      <c r="W646" s="5" t="n">
        <v>0.115</v>
      </c>
      <c r="X646" s="5" t="n">
        <v>1</v>
      </c>
      <c r="Y646" s="5" t="n">
        <v>17.127</v>
      </c>
      <c r="Z646" s="5" t="n">
        <v>2.304</v>
      </c>
      <c r="AA646" s="5" t="n">
        <v>0</v>
      </c>
      <c r="AB646" s="5" t="n">
        <v>17.127</v>
      </c>
      <c r="AC646" s="5" t="n">
        <v>0</v>
      </c>
      <c r="AD646" s="5" t="n">
        <v>1</v>
      </c>
      <c r="AE646" s="5" t="n">
        <v>18.27</v>
      </c>
      <c r="AF646" s="5" t="n">
        <v>4.278</v>
      </c>
      <c r="AG646" s="5" t="n">
        <v>0</v>
      </c>
      <c r="AH646" s="5" t="n">
        <v>18.27</v>
      </c>
      <c r="AI646" s="5" t="n">
        <v>0</v>
      </c>
      <c r="AJ646" s="5" t="n">
        <v>1</v>
      </c>
      <c r="AK646" s="5" t="n">
        <v>25.13</v>
      </c>
      <c r="AL646" s="5" t="n">
        <v>13.503</v>
      </c>
      <c r="AM646" s="5" t="n">
        <v>0</v>
      </c>
      <c r="AN646" s="5" t="n">
        <v>28.02</v>
      </c>
      <c r="AO646" s="5" t="n">
        <v>0.115</v>
      </c>
      <c r="AP646" s="5" t="n">
        <v>1</v>
      </c>
      <c r="AQ646" s="5" t="n">
        <v>0.649</v>
      </c>
      <c r="AR646" s="5" t="n">
        <v>0.114</v>
      </c>
      <c r="AS646" s="5" t="n">
        <v>0.123</v>
      </c>
      <c r="AT646" s="5" t="n">
        <v>0.861</v>
      </c>
      <c r="AU646" s="5" t="n">
        <v>0.115</v>
      </c>
      <c r="AV646" s="5" t="n">
        <v>1</v>
      </c>
      <c r="AW646" s="5" t="n">
        <v>0.577</v>
      </c>
      <c r="AX646" s="5" t="n">
        <v>0.114</v>
      </c>
      <c r="AY646" s="5" t="n">
        <v>0.052</v>
      </c>
      <c r="AZ646" s="5" t="n">
        <v>0.701</v>
      </c>
      <c r="BA646" s="5" t="n">
        <v>0.115</v>
      </c>
      <c r="BB646" s="5" t="n">
        <v>1</v>
      </c>
      <c r="BC646" s="5" t="n">
        <v>0.458</v>
      </c>
      <c r="BD646" s="5" t="n">
        <v>0.114</v>
      </c>
      <c r="BE646" s="5" t="n">
        <v>0</v>
      </c>
      <c r="BF646" s="5" t="n">
        <v>0.511</v>
      </c>
      <c r="BG646" s="5" t="n">
        <v>0.115</v>
      </c>
      <c r="BH646" s="5" t="n">
        <v>1</v>
      </c>
      <c r="BI646" s="5" t="n">
        <v>0.491</v>
      </c>
      <c r="BJ646" s="5" t="n">
        <v>0.114</v>
      </c>
      <c r="BK646" s="5" t="n">
        <v>0</v>
      </c>
      <c r="BL646" s="5" t="n">
        <v>0.548</v>
      </c>
      <c r="BM646" s="5" t="n">
        <v>0.115</v>
      </c>
      <c r="BN646" s="5" t="n">
        <v>1</v>
      </c>
      <c r="BO646" s="5" t="n">
        <v>0</v>
      </c>
      <c r="BP646" s="5" t="n">
        <v>0</v>
      </c>
      <c r="BQ646" s="5" t="n">
        <v>0</v>
      </c>
      <c r="BR646" s="5" t="n">
        <v>0</v>
      </c>
      <c r="BS646" s="5" t="n">
        <v>1</v>
      </c>
      <c r="BT646" s="5" t="n">
        <v>0</v>
      </c>
      <c r="BU646" s="5" t="n">
        <v>0</v>
      </c>
      <c r="BV646" s="5" t="n">
        <v>0</v>
      </c>
      <c r="BW646" s="5" t="n">
        <v>0.115</v>
      </c>
      <c r="BX646" s="5" t="n">
        <v>1</v>
      </c>
      <c r="BY646" s="5" t="n">
        <v>11.787</v>
      </c>
      <c r="BZ646" s="5" t="n">
        <v>0</v>
      </c>
      <c r="CA646" s="5" t="n">
        <v>11.787</v>
      </c>
      <c r="CB646" s="5" t="n">
        <v>0</v>
      </c>
      <c r="CC646" s="5" t="n">
        <v>78.125</v>
      </c>
      <c r="CD646" s="5" t="n">
        <v>7.95</v>
      </c>
      <c r="CE646" s="5" t="n">
        <v>0</v>
      </c>
      <c r="CF646" s="5" t="n">
        <v>87.10899999999999</v>
      </c>
      <c r="CG646" s="5" t="n">
        <v>0.115</v>
      </c>
      <c r="CH646" s="5" t="n">
        <v>1</v>
      </c>
      <c r="CI646" s="5" t="n">
        <v>0</v>
      </c>
      <c r="CJ646" s="5" t="n">
        <v>0</v>
      </c>
      <c r="CK646" s="5" t="n">
        <v>0</v>
      </c>
      <c r="CL646" s="5" t="n">
        <v>0</v>
      </c>
      <c r="CM646" s="5" t="n">
        <v>0</v>
      </c>
      <c r="CN646" s="5" t="n">
        <v>0</v>
      </c>
      <c r="CO646" s="5" t="n">
        <v>0</v>
      </c>
      <c r="CP646" s="5" t="n">
        <v>0</v>
      </c>
      <c r="CQ646" s="5" t="n">
        <v>1.198</v>
      </c>
      <c r="CR646" s="5" t="n">
        <v>0</v>
      </c>
      <c r="CS646" s="5" t="n">
        <v>4.776</v>
      </c>
      <c r="CT646" s="5" t="n">
        <v>4.753</v>
      </c>
      <c r="CU646" s="5" t="n">
        <v>15.983</v>
      </c>
    </row>
    <row r="647">
      <c r="A647" s="5" t="inlineStr">
        <is>
          <t>PRI2022</t>
        </is>
      </c>
      <c r="B647" s="5" t="inlineStr">
        <is>
          <t>PRI</t>
        </is>
      </c>
      <c r="C647" s="5" t="inlineStr">
        <is>
          <t>PRI</t>
        </is>
      </c>
      <c r="D647" s="5" t="inlineStr">
        <is>
          <t>Puerto Rico</t>
        </is>
      </c>
      <c r="E647" s="5" t="n">
        <v>2022</v>
      </c>
      <c r="F647" s="5" t="n">
        <v>0.115</v>
      </c>
      <c r="G647" s="5" t="n">
        <v>11.72</v>
      </c>
      <c r="H647" s="5" t="n">
        <v>1.235</v>
      </c>
      <c r="I647" s="5" t="n">
        <v>0</v>
      </c>
      <c r="J647" s="5" t="n">
        <v>11.72</v>
      </c>
      <c r="K647" s="5" t="n">
        <v>0</v>
      </c>
      <c r="L647" s="5" t="n">
        <v>1</v>
      </c>
      <c r="M647" s="5" t="n">
        <v>9.782999999999999</v>
      </c>
      <c r="N647" s="5" t="n">
        <v>3.704</v>
      </c>
      <c r="O647" s="5" t="n">
        <v>0</v>
      </c>
      <c r="P647" s="5" t="n">
        <v>9.782999999999999</v>
      </c>
      <c r="Q647" s="5" t="n">
        <v>0</v>
      </c>
      <c r="R647" s="5" t="n">
        <v>1</v>
      </c>
      <c r="S647" s="5" t="n">
        <v>17.893</v>
      </c>
      <c r="T647" s="5" t="n">
        <v>7.408</v>
      </c>
      <c r="U647" s="5" t="n">
        <v>0.152</v>
      </c>
      <c r="V647" s="5" t="n">
        <v>19.951</v>
      </c>
      <c r="W647" s="5" t="n">
        <v>0.115</v>
      </c>
      <c r="X647" s="5" t="n">
        <v>1</v>
      </c>
      <c r="Y647" s="5" t="n">
        <v>30.728</v>
      </c>
      <c r="Z647" s="5" t="n">
        <v>4.133</v>
      </c>
      <c r="AA647" s="5" t="n">
        <v>0</v>
      </c>
      <c r="AB647" s="5" t="n">
        <v>30.728</v>
      </c>
      <c r="AC647" s="5" t="n">
        <v>0</v>
      </c>
      <c r="AD647" s="5" t="n">
        <v>1</v>
      </c>
      <c r="AE647" s="5" t="n">
        <v>31.963</v>
      </c>
      <c r="AF647" s="5" t="n">
        <v>7.485</v>
      </c>
      <c r="AG647" s="5" t="n">
        <v>0</v>
      </c>
      <c r="AH647" s="5" t="n">
        <v>31.963</v>
      </c>
      <c r="AI647" s="5" t="n">
        <v>0</v>
      </c>
      <c r="AJ647" s="5" t="n">
        <v>1</v>
      </c>
      <c r="AK647" s="5" t="n">
        <v>39.371</v>
      </c>
      <c r="AL647" s="5" t="n">
        <v>21.155</v>
      </c>
      <c r="AM647" s="5" t="n">
        <v>0.335</v>
      </c>
      <c r="AN647" s="5" t="n">
        <v>43.899</v>
      </c>
      <c r="AO647" s="5" t="n">
        <v>0.115</v>
      </c>
      <c r="AP647" s="5" t="n">
        <v>1</v>
      </c>
      <c r="AQ647" s="5" t="n">
        <v>0.896</v>
      </c>
      <c r="AR647" s="5" t="n">
        <v>0.123</v>
      </c>
      <c r="AS647" s="5" t="n">
        <v>0.14</v>
      </c>
      <c r="AT647" s="5" t="n">
        <v>1.155</v>
      </c>
      <c r="AU647" s="5" t="n">
        <v>0.115</v>
      </c>
      <c r="AV647" s="5" t="n">
        <v>1</v>
      </c>
      <c r="AW647" s="5" t="n">
        <v>0.89</v>
      </c>
      <c r="AX647" s="5" t="n">
        <v>0.123</v>
      </c>
      <c r="AY647" s="5" t="n">
        <v>0.167</v>
      </c>
      <c r="AZ647" s="5" t="n">
        <v>1.179</v>
      </c>
      <c r="BA647" s="5" t="n">
        <v>0.115</v>
      </c>
      <c r="BB647" s="5" t="n">
        <v>1</v>
      </c>
      <c r="BC647" s="5" t="n">
        <v>0.62</v>
      </c>
      <c r="BD647" s="5" t="n">
        <v>0.123</v>
      </c>
      <c r="BE647" s="5" t="n">
        <v>0.005</v>
      </c>
      <c r="BF647" s="5" t="n">
        <v>0.6919999999999999</v>
      </c>
      <c r="BG647" s="5" t="n">
        <v>0.115</v>
      </c>
      <c r="BH647" s="5" t="n">
        <v>1</v>
      </c>
      <c r="BI647" s="5" t="n">
        <v>0.608</v>
      </c>
      <c r="BJ647" s="5" t="n">
        <v>0.123</v>
      </c>
      <c r="BK647" s="5" t="n">
        <v>0.005</v>
      </c>
      <c r="BL647" s="5" t="n">
        <v>0.677</v>
      </c>
      <c r="BM647" s="5" t="n">
        <v>0.115</v>
      </c>
      <c r="BN647" s="5" t="n">
        <v>1</v>
      </c>
      <c r="BO647" s="5" t="n">
        <v>0</v>
      </c>
      <c r="BP647" s="5" t="n">
        <v>0</v>
      </c>
      <c r="BQ647" s="5" t="n">
        <v>0</v>
      </c>
      <c r="BR647" s="5" t="n">
        <v>0</v>
      </c>
      <c r="BS647" s="5" t="n">
        <v>1</v>
      </c>
      <c r="BT647" s="5" t="n">
        <v>0</v>
      </c>
      <c r="BU647" s="5" t="n">
        <v>0</v>
      </c>
      <c r="BV647" s="5" t="n">
        <v>0</v>
      </c>
      <c r="BW647" s="5" t="n">
        <v>0.115</v>
      </c>
      <c r="BX647" s="5" t="n">
        <v>1</v>
      </c>
      <c r="BY647" s="5" t="n">
        <v>12.729</v>
      </c>
      <c r="BZ647" s="5" t="n">
        <v>0</v>
      </c>
      <c r="CA647" s="5" t="n">
        <v>12.729</v>
      </c>
      <c r="CB647" s="5" t="n">
        <v>0</v>
      </c>
      <c r="CC647" s="5" t="n">
        <v>97.90000000000001</v>
      </c>
      <c r="CD647" s="5" t="n">
        <v>7.95</v>
      </c>
      <c r="CE647" s="5" t="n">
        <v>0.833</v>
      </c>
      <c r="CF647" s="5" t="n">
        <v>109.159</v>
      </c>
      <c r="CG647" s="5" t="n">
        <v>0.115</v>
      </c>
      <c r="CH647" s="5" t="n">
        <v>1</v>
      </c>
      <c r="CI647" s="5" t="n">
        <v>0</v>
      </c>
      <c r="CJ647" s="5" t="n">
        <v>0</v>
      </c>
      <c r="CK647" s="5" t="n">
        <v>0</v>
      </c>
      <c r="CL647" s="5" t="n">
        <v>0</v>
      </c>
      <c r="CM647" s="5" t="n">
        <v>0</v>
      </c>
      <c r="CN647" s="5" t="n">
        <v>0</v>
      </c>
      <c r="CO647" s="5" t="n">
        <v>0</v>
      </c>
      <c r="CP647" s="5" t="n">
        <v>0</v>
      </c>
      <c r="CQ647" s="5" t="n">
        <v>1.294</v>
      </c>
      <c r="CR647" s="5" t="n">
        <v>0</v>
      </c>
      <c r="CS647" s="5" t="n">
        <v>5.158</v>
      </c>
      <c r="CT647" s="5" t="n">
        <v>10.485</v>
      </c>
      <c r="CU647" s="5" t="n">
        <v>29.494</v>
      </c>
    </row>
    <row r="648">
      <c r="A648" s="5" t="inlineStr">
        <is>
          <t>PRI2023</t>
        </is>
      </c>
      <c r="B648" s="5" t="inlineStr">
        <is>
          <t>PRI</t>
        </is>
      </c>
      <c r="C648" s="5" t="inlineStr">
        <is>
          <t>PRI</t>
        </is>
      </c>
      <c r="D648" s="5" t="inlineStr">
        <is>
          <t>Puerto Rico</t>
        </is>
      </c>
      <c r="E648" s="5" t="n">
        <v>2023</v>
      </c>
      <c r="F648" s="5" t="n">
        <v>0.115</v>
      </c>
      <c r="G648" s="5" t="n">
        <v>6.147</v>
      </c>
      <c r="H648" s="5" t="n">
        <v>1.286</v>
      </c>
      <c r="I648" s="5" t="n">
        <v>0</v>
      </c>
      <c r="J648" s="5" t="n">
        <v>6.147</v>
      </c>
      <c r="K648" s="5" t="n">
        <v>0</v>
      </c>
      <c r="L648" s="5" t="n">
        <v>1</v>
      </c>
      <c r="M648" s="5" t="n">
        <v>7.886</v>
      </c>
      <c r="N648" s="5" t="n">
        <v>3.857</v>
      </c>
      <c r="O648" s="5" t="n">
        <v>0</v>
      </c>
      <c r="P648" s="5" t="n">
        <v>7.886</v>
      </c>
      <c r="Q648" s="5" t="n">
        <v>0</v>
      </c>
      <c r="R648" s="5" t="n">
        <v>1</v>
      </c>
      <c r="S648" s="5" t="n">
        <v>12.575</v>
      </c>
      <c r="T648" s="5" t="n">
        <v>7.714</v>
      </c>
      <c r="U648" s="5" t="n">
        <v>0.16</v>
      </c>
      <c r="V648" s="5" t="n">
        <v>14.021</v>
      </c>
      <c r="W648" s="5" t="n">
        <v>0.115</v>
      </c>
      <c r="X648" s="5" t="n">
        <v>1</v>
      </c>
      <c r="Y648" s="5" t="n">
        <v>12.478</v>
      </c>
      <c r="Z648" s="5" t="n">
        <v>1.678</v>
      </c>
      <c r="AA648" s="5" t="n">
        <v>0</v>
      </c>
      <c r="AB648" s="5" t="n">
        <v>12.478</v>
      </c>
      <c r="AC648" s="5" t="n">
        <v>0</v>
      </c>
      <c r="AD648" s="5" t="n">
        <v>1</v>
      </c>
      <c r="AE648" s="5" t="n">
        <v>13.763</v>
      </c>
      <c r="AF648" s="5" t="n">
        <v>3.223</v>
      </c>
      <c r="AG648" s="5" t="n">
        <v>0</v>
      </c>
      <c r="AH648" s="5" t="n">
        <v>13.763</v>
      </c>
      <c r="AI648" s="5" t="n">
        <v>0</v>
      </c>
      <c r="AJ648" s="5" t="n">
        <v>1</v>
      </c>
      <c r="AK648" s="5" t="n">
        <v>21.477</v>
      </c>
      <c r="AL648" s="5" t="n">
        <v>11.54</v>
      </c>
      <c r="AM648" s="5" t="n">
        <v>0.273</v>
      </c>
      <c r="AN648" s="5" t="n">
        <v>23.947</v>
      </c>
      <c r="AO648" s="5" t="n">
        <v>0.115</v>
      </c>
      <c r="AP648" s="5" t="n">
        <v>1</v>
      </c>
      <c r="AQ648" s="5" t="n">
        <v>0.791</v>
      </c>
      <c r="AR648" s="5" t="n">
        <v>0.129</v>
      </c>
      <c r="AS648" s="5" t="n">
        <v>0.139</v>
      </c>
      <c r="AT648" s="5" t="n">
        <v>1.037</v>
      </c>
      <c r="AU648" s="5" t="n">
        <v>0.115</v>
      </c>
      <c r="AV648" s="5" t="n">
        <v>1</v>
      </c>
      <c r="AW648" s="5" t="n">
        <v>0.618</v>
      </c>
      <c r="AX648" s="5" t="n">
        <v>0.129</v>
      </c>
      <c r="AY648" s="5" t="n">
        <v>0.264</v>
      </c>
      <c r="AZ648" s="5" t="n">
        <v>0.984</v>
      </c>
      <c r="BA648" s="5" t="n">
        <v>0.115</v>
      </c>
      <c r="BB648" s="5" t="n">
        <v>1</v>
      </c>
      <c r="BC648" s="5" t="n">
        <v>0.554</v>
      </c>
      <c r="BD648" s="5" t="n">
        <v>0.129</v>
      </c>
      <c r="BE648" s="5" t="n">
        <v>0.007</v>
      </c>
      <c r="BF648" s="5" t="n">
        <v>0.618</v>
      </c>
      <c r="BG648" s="5" t="n">
        <v>0.115</v>
      </c>
      <c r="BH648" s="5" t="n">
        <v>1</v>
      </c>
      <c r="BI648" s="5" t="n">
        <v>0.5570000000000001</v>
      </c>
      <c r="BJ648" s="5" t="n">
        <v>0.129</v>
      </c>
      <c r="BK648" s="5" t="n">
        <v>0.007</v>
      </c>
      <c r="BL648" s="5" t="n">
        <v>0.621</v>
      </c>
      <c r="BM648" s="5" t="n">
        <v>0.115</v>
      </c>
      <c r="BN648" s="5" t="n">
        <v>1</v>
      </c>
      <c r="BO648" s="5" t="n">
        <v>0</v>
      </c>
      <c r="BP648" s="5" t="n">
        <v>0</v>
      </c>
      <c r="BQ648" s="5" t="n">
        <v>0</v>
      </c>
      <c r="BR648" s="5" t="n">
        <v>0</v>
      </c>
      <c r="BS648" s="5" t="n">
        <v>1</v>
      </c>
      <c r="BT648" s="5" t="n">
        <v>0</v>
      </c>
      <c r="BU648" s="5" t="n">
        <v>0</v>
      </c>
      <c r="BV648" s="5" t="n">
        <v>0</v>
      </c>
      <c r="BW648" s="5" t="n">
        <v>0.115</v>
      </c>
      <c r="BX648" s="5" t="n">
        <v>1</v>
      </c>
      <c r="BY648" s="5" t="n">
        <v>13.254</v>
      </c>
      <c r="BZ648" s="5" t="n">
        <v>0</v>
      </c>
      <c r="CA648" s="5" t="n">
        <v>13.254</v>
      </c>
      <c r="CB648" s="5" t="n">
        <v>0</v>
      </c>
      <c r="CC648" s="5" t="n">
        <v>83.248</v>
      </c>
      <c r="CD648" s="5" t="n">
        <v>7.95</v>
      </c>
      <c r="CE648" s="5" t="n">
        <v>1.06</v>
      </c>
      <c r="CF648" s="5" t="n">
        <v>92.822</v>
      </c>
      <c r="CG648" s="5" t="n">
        <v>0.115</v>
      </c>
      <c r="CH648" s="5" t="n">
        <v>1</v>
      </c>
      <c r="CI648" s="5" t="n">
        <v>0</v>
      </c>
      <c r="CJ648" s="5" t="n">
        <v>0</v>
      </c>
      <c r="CK648" s="5" t="n">
        <v>0</v>
      </c>
      <c r="CL648" s="5" t="n">
        <v>0</v>
      </c>
      <c r="CM648" s="5" t="n">
        <v>0</v>
      </c>
      <c r="CN648" s="5" t="n">
        <v>0</v>
      </c>
      <c r="CO648" s="5" t="n">
        <v>0</v>
      </c>
      <c r="CP648" s="5" t="n">
        <v>0</v>
      </c>
      <c r="CQ648" s="5" t="n">
        <v>1.348</v>
      </c>
      <c r="CR648" s="5" t="n">
        <v>0</v>
      </c>
      <c r="CS648" s="5" t="n">
        <v>5.37</v>
      </c>
      <c r="CT648" s="5" t="n">
        <v>4.861</v>
      </c>
      <c r="CU648" s="5" t="n">
        <v>11.192</v>
      </c>
    </row>
    <row r="649">
      <c r="A649" s="5" t="inlineStr">
        <is>
          <t>PRI2024</t>
        </is>
      </c>
      <c r="B649" s="5" t="inlineStr">
        <is>
          <t>PRI</t>
        </is>
      </c>
      <c r="C649" s="5" t="inlineStr">
        <is>
          <t>PRI</t>
        </is>
      </c>
      <c r="D649" s="5" t="inlineStr">
        <is>
          <t>Puerto Rico</t>
        </is>
      </c>
      <c r="E649" s="5" t="n">
        <v>2024</v>
      </c>
      <c r="F649" s="5" t="n">
        <v>0.115</v>
      </c>
      <c r="G649" s="5" t="n">
        <v>5.575</v>
      </c>
      <c r="H649" s="5" t="n">
        <v>1.324</v>
      </c>
      <c r="I649" s="5" t="n">
        <v>0</v>
      </c>
      <c r="J649" s="5" t="n">
        <v>5.575</v>
      </c>
      <c r="K649" s="5" t="n">
        <v>0</v>
      </c>
      <c r="L649" s="5" t="n">
        <v>1</v>
      </c>
      <c r="M649" s="5" t="n">
        <v>7.124</v>
      </c>
      <c r="N649" s="5" t="n">
        <v>3.971</v>
      </c>
      <c r="O649" s="5" t="n">
        <v>0</v>
      </c>
      <c r="P649" s="5" t="n">
        <v>7.124</v>
      </c>
      <c r="Q649" s="5" t="n">
        <v>0</v>
      </c>
      <c r="R649" s="5" t="n">
        <v>1</v>
      </c>
      <c r="S649" s="5" t="n">
        <v>12.193</v>
      </c>
      <c r="T649" s="5" t="n">
        <v>7.942</v>
      </c>
      <c r="U649" s="5" t="n">
        <v>0.191</v>
      </c>
      <c r="V649" s="5" t="n">
        <v>13.595</v>
      </c>
      <c r="W649" s="5" t="n">
        <v>0.115</v>
      </c>
      <c r="X649" s="5" t="n">
        <v>1</v>
      </c>
      <c r="Y649" s="5" t="n">
        <v>11.447</v>
      </c>
      <c r="Z649" s="5" t="n">
        <v>1.54</v>
      </c>
      <c r="AA649" s="5" t="n">
        <v>0</v>
      </c>
      <c r="AB649" s="5" t="n">
        <v>11.447</v>
      </c>
      <c r="AC649" s="5" t="n">
        <v>0</v>
      </c>
      <c r="AD649" s="5" t="n">
        <v>1</v>
      </c>
      <c r="AE649" s="5" t="n">
        <v>12.771</v>
      </c>
      <c r="AF649" s="5" t="n">
        <v>2.991</v>
      </c>
      <c r="AG649" s="5" t="n">
        <v>0</v>
      </c>
      <c r="AH649" s="5" t="n">
        <v>12.771</v>
      </c>
      <c r="AI649" s="5" t="n">
        <v>0</v>
      </c>
      <c r="AJ649" s="5" t="n">
        <v>1</v>
      </c>
      <c r="AK649" s="5" t="n">
        <v>20.712</v>
      </c>
      <c r="AL649" s="5" t="n">
        <v>11.129</v>
      </c>
      <c r="AM649" s="5" t="n">
        <v>0.324</v>
      </c>
      <c r="AN649" s="5" t="n">
        <v>23.094</v>
      </c>
      <c r="AO649" s="5" t="n">
        <v>0.115</v>
      </c>
      <c r="AP649" s="5" t="n">
        <v>1</v>
      </c>
      <c r="AQ649" s="5" t="n">
        <v>0.756</v>
      </c>
      <c r="AR649" s="5" t="n">
        <v>0.132</v>
      </c>
      <c r="AS649" s="5" t="n">
        <v>0.141</v>
      </c>
      <c r="AT649" s="5" t="n">
        <v>1</v>
      </c>
      <c r="AU649" s="5" t="n">
        <v>0.115</v>
      </c>
      <c r="AV649" s="5" t="n">
        <v>1</v>
      </c>
      <c r="AW649" s="5" t="n">
        <v>0.655</v>
      </c>
      <c r="AX649" s="5" t="n">
        <v>0.132</v>
      </c>
      <c r="AY649" s="5" t="n">
        <v>0.126</v>
      </c>
      <c r="AZ649" s="5" t="n">
        <v>0.871</v>
      </c>
      <c r="BA649" s="5" t="n">
        <v>0.115</v>
      </c>
      <c r="BB649" s="5" t="n">
        <v>1</v>
      </c>
      <c r="BC649" s="5" t="n">
        <v>0.534</v>
      </c>
      <c r="BD649" s="5" t="n">
        <v>0.132</v>
      </c>
      <c r="BE649" s="5" t="n">
        <v>0.008</v>
      </c>
      <c r="BF649" s="5" t="n">
        <v>0.595</v>
      </c>
      <c r="BG649" s="5" t="n">
        <v>0.115</v>
      </c>
      <c r="BH649" s="5" t="n">
        <v>1</v>
      </c>
      <c r="BI649" s="5" t="n">
        <v>0.5679999999999999</v>
      </c>
      <c r="BJ649" s="5" t="n">
        <v>0.132</v>
      </c>
      <c r="BK649" s="5" t="n">
        <v>0.008999999999999999</v>
      </c>
      <c r="BL649" s="5" t="n">
        <v>0.633</v>
      </c>
      <c r="BM649" s="5" t="n">
        <v>0.115</v>
      </c>
      <c r="BN649" s="5" t="n">
        <v>1</v>
      </c>
      <c r="BO649" s="5" t="n">
        <v>0</v>
      </c>
      <c r="BP649" s="5" t="n">
        <v>0</v>
      </c>
      <c r="BQ649" s="5" t="n">
        <v>0</v>
      </c>
      <c r="BR649" s="5" t="n">
        <v>0</v>
      </c>
      <c r="BS649" s="5" t="n">
        <v>1</v>
      </c>
      <c r="BT649" s="5" t="n">
        <v>0</v>
      </c>
      <c r="BU649" s="5" t="n">
        <v>0</v>
      </c>
      <c r="BV649" s="5" t="n">
        <v>0</v>
      </c>
      <c r="BW649" s="5" t="n">
        <v>0.115</v>
      </c>
      <c r="BX649" s="5" t="n">
        <v>1</v>
      </c>
      <c r="BY649" s="5" t="n">
        <v>13.646</v>
      </c>
      <c r="BZ649" s="5" t="n">
        <v>0</v>
      </c>
      <c r="CA649" s="5" t="n">
        <v>13.646</v>
      </c>
      <c r="CB649" s="5" t="n">
        <v>0</v>
      </c>
      <c r="CC649" s="5" t="n">
        <v>82.58799999999999</v>
      </c>
      <c r="CD649" s="5" t="n">
        <v>7.95</v>
      </c>
      <c r="CE649" s="5" t="n">
        <v>1.294</v>
      </c>
      <c r="CF649" s="5" t="n">
        <v>92.086</v>
      </c>
      <c r="CG649" s="5" t="n">
        <v>0.115</v>
      </c>
      <c r="CH649" s="5" t="n">
        <v>1</v>
      </c>
      <c r="CI649" s="5" t="n">
        <v>0</v>
      </c>
      <c r="CJ649" s="5" t="n">
        <v>0</v>
      </c>
      <c r="CK649" s="5" t="n">
        <v>0</v>
      </c>
      <c r="CL649" s="5" t="n">
        <v>0</v>
      </c>
      <c r="CM649" s="5" t="n">
        <v>0</v>
      </c>
      <c r="CN649" s="5" t="n">
        <v>0</v>
      </c>
      <c r="CO649" s="5" t="n">
        <v>0</v>
      </c>
      <c r="CP649" s="5" t="n">
        <v>0</v>
      </c>
      <c r="CQ649" s="5" t="n">
        <v>1.387</v>
      </c>
      <c r="CR649" s="5" t="n">
        <v>0</v>
      </c>
      <c r="CS649" s="5" t="n">
        <v>5.529</v>
      </c>
      <c r="CT649" s="5" t="n">
        <v>4.251</v>
      </c>
      <c r="CU649" s="5" t="n">
        <v>10.123</v>
      </c>
    </row>
    <row r="650">
      <c r="A650" s="5" t="inlineStr">
        <is>
          <t>QAT2021</t>
        </is>
      </c>
      <c r="B650" s="5" t="inlineStr">
        <is>
          <t>QAT</t>
        </is>
      </c>
      <c r="C650" s="5" t="inlineStr">
        <is>
          <t>QAT</t>
        </is>
      </c>
      <c r="D650" s="5" t="inlineStr">
        <is>
          <t>Qatar</t>
        </is>
      </c>
      <c r="E650" s="5" t="n">
        <v>2021</v>
      </c>
      <c r="F650" s="5" t="n">
        <v>0</v>
      </c>
      <c r="G650" s="5" t="n">
        <v>5.897</v>
      </c>
      <c r="H650" s="5" t="n">
        <v>1.143</v>
      </c>
      <c r="I650" s="5" t="n">
        <v>0.238</v>
      </c>
      <c r="J650" s="5" t="n">
        <v>6.134</v>
      </c>
      <c r="K650" s="5" t="n">
        <v>0</v>
      </c>
      <c r="L650" s="5" t="n">
        <v>1</v>
      </c>
      <c r="M650" s="5" t="n">
        <v>7.964</v>
      </c>
      <c r="N650" s="5" t="n">
        <v>3.43</v>
      </c>
      <c r="O650" s="5" t="n">
        <v>0.227</v>
      </c>
      <c r="P650" s="5" t="n">
        <v>8.191000000000001</v>
      </c>
      <c r="Q650" s="5" t="n">
        <v>0</v>
      </c>
      <c r="R650" s="5" t="n">
        <v>1</v>
      </c>
      <c r="S650" s="5" t="n">
        <v>11.613</v>
      </c>
      <c r="T650" s="5" t="n">
        <v>6.86</v>
      </c>
      <c r="U650" s="5" t="n">
        <v>0.238</v>
      </c>
      <c r="V650" s="5" t="n">
        <v>11.851</v>
      </c>
      <c r="W650" s="5" t="n">
        <v>0</v>
      </c>
      <c r="X650" s="5" t="n">
        <v>1</v>
      </c>
      <c r="Y650" s="5" t="n">
        <v>1.802</v>
      </c>
      <c r="Z650" s="5" t="n">
        <v>0</v>
      </c>
      <c r="AA650" s="5" t="n">
        <v>-0.837</v>
      </c>
      <c r="AB650" s="5" t="n">
        <v>0.965</v>
      </c>
      <c r="AC650" s="5" t="n">
        <v>0</v>
      </c>
      <c r="AD650" s="5" t="n">
        <v>0</v>
      </c>
      <c r="AE650" s="5" t="n">
        <v>1.802</v>
      </c>
      <c r="AF650" s="5" t="n">
        <v>0</v>
      </c>
      <c r="AG650" s="5" t="n">
        <v>-0.837</v>
      </c>
      <c r="AH650" s="5" t="n">
        <v>0.965</v>
      </c>
      <c r="AI650" s="5" t="n">
        <v>0</v>
      </c>
      <c r="AJ650" s="5" t="n">
        <v>0</v>
      </c>
      <c r="AK650" s="5" t="n">
        <v>5.232</v>
      </c>
      <c r="AL650" s="5" t="n">
        <v>1.855</v>
      </c>
      <c r="AM650" s="5" t="n">
        <v>-0.493</v>
      </c>
      <c r="AN650" s="5" t="n">
        <v>4.739</v>
      </c>
      <c r="AO650" s="5" t="n">
        <v>0</v>
      </c>
      <c r="AP650" s="5" t="n">
        <v>1</v>
      </c>
      <c r="AQ650" s="5" t="n">
        <v>0.621</v>
      </c>
      <c r="AR650" s="5" t="n">
        <v>0.114</v>
      </c>
      <c r="AS650" s="5" t="n">
        <v>-0.104</v>
      </c>
      <c r="AT650" s="5" t="n">
        <v>0.516</v>
      </c>
      <c r="AU650" s="5" t="n">
        <v>0</v>
      </c>
      <c r="AV650" s="5" t="n">
        <v>0</v>
      </c>
      <c r="AW650" s="5" t="n">
        <v>0.593</v>
      </c>
      <c r="AX650" s="5" t="n">
        <v>0.114</v>
      </c>
      <c r="AY650" s="5" t="n">
        <v>-0.106</v>
      </c>
      <c r="AZ650" s="5" t="n">
        <v>0.487</v>
      </c>
      <c r="BA650" s="5" t="n">
        <v>0</v>
      </c>
      <c r="BB650" s="5" t="n">
        <v>0</v>
      </c>
      <c r="BC650" s="5" t="n">
        <v>0.44</v>
      </c>
      <c r="BD650" s="5" t="n">
        <v>0.114</v>
      </c>
      <c r="BE650" s="5" t="n">
        <v>0</v>
      </c>
      <c r="BF650" s="5" t="n">
        <v>0.44</v>
      </c>
      <c r="BG650" s="5" t="n">
        <v>0</v>
      </c>
      <c r="BH650" s="5" t="n">
        <v>1</v>
      </c>
      <c r="BI650" s="5" t="n">
        <v>0.5600000000000001</v>
      </c>
      <c r="BJ650" s="5" t="n">
        <v>0.114</v>
      </c>
      <c r="BK650" s="5" t="n">
        <v>0</v>
      </c>
      <c r="BL650" s="5" t="n">
        <v>0.5600000000000001</v>
      </c>
      <c r="BM650" s="5" t="n">
        <v>0</v>
      </c>
      <c r="BN650" s="5" t="n">
        <v>1</v>
      </c>
      <c r="BO650" s="5" t="n">
        <v>0</v>
      </c>
      <c r="BP650" s="5" t="n">
        <v>-0.038</v>
      </c>
      <c r="BQ650" s="5" t="n">
        <v>0.035</v>
      </c>
      <c r="BR650" s="5" t="n">
        <v>0</v>
      </c>
      <c r="BS650" s="5" t="n">
        <v>0.333</v>
      </c>
      <c r="BT650" s="5" t="n">
        <v>0</v>
      </c>
      <c r="BU650" s="5" t="n">
        <v>-0.038</v>
      </c>
      <c r="BV650" s="5" t="n">
        <v>0.038</v>
      </c>
      <c r="BW650" s="5" t="n">
        <v>0</v>
      </c>
      <c r="BX650" s="5" t="n">
        <v>0</v>
      </c>
      <c r="BY650" s="5" t="n">
        <v>11.787</v>
      </c>
      <c r="BZ650" s="5" t="n">
        <v>0</v>
      </c>
      <c r="CA650" s="5" t="n">
        <v>11.787</v>
      </c>
      <c r="CB650" s="5" t="n">
        <v>0</v>
      </c>
      <c r="CC650" s="5" t="n">
        <v>81.69499999999999</v>
      </c>
      <c r="CD650" s="5" t="n">
        <v>7.95</v>
      </c>
      <c r="CE650" s="5" t="n">
        <v>0</v>
      </c>
      <c r="CF650" s="5" t="n">
        <v>81.69499999999999</v>
      </c>
      <c r="CG650" s="5" t="n">
        <v>0</v>
      </c>
      <c r="CH650" s="5" t="n">
        <v>1</v>
      </c>
      <c r="CI650" s="5" t="n">
        <v>0</v>
      </c>
      <c r="CJ650" s="5" t="n">
        <v>0</v>
      </c>
      <c r="CK650" s="5" t="n">
        <v>0</v>
      </c>
      <c r="CL650" s="5" t="n">
        <v>0</v>
      </c>
      <c r="CM650" s="5" t="n">
        <v>0</v>
      </c>
      <c r="CN650" s="5" t="n">
        <v>0</v>
      </c>
      <c r="CO650" s="5" t="n">
        <v>0</v>
      </c>
      <c r="CP650" s="5" t="n">
        <v>0</v>
      </c>
      <c r="CQ650" s="5" t="n">
        <v>1.198</v>
      </c>
      <c r="CR650" s="5" t="n">
        <v>1</v>
      </c>
      <c r="CS650" s="5" t="n">
        <v>1.802</v>
      </c>
      <c r="CT650" s="5" t="n">
        <v>4.753</v>
      </c>
      <c r="CU650" s="5" t="n">
        <v>15.929</v>
      </c>
    </row>
    <row r="651">
      <c r="A651" s="5" t="inlineStr">
        <is>
          <t>QAT2022</t>
        </is>
      </c>
      <c r="B651" s="5" t="inlineStr">
        <is>
          <t>QAT</t>
        </is>
      </c>
      <c r="C651" s="5" t="inlineStr">
        <is>
          <t>QAT</t>
        </is>
      </c>
      <c r="D651" s="5" t="inlineStr">
        <is>
          <t>Qatar</t>
        </is>
      </c>
      <c r="E651" s="5" t="n">
        <v>2022</v>
      </c>
      <c r="F651" s="5" t="n">
        <v>0</v>
      </c>
      <c r="G651" s="5" t="n">
        <v>11.72</v>
      </c>
      <c r="H651" s="5" t="n">
        <v>1.235</v>
      </c>
      <c r="I651" s="5" t="n">
        <v>0.5659999999999999</v>
      </c>
      <c r="J651" s="5" t="n">
        <v>12.286</v>
      </c>
      <c r="K651" s="5" t="n">
        <v>0</v>
      </c>
      <c r="L651" s="5" t="n">
        <v>1</v>
      </c>
      <c r="M651" s="5" t="n">
        <v>9.782999999999999</v>
      </c>
      <c r="N651" s="5" t="n">
        <v>3.704</v>
      </c>
      <c r="O651" s="5" t="n">
        <v>0.328</v>
      </c>
      <c r="P651" s="5" t="n">
        <v>10.111</v>
      </c>
      <c r="Q651" s="5" t="n">
        <v>0</v>
      </c>
      <c r="R651" s="5" t="n">
        <v>1</v>
      </c>
      <c r="S651" s="5" t="n">
        <v>17.893</v>
      </c>
      <c r="T651" s="5" t="n">
        <v>7.408</v>
      </c>
      <c r="U651" s="5" t="n">
        <v>0.5659999999999999</v>
      </c>
      <c r="V651" s="5" t="n">
        <v>18.459</v>
      </c>
      <c r="W651" s="5" t="n">
        <v>0</v>
      </c>
      <c r="X651" s="5" t="n">
        <v>1</v>
      </c>
      <c r="Y651" s="5" t="n">
        <v>1.946</v>
      </c>
      <c r="Z651" s="5" t="n">
        <v>0</v>
      </c>
      <c r="AA651" s="5" t="n">
        <v>-0.904</v>
      </c>
      <c r="AB651" s="5" t="n">
        <v>1.043</v>
      </c>
      <c r="AC651" s="5" t="n">
        <v>0</v>
      </c>
      <c r="AD651" s="5" t="n">
        <v>0</v>
      </c>
      <c r="AE651" s="5" t="n">
        <v>1.946</v>
      </c>
      <c r="AF651" s="5" t="n">
        <v>0</v>
      </c>
      <c r="AG651" s="5" t="n">
        <v>-0.904</v>
      </c>
      <c r="AH651" s="5" t="n">
        <v>1.043</v>
      </c>
      <c r="AI651" s="5" t="n">
        <v>0</v>
      </c>
      <c r="AJ651" s="5" t="n">
        <v>0</v>
      </c>
      <c r="AK651" s="5" t="n">
        <v>5.65</v>
      </c>
      <c r="AL651" s="5" t="n">
        <v>2.003</v>
      </c>
      <c r="AM651" s="5" t="n">
        <v>-0.532</v>
      </c>
      <c r="AN651" s="5" t="n">
        <v>5.118</v>
      </c>
      <c r="AO651" s="5" t="n">
        <v>0</v>
      </c>
      <c r="AP651" s="5" t="n">
        <v>1</v>
      </c>
      <c r="AQ651" s="5" t="n">
        <v>0.847</v>
      </c>
      <c r="AR651" s="5" t="n">
        <v>0.123</v>
      </c>
      <c r="AS651" s="5" t="n">
        <v>-0.27</v>
      </c>
      <c r="AT651" s="5" t="n">
        <v>0.577</v>
      </c>
      <c r="AU651" s="5" t="n">
        <v>0</v>
      </c>
      <c r="AV651" s="5" t="n">
        <v>0</v>
      </c>
      <c r="AW651" s="5" t="n">
        <v>0.947</v>
      </c>
      <c r="AX651" s="5" t="n">
        <v>0.123</v>
      </c>
      <c r="AY651" s="5" t="n">
        <v>-0.384</v>
      </c>
      <c r="AZ651" s="5" t="n">
        <v>0.5629999999999999</v>
      </c>
      <c r="BA651" s="5" t="n">
        <v>0</v>
      </c>
      <c r="BB651" s="5" t="n">
        <v>0</v>
      </c>
      <c r="BC651" s="5" t="n">
        <v>0.589</v>
      </c>
      <c r="BD651" s="5" t="n">
        <v>0.123</v>
      </c>
      <c r="BE651" s="5" t="n">
        <v>0</v>
      </c>
      <c r="BF651" s="5" t="n">
        <v>0.589</v>
      </c>
      <c r="BG651" s="5" t="n">
        <v>0</v>
      </c>
      <c r="BH651" s="5" t="n">
        <v>1</v>
      </c>
      <c r="BI651" s="5" t="n">
        <v>0.6889999999999999</v>
      </c>
      <c r="BJ651" s="5" t="n">
        <v>0.123</v>
      </c>
      <c r="BK651" s="5" t="n">
        <v>0</v>
      </c>
      <c r="BL651" s="5" t="n">
        <v>0.6889999999999999</v>
      </c>
      <c r="BM651" s="5" t="n">
        <v>0</v>
      </c>
      <c r="BN651" s="5" t="n">
        <v>1</v>
      </c>
      <c r="BO651" s="5" t="n">
        <v>0</v>
      </c>
      <c r="BP651" s="5" t="n">
        <v>-0.038</v>
      </c>
      <c r="BQ651" s="5" t="n">
        <v>0.035</v>
      </c>
      <c r="BR651" s="5" t="n">
        <v>0</v>
      </c>
      <c r="BS651" s="5" t="n">
        <v>0.333</v>
      </c>
      <c r="BT651" s="5" t="n">
        <v>0</v>
      </c>
      <c r="BU651" s="5" t="n">
        <v>-0.038</v>
      </c>
      <c r="BV651" s="5" t="n">
        <v>0.038</v>
      </c>
      <c r="BW651" s="5" t="n">
        <v>0</v>
      </c>
      <c r="BX651" s="5" t="n">
        <v>0</v>
      </c>
      <c r="BY651" s="5" t="n">
        <v>12.729</v>
      </c>
      <c r="BZ651" s="5" t="n">
        <v>0</v>
      </c>
      <c r="CA651" s="5" t="n">
        <v>12.729</v>
      </c>
      <c r="CB651" s="5" t="n">
        <v>0</v>
      </c>
      <c r="CC651" s="5" t="n">
        <v>102.477</v>
      </c>
      <c r="CD651" s="5" t="n">
        <v>7.95</v>
      </c>
      <c r="CE651" s="5" t="n">
        <v>0</v>
      </c>
      <c r="CF651" s="5" t="n">
        <v>102.477</v>
      </c>
      <c r="CG651" s="5" t="n">
        <v>0</v>
      </c>
      <c r="CH651" s="5" t="n">
        <v>1</v>
      </c>
      <c r="CI651" s="5" t="n">
        <v>0</v>
      </c>
      <c r="CJ651" s="5" t="n">
        <v>0</v>
      </c>
      <c r="CK651" s="5" t="n">
        <v>0</v>
      </c>
      <c r="CL651" s="5" t="n">
        <v>0</v>
      </c>
      <c r="CM651" s="5" t="n">
        <v>0</v>
      </c>
      <c r="CN651" s="5" t="n">
        <v>0</v>
      </c>
      <c r="CO651" s="5" t="n">
        <v>0</v>
      </c>
      <c r="CP651" s="5" t="n">
        <v>0</v>
      </c>
      <c r="CQ651" s="5" t="n">
        <v>1.294</v>
      </c>
      <c r="CR651" s="5" t="n">
        <v>1</v>
      </c>
      <c r="CS651" s="5" t="n">
        <v>1.946</v>
      </c>
      <c r="CT651" s="5" t="n">
        <v>10.485</v>
      </c>
      <c r="CU651" s="5" t="n">
        <v>29.859</v>
      </c>
    </row>
    <row r="652">
      <c r="A652" s="5" t="inlineStr">
        <is>
          <t>QAT2023</t>
        </is>
      </c>
      <c r="B652" s="5" t="inlineStr">
        <is>
          <t>QAT</t>
        </is>
      </c>
      <c r="C652" s="5" t="inlineStr">
        <is>
          <t>QAT</t>
        </is>
      </c>
      <c r="D652" s="5" t="inlineStr">
        <is>
          <t>Qatar</t>
        </is>
      </c>
      <c r="E652" s="5" t="n">
        <v>2023</v>
      </c>
      <c r="F652" s="5" t="n">
        <v>0</v>
      </c>
      <c r="G652" s="5" t="n">
        <v>6.147</v>
      </c>
      <c r="H652" s="5" t="n">
        <v>1.286</v>
      </c>
      <c r="I652" s="5" t="n">
        <v>0.273</v>
      </c>
      <c r="J652" s="5" t="n">
        <v>6.42</v>
      </c>
      <c r="K652" s="5" t="n">
        <v>0</v>
      </c>
      <c r="L652" s="5" t="n">
        <v>1</v>
      </c>
      <c r="M652" s="5" t="n">
        <v>7.886</v>
      </c>
      <c r="N652" s="5" t="n">
        <v>3.857</v>
      </c>
      <c r="O652" s="5" t="n">
        <v>0.227</v>
      </c>
      <c r="P652" s="5" t="n">
        <v>8.113</v>
      </c>
      <c r="Q652" s="5" t="n">
        <v>0</v>
      </c>
      <c r="R652" s="5" t="n">
        <v>1</v>
      </c>
      <c r="S652" s="5" t="n">
        <v>12.575</v>
      </c>
      <c r="T652" s="5" t="n">
        <v>7.714</v>
      </c>
      <c r="U652" s="5" t="n">
        <v>0.273</v>
      </c>
      <c r="V652" s="5" t="n">
        <v>12.848</v>
      </c>
      <c r="W652" s="5" t="n">
        <v>0</v>
      </c>
      <c r="X652" s="5" t="n">
        <v>1</v>
      </c>
      <c r="Y652" s="5" t="n">
        <v>2.027</v>
      </c>
      <c r="Z652" s="5" t="n">
        <v>0</v>
      </c>
      <c r="AA652" s="5" t="n">
        <v>-0.984</v>
      </c>
      <c r="AB652" s="5" t="n">
        <v>1.043</v>
      </c>
      <c r="AC652" s="5" t="n">
        <v>0</v>
      </c>
      <c r="AD652" s="5" t="n">
        <v>0</v>
      </c>
      <c r="AE652" s="5" t="n">
        <v>2.027</v>
      </c>
      <c r="AF652" s="5" t="n">
        <v>0</v>
      </c>
      <c r="AG652" s="5" t="n">
        <v>-0.984</v>
      </c>
      <c r="AH652" s="5" t="n">
        <v>1.043</v>
      </c>
      <c r="AI652" s="5" t="n">
        <v>0</v>
      </c>
      <c r="AJ652" s="5" t="n">
        <v>0</v>
      </c>
      <c r="AK652" s="5" t="n">
        <v>5.884</v>
      </c>
      <c r="AL652" s="5" t="n">
        <v>2.086</v>
      </c>
      <c r="AM652" s="5" t="n">
        <v>-0.554</v>
      </c>
      <c r="AN652" s="5" t="n">
        <v>5.329</v>
      </c>
      <c r="AO652" s="5" t="n">
        <v>0</v>
      </c>
      <c r="AP652" s="5" t="n">
        <v>1</v>
      </c>
      <c r="AQ652" s="5" t="n">
        <v>0.749</v>
      </c>
      <c r="AR652" s="5" t="n">
        <v>0.129</v>
      </c>
      <c r="AS652" s="5" t="n">
        <v>-0.172</v>
      </c>
      <c r="AT652" s="5" t="n">
        <v>0.577</v>
      </c>
      <c r="AU652" s="5" t="n">
        <v>0</v>
      </c>
      <c r="AV652" s="5" t="n">
        <v>0</v>
      </c>
      <c r="AW652" s="5" t="n">
        <v>0.783</v>
      </c>
      <c r="AX652" s="5" t="n">
        <v>0.129</v>
      </c>
      <c r="AY652" s="5" t="n">
        <v>-0.219</v>
      </c>
      <c r="AZ652" s="5" t="n">
        <v>0.5629999999999999</v>
      </c>
      <c r="BA652" s="5" t="n">
        <v>0</v>
      </c>
      <c r="BB652" s="5" t="n">
        <v>0</v>
      </c>
      <c r="BC652" s="5" t="n">
        <v>0.527</v>
      </c>
      <c r="BD652" s="5" t="n">
        <v>0.129</v>
      </c>
      <c r="BE652" s="5" t="n">
        <v>0</v>
      </c>
      <c r="BF652" s="5" t="n">
        <v>0.527</v>
      </c>
      <c r="BG652" s="5" t="n">
        <v>0</v>
      </c>
      <c r="BH652" s="5" t="n">
        <v>1</v>
      </c>
      <c r="BI652" s="5" t="n">
        <v>0.64</v>
      </c>
      <c r="BJ652" s="5" t="n">
        <v>0.129</v>
      </c>
      <c r="BK652" s="5" t="n">
        <v>0</v>
      </c>
      <c r="BL652" s="5" t="n">
        <v>0.64</v>
      </c>
      <c r="BM652" s="5" t="n">
        <v>0</v>
      </c>
      <c r="BN652" s="5" t="n">
        <v>1</v>
      </c>
      <c r="BO652" s="5" t="n">
        <v>0</v>
      </c>
      <c r="BP652" s="5" t="n">
        <v>-0.038</v>
      </c>
      <c r="BQ652" s="5" t="n">
        <v>0.036</v>
      </c>
      <c r="BR652" s="5" t="n">
        <v>0</v>
      </c>
      <c r="BS652" s="5" t="n">
        <v>0.333</v>
      </c>
      <c r="BT652" s="5" t="n">
        <v>0</v>
      </c>
      <c r="BU652" s="5" t="n">
        <v>-0.038</v>
      </c>
      <c r="BV652" s="5" t="n">
        <v>0.038</v>
      </c>
      <c r="BW652" s="5" t="n">
        <v>0</v>
      </c>
      <c r="BX652" s="5" t="n">
        <v>0</v>
      </c>
      <c r="BY652" s="5" t="n">
        <v>13.254</v>
      </c>
      <c r="BZ652" s="5" t="n">
        <v>0</v>
      </c>
      <c r="CA652" s="5" t="n">
        <v>13.254</v>
      </c>
      <c r="CB652" s="5" t="n">
        <v>0</v>
      </c>
      <c r="CC652" s="5" t="n">
        <v>87.07899999999999</v>
      </c>
      <c r="CD652" s="5" t="n">
        <v>7.95</v>
      </c>
      <c r="CE652" s="5" t="n">
        <v>0</v>
      </c>
      <c r="CF652" s="5" t="n">
        <v>87.07899999999999</v>
      </c>
      <c r="CG652" s="5" t="n">
        <v>0</v>
      </c>
      <c r="CH652" s="5" t="n">
        <v>1</v>
      </c>
      <c r="CI652" s="5" t="n">
        <v>0</v>
      </c>
      <c r="CJ652" s="5" t="n">
        <v>0</v>
      </c>
      <c r="CK652" s="5" t="n">
        <v>0</v>
      </c>
      <c r="CL652" s="5" t="n">
        <v>0</v>
      </c>
      <c r="CM652" s="5" t="n">
        <v>0</v>
      </c>
      <c r="CN652" s="5" t="n">
        <v>0</v>
      </c>
      <c r="CO652" s="5" t="n">
        <v>0</v>
      </c>
      <c r="CP652" s="5" t="n">
        <v>0</v>
      </c>
      <c r="CQ652" s="5" t="n">
        <v>1.348</v>
      </c>
      <c r="CR652" s="5" t="n">
        <v>1</v>
      </c>
      <c r="CS652" s="5" t="n">
        <v>2.027</v>
      </c>
      <c r="CT652" s="5" t="n">
        <v>4.861</v>
      </c>
      <c r="CU652" s="5" t="n">
        <v>11.061</v>
      </c>
    </row>
    <row r="653">
      <c r="A653" s="5" t="inlineStr">
        <is>
          <t>QAT2024</t>
        </is>
      </c>
      <c r="B653" s="5" t="inlineStr">
        <is>
          <t>QAT</t>
        </is>
      </c>
      <c r="C653" s="5" t="inlineStr">
        <is>
          <t>QAT</t>
        </is>
      </c>
      <c r="D653" s="5" t="inlineStr">
        <is>
          <t>Qatar</t>
        </is>
      </c>
      <c r="E653" s="5" t="n">
        <v>2024</v>
      </c>
      <c r="F653" s="5" t="n">
        <v>0</v>
      </c>
      <c r="G653" s="5" t="n">
        <v>5.575</v>
      </c>
      <c r="H653" s="5" t="n">
        <v>1.324</v>
      </c>
      <c r="I653" s="5" t="n">
        <v>0.213</v>
      </c>
      <c r="J653" s="5" t="n">
        <v>5.787</v>
      </c>
      <c r="K653" s="5" t="n">
        <v>0</v>
      </c>
      <c r="L653" s="5" t="n">
        <v>1</v>
      </c>
      <c r="M653" s="5" t="n">
        <v>7.124</v>
      </c>
      <c r="N653" s="5" t="n">
        <v>3.971</v>
      </c>
      <c r="O653" s="5" t="n">
        <v>0.158</v>
      </c>
      <c r="P653" s="5" t="n">
        <v>7.281</v>
      </c>
      <c r="Q653" s="5" t="n">
        <v>0</v>
      </c>
      <c r="R653" s="5" t="n">
        <v>1</v>
      </c>
      <c r="S653" s="5" t="n">
        <v>12.193</v>
      </c>
      <c r="T653" s="5" t="n">
        <v>7.942</v>
      </c>
      <c r="U653" s="5" t="n">
        <v>0.213</v>
      </c>
      <c r="V653" s="5" t="n">
        <v>12.405</v>
      </c>
      <c r="W653" s="5" t="n">
        <v>0</v>
      </c>
      <c r="X653" s="5" t="n">
        <v>1</v>
      </c>
      <c r="Y653" s="5" t="n">
        <v>2.086</v>
      </c>
      <c r="Z653" s="5" t="n">
        <v>0</v>
      </c>
      <c r="AA653" s="5" t="n">
        <v>-1.013</v>
      </c>
      <c r="AB653" s="5" t="n">
        <v>1.073</v>
      </c>
      <c r="AC653" s="5" t="n">
        <v>0</v>
      </c>
      <c r="AD653" s="5" t="n">
        <v>0</v>
      </c>
      <c r="AE653" s="5" t="n">
        <v>2.086</v>
      </c>
      <c r="AF653" s="5" t="n">
        <v>0</v>
      </c>
      <c r="AG653" s="5" t="n">
        <v>-1.013</v>
      </c>
      <c r="AH653" s="5" t="n">
        <v>1.073</v>
      </c>
      <c r="AI653" s="5" t="n">
        <v>0</v>
      </c>
      <c r="AJ653" s="5" t="n">
        <v>0</v>
      </c>
      <c r="AK653" s="5" t="n">
        <v>6.057</v>
      </c>
      <c r="AL653" s="5" t="n">
        <v>2.147</v>
      </c>
      <c r="AM653" s="5" t="n">
        <v>-0.507</v>
      </c>
      <c r="AN653" s="5" t="n">
        <v>5.55</v>
      </c>
      <c r="AO653" s="5" t="n">
        <v>0</v>
      </c>
      <c r="AP653" s="5" t="n">
        <v>1</v>
      </c>
      <c r="AQ653" s="5" t="n">
        <v>0.72</v>
      </c>
      <c r="AR653" s="5" t="n">
        <v>0.132</v>
      </c>
      <c r="AS653" s="5" t="n">
        <v>-0.144</v>
      </c>
      <c r="AT653" s="5" t="n">
        <v>0.576</v>
      </c>
      <c r="AU653" s="5" t="n">
        <v>0</v>
      </c>
      <c r="AV653" s="5" t="n">
        <v>0</v>
      </c>
      <c r="AW653" s="5" t="n">
        <v>0.734</v>
      </c>
      <c r="AX653" s="5" t="n">
        <v>0.132</v>
      </c>
      <c r="AY653" s="5" t="n">
        <v>-0.172</v>
      </c>
      <c r="AZ653" s="5" t="n">
        <v>0.5620000000000001</v>
      </c>
      <c r="BA653" s="5" t="n">
        <v>0</v>
      </c>
      <c r="BB653" s="5" t="n">
        <v>0</v>
      </c>
      <c r="BC653" s="5" t="n">
        <v>0.51</v>
      </c>
      <c r="BD653" s="5" t="n">
        <v>0.132</v>
      </c>
      <c r="BE653" s="5" t="n">
        <v>0</v>
      </c>
      <c r="BF653" s="5" t="n">
        <v>0.51</v>
      </c>
      <c r="BG653" s="5" t="n">
        <v>0</v>
      </c>
      <c r="BH653" s="5" t="n">
        <v>1</v>
      </c>
      <c r="BI653" s="5" t="n">
        <v>0.652</v>
      </c>
      <c r="BJ653" s="5" t="n">
        <v>0.132</v>
      </c>
      <c r="BK653" s="5" t="n">
        <v>0</v>
      </c>
      <c r="BL653" s="5" t="n">
        <v>0.652</v>
      </c>
      <c r="BM653" s="5" t="n">
        <v>0</v>
      </c>
      <c r="BN653" s="5" t="n">
        <v>1</v>
      </c>
      <c r="BO653" s="5" t="n">
        <v>0</v>
      </c>
      <c r="BP653" s="5" t="n">
        <v>-0.039</v>
      </c>
      <c r="BQ653" s="5" t="n">
        <v>0.039</v>
      </c>
      <c r="BR653" s="5" t="n">
        <v>0</v>
      </c>
      <c r="BS653" s="5" t="n">
        <v>0.333</v>
      </c>
      <c r="BT653" s="5" t="n">
        <v>0</v>
      </c>
      <c r="BU653" s="5" t="n">
        <v>-0.039</v>
      </c>
      <c r="BV653" s="5" t="n">
        <v>0.038</v>
      </c>
      <c r="BW653" s="5" t="n">
        <v>0</v>
      </c>
      <c r="BX653" s="5" t="n">
        <v>0</v>
      </c>
      <c r="BY653" s="5" t="n">
        <v>13.646</v>
      </c>
      <c r="BZ653" s="5" t="n">
        <v>0</v>
      </c>
      <c r="CA653" s="5" t="n">
        <v>13.646</v>
      </c>
      <c r="CB653" s="5" t="n">
        <v>0</v>
      </c>
      <c r="CC653" s="5" t="n">
        <v>86.38500000000001</v>
      </c>
      <c r="CD653" s="5" t="n">
        <v>7.95</v>
      </c>
      <c r="CE653" s="5" t="n">
        <v>0</v>
      </c>
      <c r="CF653" s="5" t="n">
        <v>86.38500000000001</v>
      </c>
      <c r="CG653" s="5" t="n">
        <v>0</v>
      </c>
      <c r="CH653" s="5" t="n">
        <v>1</v>
      </c>
      <c r="CI653" s="5" t="n">
        <v>0</v>
      </c>
      <c r="CJ653" s="5" t="n">
        <v>0</v>
      </c>
      <c r="CK653" s="5" t="n">
        <v>0</v>
      </c>
      <c r="CL653" s="5" t="n">
        <v>0</v>
      </c>
      <c r="CM653" s="5" t="n">
        <v>0</v>
      </c>
      <c r="CN653" s="5" t="n">
        <v>0</v>
      </c>
      <c r="CO653" s="5" t="n">
        <v>0</v>
      </c>
      <c r="CP653" s="5" t="n">
        <v>0</v>
      </c>
      <c r="CQ653" s="5" t="n">
        <v>1.387</v>
      </c>
      <c r="CR653" s="5" t="n">
        <v>1</v>
      </c>
      <c r="CS653" s="5" t="n">
        <v>2.086</v>
      </c>
      <c r="CT653" s="5" t="n">
        <v>4.251</v>
      </c>
      <c r="CU653" s="5" t="n">
        <v>9.398</v>
      </c>
    </row>
    <row r="654">
      <c r="A654" s="5" t="inlineStr">
        <is>
          <t>ROU2021</t>
        </is>
      </c>
      <c r="B654" s="5" t="inlineStr">
        <is>
          <t>ROU</t>
        </is>
      </c>
      <c r="C654" s="5" t="inlineStr">
        <is>
          <t>ROU</t>
        </is>
      </c>
      <c r="D654" s="5" t="inlineStr">
        <is>
          <t>Romania</t>
        </is>
      </c>
      <c r="E654" s="5" t="n">
        <v>2021</v>
      </c>
      <c r="F654" s="5" t="n">
        <v>0.19</v>
      </c>
      <c r="G654" s="5" t="n">
        <v>2.657</v>
      </c>
      <c r="H654" s="5" t="n">
        <v>0.709</v>
      </c>
      <c r="I654" s="5" t="n">
        <v>0.8110000000000001</v>
      </c>
      <c r="J654" s="5" t="n">
        <v>3.469</v>
      </c>
      <c r="K654" s="5" t="n">
        <v>0</v>
      </c>
      <c r="L654" s="5" t="n">
        <v>1</v>
      </c>
      <c r="M654" s="5" t="n">
        <v>4.128</v>
      </c>
      <c r="N654" s="5" t="n">
        <v>2.127</v>
      </c>
      <c r="O654" s="5" t="n">
        <v>0.797</v>
      </c>
      <c r="P654" s="5" t="n">
        <v>4.925</v>
      </c>
      <c r="Q654" s="5" t="n">
        <v>0</v>
      </c>
      <c r="R654" s="5" t="n">
        <v>1</v>
      </c>
      <c r="S654" s="5" t="n">
        <v>6.203</v>
      </c>
      <c r="T654" s="5" t="n">
        <v>4.254</v>
      </c>
      <c r="U654" s="5" t="n">
        <v>0.281</v>
      </c>
      <c r="V654" s="5" t="n">
        <v>7.716</v>
      </c>
      <c r="W654" s="5" t="n">
        <v>0.19</v>
      </c>
      <c r="X654" s="5" t="n">
        <v>1</v>
      </c>
      <c r="Y654" s="5" t="n">
        <v>12.354</v>
      </c>
      <c r="Z654" s="5" t="n">
        <v>1.365</v>
      </c>
      <c r="AA654" s="5" t="n">
        <v>-0.743</v>
      </c>
      <c r="AB654" s="5" t="n">
        <v>11.611</v>
      </c>
      <c r="AC654" s="5" t="n">
        <v>0</v>
      </c>
      <c r="AD654" s="5" t="n">
        <v>1</v>
      </c>
      <c r="AE654" s="5" t="n">
        <v>12.31</v>
      </c>
      <c r="AF654" s="5" t="n">
        <v>2.422</v>
      </c>
      <c r="AG654" s="5" t="n">
        <v>-0.699</v>
      </c>
      <c r="AH654" s="5" t="n">
        <v>11.611</v>
      </c>
      <c r="AI654" s="5" t="n">
        <v>0</v>
      </c>
      <c r="AJ654" s="5" t="n">
        <v>1</v>
      </c>
      <c r="AK654" s="5" t="n">
        <v>15.241</v>
      </c>
      <c r="AL654" s="5" t="n">
        <v>7.481</v>
      </c>
      <c r="AM654" s="5" t="n">
        <v>-2.238</v>
      </c>
      <c r="AN654" s="5" t="n">
        <v>13.004</v>
      </c>
      <c r="AO654" s="5" t="n">
        <v>0</v>
      </c>
      <c r="AP654" s="5" t="n">
        <v>1</v>
      </c>
      <c r="AQ654" s="5" t="n">
        <v>0.619</v>
      </c>
      <c r="AR654" s="5" t="n">
        <v>0.114</v>
      </c>
      <c r="AS654" s="5" t="n">
        <v>0.631</v>
      </c>
      <c r="AT654" s="5" t="n">
        <v>1.373</v>
      </c>
      <c r="AU654" s="5" t="n">
        <v>0.098</v>
      </c>
      <c r="AV654" s="5" t="n">
        <v>1</v>
      </c>
      <c r="AW654" s="5" t="n">
        <v>0.599</v>
      </c>
      <c r="AX654" s="5" t="n">
        <v>0.114</v>
      </c>
      <c r="AY654" s="5" t="n">
        <v>0.623</v>
      </c>
      <c r="AZ654" s="5" t="n">
        <v>1.353</v>
      </c>
      <c r="BA654" s="5" t="n">
        <v>0.107</v>
      </c>
      <c r="BB654" s="5" t="n">
        <v>1</v>
      </c>
      <c r="BC654" s="5" t="n">
        <v>0.439</v>
      </c>
      <c r="BD654" s="5" t="n">
        <v>0.114</v>
      </c>
      <c r="BE654" s="5" t="n">
        <v>0.207</v>
      </c>
      <c r="BF654" s="5" t="n">
        <v>0.734</v>
      </c>
      <c r="BG654" s="5" t="n">
        <v>0.137</v>
      </c>
      <c r="BH654" s="5" t="n">
        <v>1</v>
      </c>
      <c r="BI654" s="5" t="n">
        <v>0.505</v>
      </c>
      <c r="BJ654" s="5" t="n">
        <v>0.114</v>
      </c>
      <c r="BK654" s="5" t="n">
        <v>0.442</v>
      </c>
      <c r="BL654" s="5" t="n">
        <v>1.126</v>
      </c>
      <c r="BM654" s="5" t="n">
        <v>0.19</v>
      </c>
      <c r="BN654" s="5" t="n">
        <v>1</v>
      </c>
      <c r="BO654" s="5" t="n">
        <v>0</v>
      </c>
      <c r="BP654" s="5" t="n">
        <v>0.018</v>
      </c>
      <c r="BQ654" s="5" t="n">
        <v>0.128</v>
      </c>
      <c r="BR654" s="5" t="n">
        <v>0</v>
      </c>
      <c r="BS654" s="5" t="n">
        <v>1</v>
      </c>
      <c r="BT654" s="5" t="n">
        <v>0</v>
      </c>
      <c r="BU654" s="5" t="n">
        <v>0.021</v>
      </c>
      <c r="BV654" s="5" t="n">
        <v>0.186</v>
      </c>
      <c r="BW654" s="5" t="n">
        <v>0.19</v>
      </c>
      <c r="BX654" s="5" t="n">
        <v>1</v>
      </c>
      <c r="BY654" s="5" t="n">
        <v>4.634</v>
      </c>
      <c r="BZ654" s="5" t="n">
        <v>0</v>
      </c>
      <c r="CA654" s="5" t="n">
        <v>4.634</v>
      </c>
      <c r="CB654" s="5" t="n">
        <v>0</v>
      </c>
      <c r="CC654" s="5" t="n">
        <v>78.125</v>
      </c>
      <c r="CD654" s="5" t="n">
        <v>7.95</v>
      </c>
      <c r="CE654" s="5" t="n">
        <v>76.261</v>
      </c>
      <c r="CF654" s="5" t="n">
        <v>183.72</v>
      </c>
      <c r="CG654" s="5" t="n">
        <v>0.19</v>
      </c>
      <c r="CH654" s="5" t="n">
        <v>1</v>
      </c>
      <c r="CI654" s="5" t="n">
        <v>0</v>
      </c>
      <c r="CJ654" s="5" t="n">
        <v>0</v>
      </c>
      <c r="CK654" s="5" t="n">
        <v>0</v>
      </c>
      <c r="CL654" s="5" t="n">
        <v>0</v>
      </c>
      <c r="CM654" s="5" t="n">
        <v>0.023</v>
      </c>
      <c r="CN654" s="5" t="n">
        <v>0.292</v>
      </c>
      <c r="CO654" s="5" t="n">
        <v>0</v>
      </c>
      <c r="CP654" s="5" t="n">
        <v>0.76</v>
      </c>
      <c r="CQ654" s="5" t="n">
        <v>1.198</v>
      </c>
      <c r="CR654" s="5" t="n">
        <v>0</v>
      </c>
      <c r="CS654" s="5" t="n">
        <v>1.301</v>
      </c>
      <c r="CT654" s="5" t="n">
        <v>4.318</v>
      </c>
      <c r="CU654" s="5" t="n">
        <v>1.301</v>
      </c>
    </row>
    <row r="655">
      <c r="A655" s="5" t="inlineStr">
        <is>
          <t>ROU2022</t>
        </is>
      </c>
      <c r="B655" s="5" t="inlineStr">
        <is>
          <t>ROU</t>
        </is>
      </c>
      <c r="C655" s="5" t="inlineStr">
        <is>
          <t>ROU</t>
        </is>
      </c>
      <c r="D655" s="5" t="inlineStr">
        <is>
          <t>Romania</t>
        </is>
      </c>
      <c r="E655" s="5" t="n">
        <v>2022</v>
      </c>
      <c r="F655" s="5" t="n">
        <v>0.19</v>
      </c>
      <c r="G655" s="5" t="n">
        <v>4.446</v>
      </c>
      <c r="H655" s="5" t="n">
        <v>0.749</v>
      </c>
      <c r="I655" s="5" t="n">
        <v>8.585000000000001</v>
      </c>
      <c r="J655" s="5" t="n">
        <v>13.031</v>
      </c>
      <c r="K655" s="5" t="n">
        <v>0</v>
      </c>
      <c r="L655" s="5" t="n">
        <v>1</v>
      </c>
      <c r="M655" s="5" t="n">
        <v>4.562</v>
      </c>
      <c r="N655" s="5" t="n">
        <v>2.247</v>
      </c>
      <c r="O655" s="5" t="n">
        <v>8.438000000000001</v>
      </c>
      <c r="P655" s="5" t="n">
        <v>13</v>
      </c>
      <c r="Q655" s="5" t="n">
        <v>0</v>
      </c>
      <c r="R655" s="5" t="n">
        <v>1</v>
      </c>
      <c r="S655" s="5" t="n">
        <v>8.191000000000001</v>
      </c>
      <c r="T655" s="5" t="n">
        <v>4.495</v>
      </c>
      <c r="U655" s="5" t="n">
        <v>0.423</v>
      </c>
      <c r="V655" s="5" t="n">
        <v>10.109</v>
      </c>
      <c r="W655" s="5" t="n">
        <v>0.19</v>
      </c>
      <c r="X655" s="5" t="n">
        <v>1</v>
      </c>
      <c r="Y655" s="5" t="n">
        <v>12.627</v>
      </c>
      <c r="Z655" s="5" t="n">
        <v>1.325</v>
      </c>
      <c r="AA655" s="5" t="n">
        <v>26.05</v>
      </c>
      <c r="AB655" s="5" t="n">
        <v>38.677</v>
      </c>
      <c r="AC655" s="5" t="n">
        <v>0</v>
      </c>
      <c r="AD655" s="5" t="n">
        <v>1</v>
      </c>
      <c r="AE655" s="5" t="n">
        <v>12.675</v>
      </c>
      <c r="AF655" s="5" t="n">
        <v>2.35</v>
      </c>
      <c r="AG655" s="5" t="n">
        <v>26.002</v>
      </c>
      <c r="AH655" s="5" t="n">
        <v>38.677</v>
      </c>
      <c r="AI655" s="5" t="n">
        <v>0</v>
      </c>
      <c r="AJ655" s="5" t="n">
        <v>1</v>
      </c>
      <c r="AK655" s="5" t="n">
        <v>15.823</v>
      </c>
      <c r="AL655" s="5" t="n">
        <v>7.556</v>
      </c>
      <c r="AM655" s="5" t="n">
        <v>11.613</v>
      </c>
      <c r="AN655" s="5" t="n">
        <v>27.436</v>
      </c>
      <c r="AO655" s="5" t="n">
        <v>0</v>
      </c>
      <c r="AP655" s="5" t="n">
        <v>1</v>
      </c>
      <c r="AQ655" s="5" t="n">
        <v>0.861</v>
      </c>
      <c r="AR655" s="5" t="n">
        <v>0.123</v>
      </c>
      <c r="AS655" s="5" t="n">
        <v>0.612</v>
      </c>
      <c r="AT655" s="5" t="n">
        <v>1.617</v>
      </c>
      <c r="AU655" s="5" t="n">
        <v>0.098</v>
      </c>
      <c r="AV655" s="5" t="n">
        <v>1</v>
      </c>
      <c r="AW655" s="5" t="n">
        <v>0.986</v>
      </c>
      <c r="AX655" s="5" t="n">
        <v>0.123</v>
      </c>
      <c r="AY655" s="5" t="n">
        <v>0.603</v>
      </c>
      <c r="AZ655" s="5" t="n">
        <v>1.759</v>
      </c>
      <c r="BA655" s="5" t="n">
        <v>0.107</v>
      </c>
      <c r="BB655" s="5" t="n">
        <v>1</v>
      </c>
      <c r="BC655" s="5" t="n">
        <v>0.598</v>
      </c>
      <c r="BD655" s="5" t="n">
        <v>0.123</v>
      </c>
      <c r="BE655" s="5" t="n">
        <v>0.159</v>
      </c>
      <c r="BF655" s="5" t="n">
        <v>0.86</v>
      </c>
      <c r="BG655" s="5" t="n">
        <v>0.137</v>
      </c>
      <c r="BH655" s="5" t="n">
        <v>1</v>
      </c>
      <c r="BI655" s="5" t="n">
        <v>0.612</v>
      </c>
      <c r="BJ655" s="5" t="n">
        <v>0.123</v>
      </c>
      <c r="BK655" s="5" t="n">
        <v>0.798</v>
      </c>
      <c r="BL655" s="5" t="n">
        <v>1.679</v>
      </c>
      <c r="BM655" s="5" t="n">
        <v>0.19</v>
      </c>
      <c r="BN655" s="5" t="n">
        <v>1</v>
      </c>
      <c r="BO655" s="5" t="n">
        <v>0</v>
      </c>
      <c r="BP655" s="5" t="n">
        <v>0.017</v>
      </c>
      <c r="BQ655" s="5" t="n">
        <v>0.238</v>
      </c>
      <c r="BR655" s="5" t="n">
        <v>0</v>
      </c>
      <c r="BS655" s="5" t="n">
        <v>1</v>
      </c>
      <c r="BT655" s="5" t="n">
        <v>0</v>
      </c>
      <c r="BU655" s="5" t="n">
        <v>0.021</v>
      </c>
      <c r="BV655" s="5" t="n">
        <v>0.304</v>
      </c>
      <c r="BW655" s="5" t="n">
        <v>0.19</v>
      </c>
      <c r="BX655" s="5" t="n">
        <v>1</v>
      </c>
      <c r="BY655" s="5" t="n">
        <v>5.005</v>
      </c>
      <c r="BZ655" s="5" t="n">
        <v>0</v>
      </c>
      <c r="CA655" s="5" t="n">
        <v>5.005</v>
      </c>
      <c r="CB655" s="5" t="n">
        <v>0</v>
      </c>
      <c r="CC655" s="5" t="n">
        <v>97.90000000000001</v>
      </c>
      <c r="CD655" s="5" t="n">
        <v>7.95</v>
      </c>
      <c r="CE655" s="5" t="n">
        <v>161.932</v>
      </c>
      <c r="CF655" s="5" t="n">
        <v>309.2</v>
      </c>
      <c r="CG655" s="5" t="n">
        <v>0.19</v>
      </c>
      <c r="CH655" s="5" t="n">
        <v>1</v>
      </c>
      <c r="CI655" s="5" t="n">
        <v>0</v>
      </c>
      <c r="CJ655" s="5" t="n">
        <v>0</v>
      </c>
      <c r="CK655" s="5" t="n">
        <v>0</v>
      </c>
      <c r="CL655" s="5" t="n">
        <v>0</v>
      </c>
      <c r="CM655" s="5" t="n">
        <v>0.025</v>
      </c>
      <c r="CN655" s="5" t="n">
        <v>0.314</v>
      </c>
      <c r="CO655" s="5" t="n">
        <v>0</v>
      </c>
      <c r="CP655" s="5" t="n">
        <v>0.787</v>
      </c>
      <c r="CQ655" s="5" t="n">
        <v>1.294</v>
      </c>
      <c r="CR655" s="5" t="n">
        <v>0</v>
      </c>
      <c r="CS655" s="5" t="n">
        <v>1.483</v>
      </c>
      <c r="CT655" s="5" t="n">
        <v>12.553</v>
      </c>
      <c r="CU655" s="5" t="n">
        <v>1.483</v>
      </c>
    </row>
    <row r="656">
      <c r="A656" s="5" t="inlineStr">
        <is>
          <t>ROU2023</t>
        </is>
      </c>
      <c r="B656" s="5" t="inlineStr">
        <is>
          <t>ROU</t>
        </is>
      </c>
      <c r="C656" s="5" t="inlineStr">
        <is>
          <t>ROU</t>
        </is>
      </c>
      <c r="D656" s="5" t="inlineStr">
        <is>
          <t>Romania</t>
        </is>
      </c>
      <c r="E656" s="5" t="n">
        <v>2023</v>
      </c>
      <c r="F656" s="5" t="n">
        <v>0.19</v>
      </c>
      <c r="G656" s="5" t="n">
        <v>3.52</v>
      </c>
      <c r="H656" s="5" t="n">
        <v>0.739</v>
      </c>
      <c r="I656" s="5" t="n">
        <v>9.664999999999999</v>
      </c>
      <c r="J656" s="5" t="n">
        <v>13.186</v>
      </c>
      <c r="K656" s="5" t="n">
        <v>0</v>
      </c>
      <c r="L656" s="5" t="n">
        <v>1</v>
      </c>
      <c r="M656" s="5" t="n">
        <v>3.968</v>
      </c>
      <c r="N656" s="5" t="n">
        <v>2.218</v>
      </c>
      <c r="O656" s="5" t="n">
        <v>9.726000000000001</v>
      </c>
      <c r="P656" s="5" t="n">
        <v>13.694</v>
      </c>
      <c r="Q656" s="5" t="n">
        <v>0</v>
      </c>
      <c r="R656" s="5" t="n">
        <v>1</v>
      </c>
      <c r="S656" s="5" t="n">
        <v>7.217</v>
      </c>
      <c r="T656" s="5" t="n">
        <v>4.436</v>
      </c>
      <c r="U656" s="5" t="n">
        <v>0.474</v>
      </c>
      <c r="V656" s="5" t="n">
        <v>8.964</v>
      </c>
      <c r="W656" s="5" t="n">
        <v>0.19</v>
      </c>
      <c r="X656" s="5" t="n">
        <v>1</v>
      </c>
      <c r="Y656" s="5" t="n">
        <v>12.508</v>
      </c>
      <c r="Z656" s="5" t="n">
        <v>1.401</v>
      </c>
      <c r="AA656" s="5" t="n">
        <v>10.124</v>
      </c>
      <c r="AB656" s="5" t="n">
        <v>22.631</v>
      </c>
      <c r="AC656" s="5" t="n">
        <v>0</v>
      </c>
      <c r="AD656" s="5" t="n">
        <v>1</v>
      </c>
      <c r="AE656" s="5" t="n">
        <v>12.607</v>
      </c>
      <c r="AF656" s="5" t="n">
        <v>2.511</v>
      </c>
      <c r="AG656" s="5" t="n">
        <v>10.025</v>
      </c>
      <c r="AH656" s="5" t="n">
        <v>22.631</v>
      </c>
      <c r="AI656" s="5" t="n">
        <v>0</v>
      </c>
      <c r="AJ656" s="5" t="n">
        <v>1</v>
      </c>
      <c r="AK656" s="5" t="n">
        <v>15.9</v>
      </c>
      <c r="AL656" s="5" t="n">
        <v>7.876</v>
      </c>
      <c r="AM656" s="5" t="n">
        <v>0.723</v>
      </c>
      <c r="AN656" s="5" t="n">
        <v>16.623</v>
      </c>
      <c r="AO656" s="5" t="n">
        <v>0</v>
      </c>
      <c r="AP656" s="5" t="n">
        <v>1</v>
      </c>
      <c r="AQ656" s="5" t="n">
        <v>0.76</v>
      </c>
      <c r="AR656" s="5" t="n">
        <v>0.129</v>
      </c>
      <c r="AS656" s="5" t="n">
        <v>0.59</v>
      </c>
      <c r="AT656" s="5" t="n">
        <v>1.483</v>
      </c>
      <c r="AU656" s="5" t="n">
        <v>0.098</v>
      </c>
      <c r="AV656" s="5" t="n">
        <v>1</v>
      </c>
      <c r="AW656" s="5" t="n">
        <v>0.8110000000000001</v>
      </c>
      <c r="AX656" s="5" t="n">
        <v>0.129</v>
      </c>
      <c r="AY656" s="5" t="n">
        <v>0.603</v>
      </c>
      <c r="AZ656" s="5" t="n">
        <v>1.565</v>
      </c>
      <c r="BA656" s="5" t="n">
        <v>0.107</v>
      </c>
      <c r="BB656" s="5" t="n">
        <v>1</v>
      </c>
      <c r="BC656" s="5" t="n">
        <v>0.535</v>
      </c>
      <c r="BD656" s="5" t="n">
        <v>0.129</v>
      </c>
      <c r="BE656" s="5" t="n">
        <v>0.17</v>
      </c>
      <c r="BF656" s="5" t="n">
        <v>0.802</v>
      </c>
      <c r="BG656" s="5" t="n">
        <v>0.137</v>
      </c>
      <c r="BH656" s="5" t="n">
        <v>1</v>
      </c>
      <c r="BI656" s="5" t="n">
        <v>0.579</v>
      </c>
      <c r="BJ656" s="5" t="n">
        <v>0.129</v>
      </c>
      <c r="BK656" s="5" t="n">
        <v>0.647</v>
      </c>
      <c r="BL656" s="5" t="n">
        <v>1.46</v>
      </c>
      <c r="BM656" s="5" t="n">
        <v>0.19</v>
      </c>
      <c r="BN656" s="5" t="n">
        <v>1</v>
      </c>
      <c r="BO656" s="5" t="n">
        <v>0</v>
      </c>
      <c r="BP656" s="5" t="n">
        <v>0.014</v>
      </c>
      <c r="BQ656" s="5" t="n">
        <v>0.173</v>
      </c>
      <c r="BR656" s="5" t="n">
        <v>0</v>
      </c>
      <c r="BS656" s="5" t="n">
        <v>1</v>
      </c>
      <c r="BT656" s="5" t="n">
        <v>0</v>
      </c>
      <c r="BU656" s="5" t="n">
        <v>0.017</v>
      </c>
      <c r="BV656" s="5" t="n">
        <v>0.206</v>
      </c>
      <c r="BW656" s="5" t="n">
        <v>0.19</v>
      </c>
      <c r="BX656" s="5" t="n">
        <v>1</v>
      </c>
      <c r="BY656" s="5" t="n">
        <v>5.211</v>
      </c>
      <c r="BZ656" s="5" t="n">
        <v>0</v>
      </c>
      <c r="CA656" s="5" t="n">
        <v>5.211</v>
      </c>
      <c r="CB656" s="5" t="n">
        <v>0</v>
      </c>
      <c r="CC656" s="5" t="n">
        <v>83.248</v>
      </c>
      <c r="CD656" s="5" t="n">
        <v>7.95</v>
      </c>
      <c r="CE656" s="5" t="n">
        <v>152.661</v>
      </c>
      <c r="CF656" s="5" t="n">
        <v>280.731</v>
      </c>
      <c r="CG656" s="5" t="n">
        <v>0.19</v>
      </c>
      <c r="CH656" s="5" t="n">
        <v>1</v>
      </c>
      <c r="CI656" s="5" t="n">
        <v>0</v>
      </c>
      <c r="CJ656" s="5" t="n">
        <v>0</v>
      </c>
      <c r="CK656" s="5" t="n">
        <v>0</v>
      </c>
      <c r="CL656" s="5" t="n">
        <v>0</v>
      </c>
      <c r="CM656" s="5" t="n">
        <v>0.026</v>
      </c>
      <c r="CN656" s="5" t="n">
        <v>0.328</v>
      </c>
      <c r="CO656" s="5" t="n">
        <v>0</v>
      </c>
      <c r="CP656" s="5" t="n">
        <v>0.85</v>
      </c>
      <c r="CQ656" s="5" t="n">
        <v>1.348</v>
      </c>
      <c r="CR656" s="5" t="n">
        <v>0</v>
      </c>
      <c r="CS656" s="5" t="n">
        <v>1.313</v>
      </c>
      <c r="CT656" s="5" t="n">
        <v>10.896</v>
      </c>
      <c r="CU656" s="5" t="n">
        <v>1.313</v>
      </c>
    </row>
    <row r="657">
      <c r="A657" s="5" t="inlineStr">
        <is>
          <t>ROU2024</t>
        </is>
      </c>
      <c r="B657" s="5" t="inlineStr">
        <is>
          <t>ROU</t>
        </is>
      </c>
      <c r="C657" s="5" t="inlineStr">
        <is>
          <t>ROU</t>
        </is>
      </c>
      <c r="D657" s="5" t="inlineStr">
        <is>
          <t>Romania</t>
        </is>
      </c>
      <c r="E657" s="5" t="n">
        <v>2024</v>
      </c>
      <c r="F657" s="5" t="n">
        <v>0.19</v>
      </c>
      <c r="G657" s="5" t="n">
        <v>3.141</v>
      </c>
      <c r="H657" s="5" t="n">
        <v>0.761</v>
      </c>
      <c r="I657" s="5" t="n">
        <v>6.237</v>
      </c>
      <c r="J657" s="5" t="n">
        <v>9.377000000000001</v>
      </c>
      <c r="K657" s="5" t="n">
        <v>0</v>
      </c>
      <c r="L657" s="5" t="n">
        <v>1</v>
      </c>
      <c r="M657" s="5" t="n">
        <v>3.936</v>
      </c>
      <c r="N657" s="5" t="n">
        <v>2.283</v>
      </c>
      <c r="O657" s="5" t="n">
        <v>6.357</v>
      </c>
      <c r="P657" s="5" t="n">
        <v>10.292</v>
      </c>
      <c r="Q657" s="5" t="n">
        <v>0</v>
      </c>
      <c r="R657" s="5" t="n">
        <v>1</v>
      </c>
      <c r="S657" s="5" t="n">
        <v>6.946</v>
      </c>
      <c r="T657" s="5" t="n">
        <v>4.567</v>
      </c>
      <c r="U657" s="5" t="n">
        <v>0.514</v>
      </c>
      <c r="V657" s="5" t="n">
        <v>8.653</v>
      </c>
      <c r="W657" s="5" t="n">
        <v>0.19</v>
      </c>
      <c r="X657" s="5" t="n">
        <v>1</v>
      </c>
      <c r="Y657" s="5" t="n">
        <v>14.578</v>
      </c>
      <c r="Z657" s="5" t="n">
        <v>1.841</v>
      </c>
      <c r="AA657" s="5" t="n">
        <v>3.912</v>
      </c>
      <c r="AB657" s="5" t="n">
        <v>18.49</v>
      </c>
      <c r="AC657" s="5" t="n">
        <v>0</v>
      </c>
      <c r="AD657" s="5" t="n">
        <v>1</v>
      </c>
      <c r="AE657" s="5" t="n">
        <v>14.578</v>
      </c>
      <c r="AF657" s="5" t="n">
        <v>3.193</v>
      </c>
      <c r="AG657" s="5" t="n">
        <v>3.912</v>
      </c>
      <c r="AH657" s="5" t="n">
        <v>18.49</v>
      </c>
      <c r="AI657" s="5" t="n">
        <v>0</v>
      </c>
      <c r="AJ657" s="5" t="n">
        <v>1</v>
      </c>
      <c r="AK657" s="5" t="n">
        <v>17.969</v>
      </c>
      <c r="AL657" s="5" t="n">
        <v>9.138999999999999</v>
      </c>
      <c r="AM657" s="5" t="n">
        <v>-1.107</v>
      </c>
      <c r="AN657" s="5" t="n">
        <v>16.862</v>
      </c>
      <c r="AO657" s="5" t="n">
        <v>0</v>
      </c>
      <c r="AP657" s="5" t="n">
        <v>1</v>
      </c>
      <c r="AQ657" s="5" t="n">
        <v>0.724</v>
      </c>
      <c r="AR657" s="5" t="n">
        <v>0.132</v>
      </c>
      <c r="AS657" s="5" t="n">
        <v>0.694</v>
      </c>
      <c r="AT657" s="5" t="n">
        <v>1.557</v>
      </c>
      <c r="AU657" s="5" t="n">
        <v>0.098</v>
      </c>
      <c r="AV657" s="5" t="n">
        <v>1</v>
      </c>
      <c r="AW657" s="5" t="n">
        <v>0.75</v>
      </c>
      <c r="AX657" s="5" t="n">
        <v>0.132</v>
      </c>
      <c r="AY657" s="5" t="n">
        <v>0.681</v>
      </c>
      <c r="AZ657" s="5" t="n">
        <v>1.583</v>
      </c>
      <c r="BA657" s="5" t="n">
        <v>0.107</v>
      </c>
      <c r="BB657" s="5" t="n">
        <v>1</v>
      </c>
      <c r="BC657" s="5" t="n">
        <v>0.513</v>
      </c>
      <c r="BD657" s="5" t="n">
        <v>0.132</v>
      </c>
      <c r="BE657" s="5" t="n">
        <v>0.148</v>
      </c>
      <c r="BF657" s="5" t="n">
        <v>0.752</v>
      </c>
      <c r="BG657" s="5" t="n">
        <v>0.137</v>
      </c>
      <c r="BH657" s="5" t="n">
        <v>1</v>
      </c>
      <c r="BI657" s="5" t="n">
        <v>0.591</v>
      </c>
      <c r="BJ657" s="5" t="n">
        <v>0.132</v>
      </c>
      <c r="BK657" s="5" t="n">
        <v>0.7</v>
      </c>
      <c r="BL657" s="5" t="n">
        <v>1.498</v>
      </c>
      <c r="BM657" s="5" t="n">
        <v>0.19</v>
      </c>
      <c r="BN657" s="5" t="n">
        <v>1</v>
      </c>
      <c r="BO657" s="5" t="n">
        <v>0</v>
      </c>
      <c r="BP657" s="5" t="n">
        <v>0.017</v>
      </c>
      <c r="BQ657" s="5" t="n">
        <v>0.167</v>
      </c>
      <c r="BR657" s="5" t="n">
        <v>0</v>
      </c>
      <c r="BS657" s="5" t="n">
        <v>1</v>
      </c>
      <c r="BT657" s="5" t="n">
        <v>0</v>
      </c>
      <c r="BU657" s="5" t="n">
        <v>0.02</v>
      </c>
      <c r="BV657" s="5" t="n">
        <v>0.203</v>
      </c>
      <c r="BW657" s="5" t="n">
        <v>0.19</v>
      </c>
      <c r="BX657" s="5" t="n">
        <v>1</v>
      </c>
      <c r="BY657" s="5" t="n">
        <v>5.365</v>
      </c>
      <c r="BZ657" s="5" t="n">
        <v>0</v>
      </c>
      <c r="CA657" s="5" t="n">
        <v>5.365</v>
      </c>
      <c r="CB657" s="5" t="n">
        <v>0</v>
      </c>
      <c r="CC657" s="5" t="n">
        <v>82.58799999999999</v>
      </c>
      <c r="CD657" s="5" t="n">
        <v>7.95</v>
      </c>
      <c r="CE657" s="5" t="n">
        <v>81.268</v>
      </c>
      <c r="CF657" s="5" t="n">
        <v>194.989</v>
      </c>
      <c r="CG657" s="5" t="n">
        <v>0.19</v>
      </c>
      <c r="CH657" s="5" t="n">
        <v>1</v>
      </c>
      <c r="CI657" s="5" t="n">
        <v>0</v>
      </c>
      <c r="CJ657" s="5" t="n">
        <v>0</v>
      </c>
      <c r="CK657" s="5" t="n">
        <v>0</v>
      </c>
      <c r="CL657" s="5" t="n">
        <v>0</v>
      </c>
      <c r="CM657" s="5" t="n">
        <v>0.027</v>
      </c>
      <c r="CN657" s="5" t="n">
        <v>0.313</v>
      </c>
      <c r="CO657" s="5" t="n">
        <v>0</v>
      </c>
      <c r="CP657" s="5" t="n">
        <v>0.85</v>
      </c>
      <c r="CQ657" s="5" t="n">
        <v>1.387</v>
      </c>
      <c r="CR657" s="5" t="n">
        <v>0</v>
      </c>
      <c r="CS657" s="5" t="n">
        <v>1.569</v>
      </c>
      <c r="CT657" s="5" t="n">
        <v>7.996</v>
      </c>
      <c r="CU657" s="5" t="n">
        <v>1.569</v>
      </c>
    </row>
    <row r="658">
      <c r="A658" s="5" t="inlineStr">
        <is>
          <t>RUS2021</t>
        </is>
      </c>
      <c r="B658" s="5" t="inlineStr">
        <is>
          <t>RUS</t>
        </is>
      </c>
      <c r="C658" s="5" t="inlineStr">
        <is>
          <t>RUS</t>
        </is>
      </c>
      <c r="D658" s="5" t="inlineStr">
        <is>
          <t>Russia</t>
        </is>
      </c>
      <c r="E658" s="5" t="n">
        <v>2021</v>
      </c>
      <c r="F658" s="5" t="n">
        <v>0.2</v>
      </c>
      <c r="G658" s="5" t="n">
        <v>1.501</v>
      </c>
      <c r="H658" s="5" t="n">
        <v>0.328</v>
      </c>
      <c r="I658" s="5" t="n">
        <v>0.008999999999999999</v>
      </c>
      <c r="J658" s="5" t="n">
        <v>1.51</v>
      </c>
      <c r="K658" s="5" t="n">
        <v>0</v>
      </c>
      <c r="L658" s="5" t="n">
        <v>1</v>
      </c>
      <c r="M658" s="5" t="n">
        <v>6.714</v>
      </c>
      <c r="N658" s="5" t="n">
        <v>3.043</v>
      </c>
      <c r="O658" s="5" t="n">
        <v>0.026</v>
      </c>
      <c r="P658" s="5" t="n">
        <v>6.74</v>
      </c>
      <c r="Q658" s="5" t="n">
        <v>0</v>
      </c>
      <c r="R658" s="5" t="n">
        <v>1</v>
      </c>
      <c r="S658" s="5" t="n">
        <v>2.561</v>
      </c>
      <c r="T658" s="5" t="n">
        <v>1.587</v>
      </c>
      <c r="U658" s="5" t="n">
        <v>0.014</v>
      </c>
      <c r="V658" s="5" t="n">
        <v>3.09</v>
      </c>
      <c r="W658" s="5" t="n">
        <v>0.2</v>
      </c>
      <c r="X658" s="5" t="n">
        <v>1</v>
      </c>
      <c r="Y658" s="5" t="n">
        <v>6.678</v>
      </c>
      <c r="Z658" s="5" t="n">
        <v>0</v>
      </c>
      <c r="AA658" s="5" t="n">
        <v>-4.088</v>
      </c>
      <c r="AB658" s="5" t="n">
        <v>2.59</v>
      </c>
      <c r="AC658" s="5" t="n">
        <v>0</v>
      </c>
      <c r="AD658" s="5" t="n">
        <v>1</v>
      </c>
      <c r="AE658" s="5" t="n">
        <v>6.678</v>
      </c>
      <c r="AF658" s="5" t="n">
        <v>0</v>
      </c>
      <c r="AG658" s="5" t="n">
        <v>-4.088</v>
      </c>
      <c r="AH658" s="5" t="n">
        <v>2.59</v>
      </c>
      <c r="AI658" s="5" t="n">
        <v>0</v>
      </c>
      <c r="AJ658" s="5" t="n">
        <v>1</v>
      </c>
      <c r="AK658" s="5" t="n">
        <v>10.16</v>
      </c>
      <c r="AL658" s="5" t="n">
        <v>4.418</v>
      </c>
      <c r="AM658" s="5" t="n">
        <v>-8.385</v>
      </c>
      <c r="AN658" s="5" t="n">
        <v>2.13</v>
      </c>
      <c r="AO658" s="5" t="n">
        <v>0</v>
      </c>
      <c r="AP658" s="5" t="n">
        <v>0</v>
      </c>
      <c r="AQ658" s="5" t="n">
        <v>0.614</v>
      </c>
      <c r="AR658" s="5" t="n">
        <v>0.112</v>
      </c>
      <c r="AS658" s="5" t="n">
        <v>-0.089</v>
      </c>
      <c r="AT658" s="5" t="n">
        <v>0.63</v>
      </c>
      <c r="AU658" s="5" t="n">
        <v>0.2</v>
      </c>
      <c r="AV658" s="5" t="n">
        <v>1</v>
      </c>
      <c r="AW658" s="5" t="n">
        <v>0.626</v>
      </c>
      <c r="AX658" s="5" t="n">
        <v>0.121</v>
      </c>
      <c r="AY658" s="5" t="n">
        <v>-0.008999999999999999</v>
      </c>
      <c r="AZ658" s="5" t="n">
        <v>0.74</v>
      </c>
      <c r="BA658" s="5" t="n">
        <v>0.2</v>
      </c>
      <c r="BB658" s="5" t="n">
        <v>1</v>
      </c>
      <c r="BC658" s="5" t="n">
        <v>0.439</v>
      </c>
      <c r="BD658" s="5" t="n">
        <v>0.114</v>
      </c>
      <c r="BE658" s="5" t="n">
        <v>-0.153</v>
      </c>
      <c r="BF658" s="5" t="n">
        <v>0.343</v>
      </c>
      <c r="BG658" s="5" t="n">
        <v>0</v>
      </c>
      <c r="BH658" s="5" t="n">
        <v>0</v>
      </c>
      <c r="BI658" s="5" t="n">
        <v>0.578</v>
      </c>
      <c r="BJ658" s="5" t="n">
        <v>0.128</v>
      </c>
      <c r="BK658" s="5" t="n">
        <v>-0.019</v>
      </c>
      <c r="BL658" s="5" t="n">
        <v>0.67</v>
      </c>
      <c r="BM658" s="5" t="n">
        <v>0.2</v>
      </c>
      <c r="BN658" s="5" t="n">
        <v>1</v>
      </c>
      <c r="BO658" s="5" t="n">
        <v>0</v>
      </c>
      <c r="BP658" s="5" t="n">
        <v>-0.035</v>
      </c>
      <c r="BQ658" s="5" t="n">
        <v>0.032</v>
      </c>
      <c r="BR658" s="5" t="n">
        <v>0</v>
      </c>
      <c r="BS658" s="5" t="n">
        <v>1</v>
      </c>
      <c r="BT658" s="5" t="n">
        <v>0</v>
      </c>
      <c r="BU658" s="5" t="n">
        <v>-0.035</v>
      </c>
      <c r="BV658" s="5" t="n">
        <v>0.048</v>
      </c>
      <c r="BW658" s="5" t="n">
        <v>0</v>
      </c>
      <c r="BX658" s="5" t="n">
        <v>1</v>
      </c>
      <c r="BY658" s="5" t="n">
        <v>1.431</v>
      </c>
      <c r="BZ658" s="5" t="n">
        <v>0</v>
      </c>
      <c r="CA658" s="5" t="n">
        <v>1.431</v>
      </c>
      <c r="CB658" s="5" t="n">
        <v>0</v>
      </c>
      <c r="CC658" s="5" t="n">
        <v>78.125</v>
      </c>
      <c r="CD658" s="5" t="n">
        <v>7.95</v>
      </c>
      <c r="CE658" s="5" t="n">
        <v>-22.475</v>
      </c>
      <c r="CF658" s="5" t="n">
        <v>66.78</v>
      </c>
      <c r="CG658" s="5" t="n">
        <v>0</v>
      </c>
      <c r="CH658" s="5" t="n">
        <v>1</v>
      </c>
      <c r="CI658" s="5" t="n">
        <v>0</v>
      </c>
      <c r="CJ658" s="5" t="n">
        <v>0</v>
      </c>
      <c r="CK658" s="5" t="n">
        <v>0</v>
      </c>
      <c r="CL658" s="5" t="n">
        <v>0.043</v>
      </c>
      <c r="CM658" s="5" t="n">
        <v>0</v>
      </c>
      <c r="CN658" s="5" t="n">
        <v>1.568</v>
      </c>
      <c r="CO658" s="5" t="n">
        <v>9.936999999999999</v>
      </c>
      <c r="CP658" s="5" t="n">
        <v>0</v>
      </c>
      <c r="CQ658" s="5" t="n">
        <v>1.137</v>
      </c>
      <c r="CR658" s="5" t="n">
        <v>0.985</v>
      </c>
      <c r="CS658" s="5" t="n">
        <v>6.678</v>
      </c>
      <c r="CT658" s="5" t="n">
        <v>3.312</v>
      </c>
      <c r="CU658" s="5" t="n">
        <v>7.249</v>
      </c>
    </row>
    <row r="659">
      <c r="A659" s="5" t="inlineStr">
        <is>
          <t>RUS2022</t>
        </is>
      </c>
      <c r="B659" s="5" t="inlineStr">
        <is>
          <t>RUS</t>
        </is>
      </c>
      <c r="C659" s="5" t="inlineStr">
        <is>
          <t>RUS</t>
        </is>
      </c>
      <c r="D659" s="5" t="inlineStr">
        <is>
          <t>Russia</t>
        </is>
      </c>
      <c r="E659" s="5" t="n">
        <v>2022</v>
      </c>
      <c r="F659" s="5" t="n">
        <v>0.2</v>
      </c>
      <c r="G659" s="5" t="n">
        <v>1.52</v>
      </c>
      <c r="H659" s="5" t="n">
        <v>0.236</v>
      </c>
      <c r="I659" s="5" t="n">
        <v>0.01</v>
      </c>
      <c r="J659" s="5" t="n">
        <v>1.53</v>
      </c>
      <c r="K659" s="5" t="n">
        <v>0</v>
      </c>
      <c r="L659" s="5" t="n">
        <v>1</v>
      </c>
      <c r="M659" s="5" t="n">
        <v>6.298</v>
      </c>
      <c r="N659" s="5" t="n">
        <v>2.601</v>
      </c>
      <c r="O659" s="5" t="n">
        <v>0.032</v>
      </c>
      <c r="P659" s="5" t="n">
        <v>6.33</v>
      </c>
      <c r="Q659" s="5" t="n">
        <v>0</v>
      </c>
      <c r="R659" s="5" t="n">
        <v>1</v>
      </c>
      <c r="S659" s="5" t="n">
        <v>3.075</v>
      </c>
      <c r="T659" s="5" t="n">
        <v>1.506</v>
      </c>
      <c r="U659" s="5" t="n">
        <v>0.017</v>
      </c>
      <c r="V659" s="5" t="n">
        <v>3.71</v>
      </c>
      <c r="W659" s="5" t="n">
        <v>0.2</v>
      </c>
      <c r="X659" s="5" t="n">
        <v>1</v>
      </c>
      <c r="Y659" s="5" t="n">
        <v>7.212</v>
      </c>
      <c r="Z659" s="5" t="n">
        <v>0</v>
      </c>
      <c r="AA659" s="5" t="n">
        <v>-4.202</v>
      </c>
      <c r="AB659" s="5" t="n">
        <v>3.01</v>
      </c>
      <c r="AC659" s="5" t="n">
        <v>0</v>
      </c>
      <c r="AD659" s="5" t="n">
        <v>1</v>
      </c>
      <c r="AE659" s="5" t="n">
        <v>7.212</v>
      </c>
      <c r="AF659" s="5" t="n">
        <v>0</v>
      </c>
      <c r="AG659" s="5" t="n">
        <v>-4.202</v>
      </c>
      <c r="AH659" s="5" t="n">
        <v>3.01</v>
      </c>
      <c r="AI659" s="5" t="n">
        <v>0</v>
      </c>
      <c r="AJ659" s="5" t="n">
        <v>1</v>
      </c>
      <c r="AK659" s="5" t="n">
        <v>10.972</v>
      </c>
      <c r="AL659" s="5" t="n">
        <v>4.771</v>
      </c>
      <c r="AM659" s="5" t="n">
        <v>-9.071999999999999</v>
      </c>
      <c r="AN659" s="5" t="n">
        <v>2.28</v>
      </c>
      <c r="AO659" s="5" t="n">
        <v>0</v>
      </c>
      <c r="AP659" s="5" t="n">
        <v>0</v>
      </c>
      <c r="AQ659" s="5" t="n">
        <v>0.528</v>
      </c>
      <c r="AR659" s="5" t="n">
        <v>0.076</v>
      </c>
      <c r="AS659" s="5" t="n">
        <v>0.031</v>
      </c>
      <c r="AT659" s="5" t="n">
        <v>0.67</v>
      </c>
      <c r="AU659" s="5" t="n">
        <v>0.2</v>
      </c>
      <c r="AV659" s="5" t="n">
        <v>1</v>
      </c>
      <c r="AW659" s="5" t="n">
        <v>0.826</v>
      </c>
      <c r="AX659" s="5" t="n">
        <v>0.107</v>
      </c>
      <c r="AY659" s="5" t="n">
        <v>-0.109</v>
      </c>
      <c r="AZ659" s="5" t="n">
        <v>0.86</v>
      </c>
      <c r="BA659" s="5" t="n">
        <v>0.2</v>
      </c>
      <c r="BB659" s="5" t="n">
        <v>1</v>
      </c>
      <c r="BC659" s="5" t="n">
        <v>0.598</v>
      </c>
      <c r="BD659" s="5" t="n">
        <v>0.123</v>
      </c>
      <c r="BE659" s="5" t="n">
        <v>-0.442</v>
      </c>
      <c r="BF659" s="5" t="n">
        <v>0.187</v>
      </c>
      <c r="BG659" s="5" t="n">
        <v>0</v>
      </c>
      <c r="BH659" s="5" t="n">
        <v>0</v>
      </c>
      <c r="BI659" s="5" t="n">
        <v>0.983</v>
      </c>
      <c r="BJ659" s="5" t="n">
        <v>0.192</v>
      </c>
      <c r="BK659" s="5" t="n">
        <v>-0.25</v>
      </c>
      <c r="BL659" s="5" t="n">
        <v>0.88</v>
      </c>
      <c r="BM659" s="5" t="n">
        <v>0.2</v>
      </c>
      <c r="BN659" s="5" t="n">
        <v>1</v>
      </c>
      <c r="BO659" s="5" t="n">
        <v>0</v>
      </c>
      <c r="BP659" s="5" t="n">
        <v>-0.035</v>
      </c>
      <c r="BQ659" s="5" t="n">
        <v>0.038</v>
      </c>
      <c r="BR659" s="5" t="n">
        <v>0</v>
      </c>
      <c r="BS659" s="5" t="n">
        <v>1</v>
      </c>
      <c r="BT659" s="5" t="n">
        <v>0</v>
      </c>
      <c r="BU659" s="5" t="n">
        <v>-0.035</v>
      </c>
      <c r="BV659" s="5" t="n">
        <v>0.057</v>
      </c>
      <c r="BW659" s="5" t="n">
        <v>0</v>
      </c>
      <c r="BX659" s="5" t="n">
        <v>1</v>
      </c>
      <c r="BY659" s="5" t="n">
        <v>1.545</v>
      </c>
      <c r="BZ659" s="5" t="n">
        <v>0</v>
      </c>
      <c r="CA659" s="5" t="n">
        <v>1.545</v>
      </c>
      <c r="CB659" s="5" t="n">
        <v>0</v>
      </c>
      <c r="CC659" s="5" t="n">
        <v>97.90000000000001</v>
      </c>
      <c r="CD659" s="5" t="n">
        <v>7.95</v>
      </c>
      <c r="CE659" s="5" t="n">
        <v>-68.75</v>
      </c>
      <c r="CF659" s="5" t="n">
        <v>34.98</v>
      </c>
      <c r="CG659" s="5" t="n">
        <v>0</v>
      </c>
      <c r="CH659" s="5" t="n">
        <v>1</v>
      </c>
      <c r="CI659" s="5" t="n">
        <v>0</v>
      </c>
      <c r="CJ659" s="5" t="n">
        <v>0</v>
      </c>
      <c r="CK659" s="5" t="n">
        <v>0</v>
      </c>
      <c r="CL659" s="5" t="n">
        <v>0.046</v>
      </c>
      <c r="CM659" s="5" t="n">
        <v>0</v>
      </c>
      <c r="CN659" s="5" t="n">
        <v>1.468</v>
      </c>
      <c r="CO659" s="5" t="n">
        <v>10.89</v>
      </c>
      <c r="CP659" s="5" t="n">
        <v>0</v>
      </c>
      <c r="CQ659" s="5" t="n">
        <v>1.227</v>
      </c>
      <c r="CR659" s="5" t="n">
        <v>0.985</v>
      </c>
      <c r="CS659" s="5" t="n">
        <v>7.212</v>
      </c>
      <c r="CT659" s="5" t="n">
        <v>4.358</v>
      </c>
      <c r="CU659" s="5" t="n">
        <v>10.577</v>
      </c>
    </row>
    <row r="660">
      <c r="A660" s="5" t="inlineStr">
        <is>
          <t>RUS2023</t>
        </is>
      </c>
      <c r="B660" s="5" t="inlineStr">
        <is>
          <t>RUS</t>
        </is>
      </c>
      <c r="C660" s="5" t="inlineStr">
        <is>
          <t>RUS</t>
        </is>
      </c>
      <c r="D660" s="5" t="inlineStr">
        <is>
          <t>Russia</t>
        </is>
      </c>
      <c r="E660" s="5" t="n">
        <v>2023</v>
      </c>
      <c r="F660" s="5" t="n">
        <v>0.2</v>
      </c>
      <c r="G660" s="5" t="n">
        <v>1.415</v>
      </c>
      <c r="H660" s="5" t="n">
        <v>0.322</v>
      </c>
      <c r="I660" s="5" t="n">
        <v>0.005</v>
      </c>
      <c r="J660" s="5" t="n">
        <v>1.42</v>
      </c>
      <c r="K660" s="5" t="n">
        <v>0</v>
      </c>
      <c r="L660" s="5" t="n">
        <v>1</v>
      </c>
      <c r="M660" s="5" t="n">
        <v>5.905</v>
      </c>
      <c r="N660" s="5" t="n">
        <v>2.929</v>
      </c>
      <c r="O660" s="5" t="n">
        <v>0.015</v>
      </c>
      <c r="P660" s="5" t="n">
        <v>5.92</v>
      </c>
      <c r="Q660" s="5" t="n">
        <v>0</v>
      </c>
      <c r="R660" s="5" t="n">
        <v>1</v>
      </c>
      <c r="S660" s="5" t="n">
        <v>2.442</v>
      </c>
      <c r="T660" s="5" t="n">
        <v>1.531</v>
      </c>
      <c r="U660" s="5" t="n">
        <v>0.008</v>
      </c>
      <c r="V660" s="5" t="n">
        <v>2.94</v>
      </c>
      <c r="W660" s="5" t="n">
        <v>0.2</v>
      </c>
      <c r="X660" s="5" t="n">
        <v>1</v>
      </c>
      <c r="Y660" s="5" t="n">
        <v>2.905</v>
      </c>
      <c r="Z660" s="5" t="n">
        <v>0</v>
      </c>
      <c r="AA660" s="5" t="n">
        <v>-0.485</v>
      </c>
      <c r="AB660" s="5" t="n">
        <v>2.42</v>
      </c>
      <c r="AC660" s="5" t="n">
        <v>0</v>
      </c>
      <c r="AD660" s="5" t="n">
        <v>1</v>
      </c>
      <c r="AE660" s="5" t="n">
        <v>2.905</v>
      </c>
      <c r="AF660" s="5" t="n">
        <v>0</v>
      </c>
      <c r="AG660" s="5" t="n">
        <v>-0.485</v>
      </c>
      <c r="AH660" s="5" t="n">
        <v>2.42</v>
      </c>
      <c r="AI660" s="5" t="n">
        <v>0</v>
      </c>
      <c r="AJ660" s="5" t="n">
        <v>1</v>
      </c>
      <c r="AK660" s="5" t="n">
        <v>6.805</v>
      </c>
      <c r="AL660" s="5" t="n">
        <v>2.959</v>
      </c>
      <c r="AM660" s="5" t="n">
        <v>-5.188</v>
      </c>
      <c r="AN660" s="5" t="n">
        <v>1.94</v>
      </c>
      <c r="AO660" s="5" t="n">
        <v>0</v>
      </c>
      <c r="AP660" s="5" t="n">
        <v>0</v>
      </c>
      <c r="AQ660" s="5" t="n">
        <v>0.626</v>
      </c>
      <c r="AR660" s="5" t="n">
        <v>0.106</v>
      </c>
      <c r="AS660" s="5" t="n">
        <v>-0.16</v>
      </c>
      <c r="AT660" s="5" t="n">
        <v>0.5600000000000001</v>
      </c>
      <c r="AU660" s="5" t="n">
        <v>0.2</v>
      </c>
      <c r="AV660" s="5" t="n">
        <v>1</v>
      </c>
      <c r="AW660" s="5" t="n">
        <v>0.746</v>
      </c>
      <c r="AX660" s="5" t="n">
        <v>0.128</v>
      </c>
      <c r="AY660" s="5" t="n">
        <v>-0.13</v>
      </c>
      <c r="AZ660" s="5" t="n">
        <v>0.74</v>
      </c>
      <c r="BA660" s="5" t="n">
        <v>0.2</v>
      </c>
      <c r="BB660" s="5" t="n">
        <v>1</v>
      </c>
      <c r="BC660" s="5" t="n">
        <v>0.454</v>
      </c>
      <c r="BD660" s="5" t="n">
        <v>0.129</v>
      </c>
      <c r="BE660" s="5" t="n">
        <v>-0.247</v>
      </c>
      <c r="BF660" s="5" t="n">
        <v>0.248</v>
      </c>
      <c r="BG660" s="5" t="n">
        <v>0</v>
      </c>
      <c r="BH660" s="5" t="n">
        <v>0</v>
      </c>
      <c r="BI660" s="5" t="n">
        <v>0.873</v>
      </c>
      <c r="BJ660" s="5" t="n">
        <v>0.19</v>
      </c>
      <c r="BK660" s="5" t="n">
        <v>-0.19</v>
      </c>
      <c r="BL660" s="5" t="n">
        <v>0.82</v>
      </c>
      <c r="BM660" s="5" t="n">
        <v>0.2</v>
      </c>
      <c r="BN660" s="5" t="n">
        <v>1</v>
      </c>
      <c r="BO660" s="5" t="n">
        <v>0</v>
      </c>
      <c r="BP660" s="5" t="n">
        <v>-0.035</v>
      </c>
      <c r="BQ660" s="5" t="n">
        <v>0.03</v>
      </c>
      <c r="BR660" s="5" t="n">
        <v>0</v>
      </c>
      <c r="BS660" s="5" t="n">
        <v>1</v>
      </c>
      <c r="BT660" s="5" t="n">
        <v>0</v>
      </c>
      <c r="BU660" s="5" t="n">
        <v>-0.035</v>
      </c>
      <c r="BV660" s="5" t="n">
        <v>0.045</v>
      </c>
      <c r="BW660" s="5" t="n">
        <v>0</v>
      </c>
      <c r="BX660" s="5" t="n">
        <v>1</v>
      </c>
      <c r="BY660" s="5" t="n">
        <v>1.609</v>
      </c>
      <c r="BZ660" s="5" t="n">
        <v>0</v>
      </c>
      <c r="CA660" s="5" t="n">
        <v>1.609</v>
      </c>
      <c r="CB660" s="5" t="n">
        <v>0</v>
      </c>
      <c r="CC660" s="5" t="n">
        <v>68.188</v>
      </c>
      <c r="CD660" s="5" t="n">
        <v>7.95</v>
      </c>
      <c r="CE660" s="5" t="n">
        <v>-24.463</v>
      </c>
      <c r="CF660" s="5" t="n">
        <v>52.47</v>
      </c>
      <c r="CG660" s="5" t="n">
        <v>0</v>
      </c>
      <c r="CH660" s="5" t="n">
        <v>1</v>
      </c>
      <c r="CI660" s="5" t="n">
        <v>0</v>
      </c>
      <c r="CJ660" s="5" t="n">
        <v>0</v>
      </c>
      <c r="CK660" s="5" t="n">
        <v>0</v>
      </c>
      <c r="CL660" s="5" t="n">
        <v>0.048</v>
      </c>
      <c r="CM660" s="5" t="n">
        <v>0</v>
      </c>
      <c r="CN660" s="5" t="n">
        <v>1.467</v>
      </c>
      <c r="CO660" s="5" t="n">
        <v>11.195</v>
      </c>
      <c r="CP660" s="5" t="n">
        <v>0</v>
      </c>
      <c r="CQ660" s="5" t="n">
        <v>1.278</v>
      </c>
      <c r="CR660" s="5" t="n">
        <v>0.989</v>
      </c>
      <c r="CS660" s="5" t="n">
        <v>2.905</v>
      </c>
      <c r="CT660" s="5" t="n">
        <v>2.138</v>
      </c>
      <c r="CU660" s="5" t="n">
        <v>2.905</v>
      </c>
    </row>
    <row r="661">
      <c r="A661" s="5" t="inlineStr">
        <is>
          <t>RUS2024</t>
        </is>
      </c>
      <c r="B661" s="5" t="inlineStr">
        <is>
          <t>RUS</t>
        </is>
      </c>
      <c r="C661" s="5" t="inlineStr">
        <is>
          <t>RUS</t>
        </is>
      </c>
      <c r="D661" s="5" t="inlineStr">
        <is>
          <t>Russia</t>
        </is>
      </c>
      <c r="E661" s="5" t="n">
        <v>2024</v>
      </c>
      <c r="F661" s="5" t="n">
        <v>0.2</v>
      </c>
      <c r="G661" s="5" t="n">
        <v>1.376</v>
      </c>
      <c r="H661" s="5" t="n">
        <v>0.349</v>
      </c>
      <c r="I661" s="5" t="n">
        <v>0.004</v>
      </c>
      <c r="J661" s="5" t="n">
        <v>1.38</v>
      </c>
      <c r="K661" s="5" t="n">
        <v>0</v>
      </c>
      <c r="L661" s="5" t="n">
        <v>1</v>
      </c>
      <c r="M661" s="5" t="n">
        <v>4.347</v>
      </c>
      <c r="N661" s="5" t="n">
        <v>2.368</v>
      </c>
      <c r="O661" s="5" t="n">
        <v>0.013</v>
      </c>
      <c r="P661" s="5" t="n">
        <v>4.36</v>
      </c>
      <c r="Q661" s="5" t="n">
        <v>0</v>
      </c>
      <c r="R661" s="5" t="n">
        <v>1</v>
      </c>
      <c r="S661" s="5" t="n">
        <v>2.593</v>
      </c>
      <c r="T661" s="5" t="n">
        <v>1.717</v>
      </c>
      <c r="U661" s="5" t="n">
        <v>0.007</v>
      </c>
      <c r="V661" s="5" t="n">
        <v>3.12</v>
      </c>
      <c r="W661" s="5" t="n">
        <v>0.2</v>
      </c>
      <c r="X661" s="5" t="n">
        <v>1</v>
      </c>
      <c r="Y661" s="5" t="n">
        <v>2.456</v>
      </c>
      <c r="Z661" s="5" t="n">
        <v>0</v>
      </c>
      <c r="AA661" s="5" t="n">
        <v>-0.106</v>
      </c>
      <c r="AB661" s="5" t="n">
        <v>2.35</v>
      </c>
      <c r="AC661" s="5" t="n">
        <v>0</v>
      </c>
      <c r="AD661" s="5" t="n">
        <v>1</v>
      </c>
      <c r="AE661" s="5" t="n">
        <v>2.456</v>
      </c>
      <c r="AF661" s="5" t="n">
        <v>0</v>
      </c>
      <c r="AG661" s="5" t="n">
        <v>-0.106</v>
      </c>
      <c r="AH661" s="5" t="n">
        <v>2.35</v>
      </c>
      <c r="AI661" s="5" t="n">
        <v>0</v>
      </c>
      <c r="AJ661" s="5" t="n">
        <v>1</v>
      </c>
      <c r="AK661" s="5" t="n">
        <v>6.471</v>
      </c>
      <c r="AL661" s="5" t="n">
        <v>2.814</v>
      </c>
      <c r="AM661" s="5" t="n">
        <v>-4.879</v>
      </c>
      <c r="AN661" s="5" t="n">
        <v>1.91</v>
      </c>
      <c r="AO661" s="5" t="n">
        <v>0</v>
      </c>
      <c r="AP661" s="5" t="n">
        <v>0</v>
      </c>
      <c r="AQ661" s="5" t="n">
        <v>0.55</v>
      </c>
      <c r="AR661" s="5" t="n">
        <v>0.1</v>
      </c>
      <c r="AS661" s="5" t="n">
        <v>-0.1</v>
      </c>
      <c r="AT661" s="5" t="n">
        <v>0.54</v>
      </c>
      <c r="AU661" s="5" t="n">
        <v>0.2</v>
      </c>
      <c r="AV661" s="5" t="n">
        <v>1</v>
      </c>
      <c r="AW661" s="5" t="n">
        <v>0.655</v>
      </c>
      <c r="AX661" s="5" t="n">
        <v>0.12</v>
      </c>
      <c r="AY661" s="5" t="n">
        <v>-0.08</v>
      </c>
      <c r="AZ661" s="5" t="n">
        <v>0.6899999999999999</v>
      </c>
      <c r="BA661" s="5" t="n">
        <v>0.2</v>
      </c>
      <c r="BB661" s="5" t="n">
        <v>1</v>
      </c>
      <c r="BC661" s="5" t="n">
        <v>0.437</v>
      </c>
      <c r="BD661" s="5" t="n">
        <v>0.132</v>
      </c>
      <c r="BE661" s="5" t="n">
        <v>-0.256</v>
      </c>
      <c r="BF661" s="5" t="n">
        <v>0.217</v>
      </c>
      <c r="BG661" s="5" t="n">
        <v>0</v>
      </c>
      <c r="BH661" s="5" t="n">
        <v>0</v>
      </c>
      <c r="BI661" s="5" t="n">
        <v>0.781</v>
      </c>
      <c r="BJ661" s="5" t="n">
        <v>0.172</v>
      </c>
      <c r="BK661" s="5" t="n">
        <v>-0.14</v>
      </c>
      <c r="BL661" s="5" t="n">
        <v>0.77</v>
      </c>
      <c r="BM661" s="5" t="n">
        <v>0.2</v>
      </c>
      <c r="BN661" s="5" t="n">
        <v>1</v>
      </c>
      <c r="BO661" s="5" t="n">
        <v>0</v>
      </c>
      <c r="BP661" s="5" t="n">
        <v>-0.036</v>
      </c>
      <c r="BQ661" s="5" t="n">
        <v>0.03</v>
      </c>
      <c r="BR661" s="5" t="n">
        <v>0</v>
      </c>
      <c r="BS661" s="5" t="n">
        <v>1</v>
      </c>
      <c r="BT661" s="5" t="n">
        <v>0</v>
      </c>
      <c r="BU661" s="5" t="n">
        <v>-0.036</v>
      </c>
      <c r="BV661" s="5" t="n">
        <v>0.043</v>
      </c>
      <c r="BW661" s="5" t="n">
        <v>0</v>
      </c>
      <c r="BX661" s="5" t="n">
        <v>1</v>
      </c>
      <c r="BY661" s="5" t="n">
        <v>1.657</v>
      </c>
      <c r="BZ661" s="5" t="n">
        <v>0</v>
      </c>
      <c r="CA661" s="5" t="n">
        <v>1.657</v>
      </c>
      <c r="CB661" s="5" t="n">
        <v>0</v>
      </c>
      <c r="CC661" s="5" t="n">
        <v>67.66</v>
      </c>
      <c r="CD661" s="5" t="n">
        <v>7.95</v>
      </c>
      <c r="CE661" s="5" t="n">
        <v>-14.66</v>
      </c>
      <c r="CF661" s="5" t="n">
        <v>63.6</v>
      </c>
      <c r="CG661" s="5" t="n">
        <v>0</v>
      </c>
      <c r="CH661" s="5" t="n">
        <v>1</v>
      </c>
      <c r="CI661" s="5" t="n">
        <v>0</v>
      </c>
      <c r="CJ661" s="5" t="n">
        <v>0</v>
      </c>
      <c r="CK661" s="5" t="n">
        <v>0</v>
      </c>
      <c r="CL661" s="5" t="n">
        <v>0.05</v>
      </c>
      <c r="CM661" s="5" t="n">
        <v>0</v>
      </c>
      <c r="CN661" s="5" t="n">
        <v>1.606</v>
      </c>
      <c r="CO661" s="5" t="n">
        <v>11.462</v>
      </c>
      <c r="CP661" s="5" t="n">
        <v>0</v>
      </c>
      <c r="CQ661" s="5" t="n">
        <v>1.316</v>
      </c>
      <c r="CR661" s="5" t="n">
        <v>0.989</v>
      </c>
      <c r="CS661" s="5" t="n">
        <v>2.456</v>
      </c>
      <c r="CT661" s="5" t="n">
        <v>1.895</v>
      </c>
      <c r="CU661" s="5" t="n">
        <v>2.456</v>
      </c>
    </row>
    <row r="662">
      <c r="A662" s="5" t="inlineStr">
        <is>
          <t>RWA2021</t>
        </is>
      </c>
      <c r="B662" s="5" t="inlineStr">
        <is>
          <t>RWA</t>
        </is>
      </c>
      <c r="C662" s="5" t="inlineStr">
        <is>
          <t>RWA</t>
        </is>
      </c>
      <c r="D662" s="5" t="inlineStr">
        <is>
          <t>Rwanda</t>
        </is>
      </c>
      <c r="E662" s="5" t="n">
        <v>2021</v>
      </c>
      <c r="F662" s="5" t="n">
        <v>0.18</v>
      </c>
      <c r="G662" s="5" t="n">
        <v>2.321</v>
      </c>
      <c r="H662" s="5" t="n">
        <v>0.508</v>
      </c>
      <c r="I662" s="5" t="n">
        <v>0</v>
      </c>
      <c r="J662" s="5" t="n">
        <v>2.321</v>
      </c>
      <c r="K662" s="5" t="n">
        <v>0</v>
      </c>
      <c r="L662" s="5" t="n">
        <v>1</v>
      </c>
      <c r="M662" s="5" t="n">
        <v>1.906</v>
      </c>
      <c r="N662" s="5" t="n">
        <v>0.864</v>
      </c>
      <c r="O662" s="5" t="n">
        <v>0</v>
      </c>
      <c r="P662" s="5" t="n">
        <v>1.906</v>
      </c>
      <c r="Q662" s="5" t="n">
        <v>0</v>
      </c>
      <c r="R662" s="5" t="n">
        <v>1</v>
      </c>
      <c r="S662" s="5" t="n">
        <v>1.733</v>
      </c>
      <c r="T662" s="5" t="n">
        <v>1.074</v>
      </c>
      <c r="U662" s="5" t="n">
        <v>0</v>
      </c>
      <c r="V662" s="5" t="n">
        <v>2.045</v>
      </c>
      <c r="W662" s="5" t="n">
        <v>0.18</v>
      </c>
      <c r="X662" s="5" t="n">
        <v>1</v>
      </c>
      <c r="Y662" s="5" t="n">
        <v>16.287</v>
      </c>
      <c r="Z662" s="5" t="n">
        <v>2.201</v>
      </c>
      <c r="AA662" s="5" t="n">
        <v>-8.888999999999999</v>
      </c>
      <c r="AB662" s="5" t="n">
        <v>7.397</v>
      </c>
      <c r="AC662" s="5" t="n">
        <v>0</v>
      </c>
      <c r="AD662" s="5" t="n">
        <v>0</v>
      </c>
      <c r="AE662" s="5" t="n">
        <v>17.43</v>
      </c>
      <c r="AF662" s="5" t="n">
        <v>4.076</v>
      </c>
      <c r="AG662" s="5" t="n">
        <v>-10.032</v>
      </c>
      <c r="AH662" s="5" t="n">
        <v>7.397</v>
      </c>
      <c r="AI662" s="5" t="n">
        <v>0</v>
      </c>
      <c r="AJ662" s="5" t="n">
        <v>0</v>
      </c>
      <c r="AK662" s="5" t="n">
        <v>24.29</v>
      </c>
      <c r="AL662" s="5" t="n">
        <v>12.937</v>
      </c>
      <c r="AM662" s="5" t="n">
        <v>-15.545</v>
      </c>
      <c r="AN662" s="5" t="n">
        <v>8.744999999999999</v>
      </c>
      <c r="AO662" s="5" t="n">
        <v>0</v>
      </c>
      <c r="AP662" s="5" t="n">
        <v>0</v>
      </c>
      <c r="AQ662" s="5" t="n">
        <v>0.619</v>
      </c>
      <c r="AR662" s="5" t="n">
        <v>0.114</v>
      </c>
      <c r="AS662" s="5" t="n">
        <v>0.266</v>
      </c>
      <c r="AT662" s="5" t="n">
        <v>1.044</v>
      </c>
      <c r="AU662" s="5" t="n">
        <v>0.18</v>
      </c>
      <c r="AV662" s="5" t="n">
        <v>1</v>
      </c>
      <c r="AW662" s="5" t="n">
        <v>0.599</v>
      </c>
      <c r="AX662" s="5" t="n">
        <v>0.114</v>
      </c>
      <c r="AY662" s="5" t="n">
        <v>0.298</v>
      </c>
      <c r="AZ662" s="5" t="n">
        <v>1.058</v>
      </c>
      <c r="BA662" s="5" t="n">
        <v>0.18</v>
      </c>
      <c r="BB662" s="5" t="n">
        <v>1</v>
      </c>
      <c r="BC662" s="5" t="n">
        <v>0.439</v>
      </c>
      <c r="BD662" s="5" t="n">
        <v>0.114</v>
      </c>
      <c r="BE662" s="5" t="n">
        <v>0.102</v>
      </c>
      <c r="BF662" s="5" t="n">
        <v>0.638</v>
      </c>
      <c r="BG662" s="5" t="n">
        <v>0.18</v>
      </c>
      <c r="BH662" s="5" t="n">
        <v>1</v>
      </c>
      <c r="BI662" s="5" t="n">
        <v>0.505</v>
      </c>
      <c r="BJ662" s="5" t="n">
        <v>0.114</v>
      </c>
      <c r="BK662" s="5" t="n">
        <v>0.06</v>
      </c>
      <c r="BL662" s="5" t="n">
        <v>0.666</v>
      </c>
      <c r="BM662" s="5" t="n">
        <v>0.18</v>
      </c>
      <c r="BN662" s="5" t="n">
        <v>1</v>
      </c>
      <c r="BO662" s="5" t="n">
        <v>0</v>
      </c>
      <c r="BP662" s="5" t="n">
        <v>0</v>
      </c>
      <c r="BQ662" s="5" t="n">
        <v>0.094</v>
      </c>
      <c r="BR662" s="5" t="n">
        <v>0</v>
      </c>
      <c r="BS662" s="5" t="n">
        <v>0.667</v>
      </c>
      <c r="BT662" s="5" t="n">
        <v>0</v>
      </c>
      <c r="BU662" s="5" t="n">
        <v>0</v>
      </c>
      <c r="BV662" s="5" t="n">
        <v>0.249</v>
      </c>
      <c r="BW662" s="5" t="n">
        <v>0.18</v>
      </c>
      <c r="BX662" s="5" t="n">
        <v>0.5</v>
      </c>
      <c r="BY662" s="5" t="n">
        <v>13.912</v>
      </c>
      <c r="BZ662" s="5" t="n">
        <v>0</v>
      </c>
      <c r="CA662" s="5" t="n">
        <v>13.912</v>
      </c>
      <c r="CB662" s="5" t="n">
        <v>0</v>
      </c>
      <c r="CC662" s="5" t="n">
        <v>78.125</v>
      </c>
      <c r="CD662" s="5" t="n">
        <v>7.95</v>
      </c>
      <c r="CE662" s="5" t="n">
        <v>18.221</v>
      </c>
      <c r="CF662" s="5" t="n">
        <v>113.689</v>
      </c>
      <c r="CG662" s="5" t="n">
        <v>0.18</v>
      </c>
      <c r="CH662" s="5" t="n">
        <v>1</v>
      </c>
      <c r="CI662" s="5" t="n">
        <v>0</v>
      </c>
      <c r="CJ662" s="5" t="n">
        <v>0</v>
      </c>
      <c r="CK662" s="5" t="n">
        <v>0</v>
      </c>
      <c r="CL662" s="5" t="n">
        <v>0</v>
      </c>
      <c r="CM662" s="5" t="n">
        <v>0</v>
      </c>
      <c r="CN662" s="5" t="n">
        <v>0</v>
      </c>
      <c r="CO662" s="5" t="n">
        <v>0</v>
      </c>
      <c r="CP662" s="5" t="n">
        <v>0</v>
      </c>
      <c r="CQ662" s="5" t="n">
        <v>1.198</v>
      </c>
      <c r="CR662" s="5" t="n">
        <v>0</v>
      </c>
      <c r="CS662" s="5" t="n">
        <v>4.776</v>
      </c>
      <c r="CT662" s="5" t="n">
        <v>4.753</v>
      </c>
      <c r="CU662" s="5" t="n">
        <v>15.162</v>
      </c>
    </row>
    <row r="663">
      <c r="A663" s="5" t="inlineStr">
        <is>
          <t>RWA2022</t>
        </is>
      </c>
      <c r="B663" s="5" t="inlineStr">
        <is>
          <t>RWA</t>
        </is>
      </c>
      <c r="C663" s="5" t="inlineStr">
        <is>
          <t>RWA</t>
        </is>
      </c>
      <c r="D663" s="5" t="inlineStr">
        <is>
          <t>Rwanda</t>
        </is>
      </c>
      <c r="E663" s="5" t="n">
        <v>2022</v>
      </c>
      <c r="F663" s="5" t="n">
        <v>0.18</v>
      </c>
      <c r="G663" s="5" t="n">
        <v>4.196</v>
      </c>
      <c r="H663" s="5" t="n">
        <v>0.652</v>
      </c>
      <c r="I663" s="5" t="n">
        <v>0</v>
      </c>
      <c r="J663" s="5" t="n">
        <v>4.196</v>
      </c>
      <c r="K663" s="5" t="n">
        <v>0</v>
      </c>
      <c r="L663" s="5" t="n">
        <v>1</v>
      </c>
      <c r="M663" s="5" t="n">
        <v>2.049</v>
      </c>
      <c r="N663" s="5" t="n">
        <v>0.846</v>
      </c>
      <c r="O663" s="5" t="n">
        <v>0</v>
      </c>
      <c r="P663" s="5" t="n">
        <v>2.049</v>
      </c>
      <c r="Q663" s="5" t="n">
        <v>0</v>
      </c>
      <c r="R663" s="5" t="n">
        <v>1</v>
      </c>
      <c r="S663" s="5" t="n">
        <v>2.168</v>
      </c>
      <c r="T663" s="5" t="n">
        <v>1.062</v>
      </c>
      <c r="U663" s="5" t="n">
        <v>0.029</v>
      </c>
      <c r="V663" s="5" t="n">
        <v>2.558</v>
      </c>
      <c r="W663" s="5" t="n">
        <v>0.18</v>
      </c>
      <c r="X663" s="5" t="n">
        <v>1</v>
      </c>
      <c r="Y663" s="5" t="n">
        <v>32.517</v>
      </c>
      <c r="Z663" s="5" t="n">
        <v>4.395</v>
      </c>
      <c r="AA663" s="5" t="n">
        <v>-19.662</v>
      </c>
      <c r="AB663" s="5" t="n">
        <v>12.855</v>
      </c>
      <c r="AC663" s="5" t="n">
        <v>0</v>
      </c>
      <c r="AD663" s="5" t="n">
        <v>0</v>
      </c>
      <c r="AE663" s="5" t="n">
        <v>33.751</v>
      </c>
      <c r="AF663" s="5" t="n">
        <v>7.892</v>
      </c>
      <c r="AG663" s="5" t="n">
        <v>-20.896</v>
      </c>
      <c r="AH663" s="5" t="n">
        <v>12.855</v>
      </c>
      <c r="AI663" s="5" t="n">
        <v>0</v>
      </c>
      <c r="AJ663" s="5" t="n">
        <v>0</v>
      </c>
      <c r="AK663" s="5" t="n">
        <v>41.16</v>
      </c>
      <c r="AL663" s="5" t="n">
        <v>21.921</v>
      </c>
      <c r="AM663" s="5" t="n">
        <v>-25.953</v>
      </c>
      <c r="AN663" s="5" t="n">
        <v>15.207</v>
      </c>
      <c r="AO663" s="5" t="n">
        <v>0</v>
      </c>
      <c r="AP663" s="5" t="n">
        <v>0</v>
      </c>
      <c r="AQ663" s="5" t="n">
        <v>0.861</v>
      </c>
      <c r="AR663" s="5" t="n">
        <v>0.123</v>
      </c>
      <c r="AS663" s="5" t="n">
        <v>0.252</v>
      </c>
      <c r="AT663" s="5" t="n">
        <v>1.313</v>
      </c>
      <c r="AU663" s="5" t="n">
        <v>0.18</v>
      </c>
      <c r="AV663" s="5" t="n">
        <v>1</v>
      </c>
      <c r="AW663" s="5" t="n">
        <v>0.986</v>
      </c>
      <c r="AX663" s="5" t="n">
        <v>0.123</v>
      </c>
      <c r="AY663" s="5" t="n">
        <v>0.156</v>
      </c>
      <c r="AZ663" s="5" t="n">
        <v>1.347</v>
      </c>
      <c r="BA663" s="5" t="n">
        <v>0.18</v>
      </c>
      <c r="BB663" s="5" t="n">
        <v>1</v>
      </c>
      <c r="BC663" s="5" t="n">
        <v>0.598</v>
      </c>
      <c r="BD663" s="5" t="n">
        <v>0.123</v>
      </c>
      <c r="BE663" s="5" t="n">
        <v>0.1</v>
      </c>
      <c r="BF663" s="5" t="n">
        <v>0.8129999999999999</v>
      </c>
      <c r="BG663" s="5" t="n">
        <v>0.18</v>
      </c>
      <c r="BH663" s="5" t="n">
        <v>1</v>
      </c>
      <c r="BI663" s="5" t="n">
        <v>0.612</v>
      </c>
      <c r="BJ663" s="5" t="n">
        <v>0.123</v>
      </c>
      <c r="BK663" s="5" t="n">
        <v>0.063</v>
      </c>
      <c r="BL663" s="5" t="n">
        <v>0.787</v>
      </c>
      <c r="BM663" s="5" t="n">
        <v>0.18</v>
      </c>
      <c r="BN663" s="5" t="n">
        <v>1</v>
      </c>
      <c r="BO663" s="5" t="n">
        <v>0</v>
      </c>
      <c r="BP663" s="5" t="n">
        <v>0</v>
      </c>
      <c r="BQ663" s="5" t="n">
        <v>0.103</v>
      </c>
      <c r="BR663" s="5" t="n">
        <v>0</v>
      </c>
      <c r="BS663" s="5" t="n">
        <v>0.667</v>
      </c>
      <c r="BT663" s="5" t="n">
        <v>0</v>
      </c>
      <c r="BU663" s="5" t="n">
        <v>0</v>
      </c>
      <c r="BV663" s="5" t="n">
        <v>0.241</v>
      </c>
      <c r="BW663" s="5" t="n">
        <v>0.18</v>
      </c>
      <c r="BX663" s="5" t="n">
        <v>0.5</v>
      </c>
      <c r="BY663" s="5" t="n">
        <v>15.024</v>
      </c>
      <c r="BZ663" s="5" t="n">
        <v>0</v>
      </c>
      <c r="CA663" s="5" t="n">
        <v>15.024</v>
      </c>
      <c r="CB663" s="5" t="n">
        <v>0</v>
      </c>
      <c r="CC663" s="5" t="n">
        <v>97.90000000000001</v>
      </c>
      <c r="CD663" s="5" t="n">
        <v>7.95</v>
      </c>
      <c r="CE663" s="5" t="n">
        <v>40.098</v>
      </c>
      <c r="CF663" s="5" t="n">
        <v>160.697</v>
      </c>
      <c r="CG663" s="5" t="n">
        <v>0.18</v>
      </c>
      <c r="CH663" s="5" t="n">
        <v>1</v>
      </c>
      <c r="CI663" s="5" t="n">
        <v>0</v>
      </c>
      <c r="CJ663" s="5" t="n">
        <v>0</v>
      </c>
      <c r="CK663" s="5" t="n">
        <v>0</v>
      </c>
      <c r="CL663" s="5" t="n">
        <v>0</v>
      </c>
      <c r="CM663" s="5" t="n">
        <v>0</v>
      </c>
      <c r="CN663" s="5" t="n">
        <v>0</v>
      </c>
      <c r="CO663" s="5" t="n">
        <v>0</v>
      </c>
      <c r="CP663" s="5" t="n">
        <v>0</v>
      </c>
      <c r="CQ663" s="5" t="n">
        <v>1.294</v>
      </c>
      <c r="CR663" s="5" t="n">
        <v>0</v>
      </c>
      <c r="CS663" s="5" t="n">
        <v>5.158</v>
      </c>
      <c r="CT663" s="5" t="n">
        <v>10.485</v>
      </c>
      <c r="CU663" s="5" t="n">
        <v>31.326</v>
      </c>
    </row>
    <row r="664">
      <c r="A664" s="5" t="inlineStr">
        <is>
          <t>RWA2023</t>
        </is>
      </c>
      <c r="B664" s="5" t="inlineStr">
        <is>
          <t>RWA</t>
        </is>
      </c>
      <c r="C664" s="5" t="inlineStr">
        <is>
          <t>RWA</t>
        </is>
      </c>
      <c r="D664" s="5" t="inlineStr">
        <is>
          <t>Rwanda</t>
        </is>
      </c>
      <c r="E664" s="5" t="n">
        <v>2023</v>
      </c>
      <c r="F664" s="5" t="n">
        <v>0.18</v>
      </c>
      <c r="G664" s="5" t="n">
        <v>4.84</v>
      </c>
      <c r="H664" s="5" t="n">
        <v>1.102</v>
      </c>
      <c r="I664" s="5" t="n">
        <v>0</v>
      </c>
      <c r="J664" s="5" t="n">
        <v>4.84</v>
      </c>
      <c r="K664" s="5" t="n">
        <v>0</v>
      </c>
      <c r="L664" s="5" t="n">
        <v>1</v>
      </c>
      <c r="M664" s="5" t="n">
        <v>2.898</v>
      </c>
      <c r="N664" s="5" t="n">
        <v>1.437</v>
      </c>
      <c r="O664" s="5" t="n">
        <v>0</v>
      </c>
      <c r="P664" s="5" t="n">
        <v>2.898</v>
      </c>
      <c r="Q664" s="5" t="n">
        <v>0</v>
      </c>
      <c r="R664" s="5" t="n">
        <v>1</v>
      </c>
      <c r="S664" s="5" t="n">
        <v>2.804</v>
      </c>
      <c r="T664" s="5" t="n">
        <v>1.759</v>
      </c>
      <c r="U664" s="5" t="n">
        <v>0.056</v>
      </c>
      <c r="V664" s="5" t="n">
        <v>3.309</v>
      </c>
      <c r="W664" s="5" t="n">
        <v>0.18</v>
      </c>
      <c r="X664" s="5" t="n">
        <v>1</v>
      </c>
      <c r="Y664" s="5" t="n">
        <v>12.895</v>
      </c>
      <c r="Z664" s="5" t="n">
        <v>1.743</v>
      </c>
      <c r="AA664" s="5" t="n">
        <v>-6.343</v>
      </c>
      <c r="AB664" s="5" t="n">
        <v>6.552</v>
      </c>
      <c r="AC664" s="5" t="n">
        <v>0</v>
      </c>
      <c r="AD664" s="5" t="n">
        <v>0</v>
      </c>
      <c r="AE664" s="5" t="n">
        <v>14.181</v>
      </c>
      <c r="AF664" s="5" t="n">
        <v>3.316</v>
      </c>
      <c r="AG664" s="5" t="n">
        <v>-7.629</v>
      </c>
      <c r="AH664" s="5" t="n">
        <v>6.552</v>
      </c>
      <c r="AI664" s="5" t="n">
        <v>0</v>
      </c>
      <c r="AJ664" s="5" t="n">
        <v>0</v>
      </c>
      <c r="AK664" s="5" t="n">
        <v>21.895</v>
      </c>
      <c r="AL664" s="5" t="n">
        <v>11.661</v>
      </c>
      <c r="AM664" s="5" t="n">
        <v>-14.154</v>
      </c>
      <c r="AN664" s="5" t="n">
        <v>7.741</v>
      </c>
      <c r="AO664" s="5" t="n">
        <v>0</v>
      </c>
      <c r="AP664" s="5" t="n">
        <v>0</v>
      </c>
      <c r="AQ664" s="5" t="n">
        <v>0.76</v>
      </c>
      <c r="AR664" s="5" t="n">
        <v>0.129</v>
      </c>
      <c r="AS664" s="5" t="n">
        <v>0.376</v>
      </c>
      <c r="AT664" s="5" t="n">
        <v>1.341</v>
      </c>
      <c r="AU664" s="5" t="n">
        <v>0.18</v>
      </c>
      <c r="AV664" s="5" t="n">
        <v>1</v>
      </c>
      <c r="AW664" s="5" t="n">
        <v>0.8110000000000001</v>
      </c>
      <c r="AX664" s="5" t="n">
        <v>0.129</v>
      </c>
      <c r="AY664" s="5" t="n">
        <v>0.333</v>
      </c>
      <c r="AZ664" s="5" t="n">
        <v>1.35</v>
      </c>
      <c r="BA664" s="5" t="n">
        <v>0.18</v>
      </c>
      <c r="BB664" s="5" t="n">
        <v>1</v>
      </c>
      <c r="BC664" s="5" t="n">
        <v>0.535</v>
      </c>
      <c r="BD664" s="5" t="n">
        <v>0.129</v>
      </c>
      <c r="BE664" s="5" t="n">
        <v>0.121</v>
      </c>
      <c r="BF664" s="5" t="n">
        <v>0.759</v>
      </c>
      <c r="BG664" s="5" t="n">
        <v>0.18</v>
      </c>
      <c r="BH664" s="5" t="n">
        <v>1</v>
      </c>
      <c r="BI664" s="5" t="n">
        <v>0.579</v>
      </c>
      <c r="BJ664" s="5" t="n">
        <v>0.129</v>
      </c>
      <c r="BK664" s="5" t="n">
        <v>0.078</v>
      </c>
      <c r="BL664" s="5" t="n">
        <v>0.761</v>
      </c>
      <c r="BM664" s="5" t="n">
        <v>0.18</v>
      </c>
      <c r="BN664" s="5" t="n">
        <v>1</v>
      </c>
      <c r="BO664" s="5" t="n">
        <v>0</v>
      </c>
      <c r="BP664" s="5" t="n">
        <v>0</v>
      </c>
      <c r="BQ664" s="5" t="n">
        <v>0.095</v>
      </c>
      <c r="BR664" s="5" t="n">
        <v>0</v>
      </c>
      <c r="BS664" s="5" t="n">
        <v>0.667</v>
      </c>
      <c r="BT664" s="5" t="n">
        <v>0</v>
      </c>
      <c r="BU664" s="5" t="n">
        <v>0</v>
      </c>
      <c r="BV664" s="5" t="n">
        <v>0.215</v>
      </c>
      <c r="BW664" s="5" t="n">
        <v>0.18</v>
      </c>
      <c r="BX664" s="5" t="n">
        <v>0.5</v>
      </c>
      <c r="BY664" s="5" t="n">
        <v>15.644</v>
      </c>
      <c r="BZ664" s="5" t="n">
        <v>0</v>
      </c>
      <c r="CA664" s="5" t="n">
        <v>15.644</v>
      </c>
      <c r="CB664" s="5" t="n">
        <v>0</v>
      </c>
      <c r="CC664" s="5" t="n">
        <v>83.248</v>
      </c>
      <c r="CD664" s="5" t="n">
        <v>7.95</v>
      </c>
      <c r="CE664" s="5" t="n">
        <v>41.036</v>
      </c>
      <c r="CF664" s="5" t="n">
        <v>143.79</v>
      </c>
      <c r="CG664" s="5" t="n">
        <v>0.18</v>
      </c>
      <c r="CH664" s="5" t="n">
        <v>1</v>
      </c>
      <c r="CI664" s="5" t="n">
        <v>0</v>
      </c>
      <c r="CJ664" s="5" t="n">
        <v>0</v>
      </c>
      <c r="CK664" s="5" t="n">
        <v>0</v>
      </c>
      <c r="CL664" s="5" t="n">
        <v>0</v>
      </c>
      <c r="CM664" s="5" t="n">
        <v>0</v>
      </c>
      <c r="CN664" s="5" t="n">
        <v>0</v>
      </c>
      <c r="CO664" s="5" t="n">
        <v>0</v>
      </c>
      <c r="CP664" s="5" t="n">
        <v>0</v>
      </c>
      <c r="CQ664" s="5" t="n">
        <v>1.348</v>
      </c>
      <c r="CR664" s="5" t="n">
        <v>0</v>
      </c>
      <c r="CS664" s="5" t="n">
        <v>5.37</v>
      </c>
      <c r="CT664" s="5" t="n">
        <v>4.861</v>
      </c>
      <c r="CU664" s="5" t="n">
        <v>11.622</v>
      </c>
    </row>
    <row r="665">
      <c r="A665" s="5" t="inlineStr">
        <is>
          <t>RWA2024</t>
        </is>
      </c>
      <c r="B665" s="5" t="inlineStr">
        <is>
          <t>RWA</t>
        </is>
      </c>
      <c r="C665" s="5" t="inlineStr">
        <is>
          <t>RWA</t>
        </is>
      </c>
      <c r="D665" s="5" t="inlineStr">
        <is>
          <t>Rwanda</t>
        </is>
      </c>
      <c r="E665" s="5" t="n">
        <v>2024</v>
      </c>
      <c r="F665" s="5" t="n">
        <v>0.18</v>
      </c>
      <c r="G665" s="5" t="n">
        <v>4.268</v>
      </c>
      <c r="H665" s="5" t="n">
        <v>1.081</v>
      </c>
      <c r="I665" s="5" t="n">
        <v>0</v>
      </c>
      <c r="J665" s="5" t="n">
        <v>4.268</v>
      </c>
      <c r="K665" s="5" t="n">
        <v>0</v>
      </c>
      <c r="L665" s="5" t="n">
        <v>1</v>
      </c>
      <c r="M665" s="5" t="n">
        <v>2.618</v>
      </c>
      <c r="N665" s="5" t="n">
        <v>1.426</v>
      </c>
      <c r="O665" s="5" t="n">
        <v>0</v>
      </c>
      <c r="P665" s="5" t="n">
        <v>2.618</v>
      </c>
      <c r="Q665" s="5" t="n">
        <v>0</v>
      </c>
      <c r="R665" s="5" t="n">
        <v>1</v>
      </c>
      <c r="S665" s="5" t="n">
        <v>2.719</v>
      </c>
      <c r="T665" s="5" t="n">
        <v>1.8</v>
      </c>
      <c r="U665" s="5" t="n">
        <v>0.067</v>
      </c>
      <c r="V665" s="5" t="n">
        <v>3.208</v>
      </c>
      <c r="W665" s="5" t="n">
        <v>0.18</v>
      </c>
      <c r="X665" s="5" t="n">
        <v>1</v>
      </c>
      <c r="Y665" s="5" t="n">
        <v>11.482</v>
      </c>
      <c r="Z665" s="5" t="n">
        <v>1.552</v>
      </c>
      <c r="AA665" s="5" t="n">
        <v>-5.321</v>
      </c>
      <c r="AB665" s="5" t="n">
        <v>6.161</v>
      </c>
      <c r="AC665" s="5" t="n">
        <v>0</v>
      </c>
      <c r="AD665" s="5" t="n">
        <v>0</v>
      </c>
      <c r="AE665" s="5" t="n">
        <v>12.805</v>
      </c>
      <c r="AF665" s="5" t="n">
        <v>2.994</v>
      </c>
      <c r="AG665" s="5" t="n">
        <v>-6.645</v>
      </c>
      <c r="AH665" s="5" t="n">
        <v>6.161</v>
      </c>
      <c r="AI665" s="5" t="n">
        <v>0</v>
      </c>
      <c r="AJ665" s="5" t="n">
        <v>0</v>
      </c>
      <c r="AK665" s="5" t="n">
        <v>20.747</v>
      </c>
      <c r="AL665" s="5" t="n">
        <v>11.05</v>
      </c>
      <c r="AM665" s="5" t="n">
        <v>-13.47</v>
      </c>
      <c r="AN665" s="5" t="n">
        <v>7.277</v>
      </c>
      <c r="AO665" s="5" t="n">
        <v>0</v>
      </c>
      <c r="AP665" s="5" t="n">
        <v>0</v>
      </c>
      <c r="AQ665" s="5" t="n">
        <v>0.724</v>
      </c>
      <c r="AR665" s="5" t="n">
        <v>0.132</v>
      </c>
      <c r="AS665" s="5" t="n">
        <v>0.292</v>
      </c>
      <c r="AT665" s="5" t="n">
        <v>1.199</v>
      </c>
      <c r="AU665" s="5" t="n">
        <v>0.18</v>
      </c>
      <c r="AV665" s="5" t="n">
        <v>1</v>
      </c>
      <c r="AW665" s="5" t="n">
        <v>0.75</v>
      </c>
      <c r="AX665" s="5" t="n">
        <v>0.132</v>
      </c>
      <c r="AY665" s="5" t="n">
        <v>0.307</v>
      </c>
      <c r="AZ665" s="5" t="n">
        <v>1.248</v>
      </c>
      <c r="BA665" s="5" t="n">
        <v>0.18</v>
      </c>
      <c r="BB665" s="5" t="n">
        <v>1</v>
      </c>
      <c r="BC665" s="5" t="n">
        <v>0.513</v>
      </c>
      <c r="BD665" s="5" t="n">
        <v>0.132</v>
      </c>
      <c r="BE665" s="5" t="n">
        <v>0.133</v>
      </c>
      <c r="BF665" s="5" t="n">
        <v>0.744</v>
      </c>
      <c r="BG665" s="5" t="n">
        <v>0.18</v>
      </c>
      <c r="BH665" s="5" t="n">
        <v>1</v>
      </c>
      <c r="BI665" s="5" t="n">
        <v>0.591</v>
      </c>
      <c r="BJ665" s="5" t="n">
        <v>0.132</v>
      </c>
      <c r="BK665" s="5" t="n">
        <v>0.08400000000000001</v>
      </c>
      <c r="BL665" s="5" t="n">
        <v>0.778</v>
      </c>
      <c r="BM665" s="5" t="n">
        <v>0.18</v>
      </c>
      <c r="BN665" s="5" t="n">
        <v>1</v>
      </c>
      <c r="BO665" s="5" t="n">
        <v>0</v>
      </c>
      <c r="BP665" s="5" t="n">
        <v>0</v>
      </c>
      <c r="BQ665" s="5" t="n">
        <v>0.054</v>
      </c>
      <c r="BR665" s="5" t="n">
        <v>0</v>
      </c>
      <c r="BS665" s="5" t="n">
        <v>0.667</v>
      </c>
      <c r="BT665" s="5" t="n">
        <v>0</v>
      </c>
      <c r="BU665" s="5" t="n">
        <v>0</v>
      </c>
      <c r="BV665" s="5" t="n">
        <v>0.165</v>
      </c>
      <c r="BW665" s="5" t="n">
        <v>0.18</v>
      </c>
      <c r="BX665" s="5" t="n">
        <v>0.5</v>
      </c>
      <c r="BY665" s="5" t="n">
        <v>16.106</v>
      </c>
      <c r="BZ665" s="5" t="n">
        <v>0</v>
      </c>
      <c r="CA665" s="5" t="n">
        <v>16.106</v>
      </c>
      <c r="CB665" s="5" t="n">
        <v>0</v>
      </c>
      <c r="CC665" s="5" t="n">
        <v>82.58799999999999</v>
      </c>
      <c r="CD665" s="5" t="n">
        <v>7.95</v>
      </c>
      <c r="CE665" s="5" t="n">
        <v>42.545</v>
      </c>
      <c r="CF665" s="5" t="n">
        <v>144.123</v>
      </c>
      <c r="CG665" s="5" t="n">
        <v>0.18</v>
      </c>
      <c r="CH665" s="5" t="n">
        <v>1</v>
      </c>
      <c r="CI665" s="5" t="n">
        <v>0</v>
      </c>
      <c r="CJ665" s="5" t="n">
        <v>0</v>
      </c>
      <c r="CK665" s="5" t="n">
        <v>0</v>
      </c>
      <c r="CL665" s="5" t="n">
        <v>0</v>
      </c>
      <c r="CM665" s="5" t="n">
        <v>0</v>
      </c>
      <c r="CN665" s="5" t="n">
        <v>0</v>
      </c>
      <c r="CO665" s="5" t="n">
        <v>0</v>
      </c>
      <c r="CP665" s="5" t="n">
        <v>0</v>
      </c>
      <c r="CQ665" s="5" t="n">
        <v>1.387</v>
      </c>
      <c r="CR665" s="5" t="n">
        <v>0</v>
      </c>
      <c r="CS665" s="5" t="n">
        <v>5.529</v>
      </c>
      <c r="CT665" s="5" t="n">
        <v>4.251</v>
      </c>
      <c r="CU665" s="5" t="n">
        <v>10.168</v>
      </c>
    </row>
    <row r="666">
      <c r="A666" s="5" t="inlineStr">
        <is>
          <t>WSM2021</t>
        </is>
      </c>
      <c r="B666" s="5" t="inlineStr">
        <is>
          <t>WSM</t>
        </is>
      </c>
      <c r="C666" s="5" t="inlineStr">
        <is>
          <t>WSM</t>
        </is>
      </c>
      <c r="D666" s="5" t="inlineStr">
        <is>
          <t>Samoa</t>
        </is>
      </c>
      <c r="E666" s="5" t="n">
        <v>2021</v>
      </c>
      <c r="F666" s="5" t="n">
        <v>0.15</v>
      </c>
      <c r="G666" s="5" t="n">
        <v>4.747</v>
      </c>
      <c r="H666" s="5" t="n">
        <v>1.143</v>
      </c>
      <c r="I666" s="5" t="n">
        <v>0</v>
      </c>
      <c r="J666" s="5" t="n">
        <v>4.747</v>
      </c>
      <c r="K666" s="5" t="n">
        <v>0</v>
      </c>
      <c r="L666" s="5" t="n">
        <v>1</v>
      </c>
      <c r="M666" s="5" t="n">
        <v>7.964</v>
      </c>
      <c r="N666" s="5" t="n">
        <v>3.43</v>
      </c>
      <c r="O666" s="5" t="n">
        <v>0</v>
      </c>
      <c r="P666" s="5" t="n">
        <v>7.964</v>
      </c>
      <c r="Q666" s="5" t="n">
        <v>0</v>
      </c>
      <c r="R666" s="5" t="n">
        <v>1</v>
      </c>
      <c r="S666" s="5" t="n">
        <v>10.464</v>
      </c>
      <c r="T666" s="5" t="n">
        <v>6.86</v>
      </c>
      <c r="U666" s="5" t="n">
        <v>0</v>
      </c>
      <c r="V666" s="5" t="n">
        <v>12.034</v>
      </c>
      <c r="W666" s="5" t="n">
        <v>0.15</v>
      </c>
      <c r="X666" s="5" t="n">
        <v>1</v>
      </c>
      <c r="Y666" s="5" t="n">
        <v>9.503</v>
      </c>
      <c r="Z666" s="5" t="n">
        <v>1.173</v>
      </c>
      <c r="AA666" s="5" t="n">
        <v>0</v>
      </c>
      <c r="AB666" s="5" t="n">
        <v>9.503</v>
      </c>
      <c r="AC666" s="5" t="n">
        <v>0</v>
      </c>
      <c r="AD666" s="5" t="n">
        <v>1</v>
      </c>
      <c r="AE666" s="5" t="n">
        <v>10.647</v>
      </c>
      <c r="AF666" s="5" t="n">
        <v>2.321</v>
      </c>
      <c r="AG666" s="5" t="n">
        <v>0</v>
      </c>
      <c r="AH666" s="5" t="n">
        <v>10.647</v>
      </c>
      <c r="AI666" s="5" t="n">
        <v>0</v>
      </c>
      <c r="AJ666" s="5" t="n">
        <v>1</v>
      </c>
      <c r="AK666" s="5" t="n">
        <v>17.507</v>
      </c>
      <c r="AL666" s="5" t="n">
        <v>9.084</v>
      </c>
      <c r="AM666" s="5" t="n">
        <v>0</v>
      </c>
      <c r="AN666" s="5" t="n">
        <v>20.132</v>
      </c>
      <c r="AO666" s="5" t="n">
        <v>0.15</v>
      </c>
      <c r="AP666" s="5" t="n">
        <v>1</v>
      </c>
      <c r="AQ666" s="5" t="n">
        <v>0.621</v>
      </c>
      <c r="AR666" s="5" t="n">
        <v>0.114</v>
      </c>
      <c r="AS666" s="5" t="n">
        <v>0</v>
      </c>
      <c r="AT666" s="5" t="n">
        <v>0.714</v>
      </c>
      <c r="AU666" s="5" t="n">
        <v>0.15</v>
      </c>
      <c r="AV666" s="5" t="n">
        <v>1</v>
      </c>
      <c r="AW666" s="5" t="n">
        <v>0.593</v>
      </c>
      <c r="AX666" s="5" t="n">
        <v>0.114</v>
      </c>
      <c r="AY666" s="5" t="n">
        <v>0</v>
      </c>
      <c r="AZ666" s="5" t="n">
        <v>0.6820000000000001</v>
      </c>
      <c r="BA666" s="5" t="n">
        <v>0.15</v>
      </c>
      <c r="BB666" s="5" t="n">
        <v>1</v>
      </c>
      <c r="BC666" s="5" t="n">
        <v>0.44</v>
      </c>
      <c r="BD666" s="5" t="n">
        <v>0.114</v>
      </c>
      <c r="BE666" s="5" t="n">
        <v>0</v>
      </c>
      <c r="BF666" s="5" t="n">
        <v>0.506</v>
      </c>
      <c r="BG666" s="5" t="n">
        <v>0.15</v>
      </c>
      <c r="BH666" s="5" t="n">
        <v>1</v>
      </c>
      <c r="BI666" s="5" t="n">
        <v>0.5600000000000001</v>
      </c>
      <c r="BJ666" s="5" t="n">
        <v>0.114</v>
      </c>
      <c r="BK666" s="5" t="n">
        <v>0</v>
      </c>
      <c r="BL666" s="5" t="n">
        <v>0.644</v>
      </c>
      <c r="BM666" s="5" t="n">
        <v>0.15</v>
      </c>
      <c r="BN666" s="5" t="n">
        <v>1</v>
      </c>
      <c r="BO666" s="5" t="n">
        <v>0</v>
      </c>
      <c r="BP666" s="5" t="n">
        <v>0</v>
      </c>
      <c r="BQ666" s="5" t="n">
        <v>0</v>
      </c>
      <c r="BR666" s="5" t="n">
        <v>0</v>
      </c>
      <c r="BS666" s="5" t="n">
        <v>1</v>
      </c>
      <c r="BT666" s="5" t="n">
        <v>0</v>
      </c>
      <c r="BU666" s="5" t="n">
        <v>0</v>
      </c>
      <c r="BV666" s="5" t="n">
        <v>0</v>
      </c>
      <c r="BW666" s="5" t="n">
        <v>0.15</v>
      </c>
      <c r="BX666" s="5" t="n">
        <v>1</v>
      </c>
      <c r="BY666" s="5" t="n">
        <v>11.787</v>
      </c>
      <c r="BZ666" s="5" t="n">
        <v>0</v>
      </c>
      <c r="CA666" s="5" t="n">
        <v>11.787</v>
      </c>
      <c r="CB666" s="5" t="n">
        <v>0</v>
      </c>
      <c r="CC666" s="5" t="n">
        <v>81.69499999999999</v>
      </c>
      <c r="CD666" s="5" t="n">
        <v>7.95</v>
      </c>
      <c r="CE666" s="5" t="n">
        <v>0</v>
      </c>
      <c r="CF666" s="5" t="n">
        <v>93.95</v>
      </c>
      <c r="CG666" s="5" t="n">
        <v>0.15</v>
      </c>
      <c r="CH666" s="5" t="n">
        <v>1</v>
      </c>
      <c r="CI666" s="5" t="n">
        <v>0</v>
      </c>
      <c r="CJ666" s="5" t="n">
        <v>0</v>
      </c>
      <c r="CK666" s="5" t="n">
        <v>0</v>
      </c>
      <c r="CL666" s="5" t="n">
        <v>0</v>
      </c>
      <c r="CM666" s="5" t="n">
        <v>0</v>
      </c>
      <c r="CN666" s="5" t="n">
        <v>0</v>
      </c>
      <c r="CO666" s="5" t="n">
        <v>0</v>
      </c>
      <c r="CP666" s="5" t="n">
        <v>0</v>
      </c>
      <c r="CQ666" s="5" t="n">
        <v>1.198</v>
      </c>
      <c r="CR666" s="5" t="n">
        <v>0</v>
      </c>
      <c r="CS666" s="5" t="n">
        <v>4.776</v>
      </c>
      <c r="CT666" s="5" t="n">
        <v>3.604</v>
      </c>
      <c r="CU666" s="5" t="n">
        <v>9.407999999999999</v>
      </c>
    </row>
    <row r="667">
      <c r="A667" s="5" t="inlineStr">
        <is>
          <t>WSM2022</t>
        </is>
      </c>
      <c r="B667" s="5" t="inlineStr">
        <is>
          <t>WSM</t>
        </is>
      </c>
      <c r="C667" s="5" t="inlineStr">
        <is>
          <t>WSM</t>
        </is>
      </c>
      <c r="D667" s="5" t="inlineStr">
        <is>
          <t>Samoa</t>
        </is>
      </c>
      <c r="E667" s="5" t="n">
        <v>2022</v>
      </c>
      <c r="F667" s="5" t="n">
        <v>0.15</v>
      </c>
      <c r="G667" s="5" t="n">
        <v>8.788</v>
      </c>
      <c r="H667" s="5" t="n">
        <v>1.235</v>
      </c>
      <c r="I667" s="5" t="n">
        <v>0</v>
      </c>
      <c r="J667" s="5" t="n">
        <v>8.788</v>
      </c>
      <c r="K667" s="5" t="n">
        <v>0</v>
      </c>
      <c r="L667" s="5" t="n">
        <v>1</v>
      </c>
      <c r="M667" s="5" t="n">
        <v>9.782999999999999</v>
      </c>
      <c r="N667" s="5" t="n">
        <v>3.704</v>
      </c>
      <c r="O667" s="5" t="n">
        <v>0</v>
      </c>
      <c r="P667" s="5" t="n">
        <v>9.782999999999999</v>
      </c>
      <c r="Q667" s="5" t="n">
        <v>0</v>
      </c>
      <c r="R667" s="5" t="n">
        <v>1</v>
      </c>
      <c r="S667" s="5" t="n">
        <v>14.962</v>
      </c>
      <c r="T667" s="5" t="n">
        <v>7.408</v>
      </c>
      <c r="U667" s="5" t="n">
        <v>0.166</v>
      </c>
      <c r="V667" s="5" t="n">
        <v>17.206</v>
      </c>
      <c r="W667" s="5" t="n">
        <v>0.15</v>
      </c>
      <c r="X667" s="5" t="n">
        <v>1</v>
      </c>
      <c r="Y667" s="5" t="n">
        <v>15.491</v>
      </c>
      <c r="Z667" s="5" t="n">
        <v>1.911</v>
      </c>
      <c r="AA667" s="5" t="n">
        <v>0</v>
      </c>
      <c r="AB667" s="5" t="n">
        <v>15.491</v>
      </c>
      <c r="AC667" s="5" t="n">
        <v>0</v>
      </c>
      <c r="AD667" s="5" t="n">
        <v>1</v>
      </c>
      <c r="AE667" s="5" t="n">
        <v>16.726</v>
      </c>
      <c r="AF667" s="5" t="n">
        <v>3.646</v>
      </c>
      <c r="AG667" s="5" t="n">
        <v>0</v>
      </c>
      <c r="AH667" s="5" t="n">
        <v>16.726</v>
      </c>
      <c r="AI667" s="5" t="n">
        <v>0</v>
      </c>
      <c r="AJ667" s="5" t="n">
        <v>1</v>
      </c>
      <c r="AK667" s="5" t="n">
        <v>24.134</v>
      </c>
      <c r="AL667" s="5" t="n">
        <v>12.523</v>
      </c>
      <c r="AM667" s="5" t="n">
        <v>0.268</v>
      </c>
      <c r="AN667" s="5" t="n">
        <v>27.754</v>
      </c>
      <c r="AO667" s="5" t="n">
        <v>0.15</v>
      </c>
      <c r="AP667" s="5" t="n">
        <v>1</v>
      </c>
      <c r="AQ667" s="5" t="n">
        <v>0.847</v>
      </c>
      <c r="AR667" s="5" t="n">
        <v>0.123</v>
      </c>
      <c r="AS667" s="5" t="n">
        <v>0.008999999999999999</v>
      </c>
      <c r="AT667" s="5" t="n">
        <v>0.974</v>
      </c>
      <c r="AU667" s="5" t="n">
        <v>0.15</v>
      </c>
      <c r="AV667" s="5" t="n">
        <v>1</v>
      </c>
      <c r="AW667" s="5" t="n">
        <v>0.947</v>
      </c>
      <c r="AX667" s="5" t="n">
        <v>0.123</v>
      </c>
      <c r="AY667" s="5" t="n">
        <v>0.011</v>
      </c>
      <c r="AZ667" s="5" t="n">
        <v>1.089</v>
      </c>
      <c r="BA667" s="5" t="n">
        <v>0.15</v>
      </c>
      <c r="BB667" s="5" t="n">
        <v>1</v>
      </c>
      <c r="BC667" s="5" t="n">
        <v>0.589</v>
      </c>
      <c r="BD667" s="5" t="n">
        <v>0.123</v>
      </c>
      <c r="BE667" s="5" t="n">
        <v>0.007</v>
      </c>
      <c r="BF667" s="5" t="n">
        <v>0.677</v>
      </c>
      <c r="BG667" s="5" t="n">
        <v>0.15</v>
      </c>
      <c r="BH667" s="5" t="n">
        <v>1</v>
      </c>
      <c r="BI667" s="5" t="n">
        <v>0.6889999999999999</v>
      </c>
      <c r="BJ667" s="5" t="n">
        <v>0.123</v>
      </c>
      <c r="BK667" s="5" t="n">
        <v>0.008</v>
      </c>
      <c r="BL667" s="5" t="n">
        <v>0.792</v>
      </c>
      <c r="BM667" s="5" t="n">
        <v>0.15</v>
      </c>
      <c r="BN667" s="5" t="n">
        <v>1</v>
      </c>
      <c r="BO667" s="5" t="n">
        <v>0</v>
      </c>
      <c r="BP667" s="5" t="n">
        <v>0</v>
      </c>
      <c r="BQ667" s="5" t="n">
        <v>0</v>
      </c>
      <c r="BR667" s="5" t="n">
        <v>0</v>
      </c>
      <c r="BS667" s="5" t="n">
        <v>1</v>
      </c>
      <c r="BT667" s="5" t="n">
        <v>0</v>
      </c>
      <c r="BU667" s="5" t="n">
        <v>0</v>
      </c>
      <c r="BV667" s="5" t="n">
        <v>0</v>
      </c>
      <c r="BW667" s="5" t="n">
        <v>0.15</v>
      </c>
      <c r="BX667" s="5" t="n">
        <v>1</v>
      </c>
      <c r="BY667" s="5" t="n">
        <v>12.729</v>
      </c>
      <c r="BZ667" s="5" t="n">
        <v>0</v>
      </c>
      <c r="CA667" s="5" t="n">
        <v>12.729</v>
      </c>
      <c r="CB667" s="5" t="n">
        <v>0</v>
      </c>
      <c r="CC667" s="5" t="n">
        <v>102.477</v>
      </c>
      <c r="CD667" s="5" t="n">
        <v>7.95</v>
      </c>
      <c r="CE667" s="5" t="n">
        <v>1.138</v>
      </c>
      <c r="CF667" s="5" t="n">
        <v>117.848</v>
      </c>
      <c r="CG667" s="5" t="n">
        <v>0.15</v>
      </c>
      <c r="CH667" s="5" t="n">
        <v>1</v>
      </c>
      <c r="CI667" s="5" t="n">
        <v>0</v>
      </c>
      <c r="CJ667" s="5" t="n">
        <v>0</v>
      </c>
      <c r="CK667" s="5" t="n">
        <v>0</v>
      </c>
      <c r="CL667" s="5" t="n">
        <v>0</v>
      </c>
      <c r="CM667" s="5" t="n">
        <v>0</v>
      </c>
      <c r="CN667" s="5" t="n">
        <v>0</v>
      </c>
      <c r="CO667" s="5" t="n">
        <v>0</v>
      </c>
      <c r="CP667" s="5" t="n">
        <v>0</v>
      </c>
      <c r="CQ667" s="5" t="n">
        <v>1.294</v>
      </c>
      <c r="CR667" s="5" t="n">
        <v>0</v>
      </c>
      <c r="CS667" s="5" t="n">
        <v>5.158</v>
      </c>
      <c r="CT667" s="5" t="n">
        <v>7.554</v>
      </c>
      <c r="CU667" s="5" t="n">
        <v>16.097</v>
      </c>
    </row>
    <row r="668">
      <c r="A668" s="5" t="inlineStr">
        <is>
          <t>WSM2023</t>
        </is>
      </c>
      <c r="B668" s="5" t="inlineStr">
        <is>
          <t>WSM</t>
        </is>
      </c>
      <c r="C668" s="5" t="inlineStr">
        <is>
          <t>WSM</t>
        </is>
      </c>
      <c r="D668" s="5" t="inlineStr">
        <is>
          <t>Samoa</t>
        </is>
      </c>
      <c r="E668" s="5" t="n">
        <v>2023</v>
      </c>
      <c r="F668" s="5" t="n">
        <v>0.15</v>
      </c>
      <c r="G668" s="5" t="n">
        <v>5.77</v>
      </c>
      <c r="H668" s="5" t="n">
        <v>1.286</v>
      </c>
      <c r="I668" s="5" t="n">
        <v>0</v>
      </c>
      <c r="J668" s="5" t="n">
        <v>5.77</v>
      </c>
      <c r="K668" s="5" t="n">
        <v>0</v>
      </c>
      <c r="L668" s="5" t="n">
        <v>1</v>
      </c>
      <c r="M668" s="5" t="n">
        <v>7.886</v>
      </c>
      <c r="N668" s="5" t="n">
        <v>3.857</v>
      </c>
      <c r="O668" s="5" t="n">
        <v>0</v>
      </c>
      <c r="P668" s="5" t="n">
        <v>7.886</v>
      </c>
      <c r="Q668" s="5" t="n">
        <v>0</v>
      </c>
      <c r="R668" s="5" t="n">
        <v>1</v>
      </c>
      <c r="S668" s="5" t="n">
        <v>12.198</v>
      </c>
      <c r="T668" s="5" t="n">
        <v>7.714</v>
      </c>
      <c r="U668" s="5" t="n">
        <v>0.203</v>
      </c>
      <c r="V668" s="5" t="n">
        <v>14.028</v>
      </c>
      <c r="W668" s="5" t="n">
        <v>0.15</v>
      </c>
      <c r="X668" s="5" t="n">
        <v>1</v>
      </c>
      <c r="Y668" s="5" t="n">
        <v>12.479</v>
      </c>
      <c r="Z668" s="5" t="n">
        <v>1.54</v>
      </c>
      <c r="AA668" s="5" t="n">
        <v>0</v>
      </c>
      <c r="AB668" s="5" t="n">
        <v>12.479</v>
      </c>
      <c r="AC668" s="5" t="n">
        <v>0</v>
      </c>
      <c r="AD668" s="5" t="n">
        <v>1</v>
      </c>
      <c r="AE668" s="5" t="n">
        <v>13.764</v>
      </c>
      <c r="AF668" s="5" t="n">
        <v>3.001</v>
      </c>
      <c r="AG668" s="5" t="n">
        <v>0</v>
      </c>
      <c r="AH668" s="5" t="n">
        <v>13.764</v>
      </c>
      <c r="AI668" s="5" t="n">
        <v>0</v>
      </c>
      <c r="AJ668" s="5" t="n">
        <v>1</v>
      </c>
      <c r="AK668" s="5" t="n">
        <v>21.478</v>
      </c>
      <c r="AL668" s="5" t="n">
        <v>11.145</v>
      </c>
      <c r="AM668" s="5" t="n">
        <v>0.357</v>
      </c>
      <c r="AN668" s="5" t="n">
        <v>24.7</v>
      </c>
      <c r="AO668" s="5" t="n">
        <v>0.15</v>
      </c>
      <c r="AP668" s="5" t="n">
        <v>1</v>
      </c>
      <c r="AQ668" s="5" t="n">
        <v>0.749</v>
      </c>
      <c r="AR668" s="5" t="n">
        <v>0.129</v>
      </c>
      <c r="AS668" s="5" t="n">
        <v>0.012</v>
      </c>
      <c r="AT668" s="5" t="n">
        <v>0.861</v>
      </c>
      <c r="AU668" s="5" t="n">
        <v>0.15</v>
      </c>
      <c r="AV668" s="5" t="n">
        <v>1</v>
      </c>
      <c r="AW668" s="5" t="n">
        <v>0.783</v>
      </c>
      <c r="AX668" s="5" t="n">
        <v>0.129</v>
      </c>
      <c r="AY668" s="5" t="n">
        <v>0.013</v>
      </c>
      <c r="AZ668" s="5" t="n">
        <v>0.9</v>
      </c>
      <c r="BA668" s="5" t="n">
        <v>0.15</v>
      </c>
      <c r="BB668" s="5" t="n">
        <v>1</v>
      </c>
      <c r="BC668" s="5" t="n">
        <v>0.527</v>
      </c>
      <c r="BD668" s="5" t="n">
        <v>0.129</v>
      </c>
      <c r="BE668" s="5" t="n">
        <v>0.008999999999999999</v>
      </c>
      <c r="BF668" s="5" t="n">
        <v>0.607</v>
      </c>
      <c r="BG668" s="5" t="n">
        <v>0.15</v>
      </c>
      <c r="BH668" s="5" t="n">
        <v>1</v>
      </c>
      <c r="BI668" s="5" t="n">
        <v>0.64</v>
      </c>
      <c r="BJ668" s="5" t="n">
        <v>0.129</v>
      </c>
      <c r="BK668" s="5" t="n">
        <v>0.011</v>
      </c>
      <c r="BL668" s="5" t="n">
        <v>0.736</v>
      </c>
      <c r="BM668" s="5" t="n">
        <v>0.15</v>
      </c>
      <c r="BN668" s="5" t="n">
        <v>1</v>
      </c>
      <c r="BO668" s="5" t="n">
        <v>0</v>
      </c>
      <c r="BP668" s="5" t="n">
        <v>0</v>
      </c>
      <c r="BQ668" s="5" t="n">
        <v>0</v>
      </c>
      <c r="BR668" s="5" t="n">
        <v>0</v>
      </c>
      <c r="BS668" s="5" t="n">
        <v>1</v>
      </c>
      <c r="BT668" s="5" t="n">
        <v>0</v>
      </c>
      <c r="BU668" s="5" t="n">
        <v>0</v>
      </c>
      <c r="BV668" s="5" t="n">
        <v>0</v>
      </c>
      <c r="BW668" s="5" t="n">
        <v>0.15</v>
      </c>
      <c r="BX668" s="5" t="n">
        <v>1</v>
      </c>
      <c r="BY668" s="5" t="n">
        <v>13.254</v>
      </c>
      <c r="BZ668" s="5" t="n">
        <v>0</v>
      </c>
      <c r="CA668" s="5" t="n">
        <v>13.254</v>
      </c>
      <c r="CB668" s="5" t="n">
        <v>0</v>
      </c>
      <c r="CC668" s="5" t="n">
        <v>87.07899999999999</v>
      </c>
      <c r="CD668" s="5" t="n">
        <v>7.95</v>
      </c>
      <c r="CE668" s="5" t="n">
        <v>1.446</v>
      </c>
      <c r="CF668" s="5" t="n">
        <v>100.141</v>
      </c>
      <c r="CG668" s="5" t="n">
        <v>0.15</v>
      </c>
      <c r="CH668" s="5" t="n">
        <v>1</v>
      </c>
      <c r="CI668" s="5" t="n">
        <v>0</v>
      </c>
      <c r="CJ668" s="5" t="n">
        <v>0</v>
      </c>
      <c r="CK668" s="5" t="n">
        <v>0</v>
      </c>
      <c r="CL668" s="5" t="n">
        <v>0</v>
      </c>
      <c r="CM668" s="5" t="n">
        <v>0</v>
      </c>
      <c r="CN668" s="5" t="n">
        <v>0</v>
      </c>
      <c r="CO668" s="5" t="n">
        <v>0</v>
      </c>
      <c r="CP668" s="5" t="n">
        <v>0</v>
      </c>
      <c r="CQ668" s="5" t="n">
        <v>1.348</v>
      </c>
      <c r="CR668" s="5" t="n">
        <v>0</v>
      </c>
      <c r="CS668" s="5" t="n">
        <v>5.37</v>
      </c>
      <c r="CT668" s="5" t="n">
        <v>4.484</v>
      </c>
      <c r="CU668" s="5" t="n">
        <v>12.529</v>
      </c>
    </row>
    <row r="669">
      <c r="A669" s="5" t="inlineStr">
        <is>
          <t>WSM2024</t>
        </is>
      </c>
      <c r="B669" s="5" t="inlineStr">
        <is>
          <t>WSM</t>
        </is>
      </c>
      <c r="C669" s="5" t="inlineStr">
        <is>
          <t>WSM</t>
        </is>
      </c>
      <c r="D669" s="5" t="inlineStr">
        <is>
          <t>Samoa</t>
        </is>
      </c>
      <c r="E669" s="5" t="n">
        <v>2024</v>
      </c>
      <c r="F669" s="5" t="n">
        <v>0.15</v>
      </c>
      <c r="G669" s="5" t="n">
        <v>4.833</v>
      </c>
      <c r="H669" s="5" t="n">
        <v>1.324</v>
      </c>
      <c r="I669" s="5" t="n">
        <v>0</v>
      </c>
      <c r="J669" s="5" t="n">
        <v>4.833</v>
      </c>
      <c r="K669" s="5" t="n">
        <v>0</v>
      </c>
      <c r="L669" s="5" t="n">
        <v>1</v>
      </c>
      <c r="M669" s="5" t="n">
        <v>7.124</v>
      </c>
      <c r="N669" s="5" t="n">
        <v>3.971</v>
      </c>
      <c r="O669" s="5" t="n">
        <v>0</v>
      </c>
      <c r="P669" s="5" t="n">
        <v>7.124</v>
      </c>
      <c r="Q669" s="5" t="n">
        <v>0</v>
      </c>
      <c r="R669" s="5" t="n">
        <v>1</v>
      </c>
      <c r="S669" s="5" t="n">
        <v>11.451</v>
      </c>
      <c r="T669" s="5" t="n">
        <v>7.942</v>
      </c>
      <c r="U669" s="5" t="n">
        <v>0.234</v>
      </c>
      <c r="V669" s="5" t="n">
        <v>13.168</v>
      </c>
      <c r="W669" s="5" t="n">
        <v>0.15</v>
      </c>
      <c r="X669" s="5" t="n">
        <v>1</v>
      </c>
      <c r="Y669" s="5" t="n">
        <v>11.218</v>
      </c>
      <c r="Z669" s="5" t="n">
        <v>1.384</v>
      </c>
      <c r="AA669" s="5" t="n">
        <v>0</v>
      </c>
      <c r="AB669" s="5" t="n">
        <v>11.218</v>
      </c>
      <c r="AC669" s="5" t="n">
        <v>0</v>
      </c>
      <c r="AD669" s="5" t="n">
        <v>1</v>
      </c>
      <c r="AE669" s="5" t="n">
        <v>12.541</v>
      </c>
      <c r="AF669" s="5" t="n">
        <v>2.734</v>
      </c>
      <c r="AG669" s="5" t="n">
        <v>0</v>
      </c>
      <c r="AH669" s="5" t="n">
        <v>12.541</v>
      </c>
      <c r="AI669" s="5" t="n">
        <v>0</v>
      </c>
      <c r="AJ669" s="5" t="n">
        <v>1</v>
      </c>
      <c r="AK669" s="5" t="n">
        <v>20.483</v>
      </c>
      <c r="AL669" s="5" t="n">
        <v>10.628</v>
      </c>
      <c r="AM669" s="5" t="n">
        <v>0.419</v>
      </c>
      <c r="AN669" s="5" t="n">
        <v>23.555</v>
      </c>
      <c r="AO669" s="5" t="n">
        <v>0.15</v>
      </c>
      <c r="AP669" s="5" t="n">
        <v>1</v>
      </c>
      <c r="AQ669" s="5" t="n">
        <v>0.72</v>
      </c>
      <c r="AR669" s="5" t="n">
        <v>0.132</v>
      </c>
      <c r="AS669" s="5" t="n">
        <v>0.015</v>
      </c>
      <c r="AT669" s="5" t="n">
        <v>0.828</v>
      </c>
      <c r="AU669" s="5" t="n">
        <v>0.15</v>
      </c>
      <c r="AV669" s="5" t="n">
        <v>1</v>
      </c>
      <c r="AW669" s="5" t="n">
        <v>0.734</v>
      </c>
      <c r="AX669" s="5" t="n">
        <v>0.132</v>
      </c>
      <c r="AY669" s="5" t="n">
        <v>0.015</v>
      </c>
      <c r="AZ669" s="5" t="n">
        <v>0.844</v>
      </c>
      <c r="BA669" s="5" t="n">
        <v>0.15</v>
      </c>
      <c r="BB669" s="5" t="n">
        <v>1</v>
      </c>
      <c r="BC669" s="5" t="n">
        <v>0.51</v>
      </c>
      <c r="BD669" s="5" t="n">
        <v>0.132</v>
      </c>
      <c r="BE669" s="5" t="n">
        <v>0.01</v>
      </c>
      <c r="BF669" s="5" t="n">
        <v>0.587</v>
      </c>
      <c r="BG669" s="5" t="n">
        <v>0.15</v>
      </c>
      <c r="BH669" s="5" t="n">
        <v>1</v>
      </c>
      <c r="BI669" s="5" t="n">
        <v>0.652</v>
      </c>
      <c r="BJ669" s="5" t="n">
        <v>0.132</v>
      </c>
      <c r="BK669" s="5" t="n">
        <v>0.013</v>
      </c>
      <c r="BL669" s="5" t="n">
        <v>0.75</v>
      </c>
      <c r="BM669" s="5" t="n">
        <v>0.15</v>
      </c>
      <c r="BN669" s="5" t="n">
        <v>1</v>
      </c>
      <c r="BO669" s="5" t="n">
        <v>0</v>
      </c>
      <c r="BP669" s="5" t="n">
        <v>0</v>
      </c>
      <c r="BQ669" s="5" t="n">
        <v>0</v>
      </c>
      <c r="BR669" s="5" t="n">
        <v>0</v>
      </c>
      <c r="BS669" s="5" t="n">
        <v>1</v>
      </c>
      <c r="BT669" s="5" t="n">
        <v>0</v>
      </c>
      <c r="BU669" s="5" t="n">
        <v>0</v>
      </c>
      <c r="BV669" s="5" t="n">
        <v>0</v>
      </c>
      <c r="BW669" s="5" t="n">
        <v>0.15</v>
      </c>
      <c r="BX669" s="5" t="n">
        <v>1</v>
      </c>
      <c r="BY669" s="5" t="n">
        <v>13.646</v>
      </c>
      <c r="BZ669" s="5" t="n">
        <v>0</v>
      </c>
      <c r="CA669" s="5" t="n">
        <v>13.646</v>
      </c>
      <c r="CB669" s="5" t="n">
        <v>0</v>
      </c>
      <c r="CC669" s="5" t="n">
        <v>86.38500000000001</v>
      </c>
      <c r="CD669" s="5" t="n">
        <v>7.95</v>
      </c>
      <c r="CE669" s="5" t="n">
        <v>1.765</v>
      </c>
      <c r="CF669" s="5" t="n">
        <v>99.343</v>
      </c>
      <c r="CG669" s="5" t="n">
        <v>0.15</v>
      </c>
      <c r="CH669" s="5" t="n">
        <v>1</v>
      </c>
      <c r="CI669" s="5" t="n">
        <v>0</v>
      </c>
      <c r="CJ669" s="5" t="n">
        <v>0</v>
      </c>
      <c r="CK669" s="5" t="n">
        <v>0</v>
      </c>
      <c r="CL669" s="5" t="n">
        <v>0</v>
      </c>
      <c r="CM669" s="5" t="n">
        <v>0</v>
      </c>
      <c r="CN669" s="5" t="n">
        <v>0</v>
      </c>
      <c r="CO669" s="5" t="n">
        <v>0</v>
      </c>
      <c r="CP669" s="5" t="n">
        <v>0</v>
      </c>
      <c r="CQ669" s="5" t="n">
        <v>1.387</v>
      </c>
      <c r="CR669" s="5" t="n">
        <v>0</v>
      </c>
      <c r="CS669" s="5" t="n">
        <v>5.529</v>
      </c>
      <c r="CT669" s="5" t="n">
        <v>3.509</v>
      </c>
      <c r="CU669" s="5" t="n">
        <v>10.896</v>
      </c>
    </row>
    <row r="670">
      <c r="A670" s="5" t="inlineStr">
        <is>
          <t>SMR2021</t>
        </is>
      </c>
      <c r="B670" s="5" t="inlineStr">
        <is>
          <t>SMR</t>
        </is>
      </c>
      <c r="C670" s="5" t="inlineStr">
        <is>
          <t>SMR</t>
        </is>
      </c>
      <c r="D670" s="5" t="inlineStr">
        <is>
          <t>San Marino</t>
        </is>
      </c>
      <c r="E670" s="5" t="n">
        <v>2021</v>
      </c>
      <c r="F670" s="5" t="n">
        <v>0</v>
      </c>
      <c r="G670" s="5" t="n">
        <v>5.553</v>
      </c>
      <c r="H670" s="5" t="n">
        <v>1.143</v>
      </c>
      <c r="I670" s="5" t="n">
        <v>0</v>
      </c>
      <c r="J670" s="5" t="n">
        <v>5.553</v>
      </c>
      <c r="K670" s="5" t="n">
        <v>0</v>
      </c>
      <c r="L670" s="5" t="n">
        <v>1</v>
      </c>
      <c r="M670" s="5" t="n">
        <v>7.964</v>
      </c>
      <c r="N670" s="5" t="n">
        <v>3.43</v>
      </c>
      <c r="O670" s="5" t="n">
        <v>0</v>
      </c>
      <c r="P670" s="5" t="n">
        <v>7.964</v>
      </c>
      <c r="Q670" s="5" t="n">
        <v>0</v>
      </c>
      <c r="R670" s="5" t="n">
        <v>1</v>
      </c>
      <c r="S670" s="5" t="n">
        <v>11.27</v>
      </c>
      <c r="T670" s="5" t="n">
        <v>6.86</v>
      </c>
      <c r="U670" s="5" t="n">
        <v>0</v>
      </c>
      <c r="V670" s="5" t="n">
        <v>11.27</v>
      </c>
      <c r="W670" s="5" t="n">
        <v>0</v>
      </c>
      <c r="X670" s="5" t="n">
        <v>1</v>
      </c>
      <c r="Y670" s="5" t="n">
        <v>16.305</v>
      </c>
      <c r="Z670" s="5" t="n">
        <v>2.204</v>
      </c>
      <c r="AA670" s="5" t="n">
        <v>0</v>
      </c>
      <c r="AB670" s="5" t="n">
        <v>16.305</v>
      </c>
      <c r="AC670" s="5" t="n">
        <v>0</v>
      </c>
      <c r="AD670" s="5" t="n">
        <v>1</v>
      </c>
      <c r="AE670" s="5" t="n">
        <v>17.449</v>
      </c>
      <c r="AF670" s="5" t="n">
        <v>4.08</v>
      </c>
      <c r="AG670" s="5" t="n">
        <v>0</v>
      </c>
      <c r="AH670" s="5" t="n">
        <v>17.449</v>
      </c>
      <c r="AI670" s="5" t="n">
        <v>0</v>
      </c>
      <c r="AJ670" s="5" t="n">
        <v>1</v>
      </c>
      <c r="AK670" s="5" t="n">
        <v>24.309</v>
      </c>
      <c r="AL670" s="5" t="n">
        <v>12.947</v>
      </c>
      <c r="AM670" s="5" t="n">
        <v>0</v>
      </c>
      <c r="AN670" s="5" t="n">
        <v>24.309</v>
      </c>
      <c r="AO670" s="5" t="n">
        <v>0</v>
      </c>
      <c r="AP670" s="5" t="n">
        <v>1</v>
      </c>
      <c r="AQ670" s="5" t="n">
        <v>0.619</v>
      </c>
      <c r="AR670" s="5" t="n">
        <v>0.114</v>
      </c>
      <c r="AS670" s="5" t="n">
        <v>0</v>
      </c>
      <c r="AT670" s="5" t="n">
        <v>0.619</v>
      </c>
      <c r="AU670" s="5" t="n">
        <v>0</v>
      </c>
      <c r="AV670" s="5" t="n">
        <v>1</v>
      </c>
      <c r="AW670" s="5" t="n">
        <v>0.599</v>
      </c>
      <c r="AX670" s="5" t="n">
        <v>0.114</v>
      </c>
      <c r="AY670" s="5" t="n">
        <v>0</v>
      </c>
      <c r="AZ670" s="5" t="n">
        <v>0.599</v>
      </c>
      <c r="BA670" s="5" t="n">
        <v>0</v>
      </c>
      <c r="BB670" s="5" t="n">
        <v>1</v>
      </c>
      <c r="BC670" s="5" t="n">
        <v>0.439</v>
      </c>
      <c r="BD670" s="5" t="n">
        <v>0.114</v>
      </c>
      <c r="BE670" s="5" t="n">
        <v>0</v>
      </c>
      <c r="BF670" s="5" t="n">
        <v>0.439</v>
      </c>
      <c r="BG670" s="5" t="n">
        <v>0</v>
      </c>
      <c r="BH670" s="5" t="n">
        <v>1</v>
      </c>
      <c r="BI670" s="5" t="n">
        <v>0.505</v>
      </c>
      <c r="BJ670" s="5" t="n">
        <v>0.114</v>
      </c>
      <c r="BK670" s="5" t="n">
        <v>0</v>
      </c>
      <c r="BL670" s="5" t="n">
        <v>0.505</v>
      </c>
      <c r="BM670" s="5" t="n">
        <v>0</v>
      </c>
      <c r="BN670" s="5" t="n">
        <v>1</v>
      </c>
      <c r="BO670" s="5" t="n">
        <v>0</v>
      </c>
      <c r="BP670" s="5" t="n">
        <v>0</v>
      </c>
      <c r="BQ670" s="5" t="n">
        <v>0</v>
      </c>
      <c r="BR670" s="5" t="n">
        <v>0</v>
      </c>
      <c r="BS670" s="5" t="n">
        <v>1</v>
      </c>
      <c r="BT670" s="5" t="n">
        <v>0</v>
      </c>
      <c r="BU670" s="5" t="n">
        <v>0</v>
      </c>
      <c r="BV670" s="5" t="n">
        <v>0</v>
      </c>
      <c r="BW670" s="5" t="n">
        <v>0</v>
      </c>
      <c r="BX670" s="5" t="n">
        <v>1</v>
      </c>
      <c r="BY670" s="5" t="n">
        <v>11.787</v>
      </c>
      <c r="BZ670" s="5" t="n">
        <v>0</v>
      </c>
      <c r="CA670" s="5" t="n">
        <v>11.787</v>
      </c>
      <c r="CB670" s="5" t="n">
        <v>0</v>
      </c>
      <c r="CC670" s="5" t="n">
        <v>78.125</v>
      </c>
      <c r="CD670" s="5" t="n">
        <v>7.95</v>
      </c>
      <c r="CE670" s="5" t="n">
        <v>0</v>
      </c>
      <c r="CF670" s="5" t="n">
        <v>78.125</v>
      </c>
      <c r="CG670" s="5" t="n">
        <v>0</v>
      </c>
      <c r="CH670" s="5" t="n">
        <v>1</v>
      </c>
      <c r="CI670" s="5" t="n">
        <v>0</v>
      </c>
      <c r="CJ670" s="5" t="n">
        <v>0</v>
      </c>
      <c r="CK670" s="5" t="n">
        <v>0</v>
      </c>
      <c r="CL670" s="5" t="n">
        <v>0</v>
      </c>
      <c r="CM670" s="5" t="n">
        <v>0</v>
      </c>
      <c r="CN670" s="5" t="n">
        <v>0</v>
      </c>
      <c r="CO670" s="5" t="n">
        <v>0</v>
      </c>
      <c r="CP670" s="5" t="n">
        <v>0</v>
      </c>
      <c r="CQ670" s="5" t="n">
        <v>1.198</v>
      </c>
      <c r="CR670" s="5" t="n">
        <v>0</v>
      </c>
      <c r="CS670" s="5" t="n">
        <v>4.776</v>
      </c>
      <c r="CT670" s="5" t="n">
        <v>4.41</v>
      </c>
      <c r="CU670" s="5" t="n">
        <v>15.162</v>
      </c>
    </row>
    <row r="671">
      <c r="A671" s="5" t="inlineStr">
        <is>
          <t>SMR2022</t>
        </is>
      </c>
      <c r="B671" s="5" t="inlineStr">
        <is>
          <t>SMR</t>
        </is>
      </c>
      <c r="C671" s="5" t="inlineStr">
        <is>
          <t>SMR</t>
        </is>
      </c>
      <c r="D671" s="5" t="inlineStr">
        <is>
          <t>San Marino</t>
        </is>
      </c>
      <c r="E671" s="5" t="n">
        <v>2022</v>
      </c>
      <c r="F671" s="5" t="n">
        <v>0</v>
      </c>
      <c r="G671" s="5" t="n">
        <v>7.077</v>
      </c>
      <c r="H671" s="5" t="n">
        <v>1.235</v>
      </c>
      <c r="I671" s="5" t="n">
        <v>0</v>
      </c>
      <c r="J671" s="5" t="n">
        <v>7.077</v>
      </c>
      <c r="K671" s="5" t="n">
        <v>0</v>
      </c>
      <c r="L671" s="5" t="n">
        <v>1</v>
      </c>
      <c r="M671" s="5" t="n">
        <v>9.782999999999999</v>
      </c>
      <c r="N671" s="5" t="n">
        <v>3.704</v>
      </c>
      <c r="O671" s="5" t="n">
        <v>0</v>
      </c>
      <c r="P671" s="5" t="n">
        <v>9.782999999999999</v>
      </c>
      <c r="Q671" s="5" t="n">
        <v>0</v>
      </c>
      <c r="R671" s="5" t="n">
        <v>1</v>
      </c>
      <c r="S671" s="5" t="n">
        <v>13.25</v>
      </c>
      <c r="T671" s="5" t="n">
        <v>7.408</v>
      </c>
      <c r="U671" s="5" t="n">
        <v>0</v>
      </c>
      <c r="V671" s="5" t="n">
        <v>13.25</v>
      </c>
      <c r="W671" s="5" t="n">
        <v>0</v>
      </c>
      <c r="X671" s="5" t="n">
        <v>1</v>
      </c>
      <c r="Y671" s="5" t="n">
        <v>32.56</v>
      </c>
      <c r="Z671" s="5" t="n">
        <v>4.401</v>
      </c>
      <c r="AA671" s="5" t="n">
        <v>0</v>
      </c>
      <c r="AB671" s="5" t="n">
        <v>32.56</v>
      </c>
      <c r="AC671" s="5" t="n">
        <v>0</v>
      </c>
      <c r="AD671" s="5" t="n">
        <v>1</v>
      </c>
      <c r="AE671" s="5" t="n">
        <v>33.795</v>
      </c>
      <c r="AF671" s="5" t="n">
        <v>7.902</v>
      </c>
      <c r="AG671" s="5" t="n">
        <v>0</v>
      </c>
      <c r="AH671" s="5" t="n">
        <v>33.795</v>
      </c>
      <c r="AI671" s="5" t="n">
        <v>0</v>
      </c>
      <c r="AJ671" s="5" t="n">
        <v>1</v>
      </c>
      <c r="AK671" s="5" t="n">
        <v>41.203</v>
      </c>
      <c r="AL671" s="5" t="n">
        <v>21.945</v>
      </c>
      <c r="AM671" s="5" t="n">
        <v>0</v>
      </c>
      <c r="AN671" s="5" t="n">
        <v>41.203</v>
      </c>
      <c r="AO671" s="5" t="n">
        <v>0</v>
      </c>
      <c r="AP671" s="5" t="n">
        <v>1</v>
      </c>
      <c r="AQ671" s="5" t="n">
        <v>0.861</v>
      </c>
      <c r="AR671" s="5" t="n">
        <v>0.123</v>
      </c>
      <c r="AS671" s="5" t="n">
        <v>0</v>
      </c>
      <c r="AT671" s="5" t="n">
        <v>0.861</v>
      </c>
      <c r="AU671" s="5" t="n">
        <v>0</v>
      </c>
      <c r="AV671" s="5" t="n">
        <v>1</v>
      </c>
      <c r="AW671" s="5" t="n">
        <v>0.986</v>
      </c>
      <c r="AX671" s="5" t="n">
        <v>0.123</v>
      </c>
      <c r="AY671" s="5" t="n">
        <v>0</v>
      </c>
      <c r="AZ671" s="5" t="n">
        <v>0.986</v>
      </c>
      <c r="BA671" s="5" t="n">
        <v>0</v>
      </c>
      <c r="BB671" s="5" t="n">
        <v>1</v>
      </c>
      <c r="BC671" s="5" t="n">
        <v>0.598</v>
      </c>
      <c r="BD671" s="5" t="n">
        <v>0.123</v>
      </c>
      <c r="BE671" s="5" t="n">
        <v>0</v>
      </c>
      <c r="BF671" s="5" t="n">
        <v>0.598</v>
      </c>
      <c r="BG671" s="5" t="n">
        <v>0</v>
      </c>
      <c r="BH671" s="5" t="n">
        <v>1</v>
      </c>
      <c r="BI671" s="5" t="n">
        <v>0.612</v>
      </c>
      <c r="BJ671" s="5" t="n">
        <v>0.123</v>
      </c>
      <c r="BK671" s="5" t="n">
        <v>0</v>
      </c>
      <c r="BL671" s="5" t="n">
        <v>0.612</v>
      </c>
      <c r="BM671" s="5" t="n">
        <v>0</v>
      </c>
      <c r="BN671" s="5" t="n">
        <v>1</v>
      </c>
      <c r="BO671" s="5" t="n">
        <v>0</v>
      </c>
      <c r="BP671" s="5" t="n">
        <v>0</v>
      </c>
      <c r="BQ671" s="5" t="n">
        <v>0</v>
      </c>
      <c r="BR671" s="5" t="n">
        <v>0</v>
      </c>
      <c r="BS671" s="5" t="n">
        <v>1</v>
      </c>
      <c r="BT671" s="5" t="n">
        <v>0</v>
      </c>
      <c r="BU671" s="5" t="n">
        <v>0</v>
      </c>
      <c r="BV671" s="5" t="n">
        <v>0</v>
      </c>
      <c r="BW671" s="5" t="n">
        <v>0</v>
      </c>
      <c r="BX671" s="5" t="n">
        <v>1</v>
      </c>
      <c r="BY671" s="5" t="n">
        <v>12.729</v>
      </c>
      <c r="BZ671" s="5" t="n">
        <v>0</v>
      </c>
      <c r="CA671" s="5" t="n">
        <v>12.729</v>
      </c>
      <c r="CB671" s="5" t="n">
        <v>0</v>
      </c>
      <c r="CC671" s="5" t="n">
        <v>97.90000000000001</v>
      </c>
      <c r="CD671" s="5" t="n">
        <v>7.95</v>
      </c>
      <c r="CE671" s="5" t="n">
        <v>0</v>
      </c>
      <c r="CF671" s="5" t="n">
        <v>97.90000000000001</v>
      </c>
      <c r="CG671" s="5" t="n">
        <v>0</v>
      </c>
      <c r="CH671" s="5" t="n">
        <v>1</v>
      </c>
      <c r="CI671" s="5" t="n">
        <v>0</v>
      </c>
      <c r="CJ671" s="5" t="n">
        <v>0</v>
      </c>
      <c r="CK671" s="5" t="n">
        <v>0</v>
      </c>
      <c r="CL671" s="5" t="n">
        <v>0</v>
      </c>
      <c r="CM671" s="5" t="n">
        <v>0</v>
      </c>
      <c r="CN671" s="5" t="n">
        <v>0</v>
      </c>
      <c r="CO671" s="5" t="n">
        <v>0</v>
      </c>
      <c r="CP671" s="5" t="n">
        <v>0</v>
      </c>
      <c r="CQ671" s="5" t="n">
        <v>1.294</v>
      </c>
      <c r="CR671" s="5" t="n">
        <v>0</v>
      </c>
      <c r="CS671" s="5" t="n">
        <v>5.158</v>
      </c>
      <c r="CT671" s="5" t="n">
        <v>5.842</v>
      </c>
      <c r="CU671" s="5" t="n">
        <v>31.326</v>
      </c>
    </row>
    <row r="672">
      <c r="A672" s="5" t="inlineStr">
        <is>
          <t>SMR2023</t>
        </is>
      </c>
      <c r="B672" s="5" t="inlineStr">
        <is>
          <t>SMR</t>
        </is>
      </c>
      <c r="C672" s="5" t="inlineStr">
        <is>
          <t>SMR</t>
        </is>
      </c>
      <c r="D672" s="5" t="inlineStr">
        <is>
          <t>San Marino</t>
        </is>
      </c>
      <c r="E672" s="5" t="n">
        <v>2023</v>
      </c>
      <c r="F672" s="5" t="n">
        <v>0</v>
      </c>
      <c r="G672" s="5" t="n">
        <v>4.752</v>
      </c>
      <c r="H672" s="5" t="n">
        <v>1.286</v>
      </c>
      <c r="I672" s="5" t="n">
        <v>0</v>
      </c>
      <c r="J672" s="5" t="n">
        <v>4.752</v>
      </c>
      <c r="K672" s="5" t="n">
        <v>0</v>
      </c>
      <c r="L672" s="5" t="n">
        <v>1</v>
      </c>
      <c r="M672" s="5" t="n">
        <v>7.886</v>
      </c>
      <c r="N672" s="5" t="n">
        <v>3.857</v>
      </c>
      <c r="O672" s="5" t="n">
        <v>0</v>
      </c>
      <c r="P672" s="5" t="n">
        <v>7.886</v>
      </c>
      <c r="Q672" s="5" t="n">
        <v>0</v>
      </c>
      <c r="R672" s="5" t="n">
        <v>1</v>
      </c>
      <c r="S672" s="5" t="n">
        <v>11.18</v>
      </c>
      <c r="T672" s="5" t="n">
        <v>7.714</v>
      </c>
      <c r="U672" s="5" t="n">
        <v>0</v>
      </c>
      <c r="V672" s="5" t="n">
        <v>11.18</v>
      </c>
      <c r="W672" s="5" t="n">
        <v>0</v>
      </c>
      <c r="X672" s="5" t="n">
        <v>1</v>
      </c>
      <c r="Y672" s="5" t="n">
        <v>12.908</v>
      </c>
      <c r="Z672" s="5" t="n">
        <v>1.745</v>
      </c>
      <c r="AA672" s="5" t="n">
        <v>0</v>
      </c>
      <c r="AB672" s="5" t="n">
        <v>12.908</v>
      </c>
      <c r="AC672" s="5" t="n">
        <v>0</v>
      </c>
      <c r="AD672" s="5" t="n">
        <v>1</v>
      </c>
      <c r="AE672" s="5" t="n">
        <v>14.194</v>
      </c>
      <c r="AF672" s="5" t="n">
        <v>3.319</v>
      </c>
      <c r="AG672" s="5" t="n">
        <v>0</v>
      </c>
      <c r="AH672" s="5" t="n">
        <v>14.194</v>
      </c>
      <c r="AI672" s="5" t="n">
        <v>0</v>
      </c>
      <c r="AJ672" s="5" t="n">
        <v>1</v>
      </c>
      <c r="AK672" s="5" t="n">
        <v>21.908</v>
      </c>
      <c r="AL672" s="5" t="n">
        <v>11.668</v>
      </c>
      <c r="AM672" s="5" t="n">
        <v>0</v>
      </c>
      <c r="AN672" s="5" t="n">
        <v>21.908</v>
      </c>
      <c r="AO672" s="5" t="n">
        <v>0</v>
      </c>
      <c r="AP672" s="5" t="n">
        <v>1</v>
      </c>
      <c r="AQ672" s="5" t="n">
        <v>0.76</v>
      </c>
      <c r="AR672" s="5" t="n">
        <v>0.129</v>
      </c>
      <c r="AS672" s="5" t="n">
        <v>0</v>
      </c>
      <c r="AT672" s="5" t="n">
        <v>0.76</v>
      </c>
      <c r="AU672" s="5" t="n">
        <v>0</v>
      </c>
      <c r="AV672" s="5" t="n">
        <v>1</v>
      </c>
      <c r="AW672" s="5" t="n">
        <v>0.8110000000000001</v>
      </c>
      <c r="AX672" s="5" t="n">
        <v>0.129</v>
      </c>
      <c r="AY672" s="5" t="n">
        <v>0</v>
      </c>
      <c r="AZ672" s="5" t="n">
        <v>0.8110000000000001</v>
      </c>
      <c r="BA672" s="5" t="n">
        <v>0</v>
      </c>
      <c r="BB672" s="5" t="n">
        <v>1</v>
      </c>
      <c r="BC672" s="5" t="n">
        <v>0.535</v>
      </c>
      <c r="BD672" s="5" t="n">
        <v>0.129</v>
      </c>
      <c r="BE672" s="5" t="n">
        <v>0</v>
      </c>
      <c r="BF672" s="5" t="n">
        <v>0.535</v>
      </c>
      <c r="BG672" s="5" t="n">
        <v>0</v>
      </c>
      <c r="BH672" s="5" t="n">
        <v>1</v>
      </c>
      <c r="BI672" s="5" t="n">
        <v>0.579</v>
      </c>
      <c r="BJ672" s="5" t="n">
        <v>0.129</v>
      </c>
      <c r="BK672" s="5" t="n">
        <v>0</v>
      </c>
      <c r="BL672" s="5" t="n">
        <v>0.579</v>
      </c>
      <c r="BM672" s="5" t="n">
        <v>0</v>
      </c>
      <c r="BN672" s="5" t="n">
        <v>1</v>
      </c>
      <c r="BO672" s="5" t="n">
        <v>0</v>
      </c>
      <c r="BP672" s="5" t="n">
        <v>0</v>
      </c>
      <c r="BQ672" s="5" t="n">
        <v>0</v>
      </c>
      <c r="BR672" s="5" t="n">
        <v>0</v>
      </c>
      <c r="BS672" s="5" t="n">
        <v>1</v>
      </c>
      <c r="BT672" s="5" t="n">
        <v>0</v>
      </c>
      <c r="BU672" s="5" t="n">
        <v>0</v>
      </c>
      <c r="BV672" s="5" t="n">
        <v>0</v>
      </c>
      <c r="BW672" s="5" t="n">
        <v>0</v>
      </c>
      <c r="BX672" s="5" t="n">
        <v>1</v>
      </c>
      <c r="BY672" s="5" t="n">
        <v>13.254</v>
      </c>
      <c r="BZ672" s="5" t="n">
        <v>0</v>
      </c>
      <c r="CA672" s="5" t="n">
        <v>13.254</v>
      </c>
      <c r="CB672" s="5" t="n">
        <v>0</v>
      </c>
      <c r="CC672" s="5" t="n">
        <v>83.248</v>
      </c>
      <c r="CD672" s="5" t="n">
        <v>7.95</v>
      </c>
      <c r="CE672" s="5" t="n">
        <v>0</v>
      </c>
      <c r="CF672" s="5" t="n">
        <v>83.248</v>
      </c>
      <c r="CG672" s="5" t="n">
        <v>0</v>
      </c>
      <c r="CH672" s="5" t="n">
        <v>1</v>
      </c>
      <c r="CI672" s="5" t="n">
        <v>0</v>
      </c>
      <c r="CJ672" s="5" t="n">
        <v>0</v>
      </c>
      <c r="CK672" s="5" t="n">
        <v>0</v>
      </c>
      <c r="CL672" s="5" t="n">
        <v>0</v>
      </c>
      <c r="CM672" s="5" t="n">
        <v>0</v>
      </c>
      <c r="CN672" s="5" t="n">
        <v>0</v>
      </c>
      <c r="CO672" s="5" t="n">
        <v>0</v>
      </c>
      <c r="CP672" s="5" t="n">
        <v>0</v>
      </c>
      <c r="CQ672" s="5" t="n">
        <v>1.348</v>
      </c>
      <c r="CR672" s="5" t="n">
        <v>0</v>
      </c>
      <c r="CS672" s="5" t="n">
        <v>5.37</v>
      </c>
      <c r="CT672" s="5" t="n">
        <v>3.466</v>
      </c>
      <c r="CU672" s="5" t="n">
        <v>11.622</v>
      </c>
    </row>
    <row r="673">
      <c r="A673" s="5" t="inlineStr">
        <is>
          <t>SMR2024</t>
        </is>
      </c>
      <c r="B673" s="5" t="inlineStr">
        <is>
          <t>SMR</t>
        </is>
      </c>
      <c r="C673" s="5" t="inlineStr">
        <is>
          <t>SMR</t>
        </is>
      </c>
      <c r="D673" s="5" t="inlineStr">
        <is>
          <t>San Marino</t>
        </is>
      </c>
      <c r="E673" s="5" t="n">
        <v>2024</v>
      </c>
      <c r="F673" s="5" t="n">
        <v>0</v>
      </c>
      <c r="G673" s="5" t="n">
        <v>4.351</v>
      </c>
      <c r="H673" s="5" t="n">
        <v>1.324</v>
      </c>
      <c r="I673" s="5" t="n">
        <v>0</v>
      </c>
      <c r="J673" s="5" t="n">
        <v>4.351</v>
      </c>
      <c r="K673" s="5" t="n">
        <v>0</v>
      </c>
      <c r="L673" s="5" t="n">
        <v>1</v>
      </c>
      <c r="M673" s="5" t="n">
        <v>7.124</v>
      </c>
      <c r="N673" s="5" t="n">
        <v>3.971</v>
      </c>
      <c r="O673" s="5" t="n">
        <v>0</v>
      </c>
      <c r="P673" s="5" t="n">
        <v>7.124</v>
      </c>
      <c r="Q673" s="5" t="n">
        <v>0</v>
      </c>
      <c r="R673" s="5" t="n">
        <v>1</v>
      </c>
      <c r="S673" s="5" t="n">
        <v>10.969</v>
      </c>
      <c r="T673" s="5" t="n">
        <v>7.942</v>
      </c>
      <c r="U673" s="5" t="n">
        <v>0</v>
      </c>
      <c r="V673" s="5" t="n">
        <v>10.969</v>
      </c>
      <c r="W673" s="5" t="n">
        <v>0</v>
      </c>
      <c r="X673" s="5" t="n">
        <v>1</v>
      </c>
      <c r="Y673" s="5" t="n">
        <v>11.492</v>
      </c>
      <c r="Z673" s="5" t="n">
        <v>1.553</v>
      </c>
      <c r="AA673" s="5" t="n">
        <v>0</v>
      </c>
      <c r="AB673" s="5" t="n">
        <v>11.492</v>
      </c>
      <c r="AC673" s="5" t="n">
        <v>0</v>
      </c>
      <c r="AD673" s="5" t="n">
        <v>1</v>
      </c>
      <c r="AE673" s="5" t="n">
        <v>12.815</v>
      </c>
      <c r="AF673" s="5" t="n">
        <v>2.997</v>
      </c>
      <c r="AG673" s="5" t="n">
        <v>0</v>
      </c>
      <c r="AH673" s="5" t="n">
        <v>12.815</v>
      </c>
      <c r="AI673" s="5" t="n">
        <v>0</v>
      </c>
      <c r="AJ673" s="5" t="n">
        <v>1</v>
      </c>
      <c r="AK673" s="5" t="n">
        <v>20.757</v>
      </c>
      <c r="AL673" s="5" t="n">
        <v>11.055</v>
      </c>
      <c r="AM673" s="5" t="n">
        <v>0</v>
      </c>
      <c r="AN673" s="5" t="n">
        <v>20.757</v>
      </c>
      <c r="AO673" s="5" t="n">
        <v>0</v>
      </c>
      <c r="AP673" s="5" t="n">
        <v>1</v>
      </c>
      <c r="AQ673" s="5" t="n">
        <v>0.724</v>
      </c>
      <c r="AR673" s="5" t="n">
        <v>0.132</v>
      </c>
      <c r="AS673" s="5" t="n">
        <v>0</v>
      </c>
      <c r="AT673" s="5" t="n">
        <v>0.724</v>
      </c>
      <c r="AU673" s="5" t="n">
        <v>0</v>
      </c>
      <c r="AV673" s="5" t="n">
        <v>1</v>
      </c>
      <c r="AW673" s="5" t="n">
        <v>0.75</v>
      </c>
      <c r="AX673" s="5" t="n">
        <v>0.132</v>
      </c>
      <c r="AY673" s="5" t="n">
        <v>0</v>
      </c>
      <c r="AZ673" s="5" t="n">
        <v>0.75</v>
      </c>
      <c r="BA673" s="5" t="n">
        <v>0</v>
      </c>
      <c r="BB673" s="5" t="n">
        <v>1</v>
      </c>
      <c r="BC673" s="5" t="n">
        <v>0.513</v>
      </c>
      <c r="BD673" s="5" t="n">
        <v>0.132</v>
      </c>
      <c r="BE673" s="5" t="n">
        <v>0</v>
      </c>
      <c r="BF673" s="5" t="n">
        <v>0.513</v>
      </c>
      <c r="BG673" s="5" t="n">
        <v>0</v>
      </c>
      <c r="BH673" s="5" t="n">
        <v>1</v>
      </c>
      <c r="BI673" s="5" t="n">
        <v>0.591</v>
      </c>
      <c r="BJ673" s="5" t="n">
        <v>0.132</v>
      </c>
      <c r="BK673" s="5" t="n">
        <v>0</v>
      </c>
      <c r="BL673" s="5" t="n">
        <v>0.591</v>
      </c>
      <c r="BM673" s="5" t="n">
        <v>0</v>
      </c>
      <c r="BN673" s="5" t="n">
        <v>1</v>
      </c>
      <c r="BO673" s="5" t="n">
        <v>0</v>
      </c>
      <c r="BP673" s="5" t="n">
        <v>0</v>
      </c>
      <c r="BQ673" s="5" t="n">
        <v>0</v>
      </c>
      <c r="BR673" s="5" t="n">
        <v>0</v>
      </c>
      <c r="BS673" s="5" t="n">
        <v>1</v>
      </c>
      <c r="BT673" s="5" t="n">
        <v>0</v>
      </c>
      <c r="BU673" s="5" t="n">
        <v>0</v>
      </c>
      <c r="BV673" s="5" t="n">
        <v>0</v>
      </c>
      <c r="BW673" s="5" t="n">
        <v>0</v>
      </c>
      <c r="BX673" s="5" t="n">
        <v>1</v>
      </c>
      <c r="BY673" s="5" t="n">
        <v>13.646</v>
      </c>
      <c r="BZ673" s="5" t="n">
        <v>0</v>
      </c>
      <c r="CA673" s="5" t="n">
        <v>13.646</v>
      </c>
      <c r="CB673" s="5" t="n">
        <v>0</v>
      </c>
      <c r="CC673" s="5" t="n">
        <v>82.58799999999999</v>
      </c>
      <c r="CD673" s="5" t="n">
        <v>7.95</v>
      </c>
      <c r="CE673" s="5" t="n">
        <v>0</v>
      </c>
      <c r="CF673" s="5" t="n">
        <v>82.58799999999999</v>
      </c>
      <c r="CG673" s="5" t="n">
        <v>0</v>
      </c>
      <c r="CH673" s="5" t="n">
        <v>1</v>
      </c>
      <c r="CI673" s="5" t="n">
        <v>0</v>
      </c>
      <c r="CJ673" s="5" t="n">
        <v>0</v>
      </c>
      <c r="CK673" s="5" t="n">
        <v>0</v>
      </c>
      <c r="CL673" s="5" t="n">
        <v>0</v>
      </c>
      <c r="CM673" s="5" t="n">
        <v>0</v>
      </c>
      <c r="CN673" s="5" t="n">
        <v>0</v>
      </c>
      <c r="CO673" s="5" t="n">
        <v>0</v>
      </c>
      <c r="CP673" s="5" t="n">
        <v>0</v>
      </c>
      <c r="CQ673" s="5" t="n">
        <v>1.387</v>
      </c>
      <c r="CR673" s="5" t="n">
        <v>0</v>
      </c>
      <c r="CS673" s="5" t="n">
        <v>5.529</v>
      </c>
      <c r="CT673" s="5" t="n">
        <v>3.027</v>
      </c>
      <c r="CU673" s="5" t="n">
        <v>10.168</v>
      </c>
    </row>
    <row r="674">
      <c r="A674" s="5" t="inlineStr">
        <is>
          <t>SAU2021</t>
        </is>
      </c>
      <c r="B674" s="5" t="inlineStr">
        <is>
          <t>SAU</t>
        </is>
      </c>
      <c r="C674" s="5" t="inlineStr">
        <is>
          <t>SAU</t>
        </is>
      </c>
      <c r="D674" s="5" t="inlineStr">
        <is>
          <t>Saudi Arabia</t>
        </is>
      </c>
      <c r="E674" s="5" t="n">
        <v>2021</v>
      </c>
      <c r="F674" s="5" t="n">
        <v>0.15</v>
      </c>
      <c r="G674" s="5" t="n">
        <v>5.897</v>
      </c>
      <c r="H674" s="5" t="n">
        <v>1.143</v>
      </c>
      <c r="I674" s="5" t="n">
        <v>0.238</v>
      </c>
      <c r="J674" s="5" t="n">
        <v>6.134</v>
      </c>
      <c r="K674" s="5" t="n">
        <v>0</v>
      </c>
      <c r="L674" s="5" t="n">
        <v>1</v>
      </c>
      <c r="M674" s="5" t="n">
        <v>7.964</v>
      </c>
      <c r="N674" s="5" t="n">
        <v>3.43</v>
      </c>
      <c r="O674" s="5" t="n">
        <v>0.227</v>
      </c>
      <c r="P674" s="5" t="n">
        <v>8.191000000000001</v>
      </c>
      <c r="Q674" s="5" t="n">
        <v>0</v>
      </c>
      <c r="R674" s="5" t="n">
        <v>1</v>
      </c>
      <c r="S674" s="5" t="n">
        <v>11.613</v>
      </c>
      <c r="T674" s="5" t="n">
        <v>6.86</v>
      </c>
      <c r="U674" s="5" t="n">
        <v>0.238</v>
      </c>
      <c r="V674" s="5" t="n">
        <v>13.629</v>
      </c>
      <c r="W674" s="5" t="n">
        <v>0.15</v>
      </c>
      <c r="X674" s="5" t="n">
        <v>1</v>
      </c>
      <c r="Y674" s="5" t="n">
        <v>4.013</v>
      </c>
      <c r="Z674" s="5" t="n">
        <v>0.364</v>
      </c>
      <c r="AA674" s="5" t="n">
        <v>-2.553</v>
      </c>
      <c r="AB674" s="5" t="n">
        <v>1.46</v>
      </c>
      <c r="AC674" s="5" t="n">
        <v>0</v>
      </c>
      <c r="AD674" s="5" t="n">
        <v>0</v>
      </c>
      <c r="AE674" s="5" t="n">
        <v>4.584</v>
      </c>
      <c r="AF674" s="5" t="n">
        <v>0.748</v>
      </c>
      <c r="AG674" s="5" t="n">
        <v>-3.355</v>
      </c>
      <c r="AH674" s="5" t="n">
        <v>1.229</v>
      </c>
      <c r="AI674" s="5" t="n">
        <v>0</v>
      </c>
      <c r="AJ674" s="5" t="n">
        <v>0</v>
      </c>
      <c r="AK674" s="5" t="n">
        <v>8.013999999999999</v>
      </c>
      <c r="AL674" s="5" t="n">
        <v>3.369</v>
      </c>
      <c r="AM674" s="5" t="n">
        <v>-3.326</v>
      </c>
      <c r="AN674" s="5" t="n">
        <v>4.689</v>
      </c>
      <c r="AO674" s="5" t="n">
        <v>0</v>
      </c>
      <c r="AP674" s="5" t="n">
        <v>0</v>
      </c>
      <c r="AQ674" s="5" t="n">
        <v>0.621</v>
      </c>
      <c r="AR674" s="5" t="n">
        <v>0.114</v>
      </c>
      <c r="AS674" s="5" t="n">
        <v>-0.11</v>
      </c>
      <c r="AT674" s="5" t="n">
        <v>0.587</v>
      </c>
      <c r="AU674" s="5" t="n">
        <v>0</v>
      </c>
      <c r="AV674" s="5" t="n">
        <v>0</v>
      </c>
      <c r="AW674" s="5" t="n">
        <v>0.593</v>
      </c>
      <c r="AX674" s="5" t="n">
        <v>0.114</v>
      </c>
      <c r="AY674" s="5" t="n">
        <v>-0.473</v>
      </c>
      <c r="AZ674" s="5" t="n">
        <v>0.139</v>
      </c>
      <c r="BA674" s="5" t="n">
        <v>0</v>
      </c>
      <c r="BB674" s="5" t="n">
        <v>0</v>
      </c>
      <c r="BC674" s="5" t="n">
        <v>0.44</v>
      </c>
      <c r="BD674" s="5" t="n">
        <v>0.114</v>
      </c>
      <c r="BE674" s="5" t="n">
        <v>-0.266</v>
      </c>
      <c r="BF674" s="5" t="n">
        <v>0.2</v>
      </c>
      <c r="BG674" s="5" t="n">
        <v>0</v>
      </c>
      <c r="BH674" s="5" t="n">
        <v>0</v>
      </c>
      <c r="BI674" s="5" t="n">
        <v>0.5600000000000001</v>
      </c>
      <c r="BJ674" s="5" t="n">
        <v>0.114</v>
      </c>
      <c r="BK674" s="5" t="n">
        <v>-0.398</v>
      </c>
      <c r="BL674" s="5" t="n">
        <v>0.187</v>
      </c>
      <c r="BM674" s="5" t="n">
        <v>0</v>
      </c>
      <c r="BN674" s="5" t="n">
        <v>0</v>
      </c>
      <c r="BO674" s="5" t="n">
        <v>0</v>
      </c>
      <c r="BP674" s="5" t="n">
        <v>-0.036</v>
      </c>
      <c r="BQ674" s="5" t="n">
        <v>0.048</v>
      </c>
      <c r="BR674" s="5" t="n">
        <v>0</v>
      </c>
      <c r="BS674" s="5" t="n">
        <v>0</v>
      </c>
      <c r="BT674" s="5" t="n">
        <v>0</v>
      </c>
      <c r="BU674" s="5" t="n">
        <v>-0.036</v>
      </c>
      <c r="BV674" s="5" t="n">
        <v>0.048</v>
      </c>
      <c r="BW674" s="5" t="n">
        <v>0</v>
      </c>
      <c r="BX674" s="5" t="n">
        <v>0.333</v>
      </c>
      <c r="BY674" s="5" t="n">
        <v>11.787</v>
      </c>
      <c r="BZ674" s="5" t="n">
        <v>0</v>
      </c>
      <c r="CA674" s="5" t="n">
        <v>11.787</v>
      </c>
      <c r="CB674" s="5" t="n">
        <v>0</v>
      </c>
      <c r="CC674" s="5" t="n">
        <v>81.69499999999999</v>
      </c>
      <c r="CD674" s="5" t="n">
        <v>7.95</v>
      </c>
      <c r="CE674" s="5" t="n">
        <v>-55.887</v>
      </c>
      <c r="CF674" s="5" t="n">
        <v>29.68</v>
      </c>
      <c r="CG674" s="5" t="n">
        <v>0</v>
      </c>
      <c r="CH674" s="5" t="n">
        <v>0</v>
      </c>
      <c r="CI674" s="5" t="n">
        <v>0</v>
      </c>
      <c r="CJ674" s="5" t="n">
        <v>0</v>
      </c>
      <c r="CK674" s="5" t="n">
        <v>0</v>
      </c>
      <c r="CL674" s="5" t="n">
        <v>0</v>
      </c>
      <c r="CM674" s="5" t="n">
        <v>0</v>
      </c>
      <c r="CN674" s="5" t="n">
        <v>0</v>
      </c>
      <c r="CO674" s="5" t="n">
        <v>0</v>
      </c>
      <c r="CP674" s="5" t="n">
        <v>0</v>
      </c>
      <c r="CQ674" s="5" t="n">
        <v>1.198</v>
      </c>
      <c r="CR674" s="5" t="n">
        <v>1</v>
      </c>
      <c r="CS674" s="5" t="n">
        <v>3.441</v>
      </c>
      <c r="CT674" s="5" t="n">
        <v>4.753</v>
      </c>
      <c r="CU674" s="5" t="n">
        <v>14.162</v>
      </c>
    </row>
    <row r="675">
      <c r="A675" s="5" t="inlineStr">
        <is>
          <t>SAU2022</t>
        </is>
      </c>
      <c r="B675" s="5" t="inlineStr">
        <is>
          <t>SAU</t>
        </is>
      </c>
      <c r="C675" s="5" t="inlineStr">
        <is>
          <t>SAU</t>
        </is>
      </c>
      <c r="D675" s="5" t="inlineStr">
        <is>
          <t>Saudi Arabia</t>
        </is>
      </c>
      <c r="E675" s="5" t="n">
        <v>2022</v>
      </c>
      <c r="F675" s="5" t="n">
        <v>0.15</v>
      </c>
      <c r="G675" s="5" t="n">
        <v>11.72</v>
      </c>
      <c r="H675" s="5" t="n">
        <v>1.235</v>
      </c>
      <c r="I675" s="5" t="n">
        <v>0.5659999999999999</v>
      </c>
      <c r="J675" s="5" t="n">
        <v>12.286</v>
      </c>
      <c r="K675" s="5" t="n">
        <v>0</v>
      </c>
      <c r="L675" s="5" t="n">
        <v>1</v>
      </c>
      <c r="M675" s="5" t="n">
        <v>9.782999999999999</v>
      </c>
      <c r="N675" s="5" t="n">
        <v>3.704</v>
      </c>
      <c r="O675" s="5" t="n">
        <v>0.328</v>
      </c>
      <c r="P675" s="5" t="n">
        <v>10.111</v>
      </c>
      <c r="Q675" s="5" t="n">
        <v>0</v>
      </c>
      <c r="R675" s="5" t="n">
        <v>1</v>
      </c>
      <c r="S675" s="5" t="n">
        <v>17.893</v>
      </c>
      <c r="T675" s="5" t="n">
        <v>7.408</v>
      </c>
      <c r="U675" s="5" t="n">
        <v>0.771</v>
      </c>
      <c r="V675" s="5" t="n">
        <v>21.228</v>
      </c>
      <c r="W675" s="5" t="n">
        <v>0.15</v>
      </c>
      <c r="X675" s="5" t="n">
        <v>1</v>
      </c>
      <c r="Y675" s="5" t="n">
        <v>4.334</v>
      </c>
      <c r="Z675" s="5" t="n">
        <v>0.393</v>
      </c>
      <c r="AA675" s="5" t="n">
        <v>-2.88</v>
      </c>
      <c r="AB675" s="5" t="n">
        <v>1.454</v>
      </c>
      <c r="AC675" s="5" t="n">
        <v>0</v>
      </c>
      <c r="AD675" s="5" t="n">
        <v>0</v>
      </c>
      <c r="AE675" s="5" t="n">
        <v>4.951</v>
      </c>
      <c r="AF675" s="5" t="n">
        <v>0.8080000000000001</v>
      </c>
      <c r="AG675" s="5" t="n">
        <v>-3.721</v>
      </c>
      <c r="AH675" s="5" t="n">
        <v>1.229</v>
      </c>
      <c r="AI675" s="5" t="n">
        <v>0</v>
      </c>
      <c r="AJ675" s="5" t="n">
        <v>0</v>
      </c>
      <c r="AK675" s="5" t="n">
        <v>8.654999999999999</v>
      </c>
      <c r="AL675" s="5" t="n">
        <v>3.639</v>
      </c>
      <c r="AM675" s="5" t="n">
        <v>-3.592</v>
      </c>
      <c r="AN675" s="5" t="n">
        <v>5.063</v>
      </c>
      <c r="AO675" s="5" t="n">
        <v>0</v>
      </c>
      <c r="AP675" s="5" t="n">
        <v>0</v>
      </c>
      <c r="AQ675" s="5" t="n">
        <v>0.847</v>
      </c>
      <c r="AR675" s="5" t="n">
        <v>0.123</v>
      </c>
      <c r="AS675" s="5" t="n">
        <v>-0.306</v>
      </c>
      <c r="AT675" s="5" t="n">
        <v>0.621</v>
      </c>
      <c r="AU675" s="5" t="n">
        <v>0</v>
      </c>
      <c r="AV675" s="5" t="n">
        <v>0</v>
      </c>
      <c r="AW675" s="5" t="n">
        <v>0.947</v>
      </c>
      <c r="AX675" s="5" t="n">
        <v>0.123</v>
      </c>
      <c r="AY675" s="5" t="n">
        <v>-0.801</v>
      </c>
      <c r="AZ675" s="5" t="n">
        <v>0.168</v>
      </c>
      <c r="BA675" s="5" t="n">
        <v>0</v>
      </c>
      <c r="BB675" s="5" t="n">
        <v>0</v>
      </c>
      <c r="BC675" s="5" t="n">
        <v>0.589</v>
      </c>
      <c r="BD675" s="5" t="n">
        <v>0.123</v>
      </c>
      <c r="BE675" s="5" t="n">
        <v>-0.394</v>
      </c>
      <c r="BF675" s="5" t="n">
        <v>0.223</v>
      </c>
      <c r="BG675" s="5" t="n">
        <v>0</v>
      </c>
      <c r="BH675" s="5" t="n">
        <v>0</v>
      </c>
      <c r="BI675" s="5" t="n">
        <v>0.6889999999999999</v>
      </c>
      <c r="BJ675" s="5" t="n">
        <v>0.123</v>
      </c>
      <c r="BK675" s="5" t="n">
        <v>-0.512</v>
      </c>
      <c r="BL675" s="5" t="n">
        <v>0.204</v>
      </c>
      <c r="BM675" s="5" t="n">
        <v>0</v>
      </c>
      <c r="BN675" s="5" t="n">
        <v>0</v>
      </c>
      <c r="BO675" s="5" t="n">
        <v>0</v>
      </c>
      <c r="BP675" s="5" t="n">
        <v>-0.036</v>
      </c>
      <c r="BQ675" s="5" t="n">
        <v>0.048</v>
      </c>
      <c r="BR675" s="5" t="n">
        <v>0</v>
      </c>
      <c r="BS675" s="5" t="n">
        <v>0</v>
      </c>
      <c r="BT675" s="5" t="n">
        <v>0</v>
      </c>
      <c r="BU675" s="5" t="n">
        <v>-0.036</v>
      </c>
      <c r="BV675" s="5" t="n">
        <v>0.064</v>
      </c>
      <c r="BW675" s="5" t="n">
        <v>0</v>
      </c>
      <c r="BX675" s="5" t="n">
        <v>0.333</v>
      </c>
      <c r="BY675" s="5" t="n">
        <v>12.729</v>
      </c>
      <c r="BZ675" s="5" t="n">
        <v>0</v>
      </c>
      <c r="CA675" s="5" t="n">
        <v>12.729</v>
      </c>
      <c r="CB675" s="5" t="n">
        <v>0</v>
      </c>
      <c r="CC675" s="5" t="n">
        <v>102.477</v>
      </c>
      <c r="CD675" s="5" t="n">
        <v>7.95</v>
      </c>
      <c r="CE675" s="5" t="n">
        <v>-74.36199999999999</v>
      </c>
      <c r="CF675" s="5" t="n">
        <v>32.331</v>
      </c>
      <c r="CG675" s="5" t="n">
        <v>0</v>
      </c>
      <c r="CH675" s="5" t="n">
        <v>0</v>
      </c>
      <c r="CI675" s="5" t="n">
        <v>0</v>
      </c>
      <c r="CJ675" s="5" t="n">
        <v>0</v>
      </c>
      <c r="CK675" s="5" t="n">
        <v>0</v>
      </c>
      <c r="CL675" s="5" t="n">
        <v>0</v>
      </c>
      <c r="CM675" s="5" t="n">
        <v>0</v>
      </c>
      <c r="CN675" s="5" t="n">
        <v>0</v>
      </c>
      <c r="CO675" s="5" t="n">
        <v>0</v>
      </c>
      <c r="CP675" s="5" t="n">
        <v>0</v>
      </c>
      <c r="CQ675" s="5" t="n">
        <v>1.294</v>
      </c>
      <c r="CR675" s="5" t="n">
        <v>1</v>
      </c>
      <c r="CS675" s="5" t="n">
        <v>3.716</v>
      </c>
      <c r="CT675" s="5" t="n">
        <v>10.485</v>
      </c>
      <c r="CU675" s="5" t="n">
        <v>30.326</v>
      </c>
    </row>
    <row r="676">
      <c r="A676" s="5" t="inlineStr">
        <is>
          <t>SAU2023</t>
        </is>
      </c>
      <c r="B676" s="5" t="inlineStr">
        <is>
          <t>SAU</t>
        </is>
      </c>
      <c r="C676" s="5" t="inlineStr">
        <is>
          <t>SAU</t>
        </is>
      </c>
      <c r="D676" s="5" t="inlineStr">
        <is>
          <t>Saudi Arabia</t>
        </is>
      </c>
      <c r="E676" s="5" t="n">
        <v>2023</v>
      </c>
      <c r="F676" s="5" t="n">
        <v>0.15</v>
      </c>
      <c r="G676" s="5" t="n">
        <v>6.147</v>
      </c>
      <c r="H676" s="5" t="n">
        <v>1.286</v>
      </c>
      <c r="I676" s="5" t="n">
        <v>0.273</v>
      </c>
      <c r="J676" s="5" t="n">
        <v>6.42</v>
      </c>
      <c r="K676" s="5" t="n">
        <v>0</v>
      </c>
      <c r="L676" s="5" t="n">
        <v>1</v>
      </c>
      <c r="M676" s="5" t="n">
        <v>7.886</v>
      </c>
      <c r="N676" s="5" t="n">
        <v>3.857</v>
      </c>
      <c r="O676" s="5" t="n">
        <v>0.227</v>
      </c>
      <c r="P676" s="5" t="n">
        <v>8.113</v>
      </c>
      <c r="Q676" s="5" t="n">
        <v>0</v>
      </c>
      <c r="R676" s="5" t="n">
        <v>1</v>
      </c>
      <c r="S676" s="5" t="n">
        <v>12.575</v>
      </c>
      <c r="T676" s="5" t="n">
        <v>7.714</v>
      </c>
      <c r="U676" s="5" t="n">
        <v>0.487</v>
      </c>
      <c r="V676" s="5" t="n">
        <v>14.776</v>
      </c>
      <c r="W676" s="5" t="n">
        <v>0.15</v>
      </c>
      <c r="X676" s="5" t="n">
        <v>1</v>
      </c>
      <c r="Y676" s="5" t="n">
        <v>4.512</v>
      </c>
      <c r="Z676" s="5" t="n">
        <v>0.409</v>
      </c>
      <c r="AA676" s="5" t="n">
        <v>-3.047</v>
      </c>
      <c r="AB676" s="5" t="n">
        <v>1.466</v>
      </c>
      <c r="AC676" s="5" t="n">
        <v>0</v>
      </c>
      <c r="AD676" s="5" t="n">
        <v>0</v>
      </c>
      <c r="AE676" s="5" t="n">
        <v>5.155</v>
      </c>
      <c r="AF676" s="5" t="n">
        <v>0.841</v>
      </c>
      <c r="AG676" s="5" t="n">
        <v>-3.926</v>
      </c>
      <c r="AH676" s="5" t="n">
        <v>1.229</v>
      </c>
      <c r="AI676" s="5" t="n">
        <v>0</v>
      </c>
      <c r="AJ676" s="5" t="n">
        <v>0</v>
      </c>
      <c r="AK676" s="5" t="n">
        <v>9.012</v>
      </c>
      <c r="AL676" s="5" t="n">
        <v>3.789</v>
      </c>
      <c r="AM676" s="5" t="n">
        <v>-3.74</v>
      </c>
      <c r="AN676" s="5" t="n">
        <v>5.272</v>
      </c>
      <c r="AO676" s="5" t="n">
        <v>0</v>
      </c>
      <c r="AP676" s="5" t="n">
        <v>0</v>
      </c>
      <c r="AQ676" s="5" t="n">
        <v>0.749</v>
      </c>
      <c r="AR676" s="5" t="n">
        <v>0.129</v>
      </c>
      <c r="AS676" s="5" t="n">
        <v>-0.209</v>
      </c>
      <c r="AT676" s="5" t="n">
        <v>0.621</v>
      </c>
      <c r="AU676" s="5" t="n">
        <v>0</v>
      </c>
      <c r="AV676" s="5" t="n">
        <v>0</v>
      </c>
      <c r="AW676" s="5" t="n">
        <v>0.783</v>
      </c>
      <c r="AX676" s="5" t="n">
        <v>0.129</v>
      </c>
      <c r="AY676" s="5" t="n">
        <v>-0.609</v>
      </c>
      <c r="AZ676" s="5" t="n">
        <v>0.2</v>
      </c>
      <c r="BA676" s="5" t="n">
        <v>0</v>
      </c>
      <c r="BB676" s="5" t="n">
        <v>0</v>
      </c>
      <c r="BC676" s="5" t="n">
        <v>0.527</v>
      </c>
      <c r="BD676" s="5" t="n">
        <v>0.129</v>
      </c>
      <c r="BE676" s="5" t="n">
        <v>-0.312</v>
      </c>
      <c r="BF676" s="5" t="n">
        <v>0.248</v>
      </c>
      <c r="BG676" s="5" t="n">
        <v>0</v>
      </c>
      <c r="BH676" s="5" t="n">
        <v>0</v>
      </c>
      <c r="BI676" s="5" t="n">
        <v>0.64</v>
      </c>
      <c r="BJ676" s="5" t="n">
        <v>0.129</v>
      </c>
      <c r="BK676" s="5" t="n">
        <v>-0.436</v>
      </c>
      <c r="BL676" s="5" t="n">
        <v>0.235</v>
      </c>
      <c r="BM676" s="5" t="n">
        <v>0</v>
      </c>
      <c r="BN676" s="5" t="n">
        <v>0</v>
      </c>
      <c r="BO676" s="5" t="n">
        <v>0</v>
      </c>
      <c r="BP676" s="5" t="n">
        <v>-0.036</v>
      </c>
      <c r="BQ676" s="5" t="n">
        <v>0.048</v>
      </c>
      <c r="BR676" s="5" t="n">
        <v>0</v>
      </c>
      <c r="BS676" s="5" t="n">
        <v>0</v>
      </c>
      <c r="BT676" s="5" t="n">
        <v>0</v>
      </c>
      <c r="BU676" s="5" t="n">
        <v>-0.036</v>
      </c>
      <c r="BV676" s="5" t="n">
        <v>0.064</v>
      </c>
      <c r="BW676" s="5" t="n">
        <v>0</v>
      </c>
      <c r="BX676" s="5" t="n">
        <v>0.333</v>
      </c>
      <c r="BY676" s="5" t="n">
        <v>13.254</v>
      </c>
      <c r="BZ676" s="5" t="n">
        <v>0</v>
      </c>
      <c r="CA676" s="5" t="n">
        <v>13.254</v>
      </c>
      <c r="CB676" s="5" t="n">
        <v>0</v>
      </c>
      <c r="CC676" s="5" t="n">
        <v>87.07899999999999</v>
      </c>
      <c r="CD676" s="5" t="n">
        <v>7.95</v>
      </c>
      <c r="CE676" s="5" t="n">
        <v>-54.713</v>
      </c>
      <c r="CF676" s="5" t="n">
        <v>37.221</v>
      </c>
      <c r="CG676" s="5" t="n">
        <v>0</v>
      </c>
      <c r="CH676" s="5" t="n">
        <v>0</v>
      </c>
      <c r="CI676" s="5" t="n">
        <v>0</v>
      </c>
      <c r="CJ676" s="5" t="n">
        <v>0</v>
      </c>
      <c r="CK676" s="5" t="n">
        <v>0</v>
      </c>
      <c r="CL676" s="5" t="n">
        <v>0</v>
      </c>
      <c r="CM676" s="5" t="n">
        <v>0</v>
      </c>
      <c r="CN676" s="5" t="n">
        <v>0</v>
      </c>
      <c r="CO676" s="5" t="n">
        <v>0</v>
      </c>
      <c r="CP676" s="5" t="n">
        <v>0</v>
      </c>
      <c r="CQ676" s="5" t="n">
        <v>1.348</v>
      </c>
      <c r="CR676" s="5" t="n">
        <v>1</v>
      </c>
      <c r="CS676" s="5" t="n">
        <v>3.87</v>
      </c>
      <c r="CT676" s="5" t="n">
        <v>4.861</v>
      </c>
      <c r="CU676" s="5" t="n">
        <v>10.622</v>
      </c>
    </row>
    <row r="677">
      <c r="A677" s="5" t="inlineStr">
        <is>
          <t>SAU2024</t>
        </is>
      </c>
      <c r="B677" s="5" t="inlineStr">
        <is>
          <t>SAU</t>
        </is>
      </c>
      <c r="C677" s="5" t="inlineStr">
        <is>
          <t>SAU</t>
        </is>
      </c>
      <c r="D677" s="5" t="inlineStr">
        <is>
          <t>Saudi Arabia</t>
        </is>
      </c>
      <c r="E677" s="5" t="n">
        <v>2024</v>
      </c>
      <c r="F677" s="5" t="n">
        <v>0.15</v>
      </c>
      <c r="G677" s="5" t="n">
        <v>5.575</v>
      </c>
      <c r="H677" s="5" t="n">
        <v>1.324</v>
      </c>
      <c r="I677" s="5" t="n">
        <v>0.213</v>
      </c>
      <c r="J677" s="5" t="n">
        <v>5.787</v>
      </c>
      <c r="K677" s="5" t="n">
        <v>0</v>
      </c>
      <c r="L677" s="5" t="n">
        <v>1</v>
      </c>
      <c r="M677" s="5" t="n">
        <v>7.124</v>
      </c>
      <c r="N677" s="5" t="n">
        <v>3.971</v>
      </c>
      <c r="O677" s="5" t="n">
        <v>0.158</v>
      </c>
      <c r="P677" s="5" t="n">
        <v>7.281</v>
      </c>
      <c r="Q677" s="5" t="n">
        <v>0</v>
      </c>
      <c r="R677" s="5" t="n">
        <v>1</v>
      </c>
      <c r="S677" s="5" t="n">
        <v>12.193</v>
      </c>
      <c r="T677" s="5" t="n">
        <v>7.942</v>
      </c>
      <c r="U677" s="5" t="n">
        <v>0.466</v>
      </c>
      <c r="V677" s="5" t="n">
        <v>14.266</v>
      </c>
      <c r="W677" s="5" t="n">
        <v>0.15</v>
      </c>
      <c r="X677" s="5" t="n">
        <v>1</v>
      </c>
      <c r="Y677" s="5" t="n">
        <v>4.646</v>
      </c>
      <c r="Z677" s="5" t="n">
        <v>0.421</v>
      </c>
      <c r="AA677" s="5" t="n">
        <v>-3.137</v>
      </c>
      <c r="AB677" s="5" t="n">
        <v>1.509</v>
      </c>
      <c r="AC677" s="5" t="n">
        <v>0</v>
      </c>
      <c r="AD677" s="5" t="n">
        <v>0</v>
      </c>
      <c r="AE677" s="5" t="n">
        <v>5.307</v>
      </c>
      <c r="AF677" s="5" t="n">
        <v>0.866</v>
      </c>
      <c r="AG677" s="5" t="n">
        <v>-4.042</v>
      </c>
      <c r="AH677" s="5" t="n">
        <v>1.266</v>
      </c>
      <c r="AI677" s="5" t="n">
        <v>0</v>
      </c>
      <c r="AJ677" s="5" t="n">
        <v>0</v>
      </c>
      <c r="AK677" s="5" t="n">
        <v>9.278</v>
      </c>
      <c r="AL677" s="5" t="n">
        <v>3.901</v>
      </c>
      <c r="AM677" s="5" t="n">
        <v>-3.969</v>
      </c>
      <c r="AN677" s="5" t="n">
        <v>5.309</v>
      </c>
      <c r="AO677" s="5" t="n">
        <v>0</v>
      </c>
      <c r="AP677" s="5" t="n">
        <v>0</v>
      </c>
      <c r="AQ677" s="5" t="n">
        <v>0.72</v>
      </c>
      <c r="AR677" s="5" t="n">
        <v>0.132</v>
      </c>
      <c r="AS677" s="5" t="n">
        <v>-0.18</v>
      </c>
      <c r="AT677" s="5" t="n">
        <v>0.621</v>
      </c>
      <c r="AU677" s="5" t="n">
        <v>0</v>
      </c>
      <c r="AV677" s="5" t="n">
        <v>0</v>
      </c>
      <c r="AW677" s="5" t="n">
        <v>0.734</v>
      </c>
      <c r="AX677" s="5" t="n">
        <v>0.132</v>
      </c>
      <c r="AY677" s="5" t="n">
        <v>-0.467</v>
      </c>
      <c r="AZ677" s="5" t="n">
        <v>0.307</v>
      </c>
      <c r="BA677" s="5" t="n">
        <v>0</v>
      </c>
      <c r="BB677" s="5" t="n">
        <v>0</v>
      </c>
      <c r="BC677" s="5" t="n">
        <v>0.51</v>
      </c>
      <c r="BD677" s="5" t="n">
        <v>0.132</v>
      </c>
      <c r="BE677" s="5" t="n">
        <v>-0.278</v>
      </c>
      <c r="BF677" s="5" t="n">
        <v>0.267</v>
      </c>
      <c r="BG677" s="5" t="n">
        <v>0</v>
      </c>
      <c r="BH677" s="5" t="n">
        <v>0</v>
      </c>
      <c r="BI677" s="5" t="n">
        <v>0.652</v>
      </c>
      <c r="BJ677" s="5" t="n">
        <v>0.132</v>
      </c>
      <c r="BK677" s="5" t="n">
        <v>-0.382</v>
      </c>
      <c r="BL677" s="5" t="n">
        <v>0.31</v>
      </c>
      <c r="BM677" s="5" t="n">
        <v>0</v>
      </c>
      <c r="BN677" s="5" t="n">
        <v>0</v>
      </c>
      <c r="BO677" s="5" t="n">
        <v>0</v>
      </c>
      <c r="BP677" s="5" t="n">
        <v>-0.037</v>
      </c>
      <c r="BQ677" s="5" t="n">
        <v>0.048</v>
      </c>
      <c r="BR677" s="5" t="n">
        <v>0</v>
      </c>
      <c r="BS677" s="5" t="n">
        <v>0</v>
      </c>
      <c r="BT677" s="5" t="n">
        <v>0</v>
      </c>
      <c r="BU677" s="5" t="n">
        <v>-0.037</v>
      </c>
      <c r="BV677" s="5" t="n">
        <v>0.057</v>
      </c>
      <c r="BW677" s="5" t="n">
        <v>0</v>
      </c>
      <c r="BX677" s="5" t="n">
        <v>0.333</v>
      </c>
      <c r="BY677" s="5" t="n">
        <v>13.646</v>
      </c>
      <c r="BZ677" s="5" t="n">
        <v>0</v>
      </c>
      <c r="CA677" s="5" t="n">
        <v>13.646</v>
      </c>
      <c r="CB677" s="5" t="n">
        <v>0</v>
      </c>
      <c r="CC677" s="5" t="n">
        <v>86.38500000000001</v>
      </c>
      <c r="CD677" s="5" t="n">
        <v>7.95</v>
      </c>
      <c r="CE677" s="5" t="n">
        <v>-37.7</v>
      </c>
      <c r="CF677" s="5" t="n">
        <v>55.988</v>
      </c>
      <c r="CG677" s="5" t="n">
        <v>0</v>
      </c>
      <c r="CH677" s="5" t="n">
        <v>0</v>
      </c>
      <c r="CI677" s="5" t="n">
        <v>0</v>
      </c>
      <c r="CJ677" s="5" t="n">
        <v>0</v>
      </c>
      <c r="CK677" s="5" t="n">
        <v>0</v>
      </c>
      <c r="CL677" s="5" t="n">
        <v>0</v>
      </c>
      <c r="CM677" s="5" t="n">
        <v>0</v>
      </c>
      <c r="CN677" s="5" t="n">
        <v>0</v>
      </c>
      <c r="CO677" s="5" t="n">
        <v>0</v>
      </c>
      <c r="CP677" s="5" t="n">
        <v>0</v>
      </c>
      <c r="CQ677" s="5" t="n">
        <v>1.387</v>
      </c>
      <c r="CR677" s="5" t="n">
        <v>1</v>
      </c>
      <c r="CS677" s="5" t="n">
        <v>3.984</v>
      </c>
      <c r="CT677" s="5" t="n">
        <v>4.251</v>
      </c>
      <c r="CU677" s="5" t="n">
        <v>9.167999999999999</v>
      </c>
    </row>
    <row r="678">
      <c r="A678" s="5" t="inlineStr">
        <is>
          <t>SEN2021</t>
        </is>
      </c>
      <c r="B678" s="5" t="inlineStr">
        <is>
          <t>SEN</t>
        </is>
      </c>
      <c r="C678" s="5" t="inlineStr">
        <is>
          <t>SEN</t>
        </is>
      </c>
      <c r="D678" s="5" t="inlineStr">
        <is>
          <t>Senegal</t>
        </is>
      </c>
      <c r="E678" s="5" t="n">
        <v>2021</v>
      </c>
      <c r="F678" s="5" t="n">
        <v>0.18</v>
      </c>
      <c r="G678" s="5" t="n">
        <v>5.897</v>
      </c>
      <c r="H678" s="5" t="n">
        <v>1.143</v>
      </c>
      <c r="I678" s="5" t="n">
        <v>0</v>
      </c>
      <c r="J678" s="5" t="n">
        <v>5.897</v>
      </c>
      <c r="K678" s="5" t="n">
        <v>0</v>
      </c>
      <c r="L678" s="5" t="n">
        <v>1</v>
      </c>
      <c r="M678" s="5" t="n">
        <v>7.964</v>
      </c>
      <c r="N678" s="5" t="n">
        <v>3.43</v>
      </c>
      <c r="O678" s="5" t="n">
        <v>0</v>
      </c>
      <c r="P678" s="5" t="n">
        <v>7.964</v>
      </c>
      <c r="Q678" s="5" t="n">
        <v>0</v>
      </c>
      <c r="R678" s="5" t="n">
        <v>1</v>
      </c>
      <c r="S678" s="5" t="n">
        <v>11.613</v>
      </c>
      <c r="T678" s="5" t="n">
        <v>6.86</v>
      </c>
      <c r="U678" s="5" t="n">
        <v>0</v>
      </c>
      <c r="V678" s="5" t="n">
        <v>13.704</v>
      </c>
      <c r="W678" s="5" t="n">
        <v>0.18</v>
      </c>
      <c r="X678" s="5" t="n">
        <v>1</v>
      </c>
      <c r="Y678" s="5" t="n">
        <v>4.848</v>
      </c>
      <c r="Z678" s="5" t="n">
        <v>0.356</v>
      </c>
      <c r="AA678" s="5" t="n">
        <v>0</v>
      </c>
      <c r="AB678" s="5" t="n">
        <v>4.848</v>
      </c>
      <c r="AC678" s="5" t="n">
        <v>0</v>
      </c>
      <c r="AD678" s="5" t="n">
        <v>1</v>
      </c>
      <c r="AE678" s="5" t="n">
        <v>5.42</v>
      </c>
      <c r="AF678" s="5" t="n">
        <v>0.733</v>
      </c>
      <c r="AG678" s="5" t="n">
        <v>0</v>
      </c>
      <c r="AH678" s="5" t="n">
        <v>5.42</v>
      </c>
      <c r="AI678" s="5" t="n">
        <v>0</v>
      </c>
      <c r="AJ678" s="5" t="n">
        <v>1</v>
      </c>
      <c r="AK678" s="5" t="n">
        <v>8.85</v>
      </c>
      <c r="AL678" s="5" t="n">
        <v>3.288</v>
      </c>
      <c r="AM678" s="5" t="n">
        <v>0</v>
      </c>
      <c r="AN678" s="5" t="n">
        <v>10.443</v>
      </c>
      <c r="AO678" s="5" t="n">
        <v>0.18</v>
      </c>
      <c r="AP678" s="5" t="n">
        <v>1</v>
      </c>
      <c r="AQ678" s="5" t="n">
        <v>0.619</v>
      </c>
      <c r="AR678" s="5" t="n">
        <v>0.114</v>
      </c>
      <c r="AS678" s="5" t="n">
        <v>0.469</v>
      </c>
      <c r="AT678" s="5" t="n">
        <v>1.284</v>
      </c>
      <c r="AU678" s="5" t="n">
        <v>0.18</v>
      </c>
      <c r="AV678" s="5" t="n">
        <v>1</v>
      </c>
      <c r="AW678" s="5" t="n">
        <v>0.599</v>
      </c>
      <c r="AX678" s="5" t="n">
        <v>0.114</v>
      </c>
      <c r="AY678" s="5" t="n">
        <v>0.401</v>
      </c>
      <c r="AZ678" s="5" t="n">
        <v>1.18</v>
      </c>
      <c r="BA678" s="5" t="n">
        <v>0.18</v>
      </c>
      <c r="BB678" s="5" t="n">
        <v>1</v>
      </c>
      <c r="BC678" s="5" t="n">
        <v>0.439</v>
      </c>
      <c r="BD678" s="5" t="n">
        <v>0.114</v>
      </c>
      <c r="BE678" s="5" t="n">
        <v>0.034</v>
      </c>
      <c r="BF678" s="5" t="n">
        <v>0.5580000000000001</v>
      </c>
      <c r="BG678" s="5" t="n">
        <v>0.18</v>
      </c>
      <c r="BH678" s="5" t="n">
        <v>1</v>
      </c>
      <c r="BI678" s="5" t="n">
        <v>0.505</v>
      </c>
      <c r="BJ678" s="5" t="n">
        <v>0.114</v>
      </c>
      <c r="BK678" s="5" t="n">
        <v>0.122</v>
      </c>
      <c r="BL678" s="5" t="n">
        <v>0.74</v>
      </c>
      <c r="BM678" s="5" t="n">
        <v>0.18</v>
      </c>
      <c r="BN678" s="5" t="n">
        <v>1</v>
      </c>
      <c r="BO678" s="5" t="n">
        <v>0</v>
      </c>
      <c r="BP678" s="5" t="n">
        <v>0</v>
      </c>
      <c r="BQ678" s="5" t="n">
        <v>0.153</v>
      </c>
      <c r="BR678" s="5" t="n">
        <v>0</v>
      </c>
      <c r="BS678" s="5" t="n">
        <v>0.667</v>
      </c>
      <c r="BT678" s="5" t="n">
        <v>0</v>
      </c>
      <c r="BU678" s="5" t="n">
        <v>0</v>
      </c>
      <c r="BV678" s="5" t="n">
        <v>0.207</v>
      </c>
      <c r="BW678" s="5" t="n">
        <v>0.18</v>
      </c>
      <c r="BX678" s="5" t="n">
        <v>0.833</v>
      </c>
      <c r="BY678" s="5" t="n">
        <v>11.787</v>
      </c>
      <c r="BZ678" s="5" t="n">
        <v>0</v>
      </c>
      <c r="CA678" s="5" t="n">
        <v>11.787</v>
      </c>
      <c r="CB678" s="5" t="n">
        <v>0</v>
      </c>
      <c r="CC678" s="5" t="n">
        <v>78.125</v>
      </c>
      <c r="CD678" s="5" t="n">
        <v>7.95</v>
      </c>
      <c r="CE678" s="5" t="n">
        <v>3.819</v>
      </c>
      <c r="CF678" s="5" t="n">
        <v>96.694</v>
      </c>
      <c r="CG678" s="5" t="n">
        <v>0.18</v>
      </c>
      <c r="CH678" s="5" t="n">
        <v>1</v>
      </c>
      <c r="CI678" s="5" t="n">
        <v>0</v>
      </c>
      <c r="CJ678" s="5" t="n">
        <v>0</v>
      </c>
      <c r="CK678" s="5" t="n">
        <v>0</v>
      </c>
      <c r="CL678" s="5" t="n">
        <v>0</v>
      </c>
      <c r="CM678" s="5" t="n">
        <v>0</v>
      </c>
      <c r="CN678" s="5" t="n">
        <v>0</v>
      </c>
      <c r="CO678" s="5" t="n">
        <v>0</v>
      </c>
      <c r="CP678" s="5" t="n">
        <v>0</v>
      </c>
      <c r="CQ678" s="5" t="n">
        <v>1.198</v>
      </c>
      <c r="CR678" s="5" t="n">
        <v>1</v>
      </c>
      <c r="CS678" s="5" t="n">
        <v>4.276</v>
      </c>
      <c r="CT678" s="5" t="n">
        <v>4.753</v>
      </c>
      <c r="CU678" s="5" t="n">
        <v>15.162</v>
      </c>
    </row>
    <row r="679">
      <c r="A679" s="5" t="inlineStr">
        <is>
          <t>SEN2022</t>
        </is>
      </c>
      <c r="B679" s="5" t="inlineStr">
        <is>
          <t>SEN</t>
        </is>
      </c>
      <c r="C679" s="5" t="inlineStr">
        <is>
          <t>SEN</t>
        </is>
      </c>
      <c r="D679" s="5" t="inlineStr">
        <is>
          <t>Senegal</t>
        </is>
      </c>
      <c r="E679" s="5" t="n">
        <v>2022</v>
      </c>
      <c r="F679" s="5" t="n">
        <v>0.18</v>
      </c>
      <c r="G679" s="5" t="n">
        <v>11.72</v>
      </c>
      <c r="H679" s="5" t="n">
        <v>1.235</v>
      </c>
      <c r="I679" s="5" t="n">
        <v>0</v>
      </c>
      <c r="J679" s="5" t="n">
        <v>11.72</v>
      </c>
      <c r="K679" s="5" t="n">
        <v>0</v>
      </c>
      <c r="L679" s="5" t="n">
        <v>1</v>
      </c>
      <c r="M679" s="5" t="n">
        <v>9.782999999999999</v>
      </c>
      <c r="N679" s="5" t="n">
        <v>3.704</v>
      </c>
      <c r="O679" s="5" t="n">
        <v>0</v>
      </c>
      <c r="P679" s="5" t="n">
        <v>9.782999999999999</v>
      </c>
      <c r="Q679" s="5" t="n">
        <v>0</v>
      </c>
      <c r="R679" s="5" t="n">
        <v>1</v>
      </c>
      <c r="S679" s="5" t="n">
        <v>17.893</v>
      </c>
      <c r="T679" s="5" t="n">
        <v>7.408</v>
      </c>
      <c r="U679" s="5" t="n">
        <v>0.238</v>
      </c>
      <c r="V679" s="5" t="n">
        <v>21.114</v>
      </c>
      <c r="W679" s="5" t="n">
        <v>0.18</v>
      </c>
      <c r="X679" s="5" t="n">
        <v>1</v>
      </c>
      <c r="Y679" s="5" t="n">
        <v>5.236</v>
      </c>
      <c r="Z679" s="5" t="n">
        <v>0.385</v>
      </c>
      <c r="AA679" s="5" t="n">
        <v>0</v>
      </c>
      <c r="AB679" s="5" t="n">
        <v>5.236</v>
      </c>
      <c r="AC679" s="5" t="n">
        <v>0</v>
      </c>
      <c r="AD679" s="5" t="n">
        <v>1</v>
      </c>
      <c r="AE679" s="5" t="n">
        <v>5.853</v>
      </c>
      <c r="AF679" s="5" t="n">
        <v>0.791</v>
      </c>
      <c r="AG679" s="5" t="n">
        <v>0</v>
      </c>
      <c r="AH679" s="5" t="n">
        <v>5.853</v>
      </c>
      <c r="AI679" s="5" t="n">
        <v>0</v>
      </c>
      <c r="AJ679" s="5" t="n">
        <v>1</v>
      </c>
      <c r="AK679" s="5" t="n">
        <v>9.557</v>
      </c>
      <c r="AL679" s="5" t="n">
        <v>3.55</v>
      </c>
      <c r="AM679" s="5" t="n">
        <v>0.127</v>
      </c>
      <c r="AN679" s="5" t="n">
        <v>11.277</v>
      </c>
      <c r="AO679" s="5" t="n">
        <v>0.18</v>
      </c>
      <c r="AP679" s="5" t="n">
        <v>1</v>
      </c>
      <c r="AQ679" s="5" t="n">
        <v>0.861</v>
      </c>
      <c r="AR679" s="5" t="n">
        <v>0.123</v>
      </c>
      <c r="AS679" s="5" t="n">
        <v>0.137</v>
      </c>
      <c r="AT679" s="5" t="n">
        <v>1.178</v>
      </c>
      <c r="AU679" s="5" t="n">
        <v>0.18</v>
      </c>
      <c r="AV679" s="5" t="n">
        <v>1</v>
      </c>
      <c r="AW679" s="5" t="n">
        <v>0.986</v>
      </c>
      <c r="AX679" s="5" t="n">
        <v>0.123</v>
      </c>
      <c r="AY679" s="5" t="n">
        <v>-0.096</v>
      </c>
      <c r="AZ679" s="5" t="n">
        <v>1.05</v>
      </c>
      <c r="BA679" s="5" t="n">
        <v>0.18</v>
      </c>
      <c r="BB679" s="5" t="n">
        <v>1</v>
      </c>
      <c r="BC679" s="5" t="n">
        <v>0.598</v>
      </c>
      <c r="BD679" s="5" t="n">
        <v>0.123</v>
      </c>
      <c r="BE679" s="5" t="n">
        <v>0.023</v>
      </c>
      <c r="BF679" s="5" t="n">
        <v>0.732</v>
      </c>
      <c r="BG679" s="5" t="n">
        <v>0.18</v>
      </c>
      <c r="BH679" s="5" t="n">
        <v>1</v>
      </c>
      <c r="BI679" s="5" t="n">
        <v>0.612</v>
      </c>
      <c r="BJ679" s="5" t="n">
        <v>0.123</v>
      </c>
      <c r="BK679" s="5" t="n">
        <v>-0.055</v>
      </c>
      <c r="BL679" s="5" t="n">
        <v>0.658</v>
      </c>
      <c r="BM679" s="5" t="n">
        <v>0.18</v>
      </c>
      <c r="BN679" s="5" t="n">
        <v>1</v>
      </c>
      <c r="BO679" s="5" t="n">
        <v>0</v>
      </c>
      <c r="BP679" s="5" t="n">
        <v>0</v>
      </c>
      <c r="BQ679" s="5" t="n">
        <v>0.136</v>
      </c>
      <c r="BR679" s="5" t="n">
        <v>0</v>
      </c>
      <c r="BS679" s="5" t="n">
        <v>0.667</v>
      </c>
      <c r="BT679" s="5" t="n">
        <v>0</v>
      </c>
      <c r="BU679" s="5" t="n">
        <v>0</v>
      </c>
      <c r="BV679" s="5" t="n">
        <v>0.184</v>
      </c>
      <c r="BW679" s="5" t="n">
        <v>0.18</v>
      </c>
      <c r="BX679" s="5" t="n">
        <v>0.833</v>
      </c>
      <c r="BY679" s="5" t="n">
        <v>12.729</v>
      </c>
      <c r="BZ679" s="5" t="n">
        <v>0</v>
      </c>
      <c r="CA679" s="5" t="n">
        <v>12.729</v>
      </c>
      <c r="CB679" s="5" t="n">
        <v>0</v>
      </c>
      <c r="CC679" s="5" t="n">
        <v>97.90000000000001</v>
      </c>
      <c r="CD679" s="5" t="n">
        <v>7.95</v>
      </c>
      <c r="CE679" s="5" t="n">
        <v>1.37</v>
      </c>
      <c r="CF679" s="5" t="n">
        <v>117.138</v>
      </c>
      <c r="CG679" s="5" t="n">
        <v>0.18</v>
      </c>
      <c r="CH679" s="5" t="n">
        <v>1</v>
      </c>
      <c r="CI679" s="5" t="n">
        <v>0</v>
      </c>
      <c r="CJ679" s="5" t="n">
        <v>0</v>
      </c>
      <c r="CK679" s="5" t="n">
        <v>0</v>
      </c>
      <c r="CL679" s="5" t="n">
        <v>0</v>
      </c>
      <c r="CM679" s="5" t="n">
        <v>0</v>
      </c>
      <c r="CN679" s="5" t="n">
        <v>0</v>
      </c>
      <c r="CO679" s="5" t="n">
        <v>0</v>
      </c>
      <c r="CP679" s="5" t="n">
        <v>0</v>
      </c>
      <c r="CQ679" s="5" t="n">
        <v>1.294</v>
      </c>
      <c r="CR679" s="5" t="n">
        <v>1</v>
      </c>
      <c r="CS679" s="5" t="n">
        <v>4.618</v>
      </c>
      <c r="CT679" s="5" t="n">
        <v>10.485</v>
      </c>
      <c r="CU679" s="5" t="n">
        <v>31.326</v>
      </c>
    </row>
    <row r="680">
      <c r="A680" s="5" t="inlineStr">
        <is>
          <t>SEN2023</t>
        </is>
      </c>
      <c r="B680" s="5" t="inlineStr">
        <is>
          <t>SEN</t>
        </is>
      </c>
      <c r="C680" s="5" t="inlineStr">
        <is>
          <t>SEN</t>
        </is>
      </c>
      <c r="D680" s="5" t="inlineStr">
        <is>
          <t>Senegal</t>
        </is>
      </c>
      <c r="E680" s="5" t="n">
        <v>2023</v>
      </c>
      <c r="F680" s="5" t="n">
        <v>0.18</v>
      </c>
      <c r="G680" s="5" t="n">
        <v>6.147</v>
      </c>
      <c r="H680" s="5" t="n">
        <v>1.286</v>
      </c>
      <c r="I680" s="5" t="n">
        <v>0</v>
      </c>
      <c r="J680" s="5" t="n">
        <v>6.147</v>
      </c>
      <c r="K680" s="5" t="n">
        <v>0</v>
      </c>
      <c r="L680" s="5" t="n">
        <v>1</v>
      </c>
      <c r="M680" s="5" t="n">
        <v>7.886</v>
      </c>
      <c r="N680" s="5" t="n">
        <v>3.857</v>
      </c>
      <c r="O680" s="5" t="n">
        <v>0</v>
      </c>
      <c r="P680" s="5" t="n">
        <v>7.886</v>
      </c>
      <c r="Q680" s="5" t="n">
        <v>0</v>
      </c>
      <c r="R680" s="5" t="n">
        <v>1</v>
      </c>
      <c r="S680" s="5" t="n">
        <v>12.575</v>
      </c>
      <c r="T680" s="5" t="n">
        <v>7.714</v>
      </c>
      <c r="U680" s="5" t="n">
        <v>0.251</v>
      </c>
      <c r="V680" s="5" t="n">
        <v>14.839</v>
      </c>
      <c r="W680" s="5" t="n">
        <v>0.18</v>
      </c>
      <c r="X680" s="5" t="n">
        <v>1</v>
      </c>
      <c r="Y680" s="5" t="n">
        <v>5.452</v>
      </c>
      <c r="Z680" s="5" t="n">
        <v>0.401</v>
      </c>
      <c r="AA680" s="5" t="n">
        <v>0</v>
      </c>
      <c r="AB680" s="5" t="n">
        <v>5.452</v>
      </c>
      <c r="AC680" s="5" t="n">
        <v>0</v>
      </c>
      <c r="AD680" s="5" t="n">
        <v>1</v>
      </c>
      <c r="AE680" s="5" t="n">
        <v>6.095</v>
      </c>
      <c r="AF680" s="5" t="n">
        <v>0.824</v>
      </c>
      <c r="AG680" s="5" t="n">
        <v>0</v>
      </c>
      <c r="AH680" s="5" t="n">
        <v>6.095</v>
      </c>
      <c r="AI680" s="5" t="n">
        <v>0</v>
      </c>
      <c r="AJ680" s="5" t="n">
        <v>1</v>
      </c>
      <c r="AK680" s="5" t="n">
        <v>9.952</v>
      </c>
      <c r="AL680" s="5" t="n">
        <v>3.697</v>
      </c>
      <c r="AM680" s="5" t="n">
        <v>0.198</v>
      </c>
      <c r="AN680" s="5" t="n">
        <v>11.743</v>
      </c>
      <c r="AO680" s="5" t="n">
        <v>0.18</v>
      </c>
      <c r="AP680" s="5" t="n">
        <v>1</v>
      </c>
      <c r="AQ680" s="5" t="n">
        <v>0.76</v>
      </c>
      <c r="AR680" s="5" t="n">
        <v>0.129</v>
      </c>
      <c r="AS680" s="5" t="n">
        <v>0.333</v>
      </c>
      <c r="AT680" s="5" t="n">
        <v>1.29</v>
      </c>
      <c r="AU680" s="5" t="n">
        <v>0.18</v>
      </c>
      <c r="AV680" s="5" t="n">
        <v>1</v>
      </c>
      <c r="AW680" s="5" t="n">
        <v>0.8110000000000001</v>
      </c>
      <c r="AX680" s="5" t="n">
        <v>0.129</v>
      </c>
      <c r="AY680" s="5" t="n">
        <v>0.242</v>
      </c>
      <c r="AZ680" s="5" t="n">
        <v>1.243</v>
      </c>
      <c r="BA680" s="5" t="n">
        <v>0.18</v>
      </c>
      <c r="BB680" s="5" t="n">
        <v>1</v>
      </c>
      <c r="BC680" s="5" t="n">
        <v>0.535</v>
      </c>
      <c r="BD680" s="5" t="n">
        <v>0.129</v>
      </c>
      <c r="BE680" s="5" t="n">
        <v>0</v>
      </c>
      <c r="BF680" s="5" t="n">
        <v>0.631</v>
      </c>
      <c r="BG680" s="5" t="n">
        <v>0.18</v>
      </c>
      <c r="BH680" s="5" t="n">
        <v>1</v>
      </c>
      <c r="BI680" s="5" t="n">
        <v>0.579</v>
      </c>
      <c r="BJ680" s="5" t="n">
        <v>0.129</v>
      </c>
      <c r="BK680" s="5" t="n">
        <v>-0.006</v>
      </c>
      <c r="BL680" s="5" t="n">
        <v>0.676</v>
      </c>
      <c r="BM680" s="5" t="n">
        <v>0.18</v>
      </c>
      <c r="BN680" s="5" t="n">
        <v>1</v>
      </c>
      <c r="BO680" s="5" t="n">
        <v>0</v>
      </c>
      <c r="BP680" s="5" t="n">
        <v>0</v>
      </c>
      <c r="BQ680" s="5" t="n">
        <v>0.13</v>
      </c>
      <c r="BR680" s="5" t="n">
        <v>0</v>
      </c>
      <c r="BS680" s="5" t="n">
        <v>0.667</v>
      </c>
      <c r="BT680" s="5" t="n">
        <v>0</v>
      </c>
      <c r="BU680" s="5" t="n">
        <v>0</v>
      </c>
      <c r="BV680" s="5" t="n">
        <v>0.192</v>
      </c>
      <c r="BW680" s="5" t="n">
        <v>0.18</v>
      </c>
      <c r="BX680" s="5" t="n">
        <v>0.833</v>
      </c>
      <c r="BY680" s="5" t="n">
        <v>13.254</v>
      </c>
      <c r="BZ680" s="5" t="n">
        <v>0</v>
      </c>
      <c r="CA680" s="5" t="n">
        <v>13.254</v>
      </c>
      <c r="CB680" s="5" t="n">
        <v>0</v>
      </c>
      <c r="CC680" s="5" t="n">
        <v>83.248</v>
      </c>
      <c r="CD680" s="5" t="n">
        <v>7.95</v>
      </c>
      <c r="CE680" s="5" t="n">
        <v>18.835</v>
      </c>
      <c r="CF680" s="5" t="n">
        <v>120.458</v>
      </c>
      <c r="CG680" s="5" t="n">
        <v>0.18</v>
      </c>
      <c r="CH680" s="5" t="n">
        <v>1</v>
      </c>
      <c r="CI680" s="5" t="n">
        <v>0</v>
      </c>
      <c r="CJ680" s="5" t="n">
        <v>0</v>
      </c>
      <c r="CK680" s="5" t="n">
        <v>0</v>
      </c>
      <c r="CL680" s="5" t="n">
        <v>0</v>
      </c>
      <c r="CM680" s="5" t="n">
        <v>0</v>
      </c>
      <c r="CN680" s="5" t="n">
        <v>0</v>
      </c>
      <c r="CO680" s="5" t="n">
        <v>0</v>
      </c>
      <c r="CP680" s="5" t="n">
        <v>0</v>
      </c>
      <c r="CQ680" s="5" t="n">
        <v>1.348</v>
      </c>
      <c r="CR680" s="5" t="n">
        <v>1</v>
      </c>
      <c r="CS680" s="5" t="n">
        <v>4.809</v>
      </c>
      <c r="CT680" s="5" t="n">
        <v>4.861</v>
      </c>
      <c r="CU680" s="5" t="n">
        <v>11.622</v>
      </c>
    </row>
    <row r="681">
      <c r="A681" s="5" t="inlineStr">
        <is>
          <t>SEN2024</t>
        </is>
      </c>
      <c r="B681" s="5" t="inlineStr">
        <is>
          <t>SEN</t>
        </is>
      </c>
      <c r="C681" s="5" t="inlineStr">
        <is>
          <t>SEN</t>
        </is>
      </c>
      <c r="D681" s="5" t="inlineStr">
        <is>
          <t>Senegal</t>
        </is>
      </c>
      <c r="E681" s="5" t="n">
        <v>2024</v>
      </c>
      <c r="F681" s="5" t="n">
        <v>0.18</v>
      </c>
      <c r="G681" s="5" t="n">
        <v>5.575</v>
      </c>
      <c r="H681" s="5" t="n">
        <v>1.324</v>
      </c>
      <c r="I681" s="5" t="n">
        <v>0</v>
      </c>
      <c r="J681" s="5" t="n">
        <v>5.575</v>
      </c>
      <c r="K681" s="5" t="n">
        <v>0</v>
      </c>
      <c r="L681" s="5" t="n">
        <v>1</v>
      </c>
      <c r="M681" s="5" t="n">
        <v>7.124</v>
      </c>
      <c r="N681" s="5" t="n">
        <v>3.971</v>
      </c>
      <c r="O681" s="5" t="n">
        <v>0</v>
      </c>
      <c r="P681" s="5" t="n">
        <v>7.124</v>
      </c>
      <c r="Q681" s="5" t="n">
        <v>0</v>
      </c>
      <c r="R681" s="5" t="n">
        <v>1</v>
      </c>
      <c r="S681" s="5" t="n">
        <v>12.193</v>
      </c>
      <c r="T681" s="5" t="n">
        <v>7.942</v>
      </c>
      <c r="U681" s="5" t="n">
        <v>0.299</v>
      </c>
      <c r="V681" s="5" t="n">
        <v>14.388</v>
      </c>
      <c r="W681" s="5" t="n">
        <v>0.18</v>
      </c>
      <c r="X681" s="5" t="n">
        <v>1</v>
      </c>
      <c r="Y681" s="5" t="n">
        <v>5.613</v>
      </c>
      <c r="Z681" s="5" t="n">
        <v>0.413</v>
      </c>
      <c r="AA681" s="5" t="n">
        <v>0</v>
      </c>
      <c r="AB681" s="5" t="n">
        <v>5.613</v>
      </c>
      <c r="AC681" s="5" t="n">
        <v>0</v>
      </c>
      <c r="AD681" s="5" t="n">
        <v>1</v>
      </c>
      <c r="AE681" s="5" t="n">
        <v>6.274</v>
      </c>
      <c r="AF681" s="5" t="n">
        <v>0.848</v>
      </c>
      <c r="AG681" s="5" t="n">
        <v>0</v>
      </c>
      <c r="AH681" s="5" t="n">
        <v>6.274</v>
      </c>
      <c r="AI681" s="5" t="n">
        <v>0</v>
      </c>
      <c r="AJ681" s="5" t="n">
        <v>1</v>
      </c>
      <c r="AK681" s="5" t="n">
        <v>10.245</v>
      </c>
      <c r="AL681" s="5" t="n">
        <v>3.806</v>
      </c>
      <c r="AM681" s="5" t="n">
        <v>0.251</v>
      </c>
      <c r="AN681" s="5" t="n">
        <v>12.089</v>
      </c>
      <c r="AO681" s="5" t="n">
        <v>0.18</v>
      </c>
      <c r="AP681" s="5" t="n">
        <v>1</v>
      </c>
      <c r="AQ681" s="5" t="n">
        <v>0.724</v>
      </c>
      <c r="AR681" s="5" t="n">
        <v>0.132</v>
      </c>
      <c r="AS681" s="5" t="n">
        <v>-0.022</v>
      </c>
      <c r="AT681" s="5" t="n">
        <v>0.829</v>
      </c>
      <c r="AU681" s="5" t="n">
        <v>0.18</v>
      </c>
      <c r="AV681" s="5" t="n">
        <v>1</v>
      </c>
      <c r="AW681" s="5" t="n">
        <v>0.75</v>
      </c>
      <c r="AX681" s="5" t="n">
        <v>0.132</v>
      </c>
      <c r="AY681" s="5" t="n">
        <v>0.304</v>
      </c>
      <c r="AZ681" s="5" t="n">
        <v>1.244</v>
      </c>
      <c r="BA681" s="5" t="n">
        <v>0.18</v>
      </c>
      <c r="BB681" s="5" t="n">
        <v>1</v>
      </c>
      <c r="BC681" s="5" t="n">
        <v>0.513</v>
      </c>
      <c r="BD681" s="5" t="n">
        <v>0.132</v>
      </c>
      <c r="BE681" s="5" t="n">
        <v>0.022</v>
      </c>
      <c r="BF681" s="5" t="n">
        <v>0.631</v>
      </c>
      <c r="BG681" s="5" t="n">
        <v>0.18</v>
      </c>
      <c r="BH681" s="5" t="n">
        <v>1</v>
      </c>
      <c r="BI681" s="5" t="n">
        <v>0.591</v>
      </c>
      <c r="BJ681" s="5" t="n">
        <v>0.132</v>
      </c>
      <c r="BK681" s="5" t="n">
        <v>-0.017</v>
      </c>
      <c r="BL681" s="5" t="n">
        <v>0.677</v>
      </c>
      <c r="BM681" s="5" t="n">
        <v>0.18</v>
      </c>
      <c r="BN681" s="5" t="n">
        <v>1</v>
      </c>
      <c r="BO681" s="5" t="n">
        <v>0</v>
      </c>
      <c r="BP681" s="5" t="n">
        <v>0</v>
      </c>
      <c r="BQ681" s="5" t="n">
        <v>0.164</v>
      </c>
      <c r="BR681" s="5" t="n">
        <v>0</v>
      </c>
      <c r="BS681" s="5" t="n">
        <v>0.667</v>
      </c>
      <c r="BT681" s="5" t="n">
        <v>0</v>
      </c>
      <c r="BU681" s="5" t="n">
        <v>0</v>
      </c>
      <c r="BV681" s="5" t="n">
        <v>0.204</v>
      </c>
      <c r="BW681" s="5" t="n">
        <v>0.18</v>
      </c>
      <c r="BX681" s="5" t="n">
        <v>0.833</v>
      </c>
      <c r="BY681" s="5" t="n">
        <v>13.646</v>
      </c>
      <c r="BZ681" s="5" t="n">
        <v>0</v>
      </c>
      <c r="CA681" s="5" t="n">
        <v>13.646</v>
      </c>
      <c r="CB681" s="5" t="n">
        <v>0</v>
      </c>
      <c r="CC681" s="5" t="n">
        <v>82.58799999999999</v>
      </c>
      <c r="CD681" s="5" t="n">
        <v>7.95</v>
      </c>
      <c r="CE681" s="5" t="n">
        <v>22.803</v>
      </c>
      <c r="CF681" s="5" t="n">
        <v>121.385</v>
      </c>
      <c r="CG681" s="5" t="n">
        <v>0.18</v>
      </c>
      <c r="CH681" s="5" t="n">
        <v>1</v>
      </c>
      <c r="CI681" s="5" t="n">
        <v>0</v>
      </c>
      <c r="CJ681" s="5" t="n">
        <v>0</v>
      </c>
      <c r="CK681" s="5" t="n">
        <v>0</v>
      </c>
      <c r="CL681" s="5" t="n">
        <v>0</v>
      </c>
      <c r="CM681" s="5" t="n">
        <v>0</v>
      </c>
      <c r="CN681" s="5" t="n">
        <v>0</v>
      </c>
      <c r="CO681" s="5" t="n">
        <v>0</v>
      </c>
      <c r="CP681" s="5" t="n">
        <v>0</v>
      </c>
      <c r="CQ681" s="5" t="n">
        <v>1.387</v>
      </c>
      <c r="CR681" s="5" t="n">
        <v>1</v>
      </c>
      <c r="CS681" s="5" t="n">
        <v>4.951</v>
      </c>
      <c r="CT681" s="5" t="n">
        <v>4.251</v>
      </c>
      <c r="CU681" s="5" t="n">
        <v>10.168</v>
      </c>
    </row>
    <row r="682">
      <c r="A682" s="5" t="inlineStr">
        <is>
          <t>SRB2021</t>
        </is>
      </c>
      <c r="B682" s="5" t="inlineStr">
        <is>
          <t>SRB</t>
        </is>
      </c>
      <c r="C682" s="5" t="inlineStr">
        <is>
          <t>SRB</t>
        </is>
      </c>
      <c r="D682" s="5" t="inlineStr">
        <is>
          <t>Serbia</t>
        </is>
      </c>
      <c r="E682" s="5" t="n">
        <v>2021</v>
      </c>
      <c r="F682" s="5" t="n">
        <v>0.2</v>
      </c>
      <c r="G682" s="5" t="n">
        <v>2.135</v>
      </c>
      <c r="H682" s="5" t="n">
        <v>0.627</v>
      </c>
      <c r="I682" s="5" t="n">
        <v>0.004</v>
      </c>
      <c r="J682" s="5" t="n">
        <v>2.14</v>
      </c>
      <c r="K682" s="5" t="n">
        <v>0</v>
      </c>
      <c r="L682" s="5" t="n">
        <v>1</v>
      </c>
      <c r="M682" s="5" t="n">
        <v>3.401</v>
      </c>
      <c r="N682" s="5" t="n">
        <v>1.881</v>
      </c>
      <c r="O682" s="5" t="n">
        <v>0.004</v>
      </c>
      <c r="P682" s="5" t="n">
        <v>3.405</v>
      </c>
      <c r="Q682" s="5" t="n">
        <v>0</v>
      </c>
      <c r="R682" s="5" t="n">
        <v>1</v>
      </c>
      <c r="S682" s="5" t="n">
        <v>6.051</v>
      </c>
      <c r="T682" s="5" t="n">
        <v>3.75</v>
      </c>
      <c r="U682" s="5" t="n">
        <v>0.004</v>
      </c>
      <c r="V682" s="5" t="n">
        <v>7.267</v>
      </c>
      <c r="W682" s="5" t="n">
        <v>0.2</v>
      </c>
      <c r="X682" s="5" t="n">
        <v>1</v>
      </c>
      <c r="Y682" s="5" t="n">
        <v>19.743</v>
      </c>
      <c r="Z682" s="5" t="n">
        <v>2.181</v>
      </c>
      <c r="AA682" s="5" t="n">
        <v>-9.276999999999999</v>
      </c>
      <c r="AB682" s="5" t="n">
        <v>10.466</v>
      </c>
      <c r="AC682" s="5" t="n">
        <v>0</v>
      </c>
      <c r="AD682" s="5" t="n">
        <v>1</v>
      </c>
      <c r="AE682" s="5" t="n">
        <v>19.7</v>
      </c>
      <c r="AF682" s="5" t="n">
        <v>3.877</v>
      </c>
      <c r="AG682" s="5" t="n">
        <v>-9.234</v>
      </c>
      <c r="AH682" s="5" t="n">
        <v>10.466</v>
      </c>
      <c r="AI682" s="5" t="n">
        <v>0</v>
      </c>
      <c r="AJ682" s="5" t="n">
        <v>1</v>
      </c>
      <c r="AK682" s="5" t="n">
        <v>23.335</v>
      </c>
      <c r="AL682" s="5" t="n">
        <v>11.453</v>
      </c>
      <c r="AM682" s="5" t="n">
        <v>-14.036</v>
      </c>
      <c r="AN682" s="5" t="n">
        <v>11.159</v>
      </c>
      <c r="AO682" s="5" t="n">
        <v>0</v>
      </c>
      <c r="AP682" s="5" t="n">
        <v>0</v>
      </c>
      <c r="AQ682" s="5" t="n">
        <v>0.619</v>
      </c>
      <c r="AR682" s="5" t="n">
        <v>0.114</v>
      </c>
      <c r="AS682" s="5" t="n">
        <v>0.655</v>
      </c>
      <c r="AT682" s="5" t="n">
        <v>1.529</v>
      </c>
      <c r="AU682" s="5" t="n">
        <v>0.2</v>
      </c>
      <c r="AV682" s="5" t="n">
        <v>1</v>
      </c>
      <c r="AW682" s="5" t="n">
        <v>0.599</v>
      </c>
      <c r="AX682" s="5" t="n">
        <v>0.114</v>
      </c>
      <c r="AY682" s="5" t="n">
        <v>0.716</v>
      </c>
      <c r="AZ682" s="5" t="n">
        <v>1.579</v>
      </c>
      <c r="BA682" s="5" t="n">
        <v>0.2</v>
      </c>
      <c r="BB682" s="5" t="n">
        <v>1</v>
      </c>
      <c r="BC682" s="5" t="n">
        <v>0.439</v>
      </c>
      <c r="BD682" s="5" t="n">
        <v>0.114</v>
      </c>
      <c r="BE682" s="5" t="n">
        <v>0.271</v>
      </c>
      <c r="BF682" s="5" t="n">
        <v>0.852</v>
      </c>
      <c r="BG682" s="5" t="n">
        <v>0.2</v>
      </c>
      <c r="BH682" s="5" t="n">
        <v>1</v>
      </c>
      <c r="BI682" s="5" t="n">
        <v>0.505</v>
      </c>
      <c r="BJ682" s="5" t="n">
        <v>0.114</v>
      </c>
      <c r="BK682" s="5" t="n">
        <v>0</v>
      </c>
      <c r="BL682" s="5" t="n">
        <v>0.606</v>
      </c>
      <c r="BM682" s="5" t="n">
        <v>0.2</v>
      </c>
      <c r="BN682" s="5" t="n">
        <v>1</v>
      </c>
      <c r="BO682" s="5" t="n">
        <v>0</v>
      </c>
      <c r="BP682" s="5" t="n">
        <v>0.01</v>
      </c>
      <c r="BQ682" s="5" t="n">
        <v>0.08599999999999999</v>
      </c>
      <c r="BR682" s="5" t="n">
        <v>0</v>
      </c>
      <c r="BS682" s="5" t="n">
        <v>1</v>
      </c>
      <c r="BT682" s="5" t="n">
        <v>0</v>
      </c>
      <c r="BU682" s="5" t="n">
        <v>0.01</v>
      </c>
      <c r="BV682" s="5" t="n">
        <v>0.095</v>
      </c>
      <c r="BW682" s="5" t="n">
        <v>0.2</v>
      </c>
      <c r="BX682" s="5" t="n">
        <v>1</v>
      </c>
      <c r="BY682" s="5" t="n">
        <v>11.787</v>
      </c>
      <c r="BZ682" s="5" t="n">
        <v>0</v>
      </c>
      <c r="CA682" s="5" t="n">
        <v>11.787</v>
      </c>
      <c r="CB682" s="5" t="n">
        <v>0</v>
      </c>
      <c r="CC682" s="5" t="n">
        <v>78.125</v>
      </c>
      <c r="CD682" s="5" t="n">
        <v>7.95</v>
      </c>
      <c r="CE682" s="5" t="n">
        <v>0</v>
      </c>
      <c r="CF682" s="5" t="n">
        <v>93.75</v>
      </c>
      <c r="CG682" s="5" t="n">
        <v>0.2</v>
      </c>
      <c r="CH682" s="5" t="n">
        <v>1</v>
      </c>
      <c r="CI682" s="5" t="n">
        <v>0</v>
      </c>
      <c r="CJ682" s="5" t="n">
        <v>0</v>
      </c>
      <c r="CK682" s="5" t="n">
        <v>0</v>
      </c>
      <c r="CL682" s="5" t="n">
        <v>0</v>
      </c>
      <c r="CM682" s="5" t="n">
        <v>0</v>
      </c>
      <c r="CN682" s="5" t="n">
        <v>0</v>
      </c>
      <c r="CO682" s="5" t="n">
        <v>0</v>
      </c>
      <c r="CP682" s="5" t="n">
        <v>0.903</v>
      </c>
      <c r="CQ682" s="5" t="n">
        <v>1.198</v>
      </c>
      <c r="CR682" s="5" t="n">
        <v>0</v>
      </c>
      <c r="CS682" s="5" t="n">
        <v>4.776</v>
      </c>
      <c r="CT682" s="5" t="n">
        <v>4.41</v>
      </c>
      <c r="CU682" s="5" t="n">
        <v>15.162</v>
      </c>
    </row>
    <row r="683">
      <c r="A683" s="5" t="inlineStr">
        <is>
          <t>SRB2022</t>
        </is>
      </c>
      <c r="B683" s="5" t="inlineStr">
        <is>
          <t>SRB</t>
        </is>
      </c>
      <c r="C683" s="5" t="inlineStr">
        <is>
          <t>SRB</t>
        </is>
      </c>
      <c r="D683" s="5" t="inlineStr">
        <is>
          <t>Serbia</t>
        </is>
      </c>
      <c r="E683" s="5" t="n">
        <v>2022</v>
      </c>
      <c r="F683" s="5" t="n">
        <v>0.2</v>
      </c>
      <c r="G683" s="5" t="n">
        <v>2.63</v>
      </c>
      <c r="H683" s="5" t="n">
        <v>0.703</v>
      </c>
      <c r="I683" s="5" t="n">
        <v>0.008</v>
      </c>
      <c r="J683" s="5" t="n">
        <v>2.638</v>
      </c>
      <c r="K683" s="5" t="n">
        <v>0</v>
      </c>
      <c r="L683" s="5" t="n">
        <v>1</v>
      </c>
      <c r="M683" s="5" t="n">
        <v>4.069</v>
      </c>
      <c r="N683" s="5" t="n">
        <v>2.11</v>
      </c>
      <c r="O683" s="5" t="n">
        <v>0.008</v>
      </c>
      <c r="P683" s="5" t="n">
        <v>4.078</v>
      </c>
      <c r="Q683" s="5" t="n">
        <v>0</v>
      </c>
      <c r="R683" s="5" t="n">
        <v>1</v>
      </c>
      <c r="S683" s="5" t="n">
        <v>6.928</v>
      </c>
      <c r="T683" s="5" t="n">
        <v>3.393</v>
      </c>
      <c r="U683" s="5" t="n">
        <v>0.111</v>
      </c>
      <c r="V683" s="5" t="n">
        <v>8.323</v>
      </c>
      <c r="W683" s="5" t="n">
        <v>0.2</v>
      </c>
      <c r="X683" s="5" t="n">
        <v>1</v>
      </c>
      <c r="Y683" s="5" t="n">
        <v>35.999</v>
      </c>
      <c r="Z683" s="5" t="n">
        <v>3.776</v>
      </c>
      <c r="AA683" s="5" t="n">
        <v>-24.578</v>
      </c>
      <c r="AB683" s="5" t="n">
        <v>11.42</v>
      </c>
      <c r="AC683" s="5" t="n">
        <v>0</v>
      </c>
      <c r="AD683" s="5" t="n">
        <v>1</v>
      </c>
      <c r="AE683" s="5" t="n">
        <v>36.046</v>
      </c>
      <c r="AF683" s="5" t="n">
        <v>6.682</v>
      </c>
      <c r="AG683" s="5" t="n">
        <v>-24.626</v>
      </c>
      <c r="AH683" s="5" t="n">
        <v>11.42</v>
      </c>
      <c r="AI683" s="5" t="n">
        <v>0</v>
      </c>
      <c r="AJ683" s="5" t="n">
        <v>1</v>
      </c>
      <c r="AK683" s="5" t="n">
        <v>40.23</v>
      </c>
      <c r="AL683" s="5" t="n">
        <v>19.211</v>
      </c>
      <c r="AM683" s="5" t="n">
        <v>-32.028</v>
      </c>
      <c r="AN683" s="5" t="n">
        <v>9.842000000000001</v>
      </c>
      <c r="AO683" s="5" t="n">
        <v>0</v>
      </c>
      <c r="AP683" s="5" t="n">
        <v>0</v>
      </c>
      <c r="AQ683" s="5" t="n">
        <v>0.861</v>
      </c>
      <c r="AR683" s="5" t="n">
        <v>0.123</v>
      </c>
      <c r="AS683" s="5" t="n">
        <v>0.425</v>
      </c>
      <c r="AT683" s="5" t="n">
        <v>1.543</v>
      </c>
      <c r="AU683" s="5" t="n">
        <v>0.2</v>
      </c>
      <c r="AV683" s="5" t="n">
        <v>1</v>
      </c>
      <c r="AW683" s="5" t="n">
        <v>0.986</v>
      </c>
      <c r="AX683" s="5" t="n">
        <v>0.123</v>
      </c>
      <c r="AY683" s="5" t="n">
        <v>0.437</v>
      </c>
      <c r="AZ683" s="5" t="n">
        <v>1.707</v>
      </c>
      <c r="BA683" s="5" t="n">
        <v>0.2</v>
      </c>
      <c r="BB683" s="5" t="n">
        <v>1</v>
      </c>
      <c r="BC683" s="5" t="n">
        <v>0.598</v>
      </c>
      <c r="BD683" s="5" t="n">
        <v>0.123</v>
      </c>
      <c r="BE683" s="5" t="n">
        <v>0.17</v>
      </c>
      <c r="BF683" s="5" t="n">
        <v>0.921</v>
      </c>
      <c r="BG683" s="5" t="n">
        <v>0.2</v>
      </c>
      <c r="BH683" s="5" t="n">
        <v>1</v>
      </c>
      <c r="BI683" s="5" t="n">
        <v>0.612</v>
      </c>
      <c r="BJ683" s="5" t="n">
        <v>0.123</v>
      </c>
      <c r="BK683" s="5" t="n">
        <v>0.008999999999999999</v>
      </c>
      <c r="BL683" s="5" t="n">
        <v>0.735</v>
      </c>
      <c r="BM683" s="5" t="n">
        <v>0.2</v>
      </c>
      <c r="BN683" s="5" t="n">
        <v>1</v>
      </c>
      <c r="BO683" s="5" t="n">
        <v>0</v>
      </c>
      <c r="BP683" s="5" t="n">
        <v>0.012</v>
      </c>
      <c r="BQ683" s="5" t="n">
        <v>0.093</v>
      </c>
      <c r="BR683" s="5" t="n">
        <v>0</v>
      </c>
      <c r="BS683" s="5" t="n">
        <v>1</v>
      </c>
      <c r="BT683" s="5" t="n">
        <v>0</v>
      </c>
      <c r="BU683" s="5" t="n">
        <v>0.01</v>
      </c>
      <c r="BV683" s="5" t="n">
        <v>0.08799999999999999</v>
      </c>
      <c r="BW683" s="5" t="n">
        <v>0.2</v>
      </c>
      <c r="BX683" s="5" t="n">
        <v>1</v>
      </c>
      <c r="BY683" s="5" t="n">
        <v>12.729</v>
      </c>
      <c r="BZ683" s="5" t="n">
        <v>0</v>
      </c>
      <c r="CA683" s="5" t="n">
        <v>12.729</v>
      </c>
      <c r="CB683" s="5" t="n">
        <v>0</v>
      </c>
      <c r="CC683" s="5" t="n">
        <v>97.90000000000001</v>
      </c>
      <c r="CD683" s="5" t="n">
        <v>7.95</v>
      </c>
      <c r="CE683" s="5" t="n">
        <v>1.449</v>
      </c>
      <c r="CF683" s="5" t="n">
        <v>117.48</v>
      </c>
      <c r="CG683" s="5" t="n">
        <v>0.2</v>
      </c>
      <c r="CH683" s="5" t="n">
        <v>1</v>
      </c>
      <c r="CI683" s="5" t="n">
        <v>0</v>
      </c>
      <c r="CJ683" s="5" t="n">
        <v>0</v>
      </c>
      <c r="CK683" s="5" t="n">
        <v>0</v>
      </c>
      <c r="CL683" s="5" t="n">
        <v>0</v>
      </c>
      <c r="CM683" s="5" t="n">
        <v>0</v>
      </c>
      <c r="CN683" s="5" t="n">
        <v>0</v>
      </c>
      <c r="CO683" s="5" t="n">
        <v>0</v>
      </c>
      <c r="CP683" s="5" t="n">
        <v>0.861</v>
      </c>
      <c r="CQ683" s="5" t="n">
        <v>1.294</v>
      </c>
      <c r="CR683" s="5" t="n">
        <v>0</v>
      </c>
      <c r="CS683" s="5" t="n">
        <v>5.158</v>
      </c>
      <c r="CT683" s="5" t="n">
        <v>5.842</v>
      </c>
      <c r="CU683" s="5" t="n">
        <v>31.326</v>
      </c>
    </row>
    <row r="684">
      <c r="A684" s="5" t="inlineStr">
        <is>
          <t>SRB2023</t>
        </is>
      </c>
      <c r="B684" s="5" t="inlineStr">
        <is>
          <t>SRB</t>
        </is>
      </c>
      <c r="C684" s="5" t="inlineStr">
        <is>
          <t>SRB</t>
        </is>
      </c>
      <c r="D684" s="5" t="inlineStr">
        <is>
          <t>Serbia</t>
        </is>
      </c>
      <c r="E684" s="5" t="n">
        <v>2023</v>
      </c>
      <c r="F684" s="5" t="n">
        <v>0.2</v>
      </c>
      <c r="G684" s="5" t="n">
        <v>2.484</v>
      </c>
      <c r="H684" s="5" t="n">
        <v>0.758</v>
      </c>
      <c r="I684" s="5" t="n">
        <v>0.006</v>
      </c>
      <c r="J684" s="5" t="n">
        <v>2.491</v>
      </c>
      <c r="K684" s="5" t="n">
        <v>0</v>
      </c>
      <c r="L684" s="5" t="n">
        <v>1</v>
      </c>
      <c r="M684" s="5" t="n">
        <v>4.101</v>
      </c>
      <c r="N684" s="5" t="n">
        <v>2.274</v>
      </c>
      <c r="O684" s="5" t="n">
        <v>0.007</v>
      </c>
      <c r="P684" s="5" t="n">
        <v>4.108</v>
      </c>
      <c r="Q684" s="5" t="n">
        <v>0</v>
      </c>
      <c r="R684" s="5" t="n">
        <v>1</v>
      </c>
      <c r="S684" s="5" t="n">
        <v>7.055</v>
      </c>
      <c r="T684" s="5" t="n">
        <v>4.424</v>
      </c>
      <c r="U684" s="5" t="n">
        <v>0.163</v>
      </c>
      <c r="V684" s="5" t="n">
        <v>8.474</v>
      </c>
      <c r="W684" s="5" t="n">
        <v>0.2</v>
      </c>
      <c r="X684" s="5" t="n">
        <v>1</v>
      </c>
      <c r="Y684" s="5" t="n">
        <v>16.346</v>
      </c>
      <c r="Z684" s="5" t="n">
        <v>1.831</v>
      </c>
      <c r="AA684" s="5" t="n">
        <v>-1.576</v>
      </c>
      <c r="AB684" s="5" t="n">
        <v>14.77</v>
      </c>
      <c r="AC684" s="5" t="n">
        <v>0</v>
      </c>
      <c r="AD684" s="5" t="n">
        <v>1</v>
      </c>
      <c r="AE684" s="5" t="n">
        <v>16.445</v>
      </c>
      <c r="AF684" s="5" t="n">
        <v>3.275</v>
      </c>
      <c r="AG684" s="5" t="n">
        <v>-1.675</v>
      </c>
      <c r="AH684" s="5" t="n">
        <v>14.77</v>
      </c>
      <c r="AI684" s="5" t="n">
        <v>0</v>
      </c>
      <c r="AJ684" s="5" t="n">
        <v>1</v>
      </c>
      <c r="AK684" s="5" t="n">
        <v>20.934</v>
      </c>
      <c r="AL684" s="5" t="n">
        <v>10.37</v>
      </c>
      <c r="AM684" s="5" t="n">
        <v>-9.712</v>
      </c>
      <c r="AN684" s="5" t="n">
        <v>13.467</v>
      </c>
      <c r="AO684" s="5" t="n">
        <v>0</v>
      </c>
      <c r="AP684" s="5" t="n">
        <v>0</v>
      </c>
      <c r="AQ684" s="5" t="n">
        <v>0.76</v>
      </c>
      <c r="AR684" s="5" t="n">
        <v>0.129</v>
      </c>
      <c r="AS684" s="5" t="n">
        <v>0.606</v>
      </c>
      <c r="AT684" s="5" t="n">
        <v>1.64</v>
      </c>
      <c r="AU684" s="5" t="n">
        <v>0.2</v>
      </c>
      <c r="AV684" s="5" t="n">
        <v>1</v>
      </c>
      <c r="AW684" s="5" t="n">
        <v>0.8110000000000001</v>
      </c>
      <c r="AX684" s="5" t="n">
        <v>0.129</v>
      </c>
      <c r="AY684" s="5" t="n">
        <v>0.651</v>
      </c>
      <c r="AZ684" s="5" t="n">
        <v>1.755</v>
      </c>
      <c r="BA684" s="5" t="n">
        <v>0.2</v>
      </c>
      <c r="BB684" s="5" t="n">
        <v>1</v>
      </c>
      <c r="BC684" s="5" t="n">
        <v>0.535</v>
      </c>
      <c r="BD684" s="5" t="n">
        <v>0.129</v>
      </c>
      <c r="BE684" s="5" t="n">
        <v>0.199</v>
      </c>
      <c r="BF684" s="5" t="n">
        <v>0.881</v>
      </c>
      <c r="BG684" s="5" t="n">
        <v>0.2</v>
      </c>
      <c r="BH684" s="5" t="n">
        <v>1</v>
      </c>
      <c r="BI684" s="5" t="n">
        <v>0.579</v>
      </c>
      <c r="BJ684" s="5" t="n">
        <v>0.129</v>
      </c>
      <c r="BK684" s="5" t="n">
        <v>0.013</v>
      </c>
      <c r="BL684" s="5" t="n">
        <v>0.695</v>
      </c>
      <c r="BM684" s="5" t="n">
        <v>0.2</v>
      </c>
      <c r="BN684" s="5" t="n">
        <v>1</v>
      </c>
      <c r="BO684" s="5" t="n">
        <v>0</v>
      </c>
      <c r="BP684" s="5" t="n">
        <v>0.018</v>
      </c>
      <c r="BQ684" s="5" t="n">
        <v>0.147</v>
      </c>
      <c r="BR684" s="5" t="n">
        <v>0</v>
      </c>
      <c r="BS684" s="5" t="n">
        <v>1</v>
      </c>
      <c r="BT684" s="5" t="n">
        <v>0</v>
      </c>
      <c r="BU684" s="5" t="n">
        <v>0.013</v>
      </c>
      <c r="BV684" s="5" t="n">
        <v>0.109</v>
      </c>
      <c r="BW684" s="5" t="n">
        <v>0.2</v>
      </c>
      <c r="BX684" s="5" t="n">
        <v>1</v>
      </c>
      <c r="BY684" s="5" t="n">
        <v>13.254</v>
      </c>
      <c r="BZ684" s="5" t="n">
        <v>0</v>
      </c>
      <c r="CA684" s="5" t="n">
        <v>13.254</v>
      </c>
      <c r="CB684" s="5" t="n">
        <v>0</v>
      </c>
      <c r="CC684" s="5" t="n">
        <v>83.248</v>
      </c>
      <c r="CD684" s="5" t="n">
        <v>7.95</v>
      </c>
      <c r="CE684" s="5" t="n">
        <v>1.843</v>
      </c>
      <c r="CF684" s="5" t="n">
        <v>99.898</v>
      </c>
      <c r="CG684" s="5" t="n">
        <v>0.2</v>
      </c>
      <c r="CH684" s="5" t="n">
        <v>1</v>
      </c>
      <c r="CI684" s="5" t="n">
        <v>0</v>
      </c>
      <c r="CJ684" s="5" t="n">
        <v>0</v>
      </c>
      <c r="CK684" s="5" t="n">
        <v>0</v>
      </c>
      <c r="CL684" s="5" t="n">
        <v>0</v>
      </c>
      <c r="CM684" s="5" t="n">
        <v>0</v>
      </c>
      <c r="CN684" s="5" t="n">
        <v>0</v>
      </c>
      <c r="CO684" s="5" t="n">
        <v>0</v>
      </c>
      <c r="CP684" s="5" t="n">
        <v>0.821</v>
      </c>
      <c r="CQ684" s="5" t="n">
        <v>1.348</v>
      </c>
      <c r="CR684" s="5" t="n">
        <v>0</v>
      </c>
      <c r="CS684" s="5" t="n">
        <v>5.37</v>
      </c>
      <c r="CT684" s="5" t="n">
        <v>3.466</v>
      </c>
      <c r="CU684" s="5" t="n">
        <v>11.622</v>
      </c>
    </row>
    <row r="685">
      <c r="A685" s="5" t="inlineStr">
        <is>
          <t>SRB2024</t>
        </is>
      </c>
      <c r="B685" s="5" t="inlineStr">
        <is>
          <t>SRB</t>
        </is>
      </c>
      <c r="C685" s="5" t="inlineStr">
        <is>
          <t>SRB</t>
        </is>
      </c>
      <c r="D685" s="5" t="inlineStr">
        <is>
          <t>Serbia</t>
        </is>
      </c>
      <c r="E685" s="5" t="n">
        <v>2024</v>
      </c>
      <c r="F685" s="5" t="n">
        <v>0.2</v>
      </c>
      <c r="G685" s="5" t="n">
        <v>2.461</v>
      </c>
      <c r="H685" s="5" t="n">
        <v>0.78</v>
      </c>
      <c r="I685" s="5" t="n">
        <v>0.005</v>
      </c>
      <c r="J685" s="5" t="n">
        <v>2.466</v>
      </c>
      <c r="K685" s="5" t="n">
        <v>0</v>
      </c>
      <c r="L685" s="5" t="n">
        <v>1</v>
      </c>
      <c r="M685" s="5" t="n">
        <v>4.044</v>
      </c>
      <c r="N685" s="5" t="n">
        <v>2.341</v>
      </c>
      <c r="O685" s="5" t="n">
        <v>0.006</v>
      </c>
      <c r="P685" s="5" t="n">
        <v>4.049</v>
      </c>
      <c r="Q685" s="5" t="n">
        <v>0</v>
      </c>
      <c r="R685" s="5" t="n">
        <v>1</v>
      </c>
      <c r="S685" s="5" t="n">
        <v>7.144</v>
      </c>
      <c r="T685" s="5" t="n">
        <v>4.729</v>
      </c>
      <c r="U685" s="5" t="n">
        <v>0.2</v>
      </c>
      <c r="V685" s="5" t="n">
        <v>8.579000000000001</v>
      </c>
      <c r="W685" s="5" t="n">
        <v>0.2</v>
      </c>
      <c r="X685" s="5" t="n">
        <v>1</v>
      </c>
      <c r="Y685" s="5" t="n">
        <v>14.922</v>
      </c>
      <c r="Z685" s="5" t="n">
        <v>1.884</v>
      </c>
      <c r="AA685" s="5" t="n">
        <v>0.505</v>
      </c>
      <c r="AB685" s="5" t="n">
        <v>15.427</v>
      </c>
      <c r="AC685" s="5" t="n">
        <v>0</v>
      </c>
      <c r="AD685" s="5" t="n">
        <v>1</v>
      </c>
      <c r="AE685" s="5" t="n">
        <v>14.922</v>
      </c>
      <c r="AF685" s="5" t="n">
        <v>3.269</v>
      </c>
      <c r="AG685" s="5" t="n">
        <v>0.505</v>
      </c>
      <c r="AH685" s="5" t="n">
        <v>15.427</v>
      </c>
      <c r="AI685" s="5" t="n">
        <v>0</v>
      </c>
      <c r="AJ685" s="5" t="n">
        <v>1</v>
      </c>
      <c r="AK685" s="5" t="n">
        <v>18.698</v>
      </c>
      <c r="AL685" s="5" t="n">
        <v>9.51</v>
      </c>
      <c r="AM685" s="5" t="n">
        <v>-6.417</v>
      </c>
      <c r="AN685" s="5" t="n">
        <v>14.737</v>
      </c>
      <c r="AO685" s="5" t="n">
        <v>0</v>
      </c>
      <c r="AP685" s="5" t="n">
        <v>0</v>
      </c>
      <c r="AQ685" s="5" t="n">
        <v>0.724</v>
      </c>
      <c r="AR685" s="5" t="n">
        <v>0.132</v>
      </c>
      <c r="AS685" s="5" t="n">
        <v>0.669</v>
      </c>
      <c r="AT685" s="5" t="n">
        <v>1.672</v>
      </c>
      <c r="AU685" s="5" t="n">
        <v>0.2</v>
      </c>
      <c r="AV685" s="5" t="n">
        <v>1</v>
      </c>
      <c r="AW685" s="5" t="n">
        <v>0.75</v>
      </c>
      <c r="AX685" s="5" t="n">
        <v>0.132</v>
      </c>
      <c r="AY685" s="5" t="n">
        <v>0.745</v>
      </c>
      <c r="AZ685" s="5" t="n">
        <v>1.794</v>
      </c>
      <c r="BA685" s="5" t="n">
        <v>0.2</v>
      </c>
      <c r="BB685" s="5" t="n">
        <v>1</v>
      </c>
      <c r="BC685" s="5" t="n">
        <v>0.513</v>
      </c>
      <c r="BD685" s="5" t="n">
        <v>0.132</v>
      </c>
      <c r="BE685" s="5" t="n">
        <v>0.216</v>
      </c>
      <c r="BF685" s="5" t="n">
        <v>0.875</v>
      </c>
      <c r="BG685" s="5" t="n">
        <v>0.2</v>
      </c>
      <c r="BH685" s="5" t="n">
        <v>1</v>
      </c>
      <c r="BI685" s="5" t="n">
        <v>0.591</v>
      </c>
      <c r="BJ685" s="5" t="n">
        <v>0.132</v>
      </c>
      <c r="BK685" s="5" t="n">
        <v>0.016</v>
      </c>
      <c r="BL685" s="5" t="n">
        <v>0.71</v>
      </c>
      <c r="BM685" s="5" t="n">
        <v>0.2</v>
      </c>
      <c r="BN685" s="5" t="n">
        <v>1</v>
      </c>
      <c r="BO685" s="5" t="n">
        <v>0</v>
      </c>
      <c r="BP685" s="5" t="n">
        <v>0.017</v>
      </c>
      <c r="BQ685" s="5" t="n">
        <v>0.145</v>
      </c>
      <c r="BR685" s="5" t="n">
        <v>0</v>
      </c>
      <c r="BS685" s="5" t="n">
        <v>1</v>
      </c>
      <c r="BT685" s="5" t="n">
        <v>0</v>
      </c>
      <c r="BU685" s="5" t="n">
        <v>0.014</v>
      </c>
      <c r="BV685" s="5" t="n">
        <v>0.119</v>
      </c>
      <c r="BW685" s="5" t="n">
        <v>0.2</v>
      </c>
      <c r="BX685" s="5" t="n">
        <v>1</v>
      </c>
      <c r="BY685" s="5" t="n">
        <v>13.646</v>
      </c>
      <c r="BZ685" s="5" t="n">
        <v>0</v>
      </c>
      <c r="CA685" s="5" t="n">
        <v>13.646</v>
      </c>
      <c r="CB685" s="5" t="n">
        <v>0</v>
      </c>
      <c r="CC685" s="5" t="n">
        <v>82.58799999999999</v>
      </c>
      <c r="CD685" s="5" t="n">
        <v>7.95</v>
      </c>
      <c r="CE685" s="5" t="n">
        <v>2.25</v>
      </c>
      <c r="CF685" s="5" t="n">
        <v>99.10599999999999</v>
      </c>
      <c r="CG685" s="5" t="n">
        <v>0.2</v>
      </c>
      <c r="CH685" s="5" t="n">
        <v>1</v>
      </c>
      <c r="CI685" s="5" t="n">
        <v>0</v>
      </c>
      <c r="CJ685" s="5" t="n">
        <v>0</v>
      </c>
      <c r="CK685" s="5" t="n">
        <v>0</v>
      </c>
      <c r="CL685" s="5" t="n">
        <v>0</v>
      </c>
      <c r="CM685" s="5" t="n">
        <v>0</v>
      </c>
      <c r="CN685" s="5" t="n">
        <v>0</v>
      </c>
      <c r="CO685" s="5" t="n">
        <v>0</v>
      </c>
      <c r="CP685" s="5" t="n">
        <v>0.821</v>
      </c>
      <c r="CQ685" s="5" t="n">
        <v>1.387</v>
      </c>
      <c r="CR685" s="5" t="n">
        <v>0</v>
      </c>
      <c r="CS685" s="5" t="n">
        <v>5.529</v>
      </c>
      <c r="CT685" s="5" t="n">
        <v>3.027</v>
      </c>
      <c r="CU685" s="5" t="n">
        <v>10.168</v>
      </c>
    </row>
    <row r="686">
      <c r="A686" s="5" t="inlineStr">
        <is>
          <t>SYC2021</t>
        </is>
      </c>
      <c r="B686" s="5" t="inlineStr">
        <is>
          <t>SYC</t>
        </is>
      </c>
      <c r="C686" s="5" t="inlineStr">
        <is>
          <t>SYC</t>
        </is>
      </c>
      <c r="D686" s="5" t="inlineStr">
        <is>
          <t>Seychelles</t>
        </is>
      </c>
      <c r="E686" s="5" t="n">
        <v>2021</v>
      </c>
      <c r="F686" s="5" t="n">
        <v>0.15</v>
      </c>
      <c r="G686" s="5" t="n">
        <v>5.897</v>
      </c>
      <c r="H686" s="5" t="n">
        <v>1.143</v>
      </c>
      <c r="I686" s="5" t="n">
        <v>0</v>
      </c>
      <c r="J686" s="5" t="n">
        <v>5.897</v>
      </c>
      <c r="K686" s="5" t="n">
        <v>0</v>
      </c>
      <c r="L686" s="5" t="n">
        <v>1</v>
      </c>
      <c r="M686" s="5" t="n">
        <v>7.964</v>
      </c>
      <c r="N686" s="5" t="n">
        <v>3.43</v>
      </c>
      <c r="O686" s="5" t="n">
        <v>0</v>
      </c>
      <c r="P686" s="5" t="n">
        <v>7.964</v>
      </c>
      <c r="Q686" s="5" t="n">
        <v>0</v>
      </c>
      <c r="R686" s="5" t="n">
        <v>1</v>
      </c>
      <c r="S686" s="5" t="n">
        <v>11.613</v>
      </c>
      <c r="T686" s="5" t="n">
        <v>6.86</v>
      </c>
      <c r="U686" s="5" t="n">
        <v>0</v>
      </c>
      <c r="V686" s="5" t="n">
        <v>13.355</v>
      </c>
      <c r="W686" s="5" t="n">
        <v>0.15</v>
      </c>
      <c r="X686" s="5" t="n">
        <v>1</v>
      </c>
      <c r="Y686" s="5" t="n">
        <v>8.823</v>
      </c>
      <c r="Z686" s="5" t="n">
        <v>1.192</v>
      </c>
      <c r="AA686" s="5" t="n">
        <v>0</v>
      </c>
      <c r="AB686" s="5" t="n">
        <v>8.823</v>
      </c>
      <c r="AC686" s="5" t="n">
        <v>0</v>
      </c>
      <c r="AD686" s="5" t="n">
        <v>1</v>
      </c>
      <c r="AE686" s="5" t="n">
        <v>9.965999999999999</v>
      </c>
      <c r="AF686" s="5" t="n">
        <v>2.33</v>
      </c>
      <c r="AG686" s="5" t="n">
        <v>0</v>
      </c>
      <c r="AH686" s="5" t="n">
        <v>9.965999999999999</v>
      </c>
      <c r="AI686" s="5" t="n">
        <v>0</v>
      </c>
      <c r="AJ686" s="5" t="n">
        <v>1</v>
      </c>
      <c r="AK686" s="5" t="n">
        <v>16.826</v>
      </c>
      <c r="AL686" s="5" t="n">
        <v>8.961</v>
      </c>
      <c r="AM686" s="5" t="n">
        <v>0</v>
      </c>
      <c r="AN686" s="5" t="n">
        <v>19.35</v>
      </c>
      <c r="AO686" s="5" t="n">
        <v>0.15</v>
      </c>
      <c r="AP686" s="5" t="n">
        <v>1</v>
      </c>
      <c r="AQ686" s="5" t="n">
        <v>0.619</v>
      </c>
      <c r="AR686" s="5" t="n">
        <v>0.114</v>
      </c>
      <c r="AS686" s="5" t="n">
        <v>0.446</v>
      </c>
      <c r="AT686" s="5" t="n">
        <v>1.225</v>
      </c>
      <c r="AU686" s="5" t="n">
        <v>0.15</v>
      </c>
      <c r="AV686" s="5" t="n">
        <v>1</v>
      </c>
      <c r="AW686" s="5" t="n">
        <v>0.599</v>
      </c>
      <c r="AX686" s="5" t="n">
        <v>0.114</v>
      </c>
      <c r="AY686" s="5" t="n">
        <v>0.414</v>
      </c>
      <c r="AZ686" s="5" t="n">
        <v>1.165</v>
      </c>
      <c r="BA686" s="5" t="n">
        <v>0.15</v>
      </c>
      <c r="BB686" s="5" t="n">
        <v>1</v>
      </c>
      <c r="BC686" s="5" t="n">
        <v>0.439</v>
      </c>
      <c r="BD686" s="5" t="n">
        <v>0.114</v>
      </c>
      <c r="BE686" s="5" t="n">
        <v>0.022</v>
      </c>
      <c r="BF686" s="5" t="n">
        <v>0.531</v>
      </c>
      <c r="BG686" s="5" t="n">
        <v>0.15</v>
      </c>
      <c r="BH686" s="5" t="n">
        <v>1</v>
      </c>
      <c r="BI686" s="5" t="n">
        <v>0.505</v>
      </c>
      <c r="BJ686" s="5" t="n">
        <v>0.114</v>
      </c>
      <c r="BK686" s="5" t="n">
        <v>0.991</v>
      </c>
      <c r="BL686" s="5" t="n">
        <v>1.72</v>
      </c>
      <c r="BM686" s="5" t="n">
        <v>0.15</v>
      </c>
      <c r="BN686" s="5" t="n">
        <v>1</v>
      </c>
      <c r="BO686" s="5" t="n">
        <v>0</v>
      </c>
      <c r="BP686" s="5" t="n">
        <v>0</v>
      </c>
      <c r="BQ686" s="5" t="n">
        <v>0</v>
      </c>
      <c r="BR686" s="5" t="n">
        <v>0</v>
      </c>
      <c r="BS686" s="5" t="n">
        <v>1</v>
      </c>
      <c r="BT686" s="5" t="n">
        <v>0</v>
      </c>
      <c r="BU686" s="5" t="n">
        <v>0</v>
      </c>
      <c r="BV686" s="5" t="n">
        <v>0</v>
      </c>
      <c r="BW686" s="5" t="n">
        <v>0.15</v>
      </c>
      <c r="BX686" s="5" t="n">
        <v>1</v>
      </c>
      <c r="BY686" s="5" t="n">
        <v>11.787</v>
      </c>
      <c r="BZ686" s="5" t="n">
        <v>0</v>
      </c>
      <c r="CA686" s="5" t="n">
        <v>11.787</v>
      </c>
      <c r="CB686" s="5" t="n">
        <v>0</v>
      </c>
      <c r="CC686" s="5" t="n">
        <v>78.125</v>
      </c>
      <c r="CD686" s="5" t="n">
        <v>7.95</v>
      </c>
      <c r="CE686" s="5" t="n">
        <v>0</v>
      </c>
      <c r="CF686" s="5" t="n">
        <v>89.84399999999999</v>
      </c>
      <c r="CG686" s="5" t="n">
        <v>0.15</v>
      </c>
      <c r="CH686" s="5" t="n">
        <v>1</v>
      </c>
      <c r="CI686" s="5" t="n">
        <v>0</v>
      </c>
      <c r="CJ686" s="5" t="n">
        <v>0</v>
      </c>
      <c r="CK686" s="5" t="n">
        <v>0</v>
      </c>
      <c r="CL686" s="5" t="n">
        <v>0</v>
      </c>
      <c r="CM686" s="5" t="n">
        <v>0</v>
      </c>
      <c r="CN686" s="5" t="n">
        <v>0</v>
      </c>
      <c r="CO686" s="5" t="n">
        <v>0</v>
      </c>
      <c r="CP686" s="5" t="n">
        <v>0</v>
      </c>
      <c r="CQ686" s="5" t="n">
        <v>1.198</v>
      </c>
      <c r="CR686" s="5" t="n">
        <v>0</v>
      </c>
      <c r="CS686" s="5" t="n">
        <v>4.776</v>
      </c>
      <c r="CT686" s="5" t="n">
        <v>4.753</v>
      </c>
      <c r="CU686" s="5" t="n">
        <v>15.162</v>
      </c>
    </row>
    <row r="687">
      <c r="A687" s="5" t="inlineStr">
        <is>
          <t>SYC2022</t>
        </is>
      </c>
      <c r="B687" s="5" t="inlineStr">
        <is>
          <t>SYC</t>
        </is>
      </c>
      <c r="C687" s="5" t="inlineStr">
        <is>
          <t>SYC</t>
        </is>
      </c>
      <c r="D687" s="5" t="inlineStr">
        <is>
          <t>Seychelles</t>
        </is>
      </c>
      <c r="E687" s="5" t="n">
        <v>2022</v>
      </c>
      <c r="F687" s="5" t="n">
        <v>0.15</v>
      </c>
      <c r="G687" s="5" t="n">
        <v>11.72</v>
      </c>
      <c r="H687" s="5" t="n">
        <v>1.235</v>
      </c>
      <c r="I687" s="5" t="n">
        <v>0</v>
      </c>
      <c r="J687" s="5" t="n">
        <v>11.72</v>
      </c>
      <c r="K687" s="5" t="n">
        <v>0</v>
      </c>
      <c r="L687" s="5" t="n">
        <v>1</v>
      </c>
      <c r="M687" s="5" t="n">
        <v>9.782999999999999</v>
      </c>
      <c r="N687" s="5" t="n">
        <v>3.704</v>
      </c>
      <c r="O687" s="5" t="n">
        <v>0</v>
      </c>
      <c r="P687" s="5" t="n">
        <v>9.782999999999999</v>
      </c>
      <c r="Q687" s="5" t="n">
        <v>0</v>
      </c>
      <c r="R687" s="5" t="n">
        <v>1</v>
      </c>
      <c r="S687" s="5" t="n">
        <v>17.893</v>
      </c>
      <c r="T687" s="5" t="n">
        <v>7.408</v>
      </c>
      <c r="U687" s="5" t="n">
        <v>0.199</v>
      </c>
      <c r="V687" s="5" t="n">
        <v>20.577</v>
      </c>
      <c r="W687" s="5" t="n">
        <v>0.15</v>
      </c>
      <c r="X687" s="5" t="n">
        <v>1</v>
      </c>
      <c r="Y687" s="5" t="n">
        <v>13.833</v>
      </c>
      <c r="Z687" s="5" t="n">
        <v>1.87</v>
      </c>
      <c r="AA687" s="5" t="n">
        <v>0</v>
      </c>
      <c r="AB687" s="5" t="n">
        <v>13.833</v>
      </c>
      <c r="AC687" s="5" t="n">
        <v>0</v>
      </c>
      <c r="AD687" s="5" t="n">
        <v>1</v>
      </c>
      <c r="AE687" s="5" t="n">
        <v>15.068</v>
      </c>
      <c r="AF687" s="5" t="n">
        <v>3.523</v>
      </c>
      <c r="AG687" s="5" t="n">
        <v>0</v>
      </c>
      <c r="AH687" s="5" t="n">
        <v>15.068</v>
      </c>
      <c r="AI687" s="5" t="n">
        <v>0</v>
      </c>
      <c r="AJ687" s="5" t="n">
        <v>1</v>
      </c>
      <c r="AK687" s="5" t="n">
        <v>22.476</v>
      </c>
      <c r="AL687" s="5" t="n">
        <v>11.97</v>
      </c>
      <c r="AM687" s="5" t="n">
        <v>0.25</v>
      </c>
      <c r="AN687" s="5" t="n">
        <v>25.847</v>
      </c>
      <c r="AO687" s="5" t="n">
        <v>0.15</v>
      </c>
      <c r="AP687" s="5" t="n">
        <v>1</v>
      </c>
      <c r="AQ687" s="5" t="n">
        <v>0.861</v>
      </c>
      <c r="AR687" s="5" t="n">
        <v>0.123</v>
      </c>
      <c r="AS687" s="5" t="n">
        <v>0.55</v>
      </c>
      <c r="AT687" s="5" t="n">
        <v>1.623</v>
      </c>
      <c r="AU687" s="5" t="n">
        <v>0.15</v>
      </c>
      <c r="AV687" s="5" t="n">
        <v>1</v>
      </c>
      <c r="AW687" s="5" t="n">
        <v>0.986</v>
      </c>
      <c r="AX687" s="5" t="n">
        <v>0.123</v>
      </c>
      <c r="AY687" s="5" t="n">
        <v>0.469</v>
      </c>
      <c r="AZ687" s="5" t="n">
        <v>1.673</v>
      </c>
      <c r="BA687" s="5" t="n">
        <v>0.15</v>
      </c>
      <c r="BB687" s="5" t="n">
        <v>1</v>
      </c>
      <c r="BC687" s="5" t="n">
        <v>0.598</v>
      </c>
      <c r="BD687" s="5" t="n">
        <v>0.123</v>
      </c>
      <c r="BE687" s="5" t="n">
        <v>-0.022</v>
      </c>
      <c r="BF687" s="5" t="n">
        <v>0.662</v>
      </c>
      <c r="BG687" s="5" t="n">
        <v>0.15</v>
      </c>
      <c r="BH687" s="5" t="n">
        <v>1</v>
      </c>
      <c r="BI687" s="5" t="n">
        <v>0.612</v>
      </c>
      <c r="BJ687" s="5" t="n">
        <v>0.123</v>
      </c>
      <c r="BK687" s="5" t="n">
        <v>1.08</v>
      </c>
      <c r="BL687" s="5" t="n">
        <v>1.925</v>
      </c>
      <c r="BM687" s="5" t="n">
        <v>0.15</v>
      </c>
      <c r="BN687" s="5" t="n">
        <v>1</v>
      </c>
      <c r="BO687" s="5" t="n">
        <v>0</v>
      </c>
      <c r="BP687" s="5" t="n">
        <v>0</v>
      </c>
      <c r="BQ687" s="5" t="n">
        <v>0</v>
      </c>
      <c r="BR687" s="5" t="n">
        <v>0</v>
      </c>
      <c r="BS687" s="5" t="n">
        <v>1</v>
      </c>
      <c r="BT687" s="5" t="n">
        <v>0</v>
      </c>
      <c r="BU687" s="5" t="n">
        <v>0</v>
      </c>
      <c r="BV687" s="5" t="n">
        <v>0</v>
      </c>
      <c r="BW687" s="5" t="n">
        <v>0.15</v>
      </c>
      <c r="BX687" s="5" t="n">
        <v>1</v>
      </c>
      <c r="BY687" s="5" t="n">
        <v>12.729</v>
      </c>
      <c r="BZ687" s="5" t="n">
        <v>0</v>
      </c>
      <c r="CA687" s="5" t="n">
        <v>12.729</v>
      </c>
      <c r="CB687" s="5" t="n">
        <v>0</v>
      </c>
      <c r="CC687" s="5" t="n">
        <v>97.90000000000001</v>
      </c>
      <c r="CD687" s="5" t="n">
        <v>7.95</v>
      </c>
      <c r="CE687" s="5" t="n">
        <v>1.087</v>
      </c>
      <c r="CF687" s="5" t="n">
        <v>112.585</v>
      </c>
      <c r="CG687" s="5" t="n">
        <v>0.15</v>
      </c>
      <c r="CH687" s="5" t="n">
        <v>1</v>
      </c>
      <c r="CI687" s="5" t="n">
        <v>0</v>
      </c>
      <c r="CJ687" s="5" t="n">
        <v>0</v>
      </c>
      <c r="CK687" s="5" t="n">
        <v>0</v>
      </c>
      <c r="CL687" s="5" t="n">
        <v>0</v>
      </c>
      <c r="CM687" s="5" t="n">
        <v>0</v>
      </c>
      <c r="CN687" s="5" t="n">
        <v>0</v>
      </c>
      <c r="CO687" s="5" t="n">
        <v>0</v>
      </c>
      <c r="CP687" s="5" t="n">
        <v>0</v>
      </c>
      <c r="CQ687" s="5" t="n">
        <v>1.294</v>
      </c>
      <c r="CR687" s="5" t="n">
        <v>0</v>
      </c>
      <c r="CS687" s="5" t="n">
        <v>5.158</v>
      </c>
      <c r="CT687" s="5" t="n">
        <v>10.485</v>
      </c>
      <c r="CU687" s="5" t="n">
        <v>31.326</v>
      </c>
    </row>
    <row r="688">
      <c r="A688" s="5" t="inlineStr">
        <is>
          <t>SYC2023</t>
        </is>
      </c>
      <c r="B688" s="5" t="inlineStr">
        <is>
          <t>SYC</t>
        </is>
      </c>
      <c r="C688" s="5" t="inlineStr">
        <is>
          <t>SYC</t>
        </is>
      </c>
      <c r="D688" s="5" t="inlineStr">
        <is>
          <t>Seychelles</t>
        </is>
      </c>
      <c r="E688" s="5" t="n">
        <v>2023</v>
      </c>
      <c r="F688" s="5" t="n">
        <v>0.15</v>
      </c>
      <c r="G688" s="5" t="n">
        <v>6.147</v>
      </c>
      <c r="H688" s="5" t="n">
        <v>1.286</v>
      </c>
      <c r="I688" s="5" t="n">
        <v>0</v>
      </c>
      <c r="J688" s="5" t="n">
        <v>6.147</v>
      </c>
      <c r="K688" s="5" t="n">
        <v>0</v>
      </c>
      <c r="L688" s="5" t="n">
        <v>1</v>
      </c>
      <c r="M688" s="5" t="n">
        <v>7.886</v>
      </c>
      <c r="N688" s="5" t="n">
        <v>3.857</v>
      </c>
      <c r="O688" s="5" t="n">
        <v>0</v>
      </c>
      <c r="P688" s="5" t="n">
        <v>7.886</v>
      </c>
      <c r="Q688" s="5" t="n">
        <v>0</v>
      </c>
      <c r="R688" s="5" t="n">
        <v>1</v>
      </c>
      <c r="S688" s="5" t="n">
        <v>12.575</v>
      </c>
      <c r="T688" s="5" t="n">
        <v>7.714</v>
      </c>
      <c r="U688" s="5" t="n">
        <v>0.209</v>
      </c>
      <c r="V688" s="5" t="n">
        <v>14.461</v>
      </c>
      <c r="W688" s="5" t="n">
        <v>0.15</v>
      </c>
      <c r="X688" s="5" t="n">
        <v>1</v>
      </c>
      <c r="Y688" s="5" t="n">
        <v>8.358000000000001</v>
      </c>
      <c r="Z688" s="5" t="n">
        <v>1.13</v>
      </c>
      <c r="AA688" s="5" t="n">
        <v>0</v>
      </c>
      <c r="AB688" s="5" t="n">
        <v>8.358000000000001</v>
      </c>
      <c r="AC688" s="5" t="n">
        <v>0</v>
      </c>
      <c r="AD688" s="5" t="n">
        <v>1</v>
      </c>
      <c r="AE688" s="5" t="n">
        <v>9.644</v>
      </c>
      <c r="AF688" s="5" t="n">
        <v>2.255</v>
      </c>
      <c r="AG688" s="5" t="n">
        <v>0</v>
      </c>
      <c r="AH688" s="5" t="n">
        <v>9.644</v>
      </c>
      <c r="AI688" s="5" t="n">
        <v>0</v>
      </c>
      <c r="AJ688" s="5" t="n">
        <v>1</v>
      </c>
      <c r="AK688" s="5" t="n">
        <v>17.358</v>
      </c>
      <c r="AL688" s="5" t="n">
        <v>9.244999999999999</v>
      </c>
      <c r="AM688" s="5" t="n">
        <v>0.288</v>
      </c>
      <c r="AN688" s="5" t="n">
        <v>19.962</v>
      </c>
      <c r="AO688" s="5" t="n">
        <v>0.15</v>
      </c>
      <c r="AP688" s="5" t="n">
        <v>1</v>
      </c>
      <c r="AQ688" s="5" t="n">
        <v>0.76</v>
      </c>
      <c r="AR688" s="5" t="n">
        <v>0.129</v>
      </c>
      <c r="AS688" s="5" t="n">
        <v>0.548</v>
      </c>
      <c r="AT688" s="5" t="n">
        <v>1.505</v>
      </c>
      <c r="AU688" s="5" t="n">
        <v>0.15</v>
      </c>
      <c r="AV688" s="5" t="n">
        <v>1</v>
      </c>
      <c r="AW688" s="5" t="n">
        <v>0.8110000000000001</v>
      </c>
      <c r="AX688" s="5" t="n">
        <v>0.129</v>
      </c>
      <c r="AY688" s="5" t="n">
        <v>0.538</v>
      </c>
      <c r="AZ688" s="5" t="n">
        <v>1.552</v>
      </c>
      <c r="BA688" s="5" t="n">
        <v>0.15</v>
      </c>
      <c r="BB688" s="5" t="n">
        <v>1</v>
      </c>
      <c r="BC688" s="5" t="n">
        <v>0.535</v>
      </c>
      <c r="BD688" s="5" t="n">
        <v>0.129</v>
      </c>
      <c r="BE688" s="5" t="n">
        <v>0.051</v>
      </c>
      <c r="BF688" s="5" t="n">
        <v>0.674</v>
      </c>
      <c r="BG688" s="5" t="n">
        <v>0.15</v>
      </c>
      <c r="BH688" s="5" t="n">
        <v>1</v>
      </c>
      <c r="BI688" s="5" t="n">
        <v>0.579</v>
      </c>
      <c r="BJ688" s="5" t="n">
        <v>0.129</v>
      </c>
      <c r="BK688" s="5" t="n">
        <v>1.141</v>
      </c>
      <c r="BL688" s="5" t="n">
        <v>1.946</v>
      </c>
      <c r="BM688" s="5" t="n">
        <v>0.15</v>
      </c>
      <c r="BN688" s="5" t="n">
        <v>1</v>
      </c>
      <c r="BO688" s="5" t="n">
        <v>0</v>
      </c>
      <c r="BP688" s="5" t="n">
        <v>0</v>
      </c>
      <c r="BQ688" s="5" t="n">
        <v>0</v>
      </c>
      <c r="BR688" s="5" t="n">
        <v>0</v>
      </c>
      <c r="BS688" s="5" t="n">
        <v>1</v>
      </c>
      <c r="BT688" s="5" t="n">
        <v>0</v>
      </c>
      <c r="BU688" s="5" t="n">
        <v>0</v>
      </c>
      <c r="BV688" s="5" t="n">
        <v>0</v>
      </c>
      <c r="BW688" s="5" t="n">
        <v>0.15</v>
      </c>
      <c r="BX688" s="5" t="n">
        <v>1</v>
      </c>
      <c r="BY688" s="5" t="n">
        <v>13.254</v>
      </c>
      <c r="BZ688" s="5" t="n">
        <v>0</v>
      </c>
      <c r="CA688" s="5" t="n">
        <v>13.254</v>
      </c>
      <c r="CB688" s="5" t="n">
        <v>0</v>
      </c>
      <c r="CC688" s="5" t="n">
        <v>83.248</v>
      </c>
      <c r="CD688" s="5" t="n">
        <v>7.95</v>
      </c>
      <c r="CE688" s="5" t="n">
        <v>1.383</v>
      </c>
      <c r="CF688" s="5" t="n">
        <v>95.735</v>
      </c>
      <c r="CG688" s="5" t="n">
        <v>0.15</v>
      </c>
      <c r="CH688" s="5" t="n">
        <v>1</v>
      </c>
      <c r="CI688" s="5" t="n">
        <v>0</v>
      </c>
      <c r="CJ688" s="5" t="n">
        <v>0</v>
      </c>
      <c r="CK688" s="5" t="n">
        <v>0</v>
      </c>
      <c r="CL688" s="5" t="n">
        <v>0</v>
      </c>
      <c r="CM688" s="5" t="n">
        <v>0</v>
      </c>
      <c r="CN688" s="5" t="n">
        <v>0</v>
      </c>
      <c r="CO688" s="5" t="n">
        <v>0</v>
      </c>
      <c r="CP688" s="5" t="n">
        <v>0</v>
      </c>
      <c r="CQ688" s="5" t="n">
        <v>1.348</v>
      </c>
      <c r="CR688" s="5" t="n">
        <v>0</v>
      </c>
      <c r="CS688" s="5" t="n">
        <v>5.37</v>
      </c>
      <c r="CT688" s="5" t="n">
        <v>4.861</v>
      </c>
      <c r="CU688" s="5" t="n">
        <v>11.622</v>
      </c>
    </row>
    <row r="689">
      <c r="A689" s="5" t="inlineStr">
        <is>
          <t>SYC2024</t>
        </is>
      </c>
      <c r="B689" s="5" t="inlineStr">
        <is>
          <t>SYC</t>
        </is>
      </c>
      <c r="C689" s="5" t="inlineStr">
        <is>
          <t>SYC</t>
        </is>
      </c>
      <c r="D689" s="5" t="inlineStr">
        <is>
          <t>Seychelles</t>
        </is>
      </c>
      <c r="E689" s="5" t="n">
        <v>2024</v>
      </c>
      <c r="F689" s="5" t="n">
        <v>0.15</v>
      </c>
      <c r="G689" s="5" t="n">
        <v>5.575</v>
      </c>
      <c r="H689" s="5" t="n">
        <v>1.324</v>
      </c>
      <c r="I689" s="5" t="n">
        <v>0</v>
      </c>
      <c r="J689" s="5" t="n">
        <v>5.575</v>
      </c>
      <c r="K689" s="5" t="n">
        <v>0</v>
      </c>
      <c r="L689" s="5" t="n">
        <v>1</v>
      </c>
      <c r="M689" s="5" t="n">
        <v>7.124</v>
      </c>
      <c r="N689" s="5" t="n">
        <v>3.971</v>
      </c>
      <c r="O689" s="5" t="n">
        <v>0</v>
      </c>
      <c r="P689" s="5" t="n">
        <v>7.124</v>
      </c>
      <c r="Q689" s="5" t="n">
        <v>0</v>
      </c>
      <c r="R689" s="5" t="n">
        <v>1</v>
      </c>
      <c r="S689" s="5" t="n">
        <v>12.193</v>
      </c>
      <c r="T689" s="5" t="n">
        <v>7.942</v>
      </c>
      <c r="U689" s="5" t="n">
        <v>0.249</v>
      </c>
      <c r="V689" s="5" t="n">
        <v>14.022</v>
      </c>
      <c r="W689" s="5" t="n">
        <v>0.15</v>
      </c>
      <c r="X689" s="5" t="n">
        <v>1</v>
      </c>
      <c r="Y689" s="5" t="n">
        <v>8.087</v>
      </c>
      <c r="Z689" s="5" t="n">
        <v>1.093</v>
      </c>
      <c r="AA689" s="5" t="n">
        <v>0</v>
      </c>
      <c r="AB689" s="5" t="n">
        <v>8.087</v>
      </c>
      <c r="AC689" s="5" t="n">
        <v>0</v>
      </c>
      <c r="AD689" s="5" t="n">
        <v>1</v>
      </c>
      <c r="AE689" s="5" t="n">
        <v>9.411</v>
      </c>
      <c r="AF689" s="5" t="n">
        <v>2.201</v>
      </c>
      <c r="AG689" s="5" t="n">
        <v>0</v>
      </c>
      <c r="AH689" s="5" t="n">
        <v>9.411</v>
      </c>
      <c r="AI689" s="5" t="n">
        <v>0</v>
      </c>
      <c r="AJ689" s="5" t="n">
        <v>1</v>
      </c>
      <c r="AK689" s="5" t="n">
        <v>17.353</v>
      </c>
      <c r="AL689" s="5" t="n">
        <v>9.242000000000001</v>
      </c>
      <c r="AM689" s="5" t="n">
        <v>0.355</v>
      </c>
      <c r="AN689" s="5" t="n">
        <v>19.956</v>
      </c>
      <c r="AO689" s="5" t="n">
        <v>0.15</v>
      </c>
      <c r="AP689" s="5" t="n">
        <v>1</v>
      </c>
      <c r="AQ689" s="5" t="n">
        <v>0.724</v>
      </c>
      <c r="AR689" s="5" t="n">
        <v>0.132</v>
      </c>
      <c r="AS689" s="5" t="n">
        <v>0.542</v>
      </c>
      <c r="AT689" s="5" t="n">
        <v>1.456</v>
      </c>
      <c r="AU689" s="5" t="n">
        <v>0.15</v>
      </c>
      <c r="AV689" s="5" t="n">
        <v>1</v>
      </c>
      <c r="AW689" s="5" t="n">
        <v>0.75</v>
      </c>
      <c r="AX689" s="5" t="n">
        <v>0.132</v>
      </c>
      <c r="AY689" s="5" t="n">
        <v>0.514</v>
      </c>
      <c r="AZ689" s="5" t="n">
        <v>1.454</v>
      </c>
      <c r="BA689" s="5" t="n">
        <v>0.15</v>
      </c>
      <c r="BB689" s="5" t="n">
        <v>1</v>
      </c>
      <c r="BC689" s="5" t="n">
        <v>0.513</v>
      </c>
      <c r="BD689" s="5" t="n">
        <v>0.132</v>
      </c>
      <c r="BE689" s="5" t="n">
        <v>0.053</v>
      </c>
      <c r="BF689" s="5" t="n">
        <v>0.65</v>
      </c>
      <c r="BG689" s="5" t="n">
        <v>0.15</v>
      </c>
      <c r="BH689" s="5" t="n">
        <v>1</v>
      </c>
      <c r="BI689" s="5" t="n">
        <v>0.591</v>
      </c>
      <c r="BJ689" s="5" t="n">
        <v>0.132</v>
      </c>
      <c r="BK689" s="5" t="n">
        <v>1.182</v>
      </c>
      <c r="BL689" s="5" t="n">
        <v>1.999</v>
      </c>
      <c r="BM689" s="5" t="n">
        <v>0.15</v>
      </c>
      <c r="BN689" s="5" t="n">
        <v>1</v>
      </c>
      <c r="BO689" s="5" t="n">
        <v>0</v>
      </c>
      <c r="BP689" s="5" t="n">
        <v>0</v>
      </c>
      <c r="BQ689" s="5" t="n">
        <v>0</v>
      </c>
      <c r="BR689" s="5" t="n">
        <v>0</v>
      </c>
      <c r="BS689" s="5" t="n">
        <v>1</v>
      </c>
      <c r="BT689" s="5" t="n">
        <v>0</v>
      </c>
      <c r="BU689" s="5" t="n">
        <v>0</v>
      </c>
      <c r="BV689" s="5" t="n">
        <v>0</v>
      </c>
      <c r="BW689" s="5" t="n">
        <v>0.15</v>
      </c>
      <c r="BX689" s="5" t="n">
        <v>1</v>
      </c>
      <c r="BY689" s="5" t="n">
        <v>13.646</v>
      </c>
      <c r="BZ689" s="5" t="n">
        <v>0</v>
      </c>
      <c r="CA689" s="5" t="n">
        <v>13.646</v>
      </c>
      <c r="CB689" s="5" t="n">
        <v>0</v>
      </c>
      <c r="CC689" s="5" t="n">
        <v>82.58799999999999</v>
      </c>
      <c r="CD689" s="5" t="n">
        <v>7.95</v>
      </c>
      <c r="CE689" s="5" t="n">
        <v>1.687</v>
      </c>
      <c r="CF689" s="5" t="n">
        <v>94.976</v>
      </c>
      <c r="CG689" s="5" t="n">
        <v>0.15</v>
      </c>
      <c r="CH689" s="5" t="n">
        <v>1</v>
      </c>
      <c r="CI689" s="5" t="n">
        <v>0</v>
      </c>
      <c r="CJ689" s="5" t="n">
        <v>0</v>
      </c>
      <c r="CK689" s="5" t="n">
        <v>0</v>
      </c>
      <c r="CL689" s="5" t="n">
        <v>0</v>
      </c>
      <c r="CM689" s="5" t="n">
        <v>0</v>
      </c>
      <c r="CN689" s="5" t="n">
        <v>0</v>
      </c>
      <c r="CO689" s="5" t="n">
        <v>0</v>
      </c>
      <c r="CP689" s="5" t="n">
        <v>0</v>
      </c>
      <c r="CQ689" s="5" t="n">
        <v>1.387</v>
      </c>
      <c r="CR689" s="5" t="n">
        <v>0</v>
      </c>
      <c r="CS689" s="5" t="n">
        <v>5.529</v>
      </c>
      <c r="CT689" s="5" t="n">
        <v>4.251</v>
      </c>
      <c r="CU689" s="5" t="n">
        <v>10.168</v>
      </c>
    </row>
    <row r="690">
      <c r="A690" s="5" t="inlineStr">
        <is>
          <t>SLE2021</t>
        </is>
      </c>
      <c r="B690" s="5" t="inlineStr">
        <is>
          <t>SLE</t>
        </is>
      </c>
      <c r="C690" s="5" t="inlineStr">
        <is>
          <t>SLE</t>
        </is>
      </c>
      <c r="D690" s="5" t="inlineStr">
        <is>
          <t>Sierra Leone</t>
        </is>
      </c>
      <c r="E690" s="5" t="n">
        <v>2021</v>
      </c>
      <c r="F690" s="5" t="n">
        <v>0.15</v>
      </c>
      <c r="G690" s="5" t="n">
        <v>5.897</v>
      </c>
      <c r="H690" s="5" t="n">
        <v>1.143</v>
      </c>
      <c r="I690" s="5" t="n">
        <v>0</v>
      </c>
      <c r="J690" s="5" t="n">
        <v>5.897</v>
      </c>
      <c r="K690" s="5" t="n">
        <v>0</v>
      </c>
      <c r="L690" s="5" t="n">
        <v>1</v>
      </c>
      <c r="M690" s="5" t="n">
        <v>7.964</v>
      </c>
      <c r="N690" s="5" t="n">
        <v>3.43</v>
      </c>
      <c r="O690" s="5" t="n">
        <v>0</v>
      </c>
      <c r="P690" s="5" t="n">
        <v>7.964</v>
      </c>
      <c r="Q690" s="5" t="n">
        <v>0</v>
      </c>
      <c r="R690" s="5" t="n">
        <v>1</v>
      </c>
      <c r="S690" s="5" t="n">
        <v>11.613</v>
      </c>
      <c r="T690" s="5" t="n">
        <v>6.86</v>
      </c>
      <c r="U690" s="5" t="n">
        <v>0</v>
      </c>
      <c r="V690" s="5" t="n">
        <v>13.355</v>
      </c>
      <c r="W690" s="5" t="n">
        <v>0.15</v>
      </c>
      <c r="X690" s="5" t="n">
        <v>1</v>
      </c>
      <c r="Y690" s="5" t="n">
        <v>16.305</v>
      </c>
      <c r="Z690" s="5" t="n">
        <v>2.204</v>
      </c>
      <c r="AA690" s="5" t="n">
        <v>0</v>
      </c>
      <c r="AB690" s="5" t="n">
        <v>16.305</v>
      </c>
      <c r="AC690" s="5" t="n">
        <v>0</v>
      </c>
      <c r="AD690" s="5" t="n">
        <v>1</v>
      </c>
      <c r="AE690" s="5" t="n">
        <v>17.449</v>
      </c>
      <c r="AF690" s="5" t="n">
        <v>4.08</v>
      </c>
      <c r="AG690" s="5" t="n">
        <v>0</v>
      </c>
      <c r="AH690" s="5" t="n">
        <v>17.449</v>
      </c>
      <c r="AI690" s="5" t="n">
        <v>0</v>
      </c>
      <c r="AJ690" s="5" t="n">
        <v>1</v>
      </c>
      <c r="AK690" s="5" t="n">
        <v>24.309</v>
      </c>
      <c r="AL690" s="5" t="n">
        <v>12.947</v>
      </c>
      <c r="AM690" s="5" t="n">
        <v>0</v>
      </c>
      <c r="AN690" s="5" t="n">
        <v>27.955</v>
      </c>
      <c r="AO690" s="5" t="n">
        <v>0.15</v>
      </c>
      <c r="AP690" s="5" t="n">
        <v>1</v>
      </c>
      <c r="AQ690" s="5" t="n">
        <v>0.525</v>
      </c>
      <c r="AR690" s="5" t="n">
        <v>0.096</v>
      </c>
      <c r="AS690" s="5" t="n">
        <v>0.179</v>
      </c>
      <c r="AT690" s="5" t="n">
        <v>0.704</v>
      </c>
      <c r="AU690" s="5" t="n">
        <v>0</v>
      </c>
      <c r="AV690" s="5" t="n">
        <v>1</v>
      </c>
      <c r="AW690" s="5" t="n">
        <v>1.053</v>
      </c>
      <c r="AX690" s="5" t="n">
        <v>0.204</v>
      </c>
      <c r="AY690" s="5" t="n">
        <v>0.202</v>
      </c>
      <c r="AZ690" s="5" t="n">
        <v>1.256</v>
      </c>
      <c r="BA690" s="5" t="n">
        <v>0</v>
      </c>
      <c r="BB690" s="5" t="n">
        <v>1</v>
      </c>
      <c r="BC690" s="5" t="n">
        <v>0.439</v>
      </c>
      <c r="BD690" s="5" t="n">
        <v>0.114</v>
      </c>
      <c r="BE690" s="5" t="n">
        <v>0</v>
      </c>
      <c r="BF690" s="5" t="n">
        <v>0.505</v>
      </c>
      <c r="BG690" s="5" t="n">
        <v>0.15</v>
      </c>
      <c r="BH690" s="5" t="n">
        <v>1</v>
      </c>
      <c r="BI690" s="5" t="n">
        <v>0.62</v>
      </c>
      <c r="BJ690" s="5" t="n">
        <v>0.137</v>
      </c>
      <c r="BK690" s="5" t="n">
        <v>0.103</v>
      </c>
      <c r="BL690" s="5" t="n">
        <v>0.723</v>
      </c>
      <c r="BM690" s="5" t="n">
        <v>0</v>
      </c>
      <c r="BN690" s="5" t="n">
        <v>1</v>
      </c>
      <c r="BO690" s="5" t="n">
        <v>0</v>
      </c>
      <c r="BP690" s="5" t="n">
        <v>0</v>
      </c>
      <c r="BQ690" s="5" t="n">
        <v>0.31</v>
      </c>
      <c r="BR690" s="5" t="n">
        <v>0</v>
      </c>
      <c r="BS690" s="5" t="n">
        <v>1</v>
      </c>
      <c r="BT690" s="5" t="n">
        <v>0</v>
      </c>
      <c r="BU690" s="5" t="n">
        <v>0</v>
      </c>
      <c r="BV690" s="5" t="n">
        <v>0.128</v>
      </c>
      <c r="BW690" s="5" t="n">
        <v>0.15</v>
      </c>
      <c r="BX690" s="5" t="n">
        <v>1</v>
      </c>
      <c r="BY690" s="5" t="n">
        <v>11.787</v>
      </c>
      <c r="BZ690" s="5" t="n">
        <v>0</v>
      </c>
      <c r="CA690" s="5" t="n">
        <v>11.787</v>
      </c>
      <c r="CB690" s="5" t="n">
        <v>0</v>
      </c>
      <c r="CC690" s="5" t="n">
        <v>87.935</v>
      </c>
      <c r="CD690" s="5" t="n">
        <v>17.76</v>
      </c>
      <c r="CE690" s="5" t="n">
        <v>26.959</v>
      </c>
      <c r="CF690" s="5" t="n">
        <v>114.894</v>
      </c>
      <c r="CG690" s="5" t="n">
        <v>0</v>
      </c>
      <c r="CH690" s="5" t="n">
        <v>1</v>
      </c>
      <c r="CI690" s="5" t="n">
        <v>0</v>
      </c>
      <c r="CJ690" s="5" t="n">
        <v>0</v>
      </c>
      <c r="CK690" s="5" t="n">
        <v>0</v>
      </c>
      <c r="CL690" s="5" t="n">
        <v>0</v>
      </c>
      <c r="CM690" s="5" t="n">
        <v>0</v>
      </c>
      <c r="CN690" s="5" t="n">
        <v>0</v>
      </c>
      <c r="CO690" s="5" t="n">
        <v>0</v>
      </c>
      <c r="CP690" s="5" t="n">
        <v>0</v>
      </c>
      <c r="CQ690" s="5" t="n">
        <v>1.198</v>
      </c>
      <c r="CR690" s="5" t="n">
        <v>0</v>
      </c>
      <c r="CS690" s="5" t="n">
        <v>4.776</v>
      </c>
      <c r="CT690" s="5" t="n">
        <v>4.753</v>
      </c>
      <c r="CU690" s="5" t="n">
        <v>15.162</v>
      </c>
    </row>
    <row r="691">
      <c r="A691" s="5" t="inlineStr">
        <is>
          <t>SLE2022</t>
        </is>
      </c>
      <c r="B691" s="5" t="inlineStr">
        <is>
          <t>SLE</t>
        </is>
      </c>
      <c r="C691" s="5" t="inlineStr">
        <is>
          <t>SLE</t>
        </is>
      </c>
      <c r="D691" s="5" t="inlineStr">
        <is>
          <t>Sierra Leone</t>
        </is>
      </c>
      <c r="E691" s="5" t="n">
        <v>2022</v>
      </c>
      <c r="F691" s="5" t="n">
        <v>0.15</v>
      </c>
      <c r="G691" s="5" t="n">
        <v>11.72</v>
      </c>
      <c r="H691" s="5" t="n">
        <v>1.235</v>
      </c>
      <c r="I691" s="5" t="n">
        <v>0</v>
      </c>
      <c r="J691" s="5" t="n">
        <v>11.72</v>
      </c>
      <c r="K691" s="5" t="n">
        <v>0</v>
      </c>
      <c r="L691" s="5" t="n">
        <v>1</v>
      </c>
      <c r="M691" s="5" t="n">
        <v>9.782999999999999</v>
      </c>
      <c r="N691" s="5" t="n">
        <v>3.704</v>
      </c>
      <c r="O691" s="5" t="n">
        <v>0</v>
      </c>
      <c r="P691" s="5" t="n">
        <v>9.782999999999999</v>
      </c>
      <c r="Q691" s="5" t="n">
        <v>0</v>
      </c>
      <c r="R691" s="5" t="n">
        <v>1</v>
      </c>
      <c r="S691" s="5" t="n">
        <v>17.893</v>
      </c>
      <c r="T691" s="5" t="n">
        <v>7.408</v>
      </c>
      <c r="U691" s="5" t="n">
        <v>0.199</v>
      </c>
      <c r="V691" s="5" t="n">
        <v>20.577</v>
      </c>
      <c r="W691" s="5" t="n">
        <v>0.15</v>
      </c>
      <c r="X691" s="5" t="n">
        <v>1</v>
      </c>
      <c r="Y691" s="5" t="n">
        <v>32.56</v>
      </c>
      <c r="Z691" s="5" t="n">
        <v>4.401</v>
      </c>
      <c r="AA691" s="5" t="n">
        <v>0</v>
      </c>
      <c r="AB691" s="5" t="n">
        <v>32.56</v>
      </c>
      <c r="AC691" s="5" t="n">
        <v>0</v>
      </c>
      <c r="AD691" s="5" t="n">
        <v>1</v>
      </c>
      <c r="AE691" s="5" t="n">
        <v>33.795</v>
      </c>
      <c r="AF691" s="5" t="n">
        <v>7.902</v>
      </c>
      <c r="AG691" s="5" t="n">
        <v>0</v>
      </c>
      <c r="AH691" s="5" t="n">
        <v>33.795</v>
      </c>
      <c r="AI691" s="5" t="n">
        <v>0</v>
      </c>
      <c r="AJ691" s="5" t="n">
        <v>1</v>
      </c>
      <c r="AK691" s="5" t="n">
        <v>41.203</v>
      </c>
      <c r="AL691" s="5" t="n">
        <v>21.945</v>
      </c>
      <c r="AM691" s="5" t="n">
        <v>0.457</v>
      </c>
      <c r="AN691" s="5" t="n">
        <v>47.384</v>
      </c>
      <c r="AO691" s="5" t="n">
        <v>0.15</v>
      </c>
      <c r="AP691" s="5" t="n">
        <v>1</v>
      </c>
      <c r="AQ691" s="5" t="n">
        <v>0.776</v>
      </c>
      <c r="AR691" s="5" t="n">
        <v>0.111</v>
      </c>
      <c r="AS691" s="5" t="n">
        <v>0.284</v>
      </c>
      <c r="AT691" s="5" t="n">
        <v>1.06</v>
      </c>
      <c r="AU691" s="5" t="n">
        <v>0</v>
      </c>
      <c r="AV691" s="5" t="n">
        <v>1</v>
      </c>
      <c r="AW691" s="5" t="n">
        <v>0.975</v>
      </c>
      <c r="AX691" s="5" t="n">
        <v>0.127</v>
      </c>
      <c r="AY691" s="5" t="n">
        <v>0.248</v>
      </c>
      <c r="AZ691" s="5" t="n">
        <v>1.223</v>
      </c>
      <c r="BA691" s="5" t="n">
        <v>0</v>
      </c>
      <c r="BB691" s="5" t="n">
        <v>1</v>
      </c>
      <c r="BC691" s="5" t="n">
        <v>0.598</v>
      </c>
      <c r="BD691" s="5" t="n">
        <v>0.123</v>
      </c>
      <c r="BE691" s="5" t="n">
        <v>0.007</v>
      </c>
      <c r="BF691" s="5" t="n">
        <v>0.6879999999999999</v>
      </c>
      <c r="BG691" s="5" t="n">
        <v>0.15</v>
      </c>
      <c r="BH691" s="5" t="n">
        <v>1</v>
      </c>
      <c r="BI691" s="5" t="n">
        <v>0.928</v>
      </c>
      <c r="BJ691" s="5" t="n">
        <v>0.181</v>
      </c>
      <c r="BK691" s="5" t="n">
        <v>0.155</v>
      </c>
      <c r="BL691" s="5" t="n">
        <v>1.083</v>
      </c>
      <c r="BM691" s="5" t="n">
        <v>0</v>
      </c>
      <c r="BN691" s="5" t="n">
        <v>1</v>
      </c>
      <c r="BO691" s="5" t="n">
        <v>0</v>
      </c>
      <c r="BP691" s="5" t="n">
        <v>0</v>
      </c>
      <c r="BQ691" s="5" t="n">
        <v>0.284</v>
      </c>
      <c r="BR691" s="5" t="n">
        <v>0</v>
      </c>
      <c r="BS691" s="5" t="n">
        <v>1</v>
      </c>
      <c r="BT691" s="5" t="n">
        <v>0</v>
      </c>
      <c r="BU691" s="5" t="n">
        <v>0</v>
      </c>
      <c r="BV691" s="5" t="n">
        <v>0.136</v>
      </c>
      <c r="BW691" s="5" t="n">
        <v>0.15</v>
      </c>
      <c r="BX691" s="5" t="n">
        <v>1</v>
      </c>
      <c r="BY691" s="5" t="n">
        <v>12.729</v>
      </c>
      <c r="BZ691" s="5" t="n">
        <v>0</v>
      </c>
      <c r="CA691" s="5" t="n">
        <v>12.729</v>
      </c>
      <c r="CB691" s="5" t="n">
        <v>0</v>
      </c>
      <c r="CC691" s="5" t="n">
        <v>121.934</v>
      </c>
      <c r="CD691" s="5" t="n">
        <v>31.984</v>
      </c>
      <c r="CE691" s="5" t="n">
        <v>39.589</v>
      </c>
      <c r="CF691" s="5" t="n">
        <v>161.523</v>
      </c>
      <c r="CG691" s="5" t="n">
        <v>0</v>
      </c>
      <c r="CH691" s="5" t="n">
        <v>1</v>
      </c>
      <c r="CI691" s="5" t="n">
        <v>0</v>
      </c>
      <c r="CJ691" s="5" t="n">
        <v>0</v>
      </c>
      <c r="CK691" s="5" t="n">
        <v>0</v>
      </c>
      <c r="CL691" s="5" t="n">
        <v>0</v>
      </c>
      <c r="CM691" s="5" t="n">
        <v>0</v>
      </c>
      <c r="CN691" s="5" t="n">
        <v>0</v>
      </c>
      <c r="CO691" s="5" t="n">
        <v>0</v>
      </c>
      <c r="CP691" s="5" t="n">
        <v>0</v>
      </c>
      <c r="CQ691" s="5" t="n">
        <v>1.294</v>
      </c>
      <c r="CR691" s="5" t="n">
        <v>0</v>
      </c>
      <c r="CS691" s="5" t="n">
        <v>5.158</v>
      </c>
      <c r="CT691" s="5" t="n">
        <v>10.485</v>
      </c>
      <c r="CU691" s="5" t="n">
        <v>31.326</v>
      </c>
    </row>
    <row r="692">
      <c r="A692" s="5" t="inlineStr">
        <is>
          <t>SLE2023</t>
        </is>
      </c>
      <c r="B692" s="5" t="inlineStr">
        <is>
          <t>SLE</t>
        </is>
      </c>
      <c r="C692" s="5" t="inlineStr">
        <is>
          <t>SLE</t>
        </is>
      </c>
      <c r="D692" s="5" t="inlineStr">
        <is>
          <t>Sierra Leone</t>
        </is>
      </c>
      <c r="E692" s="5" t="n">
        <v>2023</v>
      </c>
      <c r="F692" s="5" t="n">
        <v>0.15</v>
      </c>
      <c r="G692" s="5" t="n">
        <v>6.147</v>
      </c>
      <c r="H692" s="5" t="n">
        <v>1.286</v>
      </c>
      <c r="I692" s="5" t="n">
        <v>0</v>
      </c>
      <c r="J692" s="5" t="n">
        <v>6.147</v>
      </c>
      <c r="K692" s="5" t="n">
        <v>0</v>
      </c>
      <c r="L692" s="5" t="n">
        <v>1</v>
      </c>
      <c r="M692" s="5" t="n">
        <v>7.886</v>
      </c>
      <c r="N692" s="5" t="n">
        <v>3.857</v>
      </c>
      <c r="O692" s="5" t="n">
        <v>0</v>
      </c>
      <c r="P692" s="5" t="n">
        <v>7.886</v>
      </c>
      <c r="Q692" s="5" t="n">
        <v>0</v>
      </c>
      <c r="R692" s="5" t="n">
        <v>1</v>
      </c>
      <c r="S692" s="5" t="n">
        <v>12.575</v>
      </c>
      <c r="T692" s="5" t="n">
        <v>7.714</v>
      </c>
      <c r="U692" s="5" t="n">
        <v>0.209</v>
      </c>
      <c r="V692" s="5" t="n">
        <v>14.461</v>
      </c>
      <c r="W692" s="5" t="n">
        <v>0.15</v>
      </c>
      <c r="X692" s="5" t="n">
        <v>1</v>
      </c>
      <c r="Y692" s="5" t="n">
        <v>12.908</v>
      </c>
      <c r="Z692" s="5" t="n">
        <v>1.745</v>
      </c>
      <c r="AA692" s="5" t="n">
        <v>0</v>
      </c>
      <c r="AB692" s="5" t="n">
        <v>12.908</v>
      </c>
      <c r="AC692" s="5" t="n">
        <v>0</v>
      </c>
      <c r="AD692" s="5" t="n">
        <v>1</v>
      </c>
      <c r="AE692" s="5" t="n">
        <v>14.194</v>
      </c>
      <c r="AF692" s="5" t="n">
        <v>3.319</v>
      </c>
      <c r="AG692" s="5" t="n">
        <v>0</v>
      </c>
      <c r="AH692" s="5" t="n">
        <v>14.194</v>
      </c>
      <c r="AI692" s="5" t="n">
        <v>0</v>
      </c>
      <c r="AJ692" s="5" t="n">
        <v>1</v>
      </c>
      <c r="AK692" s="5" t="n">
        <v>21.908</v>
      </c>
      <c r="AL692" s="5" t="n">
        <v>11.668</v>
      </c>
      <c r="AM692" s="5" t="n">
        <v>0.364</v>
      </c>
      <c r="AN692" s="5" t="n">
        <v>25.194</v>
      </c>
      <c r="AO692" s="5" t="n">
        <v>0.15</v>
      </c>
      <c r="AP692" s="5" t="n">
        <v>1</v>
      </c>
      <c r="AQ692" s="5" t="n">
        <v>0.706</v>
      </c>
      <c r="AR692" s="5" t="n">
        <v>0.119</v>
      </c>
      <c r="AS692" s="5" t="n">
        <v>0.265</v>
      </c>
      <c r="AT692" s="5" t="n">
        <v>0.972</v>
      </c>
      <c r="AU692" s="5" t="n">
        <v>0</v>
      </c>
      <c r="AV692" s="5" t="n">
        <v>1</v>
      </c>
      <c r="AW692" s="5" t="n">
        <v>0.925</v>
      </c>
      <c r="AX692" s="5" t="n">
        <v>0.158</v>
      </c>
      <c r="AY692" s="5" t="n">
        <v>0.227</v>
      </c>
      <c r="AZ692" s="5" t="n">
        <v>1.151</v>
      </c>
      <c r="BA692" s="5" t="n">
        <v>0</v>
      </c>
      <c r="BB692" s="5" t="n">
        <v>1</v>
      </c>
      <c r="BC692" s="5" t="n">
        <v>0.535</v>
      </c>
      <c r="BD692" s="5" t="n">
        <v>0.129</v>
      </c>
      <c r="BE692" s="5" t="n">
        <v>0.008999999999999999</v>
      </c>
      <c r="BF692" s="5" t="n">
        <v>0.615</v>
      </c>
      <c r="BG692" s="5" t="n">
        <v>0.15</v>
      </c>
      <c r="BH692" s="5" t="n">
        <v>1</v>
      </c>
      <c r="BI692" s="5" t="n">
        <v>0.838</v>
      </c>
      <c r="BJ692" s="5" t="n">
        <v>0.182</v>
      </c>
      <c r="BK692" s="5" t="n">
        <v>0.146</v>
      </c>
      <c r="BL692" s="5" t="n">
        <v>0.983</v>
      </c>
      <c r="BM692" s="5" t="n">
        <v>0</v>
      </c>
      <c r="BN692" s="5" t="n">
        <v>1</v>
      </c>
      <c r="BO692" s="5" t="n">
        <v>0</v>
      </c>
      <c r="BP692" s="5" t="n">
        <v>0</v>
      </c>
      <c r="BQ692" s="5" t="n">
        <v>0.306</v>
      </c>
      <c r="BR692" s="5" t="n">
        <v>0</v>
      </c>
      <c r="BS692" s="5" t="n">
        <v>1</v>
      </c>
      <c r="BT692" s="5" t="n">
        <v>0</v>
      </c>
      <c r="BU692" s="5" t="n">
        <v>0</v>
      </c>
      <c r="BV692" s="5" t="n">
        <v>0.144</v>
      </c>
      <c r="BW692" s="5" t="n">
        <v>0.15</v>
      </c>
      <c r="BX692" s="5" t="n">
        <v>1</v>
      </c>
      <c r="BY692" s="5" t="n">
        <v>13.254</v>
      </c>
      <c r="BZ692" s="5" t="n">
        <v>0</v>
      </c>
      <c r="CA692" s="5" t="n">
        <v>13.254</v>
      </c>
      <c r="CB692" s="5" t="n">
        <v>0</v>
      </c>
      <c r="CC692" s="5" t="n">
        <v>119.788</v>
      </c>
      <c r="CD692" s="5" t="n">
        <v>44.49</v>
      </c>
      <c r="CE692" s="5" t="n">
        <v>39.215</v>
      </c>
      <c r="CF692" s="5" t="n">
        <v>159.003</v>
      </c>
      <c r="CG692" s="5" t="n">
        <v>0</v>
      </c>
      <c r="CH692" s="5" t="n">
        <v>1</v>
      </c>
      <c r="CI692" s="5" t="n">
        <v>0</v>
      </c>
      <c r="CJ692" s="5" t="n">
        <v>0</v>
      </c>
      <c r="CK692" s="5" t="n">
        <v>0</v>
      </c>
      <c r="CL692" s="5" t="n">
        <v>0</v>
      </c>
      <c r="CM692" s="5" t="n">
        <v>0</v>
      </c>
      <c r="CN692" s="5" t="n">
        <v>0</v>
      </c>
      <c r="CO692" s="5" t="n">
        <v>0</v>
      </c>
      <c r="CP692" s="5" t="n">
        <v>0</v>
      </c>
      <c r="CQ692" s="5" t="n">
        <v>1.348</v>
      </c>
      <c r="CR692" s="5" t="n">
        <v>0</v>
      </c>
      <c r="CS692" s="5" t="n">
        <v>5.37</v>
      </c>
      <c r="CT692" s="5" t="n">
        <v>4.861</v>
      </c>
      <c r="CU692" s="5" t="n">
        <v>11.622</v>
      </c>
    </row>
    <row r="693">
      <c r="A693" s="5" t="inlineStr">
        <is>
          <t>SLE2024</t>
        </is>
      </c>
      <c r="B693" s="5" t="inlineStr">
        <is>
          <t>SLE</t>
        </is>
      </c>
      <c r="C693" s="5" t="inlineStr">
        <is>
          <t>SLE</t>
        </is>
      </c>
      <c r="D693" s="5" t="inlineStr">
        <is>
          <t>Sierra Leone</t>
        </is>
      </c>
      <c r="E693" s="5" t="n">
        <v>2024</v>
      </c>
      <c r="F693" s="5" t="n">
        <v>0.15</v>
      </c>
      <c r="G693" s="5" t="n">
        <v>5.575</v>
      </c>
      <c r="H693" s="5" t="n">
        <v>1.324</v>
      </c>
      <c r="I693" s="5" t="n">
        <v>0</v>
      </c>
      <c r="J693" s="5" t="n">
        <v>5.575</v>
      </c>
      <c r="K693" s="5" t="n">
        <v>0</v>
      </c>
      <c r="L693" s="5" t="n">
        <v>1</v>
      </c>
      <c r="M693" s="5" t="n">
        <v>7.124</v>
      </c>
      <c r="N693" s="5" t="n">
        <v>3.971</v>
      </c>
      <c r="O693" s="5" t="n">
        <v>0</v>
      </c>
      <c r="P693" s="5" t="n">
        <v>7.124</v>
      </c>
      <c r="Q693" s="5" t="n">
        <v>0</v>
      </c>
      <c r="R693" s="5" t="n">
        <v>1</v>
      </c>
      <c r="S693" s="5" t="n">
        <v>12.193</v>
      </c>
      <c r="T693" s="5" t="n">
        <v>7.942</v>
      </c>
      <c r="U693" s="5" t="n">
        <v>0.249</v>
      </c>
      <c r="V693" s="5" t="n">
        <v>14.022</v>
      </c>
      <c r="W693" s="5" t="n">
        <v>0.15</v>
      </c>
      <c r="X693" s="5" t="n">
        <v>1</v>
      </c>
      <c r="Y693" s="5" t="n">
        <v>11.492</v>
      </c>
      <c r="Z693" s="5" t="n">
        <v>1.553</v>
      </c>
      <c r="AA693" s="5" t="n">
        <v>0</v>
      </c>
      <c r="AB693" s="5" t="n">
        <v>11.492</v>
      </c>
      <c r="AC693" s="5" t="n">
        <v>0</v>
      </c>
      <c r="AD693" s="5" t="n">
        <v>1</v>
      </c>
      <c r="AE693" s="5" t="n">
        <v>12.815</v>
      </c>
      <c r="AF693" s="5" t="n">
        <v>2.997</v>
      </c>
      <c r="AG693" s="5" t="n">
        <v>0</v>
      </c>
      <c r="AH693" s="5" t="n">
        <v>12.815</v>
      </c>
      <c r="AI693" s="5" t="n">
        <v>0</v>
      </c>
      <c r="AJ693" s="5" t="n">
        <v>1</v>
      </c>
      <c r="AK693" s="5" t="n">
        <v>20.757</v>
      </c>
      <c r="AL693" s="5" t="n">
        <v>11.055</v>
      </c>
      <c r="AM693" s="5" t="n">
        <v>0.424</v>
      </c>
      <c r="AN693" s="5" t="n">
        <v>23.871</v>
      </c>
      <c r="AO693" s="5" t="n">
        <v>0.15</v>
      </c>
      <c r="AP693" s="5" t="n">
        <v>1</v>
      </c>
      <c r="AQ693" s="5" t="n">
        <v>0.888</v>
      </c>
      <c r="AR693" s="5" t="n">
        <v>0.161</v>
      </c>
      <c r="AS693" s="5" t="n">
        <v>0.323</v>
      </c>
      <c r="AT693" s="5" t="n">
        <v>1.211</v>
      </c>
      <c r="AU693" s="5" t="n">
        <v>0</v>
      </c>
      <c r="AV693" s="5" t="n">
        <v>1</v>
      </c>
      <c r="AW693" s="5" t="n">
        <v>0.982</v>
      </c>
      <c r="AX693" s="5" t="n">
        <v>0.18</v>
      </c>
      <c r="AY693" s="5" t="n">
        <v>0.234</v>
      </c>
      <c r="AZ693" s="5" t="n">
        <v>1.216</v>
      </c>
      <c r="BA693" s="5" t="n">
        <v>0</v>
      </c>
      <c r="BB693" s="5" t="n">
        <v>1</v>
      </c>
      <c r="BC693" s="5" t="n">
        <v>0.513</v>
      </c>
      <c r="BD693" s="5" t="n">
        <v>0.132</v>
      </c>
      <c r="BE693" s="5" t="n">
        <v>0.01</v>
      </c>
      <c r="BF693" s="5" t="n">
        <v>0.59</v>
      </c>
      <c r="BG693" s="5" t="n">
        <v>0.15</v>
      </c>
      <c r="BH693" s="5" t="n">
        <v>1</v>
      </c>
      <c r="BI693" s="5" t="n">
        <v>0.998</v>
      </c>
      <c r="BJ693" s="5" t="n">
        <v>0.219</v>
      </c>
      <c r="BK693" s="5" t="n">
        <v>0.171</v>
      </c>
      <c r="BL693" s="5" t="n">
        <v>1.169</v>
      </c>
      <c r="BM693" s="5" t="n">
        <v>0</v>
      </c>
      <c r="BN693" s="5" t="n">
        <v>1</v>
      </c>
      <c r="BO693" s="5" t="n">
        <v>0</v>
      </c>
      <c r="BP693" s="5" t="n">
        <v>0</v>
      </c>
      <c r="BQ693" s="5" t="n">
        <v>0.43</v>
      </c>
      <c r="BR693" s="5" t="n">
        <v>0</v>
      </c>
      <c r="BS693" s="5" t="n">
        <v>1</v>
      </c>
      <c r="BT693" s="5" t="n">
        <v>0</v>
      </c>
      <c r="BU693" s="5" t="n">
        <v>0</v>
      </c>
      <c r="BV693" s="5" t="n">
        <v>0.213</v>
      </c>
      <c r="BW693" s="5" t="n">
        <v>0.15</v>
      </c>
      <c r="BX693" s="5" t="n">
        <v>1</v>
      </c>
      <c r="BY693" s="5" t="n">
        <v>13.646</v>
      </c>
      <c r="BZ693" s="5" t="n">
        <v>0</v>
      </c>
      <c r="CA693" s="5" t="n">
        <v>13.646</v>
      </c>
      <c r="CB693" s="5" t="n">
        <v>0</v>
      </c>
      <c r="CC693" s="5" t="n">
        <v>138.872</v>
      </c>
      <c r="CD693" s="5" t="n">
        <v>64.23399999999999</v>
      </c>
      <c r="CE693" s="5" t="n">
        <v>45.605</v>
      </c>
      <c r="CF693" s="5" t="n">
        <v>184.477</v>
      </c>
      <c r="CG693" s="5" t="n">
        <v>0</v>
      </c>
      <c r="CH693" s="5" t="n">
        <v>1</v>
      </c>
      <c r="CI693" s="5" t="n">
        <v>0</v>
      </c>
      <c r="CJ693" s="5" t="n">
        <v>0</v>
      </c>
      <c r="CK693" s="5" t="n">
        <v>0</v>
      </c>
      <c r="CL693" s="5" t="n">
        <v>0</v>
      </c>
      <c r="CM693" s="5" t="n">
        <v>0</v>
      </c>
      <c r="CN693" s="5" t="n">
        <v>0</v>
      </c>
      <c r="CO693" s="5" t="n">
        <v>0</v>
      </c>
      <c r="CP693" s="5" t="n">
        <v>0</v>
      </c>
      <c r="CQ693" s="5" t="n">
        <v>1.387</v>
      </c>
      <c r="CR693" s="5" t="n">
        <v>0</v>
      </c>
      <c r="CS693" s="5" t="n">
        <v>5.529</v>
      </c>
      <c r="CT693" s="5" t="n">
        <v>4.251</v>
      </c>
      <c r="CU693" s="5" t="n">
        <v>10.168</v>
      </c>
    </row>
    <row r="694">
      <c r="A694" s="5" t="inlineStr">
        <is>
          <t>SGP2021</t>
        </is>
      </c>
      <c r="B694" s="5" t="inlineStr">
        <is>
          <t>SGP</t>
        </is>
      </c>
      <c r="C694" s="5" t="inlineStr">
        <is>
          <t>SGP</t>
        </is>
      </c>
      <c r="D694" s="5" t="inlineStr">
        <is>
          <t>Singapore</t>
        </is>
      </c>
      <c r="E694" s="5" t="n">
        <v>2021</v>
      </c>
      <c r="F694" s="5" t="n">
        <v>0.07000000000000001</v>
      </c>
      <c r="G694" s="5" t="n">
        <v>4.747</v>
      </c>
      <c r="H694" s="5" t="n">
        <v>1.143</v>
      </c>
      <c r="I694" s="5" t="n">
        <v>0.279</v>
      </c>
      <c r="J694" s="5" t="n">
        <v>5.027</v>
      </c>
      <c r="K694" s="5" t="n">
        <v>0</v>
      </c>
      <c r="L694" s="5" t="n">
        <v>1</v>
      </c>
      <c r="M694" s="5" t="n">
        <v>7.964</v>
      </c>
      <c r="N694" s="5" t="n">
        <v>3.43</v>
      </c>
      <c r="O694" s="5" t="n">
        <v>0.28</v>
      </c>
      <c r="P694" s="5" t="n">
        <v>8.244999999999999</v>
      </c>
      <c r="Q694" s="5" t="n">
        <v>0</v>
      </c>
      <c r="R694" s="5" t="n">
        <v>1</v>
      </c>
      <c r="S694" s="5" t="n">
        <v>10.464</v>
      </c>
      <c r="T694" s="5" t="n">
        <v>6.86</v>
      </c>
      <c r="U694" s="5" t="n">
        <v>0</v>
      </c>
      <c r="V694" s="5" t="n">
        <v>11.196</v>
      </c>
      <c r="W694" s="5" t="n">
        <v>0.07000000000000001</v>
      </c>
      <c r="X694" s="5" t="n">
        <v>1</v>
      </c>
      <c r="Y694" s="5" t="n">
        <v>41.665</v>
      </c>
      <c r="Z694" s="5" t="n">
        <v>4.602</v>
      </c>
      <c r="AA694" s="5" t="n">
        <v>-4.965</v>
      </c>
      <c r="AB694" s="5" t="n">
        <v>36.7</v>
      </c>
      <c r="AC694" s="5" t="n">
        <v>0</v>
      </c>
      <c r="AD694" s="5" t="n">
        <v>1</v>
      </c>
      <c r="AE694" s="5" t="n">
        <v>41.622</v>
      </c>
      <c r="AF694" s="5" t="n">
        <v>8.19</v>
      </c>
      <c r="AG694" s="5" t="n">
        <v>-4.922</v>
      </c>
      <c r="AH694" s="5" t="n">
        <v>36.7</v>
      </c>
      <c r="AI694" s="5" t="n">
        <v>0</v>
      </c>
      <c r="AJ694" s="5" t="n">
        <v>1</v>
      </c>
      <c r="AK694" s="5" t="n">
        <v>45.721</v>
      </c>
      <c r="AL694" s="5" t="n">
        <v>22.44</v>
      </c>
      <c r="AM694" s="5" t="n">
        <v>-8.090999999999999</v>
      </c>
      <c r="AN694" s="5" t="n">
        <v>40.264</v>
      </c>
      <c r="AO694" s="5" t="n">
        <v>0</v>
      </c>
      <c r="AP694" s="5" t="n">
        <v>1</v>
      </c>
      <c r="AQ694" s="5" t="n">
        <v>0.624</v>
      </c>
      <c r="AR694" s="5" t="n">
        <v>0.114</v>
      </c>
      <c r="AS694" s="5" t="n">
        <v>0.997</v>
      </c>
      <c r="AT694" s="5" t="n">
        <v>1.751</v>
      </c>
      <c r="AU694" s="5" t="n">
        <v>0.08</v>
      </c>
      <c r="AV694" s="5" t="n">
        <v>1</v>
      </c>
      <c r="AW694" s="5" t="n">
        <v>0.593</v>
      </c>
      <c r="AX694" s="5" t="n">
        <v>0.114</v>
      </c>
      <c r="AY694" s="5" t="n">
        <v>0.742</v>
      </c>
      <c r="AZ694" s="5" t="n">
        <v>1.428</v>
      </c>
      <c r="BA694" s="5" t="n">
        <v>0.07000000000000001</v>
      </c>
      <c r="BB694" s="5" t="n">
        <v>1</v>
      </c>
      <c r="BC694" s="5" t="n">
        <v>0.442</v>
      </c>
      <c r="BD694" s="5" t="n">
        <v>0.114</v>
      </c>
      <c r="BE694" s="5" t="n">
        <v>0.856</v>
      </c>
      <c r="BF694" s="5" t="n">
        <v>1.389</v>
      </c>
      <c r="BG694" s="5" t="n">
        <v>0.07000000000000001</v>
      </c>
      <c r="BH694" s="5" t="n">
        <v>1</v>
      </c>
      <c r="BI694" s="5" t="n">
        <v>0.583</v>
      </c>
      <c r="BJ694" s="5" t="n">
        <v>0.114</v>
      </c>
      <c r="BK694" s="5" t="n">
        <v>0</v>
      </c>
      <c r="BL694" s="5" t="n">
        <v>0.623</v>
      </c>
      <c r="BM694" s="5" t="n">
        <v>0.07000000000000001</v>
      </c>
      <c r="BN694" s="5" t="n">
        <v>1</v>
      </c>
      <c r="BO694" s="5" t="n">
        <v>0</v>
      </c>
      <c r="BP694" s="5" t="n">
        <v>0</v>
      </c>
      <c r="BQ694" s="5" t="n">
        <v>0.127</v>
      </c>
      <c r="BR694" s="5" t="n">
        <v>0</v>
      </c>
      <c r="BS694" s="5" t="n">
        <v>1</v>
      </c>
      <c r="BT694" s="5" t="n">
        <v>0</v>
      </c>
      <c r="BU694" s="5" t="n">
        <v>0</v>
      </c>
      <c r="BV694" s="5" t="n">
        <v>0.169</v>
      </c>
      <c r="BW694" s="5" t="n">
        <v>0.07000000000000001</v>
      </c>
      <c r="BX694" s="5" t="n">
        <v>1</v>
      </c>
      <c r="BY694" s="5" t="n">
        <v>11.787</v>
      </c>
      <c r="BZ694" s="5" t="n">
        <v>0</v>
      </c>
      <c r="CA694" s="5" t="n">
        <v>11.787</v>
      </c>
      <c r="CB694" s="5" t="n">
        <v>0</v>
      </c>
      <c r="CC694" s="5" t="n">
        <v>73.753</v>
      </c>
      <c r="CD694" s="5" t="n">
        <v>7.95</v>
      </c>
      <c r="CE694" s="5" t="n">
        <v>1.538</v>
      </c>
      <c r="CF694" s="5" t="n">
        <v>80.56100000000001</v>
      </c>
      <c r="CG694" s="5" t="n">
        <v>0.07000000000000001</v>
      </c>
      <c r="CH694" s="5" t="n">
        <v>1</v>
      </c>
      <c r="CI694" s="5" t="n">
        <v>1</v>
      </c>
      <c r="CJ694" s="5" t="n">
        <v>1</v>
      </c>
      <c r="CK694" s="5" t="n">
        <v>0</v>
      </c>
      <c r="CL694" s="5" t="n">
        <v>0</v>
      </c>
      <c r="CM694" s="5" t="n">
        <v>0</v>
      </c>
      <c r="CN694" s="5" t="n">
        <v>0</v>
      </c>
      <c r="CO694" s="5" t="n">
        <v>0</v>
      </c>
      <c r="CP694" s="5" t="n">
        <v>0</v>
      </c>
      <c r="CQ694" s="5" t="n">
        <v>1.198</v>
      </c>
      <c r="CR694" s="5" t="n">
        <v>0</v>
      </c>
      <c r="CS694" s="5" t="n">
        <v>4.776</v>
      </c>
      <c r="CT694" s="5" t="n">
        <v>3.604</v>
      </c>
      <c r="CU694" s="5" t="n">
        <v>9.407999999999999</v>
      </c>
    </row>
    <row r="695">
      <c r="A695" s="5" t="inlineStr">
        <is>
          <t>SGP2022</t>
        </is>
      </c>
      <c r="B695" s="5" t="inlineStr">
        <is>
          <t>SGP</t>
        </is>
      </c>
      <c r="C695" s="5" t="inlineStr">
        <is>
          <t>SGP</t>
        </is>
      </c>
      <c r="D695" s="5" t="inlineStr">
        <is>
          <t>Singapore</t>
        </is>
      </c>
      <c r="E695" s="5" t="n">
        <v>2022</v>
      </c>
      <c r="F695" s="5" t="n">
        <v>0.07000000000000001</v>
      </c>
      <c r="G695" s="5" t="n">
        <v>8.788</v>
      </c>
      <c r="H695" s="5" t="n">
        <v>1.235</v>
      </c>
      <c r="I695" s="5" t="n">
        <v>0.314</v>
      </c>
      <c r="J695" s="5" t="n">
        <v>9.102</v>
      </c>
      <c r="K695" s="5" t="n">
        <v>0</v>
      </c>
      <c r="L695" s="5" t="n">
        <v>1</v>
      </c>
      <c r="M695" s="5" t="n">
        <v>9.782999999999999</v>
      </c>
      <c r="N695" s="5" t="n">
        <v>3.704</v>
      </c>
      <c r="O695" s="5" t="n">
        <v>0.315</v>
      </c>
      <c r="P695" s="5" t="n">
        <v>10.098</v>
      </c>
      <c r="Q695" s="5" t="n">
        <v>0</v>
      </c>
      <c r="R695" s="5" t="n">
        <v>1</v>
      </c>
      <c r="S695" s="5" t="n">
        <v>14.962</v>
      </c>
      <c r="T695" s="5" t="n">
        <v>7.408</v>
      </c>
      <c r="U695" s="5" t="n">
        <v>0.078</v>
      </c>
      <c r="V695" s="5" t="n">
        <v>16.009</v>
      </c>
      <c r="W695" s="5" t="n">
        <v>0.07000000000000001</v>
      </c>
      <c r="X695" s="5" t="n">
        <v>1</v>
      </c>
      <c r="Y695" s="5" t="n">
        <v>48.446</v>
      </c>
      <c r="Z695" s="5" t="n">
        <v>5.082</v>
      </c>
      <c r="AA695" s="5" t="n">
        <v>-4.674</v>
      </c>
      <c r="AB695" s="5" t="n">
        <v>43.772</v>
      </c>
      <c r="AC695" s="5" t="n">
        <v>0</v>
      </c>
      <c r="AD695" s="5" t="n">
        <v>1</v>
      </c>
      <c r="AE695" s="5" t="n">
        <v>48.494</v>
      </c>
      <c r="AF695" s="5" t="n">
        <v>8.99</v>
      </c>
      <c r="AG695" s="5" t="n">
        <v>-4.721</v>
      </c>
      <c r="AH695" s="5" t="n">
        <v>43.772</v>
      </c>
      <c r="AI695" s="5" t="n">
        <v>0</v>
      </c>
      <c r="AJ695" s="5" t="n">
        <v>1</v>
      </c>
      <c r="AK695" s="5" t="n">
        <v>53.141</v>
      </c>
      <c r="AL695" s="5" t="n">
        <v>25.377</v>
      </c>
      <c r="AM695" s="5" t="n">
        <v>-8.965999999999999</v>
      </c>
      <c r="AN695" s="5" t="n">
        <v>47.267</v>
      </c>
      <c r="AO695" s="5" t="n">
        <v>0</v>
      </c>
      <c r="AP695" s="5" t="n">
        <v>1</v>
      </c>
      <c r="AQ695" s="5" t="n">
        <v>0.855</v>
      </c>
      <c r="AR695" s="5" t="n">
        <v>0.123</v>
      </c>
      <c r="AS695" s="5" t="n">
        <v>1.026</v>
      </c>
      <c r="AT695" s="5" t="n">
        <v>2.031</v>
      </c>
      <c r="AU695" s="5" t="n">
        <v>0.08</v>
      </c>
      <c r="AV695" s="5" t="n">
        <v>1</v>
      </c>
      <c r="AW695" s="5" t="n">
        <v>0.947</v>
      </c>
      <c r="AX695" s="5" t="n">
        <v>0.123</v>
      </c>
      <c r="AY695" s="5" t="n">
        <v>0.847</v>
      </c>
      <c r="AZ695" s="5" t="n">
        <v>1.919</v>
      </c>
      <c r="BA695" s="5" t="n">
        <v>0.07000000000000001</v>
      </c>
      <c r="BB695" s="5" t="n">
        <v>1</v>
      </c>
      <c r="BC695" s="5" t="n">
        <v>0.594</v>
      </c>
      <c r="BD695" s="5" t="n">
        <v>0.123</v>
      </c>
      <c r="BE695" s="5" t="n">
        <v>0.924</v>
      </c>
      <c r="BF695" s="5" t="n">
        <v>1.616</v>
      </c>
      <c r="BG695" s="5" t="n">
        <v>0.07000000000000001</v>
      </c>
      <c r="BH695" s="5" t="n">
        <v>1</v>
      </c>
      <c r="BI695" s="5" t="n">
        <v>0.766</v>
      </c>
      <c r="BJ695" s="5" t="n">
        <v>0.123</v>
      </c>
      <c r="BK695" s="5" t="n">
        <v>0.004</v>
      </c>
      <c r="BL695" s="5" t="n">
        <v>0.819</v>
      </c>
      <c r="BM695" s="5" t="n">
        <v>0.07000000000000001</v>
      </c>
      <c r="BN695" s="5" t="n">
        <v>1</v>
      </c>
      <c r="BO695" s="5" t="n">
        <v>0</v>
      </c>
      <c r="BP695" s="5" t="n">
        <v>0</v>
      </c>
      <c r="BQ695" s="5" t="n">
        <v>0.161</v>
      </c>
      <c r="BR695" s="5" t="n">
        <v>0</v>
      </c>
      <c r="BS695" s="5" t="n">
        <v>1</v>
      </c>
      <c r="BT695" s="5" t="n">
        <v>0</v>
      </c>
      <c r="BU695" s="5" t="n">
        <v>0</v>
      </c>
      <c r="BV695" s="5" t="n">
        <v>0.205</v>
      </c>
      <c r="BW695" s="5" t="n">
        <v>0.07000000000000001</v>
      </c>
      <c r="BX695" s="5" t="n">
        <v>1</v>
      </c>
      <c r="BY695" s="5" t="n">
        <v>12.729</v>
      </c>
      <c r="BZ695" s="5" t="n">
        <v>0</v>
      </c>
      <c r="CA695" s="5" t="n">
        <v>12.729</v>
      </c>
      <c r="CB695" s="5" t="n">
        <v>0</v>
      </c>
      <c r="CC695" s="5" t="n">
        <v>89.188</v>
      </c>
      <c r="CD695" s="5" t="n">
        <v>7.95</v>
      </c>
      <c r="CE695" s="5" t="n">
        <v>2.027</v>
      </c>
      <c r="CF695" s="5" t="n">
        <v>97.09699999999999</v>
      </c>
      <c r="CG695" s="5" t="n">
        <v>0.07000000000000001</v>
      </c>
      <c r="CH695" s="5" t="n">
        <v>1</v>
      </c>
      <c r="CI695" s="5" t="n">
        <v>1</v>
      </c>
      <c r="CJ695" s="5" t="n">
        <v>1</v>
      </c>
      <c r="CK695" s="5" t="n">
        <v>0</v>
      </c>
      <c r="CL695" s="5" t="n">
        <v>0</v>
      </c>
      <c r="CM695" s="5" t="n">
        <v>0</v>
      </c>
      <c r="CN695" s="5" t="n">
        <v>0</v>
      </c>
      <c r="CO695" s="5" t="n">
        <v>0</v>
      </c>
      <c r="CP695" s="5" t="n">
        <v>0</v>
      </c>
      <c r="CQ695" s="5" t="n">
        <v>1.294</v>
      </c>
      <c r="CR695" s="5" t="n">
        <v>0</v>
      </c>
      <c r="CS695" s="5" t="n">
        <v>5.158</v>
      </c>
      <c r="CT695" s="5" t="n">
        <v>7.554</v>
      </c>
      <c r="CU695" s="5" t="n">
        <v>16.097</v>
      </c>
    </row>
    <row r="696">
      <c r="A696" s="5" t="inlineStr">
        <is>
          <t>SGP2023</t>
        </is>
      </c>
      <c r="B696" s="5" t="inlineStr">
        <is>
          <t>SGP</t>
        </is>
      </c>
      <c r="C696" s="5" t="inlineStr">
        <is>
          <t>SGP</t>
        </is>
      </c>
      <c r="D696" s="5" t="inlineStr">
        <is>
          <t>Singapore</t>
        </is>
      </c>
      <c r="E696" s="5" t="n">
        <v>2023</v>
      </c>
      <c r="F696" s="5" t="n">
        <v>0.07000000000000001</v>
      </c>
      <c r="G696" s="5" t="n">
        <v>5.77</v>
      </c>
      <c r="H696" s="5" t="n">
        <v>1.286</v>
      </c>
      <c r="I696" s="5" t="n">
        <v>0.334</v>
      </c>
      <c r="J696" s="5" t="n">
        <v>6.104</v>
      </c>
      <c r="K696" s="5" t="n">
        <v>0</v>
      </c>
      <c r="L696" s="5" t="n">
        <v>1</v>
      </c>
      <c r="M696" s="5" t="n">
        <v>7.886</v>
      </c>
      <c r="N696" s="5" t="n">
        <v>3.857</v>
      </c>
      <c r="O696" s="5" t="n">
        <v>0.335</v>
      </c>
      <c r="P696" s="5" t="n">
        <v>8.221</v>
      </c>
      <c r="Q696" s="5" t="n">
        <v>0</v>
      </c>
      <c r="R696" s="5" t="n">
        <v>1</v>
      </c>
      <c r="S696" s="5" t="n">
        <v>12.198</v>
      </c>
      <c r="T696" s="5" t="n">
        <v>7.714</v>
      </c>
      <c r="U696" s="5" t="n">
        <v>0.095</v>
      </c>
      <c r="V696" s="5" t="n">
        <v>13.052</v>
      </c>
      <c r="W696" s="5" t="n">
        <v>0.07000000000000001</v>
      </c>
      <c r="X696" s="5" t="n">
        <v>1</v>
      </c>
      <c r="Y696" s="5" t="n">
        <v>44.928</v>
      </c>
      <c r="Z696" s="5" t="n">
        <v>5.033</v>
      </c>
      <c r="AA696" s="5" t="n">
        <v>0.376</v>
      </c>
      <c r="AB696" s="5" t="n">
        <v>45.304</v>
      </c>
      <c r="AC696" s="5" t="n">
        <v>0</v>
      </c>
      <c r="AD696" s="5" t="n">
        <v>1</v>
      </c>
      <c r="AE696" s="5" t="n">
        <v>45.027</v>
      </c>
      <c r="AF696" s="5" t="n">
        <v>8.968</v>
      </c>
      <c r="AG696" s="5" t="n">
        <v>0.277</v>
      </c>
      <c r="AH696" s="5" t="n">
        <v>45.304</v>
      </c>
      <c r="AI696" s="5" t="n">
        <v>0</v>
      </c>
      <c r="AJ696" s="5" t="n">
        <v>1</v>
      </c>
      <c r="AK696" s="5" t="n">
        <v>49.981</v>
      </c>
      <c r="AL696" s="5" t="n">
        <v>24.759</v>
      </c>
      <c r="AM696" s="5" t="n">
        <v>-4.133</v>
      </c>
      <c r="AN696" s="5" t="n">
        <v>49.057</v>
      </c>
      <c r="AO696" s="5" t="n">
        <v>0</v>
      </c>
      <c r="AP696" s="5" t="n">
        <v>1</v>
      </c>
      <c r="AQ696" s="5" t="n">
        <v>0.752</v>
      </c>
      <c r="AR696" s="5" t="n">
        <v>0.129</v>
      </c>
      <c r="AS696" s="5" t="n">
        <v>1.101</v>
      </c>
      <c r="AT696" s="5" t="n">
        <v>2.001</v>
      </c>
      <c r="AU696" s="5" t="n">
        <v>0.08</v>
      </c>
      <c r="AV696" s="5" t="n">
        <v>1</v>
      </c>
      <c r="AW696" s="5" t="n">
        <v>0.783</v>
      </c>
      <c r="AX696" s="5" t="n">
        <v>0.129</v>
      </c>
      <c r="AY696" s="5" t="n">
        <v>0.925</v>
      </c>
      <c r="AZ696" s="5" t="n">
        <v>1.827</v>
      </c>
      <c r="BA696" s="5" t="n">
        <v>0.07000000000000001</v>
      </c>
      <c r="BB696" s="5" t="n">
        <v>1</v>
      </c>
      <c r="BC696" s="5" t="n">
        <v>0.529</v>
      </c>
      <c r="BD696" s="5" t="n">
        <v>0.129</v>
      </c>
      <c r="BE696" s="5" t="n">
        <v>0.972</v>
      </c>
      <c r="BF696" s="5" t="n">
        <v>1.594</v>
      </c>
      <c r="BG696" s="5" t="n">
        <v>0.07000000000000001</v>
      </c>
      <c r="BH696" s="5" t="n">
        <v>1</v>
      </c>
      <c r="BI696" s="5" t="n">
        <v>0.669</v>
      </c>
      <c r="BJ696" s="5" t="n">
        <v>0.129</v>
      </c>
      <c r="BK696" s="5" t="n">
        <v>0.005</v>
      </c>
      <c r="BL696" s="5" t="n">
        <v>0.715</v>
      </c>
      <c r="BM696" s="5" t="n">
        <v>0.07000000000000001</v>
      </c>
      <c r="BN696" s="5" t="n">
        <v>1</v>
      </c>
      <c r="BO696" s="5" t="n">
        <v>0</v>
      </c>
      <c r="BP696" s="5" t="n">
        <v>0</v>
      </c>
      <c r="BQ696" s="5" t="n">
        <v>0.243</v>
      </c>
      <c r="BR696" s="5" t="n">
        <v>0</v>
      </c>
      <c r="BS696" s="5" t="n">
        <v>1</v>
      </c>
      <c r="BT696" s="5" t="n">
        <v>0</v>
      </c>
      <c r="BU696" s="5" t="n">
        <v>0</v>
      </c>
      <c r="BV696" s="5" t="n">
        <v>0.227</v>
      </c>
      <c r="BW696" s="5" t="n">
        <v>0.07000000000000001</v>
      </c>
      <c r="BX696" s="5" t="n">
        <v>1</v>
      </c>
      <c r="BY696" s="5" t="n">
        <v>13.254</v>
      </c>
      <c r="BZ696" s="5" t="n">
        <v>0</v>
      </c>
      <c r="CA696" s="5" t="n">
        <v>13.254</v>
      </c>
      <c r="CB696" s="5" t="n">
        <v>0</v>
      </c>
      <c r="CC696" s="5" t="n">
        <v>72.967</v>
      </c>
      <c r="CD696" s="5" t="n">
        <v>7.95</v>
      </c>
      <c r="CE696" s="5" t="n">
        <v>2.247</v>
      </c>
      <c r="CF696" s="5" t="n">
        <v>79.86</v>
      </c>
      <c r="CG696" s="5" t="n">
        <v>0.07000000000000001</v>
      </c>
      <c r="CH696" s="5" t="n">
        <v>1</v>
      </c>
      <c r="CI696" s="5" t="n">
        <v>1</v>
      </c>
      <c r="CJ696" s="5" t="n">
        <v>1</v>
      </c>
      <c r="CK696" s="5" t="n">
        <v>0</v>
      </c>
      <c r="CL696" s="5" t="n">
        <v>0</v>
      </c>
      <c r="CM696" s="5" t="n">
        <v>0</v>
      </c>
      <c r="CN696" s="5" t="n">
        <v>0</v>
      </c>
      <c r="CO696" s="5" t="n">
        <v>0</v>
      </c>
      <c r="CP696" s="5" t="n">
        <v>0</v>
      </c>
      <c r="CQ696" s="5" t="n">
        <v>1.348</v>
      </c>
      <c r="CR696" s="5" t="n">
        <v>0</v>
      </c>
      <c r="CS696" s="5" t="n">
        <v>5.37</v>
      </c>
      <c r="CT696" s="5" t="n">
        <v>4.484</v>
      </c>
      <c r="CU696" s="5" t="n">
        <v>12.529</v>
      </c>
    </row>
    <row r="697">
      <c r="A697" s="5" t="inlineStr">
        <is>
          <t>SGP2024</t>
        </is>
      </c>
      <c r="B697" s="5" t="inlineStr">
        <is>
          <t>SGP</t>
        </is>
      </c>
      <c r="C697" s="5" t="inlineStr">
        <is>
          <t>SGP</t>
        </is>
      </c>
      <c r="D697" s="5" t="inlineStr">
        <is>
          <t>Singapore</t>
        </is>
      </c>
      <c r="E697" s="5" t="n">
        <v>2024</v>
      </c>
      <c r="F697" s="5" t="n">
        <v>0.07000000000000001</v>
      </c>
      <c r="G697" s="5" t="n">
        <v>4.833</v>
      </c>
      <c r="H697" s="5" t="n">
        <v>1.324</v>
      </c>
      <c r="I697" s="5" t="n">
        <v>1.689</v>
      </c>
      <c r="J697" s="5" t="n">
        <v>6.522</v>
      </c>
      <c r="K697" s="5" t="n">
        <v>0</v>
      </c>
      <c r="L697" s="5" t="n">
        <v>1</v>
      </c>
      <c r="M697" s="5" t="n">
        <v>7.124</v>
      </c>
      <c r="N697" s="5" t="n">
        <v>3.971</v>
      </c>
      <c r="O697" s="5" t="n">
        <v>1.695</v>
      </c>
      <c r="P697" s="5" t="n">
        <v>8.818</v>
      </c>
      <c r="Q697" s="5" t="n">
        <v>0</v>
      </c>
      <c r="R697" s="5" t="n">
        <v>1</v>
      </c>
      <c r="S697" s="5" t="n">
        <v>11.451</v>
      </c>
      <c r="T697" s="5" t="n">
        <v>7.942</v>
      </c>
      <c r="U697" s="5" t="n">
        <v>0.109</v>
      </c>
      <c r="V697" s="5" t="n">
        <v>12.252</v>
      </c>
      <c r="W697" s="5" t="n">
        <v>0.07000000000000001</v>
      </c>
      <c r="X697" s="5" t="n">
        <v>1</v>
      </c>
      <c r="Y697" s="5" t="n">
        <v>48.488</v>
      </c>
      <c r="Z697" s="5" t="n">
        <v>6.122</v>
      </c>
      <c r="AA697" s="5" t="n">
        <v>0</v>
      </c>
      <c r="AB697" s="5" t="n">
        <v>48.488</v>
      </c>
      <c r="AC697" s="5" t="n">
        <v>0</v>
      </c>
      <c r="AD697" s="5" t="n">
        <v>1</v>
      </c>
      <c r="AE697" s="5" t="n">
        <v>48.488</v>
      </c>
      <c r="AF697" s="5" t="n">
        <v>10.622</v>
      </c>
      <c r="AG697" s="5" t="n">
        <v>0</v>
      </c>
      <c r="AH697" s="5" t="n">
        <v>48.488</v>
      </c>
      <c r="AI697" s="5" t="n">
        <v>0</v>
      </c>
      <c r="AJ697" s="5" t="n">
        <v>1</v>
      </c>
      <c r="AK697" s="5" t="n">
        <v>53.142</v>
      </c>
      <c r="AL697" s="5" t="n">
        <v>27.029</v>
      </c>
      <c r="AM697" s="5" t="n">
        <v>-4.15</v>
      </c>
      <c r="AN697" s="5" t="n">
        <v>52.422</v>
      </c>
      <c r="AO697" s="5" t="n">
        <v>0</v>
      </c>
      <c r="AP697" s="5" t="n">
        <v>1</v>
      </c>
      <c r="AQ697" s="5" t="n">
        <v>0.723</v>
      </c>
      <c r="AR697" s="5" t="n">
        <v>0.132</v>
      </c>
      <c r="AS697" s="5" t="n">
        <v>1.167</v>
      </c>
      <c r="AT697" s="5" t="n">
        <v>2.06</v>
      </c>
      <c r="AU697" s="5" t="n">
        <v>0.09</v>
      </c>
      <c r="AV697" s="5" t="n">
        <v>1</v>
      </c>
      <c r="AW697" s="5" t="n">
        <v>0.734</v>
      </c>
      <c r="AX697" s="5" t="n">
        <v>0.132</v>
      </c>
      <c r="AY697" s="5" t="n">
        <v>1.03</v>
      </c>
      <c r="AZ697" s="5" t="n">
        <v>1.887</v>
      </c>
      <c r="BA697" s="5" t="n">
        <v>0.07000000000000001</v>
      </c>
      <c r="BB697" s="5" t="n">
        <v>1</v>
      </c>
      <c r="BC697" s="5" t="n">
        <v>0.512</v>
      </c>
      <c r="BD697" s="5" t="n">
        <v>0.132</v>
      </c>
      <c r="BE697" s="5" t="n">
        <v>1.005</v>
      </c>
      <c r="BF697" s="5" t="n">
        <v>1.608</v>
      </c>
      <c r="BG697" s="5" t="n">
        <v>0.07000000000000001</v>
      </c>
      <c r="BH697" s="5" t="n">
        <v>1</v>
      </c>
      <c r="BI697" s="5" t="n">
        <v>0.66</v>
      </c>
      <c r="BJ697" s="5" t="n">
        <v>0.132</v>
      </c>
      <c r="BK697" s="5" t="n">
        <v>0.006</v>
      </c>
      <c r="BL697" s="5" t="n">
        <v>0.707</v>
      </c>
      <c r="BM697" s="5" t="n">
        <v>0.07000000000000001</v>
      </c>
      <c r="BN697" s="5" t="n">
        <v>1</v>
      </c>
      <c r="BO697" s="5" t="n">
        <v>0</v>
      </c>
      <c r="BP697" s="5" t="n">
        <v>0</v>
      </c>
      <c r="BQ697" s="5" t="n">
        <v>0.207</v>
      </c>
      <c r="BR697" s="5" t="n">
        <v>0</v>
      </c>
      <c r="BS697" s="5" t="n">
        <v>1</v>
      </c>
      <c r="BT697" s="5" t="n">
        <v>0</v>
      </c>
      <c r="BU697" s="5" t="n">
        <v>0</v>
      </c>
      <c r="BV697" s="5" t="n">
        <v>0.231</v>
      </c>
      <c r="BW697" s="5" t="n">
        <v>0.07000000000000001</v>
      </c>
      <c r="BX697" s="5" t="n">
        <v>1</v>
      </c>
      <c r="BY697" s="5" t="n">
        <v>13.646</v>
      </c>
      <c r="BZ697" s="5" t="n">
        <v>0</v>
      </c>
      <c r="CA697" s="5" t="n">
        <v>13.646</v>
      </c>
      <c r="CB697" s="5" t="n">
        <v>0</v>
      </c>
      <c r="CC697" s="5" t="n">
        <v>71.05</v>
      </c>
      <c r="CD697" s="5" t="n">
        <v>7.95</v>
      </c>
      <c r="CE697" s="5" t="n">
        <v>9.138</v>
      </c>
      <c r="CF697" s="5" t="n">
        <v>84.991</v>
      </c>
      <c r="CG697" s="5" t="n">
        <v>0.07000000000000001</v>
      </c>
      <c r="CH697" s="5" t="n">
        <v>1</v>
      </c>
      <c r="CI697" s="5" t="n">
        <v>1</v>
      </c>
      <c r="CJ697" s="5" t="n">
        <v>1</v>
      </c>
      <c r="CK697" s="5" t="n">
        <v>0</v>
      </c>
      <c r="CL697" s="5" t="n">
        <v>0</v>
      </c>
      <c r="CM697" s="5" t="n">
        <v>0</v>
      </c>
      <c r="CN697" s="5" t="n">
        <v>0</v>
      </c>
      <c r="CO697" s="5" t="n">
        <v>0</v>
      </c>
      <c r="CP697" s="5" t="n">
        <v>0</v>
      </c>
      <c r="CQ697" s="5" t="n">
        <v>1.387</v>
      </c>
      <c r="CR697" s="5" t="n">
        <v>0</v>
      </c>
      <c r="CS697" s="5" t="n">
        <v>5.529</v>
      </c>
      <c r="CT697" s="5" t="n">
        <v>3.509</v>
      </c>
      <c r="CU697" s="5" t="n">
        <v>10.896</v>
      </c>
    </row>
    <row r="698">
      <c r="A698" s="5" t="inlineStr">
        <is>
          <t>SXM2021</t>
        </is>
      </c>
      <c r="B698" s="5" t="inlineStr">
        <is>
          <t>SXM</t>
        </is>
      </c>
      <c r="C698" s="5" t="inlineStr">
        <is>
          <t>SXM</t>
        </is>
      </c>
      <c r="D698" s="5" t="inlineStr">
        <is>
          <t>Sint Maarten (Dutch part)</t>
        </is>
      </c>
      <c r="E698" s="5" t="n">
        <v>2021</v>
      </c>
      <c r="F698" s="5" t="n">
        <v>0.05</v>
      </c>
      <c r="G698" s="5" t="n">
        <v>5.897</v>
      </c>
      <c r="H698" s="5" t="n">
        <v>1.143</v>
      </c>
      <c r="I698" s="5" t="n">
        <v>0</v>
      </c>
      <c r="J698" s="5" t="n">
        <v>5.897</v>
      </c>
      <c r="K698" s="5" t="n">
        <v>0</v>
      </c>
      <c r="L698" s="5" t="n">
        <v>1</v>
      </c>
      <c r="M698" s="5" t="n">
        <v>7.964</v>
      </c>
      <c r="N698" s="5" t="n">
        <v>3.43</v>
      </c>
      <c r="O698" s="5" t="n">
        <v>0</v>
      </c>
      <c r="P698" s="5" t="n">
        <v>7.964</v>
      </c>
      <c r="Q698" s="5" t="n">
        <v>0</v>
      </c>
      <c r="R698" s="5" t="n">
        <v>1</v>
      </c>
      <c r="S698" s="5" t="n">
        <v>11.613</v>
      </c>
      <c r="T698" s="5" t="n">
        <v>6.86</v>
      </c>
      <c r="U698" s="5" t="n">
        <v>0</v>
      </c>
      <c r="V698" s="5" t="n">
        <v>12.194</v>
      </c>
      <c r="W698" s="5" t="n">
        <v>0.05</v>
      </c>
      <c r="X698" s="5" t="n">
        <v>1</v>
      </c>
      <c r="Y698" s="5" t="n">
        <v>17.127</v>
      </c>
      <c r="Z698" s="5" t="n">
        <v>2.304</v>
      </c>
      <c r="AA698" s="5" t="n">
        <v>0</v>
      </c>
      <c r="AB698" s="5" t="n">
        <v>17.127</v>
      </c>
      <c r="AC698" s="5" t="n">
        <v>0</v>
      </c>
      <c r="AD698" s="5" t="n">
        <v>1</v>
      </c>
      <c r="AE698" s="5" t="n">
        <v>18.27</v>
      </c>
      <c r="AF698" s="5" t="n">
        <v>4.278</v>
      </c>
      <c r="AG698" s="5" t="n">
        <v>0</v>
      </c>
      <c r="AH698" s="5" t="n">
        <v>18.27</v>
      </c>
      <c r="AI698" s="5" t="n">
        <v>0</v>
      </c>
      <c r="AJ698" s="5" t="n">
        <v>1</v>
      </c>
      <c r="AK698" s="5" t="n">
        <v>25.13</v>
      </c>
      <c r="AL698" s="5" t="n">
        <v>13.503</v>
      </c>
      <c r="AM698" s="5" t="n">
        <v>0</v>
      </c>
      <c r="AN698" s="5" t="n">
        <v>26.386</v>
      </c>
      <c r="AO698" s="5" t="n">
        <v>0.05</v>
      </c>
      <c r="AP698" s="5" t="n">
        <v>1</v>
      </c>
      <c r="AQ698" s="5" t="n">
        <v>0.649</v>
      </c>
      <c r="AR698" s="5" t="n">
        <v>0.114</v>
      </c>
      <c r="AS698" s="5" t="n">
        <v>0</v>
      </c>
      <c r="AT698" s="5" t="n">
        <v>0.681</v>
      </c>
      <c r="AU698" s="5" t="n">
        <v>0.05</v>
      </c>
      <c r="AV698" s="5" t="n">
        <v>1</v>
      </c>
      <c r="AW698" s="5" t="n">
        <v>0.577</v>
      </c>
      <c r="AX698" s="5" t="n">
        <v>0.114</v>
      </c>
      <c r="AY698" s="5" t="n">
        <v>0</v>
      </c>
      <c r="AZ698" s="5" t="n">
        <v>0.605</v>
      </c>
      <c r="BA698" s="5" t="n">
        <v>0.05</v>
      </c>
      <c r="BB698" s="5" t="n">
        <v>1</v>
      </c>
      <c r="BC698" s="5" t="n">
        <v>0.458</v>
      </c>
      <c r="BD698" s="5" t="n">
        <v>0.114</v>
      </c>
      <c r="BE698" s="5" t="n">
        <v>0</v>
      </c>
      <c r="BF698" s="5" t="n">
        <v>0.481</v>
      </c>
      <c r="BG698" s="5" t="n">
        <v>0.05</v>
      </c>
      <c r="BH698" s="5" t="n">
        <v>1</v>
      </c>
      <c r="BI698" s="5" t="n">
        <v>0.491</v>
      </c>
      <c r="BJ698" s="5" t="n">
        <v>0.114</v>
      </c>
      <c r="BK698" s="5" t="n">
        <v>0</v>
      </c>
      <c r="BL698" s="5" t="n">
        <v>0.516</v>
      </c>
      <c r="BM698" s="5" t="n">
        <v>0.05</v>
      </c>
      <c r="BN698" s="5" t="n">
        <v>1</v>
      </c>
      <c r="BO698" s="5" t="n">
        <v>0</v>
      </c>
      <c r="BP698" s="5" t="n">
        <v>0</v>
      </c>
      <c r="BQ698" s="5" t="n">
        <v>0</v>
      </c>
      <c r="BR698" s="5" t="n">
        <v>0</v>
      </c>
      <c r="BS698" s="5" t="n">
        <v>1</v>
      </c>
      <c r="BT698" s="5" t="n">
        <v>0</v>
      </c>
      <c r="BU698" s="5" t="n">
        <v>0</v>
      </c>
      <c r="BV698" s="5" t="n">
        <v>0</v>
      </c>
      <c r="BW698" s="5" t="n">
        <v>0.05</v>
      </c>
      <c r="BX698" s="5" t="n">
        <v>1</v>
      </c>
      <c r="BY698" s="5" t="n">
        <v>11.787</v>
      </c>
      <c r="BZ698" s="5" t="n">
        <v>0</v>
      </c>
      <c r="CA698" s="5" t="n">
        <v>11.787</v>
      </c>
      <c r="CB698" s="5" t="n">
        <v>0</v>
      </c>
      <c r="CC698" s="5" t="n">
        <v>78.125</v>
      </c>
      <c r="CD698" s="5" t="n">
        <v>7.95</v>
      </c>
      <c r="CE698" s="5" t="n">
        <v>0</v>
      </c>
      <c r="CF698" s="5" t="n">
        <v>82.03100000000001</v>
      </c>
      <c r="CG698" s="5" t="n">
        <v>0.05</v>
      </c>
      <c r="CH698" s="5" t="n">
        <v>1</v>
      </c>
      <c r="CI698" s="5" t="n">
        <v>0</v>
      </c>
      <c r="CJ698" s="5" t="n">
        <v>0</v>
      </c>
      <c r="CK698" s="5" t="n">
        <v>0</v>
      </c>
      <c r="CL698" s="5" t="n">
        <v>0</v>
      </c>
      <c r="CM698" s="5" t="n">
        <v>0</v>
      </c>
      <c r="CN698" s="5" t="n">
        <v>0</v>
      </c>
      <c r="CO698" s="5" t="n">
        <v>0</v>
      </c>
      <c r="CP698" s="5" t="n">
        <v>0</v>
      </c>
      <c r="CQ698" s="5" t="n">
        <v>1.198</v>
      </c>
      <c r="CR698" s="5" t="n">
        <v>0</v>
      </c>
      <c r="CS698" s="5" t="n">
        <v>4.776</v>
      </c>
      <c r="CT698" s="5" t="n">
        <v>4.753</v>
      </c>
      <c r="CU698" s="5" t="n">
        <v>15.983</v>
      </c>
    </row>
    <row r="699">
      <c r="A699" s="5" t="inlineStr">
        <is>
          <t>SXM2022</t>
        </is>
      </c>
      <c r="B699" s="5" t="inlineStr">
        <is>
          <t>SXM</t>
        </is>
      </c>
      <c r="C699" s="5" t="inlineStr">
        <is>
          <t>SXM</t>
        </is>
      </c>
      <c r="D699" s="5" t="inlineStr">
        <is>
          <t>Sint Maarten (Dutch part)</t>
        </is>
      </c>
      <c r="E699" s="5" t="n">
        <v>2022</v>
      </c>
      <c r="F699" s="5" t="n">
        <v>0.05</v>
      </c>
      <c r="G699" s="5" t="n">
        <v>11.72</v>
      </c>
      <c r="H699" s="5" t="n">
        <v>1.235</v>
      </c>
      <c r="I699" s="5" t="n">
        <v>0</v>
      </c>
      <c r="J699" s="5" t="n">
        <v>11.72</v>
      </c>
      <c r="K699" s="5" t="n">
        <v>0</v>
      </c>
      <c r="L699" s="5" t="n">
        <v>1</v>
      </c>
      <c r="M699" s="5" t="n">
        <v>9.782999999999999</v>
      </c>
      <c r="N699" s="5" t="n">
        <v>3.704</v>
      </c>
      <c r="O699" s="5" t="n">
        <v>0</v>
      </c>
      <c r="P699" s="5" t="n">
        <v>9.782999999999999</v>
      </c>
      <c r="Q699" s="5" t="n">
        <v>0</v>
      </c>
      <c r="R699" s="5" t="n">
        <v>1</v>
      </c>
      <c r="S699" s="5" t="n">
        <v>17.893</v>
      </c>
      <c r="T699" s="5" t="n">
        <v>7.408</v>
      </c>
      <c r="U699" s="5" t="n">
        <v>0.066</v>
      </c>
      <c r="V699" s="5" t="n">
        <v>18.788</v>
      </c>
      <c r="W699" s="5" t="n">
        <v>0.05</v>
      </c>
      <c r="X699" s="5" t="n">
        <v>1</v>
      </c>
      <c r="Y699" s="5" t="n">
        <v>30.728</v>
      </c>
      <c r="Z699" s="5" t="n">
        <v>4.133</v>
      </c>
      <c r="AA699" s="5" t="n">
        <v>0</v>
      </c>
      <c r="AB699" s="5" t="n">
        <v>30.728</v>
      </c>
      <c r="AC699" s="5" t="n">
        <v>0</v>
      </c>
      <c r="AD699" s="5" t="n">
        <v>1</v>
      </c>
      <c r="AE699" s="5" t="n">
        <v>31.963</v>
      </c>
      <c r="AF699" s="5" t="n">
        <v>7.485</v>
      </c>
      <c r="AG699" s="5" t="n">
        <v>0</v>
      </c>
      <c r="AH699" s="5" t="n">
        <v>31.963</v>
      </c>
      <c r="AI699" s="5" t="n">
        <v>0</v>
      </c>
      <c r="AJ699" s="5" t="n">
        <v>1</v>
      </c>
      <c r="AK699" s="5" t="n">
        <v>39.371</v>
      </c>
      <c r="AL699" s="5" t="n">
        <v>21.155</v>
      </c>
      <c r="AM699" s="5" t="n">
        <v>0.146</v>
      </c>
      <c r="AN699" s="5" t="n">
        <v>41.34</v>
      </c>
      <c r="AO699" s="5" t="n">
        <v>0.05</v>
      </c>
      <c r="AP699" s="5" t="n">
        <v>1</v>
      </c>
      <c r="AQ699" s="5" t="n">
        <v>0.896</v>
      </c>
      <c r="AR699" s="5" t="n">
        <v>0.123</v>
      </c>
      <c r="AS699" s="5" t="n">
        <v>0.003</v>
      </c>
      <c r="AT699" s="5" t="n">
        <v>0.9409999999999999</v>
      </c>
      <c r="AU699" s="5" t="n">
        <v>0.05</v>
      </c>
      <c r="AV699" s="5" t="n">
        <v>1</v>
      </c>
      <c r="AW699" s="5" t="n">
        <v>0.89</v>
      </c>
      <c r="AX699" s="5" t="n">
        <v>0.123</v>
      </c>
      <c r="AY699" s="5" t="n">
        <v>0.003</v>
      </c>
      <c r="AZ699" s="5" t="n">
        <v>0.9350000000000001</v>
      </c>
      <c r="BA699" s="5" t="n">
        <v>0.05</v>
      </c>
      <c r="BB699" s="5" t="n">
        <v>1</v>
      </c>
      <c r="BC699" s="5" t="n">
        <v>0.62</v>
      </c>
      <c r="BD699" s="5" t="n">
        <v>0.123</v>
      </c>
      <c r="BE699" s="5" t="n">
        <v>0.002</v>
      </c>
      <c r="BF699" s="5" t="n">
        <v>0.651</v>
      </c>
      <c r="BG699" s="5" t="n">
        <v>0.05</v>
      </c>
      <c r="BH699" s="5" t="n">
        <v>1</v>
      </c>
      <c r="BI699" s="5" t="n">
        <v>0.608</v>
      </c>
      <c r="BJ699" s="5" t="n">
        <v>0.123</v>
      </c>
      <c r="BK699" s="5" t="n">
        <v>0.002</v>
      </c>
      <c r="BL699" s="5" t="n">
        <v>0.638</v>
      </c>
      <c r="BM699" s="5" t="n">
        <v>0.05</v>
      </c>
      <c r="BN699" s="5" t="n">
        <v>1</v>
      </c>
      <c r="BO699" s="5" t="n">
        <v>0</v>
      </c>
      <c r="BP699" s="5" t="n">
        <v>0</v>
      </c>
      <c r="BQ699" s="5" t="n">
        <v>0</v>
      </c>
      <c r="BR699" s="5" t="n">
        <v>0</v>
      </c>
      <c r="BS699" s="5" t="n">
        <v>1</v>
      </c>
      <c r="BT699" s="5" t="n">
        <v>0</v>
      </c>
      <c r="BU699" s="5" t="n">
        <v>0</v>
      </c>
      <c r="BV699" s="5" t="n">
        <v>0</v>
      </c>
      <c r="BW699" s="5" t="n">
        <v>0.05</v>
      </c>
      <c r="BX699" s="5" t="n">
        <v>1</v>
      </c>
      <c r="BY699" s="5" t="n">
        <v>12.729</v>
      </c>
      <c r="BZ699" s="5" t="n">
        <v>0</v>
      </c>
      <c r="CA699" s="5" t="n">
        <v>12.729</v>
      </c>
      <c r="CB699" s="5" t="n">
        <v>0</v>
      </c>
      <c r="CC699" s="5" t="n">
        <v>97.90000000000001</v>
      </c>
      <c r="CD699" s="5" t="n">
        <v>7.95</v>
      </c>
      <c r="CE699" s="5" t="n">
        <v>0.362</v>
      </c>
      <c r="CF699" s="5" t="n">
        <v>102.795</v>
      </c>
      <c r="CG699" s="5" t="n">
        <v>0.05</v>
      </c>
      <c r="CH699" s="5" t="n">
        <v>1</v>
      </c>
      <c r="CI699" s="5" t="n">
        <v>0</v>
      </c>
      <c r="CJ699" s="5" t="n">
        <v>0</v>
      </c>
      <c r="CK699" s="5" t="n">
        <v>0</v>
      </c>
      <c r="CL699" s="5" t="n">
        <v>0</v>
      </c>
      <c r="CM699" s="5" t="n">
        <v>0</v>
      </c>
      <c r="CN699" s="5" t="n">
        <v>0</v>
      </c>
      <c r="CO699" s="5" t="n">
        <v>0</v>
      </c>
      <c r="CP699" s="5" t="n">
        <v>0</v>
      </c>
      <c r="CQ699" s="5" t="n">
        <v>1.294</v>
      </c>
      <c r="CR699" s="5" t="n">
        <v>0</v>
      </c>
      <c r="CS699" s="5" t="n">
        <v>5.158</v>
      </c>
      <c r="CT699" s="5" t="n">
        <v>10.485</v>
      </c>
      <c r="CU699" s="5" t="n">
        <v>29.494</v>
      </c>
    </row>
    <row r="700">
      <c r="A700" s="5" t="inlineStr">
        <is>
          <t>SXM2023</t>
        </is>
      </c>
      <c r="B700" s="5" t="inlineStr">
        <is>
          <t>SXM</t>
        </is>
      </c>
      <c r="C700" s="5" t="inlineStr">
        <is>
          <t>SXM</t>
        </is>
      </c>
      <c r="D700" s="5" t="inlineStr">
        <is>
          <t>Sint Maarten (Dutch part)</t>
        </is>
      </c>
      <c r="E700" s="5" t="n">
        <v>2023</v>
      </c>
      <c r="F700" s="5" t="n">
        <v>0.05</v>
      </c>
      <c r="G700" s="5" t="n">
        <v>6.147</v>
      </c>
      <c r="H700" s="5" t="n">
        <v>1.286</v>
      </c>
      <c r="I700" s="5" t="n">
        <v>0</v>
      </c>
      <c r="J700" s="5" t="n">
        <v>6.147</v>
      </c>
      <c r="K700" s="5" t="n">
        <v>0</v>
      </c>
      <c r="L700" s="5" t="n">
        <v>1</v>
      </c>
      <c r="M700" s="5" t="n">
        <v>7.886</v>
      </c>
      <c r="N700" s="5" t="n">
        <v>3.857</v>
      </c>
      <c r="O700" s="5" t="n">
        <v>0</v>
      </c>
      <c r="P700" s="5" t="n">
        <v>7.886</v>
      </c>
      <c r="Q700" s="5" t="n">
        <v>0</v>
      </c>
      <c r="R700" s="5" t="n">
        <v>1</v>
      </c>
      <c r="S700" s="5" t="n">
        <v>12.575</v>
      </c>
      <c r="T700" s="5" t="n">
        <v>7.714</v>
      </c>
      <c r="U700" s="5" t="n">
        <v>0.07000000000000001</v>
      </c>
      <c r="V700" s="5" t="n">
        <v>13.204</v>
      </c>
      <c r="W700" s="5" t="n">
        <v>0.05</v>
      </c>
      <c r="X700" s="5" t="n">
        <v>1</v>
      </c>
      <c r="Y700" s="5" t="n">
        <v>12.478</v>
      </c>
      <c r="Z700" s="5" t="n">
        <v>1.678</v>
      </c>
      <c r="AA700" s="5" t="n">
        <v>0</v>
      </c>
      <c r="AB700" s="5" t="n">
        <v>12.478</v>
      </c>
      <c r="AC700" s="5" t="n">
        <v>0</v>
      </c>
      <c r="AD700" s="5" t="n">
        <v>1</v>
      </c>
      <c r="AE700" s="5" t="n">
        <v>13.763</v>
      </c>
      <c r="AF700" s="5" t="n">
        <v>3.223</v>
      </c>
      <c r="AG700" s="5" t="n">
        <v>0</v>
      </c>
      <c r="AH700" s="5" t="n">
        <v>13.763</v>
      </c>
      <c r="AI700" s="5" t="n">
        <v>0</v>
      </c>
      <c r="AJ700" s="5" t="n">
        <v>1</v>
      </c>
      <c r="AK700" s="5" t="n">
        <v>21.477</v>
      </c>
      <c r="AL700" s="5" t="n">
        <v>11.54</v>
      </c>
      <c r="AM700" s="5" t="n">
        <v>0.119</v>
      </c>
      <c r="AN700" s="5" t="n">
        <v>22.551</v>
      </c>
      <c r="AO700" s="5" t="n">
        <v>0.05</v>
      </c>
      <c r="AP700" s="5" t="n">
        <v>1</v>
      </c>
      <c r="AQ700" s="5" t="n">
        <v>0.791</v>
      </c>
      <c r="AR700" s="5" t="n">
        <v>0.129</v>
      </c>
      <c r="AS700" s="5" t="n">
        <v>0.004</v>
      </c>
      <c r="AT700" s="5" t="n">
        <v>0.83</v>
      </c>
      <c r="AU700" s="5" t="n">
        <v>0.05</v>
      </c>
      <c r="AV700" s="5" t="n">
        <v>1</v>
      </c>
      <c r="AW700" s="5" t="n">
        <v>0.618</v>
      </c>
      <c r="AX700" s="5" t="n">
        <v>0.129</v>
      </c>
      <c r="AY700" s="5" t="n">
        <v>0.003</v>
      </c>
      <c r="AZ700" s="5" t="n">
        <v>0.649</v>
      </c>
      <c r="BA700" s="5" t="n">
        <v>0.05</v>
      </c>
      <c r="BB700" s="5" t="n">
        <v>1</v>
      </c>
      <c r="BC700" s="5" t="n">
        <v>0.554</v>
      </c>
      <c r="BD700" s="5" t="n">
        <v>0.129</v>
      </c>
      <c r="BE700" s="5" t="n">
        <v>0.003</v>
      </c>
      <c r="BF700" s="5" t="n">
        <v>0.582</v>
      </c>
      <c r="BG700" s="5" t="n">
        <v>0.05</v>
      </c>
      <c r="BH700" s="5" t="n">
        <v>1</v>
      </c>
      <c r="BI700" s="5" t="n">
        <v>0.5570000000000001</v>
      </c>
      <c r="BJ700" s="5" t="n">
        <v>0.129</v>
      </c>
      <c r="BK700" s="5" t="n">
        <v>0.003</v>
      </c>
      <c r="BL700" s="5" t="n">
        <v>0.585</v>
      </c>
      <c r="BM700" s="5" t="n">
        <v>0.05</v>
      </c>
      <c r="BN700" s="5" t="n">
        <v>1</v>
      </c>
      <c r="BO700" s="5" t="n">
        <v>0</v>
      </c>
      <c r="BP700" s="5" t="n">
        <v>0</v>
      </c>
      <c r="BQ700" s="5" t="n">
        <v>0</v>
      </c>
      <c r="BR700" s="5" t="n">
        <v>0</v>
      </c>
      <c r="BS700" s="5" t="n">
        <v>1</v>
      </c>
      <c r="BT700" s="5" t="n">
        <v>0</v>
      </c>
      <c r="BU700" s="5" t="n">
        <v>0</v>
      </c>
      <c r="BV700" s="5" t="n">
        <v>0</v>
      </c>
      <c r="BW700" s="5" t="n">
        <v>0.05</v>
      </c>
      <c r="BX700" s="5" t="n">
        <v>1</v>
      </c>
      <c r="BY700" s="5" t="n">
        <v>13.254</v>
      </c>
      <c r="BZ700" s="5" t="n">
        <v>0</v>
      </c>
      <c r="CA700" s="5" t="n">
        <v>13.254</v>
      </c>
      <c r="CB700" s="5" t="n">
        <v>0</v>
      </c>
      <c r="CC700" s="5" t="n">
        <v>83.248</v>
      </c>
      <c r="CD700" s="5" t="n">
        <v>7.95</v>
      </c>
      <c r="CE700" s="5" t="n">
        <v>0.461</v>
      </c>
      <c r="CF700" s="5" t="n">
        <v>87.41</v>
      </c>
      <c r="CG700" s="5" t="n">
        <v>0.05</v>
      </c>
      <c r="CH700" s="5" t="n">
        <v>1</v>
      </c>
      <c r="CI700" s="5" t="n">
        <v>0</v>
      </c>
      <c r="CJ700" s="5" t="n">
        <v>0</v>
      </c>
      <c r="CK700" s="5" t="n">
        <v>0</v>
      </c>
      <c r="CL700" s="5" t="n">
        <v>0</v>
      </c>
      <c r="CM700" s="5" t="n">
        <v>0</v>
      </c>
      <c r="CN700" s="5" t="n">
        <v>0</v>
      </c>
      <c r="CO700" s="5" t="n">
        <v>0</v>
      </c>
      <c r="CP700" s="5" t="n">
        <v>0</v>
      </c>
      <c r="CQ700" s="5" t="n">
        <v>1.348</v>
      </c>
      <c r="CR700" s="5" t="n">
        <v>0</v>
      </c>
      <c r="CS700" s="5" t="n">
        <v>5.37</v>
      </c>
      <c r="CT700" s="5" t="n">
        <v>4.861</v>
      </c>
      <c r="CU700" s="5" t="n">
        <v>11.192</v>
      </c>
    </row>
    <row r="701">
      <c r="A701" s="5" t="inlineStr">
        <is>
          <t>SXM2024</t>
        </is>
      </c>
      <c r="B701" s="5" t="inlineStr">
        <is>
          <t>SXM</t>
        </is>
      </c>
      <c r="C701" s="5" t="inlineStr">
        <is>
          <t>SXM</t>
        </is>
      </c>
      <c r="D701" s="5" t="inlineStr">
        <is>
          <t>Sint Maarten (Dutch part)</t>
        </is>
      </c>
      <c r="E701" s="5" t="n">
        <v>2024</v>
      </c>
      <c r="F701" s="5" t="n">
        <v>0.05</v>
      </c>
      <c r="G701" s="5" t="n">
        <v>5.575</v>
      </c>
      <c r="H701" s="5" t="n">
        <v>1.324</v>
      </c>
      <c r="I701" s="5" t="n">
        <v>0</v>
      </c>
      <c r="J701" s="5" t="n">
        <v>5.575</v>
      </c>
      <c r="K701" s="5" t="n">
        <v>0</v>
      </c>
      <c r="L701" s="5" t="n">
        <v>1</v>
      </c>
      <c r="M701" s="5" t="n">
        <v>7.124</v>
      </c>
      <c r="N701" s="5" t="n">
        <v>3.971</v>
      </c>
      <c r="O701" s="5" t="n">
        <v>0</v>
      </c>
      <c r="P701" s="5" t="n">
        <v>7.124</v>
      </c>
      <c r="Q701" s="5" t="n">
        <v>0</v>
      </c>
      <c r="R701" s="5" t="n">
        <v>1</v>
      </c>
      <c r="S701" s="5" t="n">
        <v>12.193</v>
      </c>
      <c r="T701" s="5" t="n">
        <v>7.942</v>
      </c>
      <c r="U701" s="5" t="n">
        <v>0.083</v>
      </c>
      <c r="V701" s="5" t="n">
        <v>12.802</v>
      </c>
      <c r="W701" s="5" t="n">
        <v>0.05</v>
      </c>
      <c r="X701" s="5" t="n">
        <v>1</v>
      </c>
      <c r="Y701" s="5" t="n">
        <v>11.447</v>
      </c>
      <c r="Z701" s="5" t="n">
        <v>1.54</v>
      </c>
      <c r="AA701" s="5" t="n">
        <v>0</v>
      </c>
      <c r="AB701" s="5" t="n">
        <v>11.447</v>
      </c>
      <c r="AC701" s="5" t="n">
        <v>0</v>
      </c>
      <c r="AD701" s="5" t="n">
        <v>1</v>
      </c>
      <c r="AE701" s="5" t="n">
        <v>12.771</v>
      </c>
      <c r="AF701" s="5" t="n">
        <v>2.991</v>
      </c>
      <c r="AG701" s="5" t="n">
        <v>0</v>
      </c>
      <c r="AH701" s="5" t="n">
        <v>12.771</v>
      </c>
      <c r="AI701" s="5" t="n">
        <v>0</v>
      </c>
      <c r="AJ701" s="5" t="n">
        <v>1</v>
      </c>
      <c r="AK701" s="5" t="n">
        <v>20.712</v>
      </c>
      <c r="AL701" s="5" t="n">
        <v>11.129</v>
      </c>
      <c r="AM701" s="5" t="n">
        <v>0.141</v>
      </c>
      <c r="AN701" s="5" t="n">
        <v>21.748</v>
      </c>
      <c r="AO701" s="5" t="n">
        <v>0.05</v>
      </c>
      <c r="AP701" s="5" t="n">
        <v>1</v>
      </c>
      <c r="AQ701" s="5" t="n">
        <v>0.756</v>
      </c>
      <c r="AR701" s="5" t="n">
        <v>0.132</v>
      </c>
      <c r="AS701" s="5" t="n">
        <v>0.005</v>
      </c>
      <c r="AT701" s="5" t="n">
        <v>0.794</v>
      </c>
      <c r="AU701" s="5" t="n">
        <v>0.05</v>
      </c>
      <c r="AV701" s="5" t="n">
        <v>1</v>
      </c>
      <c r="AW701" s="5" t="n">
        <v>0.655</v>
      </c>
      <c r="AX701" s="5" t="n">
        <v>0.132</v>
      </c>
      <c r="AY701" s="5" t="n">
        <v>0.004</v>
      </c>
      <c r="AZ701" s="5" t="n">
        <v>0.6879999999999999</v>
      </c>
      <c r="BA701" s="5" t="n">
        <v>0.05</v>
      </c>
      <c r="BB701" s="5" t="n">
        <v>1</v>
      </c>
      <c r="BC701" s="5" t="n">
        <v>0.534</v>
      </c>
      <c r="BD701" s="5" t="n">
        <v>0.132</v>
      </c>
      <c r="BE701" s="5" t="n">
        <v>0.004</v>
      </c>
      <c r="BF701" s="5" t="n">
        <v>0.5600000000000001</v>
      </c>
      <c r="BG701" s="5" t="n">
        <v>0.05</v>
      </c>
      <c r="BH701" s="5" t="n">
        <v>1</v>
      </c>
      <c r="BI701" s="5" t="n">
        <v>0.5679999999999999</v>
      </c>
      <c r="BJ701" s="5" t="n">
        <v>0.132</v>
      </c>
      <c r="BK701" s="5" t="n">
        <v>0.004</v>
      </c>
      <c r="BL701" s="5" t="n">
        <v>0.596</v>
      </c>
      <c r="BM701" s="5" t="n">
        <v>0.05</v>
      </c>
      <c r="BN701" s="5" t="n">
        <v>1</v>
      </c>
      <c r="BO701" s="5" t="n">
        <v>0</v>
      </c>
      <c r="BP701" s="5" t="n">
        <v>0</v>
      </c>
      <c r="BQ701" s="5" t="n">
        <v>0</v>
      </c>
      <c r="BR701" s="5" t="n">
        <v>0</v>
      </c>
      <c r="BS701" s="5" t="n">
        <v>1</v>
      </c>
      <c r="BT701" s="5" t="n">
        <v>0</v>
      </c>
      <c r="BU701" s="5" t="n">
        <v>0</v>
      </c>
      <c r="BV701" s="5" t="n">
        <v>0</v>
      </c>
      <c r="BW701" s="5" t="n">
        <v>0.05</v>
      </c>
      <c r="BX701" s="5" t="n">
        <v>1</v>
      </c>
      <c r="BY701" s="5" t="n">
        <v>13.646</v>
      </c>
      <c r="BZ701" s="5" t="n">
        <v>0</v>
      </c>
      <c r="CA701" s="5" t="n">
        <v>13.646</v>
      </c>
      <c r="CB701" s="5" t="n">
        <v>0</v>
      </c>
      <c r="CC701" s="5" t="n">
        <v>82.58799999999999</v>
      </c>
      <c r="CD701" s="5" t="n">
        <v>7.95</v>
      </c>
      <c r="CE701" s="5" t="n">
        <v>0.5620000000000001</v>
      </c>
      <c r="CF701" s="5" t="n">
        <v>86.717</v>
      </c>
      <c r="CG701" s="5" t="n">
        <v>0.05</v>
      </c>
      <c r="CH701" s="5" t="n">
        <v>1</v>
      </c>
      <c r="CI701" s="5" t="n">
        <v>0</v>
      </c>
      <c r="CJ701" s="5" t="n">
        <v>0</v>
      </c>
      <c r="CK701" s="5" t="n">
        <v>0</v>
      </c>
      <c r="CL701" s="5" t="n">
        <v>0</v>
      </c>
      <c r="CM701" s="5" t="n">
        <v>0</v>
      </c>
      <c r="CN701" s="5" t="n">
        <v>0</v>
      </c>
      <c r="CO701" s="5" t="n">
        <v>0</v>
      </c>
      <c r="CP701" s="5" t="n">
        <v>0</v>
      </c>
      <c r="CQ701" s="5" t="n">
        <v>1.387</v>
      </c>
      <c r="CR701" s="5" t="n">
        <v>0</v>
      </c>
      <c r="CS701" s="5" t="n">
        <v>5.529</v>
      </c>
      <c r="CT701" s="5" t="n">
        <v>4.251</v>
      </c>
      <c r="CU701" s="5" t="n">
        <v>10.123</v>
      </c>
    </row>
    <row r="702">
      <c r="A702" s="5" t="inlineStr">
        <is>
          <t>SVK2021</t>
        </is>
      </c>
      <c r="B702" s="5" t="inlineStr">
        <is>
          <t>SVK</t>
        </is>
      </c>
      <c r="C702" s="5" t="inlineStr">
        <is>
          <t>SVK</t>
        </is>
      </c>
      <c r="D702" s="5" t="inlineStr">
        <is>
          <t>Slovak Republic</t>
        </is>
      </c>
      <c r="E702" s="5" t="n">
        <v>2021</v>
      </c>
      <c r="F702" s="5" t="n">
        <v>0.2</v>
      </c>
      <c r="G702" s="5" t="n">
        <v>10.192</v>
      </c>
      <c r="H702" s="5" t="n">
        <v>1.084</v>
      </c>
      <c r="I702" s="5" t="n">
        <v>-7.364</v>
      </c>
      <c r="J702" s="5" t="n">
        <v>2.829</v>
      </c>
      <c r="K702" s="5" t="n">
        <v>0</v>
      </c>
      <c r="L702" s="5" t="n">
        <v>1</v>
      </c>
      <c r="M702" s="5" t="n">
        <v>8.263</v>
      </c>
      <c r="N702" s="5" t="n">
        <v>3.253</v>
      </c>
      <c r="O702" s="5" t="n">
        <v>1.404</v>
      </c>
      <c r="P702" s="5" t="n">
        <v>9.667</v>
      </c>
      <c r="Q702" s="5" t="n">
        <v>0</v>
      </c>
      <c r="R702" s="5" t="n">
        <v>1</v>
      </c>
      <c r="S702" s="5" t="n">
        <v>6.098</v>
      </c>
      <c r="T702" s="5" t="n">
        <v>3.779</v>
      </c>
      <c r="U702" s="5" t="n">
        <v>0.007</v>
      </c>
      <c r="V702" s="5" t="n">
        <v>7.326</v>
      </c>
      <c r="W702" s="5" t="n">
        <v>0.2</v>
      </c>
      <c r="X702" s="5" t="n">
        <v>1</v>
      </c>
      <c r="Y702" s="5" t="n">
        <v>19.366</v>
      </c>
      <c r="Z702" s="5" t="n">
        <v>2.139</v>
      </c>
      <c r="AA702" s="5" t="n">
        <v>-8.664999999999999</v>
      </c>
      <c r="AB702" s="5" t="n">
        <v>10.701</v>
      </c>
      <c r="AC702" s="5" t="n">
        <v>0</v>
      </c>
      <c r="AD702" s="5" t="n">
        <v>1</v>
      </c>
      <c r="AE702" s="5" t="n">
        <v>19.322</v>
      </c>
      <c r="AF702" s="5" t="n">
        <v>3.802</v>
      </c>
      <c r="AG702" s="5" t="n">
        <v>-8.621</v>
      </c>
      <c r="AH702" s="5" t="n">
        <v>10.701</v>
      </c>
      <c r="AI702" s="5" t="n">
        <v>0</v>
      </c>
      <c r="AJ702" s="5" t="n">
        <v>1</v>
      </c>
      <c r="AK702" s="5" t="n">
        <v>21.746</v>
      </c>
      <c r="AL702" s="5" t="n">
        <v>10.673</v>
      </c>
      <c r="AM702" s="5" t="n">
        <v>-10.331</v>
      </c>
      <c r="AN702" s="5" t="n">
        <v>13.697</v>
      </c>
      <c r="AO702" s="5" t="n">
        <v>0</v>
      </c>
      <c r="AP702" s="5" t="n">
        <v>0</v>
      </c>
      <c r="AQ702" s="5" t="n">
        <v>0.619</v>
      </c>
      <c r="AR702" s="5" t="n">
        <v>0.114</v>
      </c>
      <c r="AS702" s="5" t="n">
        <v>0.746</v>
      </c>
      <c r="AT702" s="5" t="n">
        <v>1.638</v>
      </c>
      <c r="AU702" s="5" t="n">
        <v>0.2</v>
      </c>
      <c r="AV702" s="5" t="n">
        <v>1</v>
      </c>
      <c r="AW702" s="5" t="n">
        <v>0.599</v>
      </c>
      <c r="AX702" s="5" t="n">
        <v>0.114</v>
      </c>
      <c r="AY702" s="5" t="n">
        <v>0.621</v>
      </c>
      <c r="AZ702" s="5" t="n">
        <v>1.464</v>
      </c>
      <c r="BA702" s="5" t="n">
        <v>0.2</v>
      </c>
      <c r="BB702" s="5" t="n">
        <v>1</v>
      </c>
      <c r="BC702" s="5" t="n">
        <v>0.439</v>
      </c>
      <c r="BD702" s="5" t="n">
        <v>0.114</v>
      </c>
      <c r="BE702" s="5" t="n">
        <v>0.208</v>
      </c>
      <c r="BF702" s="5" t="n">
        <v>0.777</v>
      </c>
      <c r="BG702" s="5" t="n">
        <v>0.2</v>
      </c>
      <c r="BH702" s="5" t="n">
        <v>1</v>
      </c>
      <c r="BI702" s="5" t="n">
        <v>0.505</v>
      </c>
      <c r="BJ702" s="5" t="n">
        <v>0.114</v>
      </c>
      <c r="BK702" s="5" t="n">
        <v>0.107</v>
      </c>
      <c r="BL702" s="5" t="n">
        <v>0.734</v>
      </c>
      <c r="BM702" s="5" t="n">
        <v>0.2</v>
      </c>
      <c r="BN702" s="5" t="n">
        <v>1</v>
      </c>
      <c r="BO702" s="5" t="n">
        <v>0</v>
      </c>
      <c r="BP702" s="5" t="n">
        <v>0.041</v>
      </c>
      <c r="BQ702" s="5" t="n">
        <v>0.146</v>
      </c>
      <c r="BR702" s="5" t="n">
        <v>0</v>
      </c>
      <c r="BS702" s="5" t="n">
        <v>1</v>
      </c>
      <c r="BT702" s="5" t="n">
        <v>0</v>
      </c>
      <c r="BU702" s="5" t="n">
        <v>0.039</v>
      </c>
      <c r="BV702" s="5" t="n">
        <v>0.195</v>
      </c>
      <c r="BW702" s="5" t="n">
        <v>0.2</v>
      </c>
      <c r="BX702" s="5" t="n">
        <v>0.667</v>
      </c>
      <c r="BY702" s="5" t="n">
        <v>11.787</v>
      </c>
      <c r="BZ702" s="5" t="n">
        <v>0</v>
      </c>
      <c r="CA702" s="5" t="n">
        <v>11.787</v>
      </c>
      <c r="CB702" s="5" t="n">
        <v>0</v>
      </c>
      <c r="CC702" s="5" t="n">
        <v>78.125</v>
      </c>
      <c r="CD702" s="5" t="n">
        <v>7.95</v>
      </c>
      <c r="CE702" s="5" t="n">
        <v>17.499</v>
      </c>
      <c r="CF702" s="5" t="n">
        <v>114.748</v>
      </c>
      <c r="CG702" s="5" t="n">
        <v>0.2</v>
      </c>
      <c r="CH702" s="5" t="n">
        <v>1</v>
      </c>
      <c r="CI702" s="5" t="n">
        <v>0</v>
      </c>
      <c r="CJ702" s="5" t="n">
        <v>0</v>
      </c>
      <c r="CK702" s="5" t="n">
        <v>0</v>
      </c>
      <c r="CL702" s="5" t="n">
        <v>0</v>
      </c>
      <c r="CM702" s="5" t="n">
        <v>0</v>
      </c>
      <c r="CN702" s="5" t="n">
        <v>0</v>
      </c>
      <c r="CO702" s="5" t="n">
        <v>0</v>
      </c>
      <c r="CP702" s="5" t="n">
        <v>0.103</v>
      </c>
      <c r="CQ702" s="5" t="n">
        <v>1.198</v>
      </c>
      <c r="CR702" s="5" t="n">
        <v>0</v>
      </c>
      <c r="CS702" s="5" t="n">
        <v>4.776</v>
      </c>
      <c r="CT702" s="5" t="n">
        <v>5.309</v>
      </c>
      <c r="CU702" s="5" t="n">
        <v>11.629</v>
      </c>
    </row>
    <row r="703">
      <c r="A703" s="5" t="inlineStr">
        <is>
          <t>SVK2022</t>
        </is>
      </c>
      <c r="B703" s="5" t="inlineStr">
        <is>
          <t>SVK</t>
        </is>
      </c>
      <c r="C703" s="5" t="inlineStr">
        <is>
          <t>SVK</t>
        </is>
      </c>
      <c r="D703" s="5" t="inlineStr">
        <is>
          <t>Slovak Republic</t>
        </is>
      </c>
      <c r="E703" s="5" t="n">
        <v>2022</v>
      </c>
      <c r="F703" s="5" t="n">
        <v>0.2</v>
      </c>
      <c r="G703" s="5" t="n">
        <v>17.158</v>
      </c>
      <c r="H703" s="5" t="n">
        <v>1.225</v>
      </c>
      <c r="I703" s="5" t="n">
        <v>1.456</v>
      </c>
      <c r="J703" s="5" t="n">
        <v>18.614</v>
      </c>
      <c r="K703" s="5" t="n">
        <v>0</v>
      </c>
      <c r="L703" s="5" t="n">
        <v>1</v>
      </c>
      <c r="M703" s="5" t="n">
        <v>12.854</v>
      </c>
      <c r="N703" s="5" t="n">
        <v>3.675</v>
      </c>
      <c r="O703" s="5" t="n">
        <v>8.532</v>
      </c>
      <c r="P703" s="5" t="n">
        <v>21.386</v>
      </c>
      <c r="Q703" s="5" t="n">
        <v>0</v>
      </c>
      <c r="R703" s="5" t="n">
        <v>1</v>
      </c>
      <c r="S703" s="5" t="n">
        <v>6.9</v>
      </c>
      <c r="T703" s="5" t="n">
        <v>3.379</v>
      </c>
      <c r="U703" s="5" t="n">
        <v>0.008</v>
      </c>
      <c r="V703" s="5" t="n">
        <v>8.289999999999999</v>
      </c>
      <c r="W703" s="5" t="n">
        <v>0.2</v>
      </c>
      <c r="X703" s="5" t="n">
        <v>1</v>
      </c>
      <c r="Y703" s="5" t="n">
        <v>43.399</v>
      </c>
      <c r="Z703" s="5" t="n">
        <v>4.553</v>
      </c>
      <c r="AA703" s="5" t="n">
        <v>-18.486</v>
      </c>
      <c r="AB703" s="5" t="n">
        <v>24.913</v>
      </c>
      <c r="AC703" s="5" t="n">
        <v>0</v>
      </c>
      <c r="AD703" s="5" t="n">
        <v>1</v>
      </c>
      <c r="AE703" s="5" t="n">
        <v>43.447</v>
      </c>
      <c r="AF703" s="5" t="n">
        <v>8.054</v>
      </c>
      <c r="AG703" s="5" t="n">
        <v>-18.534</v>
      </c>
      <c r="AH703" s="5" t="n">
        <v>24.913</v>
      </c>
      <c r="AI703" s="5" t="n">
        <v>0</v>
      </c>
      <c r="AJ703" s="5" t="n">
        <v>1</v>
      </c>
      <c r="AK703" s="5" t="n">
        <v>46.419</v>
      </c>
      <c r="AL703" s="5" t="n">
        <v>22.167</v>
      </c>
      <c r="AM703" s="5" t="n">
        <v>-34.394</v>
      </c>
      <c r="AN703" s="5" t="n">
        <v>14.429</v>
      </c>
      <c r="AO703" s="5" t="n">
        <v>0</v>
      </c>
      <c r="AP703" s="5" t="n">
        <v>0</v>
      </c>
      <c r="AQ703" s="5" t="n">
        <v>0.861</v>
      </c>
      <c r="AR703" s="5" t="n">
        <v>0.123</v>
      </c>
      <c r="AS703" s="5" t="n">
        <v>0.623</v>
      </c>
      <c r="AT703" s="5" t="n">
        <v>1.78</v>
      </c>
      <c r="AU703" s="5" t="n">
        <v>0.2</v>
      </c>
      <c r="AV703" s="5" t="n">
        <v>1</v>
      </c>
      <c r="AW703" s="5" t="n">
        <v>0.986</v>
      </c>
      <c r="AX703" s="5" t="n">
        <v>0.123</v>
      </c>
      <c r="AY703" s="5" t="n">
        <v>0.52</v>
      </c>
      <c r="AZ703" s="5" t="n">
        <v>1.807</v>
      </c>
      <c r="BA703" s="5" t="n">
        <v>0.2</v>
      </c>
      <c r="BB703" s="5" t="n">
        <v>1</v>
      </c>
      <c r="BC703" s="5" t="n">
        <v>0.598</v>
      </c>
      <c r="BD703" s="5" t="n">
        <v>0.123</v>
      </c>
      <c r="BE703" s="5" t="n">
        <v>0.132</v>
      </c>
      <c r="BF703" s="5" t="n">
        <v>0.876</v>
      </c>
      <c r="BG703" s="5" t="n">
        <v>0.2</v>
      </c>
      <c r="BH703" s="5" t="n">
        <v>1</v>
      </c>
      <c r="BI703" s="5" t="n">
        <v>0.612</v>
      </c>
      <c r="BJ703" s="5" t="n">
        <v>0.123</v>
      </c>
      <c r="BK703" s="5" t="n">
        <v>0.089</v>
      </c>
      <c r="BL703" s="5" t="n">
        <v>0.842</v>
      </c>
      <c r="BM703" s="5" t="n">
        <v>0.2</v>
      </c>
      <c r="BN703" s="5" t="n">
        <v>1</v>
      </c>
      <c r="BO703" s="5" t="n">
        <v>0</v>
      </c>
      <c r="BP703" s="5" t="n">
        <v>0.024</v>
      </c>
      <c r="BQ703" s="5" t="n">
        <v>0.244</v>
      </c>
      <c r="BR703" s="5" t="n">
        <v>0</v>
      </c>
      <c r="BS703" s="5" t="n">
        <v>1</v>
      </c>
      <c r="BT703" s="5" t="n">
        <v>0</v>
      </c>
      <c r="BU703" s="5" t="n">
        <v>0.027</v>
      </c>
      <c r="BV703" s="5" t="n">
        <v>0.194</v>
      </c>
      <c r="BW703" s="5" t="n">
        <v>0.2</v>
      </c>
      <c r="BX703" s="5" t="n">
        <v>0.667</v>
      </c>
      <c r="BY703" s="5" t="n">
        <v>12.729</v>
      </c>
      <c r="BZ703" s="5" t="n">
        <v>0</v>
      </c>
      <c r="CA703" s="5" t="n">
        <v>12.729</v>
      </c>
      <c r="CB703" s="5" t="n">
        <v>0</v>
      </c>
      <c r="CC703" s="5" t="n">
        <v>97.90000000000001</v>
      </c>
      <c r="CD703" s="5" t="n">
        <v>7.95</v>
      </c>
      <c r="CE703" s="5" t="n">
        <v>41.988</v>
      </c>
      <c r="CF703" s="5" t="n">
        <v>167.866</v>
      </c>
      <c r="CG703" s="5" t="n">
        <v>0.2</v>
      </c>
      <c r="CH703" s="5" t="n">
        <v>1</v>
      </c>
      <c r="CI703" s="5" t="n">
        <v>0</v>
      </c>
      <c r="CJ703" s="5" t="n">
        <v>0</v>
      </c>
      <c r="CK703" s="5" t="n">
        <v>0</v>
      </c>
      <c r="CL703" s="5" t="n">
        <v>0</v>
      </c>
      <c r="CM703" s="5" t="n">
        <v>0</v>
      </c>
      <c r="CN703" s="5" t="n">
        <v>0</v>
      </c>
      <c r="CO703" s="5" t="n">
        <v>0</v>
      </c>
      <c r="CP703" s="5" t="n">
        <v>0.016</v>
      </c>
      <c r="CQ703" s="5" t="n">
        <v>1.294</v>
      </c>
      <c r="CR703" s="5" t="n">
        <v>0</v>
      </c>
      <c r="CS703" s="5" t="n">
        <v>5.158</v>
      </c>
      <c r="CT703" s="5" t="n">
        <v>11.532</v>
      </c>
      <c r="CU703" s="5" t="n">
        <v>35.571</v>
      </c>
    </row>
    <row r="704">
      <c r="A704" s="5" t="inlineStr">
        <is>
          <t>SVK2023</t>
        </is>
      </c>
      <c r="B704" s="5" t="inlineStr">
        <is>
          <t>SVK</t>
        </is>
      </c>
      <c r="C704" s="5" t="inlineStr">
        <is>
          <t>SVK</t>
        </is>
      </c>
      <c r="D704" s="5" t="inlineStr">
        <is>
          <t>Slovak Republic</t>
        </is>
      </c>
      <c r="E704" s="5" t="n">
        <v>2023</v>
      </c>
      <c r="F704" s="5" t="n">
        <v>0.2</v>
      </c>
      <c r="G704" s="5" t="n">
        <v>16.327</v>
      </c>
      <c r="H704" s="5" t="n">
        <v>1.228</v>
      </c>
      <c r="I704" s="5" t="n">
        <v>4.507</v>
      </c>
      <c r="J704" s="5" t="n">
        <v>20.834</v>
      </c>
      <c r="K704" s="5" t="n">
        <v>0</v>
      </c>
      <c r="L704" s="5" t="n">
        <v>1</v>
      </c>
      <c r="M704" s="5" t="n">
        <v>10.207</v>
      </c>
      <c r="N704" s="5" t="n">
        <v>3.685</v>
      </c>
      <c r="O704" s="5" t="n">
        <v>9.888</v>
      </c>
      <c r="P704" s="5" t="n">
        <v>20.095</v>
      </c>
      <c r="Q704" s="5" t="n">
        <v>0</v>
      </c>
      <c r="R704" s="5" t="n">
        <v>1</v>
      </c>
      <c r="S704" s="5" t="n">
        <v>9.571</v>
      </c>
      <c r="T704" s="5" t="n">
        <v>6.002</v>
      </c>
      <c r="U704" s="5" t="n">
        <v>0.01</v>
      </c>
      <c r="V704" s="5" t="n">
        <v>11.496</v>
      </c>
      <c r="W704" s="5" t="n">
        <v>0.2</v>
      </c>
      <c r="X704" s="5" t="n">
        <v>1</v>
      </c>
      <c r="Y704" s="5" t="n">
        <v>22.447</v>
      </c>
      <c r="Z704" s="5" t="n">
        <v>2.514</v>
      </c>
      <c r="AA704" s="5" t="n">
        <v>12.29</v>
      </c>
      <c r="AB704" s="5" t="n">
        <v>34.737</v>
      </c>
      <c r="AC704" s="5" t="n">
        <v>0</v>
      </c>
      <c r="AD704" s="5" t="n">
        <v>1</v>
      </c>
      <c r="AE704" s="5" t="n">
        <v>22.545</v>
      </c>
      <c r="AF704" s="5" t="n">
        <v>4.49</v>
      </c>
      <c r="AG704" s="5" t="n">
        <v>12.191</v>
      </c>
      <c r="AH704" s="5" t="n">
        <v>34.737</v>
      </c>
      <c r="AI704" s="5" t="n">
        <v>0</v>
      </c>
      <c r="AJ704" s="5" t="n">
        <v>1</v>
      </c>
      <c r="AK704" s="5" t="n">
        <v>25.823</v>
      </c>
      <c r="AL704" s="5" t="n">
        <v>12.792</v>
      </c>
      <c r="AM704" s="5" t="n">
        <v>-11.04</v>
      </c>
      <c r="AN704" s="5" t="n">
        <v>17.739</v>
      </c>
      <c r="AO704" s="5" t="n">
        <v>0</v>
      </c>
      <c r="AP704" s="5" t="n">
        <v>0</v>
      </c>
      <c r="AQ704" s="5" t="n">
        <v>0.76</v>
      </c>
      <c r="AR704" s="5" t="n">
        <v>0.129</v>
      </c>
      <c r="AS704" s="5" t="n">
        <v>0.674</v>
      </c>
      <c r="AT704" s="5" t="n">
        <v>1.722</v>
      </c>
      <c r="AU704" s="5" t="n">
        <v>0.2</v>
      </c>
      <c r="AV704" s="5" t="n">
        <v>1</v>
      </c>
      <c r="AW704" s="5" t="n">
        <v>0.8110000000000001</v>
      </c>
      <c r="AX704" s="5" t="n">
        <v>0.129</v>
      </c>
      <c r="AY704" s="5" t="n">
        <v>0.588</v>
      </c>
      <c r="AZ704" s="5" t="n">
        <v>1.679</v>
      </c>
      <c r="BA704" s="5" t="n">
        <v>0.2</v>
      </c>
      <c r="BB704" s="5" t="n">
        <v>1</v>
      </c>
      <c r="BC704" s="5" t="n">
        <v>0.535</v>
      </c>
      <c r="BD704" s="5" t="n">
        <v>0.129</v>
      </c>
      <c r="BE704" s="5" t="n">
        <v>0.117</v>
      </c>
      <c r="BF704" s="5" t="n">
        <v>0.783</v>
      </c>
      <c r="BG704" s="5" t="n">
        <v>0.2</v>
      </c>
      <c r="BH704" s="5" t="n">
        <v>1</v>
      </c>
      <c r="BI704" s="5" t="n">
        <v>0.579</v>
      </c>
      <c r="BJ704" s="5" t="n">
        <v>0.129</v>
      </c>
      <c r="BK704" s="5" t="n">
        <v>0.158</v>
      </c>
      <c r="BL704" s="5" t="n">
        <v>0.885</v>
      </c>
      <c r="BM704" s="5" t="n">
        <v>0.2</v>
      </c>
      <c r="BN704" s="5" t="n">
        <v>1</v>
      </c>
      <c r="BO704" s="5" t="n">
        <v>0</v>
      </c>
      <c r="BP704" s="5" t="n">
        <v>0.037</v>
      </c>
      <c r="BQ704" s="5" t="n">
        <v>0.253</v>
      </c>
      <c r="BR704" s="5" t="n">
        <v>0</v>
      </c>
      <c r="BS704" s="5" t="n">
        <v>1</v>
      </c>
      <c r="BT704" s="5" t="n">
        <v>0</v>
      </c>
      <c r="BU704" s="5" t="n">
        <v>0.035</v>
      </c>
      <c r="BV704" s="5" t="n">
        <v>0.207</v>
      </c>
      <c r="BW704" s="5" t="n">
        <v>0.2</v>
      </c>
      <c r="BX704" s="5" t="n">
        <v>0.667</v>
      </c>
      <c r="BY704" s="5" t="n">
        <v>13.254</v>
      </c>
      <c r="BZ704" s="5" t="n">
        <v>0</v>
      </c>
      <c r="CA704" s="5" t="n">
        <v>13.254</v>
      </c>
      <c r="CB704" s="5" t="n">
        <v>0</v>
      </c>
      <c r="CC704" s="5" t="n">
        <v>83.248</v>
      </c>
      <c r="CD704" s="5" t="n">
        <v>7.95</v>
      </c>
      <c r="CE704" s="5" t="n">
        <v>53.745</v>
      </c>
      <c r="CF704" s="5" t="n">
        <v>164.392</v>
      </c>
      <c r="CG704" s="5" t="n">
        <v>0.2</v>
      </c>
      <c r="CH704" s="5" t="n">
        <v>1</v>
      </c>
      <c r="CI704" s="5" t="n">
        <v>0</v>
      </c>
      <c r="CJ704" s="5" t="n">
        <v>0</v>
      </c>
      <c r="CK704" s="5" t="n">
        <v>0</v>
      </c>
      <c r="CL704" s="5" t="n">
        <v>0</v>
      </c>
      <c r="CM704" s="5" t="n">
        <v>0</v>
      </c>
      <c r="CN704" s="5" t="n">
        <v>0</v>
      </c>
      <c r="CO704" s="5" t="n">
        <v>0</v>
      </c>
      <c r="CP704" s="5" t="n">
        <v>0.089</v>
      </c>
      <c r="CQ704" s="5" t="n">
        <v>1.348</v>
      </c>
      <c r="CR704" s="5" t="n">
        <v>0</v>
      </c>
      <c r="CS704" s="5" t="n">
        <v>5.37</v>
      </c>
      <c r="CT704" s="5" t="n">
        <v>11.23</v>
      </c>
      <c r="CU704" s="5" t="n">
        <v>14.568</v>
      </c>
    </row>
    <row r="705">
      <c r="A705" s="5" t="inlineStr">
        <is>
          <t>SVK2024</t>
        </is>
      </c>
      <c r="B705" s="5" t="inlineStr">
        <is>
          <t>SVK</t>
        </is>
      </c>
      <c r="C705" s="5" t="inlineStr">
        <is>
          <t>SVK</t>
        </is>
      </c>
      <c r="D705" s="5" t="inlineStr">
        <is>
          <t>Slovak Republic</t>
        </is>
      </c>
      <c r="E705" s="5" t="n">
        <v>2024</v>
      </c>
      <c r="F705" s="5" t="n">
        <v>0.2</v>
      </c>
      <c r="G705" s="5" t="n">
        <v>14.427</v>
      </c>
      <c r="H705" s="5" t="n">
        <v>1.265</v>
      </c>
      <c r="I705" s="5" t="n">
        <v>1.156</v>
      </c>
      <c r="J705" s="5" t="n">
        <v>15.583</v>
      </c>
      <c r="K705" s="5" t="n">
        <v>0</v>
      </c>
      <c r="L705" s="5" t="n">
        <v>1</v>
      </c>
      <c r="M705" s="5" t="n">
        <v>10.275</v>
      </c>
      <c r="N705" s="5" t="n">
        <v>3.794</v>
      </c>
      <c r="O705" s="5" t="n">
        <v>6.48</v>
      </c>
      <c r="P705" s="5" t="n">
        <v>16.755</v>
      </c>
      <c r="Q705" s="5" t="n">
        <v>0</v>
      </c>
      <c r="R705" s="5" t="n">
        <v>1</v>
      </c>
      <c r="S705" s="5" t="n">
        <v>9.33</v>
      </c>
      <c r="T705" s="5" t="n">
        <v>6.177</v>
      </c>
      <c r="U705" s="5" t="n">
        <v>0.01</v>
      </c>
      <c r="V705" s="5" t="n">
        <v>11.208</v>
      </c>
      <c r="W705" s="5" t="n">
        <v>0.2</v>
      </c>
      <c r="X705" s="5" t="n">
        <v>1</v>
      </c>
      <c r="Y705" s="5" t="n">
        <v>21.08</v>
      </c>
      <c r="Z705" s="5" t="n">
        <v>2.662</v>
      </c>
      <c r="AA705" s="5" t="n">
        <v>4.065</v>
      </c>
      <c r="AB705" s="5" t="n">
        <v>25.144</v>
      </c>
      <c r="AC705" s="5" t="n">
        <v>0</v>
      </c>
      <c r="AD705" s="5" t="n">
        <v>1</v>
      </c>
      <c r="AE705" s="5" t="n">
        <v>21.08</v>
      </c>
      <c r="AF705" s="5" t="n">
        <v>4.618</v>
      </c>
      <c r="AG705" s="5" t="n">
        <v>4.065</v>
      </c>
      <c r="AH705" s="5" t="n">
        <v>25.144</v>
      </c>
      <c r="AI705" s="5" t="n">
        <v>0</v>
      </c>
      <c r="AJ705" s="5" t="n">
        <v>1</v>
      </c>
      <c r="AK705" s="5" t="n">
        <v>21.496</v>
      </c>
      <c r="AL705" s="5" t="n">
        <v>10.933</v>
      </c>
      <c r="AM705" s="5" t="n">
        <v>-6.649</v>
      </c>
      <c r="AN705" s="5" t="n">
        <v>17.815</v>
      </c>
      <c r="AO705" s="5" t="n">
        <v>0</v>
      </c>
      <c r="AP705" s="5" t="n">
        <v>0</v>
      </c>
      <c r="AQ705" s="5" t="n">
        <v>0.724</v>
      </c>
      <c r="AR705" s="5" t="n">
        <v>0.132</v>
      </c>
      <c r="AS705" s="5" t="n">
        <v>0.694</v>
      </c>
      <c r="AT705" s="5" t="n">
        <v>1.702</v>
      </c>
      <c r="AU705" s="5" t="n">
        <v>0.2</v>
      </c>
      <c r="AV705" s="5" t="n">
        <v>1</v>
      </c>
      <c r="AW705" s="5" t="n">
        <v>0.75</v>
      </c>
      <c r="AX705" s="5" t="n">
        <v>0.132</v>
      </c>
      <c r="AY705" s="5" t="n">
        <v>0.603</v>
      </c>
      <c r="AZ705" s="5" t="n">
        <v>1.624</v>
      </c>
      <c r="BA705" s="5" t="n">
        <v>0.2</v>
      </c>
      <c r="BB705" s="5" t="n">
        <v>1</v>
      </c>
      <c r="BC705" s="5" t="n">
        <v>0.513</v>
      </c>
      <c r="BD705" s="5" t="n">
        <v>0.132</v>
      </c>
      <c r="BE705" s="5" t="n">
        <v>0.128</v>
      </c>
      <c r="BF705" s="5" t="n">
        <v>0.77</v>
      </c>
      <c r="BG705" s="5" t="n">
        <v>0.2</v>
      </c>
      <c r="BH705" s="5" t="n">
        <v>1</v>
      </c>
      <c r="BI705" s="5" t="n">
        <v>0.591</v>
      </c>
      <c r="BJ705" s="5" t="n">
        <v>0.132</v>
      </c>
      <c r="BK705" s="5" t="n">
        <v>0.111</v>
      </c>
      <c r="BL705" s="5" t="n">
        <v>0.843</v>
      </c>
      <c r="BM705" s="5" t="n">
        <v>0.2</v>
      </c>
      <c r="BN705" s="5" t="n">
        <v>1</v>
      </c>
      <c r="BO705" s="5" t="n">
        <v>0</v>
      </c>
      <c r="BP705" s="5" t="n">
        <v>0.025</v>
      </c>
      <c r="BQ705" s="5" t="n">
        <v>0.186</v>
      </c>
      <c r="BR705" s="5" t="n">
        <v>0</v>
      </c>
      <c r="BS705" s="5" t="n">
        <v>1</v>
      </c>
      <c r="BT705" s="5" t="n">
        <v>0</v>
      </c>
      <c r="BU705" s="5" t="n">
        <v>0.028</v>
      </c>
      <c r="BV705" s="5" t="n">
        <v>0.194</v>
      </c>
      <c r="BW705" s="5" t="n">
        <v>0.2</v>
      </c>
      <c r="BX705" s="5" t="n">
        <v>0.667</v>
      </c>
      <c r="BY705" s="5" t="n">
        <v>13.646</v>
      </c>
      <c r="BZ705" s="5" t="n">
        <v>0</v>
      </c>
      <c r="CA705" s="5" t="n">
        <v>13.646</v>
      </c>
      <c r="CB705" s="5" t="n">
        <v>0</v>
      </c>
      <c r="CC705" s="5" t="n">
        <v>82.58799999999999</v>
      </c>
      <c r="CD705" s="5" t="n">
        <v>7.95</v>
      </c>
      <c r="CE705" s="5" t="n">
        <v>42.672</v>
      </c>
      <c r="CF705" s="5" t="n">
        <v>150.312</v>
      </c>
      <c r="CG705" s="5" t="n">
        <v>0.2</v>
      </c>
      <c r="CH705" s="5" t="n">
        <v>1</v>
      </c>
      <c r="CI705" s="5" t="n">
        <v>0</v>
      </c>
      <c r="CJ705" s="5" t="n">
        <v>0</v>
      </c>
      <c r="CK705" s="5" t="n">
        <v>0</v>
      </c>
      <c r="CL705" s="5" t="n">
        <v>0</v>
      </c>
      <c r="CM705" s="5" t="n">
        <v>0</v>
      </c>
      <c r="CN705" s="5" t="n">
        <v>0</v>
      </c>
      <c r="CO705" s="5" t="n">
        <v>0</v>
      </c>
      <c r="CP705" s="5" t="n">
        <v>0.089</v>
      </c>
      <c r="CQ705" s="5" t="n">
        <v>1.387</v>
      </c>
      <c r="CR705" s="5" t="n">
        <v>0</v>
      </c>
      <c r="CS705" s="5" t="n">
        <v>5.529</v>
      </c>
      <c r="CT705" s="5" t="n">
        <v>8.946999999999999</v>
      </c>
      <c r="CU705" s="5" t="n">
        <v>10.966</v>
      </c>
    </row>
    <row r="706">
      <c r="A706" s="5" t="inlineStr">
        <is>
          <t>SVN2021</t>
        </is>
      </c>
      <c r="B706" s="5" t="inlineStr">
        <is>
          <t>SVN</t>
        </is>
      </c>
      <c r="C706" s="5" t="inlineStr">
        <is>
          <t>SVN</t>
        </is>
      </c>
      <c r="D706" s="5" t="inlineStr">
        <is>
          <t>Slovenia</t>
        </is>
      </c>
      <c r="E706" s="5" t="n">
        <v>2021</v>
      </c>
      <c r="F706" s="5" t="n">
        <v>0.22</v>
      </c>
      <c r="G706" s="5" t="n">
        <v>2.58</v>
      </c>
      <c r="H706" s="5" t="n">
        <v>0.634</v>
      </c>
      <c r="I706" s="5" t="n">
        <v>1.787</v>
      </c>
      <c r="J706" s="5" t="n">
        <v>4.367</v>
      </c>
      <c r="K706" s="5" t="n">
        <v>0</v>
      </c>
      <c r="L706" s="5" t="n">
        <v>1</v>
      </c>
      <c r="M706" s="5" t="n">
        <v>3.466</v>
      </c>
      <c r="N706" s="5" t="n">
        <v>1.903</v>
      </c>
      <c r="O706" s="5" t="n">
        <v>2.137</v>
      </c>
      <c r="P706" s="5" t="n">
        <v>5.603</v>
      </c>
      <c r="Q706" s="5" t="n">
        <v>0</v>
      </c>
      <c r="R706" s="5" t="n">
        <v>1</v>
      </c>
      <c r="S706" s="5" t="n">
        <v>5.751</v>
      </c>
      <c r="T706" s="5" t="n">
        <v>3.805</v>
      </c>
      <c r="U706" s="5" t="n">
        <v>2.644</v>
      </c>
      <c r="V706" s="5" t="n">
        <v>10.242</v>
      </c>
      <c r="W706" s="5" t="n">
        <v>0.22</v>
      </c>
      <c r="X706" s="5" t="n">
        <v>1</v>
      </c>
      <c r="Y706" s="5" t="n">
        <v>10.622</v>
      </c>
      <c r="Z706" s="5" t="n">
        <v>1.173</v>
      </c>
      <c r="AA706" s="5" t="n">
        <v>3.015</v>
      </c>
      <c r="AB706" s="5" t="n">
        <v>13.637</v>
      </c>
      <c r="AC706" s="5" t="n">
        <v>0</v>
      </c>
      <c r="AD706" s="5" t="n">
        <v>1</v>
      </c>
      <c r="AE706" s="5" t="n">
        <v>10.579</v>
      </c>
      <c r="AF706" s="5" t="n">
        <v>2.082</v>
      </c>
      <c r="AG706" s="5" t="n">
        <v>3.059</v>
      </c>
      <c r="AH706" s="5" t="n">
        <v>13.637</v>
      </c>
      <c r="AI706" s="5" t="n">
        <v>0</v>
      </c>
      <c r="AJ706" s="5" t="n">
        <v>1</v>
      </c>
      <c r="AK706" s="5" t="n">
        <v>15.139</v>
      </c>
      <c r="AL706" s="5" t="n">
        <v>7.43</v>
      </c>
      <c r="AM706" s="5" t="n">
        <v>0.129</v>
      </c>
      <c r="AN706" s="5" t="n">
        <v>18.627</v>
      </c>
      <c r="AO706" s="5" t="n">
        <v>0.22</v>
      </c>
      <c r="AP706" s="5" t="n">
        <v>1</v>
      </c>
      <c r="AQ706" s="5" t="n">
        <v>0.619</v>
      </c>
      <c r="AR706" s="5" t="n">
        <v>0.114</v>
      </c>
      <c r="AS706" s="5" t="n">
        <v>0.5659999999999999</v>
      </c>
      <c r="AT706" s="5" t="n">
        <v>1.446</v>
      </c>
      <c r="AU706" s="5" t="n">
        <v>0.22</v>
      </c>
      <c r="AV706" s="5" t="n">
        <v>1</v>
      </c>
      <c r="AW706" s="5" t="n">
        <v>0.599</v>
      </c>
      <c r="AX706" s="5" t="n">
        <v>0.114</v>
      </c>
      <c r="AY706" s="5" t="n">
        <v>0.638</v>
      </c>
      <c r="AZ706" s="5" t="n">
        <v>1.509</v>
      </c>
      <c r="BA706" s="5" t="n">
        <v>0.22</v>
      </c>
      <c r="BB706" s="5" t="n">
        <v>1</v>
      </c>
      <c r="BC706" s="5" t="n">
        <v>0.439</v>
      </c>
      <c r="BD706" s="5" t="n">
        <v>0.114</v>
      </c>
      <c r="BE706" s="5" t="n">
        <v>0.248</v>
      </c>
      <c r="BF706" s="5" t="n">
        <v>0.838</v>
      </c>
      <c r="BG706" s="5" t="n">
        <v>0.22</v>
      </c>
      <c r="BH706" s="5" t="n">
        <v>1</v>
      </c>
      <c r="BI706" s="5" t="n">
        <v>0.505</v>
      </c>
      <c r="BJ706" s="5" t="n">
        <v>0.114</v>
      </c>
      <c r="BK706" s="5" t="n">
        <v>0.434</v>
      </c>
      <c r="BL706" s="5" t="n">
        <v>1.146</v>
      </c>
      <c r="BM706" s="5" t="n">
        <v>0.22</v>
      </c>
      <c r="BN706" s="5" t="n">
        <v>1</v>
      </c>
      <c r="BO706" s="5" t="n">
        <v>0</v>
      </c>
      <c r="BP706" s="5" t="n">
        <v>0.011</v>
      </c>
      <c r="BQ706" s="5" t="n">
        <v>0.098</v>
      </c>
      <c r="BR706" s="5" t="n">
        <v>0</v>
      </c>
      <c r="BS706" s="5" t="n">
        <v>1</v>
      </c>
      <c r="BT706" s="5" t="n">
        <v>0</v>
      </c>
      <c r="BU706" s="5" t="n">
        <v>0.025</v>
      </c>
      <c r="BV706" s="5" t="n">
        <v>0.199</v>
      </c>
      <c r="BW706" s="5" t="n">
        <v>0.22</v>
      </c>
      <c r="BX706" s="5" t="n">
        <v>1</v>
      </c>
      <c r="BY706" s="5" t="n">
        <v>11.787</v>
      </c>
      <c r="BZ706" s="5" t="n">
        <v>0</v>
      </c>
      <c r="CA706" s="5" t="n">
        <v>11.787</v>
      </c>
      <c r="CB706" s="5" t="n">
        <v>0</v>
      </c>
      <c r="CC706" s="5" t="n">
        <v>78.125</v>
      </c>
      <c r="CD706" s="5" t="n">
        <v>7.95</v>
      </c>
      <c r="CE706" s="5" t="n">
        <v>82.363</v>
      </c>
      <c r="CF706" s="5" t="n">
        <v>195.796</v>
      </c>
      <c r="CG706" s="5" t="n">
        <v>0.22</v>
      </c>
      <c r="CH706" s="5" t="n">
        <v>1</v>
      </c>
      <c r="CI706" s="5" t="n">
        <v>0</v>
      </c>
      <c r="CJ706" s="5" t="n">
        <v>0</v>
      </c>
      <c r="CK706" s="5" t="n">
        <v>0</v>
      </c>
      <c r="CL706" s="5" t="n">
        <v>0</v>
      </c>
      <c r="CM706" s="5" t="n">
        <v>0</v>
      </c>
      <c r="CN706" s="5" t="n">
        <v>0</v>
      </c>
      <c r="CO706" s="5" t="n">
        <v>0</v>
      </c>
      <c r="CP706" s="5" t="n">
        <v>0.891</v>
      </c>
      <c r="CQ706" s="5" t="n">
        <v>1.198</v>
      </c>
      <c r="CR706" s="5" t="n">
        <v>0</v>
      </c>
      <c r="CS706" s="5" t="n">
        <v>4.776</v>
      </c>
      <c r="CT706" s="5" t="n">
        <v>8.026</v>
      </c>
      <c r="CU706" s="5" t="n">
        <v>7.971</v>
      </c>
    </row>
    <row r="707">
      <c r="A707" s="5" t="inlineStr">
        <is>
          <t>SVN2022</t>
        </is>
      </c>
      <c r="B707" s="5" t="inlineStr">
        <is>
          <t>SVN</t>
        </is>
      </c>
      <c r="C707" s="5" t="inlineStr">
        <is>
          <t>SVN</t>
        </is>
      </c>
      <c r="D707" s="5" t="inlineStr">
        <is>
          <t>Slovenia</t>
        </is>
      </c>
      <c r="E707" s="5" t="n">
        <v>2022</v>
      </c>
      <c r="F707" s="5" t="n">
        <v>0.22</v>
      </c>
      <c r="G707" s="5" t="n">
        <v>7.491</v>
      </c>
      <c r="H707" s="5" t="n">
        <v>0.791</v>
      </c>
      <c r="I707" s="5" t="n">
        <v>8.552</v>
      </c>
      <c r="J707" s="5" t="n">
        <v>16.043</v>
      </c>
      <c r="K707" s="5" t="n">
        <v>0</v>
      </c>
      <c r="L707" s="5" t="n">
        <v>1</v>
      </c>
      <c r="M707" s="5" t="n">
        <v>5.014</v>
      </c>
      <c r="N707" s="5" t="n">
        <v>2.373</v>
      </c>
      <c r="O707" s="5" t="n">
        <v>8.77</v>
      </c>
      <c r="P707" s="5" t="n">
        <v>13.784</v>
      </c>
      <c r="Q707" s="5" t="n">
        <v>0</v>
      </c>
      <c r="R707" s="5" t="n">
        <v>1</v>
      </c>
      <c r="S707" s="5" t="n">
        <v>11.447</v>
      </c>
      <c r="T707" s="5" t="n">
        <v>4.746</v>
      </c>
      <c r="U707" s="5" t="n">
        <v>2.983</v>
      </c>
      <c r="V707" s="5" t="n">
        <v>17.323</v>
      </c>
      <c r="W707" s="5" t="n">
        <v>0.22</v>
      </c>
      <c r="X707" s="5" t="n">
        <v>1</v>
      </c>
      <c r="Y707" s="5" t="n">
        <v>28.201</v>
      </c>
      <c r="Z707" s="5" t="n">
        <v>2.958</v>
      </c>
      <c r="AA707" s="5" t="n">
        <v>-1.608</v>
      </c>
      <c r="AB707" s="5" t="n">
        <v>26.593</v>
      </c>
      <c r="AC707" s="5" t="n">
        <v>0</v>
      </c>
      <c r="AD707" s="5" t="n">
        <v>1</v>
      </c>
      <c r="AE707" s="5" t="n">
        <v>28.248</v>
      </c>
      <c r="AF707" s="5" t="n">
        <v>5.237</v>
      </c>
      <c r="AG707" s="5" t="n">
        <v>-1.656</v>
      </c>
      <c r="AH707" s="5" t="n">
        <v>26.593</v>
      </c>
      <c r="AI707" s="5" t="n">
        <v>0</v>
      </c>
      <c r="AJ707" s="5" t="n">
        <v>1</v>
      </c>
      <c r="AK707" s="5" t="n">
        <v>33.174</v>
      </c>
      <c r="AL707" s="5" t="n">
        <v>15.842</v>
      </c>
      <c r="AM707" s="5" t="n">
        <v>-13.604</v>
      </c>
      <c r="AN707" s="5" t="n">
        <v>23.875</v>
      </c>
      <c r="AO707" s="5" t="n">
        <v>0.22</v>
      </c>
      <c r="AP707" s="5" t="n">
        <v>1</v>
      </c>
      <c r="AQ707" s="5" t="n">
        <v>0.861</v>
      </c>
      <c r="AR707" s="5" t="n">
        <v>0.123</v>
      </c>
      <c r="AS707" s="5" t="n">
        <v>0.428</v>
      </c>
      <c r="AT707" s="5" t="n">
        <v>1.573</v>
      </c>
      <c r="AU707" s="5" t="n">
        <v>0.22</v>
      </c>
      <c r="AV707" s="5" t="n">
        <v>1</v>
      </c>
      <c r="AW707" s="5" t="n">
        <v>0.986</v>
      </c>
      <c r="AX707" s="5" t="n">
        <v>0.123</v>
      </c>
      <c r="AY707" s="5" t="n">
        <v>0.427</v>
      </c>
      <c r="AZ707" s="5" t="n">
        <v>1.724</v>
      </c>
      <c r="BA707" s="5" t="n">
        <v>0.22</v>
      </c>
      <c r="BB707" s="5" t="n">
        <v>1</v>
      </c>
      <c r="BC707" s="5" t="n">
        <v>0.598</v>
      </c>
      <c r="BD707" s="5" t="n">
        <v>0.123</v>
      </c>
      <c r="BE707" s="5" t="n">
        <v>0.244</v>
      </c>
      <c r="BF707" s="5" t="n">
        <v>1.027</v>
      </c>
      <c r="BG707" s="5" t="n">
        <v>0.22</v>
      </c>
      <c r="BH707" s="5" t="n">
        <v>1</v>
      </c>
      <c r="BI707" s="5" t="n">
        <v>0.612</v>
      </c>
      <c r="BJ707" s="5" t="n">
        <v>0.123</v>
      </c>
      <c r="BK707" s="5" t="n">
        <v>0.5</v>
      </c>
      <c r="BL707" s="5" t="n">
        <v>1.357</v>
      </c>
      <c r="BM707" s="5" t="n">
        <v>0.22</v>
      </c>
      <c r="BN707" s="5" t="n">
        <v>1</v>
      </c>
      <c r="BO707" s="5" t="n">
        <v>0</v>
      </c>
      <c r="BP707" s="5" t="n">
        <v>0.008</v>
      </c>
      <c r="BQ707" s="5" t="n">
        <v>0.18</v>
      </c>
      <c r="BR707" s="5" t="n">
        <v>0</v>
      </c>
      <c r="BS707" s="5" t="n">
        <v>1</v>
      </c>
      <c r="BT707" s="5" t="n">
        <v>0</v>
      </c>
      <c r="BU707" s="5" t="n">
        <v>0.014</v>
      </c>
      <c r="BV707" s="5" t="n">
        <v>0.176</v>
      </c>
      <c r="BW707" s="5" t="n">
        <v>0.22</v>
      </c>
      <c r="BX707" s="5" t="n">
        <v>1</v>
      </c>
      <c r="BY707" s="5" t="n">
        <v>12.729</v>
      </c>
      <c r="BZ707" s="5" t="n">
        <v>0</v>
      </c>
      <c r="CA707" s="5" t="n">
        <v>12.729</v>
      </c>
      <c r="CB707" s="5" t="n">
        <v>0</v>
      </c>
      <c r="CC707" s="5" t="n">
        <v>97.90000000000001</v>
      </c>
      <c r="CD707" s="5" t="n">
        <v>7.95</v>
      </c>
      <c r="CE707" s="5" t="n">
        <v>117.374</v>
      </c>
      <c r="CF707" s="5" t="n">
        <v>262.634</v>
      </c>
      <c r="CG707" s="5" t="n">
        <v>0.22</v>
      </c>
      <c r="CH707" s="5" t="n">
        <v>1</v>
      </c>
      <c r="CI707" s="5" t="n">
        <v>0</v>
      </c>
      <c r="CJ707" s="5" t="n">
        <v>0</v>
      </c>
      <c r="CK707" s="5" t="n">
        <v>0</v>
      </c>
      <c r="CL707" s="5" t="n">
        <v>0</v>
      </c>
      <c r="CM707" s="5" t="n">
        <v>0</v>
      </c>
      <c r="CN707" s="5" t="n">
        <v>0</v>
      </c>
      <c r="CO707" s="5" t="n">
        <v>0</v>
      </c>
      <c r="CP707" s="5" t="n">
        <v>0.719</v>
      </c>
      <c r="CQ707" s="5" t="n">
        <v>1.294</v>
      </c>
      <c r="CR707" s="5" t="n">
        <v>0</v>
      </c>
      <c r="CS707" s="5" t="n">
        <v>5.158</v>
      </c>
      <c r="CT707" s="5" t="n">
        <v>20.506</v>
      </c>
      <c r="CU707" s="5" t="n">
        <v>25.458</v>
      </c>
    </row>
    <row r="708">
      <c r="A708" s="5" t="inlineStr">
        <is>
          <t>SVN2023</t>
        </is>
      </c>
      <c r="B708" s="5" t="inlineStr">
        <is>
          <t>SVN</t>
        </is>
      </c>
      <c r="C708" s="5" t="inlineStr">
        <is>
          <t>SVN</t>
        </is>
      </c>
      <c r="D708" s="5" t="inlineStr">
        <is>
          <t>Slovenia</t>
        </is>
      </c>
      <c r="E708" s="5" t="n">
        <v>2023</v>
      </c>
      <c r="F708" s="5" t="n">
        <v>0.22</v>
      </c>
      <c r="G708" s="5" t="n">
        <v>4.555</v>
      </c>
      <c r="H708" s="5" t="n">
        <v>0.823</v>
      </c>
      <c r="I708" s="5" t="n">
        <v>9.911</v>
      </c>
      <c r="J708" s="5" t="n">
        <v>14.466</v>
      </c>
      <c r="K708" s="5" t="n">
        <v>0</v>
      </c>
      <c r="L708" s="5" t="n">
        <v>1</v>
      </c>
      <c r="M708" s="5" t="n">
        <v>4.566</v>
      </c>
      <c r="N708" s="5" t="n">
        <v>2.468</v>
      </c>
      <c r="O708" s="5" t="n">
        <v>10.093</v>
      </c>
      <c r="P708" s="5" t="n">
        <v>14.66</v>
      </c>
      <c r="Q708" s="5" t="n">
        <v>0</v>
      </c>
      <c r="R708" s="5" t="n">
        <v>1</v>
      </c>
      <c r="S708" s="5" t="n">
        <v>8.669</v>
      </c>
      <c r="T708" s="5" t="n">
        <v>4.937</v>
      </c>
      <c r="U708" s="5" t="n">
        <v>1.086</v>
      </c>
      <c r="V708" s="5" t="n">
        <v>11.618</v>
      </c>
      <c r="W708" s="5" t="n">
        <v>0.22</v>
      </c>
      <c r="X708" s="5" t="n">
        <v>1</v>
      </c>
      <c r="Y708" s="5" t="n">
        <v>22.754</v>
      </c>
      <c r="Z708" s="5" t="n">
        <v>2.549</v>
      </c>
      <c r="AA708" s="5" t="n">
        <v>5.215</v>
      </c>
      <c r="AB708" s="5" t="n">
        <v>27.969</v>
      </c>
      <c r="AC708" s="5" t="n">
        <v>0</v>
      </c>
      <c r="AD708" s="5" t="n">
        <v>1</v>
      </c>
      <c r="AE708" s="5" t="n">
        <v>22.853</v>
      </c>
      <c r="AF708" s="5" t="n">
        <v>4.551</v>
      </c>
      <c r="AG708" s="5" t="n">
        <v>5.116</v>
      </c>
      <c r="AH708" s="5" t="n">
        <v>27.969</v>
      </c>
      <c r="AI708" s="5" t="n">
        <v>0</v>
      </c>
      <c r="AJ708" s="5" t="n">
        <v>1</v>
      </c>
      <c r="AK708" s="5" t="n">
        <v>27.981</v>
      </c>
      <c r="AL708" s="5" t="n">
        <v>13.861</v>
      </c>
      <c r="AM708" s="5" t="n">
        <v>-2.404</v>
      </c>
      <c r="AN708" s="5" t="n">
        <v>31.203</v>
      </c>
      <c r="AO708" s="5" t="n">
        <v>0.22</v>
      </c>
      <c r="AP708" s="5" t="n">
        <v>1</v>
      </c>
      <c r="AQ708" s="5" t="n">
        <v>0.76</v>
      </c>
      <c r="AR708" s="5" t="n">
        <v>0.129</v>
      </c>
      <c r="AS708" s="5" t="n">
        <v>0.524</v>
      </c>
      <c r="AT708" s="5" t="n">
        <v>1.567</v>
      </c>
      <c r="AU708" s="5" t="n">
        <v>0.22</v>
      </c>
      <c r="AV708" s="5" t="n">
        <v>1</v>
      </c>
      <c r="AW708" s="5" t="n">
        <v>0.8110000000000001</v>
      </c>
      <c r="AX708" s="5" t="n">
        <v>0.129</v>
      </c>
      <c r="AY708" s="5" t="n">
        <v>0.5570000000000001</v>
      </c>
      <c r="AZ708" s="5" t="n">
        <v>1.669</v>
      </c>
      <c r="BA708" s="5" t="n">
        <v>0.22</v>
      </c>
      <c r="BB708" s="5" t="n">
        <v>1</v>
      </c>
      <c r="BC708" s="5" t="n">
        <v>0.535</v>
      </c>
      <c r="BD708" s="5" t="n">
        <v>0.129</v>
      </c>
      <c r="BE708" s="5" t="n">
        <v>0.253</v>
      </c>
      <c r="BF708" s="5" t="n">
        <v>0.961</v>
      </c>
      <c r="BG708" s="5" t="n">
        <v>0.22</v>
      </c>
      <c r="BH708" s="5" t="n">
        <v>1</v>
      </c>
      <c r="BI708" s="5" t="n">
        <v>0.579</v>
      </c>
      <c r="BJ708" s="5" t="n">
        <v>0.129</v>
      </c>
      <c r="BK708" s="5" t="n">
        <v>0.402</v>
      </c>
      <c r="BL708" s="5" t="n">
        <v>1.197</v>
      </c>
      <c r="BM708" s="5" t="n">
        <v>0.22</v>
      </c>
      <c r="BN708" s="5" t="n">
        <v>1</v>
      </c>
      <c r="BO708" s="5" t="n">
        <v>0</v>
      </c>
      <c r="BP708" s="5" t="n">
        <v>0.008</v>
      </c>
      <c r="BQ708" s="5" t="n">
        <v>0.199</v>
      </c>
      <c r="BR708" s="5" t="n">
        <v>0</v>
      </c>
      <c r="BS708" s="5" t="n">
        <v>1</v>
      </c>
      <c r="BT708" s="5" t="n">
        <v>0</v>
      </c>
      <c r="BU708" s="5" t="n">
        <v>0.013</v>
      </c>
      <c r="BV708" s="5" t="n">
        <v>0.218</v>
      </c>
      <c r="BW708" s="5" t="n">
        <v>0.22</v>
      </c>
      <c r="BX708" s="5" t="n">
        <v>1</v>
      </c>
      <c r="BY708" s="5" t="n">
        <v>13.254</v>
      </c>
      <c r="BZ708" s="5" t="n">
        <v>0</v>
      </c>
      <c r="CA708" s="5" t="n">
        <v>13.254</v>
      </c>
      <c r="CB708" s="5" t="n">
        <v>0</v>
      </c>
      <c r="CC708" s="5" t="n">
        <v>83.248</v>
      </c>
      <c r="CD708" s="5" t="n">
        <v>7.95</v>
      </c>
      <c r="CE708" s="5" t="n">
        <v>116.427</v>
      </c>
      <c r="CF708" s="5" t="n">
        <v>243.604</v>
      </c>
      <c r="CG708" s="5" t="n">
        <v>0.22</v>
      </c>
      <c r="CH708" s="5" t="n">
        <v>1</v>
      </c>
      <c r="CI708" s="5" t="n">
        <v>0</v>
      </c>
      <c r="CJ708" s="5" t="n">
        <v>0</v>
      </c>
      <c r="CK708" s="5" t="n">
        <v>0</v>
      </c>
      <c r="CL708" s="5" t="n">
        <v>0</v>
      </c>
      <c r="CM708" s="5" t="n">
        <v>0</v>
      </c>
      <c r="CN708" s="5" t="n">
        <v>0</v>
      </c>
      <c r="CO708" s="5" t="n">
        <v>0</v>
      </c>
      <c r="CP708" s="5" t="n">
        <v>0.72</v>
      </c>
      <c r="CQ708" s="5" t="n">
        <v>1.348</v>
      </c>
      <c r="CR708" s="5" t="n">
        <v>0</v>
      </c>
      <c r="CS708" s="5" t="n">
        <v>5.37</v>
      </c>
      <c r="CT708" s="5" t="n">
        <v>9.867000000000001</v>
      </c>
      <c r="CU708" s="5" t="n">
        <v>19.961</v>
      </c>
    </row>
    <row r="709">
      <c r="A709" s="5" t="inlineStr">
        <is>
          <t>SVN2024</t>
        </is>
      </c>
      <c r="B709" s="5" t="inlineStr">
        <is>
          <t>SVN</t>
        </is>
      </c>
      <c r="C709" s="5" t="inlineStr">
        <is>
          <t>SVN</t>
        </is>
      </c>
      <c r="D709" s="5" t="inlineStr">
        <is>
          <t>Slovenia</t>
        </is>
      </c>
      <c r="E709" s="5" t="n">
        <v>2024</v>
      </c>
      <c r="F709" s="5" t="n">
        <v>0.22</v>
      </c>
      <c r="G709" s="5" t="n">
        <v>4.007</v>
      </c>
      <c r="H709" s="5" t="n">
        <v>0.847</v>
      </c>
      <c r="I709" s="5" t="n">
        <v>6.495</v>
      </c>
      <c r="J709" s="5" t="n">
        <v>10.503</v>
      </c>
      <c r="K709" s="5" t="n">
        <v>0</v>
      </c>
      <c r="L709" s="5" t="n">
        <v>1</v>
      </c>
      <c r="M709" s="5" t="n">
        <v>4.423</v>
      </c>
      <c r="N709" s="5" t="n">
        <v>2.541</v>
      </c>
      <c r="O709" s="5" t="n">
        <v>6.739</v>
      </c>
      <c r="P709" s="5" t="n">
        <v>11.161</v>
      </c>
      <c r="Q709" s="5" t="n">
        <v>0</v>
      </c>
      <c r="R709" s="5" t="n">
        <v>1</v>
      </c>
      <c r="S709" s="5" t="n">
        <v>8.242000000000001</v>
      </c>
      <c r="T709" s="5" t="n">
        <v>5.082</v>
      </c>
      <c r="U709" s="5" t="n">
        <v>3.123</v>
      </c>
      <c r="V709" s="5" t="n">
        <v>13.463</v>
      </c>
      <c r="W709" s="5" t="n">
        <v>0.22</v>
      </c>
      <c r="X709" s="5" t="n">
        <v>1</v>
      </c>
      <c r="Y709" s="5" t="n">
        <v>15.716</v>
      </c>
      <c r="Z709" s="5" t="n">
        <v>1.984</v>
      </c>
      <c r="AA709" s="5" t="n">
        <v>5.339</v>
      </c>
      <c r="AB709" s="5" t="n">
        <v>21.055</v>
      </c>
      <c r="AC709" s="5" t="n">
        <v>0</v>
      </c>
      <c r="AD709" s="5" t="n">
        <v>1</v>
      </c>
      <c r="AE709" s="5" t="n">
        <v>15.716</v>
      </c>
      <c r="AF709" s="5" t="n">
        <v>3.443</v>
      </c>
      <c r="AG709" s="5" t="n">
        <v>5.339</v>
      </c>
      <c r="AH709" s="5" t="n">
        <v>21.055</v>
      </c>
      <c r="AI709" s="5" t="n">
        <v>0</v>
      </c>
      <c r="AJ709" s="5" t="n">
        <v>1</v>
      </c>
      <c r="AK709" s="5" t="n">
        <v>20.995</v>
      </c>
      <c r="AL709" s="5" t="n">
        <v>10.679</v>
      </c>
      <c r="AM709" s="5" t="n">
        <v>2.19</v>
      </c>
      <c r="AN709" s="5" t="n">
        <v>28.286</v>
      </c>
      <c r="AO709" s="5" t="n">
        <v>0.22</v>
      </c>
      <c r="AP709" s="5" t="n">
        <v>1</v>
      </c>
      <c r="AQ709" s="5" t="n">
        <v>0.724</v>
      </c>
      <c r="AR709" s="5" t="n">
        <v>0.132</v>
      </c>
      <c r="AS709" s="5" t="n">
        <v>0.6</v>
      </c>
      <c r="AT709" s="5" t="n">
        <v>1.616</v>
      </c>
      <c r="AU709" s="5" t="n">
        <v>0.22</v>
      </c>
      <c r="AV709" s="5" t="n">
        <v>1</v>
      </c>
      <c r="AW709" s="5" t="n">
        <v>0.75</v>
      </c>
      <c r="AX709" s="5" t="n">
        <v>0.132</v>
      </c>
      <c r="AY709" s="5" t="n">
        <v>0.604</v>
      </c>
      <c r="AZ709" s="5" t="n">
        <v>1.652</v>
      </c>
      <c r="BA709" s="5" t="n">
        <v>0.22</v>
      </c>
      <c r="BB709" s="5" t="n">
        <v>1</v>
      </c>
      <c r="BC709" s="5" t="n">
        <v>0.513</v>
      </c>
      <c r="BD709" s="5" t="n">
        <v>0.132</v>
      </c>
      <c r="BE709" s="5" t="n">
        <v>0.259</v>
      </c>
      <c r="BF709" s="5" t="n">
        <v>0.9409999999999999</v>
      </c>
      <c r="BG709" s="5" t="n">
        <v>0.22</v>
      </c>
      <c r="BH709" s="5" t="n">
        <v>1</v>
      </c>
      <c r="BI709" s="5" t="n">
        <v>0.591</v>
      </c>
      <c r="BJ709" s="5" t="n">
        <v>0.132</v>
      </c>
      <c r="BK709" s="5" t="n">
        <v>0.367</v>
      </c>
      <c r="BL709" s="5" t="n">
        <v>1.169</v>
      </c>
      <c r="BM709" s="5" t="n">
        <v>0.22</v>
      </c>
      <c r="BN709" s="5" t="n">
        <v>1</v>
      </c>
      <c r="BO709" s="5" t="n">
        <v>0</v>
      </c>
      <c r="BP709" s="5" t="n">
        <v>0.008</v>
      </c>
      <c r="BQ709" s="5" t="n">
        <v>0.158</v>
      </c>
      <c r="BR709" s="5" t="n">
        <v>0</v>
      </c>
      <c r="BS709" s="5" t="n">
        <v>1</v>
      </c>
      <c r="BT709" s="5" t="n">
        <v>0</v>
      </c>
      <c r="BU709" s="5" t="n">
        <v>0.003</v>
      </c>
      <c r="BV709" s="5" t="n">
        <v>0.221</v>
      </c>
      <c r="BW709" s="5" t="n">
        <v>0.22</v>
      </c>
      <c r="BX709" s="5" t="n">
        <v>1</v>
      </c>
      <c r="BY709" s="5" t="n">
        <v>13.646</v>
      </c>
      <c r="BZ709" s="5" t="n">
        <v>0</v>
      </c>
      <c r="CA709" s="5" t="n">
        <v>13.646</v>
      </c>
      <c r="CB709" s="5" t="n">
        <v>0</v>
      </c>
      <c r="CC709" s="5" t="n">
        <v>82.58799999999999</v>
      </c>
      <c r="CD709" s="5" t="n">
        <v>7.95</v>
      </c>
      <c r="CE709" s="5" t="n">
        <v>107.233</v>
      </c>
      <c r="CF709" s="5" t="n">
        <v>231.582</v>
      </c>
      <c r="CG709" s="5" t="n">
        <v>0.22</v>
      </c>
      <c r="CH709" s="5" t="n">
        <v>1</v>
      </c>
      <c r="CI709" s="5" t="n">
        <v>0</v>
      </c>
      <c r="CJ709" s="5" t="n">
        <v>0</v>
      </c>
      <c r="CK709" s="5" t="n">
        <v>0</v>
      </c>
      <c r="CL709" s="5" t="n">
        <v>0</v>
      </c>
      <c r="CM709" s="5" t="n">
        <v>0</v>
      </c>
      <c r="CN709" s="5" t="n">
        <v>0</v>
      </c>
      <c r="CO709" s="5" t="n">
        <v>0</v>
      </c>
      <c r="CP709" s="5" t="n">
        <v>0.72</v>
      </c>
      <c r="CQ709" s="5" t="n">
        <v>1.387</v>
      </c>
      <c r="CR709" s="5" t="n">
        <v>0</v>
      </c>
      <c r="CS709" s="5" t="n">
        <v>5.529</v>
      </c>
      <c r="CT709" s="5" t="n">
        <v>7.721</v>
      </c>
      <c r="CU709" s="5" t="n">
        <v>12.028</v>
      </c>
    </row>
    <row r="710">
      <c r="A710" s="5" t="inlineStr">
        <is>
          <t>SLB2021</t>
        </is>
      </c>
      <c r="B710" s="5" t="inlineStr">
        <is>
          <t>SLB</t>
        </is>
      </c>
      <c r="C710" s="5" t="inlineStr">
        <is>
          <t>SLB</t>
        </is>
      </c>
      <c r="D710" s="5" t="inlineStr">
        <is>
          <t>Solomon Islands</t>
        </is>
      </c>
      <c r="E710" s="5" t="n">
        <v>2021</v>
      </c>
      <c r="F710" s="5" t="n">
        <v>0</v>
      </c>
      <c r="G710" s="5" t="n">
        <v>4.747</v>
      </c>
      <c r="H710" s="5" t="n">
        <v>1.143</v>
      </c>
      <c r="I710" s="5" t="n">
        <v>0</v>
      </c>
      <c r="J710" s="5" t="n">
        <v>4.747</v>
      </c>
      <c r="K710" s="5" t="n">
        <v>0</v>
      </c>
      <c r="L710" s="5" t="n">
        <v>1</v>
      </c>
      <c r="M710" s="5" t="n">
        <v>7.964</v>
      </c>
      <c r="N710" s="5" t="n">
        <v>3.43</v>
      </c>
      <c r="O710" s="5" t="n">
        <v>0</v>
      </c>
      <c r="P710" s="5" t="n">
        <v>7.964</v>
      </c>
      <c r="Q710" s="5" t="n">
        <v>0</v>
      </c>
      <c r="R710" s="5" t="n">
        <v>1</v>
      </c>
      <c r="S710" s="5" t="n">
        <v>10.464</v>
      </c>
      <c r="T710" s="5" t="n">
        <v>6.86</v>
      </c>
      <c r="U710" s="5" t="n">
        <v>0</v>
      </c>
      <c r="V710" s="5" t="n">
        <v>10.464</v>
      </c>
      <c r="W710" s="5" t="n">
        <v>0</v>
      </c>
      <c r="X710" s="5" t="n">
        <v>1</v>
      </c>
      <c r="Y710" s="5" t="n">
        <v>5.989</v>
      </c>
      <c r="Z710" s="5" t="n">
        <v>0.739</v>
      </c>
      <c r="AA710" s="5" t="n">
        <v>0</v>
      </c>
      <c r="AB710" s="5" t="n">
        <v>5.989</v>
      </c>
      <c r="AC710" s="5" t="n">
        <v>0</v>
      </c>
      <c r="AD710" s="5" t="n">
        <v>1</v>
      </c>
      <c r="AE710" s="5" t="n">
        <v>7.132</v>
      </c>
      <c r="AF710" s="5" t="n">
        <v>1.555</v>
      </c>
      <c r="AG710" s="5" t="n">
        <v>0</v>
      </c>
      <c r="AH710" s="5" t="n">
        <v>7.132</v>
      </c>
      <c r="AI710" s="5" t="n">
        <v>0</v>
      </c>
      <c r="AJ710" s="5" t="n">
        <v>1</v>
      </c>
      <c r="AK710" s="5" t="n">
        <v>13.992</v>
      </c>
      <c r="AL710" s="5" t="n">
        <v>7.26</v>
      </c>
      <c r="AM710" s="5" t="n">
        <v>0</v>
      </c>
      <c r="AN710" s="5" t="n">
        <v>13.992</v>
      </c>
      <c r="AO710" s="5" t="n">
        <v>0</v>
      </c>
      <c r="AP710" s="5" t="n">
        <v>1</v>
      </c>
      <c r="AQ710" s="5" t="n">
        <v>0.621</v>
      </c>
      <c r="AR710" s="5" t="n">
        <v>0.114</v>
      </c>
      <c r="AS710" s="5" t="n">
        <v>0</v>
      </c>
      <c r="AT710" s="5" t="n">
        <v>0.621</v>
      </c>
      <c r="AU710" s="5" t="n">
        <v>0</v>
      </c>
      <c r="AV710" s="5" t="n">
        <v>1</v>
      </c>
      <c r="AW710" s="5" t="n">
        <v>0.593</v>
      </c>
      <c r="AX710" s="5" t="n">
        <v>0.114</v>
      </c>
      <c r="AY710" s="5" t="n">
        <v>0</v>
      </c>
      <c r="AZ710" s="5" t="n">
        <v>0.593</v>
      </c>
      <c r="BA710" s="5" t="n">
        <v>0</v>
      </c>
      <c r="BB710" s="5" t="n">
        <v>1</v>
      </c>
      <c r="BC710" s="5" t="n">
        <v>0.44</v>
      </c>
      <c r="BD710" s="5" t="n">
        <v>0.114</v>
      </c>
      <c r="BE710" s="5" t="n">
        <v>0</v>
      </c>
      <c r="BF710" s="5" t="n">
        <v>0.44</v>
      </c>
      <c r="BG710" s="5" t="n">
        <v>0</v>
      </c>
      <c r="BH710" s="5" t="n">
        <v>1</v>
      </c>
      <c r="BI710" s="5" t="n">
        <v>0.5600000000000001</v>
      </c>
      <c r="BJ710" s="5" t="n">
        <v>0.114</v>
      </c>
      <c r="BK710" s="5" t="n">
        <v>0</v>
      </c>
      <c r="BL710" s="5" t="n">
        <v>0.5600000000000001</v>
      </c>
      <c r="BM710" s="5" t="n">
        <v>0</v>
      </c>
      <c r="BN710" s="5" t="n">
        <v>1</v>
      </c>
      <c r="BO710" s="5" t="n">
        <v>0</v>
      </c>
      <c r="BP710" s="5" t="n">
        <v>0</v>
      </c>
      <c r="BQ710" s="5" t="n">
        <v>0</v>
      </c>
      <c r="BR710" s="5" t="n">
        <v>0</v>
      </c>
      <c r="BS710" s="5" t="n">
        <v>1</v>
      </c>
      <c r="BT710" s="5" t="n">
        <v>0</v>
      </c>
      <c r="BU710" s="5" t="n">
        <v>0</v>
      </c>
      <c r="BV710" s="5" t="n">
        <v>0</v>
      </c>
      <c r="BW710" s="5" t="n">
        <v>0</v>
      </c>
      <c r="BX710" s="5" t="n">
        <v>1</v>
      </c>
      <c r="BY710" s="5" t="n">
        <v>11.787</v>
      </c>
      <c r="BZ710" s="5" t="n">
        <v>0</v>
      </c>
      <c r="CA710" s="5" t="n">
        <v>11.787</v>
      </c>
      <c r="CB710" s="5" t="n">
        <v>0</v>
      </c>
      <c r="CC710" s="5" t="n">
        <v>81.69499999999999</v>
      </c>
      <c r="CD710" s="5" t="n">
        <v>7.95</v>
      </c>
      <c r="CE710" s="5" t="n">
        <v>0</v>
      </c>
      <c r="CF710" s="5" t="n">
        <v>81.69499999999999</v>
      </c>
      <c r="CG710" s="5" t="n">
        <v>0</v>
      </c>
      <c r="CH710" s="5" t="n">
        <v>1</v>
      </c>
      <c r="CI710" s="5" t="n">
        <v>0</v>
      </c>
      <c r="CJ710" s="5" t="n">
        <v>0</v>
      </c>
      <c r="CK710" s="5" t="n">
        <v>0</v>
      </c>
      <c r="CL710" s="5" t="n">
        <v>0</v>
      </c>
      <c r="CM710" s="5" t="n">
        <v>0</v>
      </c>
      <c r="CN710" s="5" t="n">
        <v>0</v>
      </c>
      <c r="CO710" s="5" t="n">
        <v>0</v>
      </c>
      <c r="CP710" s="5" t="n">
        <v>0</v>
      </c>
      <c r="CQ710" s="5" t="n">
        <v>1.198</v>
      </c>
      <c r="CR710" s="5" t="n">
        <v>0</v>
      </c>
      <c r="CS710" s="5" t="n">
        <v>4.776</v>
      </c>
      <c r="CT710" s="5" t="n">
        <v>3.604</v>
      </c>
      <c r="CU710" s="5" t="n">
        <v>9.407999999999999</v>
      </c>
    </row>
    <row r="711">
      <c r="A711" s="5" t="inlineStr">
        <is>
          <t>SLB2022</t>
        </is>
      </c>
      <c r="B711" s="5" t="inlineStr">
        <is>
          <t>SLB</t>
        </is>
      </c>
      <c r="C711" s="5" t="inlineStr">
        <is>
          <t>SLB</t>
        </is>
      </c>
      <c r="D711" s="5" t="inlineStr">
        <is>
          <t>Solomon Islands</t>
        </is>
      </c>
      <c r="E711" s="5" t="n">
        <v>2022</v>
      </c>
      <c r="F711" s="5" t="n">
        <v>0</v>
      </c>
      <c r="G711" s="5" t="n">
        <v>8.788</v>
      </c>
      <c r="H711" s="5" t="n">
        <v>1.235</v>
      </c>
      <c r="I711" s="5" t="n">
        <v>0</v>
      </c>
      <c r="J711" s="5" t="n">
        <v>8.788</v>
      </c>
      <c r="K711" s="5" t="n">
        <v>0</v>
      </c>
      <c r="L711" s="5" t="n">
        <v>1</v>
      </c>
      <c r="M711" s="5" t="n">
        <v>9.782999999999999</v>
      </c>
      <c r="N711" s="5" t="n">
        <v>3.704</v>
      </c>
      <c r="O711" s="5" t="n">
        <v>0</v>
      </c>
      <c r="P711" s="5" t="n">
        <v>9.782999999999999</v>
      </c>
      <c r="Q711" s="5" t="n">
        <v>0</v>
      </c>
      <c r="R711" s="5" t="n">
        <v>1</v>
      </c>
      <c r="S711" s="5" t="n">
        <v>14.962</v>
      </c>
      <c r="T711" s="5" t="n">
        <v>7.408</v>
      </c>
      <c r="U711" s="5" t="n">
        <v>0</v>
      </c>
      <c r="V711" s="5" t="n">
        <v>14.962</v>
      </c>
      <c r="W711" s="5" t="n">
        <v>0</v>
      </c>
      <c r="X711" s="5" t="n">
        <v>1</v>
      </c>
      <c r="Y711" s="5" t="n">
        <v>6.765</v>
      </c>
      <c r="Z711" s="5" t="n">
        <v>0.835</v>
      </c>
      <c r="AA711" s="5" t="n">
        <v>0</v>
      </c>
      <c r="AB711" s="5" t="n">
        <v>6.765</v>
      </c>
      <c r="AC711" s="5" t="n">
        <v>0</v>
      </c>
      <c r="AD711" s="5" t="n">
        <v>1</v>
      </c>
      <c r="AE711" s="5" t="n">
        <v>7.999</v>
      </c>
      <c r="AF711" s="5" t="n">
        <v>1.744</v>
      </c>
      <c r="AG711" s="5" t="n">
        <v>0</v>
      </c>
      <c r="AH711" s="5" t="n">
        <v>7.999</v>
      </c>
      <c r="AI711" s="5" t="n">
        <v>0</v>
      </c>
      <c r="AJ711" s="5" t="n">
        <v>1</v>
      </c>
      <c r="AK711" s="5" t="n">
        <v>15.407</v>
      </c>
      <c r="AL711" s="5" t="n">
        <v>7.995</v>
      </c>
      <c r="AM711" s="5" t="n">
        <v>0</v>
      </c>
      <c r="AN711" s="5" t="n">
        <v>15.407</v>
      </c>
      <c r="AO711" s="5" t="n">
        <v>0</v>
      </c>
      <c r="AP711" s="5" t="n">
        <v>1</v>
      </c>
      <c r="AQ711" s="5" t="n">
        <v>0.847</v>
      </c>
      <c r="AR711" s="5" t="n">
        <v>0.123</v>
      </c>
      <c r="AS711" s="5" t="n">
        <v>0</v>
      </c>
      <c r="AT711" s="5" t="n">
        <v>0.847</v>
      </c>
      <c r="AU711" s="5" t="n">
        <v>0</v>
      </c>
      <c r="AV711" s="5" t="n">
        <v>1</v>
      </c>
      <c r="AW711" s="5" t="n">
        <v>0.947</v>
      </c>
      <c r="AX711" s="5" t="n">
        <v>0.123</v>
      </c>
      <c r="AY711" s="5" t="n">
        <v>0</v>
      </c>
      <c r="AZ711" s="5" t="n">
        <v>0.947</v>
      </c>
      <c r="BA711" s="5" t="n">
        <v>0</v>
      </c>
      <c r="BB711" s="5" t="n">
        <v>1</v>
      </c>
      <c r="BC711" s="5" t="n">
        <v>0.589</v>
      </c>
      <c r="BD711" s="5" t="n">
        <v>0.123</v>
      </c>
      <c r="BE711" s="5" t="n">
        <v>0</v>
      </c>
      <c r="BF711" s="5" t="n">
        <v>0.589</v>
      </c>
      <c r="BG711" s="5" t="n">
        <v>0</v>
      </c>
      <c r="BH711" s="5" t="n">
        <v>1</v>
      </c>
      <c r="BI711" s="5" t="n">
        <v>0.6889999999999999</v>
      </c>
      <c r="BJ711" s="5" t="n">
        <v>0.123</v>
      </c>
      <c r="BK711" s="5" t="n">
        <v>0</v>
      </c>
      <c r="BL711" s="5" t="n">
        <v>0.6889999999999999</v>
      </c>
      <c r="BM711" s="5" t="n">
        <v>0</v>
      </c>
      <c r="BN711" s="5" t="n">
        <v>1</v>
      </c>
      <c r="BO711" s="5" t="n">
        <v>0</v>
      </c>
      <c r="BP711" s="5" t="n">
        <v>0</v>
      </c>
      <c r="BQ711" s="5" t="n">
        <v>0</v>
      </c>
      <c r="BR711" s="5" t="n">
        <v>0</v>
      </c>
      <c r="BS711" s="5" t="n">
        <v>1</v>
      </c>
      <c r="BT711" s="5" t="n">
        <v>0</v>
      </c>
      <c r="BU711" s="5" t="n">
        <v>0</v>
      </c>
      <c r="BV711" s="5" t="n">
        <v>0</v>
      </c>
      <c r="BW711" s="5" t="n">
        <v>0</v>
      </c>
      <c r="BX711" s="5" t="n">
        <v>1</v>
      </c>
      <c r="BY711" s="5" t="n">
        <v>12.729</v>
      </c>
      <c r="BZ711" s="5" t="n">
        <v>0</v>
      </c>
      <c r="CA711" s="5" t="n">
        <v>12.729</v>
      </c>
      <c r="CB711" s="5" t="n">
        <v>0</v>
      </c>
      <c r="CC711" s="5" t="n">
        <v>102.477</v>
      </c>
      <c r="CD711" s="5" t="n">
        <v>7.95</v>
      </c>
      <c r="CE711" s="5" t="n">
        <v>0</v>
      </c>
      <c r="CF711" s="5" t="n">
        <v>102.477</v>
      </c>
      <c r="CG711" s="5" t="n">
        <v>0</v>
      </c>
      <c r="CH711" s="5" t="n">
        <v>1</v>
      </c>
      <c r="CI711" s="5" t="n">
        <v>0</v>
      </c>
      <c r="CJ711" s="5" t="n">
        <v>0</v>
      </c>
      <c r="CK711" s="5" t="n">
        <v>0</v>
      </c>
      <c r="CL711" s="5" t="n">
        <v>0</v>
      </c>
      <c r="CM711" s="5" t="n">
        <v>0</v>
      </c>
      <c r="CN711" s="5" t="n">
        <v>0</v>
      </c>
      <c r="CO711" s="5" t="n">
        <v>0</v>
      </c>
      <c r="CP711" s="5" t="n">
        <v>0</v>
      </c>
      <c r="CQ711" s="5" t="n">
        <v>1.294</v>
      </c>
      <c r="CR711" s="5" t="n">
        <v>0</v>
      </c>
      <c r="CS711" s="5" t="n">
        <v>5.158</v>
      </c>
      <c r="CT711" s="5" t="n">
        <v>7.554</v>
      </c>
      <c r="CU711" s="5" t="n">
        <v>16.097</v>
      </c>
    </row>
    <row r="712">
      <c r="A712" s="5" t="inlineStr">
        <is>
          <t>SLB2023</t>
        </is>
      </c>
      <c r="B712" s="5" t="inlineStr">
        <is>
          <t>SLB</t>
        </is>
      </c>
      <c r="C712" s="5" t="inlineStr">
        <is>
          <t>SLB</t>
        </is>
      </c>
      <c r="D712" s="5" t="inlineStr">
        <is>
          <t>Solomon Islands</t>
        </is>
      </c>
      <c r="E712" s="5" t="n">
        <v>2023</v>
      </c>
      <c r="F712" s="5" t="n">
        <v>0</v>
      </c>
      <c r="G712" s="5" t="n">
        <v>5.77</v>
      </c>
      <c r="H712" s="5" t="n">
        <v>1.286</v>
      </c>
      <c r="I712" s="5" t="n">
        <v>0</v>
      </c>
      <c r="J712" s="5" t="n">
        <v>5.77</v>
      </c>
      <c r="K712" s="5" t="n">
        <v>0</v>
      </c>
      <c r="L712" s="5" t="n">
        <v>1</v>
      </c>
      <c r="M712" s="5" t="n">
        <v>7.886</v>
      </c>
      <c r="N712" s="5" t="n">
        <v>3.857</v>
      </c>
      <c r="O712" s="5" t="n">
        <v>0</v>
      </c>
      <c r="P712" s="5" t="n">
        <v>7.886</v>
      </c>
      <c r="Q712" s="5" t="n">
        <v>0</v>
      </c>
      <c r="R712" s="5" t="n">
        <v>1</v>
      </c>
      <c r="S712" s="5" t="n">
        <v>12.198</v>
      </c>
      <c r="T712" s="5" t="n">
        <v>7.714</v>
      </c>
      <c r="U712" s="5" t="n">
        <v>0</v>
      </c>
      <c r="V712" s="5" t="n">
        <v>12.198</v>
      </c>
      <c r="W712" s="5" t="n">
        <v>0</v>
      </c>
      <c r="X712" s="5" t="n">
        <v>1</v>
      </c>
      <c r="Y712" s="5" t="n">
        <v>6.832</v>
      </c>
      <c r="Z712" s="5" t="n">
        <v>0.843</v>
      </c>
      <c r="AA712" s="5" t="n">
        <v>0</v>
      </c>
      <c r="AB712" s="5" t="n">
        <v>6.832</v>
      </c>
      <c r="AC712" s="5" t="n">
        <v>0</v>
      </c>
      <c r="AD712" s="5" t="n">
        <v>1</v>
      </c>
      <c r="AE712" s="5" t="n">
        <v>8.118</v>
      </c>
      <c r="AF712" s="5" t="n">
        <v>1.77</v>
      </c>
      <c r="AG712" s="5" t="n">
        <v>0</v>
      </c>
      <c r="AH712" s="5" t="n">
        <v>8.118</v>
      </c>
      <c r="AI712" s="5" t="n">
        <v>0</v>
      </c>
      <c r="AJ712" s="5" t="n">
        <v>1</v>
      </c>
      <c r="AK712" s="5" t="n">
        <v>15.832</v>
      </c>
      <c r="AL712" s="5" t="n">
        <v>8.215</v>
      </c>
      <c r="AM712" s="5" t="n">
        <v>0</v>
      </c>
      <c r="AN712" s="5" t="n">
        <v>15.832</v>
      </c>
      <c r="AO712" s="5" t="n">
        <v>0</v>
      </c>
      <c r="AP712" s="5" t="n">
        <v>1</v>
      </c>
      <c r="AQ712" s="5" t="n">
        <v>0.749</v>
      </c>
      <c r="AR712" s="5" t="n">
        <v>0.129</v>
      </c>
      <c r="AS712" s="5" t="n">
        <v>0</v>
      </c>
      <c r="AT712" s="5" t="n">
        <v>0.749</v>
      </c>
      <c r="AU712" s="5" t="n">
        <v>0</v>
      </c>
      <c r="AV712" s="5" t="n">
        <v>1</v>
      </c>
      <c r="AW712" s="5" t="n">
        <v>0.783</v>
      </c>
      <c r="AX712" s="5" t="n">
        <v>0.129</v>
      </c>
      <c r="AY712" s="5" t="n">
        <v>0</v>
      </c>
      <c r="AZ712" s="5" t="n">
        <v>0.783</v>
      </c>
      <c r="BA712" s="5" t="n">
        <v>0</v>
      </c>
      <c r="BB712" s="5" t="n">
        <v>1</v>
      </c>
      <c r="BC712" s="5" t="n">
        <v>0.527</v>
      </c>
      <c r="BD712" s="5" t="n">
        <v>0.129</v>
      </c>
      <c r="BE712" s="5" t="n">
        <v>0</v>
      </c>
      <c r="BF712" s="5" t="n">
        <v>0.527</v>
      </c>
      <c r="BG712" s="5" t="n">
        <v>0</v>
      </c>
      <c r="BH712" s="5" t="n">
        <v>1</v>
      </c>
      <c r="BI712" s="5" t="n">
        <v>0.64</v>
      </c>
      <c r="BJ712" s="5" t="n">
        <v>0.129</v>
      </c>
      <c r="BK712" s="5" t="n">
        <v>0</v>
      </c>
      <c r="BL712" s="5" t="n">
        <v>0.64</v>
      </c>
      <c r="BM712" s="5" t="n">
        <v>0</v>
      </c>
      <c r="BN712" s="5" t="n">
        <v>1</v>
      </c>
      <c r="BO712" s="5" t="n">
        <v>0</v>
      </c>
      <c r="BP712" s="5" t="n">
        <v>0</v>
      </c>
      <c r="BQ712" s="5" t="n">
        <v>0</v>
      </c>
      <c r="BR712" s="5" t="n">
        <v>0</v>
      </c>
      <c r="BS712" s="5" t="n">
        <v>1</v>
      </c>
      <c r="BT712" s="5" t="n">
        <v>0</v>
      </c>
      <c r="BU712" s="5" t="n">
        <v>0</v>
      </c>
      <c r="BV712" s="5" t="n">
        <v>0</v>
      </c>
      <c r="BW712" s="5" t="n">
        <v>0</v>
      </c>
      <c r="BX712" s="5" t="n">
        <v>1</v>
      </c>
      <c r="BY712" s="5" t="n">
        <v>13.254</v>
      </c>
      <c r="BZ712" s="5" t="n">
        <v>0</v>
      </c>
      <c r="CA712" s="5" t="n">
        <v>13.254</v>
      </c>
      <c r="CB712" s="5" t="n">
        <v>0</v>
      </c>
      <c r="CC712" s="5" t="n">
        <v>87.07899999999999</v>
      </c>
      <c r="CD712" s="5" t="n">
        <v>7.95</v>
      </c>
      <c r="CE712" s="5" t="n">
        <v>0</v>
      </c>
      <c r="CF712" s="5" t="n">
        <v>87.07899999999999</v>
      </c>
      <c r="CG712" s="5" t="n">
        <v>0</v>
      </c>
      <c r="CH712" s="5" t="n">
        <v>1</v>
      </c>
      <c r="CI712" s="5" t="n">
        <v>0</v>
      </c>
      <c r="CJ712" s="5" t="n">
        <v>0</v>
      </c>
      <c r="CK712" s="5" t="n">
        <v>0</v>
      </c>
      <c r="CL712" s="5" t="n">
        <v>0</v>
      </c>
      <c r="CM712" s="5" t="n">
        <v>0</v>
      </c>
      <c r="CN712" s="5" t="n">
        <v>0</v>
      </c>
      <c r="CO712" s="5" t="n">
        <v>0</v>
      </c>
      <c r="CP712" s="5" t="n">
        <v>0</v>
      </c>
      <c r="CQ712" s="5" t="n">
        <v>1.348</v>
      </c>
      <c r="CR712" s="5" t="n">
        <v>0</v>
      </c>
      <c r="CS712" s="5" t="n">
        <v>5.37</v>
      </c>
      <c r="CT712" s="5" t="n">
        <v>4.484</v>
      </c>
      <c r="CU712" s="5" t="n">
        <v>12.529</v>
      </c>
    </row>
    <row r="713">
      <c r="A713" s="5" t="inlineStr">
        <is>
          <t>SLB2024</t>
        </is>
      </c>
      <c r="B713" s="5" t="inlineStr">
        <is>
          <t>SLB</t>
        </is>
      </c>
      <c r="C713" s="5" t="inlineStr">
        <is>
          <t>SLB</t>
        </is>
      </c>
      <c r="D713" s="5" t="inlineStr">
        <is>
          <t>Solomon Islands</t>
        </is>
      </c>
      <c r="E713" s="5" t="n">
        <v>2024</v>
      </c>
      <c r="F713" s="5" t="n">
        <v>0</v>
      </c>
      <c r="G713" s="5" t="n">
        <v>4.833</v>
      </c>
      <c r="H713" s="5" t="n">
        <v>1.324</v>
      </c>
      <c r="I713" s="5" t="n">
        <v>0</v>
      </c>
      <c r="J713" s="5" t="n">
        <v>4.833</v>
      </c>
      <c r="K713" s="5" t="n">
        <v>0</v>
      </c>
      <c r="L713" s="5" t="n">
        <v>1</v>
      </c>
      <c r="M713" s="5" t="n">
        <v>7.124</v>
      </c>
      <c r="N713" s="5" t="n">
        <v>3.971</v>
      </c>
      <c r="O713" s="5" t="n">
        <v>0</v>
      </c>
      <c r="P713" s="5" t="n">
        <v>7.124</v>
      </c>
      <c r="Q713" s="5" t="n">
        <v>0</v>
      </c>
      <c r="R713" s="5" t="n">
        <v>1</v>
      </c>
      <c r="S713" s="5" t="n">
        <v>11.451</v>
      </c>
      <c r="T713" s="5" t="n">
        <v>7.942</v>
      </c>
      <c r="U713" s="5" t="n">
        <v>0</v>
      </c>
      <c r="V713" s="5" t="n">
        <v>11.451</v>
      </c>
      <c r="W713" s="5" t="n">
        <v>0</v>
      </c>
      <c r="X713" s="5" t="n">
        <v>1</v>
      </c>
      <c r="Y713" s="5" t="n">
        <v>6.934</v>
      </c>
      <c r="Z713" s="5" t="n">
        <v>0.856</v>
      </c>
      <c r="AA713" s="5" t="n">
        <v>0</v>
      </c>
      <c r="AB713" s="5" t="n">
        <v>6.934</v>
      </c>
      <c r="AC713" s="5" t="n">
        <v>0</v>
      </c>
      <c r="AD713" s="5" t="n">
        <v>1</v>
      </c>
      <c r="AE713" s="5" t="n">
        <v>8.257</v>
      </c>
      <c r="AF713" s="5" t="n">
        <v>1.8</v>
      </c>
      <c r="AG713" s="5" t="n">
        <v>0</v>
      </c>
      <c r="AH713" s="5" t="n">
        <v>8.257</v>
      </c>
      <c r="AI713" s="5" t="n">
        <v>0</v>
      </c>
      <c r="AJ713" s="5" t="n">
        <v>1</v>
      </c>
      <c r="AK713" s="5" t="n">
        <v>16.199</v>
      </c>
      <c r="AL713" s="5" t="n">
        <v>8.404999999999999</v>
      </c>
      <c r="AM713" s="5" t="n">
        <v>0</v>
      </c>
      <c r="AN713" s="5" t="n">
        <v>16.199</v>
      </c>
      <c r="AO713" s="5" t="n">
        <v>0</v>
      </c>
      <c r="AP713" s="5" t="n">
        <v>1</v>
      </c>
      <c r="AQ713" s="5" t="n">
        <v>0.72</v>
      </c>
      <c r="AR713" s="5" t="n">
        <v>0.132</v>
      </c>
      <c r="AS713" s="5" t="n">
        <v>0</v>
      </c>
      <c r="AT713" s="5" t="n">
        <v>0.72</v>
      </c>
      <c r="AU713" s="5" t="n">
        <v>0</v>
      </c>
      <c r="AV713" s="5" t="n">
        <v>1</v>
      </c>
      <c r="AW713" s="5" t="n">
        <v>0.734</v>
      </c>
      <c r="AX713" s="5" t="n">
        <v>0.132</v>
      </c>
      <c r="AY713" s="5" t="n">
        <v>0</v>
      </c>
      <c r="AZ713" s="5" t="n">
        <v>0.734</v>
      </c>
      <c r="BA713" s="5" t="n">
        <v>0</v>
      </c>
      <c r="BB713" s="5" t="n">
        <v>1</v>
      </c>
      <c r="BC713" s="5" t="n">
        <v>0.51</v>
      </c>
      <c r="BD713" s="5" t="n">
        <v>0.132</v>
      </c>
      <c r="BE713" s="5" t="n">
        <v>0</v>
      </c>
      <c r="BF713" s="5" t="n">
        <v>0.51</v>
      </c>
      <c r="BG713" s="5" t="n">
        <v>0</v>
      </c>
      <c r="BH713" s="5" t="n">
        <v>1</v>
      </c>
      <c r="BI713" s="5" t="n">
        <v>0.652</v>
      </c>
      <c r="BJ713" s="5" t="n">
        <v>0.132</v>
      </c>
      <c r="BK713" s="5" t="n">
        <v>0</v>
      </c>
      <c r="BL713" s="5" t="n">
        <v>0.652</v>
      </c>
      <c r="BM713" s="5" t="n">
        <v>0</v>
      </c>
      <c r="BN713" s="5" t="n">
        <v>1</v>
      </c>
      <c r="BO713" s="5" t="n">
        <v>0</v>
      </c>
      <c r="BP713" s="5" t="n">
        <v>0</v>
      </c>
      <c r="BQ713" s="5" t="n">
        <v>0</v>
      </c>
      <c r="BR713" s="5" t="n">
        <v>0</v>
      </c>
      <c r="BS713" s="5" t="n">
        <v>1</v>
      </c>
      <c r="BT713" s="5" t="n">
        <v>0</v>
      </c>
      <c r="BU713" s="5" t="n">
        <v>0</v>
      </c>
      <c r="BV713" s="5" t="n">
        <v>0</v>
      </c>
      <c r="BW713" s="5" t="n">
        <v>0</v>
      </c>
      <c r="BX713" s="5" t="n">
        <v>1</v>
      </c>
      <c r="BY713" s="5" t="n">
        <v>13.646</v>
      </c>
      <c r="BZ713" s="5" t="n">
        <v>0</v>
      </c>
      <c r="CA713" s="5" t="n">
        <v>13.646</v>
      </c>
      <c r="CB713" s="5" t="n">
        <v>0</v>
      </c>
      <c r="CC713" s="5" t="n">
        <v>86.38500000000001</v>
      </c>
      <c r="CD713" s="5" t="n">
        <v>7.95</v>
      </c>
      <c r="CE713" s="5" t="n">
        <v>0</v>
      </c>
      <c r="CF713" s="5" t="n">
        <v>86.38500000000001</v>
      </c>
      <c r="CG713" s="5" t="n">
        <v>0</v>
      </c>
      <c r="CH713" s="5" t="n">
        <v>1</v>
      </c>
      <c r="CI713" s="5" t="n">
        <v>0</v>
      </c>
      <c r="CJ713" s="5" t="n">
        <v>0</v>
      </c>
      <c r="CK713" s="5" t="n">
        <v>0</v>
      </c>
      <c r="CL713" s="5" t="n">
        <v>0</v>
      </c>
      <c r="CM713" s="5" t="n">
        <v>0</v>
      </c>
      <c r="CN713" s="5" t="n">
        <v>0</v>
      </c>
      <c r="CO713" s="5" t="n">
        <v>0</v>
      </c>
      <c r="CP713" s="5" t="n">
        <v>0</v>
      </c>
      <c r="CQ713" s="5" t="n">
        <v>1.387</v>
      </c>
      <c r="CR713" s="5" t="n">
        <v>0</v>
      </c>
      <c r="CS713" s="5" t="n">
        <v>5.529</v>
      </c>
      <c r="CT713" s="5" t="n">
        <v>3.509</v>
      </c>
      <c r="CU713" s="5" t="n">
        <v>10.896</v>
      </c>
    </row>
    <row r="714">
      <c r="A714" s="5" t="inlineStr">
        <is>
          <t>SOM2021</t>
        </is>
      </c>
      <c r="B714" s="5" t="inlineStr">
        <is>
          <t>SOM</t>
        </is>
      </c>
      <c r="C714" s="5" t="inlineStr">
        <is>
          <t>SOM</t>
        </is>
      </c>
      <c r="D714" s="5" t="inlineStr">
        <is>
          <t>Somalia</t>
        </is>
      </c>
      <c r="E714" s="5" t="n">
        <v>2021</v>
      </c>
      <c r="F714" s="5" t="n">
        <v>0</v>
      </c>
      <c r="G714" s="5" t="n">
        <v>5.897</v>
      </c>
      <c r="H714" s="5" t="n">
        <v>1.143</v>
      </c>
      <c r="I714" s="5" t="n">
        <v>0</v>
      </c>
      <c r="J714" s="5" t="n">
        <v>5.897</v>
      </c>
      <c r="K714" s="5" t="n">
        <v>0</v>
      </c>
      <c r="L714" s="5" t="n">
        <v>1</v>
      </c>
      <c r="M714" s="5" t="n">
        <v>7.964</v>
      </c>
      <c r="N714" s="5" t="n">
        <v>3.43</v>
      </c>
      <c r="O714" s="5" t="n">
        <v>0</v>
      </c>
      <c r="P714" s="5" t="n">
        <v>7.964</v>
      </c>
      <c r="Q714" s="5" t="n">
        <v>0</v>
      </c>
      <c r="R714" s="5" t="n">
        <v>1</v>
      </c>
      <c r="S714" s="5" t="n">
        <v>11.613</v>
      </c>
      <c r="T714" s="5" t="n">
        <v>6.86</v>
      </c>
      <c r="U714" s="5" t="n">
        <v>0</v>
      </c>
      <c r="V714" s="5" t="n">
        <v>11.613</v>
      </c>
      <c r="W714" s="5" t="n">
        <v>0</v>
      </c>
      <c r="X714" s="5" t="n">
        <v>1</v>
      </c>
      <c r="Y714" s="5" t="n">
        <v>16.305</v>
      </c>
      <c r="Z714" s="5" t="n">
        <v>2.204</v>
      </c>
      <c r="AA714" s="5" t="n">
        <v>0</v>
      </c>
      <c r="AB714" s="5" t="n">
        <v>16.305</v>
      </c>
      <c r="AC714" s="5" t="n">
        <v>0</v>
      </c>
      <c r="AD714" s="5" t="n">
        <v>1</v>
      </c>
      <c r="AE714" s="5" t="n">
        <v>17.449</v>
      </c>
      <c r="AF714" s="5" t="n">
        <v>4.08</v>
      </c>
      <c r="AG714" s="5" t="n">
        <v>0</v>
      </c>
      <c r="AH714" s="5" t="n">
        <v>17.449</v>
      </c>
      <c r="AI714" s="5" t="n">
        <v>0</v>
      </c>
      <c r="AJ714" s="5" t="n">
        <v>1</v>
      </c>
      <c r="AK714" s="5" t="n">
        <v>24.309</v>
      </c>
      <c r="AL714" s="5" t="n">
        <v>12.947</v>
      </c>
      <c r="AM714" s="5" t="n">
        <v>0</v>
      </c>
      <c r="AN714" s="5" t="n">
        <v>24.309</v>
      </c>
      <c r="AO714" s="5" t="n">
        <v>0</v>
      </c>
      <c r="AP714" s="5" t="n">
        <v>1</v>
      </c>
      <c r="AQ714" s="5" t="n">
        <v>0.619</v>
      </c>
      <c r="AR714" s="5" t="n">
        <v>0.114</v>
      </c>
      <c r="AS714" s="5" t="n">
        <v>0.287</v>
      </c>
      <c r="AT714" s="5" t="n">
        <v>0.906</v>
      </c>
      <c r="AU714" s="5" t="n">
        <v>0</v>
      </c>
      <c r="AV714" s="5" t="n">
        <v>1</v>
      </c>
      <c r="AW714" s="5" t="n">
        <v>0.599</v>
      </c>
      <c r="AX714" s="5" t="n">
        <v>0.114</v>
      </c>
      <c r="AY714" s="5" t="n">
        <v>0.016</v>
      </c>
      <c r="AZ714" s="5" t="n">
        <v>0.616</v>
      </c>
      <c r="BA714" s="5" t="n">
        <v>0</v>
      </c>
      <c r="BB714" s="5" t="n">
        <v>0</v>
      </c>
      <c r="BC714" s="5" t="n">
        <v>0.439</v>
      </c>
      <c r="BD714" s="5" t="n">
        <v>0.114</v>
      </c>
      <c r="BE714" s="5" t="n">
        <v>0</v>
      </c>
      <c r="BF714" s="5" t="n">
        <v>0.439</v>
      </c>
      <c r="BG714" s="5" t="n">
        <v>0</v>
      </c>
      <c r="BH714" s="5" t="n">
        <v>1</v>
      </c>
      <c r="BI714" s="5" t="n">
        <v>0.505</v>
      </c>
      <c r="BJ714" s="5" t="n">
        <v>0.114</v>
      </c>
      <c r="BK714" s="5" t="n">
        <v>0.531</v>
      </c>
      <c r="BL714" s="5" t="n">
        <v>1.036</v>
      </c>
      <c r="BM714" s="5" t="n">
        <v>0</v>
      </c>
      <c r="BN714" s="5" t="n">
        <v>1</v>
      </c>
      <c r="BO714" s="5" t="n">
        <v>0</v>
      </c>
      <c r="BP714" s="5" t="n">
        <v>0</v>
      </c>
      <c r="BQ714" s="5" t="n">
        <v>0.079</v>
      </c>
      <c r="BR714" s="5" t="n">
        <v>0</v>
      </c>
      <c r="BS714" s="5" t="n">
        <v>0.667</v>
      </c>
      <c r="BT714" s="5" t="n">
        <v>0</v>
      </c>
      <c r="BU714" s="5" t="n">
        <v>0</v>
      </c>
      <c r="BV714" s="5" t="n">
        <v>0.079</v>
      </c>
      <c r="BW714" s="5" t="n">
        <v>0</v>
      </c>
      <c r="BX714" s="5" t="n">
        <v>0.667</v>
      </c>
      <c r="BY714" s="5" t="n">
        <v>11.787</v>
      </c>
      <c r="BZ714" s="5" t="n">
        <v>0</v>
      </c>
      <c r="CA714" s="5" t="n">
        <v>11.787</v>
      </c>
      <c r="CB714" s="5" t="n">
        <v>0</v>
      </c>
      <c r="CC714" s="5" t="n">
        <v>78.125</v>
      </c>
      <c r="CD714" s="5" t="n">
        <v>7.95</v>
      </c>
      <c r="CE714" s="5" t="n">
        <v>0</v>
      </c>
      <c r="CF714" s="5" t="n">
        <v>78.125</v>
      </c>
      <c r="CG714" s="5" t="n">
        <v>0</v>
      </c>
      <c r="CH714" s="5" t="n">
        <v>1</v>
      </c>
      <c r="CI714" s="5" t="n">
        <v>0</v>
      </c>
      <c r="CJ714" s="5" t="n">
        <v>0</v>
      </c>
      <c r="CK714" s="5" t="n">
        <v>0</v>
      </c>
      <c r="CL714" s="5" t="n">
        <v>0</v>
      </c>
      <c r="CM714" s="5" t="n">
        <v>0</v>
      </c>
      <c r="CN714" s="5" t="n">
        <v>0</v>
      </c>
      <c r="CO714" s="5" t="n">
        <v>0</v>
      </c>
      <c r="CP714" s="5" t="n">
        <v>0</v>
      </c>
      <c r="CQ714" s="5" t="n">
        <v>1.198</v>
      </c>
      <c r="CR714" s="5" t="n">
        <v>0</v>
      </c>
      <c r="CS714" s="5" t="n">
        <v>3.908</v>
      </c>
      <c r="CT714" s="5" t="n">
        <v>4.753</v>
      </c>
      <c r="CU714" s="5" t="n">
        <v>15.162</v>
      </c>
    </row>
    <row r="715">
      <c r="A715" s="5" t="inlineStr">
        <is>
          <t>SOM2022</t>
        </is>
      </c>
      <c r="B715" s="5" t="inlineStr">
        <is>
          <t>SOM</t>
        </is>
      </c>
      <c r="C715" s="5" t="inlineStr">
        <is>
          <t>SOM</t>
        </is>
      </c>
      <c r="D715" s="5" t="inlineStr">
        <is>
          <t>Somalia</t>
        </is>
      </c>
      <c r="E715" s="5" t="n">
        <v>2022</v>
      </c>
      <c r="F715" s="5" t="n">
        <v>0</v>
      </c>
      <c r="G715" s="5" t="n">
        <v>11.72</v>
      </c>
      <c r="H715" s="5" t="n">
        <v>1.235</v>
      </c>
      <c r="I715" s="5" t="n">
        <v>0</v>
      </c>
      <c r="J715" s="5" t="n">
        <v>11.72</v>
      </c>
      <c r="K715" s="5" t="n">
        <v>0</v>
      </c>
      <c r="L715" s="5" t="n">
        <v>1</v>
      </c>
      <c r="M715" s="5" t="n">
        <v>9.782999999999999</v>
      </c>
      <c r="N715" s="5" t="n">
        <v>3.704</v>
      </c>
      <c r="O715" s="5" t="n">
        <v>0</v>
      </c>
      <c r="P715" s="5" t="n">
        <v>9.782999999999999</v>
      </c>
      <c r="Q715" s="5" t="n">
        <v>0</v>
      </c>
      <c r="R715" s="5" t="n">
        <v>1</v>
      </c>
      <c r="S715" s="5" t="n">
        <v>17.893</v>
      </c>
      <c r="T715" s="5" t="n">
        <v>7.408</v>
      </c>
      <c r="U715" s="5" t="n">
        <v>0</v>
      </c>
      <c r="V715" s="5" t="n">
        <v>17.893</v>
      </c>
      <c r="W715" s="5" t="n">
        <v>0</v>
      </c>
      <c r="X715" s="5" t="n">
        <v>1</v>
      </c>
      <c r="Y715" s="5" t="n">
        <v>32.56</v>
      </c>
      <c r="Z715" s="5" t="n">
        <v>4.401</v>
      </c>
      <c r="AA715" s="5" t="n">
        <v>0</v>
      </c>
      <c r="AB715" s="5" t="n">
        <v>32.56</v>
      </c>
      <c r="AC715" s="5" t="n">
        <v>0</v>
      </c>
      <c r="AD715" s="5" t="n">
        <v>1</v>
      </c>
      <c r="AE715" s="5" t="n">
        <v>33.795</v>
      </c>
      <c r="AF715" s="5" t="n">
        <v>7.902</v>
      </c>
      <c r="AG715" s="5" t="n">
        <v>0</v>
      </c>
      <c r="AH715" s="5" t="n">
        <v>33.795</v>
      </c>
      <c r="AI715" s="5" t="n">
        <v>0</v>
      </c>
      <c r="AJ715" s="5" t="n">
        <v>1</v>
      </c>
      <c r="AK715" s="5" t="n">
        <v>41.203</v>
      </c>
      <c r="AL715" s="5" t="n">
        <v>21.945</v>
      </c>
      <c r="AM715" s="5" t="n">
        <v>0</v>
      </c>
      <c r="AN715" s="5" t="n">
        <v>41.203</v>
      </c>
      <c r="AO715" s="5" t="n">
        <v>0</v>
      </c>
      <c r="AP715" s="5" t="n">
        <v>1</v>
      </c>
      <c r="AQ715" s="5" t="n">
        <v>0.861</v>
      </c>
      <c r="AR715" s="5" t="n">
        <v>0.123</v>
      </c>
      <c r="AS715" s="5" t="n">
        <v>0.366</v>
      </c>
      <c r="AT715" s="5" t="n">
        <v>1.228</v>
      </c>
      <c r="AU715" s="5" t="n">
        <v>0</v>
      </c>
      <c r="AV715" s="5" t="n">
        <v>1</v>
      </c>
      <c r="AW715" s="5" t="n">
        <v>0.986</v>
      </c>
      <c r="AX715" s="5" t="n">
        <v>0.123</v>
      </c>
      <c r="AY715" s="5" t="n">
        <v>-0.389</v>
      </c>
      <c r="AZ715" s="5" t="n">
        <v>0.598</v>
      </c>
      <c r="BA715" s="5" t="n">
        <v>0</v>
      </c>
      <c r="BB715" s="5" t="n">
        <v>0</v>
      </c>
      <c r="BC715" s="5" t="n">
        <v>0.598</v>
      </c>
      <c r="BD715" s="5" t="n">
        <v>0.123</v>
      </c>
      <c r="BE715" s="5" t="n">
        <v>0</v>
      </c>
      <c r="BF715" s="5" t="n">
        <v>0.598</v>
      </c>
      <c r="BG715" s="5" t="n">
        <v>0</v>
      </c>
      <c r="BH715" s="5" t="n">
        <v>1</v>
      </c>
      <c r="BI715" s="5" t="n">
        <v>0.612</v>
      </c>
      <c r="BJ715" s="5" t="n">
        <v>0.123</v>
      </c>
      <c r="BK715" s="5" t="n">
        <v>0.393</v>
      </c>
      <c r="BL715" s="5" t="n">
        <v>1.005</v>
      </c>
      <c r="BM715" s="5" t="n">
        <v>0</v>
      </c>
      <c r="BN715" s="5" t="n">
        <v>1</v>
      </c>
      <c r="BO715" s="5" t="n">
        <v>0</v>
      </c>
      <c r="BP715" s="5" t="n">
        <v>0</v>
      </c>
      <c r="BQ715" s="5" t="n">
        <v>0.079</v>
      </c>
      <c r="BR715" s="5" t="n">
        <v>0</v>
      </c>
      <c r="BS715" s="5" t="n">
        <v>0.667</v>
      </c>
      <c r="BT715" s="5" t="n">
        <v>0</v>
      </c>
      <c r="BU715" s="5" t="n">
        <v>0</v>
      </c>
      <c r="BV715" s="5" t="n">
        <v>0.079</v>
      </c>
      <c r="BW715" s="5" t="n">
        <v>0</v>
      </c>
      <c r="BX715" s="5" t="n">
        <v>0.667</v>
      </c>
      <c r="BY715" s="5" t="n">
        <v>12.729</v>
      </c>
      <c r="BZ715" s="5" t="n">
        <v>0</v>
      </c>
      <c r="CA715" s="5" t="n">
        <v>12.729</v>
      </c>
      <c r="CB715" s="5" t="n">
        <v>0</v>
      </c>
      <c r="CC715" s="5" t="n">
        <v>97.90000000000001</v>
      </c>
      <c r="CD715" s="5" t="n">
        <v>7.95</v>
      </c>
      <c r="CE715" s="5" t="n">
        <v>0</v>
      </c>
      <c r="CF715" s="5" t="n">
        <v>97.90000000000001</v>
      </c>
      <c r="CG715" s="5" t="n">
        <v>0</v>
      </c>
      <c r="CH715" s="5" t="n">
        <v>1</v>
      </c>
      <c r="CI715" s="5" t="n">
        <v>0</v>
      </c>
      <c r="CJ715" s="5" t="n">
        <v>0</v>
      </c>
      <c r="CK715" s="5" t="n">
        <v>0</v>
      </c>
      <c r="CL715" s="5" t="n">
        <v>0</v>
      </c>
      <c r="CM715" s="5" t="n">
        <v>0</v>
      </c>
      <c r="CN715" s="5" t="n">
        <v>0</v>
      </c>
      <c r="CO715" s="5" t="n">
        <v>0</v>
      </c>
      <c r="CP715" s="5" t="n">
        <v>0</v>
      </c>
      <c r="CQ715" s="5" t="n">
        <v>1.294</v>
      </c>
      <c r="CR715" s="5" t="n">
        <v>0</v>
      </c>
      <c r="CS715" s="5" t="n">
        <v>4.221</v>
      </c>
      <c r="CT715" s="5" t="n">
        <v>10.485</v>
      </c>
      <c r="CU715" s="5" t="n">
        <v>31.326</v>
      </c>
    </row>
    <row r="716">
      <c r="A716" s="5" t="inlineStr">
        <is>
          <t>SOM2023</t>
        </is>
      </c>
      <c r="B716" s="5" t="inlineStr">
        <is>
          <t>SOM</t>
        </is>
      </c>
      <c r="C716" s="5" t="inlineStr">
        <is>
          <t>SOM</t>
        </is>
      </c>
      <c r="D716" s="5" t="inlineStr">
        <is>
          <t>Somalia</t>
        </is>
      </c>
      <c r="E716" s="5" t="n">
        <v>2023</v>
      </c>
      <c r="F716" s="5" t="n">
        <v>0</v>
      </c>
      <c r="G716" s="5" t="n">
        <v>6.147</v>
      </c>
      <c r="H716" s="5" t="n">
        <v>1.286</v>
      </c>
      <c r="I716" s="5" t="n">
        <v>0</v>
      </c>
      <c r="J716" s="5" t="n">
        <v>6.147</v>
      </c>
      <c r="K716" s="5" t="n">
        <v>0</v>
      </c>
      <c r="L716" s="5" t="n">
        <v>1</v>
      </c>
      <c r="M716" s="5" t="n">
        <v>7.886</v>
      </c>
      <c r="N716" s="5" t="n">
        <v>3.857</v>
      </c>
      <c r="O716" s="5" t="n">
        <v>0</v>
      </c>
      <c r="P716" s="5" t="n">
        <v>7.886</v>
      </c>
      <c r="Q716" s="5" t="n">
        <v>0</v>
      </c>
      <c r="R716" s="5" t="n">
        <v>1</v>
      </c>
      <c r="S716" s="5" t="n">
        <v>12.575</v>
      </c>
      <c r="T716" s="5" t="n">
        <v>7.714</v>
      </c>
      <c r="U716" s="5" t="n">
        <v>0</v>
      </c>
      <c r="V716" s="5" t="n">
        <v>12.575</v>
      </c>
      <c r="W716" s="5" t="n">
        <v>0</v>
      </c>
      <c r="X716" s="5" t="n">
        <v>1</v>
      </c>
      <c r="Y716" s="5" t="n">
        <v>12.908</v>
      </c>
      <c r="Z716" s="5" t="n">
        <v>1.745</v>
      </c>
      <c r="AA716" s="5" t="n">
        <v>0</v>
      </c>
      <c r="AB716" s="5" t="n">
        <v>12.908</v>
      </c>
      <c r="AC716" s="5" t="n">
        <v>0</v>
      </c>
      <c r="AD716" s="5" t="n">
        <v>1</v>
      </c>
      <c r="AE716" s="5" t="n">
        <v>14.194</v>
      </c>
      <c r="AF716" s="5" t="n">
        <v>3.319</v>
      </c>
      <c r="AG716" s="5" t="n">
        <v>0</v>
      </c>
      <c r="AH716" s="5" t="n">
        <v>14.194</v>
      </c>
      <c r="AI716" s="5" t="n">
        <v>0</v>
      </c>
      <c r="AJ716" s="5" t="n">
        <v>1</v>
      </c>
      <c r="AK716" s="5" t="n">
        <v>21.908</v>
      </c>
      <c r="AL716" s="5" t="n">
        <v>11.668</v>
      </c>
      <c r="AM716" s="5" t="n">
        <v>0</v>
      </c>
      <c r="AN716" s="5" t="n">
        <v>21.908</v>
      </c>
      <c r="AO716" s="5" t="n">
        <v>0</v>
      </c>
      <c r="AP716" s="5" t="n">
        <v>1</v>
      </c>
      <c r="AQ716" s="5" t="n">
        <v>0.76</v>
      </c>
      <c r="AR716" s="5" t="n">
        <v>0.129</v>
      </c>
      <c r="AS716" s="5" t="n">
        <v>0.437</v>
      </c>
      <c r="AT716" s="5" t="n">
        <v>1.197</v>
      </c>
      <c r="AU716" s="5" t="n">
        <v>0</v>
      </c>
      <c r="AV716" s="5" t="n">
        <v>1</v>
      </c>
      <c r="AW716" s="5" t="n">
        <v>0.8110000000000001</v>
      </c>
      <c r="AX716" s="5" t="n">
        <v>0.129</v>
      </c>
      <c r="AY716" s="5" t="n">
        <v>-0.221</v>
      </c>
      <c r="AZ716" s="5" t="n">
        <v>0.59</v>
      </c>
      <c r="BA716" s="5" t="n">
        <v>0</v>
      </c>
      <c r="BB716" s="5" t="n">
        <v>0</v>
      </c>
      <c r="BC716" s="5" t="n">
        <v>0.535</v>
      </c>
      <c r="BD716" s="5" t="n">
        <v>0.129</v>
      </c>
      <c r="BE716" s="5" t="n">
        <v>0</v>
      </c>
      <c r="BF716" s="5" t="n">
        <v>0.535</v>
      </c>
      <c r="BG716" s="5" t="n">
        <v>0</v>
      </c>
      <c r="BH716" s="5" t="n">
        <v>1</v>
      </c>
      <c r="BI716" s="5" t="n">
        <v>0.579</v>
      </c>
      <c r="BJ716" s="5" t="n">
        <v>0.129</v>
      </c>
      <c r="BK716" s="5" t="n">
        <v>0.413</v>
      </c>
      <c r="BL716" s="5" t="n">
        <v>0.992</v>
      </c>
      <c r="BM716" s="5" t="n">
        <v>0</v>
      </c>
      <c r="BN716" s="5" t="n">
        <v>1</v>
      </c>
      <c r="BO716" s="5" t="n">
        <v>0</v>
      </c>
      <c r="BP716" s="5" t="n">
        <v>0</v>
      </c>
      <c r="BQ716" s="5" t="n">
        <v>0.08</v>
      </c>
      <c r="BR716" s="5" t="n">
        <v>0</v>
      </c>
      <c r="BS716" s="5" t="n">
        <v>0.667</v>
      </c>
      <c r="BT716" s="5" t="n">
        <v>0</v>
      </c>
      <c r="BU716" s="5" t="n">
        <v>0</v>
      </c>
      <c r="BV716" s="5" t="n">
        <v>0.08</v>
      </c>
      <c r="BW716" s="5" t="n">
        <v>0</v>
      </c>
      <c r="BX716" s="5" t="n">
        <v>0.667</v>
      </c>
      <c r="BY716" s="5" t="n">
        <v>13.254</v>
      </c>
      <c r="BZ716" s="5" t="n">
        <v>0</v>
      </c>
      <c r="CA716" s="5" t="n">
        <v>13.254</v>
      </c>
      <c r="CB716" s="5" t="n">
        <v>0</v>
      </c>
      <c r="CC716" s="5" t="n">
        <v>83.248</v>
      </c>
      <c r="CD716" s="5" t="n">
        <v>7.95</v>
      </c>
      <c r="CE716" s="5" t="n">
        <v>0</v>
      </c>
      <c r="CF716" s="5" t="n">
        <v>83.248</v>
      </c>
      <c r="CG716" s="5" t="n">
        <v>0</v>
      </c>
      <c r="CH716" s="5" t="n">
        <v>1</v>
      </c>
      <c r="CI716" s="5" t="n">
        <v>0</v>
      </c>
      <c r="CJ716" s="5" t="n">
        <v>0</v>
      </c>
      <c r="CK716" s="5" t="n">
        <v>0</v>
      </c>
      <c r="CL716" s="5" t="n">
        <v>0</v>
      </c>
      <c r="CM716" s="5" t="n">
        <v>0</v>
      </c>
      <c r="CN716" s="5" t="n">
        <v>0</v>
      </c>
      <c r="CO716" s="5" t="n">
        <v>0</v>
      </c>
      <c r="CP716" s="5" t="n">
        <v>0</v>
      </c>
      <c r="CQ716" s="5" t="n">
        <v>1.348</v>
      </c>
      <c r="CR716" s="5" t="n">
        <v>0</v>
      </c>
      <c r="CS716" s="5" t="n">
        <v>4.395</v>
      </c>
      <c r="CT716" s="5" t="n">
        <v>4.861</v>
      </c>
      <c r="CU716" s="5" t="n">
        <v>11.622</v>
      </c>
    </row>
    <row r="717">
      <c r="A717" s="5" t="inlineStr">
        <is>
          <t>SOM2024</t>
        </is>
      </c>
      <c r="B717" s="5" t="inlineStr">
        <is>
          <t>SOM</t>
        </is>
      </c>
      <c r="C717" s="5" t="inlineStr">
        <is>
          <t>SOM</t>
        </is>
      </c>
      <c r="D717" s="5" t="inlineStr">
        <is>
          <t>Somalia</t>
        </is>
      </c>
      <c r="E717" s="5" t="n">
        <v>2024</v>
      </c>
      <c r="F717" s="5" t="n">
        <v>0</v>
      </c>
      <c r="G717" s="5" t="n">
        <v>5.575</v>
      </c>
      <c r="H717" s="5" t="n">
        <v>1.324</v>
      </c>
      <c r="I717" s="5" t="n">
        <v>0</v>
      </c>
      <c r="J717" s="5" t="n">
        <v>5.575</v>
      </c>
      <c r="K717" s="5" t="n">
        <v>0</v>
      </c>
      <c r="L717" s="5" t="n">
        <v>1</v>
      </c>
      <c r="M717" s="5" t="n">
        <v>7.124</v>
      </c>
      <c r="N717" s="5" t="n">
        <v>3.971</v>
      </c>
      <c r="O717" s="5" t="n">
        <v>0</v>
      </c>
      <c r="P717" s="5" t="n">
        <v>7.124</v>
      </c>
      <c r="Q717" s="5" t="n">
        <v>0</v>
      </c>
      <c r="R717" s="5" t="n">
        <v>1</v>
      </c>
      <c r="S717" s="5" t="n">
        <v>12.193</v>
      </c>
      <c r="T717" s="5" t="n">
        <v>7.942</v>
      </c>
      <c r="U717" s="5" t="n">
        <v>0</v>
      </c>
      <c r="V717" s="5" t="n">
        <v>12.193</v>
      </c>
      <c r="W717" s="5" t="n">
        <v>0</v>
      </c>
      <c r="X717" s="5" t="n">
        <v>1</v>
      </c>
      <c r="Y717" s="5" t="n">
        <v>11.492</v>
      </c>
      <c r="Z717" s="5" t="n">
        <v>1.553</v>
      </c>
      <c r="AA717" s="5" t="n">
        <v>0</v>
      </c>
      <c r="AB717" s="5" t="n">
        <v>11.492</v>
      </c>
      <c r="AC717" s="5" t="n">
        <v>0</v>
      </c>
      <c r="AD717" s="5" t="n">
        <v>1</v>
      </c>
      <c r="AE717" s="5" t="n">
        <v>12.815</v>
      </c>
      <c r="AF717" s="5" t="n">
        <v>2.997</v>
      </c>
      <c r="AG717" s="5" t="n">
        <v>0</v>
      </c>
      <c r="AH717" s="5" t="n">
        <v>12.815</v>
      </c>
      <c r="AI717" s="5" t="n">
        <v>0</v>
      </c>
      <c r="AJ717" s="5" t="n">
        <v>1</v>
      </c>
      <c r="AK717" s="5" t="n">
        <v>20.757</v>
      </c>
      <c r="AL717" s="5" t="n">
        <v>11.055</v>
      </c>
      <c r="AM717" s="5" t="n">
        <v>0</v>
      </c>
      <c r="AN717" s="5" t="n">
        <v>20.757</v>
      </c>
      <c r="AO717" s="5" t="n">
        <v>0</v>
      </c>
      <c r="AP717" s="5" t="n">
        <v>1</v>
      </c>
      <c r="AQ717" s="5" t="n">
        <v>0.724</v>
      </c>
      <c r="AR717" s="5" t="n">
        <v>0.132</v>
      </c>
      <c r="AS717" s="5" t="n">
        <v>0.397</v>
      </c>
      <c r="AT717" s="5" t="n">
        <v>1.121</v>
      </c>
      <c r="AU717" s="5" t="n">
        <v>0</v>
      </c>
      <c r="AV717" s="5" t="n">
        <v>1</v>
      </c>
      <c r="AW717" s="5" t="n">
        <v>0.75</v>
      </c>
      <c r="AX717" s="5" t="n">
        <v>0.132</v>
      </c>
      <c r="AY717" s="5" t="n">
        <v>-0.18</v>
      </c>
      <c r="AZ717" s="5" t="n">
        <v>0.57</v>
      </c>
      <c r="BA717" s="5" t="n">
        <v>0</v>
      </c>
      <c r="BB717" s="5" t="n">
        <v>0</v>
      </c>
      <c r="BC717" s="5" t="n">
        <v>0.513</v>
      </c>
      <c r="BD717" s="5" t="n">
        <v>0.132</v>
      </c>
      <c r="BE717" s="5" t="n">
        <v>0</v>
      </c>
      <c r="BF717" s="5" t="n">
        <v>0.513</v>
      </c>
      <c r="BG717" s="5" t="n">
        <v>0</v>
      </c>
      <c r="BH717" s="5" t="n">
        <v>1</v>
      </c>
      <c r="BI717" s="5" t="n">
        <v>0.591</v>
      </c>
      <c r="BJ717" s="5" t="n">
        <v>0.132</v>
      </c>
      <c r="BK717" s="5" t="n">
        <v>0.368</v>
      </c>
      <c r="BL717" s="5" t="n">
        <v>0.959</v>
      </c>
      <c r="BM717" s="5" t="n">
        <v>0</v>
      </c>
      <c r="BN717" s="5" t="n">
        <v>1</v>
      </c>
      <c r="BO717" s="5" t="n">
        <v>0</v>
      </c>
      <c r="BP717" s="5" t="n">
        <v>0</v>
      </c>
      <c r="BQ717" s="5" t="n">
        <v>0.082</v>
      </c>
      <c r="BR717" s="5" t="n">
        <v>0</v>
      </c>
      <c r="BS717" s="5" t="n">
        <v>0.667</v>
      </c>
      <c r="BT717" s="5" t="n">
        <v>0</v>
      </c>
      <c r="BU717" s="5" t="n">
        <v>0</v>
      </c>
      <c r="BV717" s="5" t="n">
        <v>0.082</v>
      </c>
      <c r="BW717" s="5" t="n">
        <v>0</v>
      </c>
      <c r="BX717" s="5" t="n">
        <v>0.667</v>
      </c>
      <c r="BY717" s="5" t="n">
        <v>13.646</v>
      </c>
      <c r="BZ717" s="5" t="n">
        <v>0</v>
      </c>
      <c r="CA717" s="5" t="n">
        <v>13.646</v>
      </c>
      <c r="CB717" s="5" t="n">
        <v>0</v>
      </c>
      <c r="CC717" s="5" t="n">
        <v>82.58799999999999</v>
      </c>
      <c r="CD717" s="5" t="n">
        <v>7.95</v>
      </c>
      <c r="CE717" s="5" t="n">
        <v>0</v>
      </c>
      <c r="CF717" s="5" t="n">
        <v>82.58799999999999</v>
      </c>
      <c r="CG717" s="5" t="n">
        <v>0</v>
      </c>
      <c r="CH717" s="5" t="n">
        <v>1</v>
      </c>
      <c r="CI717" s="5" t="n">
        <v>0</v>
      </c>
      <c r="CJ717" s="5" t="n">
        <v>0</v>
      </c>
      <c r="CK717" s="5" t="n">
        <v>0</v>
      </c>
      <c r="CL717" s="5" t="n">
        <v>0</v>
      </c>
      <c r="CM717" s="5" t="n">
        <v>0</v>
      </c>
      <c r="CN717" s="5" t="n">
        <v>0</v>
      </c>
      <c r="CO717" s="5" t="n">
        <v>0</v>
      </c>
      <c r="CP717" s="5" t="n">
        <v>0</v>
      </c>
      <c r="CQ717" s="5" t="n">
        <v>1.387</v>
      </c>
      <c r="CR717" s="5" t="n">
        <v>0</v>
      </c>
      <c r="CS717" s="5" t="n">
        <v>4.525</v>
      </c>
      <c r="CT717" s="5" t="n">
        <v>4.251</v>
      </c>
      <c r="CU717" s="5" t="n">
        <v>10.168</v>
      </c>
    </row>
    <row r="718">
      <c r="A718" s="5" t="inlineStr">
        <is>
          <t>ZAF2021</t>
        </is>
      </c>
      <c r="B718" s="5" t="inlineStr">
        <is>
          <t>ZAF</t>
        </is>
      </c>
      <c r="C718" s="5" t="inlineStr">
        <is>
          <t>ZAF</t>
        </is>
      </c>
      <c r="D718" s="5" t="inlineStr">
        <is>
          <t>South Africa</t>
        </is>
      </c>
      <c r="E718" s="5" t="n">
        <v>2021</v>
      </c>
      <c r="F718" s="5" t="n">
        <v>0.15</v>
      </c>
      <c r="G718" s="5" t="n">
        <v>1.909</v>
      </c>
      <c r="H718" s="5" t="n">
        <v>0.583</v>
      </c>
      <c r="I718" s="5" t="n">
        <v>0.492</v>
      </c>
      <c r="J718" s="5" t="n">
        <v>2.401</v>
      </c>
      <c r="K718" s="5" t="n">
        <v>0</v>
      </c>
      <c r="L718" s="5" t="n">
        <v>1</v>
      </c>
      <c r="M718" s="5" t="n">
        <v>1.91</v>
      </c>
      <c r="N718" s="5" t="n">
        <v>0.583</v>
      </c>
      <c r="O718" s="5" t="n">
        <v>0.492</v>
      </c>
      <c r="P718" s="5" t="n">
        <v>2.402</v>
      </c>
      <c r="Q718" s="5" t="n">
        <v>0</v>
      </c>
      <c r="R718" s="5" t="n">
        <v>1</v>
      </c>
      <c r="S718" s="5" t="n">
        <v>4.242</v>
      </c>
      <c r="T718" s="5" t="n">
        <v>2.916</v>
      </c>
      <c r="U718" s="5" t="n">
        <v>0.492</v>
      </c>
      <c r="V718" s="5" t="n">
        <v>5.444</v>
      </c>
      <c r="W718" s="5" t="n">
        <v>0.15</v>
      </c>
      <c r="X718" s="5" t="n">
        <v>1</v>
      </c>
      <c r="Y718" s="5" t="n">
        <v>8.449</v>
      </c>
      <c r="Z718" s="5" t="n">
        <v>1.929</v>
      </c>
      <c r="AA718" s="5" t="n">
        <v>0.291</v>
      </c>
      <c r="AB718" s="5" t="n">
        <v>8.741</v>
      </c>
      <c r="AC718" s="5" t="n">
        <v>0</v>
      </c>
      <c r="AD718" s="5" t="n">
        <v>1</v>
      </c>
      <c r="AE718" s="5" t="n">
        <v>9.59</v>
      </c>
      <c r="AF718" s="5" t="n">
        <v>3.496</v>
      </c>
      <c r="AG718" s="5" t="n">
        <v>0.291</v>
      </c>
      <c r="AH718" s="5" t="n">
        <v>9.881</v>
      </c>
      <c r="AI718" s="5" t="n">
        <v>0</v>
      </c>
      <c r="AJ718" s="5" t="n">
        <v>1</v>
      </c>
      <c r="AK718" s="5" t="n">
        <v>16.434</v>
      </c>
      <c r="AL718" s="5" t="n">
        <v>11.189</v>
      </c>
      <c r="AM718" s="5" t="n">
        <v>0.291</v>
      </c>
      <c r="AN718" s="5" t="n">
        <v>19.234</v>
      </c>
      <c r="AO718" s="5" t="n">
        <v>0.15</v>
      </c>
      <c r="AP718" s="5" t="n">
        <v>1</v>
      </c>
      <c r="AQ718" s="5" t="n">
        <v>0.619</v>
      </c>
      <c r="AR718" s="5" t="n">
        <v>0.114</v>
      </c>
      <c r="AS718" s="5" t="n">
        <v>0.414</v>
      </c>
      <c r="AT718" s="5" t="n">
        <v>1.033</v>
      </c>
      <c r="AU718" s="5" t="n">
        <v>0</v>
      </c>
      <c r="AV718" s="5" t="n">
        <v>1</v>
      </c>
      <c r="AW718" s="5" t="n">
        <v>0.599</v>
      </c>
      <c r="AX718" s="5" t="n">
        <v>0.114</v>
      </c>
      <c r="AY718" s="5" t="n">
        <v>0.301</v>
      </c>
      <c r="AZ718" s="5" t="n">
        <v>0.9</v>
      </c>
      <c r="BA718" s="5" t="n">
        <v>0</v>
      </c>
      <c r="BB718" s="5" t="n">
        <v>1</v>
      </c>
      <c r="BC718" s="5" t="n">
        <v>0.439</v>
      </c>
      <c r="BD718" s="5" t="n">
        <v>0.114</v>
      </c>
      <c r="BE718" s="5" t="n">
        <v>0.398</v>
      </c>
      <c r="BF718" s="5" t="n">
        <v>0.963</v>
      </c>
      <c r="BG718" s="5" t="n">
        <v>0.15</v>
      </c>
      <c r="BH718" s="5" t="n">
        <v>1</v>
      </c>
      <c r="BI718" s="5" t="n">
        <v>0.505</v>
      </c>
      <c r="BJ718" s="5" t="n">
        <v>0.114</v>
      </c>
      <c r="BK718" s="5" t="n">
        <v>-0.061</v>
      </c>
      <c r="BL718" s="5" t="n">
        <v>0.51</v>
      </c>
      <c r="BM718" s="5" t="n">
        <v>0.15</v>
      </c>
      <c r="BN718" s="5" t="n">
        <v>1</v>
      </c>
      <c r="BO718" s="5" t="n">
        <v>0</v>
      </c>
      <c r="BP718" s="5" t="n">
        <v>-0.001</v>
      </c>
      <c r="BQ718" s="5" t="n">
        <v>0.049</v>
      </c>
      <c r="BR718" s="5" t="n">
        <v>0</v>
      </c>
      <c r="BS718" s="5" t="n">
        <v>1</v>
      </c>
      <c r="BT718" s="5" t="n">
        <v>0</v>
      </c>
      <c r="BU718" s="5" t="n">
        <v>-0.001</v>
      </c>
      <c r="BV718" s="5" t="n">
        <v>0.173</v>
      </c>
      <c r="BW718" s="5" t="n">
        <v>0.15</v>
      </c>
      <c r="BX718" s="5" t="n">
        <v>1</v>
      </c>
      <c r="BY718" s="5" t="n">
        <v>11.787</v>
      </c>
      <c r="BZ718" s="5" t="n">
        <v>0</v>
      </c>
      <c r="CA718" s="5" t="n">
        <v>11.787</v>
      </c>
      <c r="CB718" s="5" t="n">
        <v>0</v>
      </c>
      <c r="CC718" s="5" t="n">
        <v>78.125</v>
      </c>
      <c r="CD718" s="5" t="n">
        <v>7.95</v>
      </c>
      <c r="CE718" s="5" t="n">
        <v>7.269</v>
      </c>
      <c r="CF718" s="5" t="n">
        <v>98.203</v>
      </c>
      <c r="CG718" s="5" t="n">
        <v>0.15</v>
      </c>
      <c r="CH718" s="5" t="n">
        <v>1</v>
      </c>
      <c r="CI718" s="5" t="n">
        <v>0</v>
      </c>
      <c r="CJ718" s="5" t="n">
        <v>0</v>
      </c>
      <c r="CK718" s="5" t="n">
        <v>0</v>
      </c>
      <c r="CL718" s="5" t="n">
        <v>0</v>
      </c>
      <c r="CM718" s="5" t="n">
        <v>0</v>
      </c>
      <c r="CN718" s="5" t="n">
        <v>0</v>
      </c>
      <c r="CO718" s="5" t="n">
        <v>0</v>
      </c>
      <c r="CP718" s="5" t="n">
        <v>0.98</v>
      </c>
      <c r="CQ718" s="5" t="n">
        <v>1.25</v>
      </c>
      <c r="CR718" s="5" t="n">
        <v>0.005</v>
      </c>
      <c r="CS718" s="5" t="n">
        <v>7.309</v>
      </c>
      <c r="CT718" s="5" t="n">
        <v>4.998</v>
      </c>
      <c r="CU718" s="5" t="n">
        <v>7.309</v>
      </c>
    </row>
    <row r="719">
      <c r="A719" s="5" t="inlineStr">
        <is>
          <t>ZAF2022</t>
        </is>
      </c>
      <c r="B719" s="5" t="inlineStr">
        <is>
          <t>ZAF</t>
        </is>
      </c>
      <c r="C719" s="5" t="inlineStr">
        <is>
          <t>ZAF</t>
        </is>
      </c>
      <c r="D719" s="5" t="inlineStr">
        <is>
          <t>South Africa</t>
        </is>
      </c>
      <c r="E719" s="5" t="n">
        <v>2022</v>
      </c>
      <c r="F719" s="5" t="n">
        <v>0.15</v>
      </c>
      <c r="G719" s="5" t="n">
        <v>2.11</v>
      </c>
      <c r="H719" s="5" t="n">
        <v>0.626</v>
      </c>
      <c r="I719" s="5" t="n">
        <v>0.742</v>
      </c>
      <c r="J719" s="5" t="n">
        <v>2.852</v>
      </c>
      <c r="K719" s="5" t="n">
        <v>0</v>
      </c>
      <c r="L719" s="5" t="n">
        <v>1</v>
      </c>
      <c r="M719" s="5" t="n">
        <v>2.093</v>
      </c>
      <c r="N719" s="5" t="n">
        <v>0.626</v>
      </c>
      <c r="O719" s="5" t="n">
        <v>0.742</v>
      </c>
      <c r="P719" s="5" t="n">
        <v>2.835</v>
      </c>
      <c r="Q719" s="5" t="n">
        <v>0</v>
      </c>
      <c r="R719" s="5" t="n">
        <v>1</v>
      </c>
      <c r="S719" s="5" t="n">
        <v>4.614</v>
      </c>
      <c r="T719" s="5" t="n">
        <v>3.129</v>
      </c>
      <c r="U719" s="5" t="n">
        <v>0.801</v>
      </c>
      <c r="V719" s="5" t="n">
        <v>6.159</v>
      </c>
      <c r="W719" s="5" t="n">
        <v>0.15</v>
      </c>
      <c r="X719" s="5" t="n">
        <v>1</v>
      </c>
      <c r="Y719" s="5" t="n">
        <v>18.417</v>
      </c>
      <c r="Z719" s="5" t="n">
        <v>4.205</v>
      </c>
      <c r="AA719" s="5" t="n">
        <v>0.439</v>
      </c>
      <c r="AB719" s="5" t="n">
        <v>18.856</v>
      </c>
      <c r="AC719" s="5" t="n">
        <v>0</v>
      </c>
      <c r="AD719" s="5" t="n">
        <v>1</v>
      </c>
      <c r="AE719" s="5" t="n">
        <v>19.65</v>
      </c>
      <c r="AF719" s="5" t="n">
        <v>7.164</v>
      </c>
      <c r="AG719" s="5" t="n">
        <v>0.439</v>
      </c>
      <c r="AH719" s="5" t="n">
        <v>20.089</v>
      </c>
      <c r="AI719" s="5" t="n">
        <v>0</v>
      </c>
      <c r="AJ719" s="5" t="n">
        <v>1</v>
      </c>
      <c r="AK719" s="5" t="n">
        <v>27.046</v>
      </c>
      <c r="AL719" s="5" t="n">
        <v>18.413</v>
      </c>
      <c r="AM719" s="5" t="n">
        <v>0.744</v>
      </c>
      <c r="AN719" s="5" t="n">
        <v>31.608</v>
      </c>
      <c r="AO719" s="5" t="n">
        <v>0.15</v>
      </c>
      <c r="AP719" s="5" t="n">
        <v>1</v>
      </c>
      <c r="AQ719" s="5" t="n">
        <v>0.861</v>
      </c>
      <c r="AR719" s="5" t="n">
        <v>0.123</v>
      </c>
      <c r="AS719" s="5" t="n">
        <v>0.386</v>
      </c>
      <c r="AT719" s="5" t="n">
        <v>1.247</v>
      </c>
      <c r="AU719" s="5" t="n">
        <v>0</v>
      </c>
      <c r="AV719" s="5" t="n">
        <v>1</v>
      </c>
      <c r="AW719" s="5" t="n">
        <v>0.986</v>
      </c>
      <c r="AX719" s="5" t="n">
        <v>0.123</v>
      </c>
      <c r="AY719" s="5" t="n">
        <v>0.235</v>
      </c>
      <c r="AZ719" s="5" t="n">
        <v>1.221</v>
      </c>
      <c r="BA719" s="5" t="n">
        <v>0</v>
      </c>
      <c r="BB719" s="5" t="n">
        <v>1</v>
      </c>
      <c r="BC719" s="5" t="n">
        <v>0.598</v>
      </c>
      <c r="BD719" s="5" t="n">
        <v>0.123</v>
      </c>
      <c r="BE719" s="5" t="n">
        <v>0.425</v>
      </c>
      <c r="BF719" s="5" t="n">
        <v>1.164</v>
      </c>
      <c r="BG719" s="5" t="n">
        <v>0.15</v>
      </c>
      <c r="BH719" s="5" t="n">
        <v>1</v>
      </c>
      <c r="BI719" s="5" t="n">
        <v>0.612</v>
      </c>
      <c r="BJ719" s="5" t="n">
        <v>0.123</v>
      </c>
      <c r="BK719" s="5" t="n">
        <v>0.191</v>
      </c>
      <c r="BL719" s="5" t="n">
        <v>0.924</v>
      </c>
      <c r="BM719" s="5" t="n">
        <v>0.15</v>
      </c>
      <c r="BN719" s="5" t="n">
        <v>1</v>
      </c>
      <c r="BO719" s="5" t="n">
        <v>0</v>
      </c>
      <c r="BP719" s="5" t="n">
        <v>-0.032</v>
      </c>
      <c r="BQ719" s="5" t="n">
        <v>0.049</v>
      </c>
      <c r="BR719" s="5" t="n">
        <v>0</v>
      </c>
      <c r="BS719" s="5" t="n">
        <v>1</v>
      </c>
      <c r="BT719" s="5" t="n">
        <v>0</v>
      </c>
      <c r="BU719" s="5" t="n">
        <v>-0.032</v>
      </c>
      <c r="BV719" s="5" t="n">
        <v>0.17</v>
      </c>
      <c r="BW719" s="5" t="n">
        <v>0.15</v>
      </c>
      <c r="BX719" s="5" t="n">
        <v>1</v>
      </c>
      <c r="BY719" s="5" t="n">
        <v>12.729</v>
      </c>
      <c r="BZ719" s="5" t="n">
        <v>0</v>
      </c>
      <c r="CA719" s="5" t="n">
        <v>12.729</v>
      </c>
      <c r="CB719" s="5" t="n">
        <v>0</v>
      </c>
      <c r="CC719" s="5" t="n">
        <v>97.90000000000001</v>
      </c>
      <c r="CD719" s="5" t="n">
        <v>7.95</v>
      </c>
      <c r="CE719" s="5" t="n">
        <v>10.898</v>
      </c>
      <c r="CF719" s="5" t="n">
        <v>123.743</v>
      </c>
      <c r="CG719" s="5" t="n">
        <v>0.15</v>
      </c>
      <c r="CH719" s="5" t="n">
        <v>1</v>
      </c>
      <c r="CI719" s="5" t="n">
        <v>0</v>
      </c>
      <c r="CJ719" s="5" t="n">
        <v>0</v>
      </c>
      <c r="CK719" s="5" t="n">
        <v>0</v>
      </c>
      <c r="CL719" s="5" t="n">
        <v>0</v>
      </c>
      <c r="CM719" s="5" t="n">
        <v>0</v>
      </c>
      <c r="CN719" s="5" t="n">
        <v>0</v>
      </c>
      <c r="CO719" s="5" t="n">
        <v>0</v>
      </c>
      <c r="CP719" s="5" t="n">
        <v>0.986</v>
      </c>
      <c r="CQ719" s="5" t="n">
        <v>1.35</v>
      </c>
      <c r="CR719" s="5" t="n">
        <v>0.003</v>
      </c>
      <c r="CS719" s="5" t="n">
        <v>8.709</v>
      </c>
      <c r="CT719" s="5" t="n">
        <v>11.066</v>
      </c>
      <c r="CU719" s="5" t="n">
        <v>17.239</v>
      </c>
    </row>
    <row r="720">
      <c r="A720" s="5" t="inlineStr">
        <is>
          <t>ZAF2023</t>
        </is>
      </c>
      <c r="B720" s="5" t="inlineStr">
        <is>
          <t>ZAF</t>
        </is>
      </c>
      <c r="C720" s="5" t="inlineStr">
        <is>
          <t>ZAF</t>
        </is>
      </c>
      <c r="D720" s="5" t="inlineStr">
        <is>
          <t>South Africa</t>
        </is>
      </c>
      <c r="E720" s="5" t="n">
        <v>2023</v>
      </c>
      <c r="F720" s="5" t="n">
        <v>0.15</v>
      </c>
      <c r="G720" s="5" t="n">
        <v>2.123</v>
      </c>
      <c r="H720" s="5" t="n">
        <v>0.653</v>
      </c>
      <c r="I720" s="5" t="n">
        <v>0.701</v>
      </c>
      <c r="J720" s="5" t="n">
        <v>2.824</v>
      </c>
      <c r="K720" s="5" t="n">
        <v>0</v>
      </c>
      <c r="L720" s="5" t="n">
        <v>1</v>
      </c>
      <c r="M720" s="5" t="n">
        <v>2.12</v>
      </c>
      <c r="N720" s="5" t="n">
        <v>0.653</v>
      </c>
      <c r="O720" s="5" t="n">
        <v>0.701</v>
      </c>
      <c r="P720" s="5" t="n">
        <v>2.821</v>
      </c>
      <c r="Q720" s="5" t="n">
        <v>0</v>
      </c>
      <c r="R720" s="5" t="n">
        <v>1</v>
      </c>
      <c r="S720" s="5" t="n">
        <v>4.737</v>
      </c>
      <c r="T720" s="5" t="n">
        <v>3.267</v>
      </c>
      <c r="U720" s="5" t="n">
        <v>0.791</v>
      </c>
      <c r="V720" s="5" t="n">
        <v>6.253</v>
      </c>
      <c r="W720" s="5" t="n">
        <v>0.15</v>
      </c>
      <c r="X720" s="5" t="n">
        <v>1</v>
      </c>
      <c r="Y720" s="5" t="n">
        <v>7.192</v>
      </c>
      <c r="Z720" s="5" t="n">
        <v>1.642</v>
      </c>
      <c r="AA720" s="5" t="n">
        <v>0.414</v>
      </c>
      <c r="AB720" s="5" t="n">
        <v>7.606</v>
      </c>
      <c r="AC720" s="5" t="n">
        <v>0</v>
      </c>
      <c r="AD720" s="5" t="n">
        <v>1</v>
      </c>
      <c r="AE720" s="5" t="n">
        <v>8.476000000000001</v>
      </c>
      <c r="AF720" s="5" t="n">
        <v>3.09</v>
      </c>
      <c r="AG720" s="5" t="n">
        <v>0.414</v>
      </c>
      <c r="AH720" s="5" t="n">
        <v>8.890000000000001</v>
      </c>
      <c r="AI720" s="5" t="n">
        <v>0</v>
      </c>
      <c r="AJ720" s="5" t="n">
        <v>1</v>
      </c>
      <c r="AK720" s="5" t="n">
        <v>16.178</v>
      </c>
      <c r="AL720" s="5" t="n">
        <v>11.014</v>
      </c>
      <c r="AM720" s="5" t="n">
        <v>0.6899999999999999</v>
      </c>
      <c r="AN720" s="5" t="n">
        <v>19.082</v>
      </c>
      <c r="AO720" s="5" t="n">
        <v>0.15</v>
      </c>
      <c r="AP720" s="5" t="n">
        <v>1</v>
      </c>
      <c r="AQ720" s="5" t="n">
        <v>0.76</v>
      </c>
      <c r="AR720" s="5" t="n">
        <v>0.129</v>
      </c>
      <c r="AS720" s="5" t="n">
        <v>0.362</v>
      </c>
      <c r="AT720" s="5" t="n">
        <v>1.123</v>
      </c>
      <c r="AU720" s="5" t="n">
        <v>0</v>
      </c>
      <c r="AV720" s="5" t="n">
        <v>1</v>
      </c>
      <c r="AW720" s="5" t="n">
        <v>0.8110000000000001</v>
      </c>
      <c r="AX720" s="5" t="n">
        <v>0.129</v>
      </c>
      <c r="AY720" s="5" t="n">
        <v>0.231</v>
      </c>
      <c r="AZ720" s="5" t="n">
        <v>1.043</v>
      </c>
      <c r="BA720" s="5" t="n">
        <v>0</v>
      </c>
      <c r="BB720" s="5" t="n">
        <v>1</v>
      </c>
      <c r="BC720" s="5" t="n">
        <v>0.535</v>
      </c>
      <c r="BD720" s="5" t="n">
        <v>0.129</v>
      </c>
      <c r="BE720" s="5" t="n">
        <v>0.459</v>
      </c>
      <c r="BF720" s="5" t="n">
        <v>1.124</v>
      </c>
      <c r="BG720" s="5" t="n">
        <v>0.15</v>
      </c>
      <c r="BH720" s="5" t="n">
        <v>1</v>
      </c>
      <c r="BI720" s="5" t="n">
        <v>0.579</v>
      </c>
      <c r="BJ720" s="5" t="n">
        <v>0.129</v>
      </c>
      <c r="BK720" s="5" t="n">
        <v>0.102</v>
      </c>
      <c r="BL720" s="5" t="n">
        <v>0.783</v>
      </c>
      <c r="BM720" s="5" t="n">
        <v>0.15</v>
      </c>
      <c r="BN720" s="5" t="n">
        <v>1</v>
      </c>
      <c r="BO720" s="5" t="n">
        <v>0</v>
      </c>
      <c r="BP720" s="5" t="n">
        <v>0</v>
      </c>
      <c r="BQ720" s="5" t="n">
        <v>0.035</v>
      </c>
      <c r="BR720" s="5" t="n">
        <v>0</v>
      </c>
      <c r="BS720" s="5" t="n">
        <v>1</v>
      </c>
      <c r="BT720" s="5" t="n">
        <v>0</v>
      </c>
      <c r="BU720" s="5" t="n">
        <v>0</v>
      </c>
      <c r="BV720" s="5" t="n">
        <v>0.154</v>
      </c>
      <c r="BW720" s="5" t="n">
        <v>0.15</v>
      </c>
      <c r="BX720" s="5" t="n">
        <v>1</v>
      </c>
      <c r="BY720" s="5" t="n">
        <v>13.254</v>
      </c>
      <c r="BZ720" s="5" t="n">
        <v>0</v>
      </c>
      <c r="CA720" s="5" t="n">
        <v>13.254</v>
      </c>
      <c r="CB720" s="5" t="n">
        <v>0</v>
      </c>
      <c r="CC720" s="5" t="n">
        <v>83.248</v>
      </c>
      <c r="CD720" s="5" t="n">
        <v>7.95</v>
      </c>
      <c r="CE720" s="5" t="n">
        <v>9.856</v>
      </c>
      <c r="CF720" s="5" t="n">
        <v>105.321</v>
      </c>
      <c r="CG720" s="5" t="n">
        <v>0.15</v>
      </c>
      <c r="CH720" s="5" t="n">
        <v>1</v>
      </c>
      <c r="CI720" s="5" t="n">
        <v>0</v>
      </c>
      <c r="CJ720" s="5" t="n">
        <v>0</v>
      </c>
      <c r="CK720" s="5" t="n">
        <v>0</v>
      </c>
      <c r="CL720" s="5" t="n">
        <v>0</v>
      </c>
      <c r="CM720" s="5" t="n">
        <v>0</v>
      </c>
      <c r="CN720" s="5" t="n">
        <v>0</v>
      </c>
      <c r="CO720" s="5" t="n">
        <v>0</v>
      </c>
      <c r="CP720" s="5" t="n">
        <v>0.983</v>
      </c>
      <c r="CQ720" s="5" t="n">
        <v>1.406</v>
      </c>
      <c r="CR720" s="5" t="n">
        <v>0.003</v>
      </c>
      <c r="CS720" s="5" t="n">
        <v>5.919</v>
      </c>
      <c r="CT720" s="5" t="n">
        <v>5.267</v>
      </c>
      <c r="CU720" s="5" t="n">
        <v>5.919</v>
      </c>
    </row>
    <row r="721">
      <c r="A721" s="5" t="inlineStr">
        <is>
          <t>ZAF2024</t>
        </is>
      </c>
      <c r="B721" s="5" t="inlineStr">
        <is>
          <t>ZAF</t>
        </is>
      </c>
      <c r="C721" s="5" t="inlineStr">
        <is>
          <t>ZAF</t>
        </is>
      </c>
      <c r="D721" s="5" t="inlineStr">
        <is>
          <t>South Africa</t>
        </is>
      </c>
      <c r="E721" s="5" t="n">
        <v>2024</v>
      </c>
      <c r="F721" s="5" t="n">
        <v>0.15</v>
      </c>
      <c r="G721" s="5" t="n">
        <v>2.171</v>
      </c>
      <c r="H721" s="5" t="n">
        <v>0.673</v>
      </c>
      <c r="I721" s="5" t="n">
        <v>0.8159999999999999</v>
      </c>
      <c r="J721" s="5" t="n">
        <v>2.986</v>
      </c>
      <c r="K721" s="5" t="n">
        <v>0</v>
      </c>
      <c r="L721" s="5" t="n">
        <v>1</v>
      </c>
      <c r="M721" s="5" t="n">
        <v>2.167</v>
      </c>
      <c r="N721" s="5" t="n">
        <v>0.673</v>
      </c>
      <c r="O721" s="5" t="n">
        <v>0.8159999999999999</v>
      </c>
      <c r="P721" s="5" t="n">
        <v>2.983</v>
      </c>
      <c r="Q721" s="5" t="n">
        <v>0</v>
      </c>
      <c r="R721" s="5" t="n">
        <v>1</v>
      </c>
      <c r="S721" s="5" t="n">
        <v>4.862</v>
      </c>
      <c r="T721" s="5" t="n">
        <v>3.364</v>
      </c>
      <c r="U721" s="5" t="n">
        <v>0.9320000000000001</v>
      </c>
      <c r="V721" s="5" t="n">
        <v>6.529</v>
      </c>
      <c r="W721" s="5" t="n">
        <v>0.15</v>
      </c>
      <c r="X721" s="5" t="n">
        <v>1</v>
      </c>
      <c r="Y721" s="5" t="n">
        <v>6.32</v>
      </c>
      <c r="Z721" s="5" t="n">
        <v>1.443</v>
      </c>
      <c r="AA721" s="5" t="n">
        <v>0.482</v>
      </c>
      <c r="AB721" s="5" t="n">
        <v>6.802</v>
      </c>
      <c r="AC721" s="5" t="n">
        <v>0</v>
      </c>
      <c r="AD721" s="5" t="n">
        <v>1</v>
      </c>
      <c r="AE721" s="5" t="n">
        <v>7.641</v>
      </c>
      <c r="AF721" s="5" t="n">
        <v>2.786</v>
      </c>
      <c r="AG721" s="5" t="n">
        <v>0.482</v>
      </c>
      <c r="AH721" s="5" t="n">
        <v>8.124000000000001</v>
      </c>
      <c r="AI721" s="5" t="n">
        <v>0</v>
      </c>
      <c r="AJ721" s="5" t="n">
        <v>1</v>
      </c>
      <c r="AK721" s="5" t="n">
        <v>15.572</v>
      </c>
      <c r="AL721" s="5" t="n">
        <v>10.601</v>
      </c>
      <c r="AM721" s="5" t="n">
        <v>0.8100000000000001</v>
      </c>
      <c r="AN721" s="5" t="n">
        <v>18.462</v>
      </c>
      <c r="AO721" s="5" t="n">
        <v>0.15</v>
      </c>
      <c r="AP721" s="5" t="n">
        <v>1</v>
      </c>
      <c r="AQ721" s="5" t="n">
        <v>0.724</v>
      </c>
      <c r="AR721" s="5" t="n">
        <v>0.132</v>
      </c>
      <c r="AS721" s="5" t="n">
        <v>0.402</v>
      </c>
      <c r="AT721" s="5" t="n">
        <v>1.127</v>
      </c>
      <c r="AU721" s="5" t="n">
        <v>0</v>
      </c>
      <c r="AV721" s="5" t="n">
        <v>1</v>
      </c>
      <c r="AW721" s="5" t="n">
        <v>0.75</v>
      </c>
      <c r="AX721" s="5" t="n">
        <v>0.132</v>
      </c>
      <c r="AY721" s="5" t="n">
        <v>0.313</v>
      </c>
      <c r="AZ721" s="5" t="n">
        <v>1.063</v>
      </c>
      <c r="BA721" s="5" t="n">
        <v>0</v>
      </c>
      <c r="BB721" s="5" t="n">
        <v>1</v>
      </c>
      <c r="BC721" s="5" t="n">
        <v>0.513</v>
      </c>
      <c r="BD721" s="5" t="n">
        <v>0.132</v>
      </c>
      <c r="BE721" s="5" t="n">
        <v>0.481</v>
      </c>
      <c r="BF721" s="5" t="n">
        <v>1.12</v>
      </c>
      <c r="BG721" s="5" t="n">
        <v>0.15</v>
      </c>
      <c r="BH721" s="5" t="n">
        <v>1</v>
      </c>
      <c r="BI721" s="5" t="n">
        <v>0.591</v>
      </c>
      <c r="BJ721" s="5" t="n">
        <v>0.132</v>
      </c>
      <c r="BK721" s="5" t="n">
        <v>0.056</v>
      </c>
      <c r="BL721" s="5" t="n">
        <v>0.744</v>
      </c>
      <c r="BM721" s="5" t="n">
        <v>0.15</v>
      </c>
      <c r="BN721" s="5" t="n">
        <v>1</v>
      </c>
      <c r="BO721" s="5" t="n">
        <v>0</v>
      </c>
      <c r="BP721" s="5" t="n">
        <v>0</v>
      </c>
      <c r="BQ721" s="5" t="n">
        <v>0.07000000000000001</v>
      </c>
      <c r="BR721" s="5" t="n">
        <v>0</v>
      </c>
      <c r="BS721" s="5" t="n">
        <v>1</v>
      </c>
      <c r="BT721" s="5" t="n">
        <v>0</v>
      </c>
      <c r="BU721" s="5" t="n">
        <v>0</v>
      </c>
      <c r="BV721" s="5" t="n">
        <v>0.169</v>
      </c>
      <c r="BW721" s="5" t="n">
        <v>0.15</v>
      </c>
      <c r="BX721" s="5" t="n">
        <v>1</v>
      </c>
      <c r="BY721" s="5" t="n">
        <v>13.646</v>
      </c>
      <c r="BZ721" s="5" t="n">
        <v>0</v>
      </c>
      <c r="CA721" s="5" t="n">
        <v>13.646</v>
      </c>
      <c r="CB721" s="5" t="n">
        <v>0</v>
      </c>
      <c r="CC721" s="5" t="n">
        <v>82.58799999999999</v>
      </c>
      <c r="CD721" s="5" t="n">
        <v>7.95</v>
      </c>
      <c r="CE721" s="5" t="n">
        <v>10.717</v>
      </c>
      <c r="CF721" s="5" t="n">
        <v>105.152</v>
      </c>
      <c r="CG721" s="5" t="n">
        <v>0.15</v>
      </c>
      <c r="CH721" s="5" t="n">
        <v>1</v>
      </c>
      <c r="CI721" s="5" t="n">
        <v>0</v>
      </c>
      <c r="CJ721" s="5" t="n">
        <v>0</v>
      </c>
      <c r="CK721" s="5" t="n">
        <v>0</v>
      </c>
      <c r="CL721" s="5" t="n">
        <v>0</v>
      </c>
      <c r="CM721" s="5" t="n">
        <v>0</v>
      </c>
      <c r="CN721" s="5" t="n">
        <v>0</v>
      </c>
      <c r="CO721" s="5" t="n">
        <v>0</v>
      </c>
      <c r="CP721" s="5" t="n">
        <v>0.983</v>
      </c>
      <c r="CQ721" s="5" t="n">
        <v>1.447</v>
      </c>
      <c r="CR721" s="5" t="n">
        <v>0.003</v>
      </c>
      <c r="CS721" s="5" t="n">
        <v>5.004</v>
      </c>
      <c r="CT721" s="5" t="n">
        <v>4.5</v>
      </c>
      <c r="CU721" s="5" t="n">
        <v>5.004</v>
      </c>
    </row>
    <row r="722">
      <c r="A722" s="5" t="inlineStr">
        <is>
          <t>SSD2021</t>
        </is>
      </c>
      <c r="B722" s="5" t="inlineStr">
        <is>
          <t>SSD</t>
        </is>
      </c>
      <c r="C722" s="5" t="inlineStr">
        <is>
          <t>SSD</t>
        </is>
      </c>
      <c r="D722" s="5" t="inlineStr">
        <is>
          <t>South Sudan</t>
        </is>
      </c>
      <c r="E722" s="5" t="n">
        <v>2021</v>
      </c>
      <c r="F722" s="5" t="n">
        <v>0.15</v>
      </c>
      <c r="G722" s="5" t="n">
        <v>5.897</v>
      </c>
      <c r="H722" s="5" t="n">
        <v>1.143</v>
      </c>
      <c r="I722" s="5" t="n">
        <v>0</v>
      </c>
      <c r="J722" s="5" t="n">
        <v>5.897</v>
      </c>
      <c r="K722" s="5" t="n">
        <v>0</v>
      </c>
      <c r="L722" s="5" t="n">
        <v>1</v>
      </c>
      <c r="M722" s="5" t="n">
        <v>7.964</v>
      </c>
      <c r="N722" s="5" t="n">
        <v>3.43</v>
      </c>
      <c r="O722" s="5" t="n">
        <v>0</v>
      </c>
      <c r="P722" s="5" t="n">
        <v>7.964</v>
      </c>
      <c r="Q722" s="5" t="n">
        <v>0</v>
      </c>
      <c r="R722" s="5" t="n">
        <v>1</v>
      </c>
      <c r="S722" s="5" t="n">
        <v>11.613</v>
      </c>
      <c r="T722" s="5" t="n">
        <v>6.86</v>
      </c>
      <c r="U722" s="5" t="n">
        <v>0</v>
      </c>
      <c r="V722" s="5" t="n">
        <v>13.355</v>
      </c>
      <c r="W722" s="5" t="n">
        <v>0.15</v>
      </c>
      <c r="X722" s="5" t="n">
        <v>1</v>
      </c>
      <c r="Y722" s="5" t="n">
        <v>16.305</v>
      </c>
      <c r="Z722" s="5" t="n">
        <v>2.204</v>
      </c>
      <c r="AA722" s="5" t="n">
        <v>0</v>
      </c>
      <c r="AB722" s="5" t="n">
        <v>16.305</v>
      </c>
      <c r="AC722" s="5" t="n">
        <v>0</v>
      </c>
      <c r="AD722" s="5" t="n">
        <v>1</v>
      </c>
      <c r="AE722" s="5" t="n">
        <v>17.449</v>
      </c>
      <c r="AF722" s="5" t="n">
        <v>4.08</v>
      </c>
      <c r="AG722" s="5" t="n">
        <v>0</v>
      </c>
      <c r="AH722" s="5" t="n">
        <v>17.449</v>
      </c>
      <c r="AI722" s="5" t="n">
        <v>0</v>
      </c>
      <c r="AJ722" s="5" t="n">
        <v>1</v>
      </c>
      <c r="AK722" s="5" t="n">
        <v>24.309</v>
      </c>
      <c r="AL722" s="5" t="n">
        <v>12.947</v>
      </c>
      <c r="AM722" s="5" t="n">
        <v>0</v>
      </c>
      <c r="AN722" s="5" t="n">
        <v>27.955</v>
      </c>
      <c r="AO722" s="5" t="n">
        <v>0.15</v>
      </c>
      <c r="AP722" s="5" t="n">
        <v>1</v>
      </c>
      <c r="AQ722" s="5" t="n">
        <v>0.619</v>
      </c>
      <c r="AR722" s="5" t="n">
        <v>0.114</v>
      </c>
      <c r="AS722" s="5" t="n">
        <v>0.748</v>
      </c>
      <c r="AT722" s="5" t="n">
        <v>1.572</v>
      </c>
      <c r="AU722" s="5" t="n">
        <v>0.15</v>
      </c>
      <c r="AV722" s="5" t="n">
        <v>1</v>
      </c>
      <c r="AW722" s="5" t="n">
        <v>0.599</v>
      </c>
      <c r="AX722" s="5" t="n">
        <v>0.114</v>
      </c>
      <c r="AY722" s="5" t="n">
        <v>0.655</v>
      </c>
      <c r="AZ722" s="5" t="n">
        <v>1.443</v>
      </c>
      <c r="BA722" s="5" t="n">
        <v>0.15</v>
      </c>
      <c r="BB722" s="5" t="n">
        <v>1</v>
      </c>
      <c r="BC722" s="5" t="n">
        <v>0.439</v>
      </c>
      <c r="BD722" s="5" t="n">
        <v>0.114</v>
      </c>
      <c r="BE722" s="5" t="n">
        <v>0</v>
      </c>
      <c r="BF722" s="5" t="n">
        <v>0.505</v>
      </c>
      <c r="BG722" s="5" t="n">
        <v>0.15</v>
      </c>
      <c r="BH722" s="5" t="n">
        <v>1</v>
      </c>
      <c r="BI722" s="5" t="n">
        <v>0.505</v>
      </c>
      <c r="BJ722" s="5" t="n">
        <v>0.114</v>
      </c>
      <c r="BK722" s="5" t="n">
        <v>0.826</v>
      </c>
      <c r="BL722" s="5" t="n">
        <v>1.531</v>
      </c>
      <c r="BM722" s="5" t="n">
        <v>0.15</v>
      </c>
      <c r="BN722" s="5" t="n">
        <v>1</v>
      </c>
      <c r="BO722" s="5" t="n">
        <v>0</v>
      </c>
      <c r="BP722" s="5" t="n">
        <v>0</v>
      </c>
      <c r="BQ722" s="5" t="n">
        <v>0</v>
      </c>
      <c r="BR722" s="5" t="n">
        <v>0</v>
      </c>
      <c r="BS722" s="5" t="n">
        <v>1</v>
      </c>
      <c r="BT722" s="5" t="n">
        <v>0</v>
      </c>
      <c r="BU722" s="5" t="n">
        <v>0</v>
      </c>
      <c r="BV722" s="5" t="n">
        <v>0</v>
      </c>
      <c r="BW722" s="5" t="n">
        <v>0.15</v>
      </c>
      <c r="BX722" s="5" t="n">
        <v>1</v>
      </c>
      <c r="BY722" s="5" t="n">
        <v>11.787</v>
      </c>
      <c r="BZ722" s="5" t="n">
        <v>0</v>
      </c>
      <c r="CA722" s="5" t="n">
        <v>11.787</v>
      </c>
      <c r="CB722" s="5" t="n">
        <v>0</v>
      </c>
      <c r="CC722" s="5" t="n">
        <v>78.125</v>
      </c>
      <c r="CD722" s="5" t="n">
        <v>7.95</v>
      </c>
      <c r="CE722" s="5" t="n">
        <v>0</v>
      </c>
      <c r="CF722" s="5" t="n">
        <v>89.84399999999999</v>
      </c>
      <c r="CG722" s="5" t="n">
        <v>0.15</v>
      </c>
      <c r="CH722" s="5" t="n">
        <v>1</v>
      </c>
      <c r="CI722" s="5" t="n">
        <v>0</v>
      </c>
      <c r="CJ722" s="5" t="n">
        <v>0</v>
      </c>
      <c r="CK722" s="5" t="n">
        <v>0</v>
      </c>
      <c r="CL722" s="5" t="n">
        <v>0</v>
      </c>
      <c r="CM722" s="5" t="n">
        <v>0</v>
      </c>
      <c r="CN722" s="5" t="n">
        <v>0</v>
      </c>
      <c r="CO722" s="5" t="n">
        <v>0</v>
      </c>
      <c r="CP722" s="5" t="n">
        <v>0</v>
      </c>
      <c r="CQ722" s="5" t="n">
        <v>1.198</v>
      </c>
      <c r="CR722" s="5" t="n">
        <v>0</v>
      </c>
      <c r="CS722" s="5" t="n">
        <v>4.776</v>
      </c>
      <c r="CT722" s="5" t="n">
        <v>4.753</v>
      </c>
      <c r="CU722" s="5" t="n">
        <v>15.162</v>
      </c>
    </row>
    <row r="723">
      <c r="A723" s="5" t="inlineStr">
        <is>
          <t>SSD2022</t>
        </is>
      </c>
      <c r="B723" s="5" t="inlineStr">
        <is>
          <t>SSD</t>
        </is>
      </c>
      <c r="C723" s="5" t="inlineStr">
        <is>
          <t>SSD</t>
        </is>
      </c>
      <c r="D723" s="5" t="inlineStr">
        <is>
          <t>South Sudan</t>
        </is>
      </c>
      <c r="E723" s="5" t="n">
        <v>2022</v>
      </c>
      <c r="F723" s="5" t="n">
        <v>0.18</v>
      </c>
      <c r="G723" s="5" t="n">
        <v>11.72</v>
      </c>
      <c r="H723" s="5" t="n">
        <v>1.235</v>
      </c>
      <c r="I723" s="5" t="n">
        <v>0</v>
      </c>
      <c r="J723" s="5" t="n">
        <v>11.72</v>
      </c>
      <c r="K723" s="5" t="n">
        <v>0</v>
      </c>
      <c r="L723" s="5" t="n">
        <v>1</v>
      </c>
      <c r="M723" s="5" t="n">
        <v>9.782999999999999</v>
      </c>
      <c r="N723" s="5" t="n">
        <v>3.704</v>
      </c>
      <c r="O723" s="5" t="n">
        <v>0</v>
      </c>
      <c r="P723" s="5" t="n">
        <v>9.782999999999999</v>
      </c>
      <c r="Q723" s="5" t="n">
        <v>0</v>
      </c>
      <c r="R723" s="5" t="n">
        <v>1</v>
      </c>
      <c r="S723" s="5" t="n">
        <v>17.893</v>
      </c>
      <c r="T723" s="5" t="n">
        <v>7.408</v>
      </c>
      <c r="U723" s="5" t="n">
        <v>0.238</v>
      </c>
      <c r="V723" s="5" t="n">
        <v>21.114</v>
      </c>
      <c r="W723" s="5" t="n">
        <v>0.18</v>
      </c>
      <c r="X723" s="5" t="n">
        <v>1</v>
      </c>
      <c r="Y723" s="5" t="n">
        <v>32.56</v>
      </c>
      <c r="Z723" s="5" t="n">
        <v>4.401</v>
      </c>
      <c r="AA723" s="5" t="n">
        <v>0</v>
      </c>
      <c r="AB723" s="5" t="n">
        <v>32.56</v>
      </c>
      <c r="AC723" s="5" t="n">
        <v>0</v>
      </c>
      <c r="AD723" s="5" t="n">
        <v>1</v>
      </c>
      <c r="AE723" s="5" t="n">
        <v>33.795</v>
      </c>
      <c r="AF723" s="5" t="n">
        <v>7.902</v>
      </c>
      <c r="AG723" s="5" t="n">
        <v>0</v>
      </c>
      <c r="AH723" s="5" t="n">
        <v>33.795</v>
      </c>
      <c r="AI723" s="5" t="n">
        <v>0</v>
      </c>
      <c r="AJ723" s="5" t="n">
        <v>1</v>
      </c>
      <c r="AK723" s="5" t="n">
        <v>41.203</v>
      </c>
      <c r="AL723" s="5" t="n">
        <v>21.945</v>
      </c>
      <c r="AM723" s="5" t="n">
        <v>0.549</v>
      </c>
      <c r="AN723" s="5" t="n">
        <v>48.62</v>
      </c>
      <c r="AO723" s="5" t="n">
        <v>0.18</v>
      </c>
      <c r="AP723" s="5" t="n">
        <v>1</v>
      </c>
      <c r="AQ723" s="5" t="n">
        <v>0.861</v>
      </c>
      <c r="AR723" s="5" t="n">
        <v>0.123</v>
      </c>
      <c r="AS723" s="5" t="n">
        <v>0.762</v>
      </c>
      <c r="AT723" s="5" t="n">
        <v>1.89</v>
      </c>
      <c r="AU723" s="5" t="n">
        <v>0.18</v>
      </c>
      <c r="AV723" s="5" t="n">
        <v>1</v>
      </c>
      <c r="AW723" s="5" t="n">
        <v>0.986</v>
      </c>
      <c r="AX723" s="5" t="n">
        <v>0.123</v>
      </c>
      <c r="AY723" s="5" t="n">
        <v>0.643</v>
      </c>
      <c r="AZ723" s="5" t="n">
        <v>1.897</v>
      </c>
      <c r="BA723" s="5" t="n">
        <v>0.18</v>
      </c>
      <c r="BB723" s="5" t="n">
        <v>1</v>
      </c>
      <c r="BC723" s="5" t="n">
        <v>0.598</v>
      </c>
      <c r="BD723" s="5" t="n">
        <v>0.123</v>
      </c>
      <c r="BE723" s="5" t="n">
        <v>0.008</v>
      </c>
      <c r="BF723" s="5" t="n">
        <v>0.705</v>
      </c>
      <c r="BG723" s="5" t="n">
        <v>0.18</v>
      </c>
      <c r="BH723" s="5" t="n">
        <v>1</v>
      </c>
      <c r="BI723" s="5" t="n">
        <v>0.612</v>
      </c>
      <c r="BJ723" s="5" t="n">
        <v>0.123</v>
      </c>
      <c r="BK723" s="5" t="n">
        <v>0.865</v>
      </c>
      <c r="BL723" s="5" t="n">
        <v>1.72</v>
      </c>
      <c r="BM723" s="5" t="n">
        <v>0.18</v>
      </c>
      <c r="BN723" s="5" t="n">
        <v>1</v>
      </c>
      <c r="BO723" s="5" t="n">
        <v>0</v>
      </c>
      <c r="BP723" s="5" t="n">
        <v>0</v>
      </c>
      <c r="BQ723" s="5" t="n">
        <v>0</v>
      </c>
      <c r="BR723" s="5" t="n">
        <v>0</v>
      </c>
      <c r="BS723" s="5" t="n">
        <v>1</v>
      </c>
      <c r="BT723" s="5" t="n">
        <v>0</v>
      </c>
      <c r="BU723" s="5" t="n">
        <v>0</v>
      </c>
      <c r="BV723" s="5" t="n">
        <v>0</v>
      </c>
      <c r="BW723" s="5" t="n">
        <v>0.18</v>
      </c>
      <c r="BX723" s="5" t="n">
        <v>1</v>
      </c>
      <c r="BY723" s="5" t="n">
        <v>12.729</v>
      </c>
      <c r="BZ723" s="5" t="n">
        <v>0</v>
      </c>
      <c r="CA723" s="5" t="n">
        <v>12.729</v>
      </c>
      <c r="CB723" s="5" t="n">
        <v>0</v>
      </c>
      <c r="CC723" s="5" t="n">
        <v>97.90000000000001</v>
      </c>
      <c r="CD723" s="5" t="n">
        <v>7.95</v>
      </c>
      <c r="CE723" s="5" t="n">
        <v>1.304</v>
      </c>
      <c r="CF723" s="5" t="n">
        <v>115.522</v>
      </c>
      <c r="CG723" s="5" t="n">
        <v>0.18</v>
      </c>
      <c r="CH723" s="5" t="n">
        <v>1</v>
      </c>
      <c r="CI723" s="5" t="n">
        <v>0</v>
      </c>
      <c r="CJ723" s="5" t="n">
        <v>0</v>
      </c>
      <c r="CK723" s="5" t="n">
        <v>0</v>
      </c>
      <c r="CL723" s="5" t="n">
        <v>0</v>
      </c>
      <c r="CM723" s="5" t="n">
        <v>0</v>
      </c>
      <c r="CN723" s="5" t="n">
        <v>0</v>
      </c>
      <c r="CO723" s="5" t="n">
        <v>0</v>
      </c>
      <c r="CP723" s="5" t="n">
        <v>0</v>
      </c>
      <c r="CQ723" s="5" t="n">
        <v>1.294</v>
      </c>
      <c r="CR723" s="5" t="n">
        <v>0</v>
      </c>
      <c r="CS723" s="5" t="n">
        <v>5.158</v>
      </c>
      <c r="CT723" s="5" t="n">
        <v>10.485</v>
      </c>
      <c r="CU723" s="5" t="n">
        <v>31.326</v>
      </c>
    </row>
    <row r="724">
      <c r="A724" s="5" t="inlineStr">
        <is>
          <t>SSD2023</t>
        </is>
      </c>
      <c r="B724" s="5" t="inlineStr">
        <is>
          <t>SSD</t>
        </is>
      </c>
      <c r="C724" s="5" t="inlineStr">
        <is>
          <t>SSD</t>
        </is>
      </c>
      <c r="D724" s="5" t="inlineStr">
        <is>
          <t>South Sudan</t>
        </is>
      </c>
      <c r="E724" s="5" t="n">
        <v>2023</v>
      </c>
      <c r="F724" s="5" t="n">
        <v>0.18</v>
      </c>
      <c r="G724" s="5" t="n">
        <v>6.147</v>
      </c>
      <c r="H724" s="5" t="n">
        <v>1.286</v>
      </c>
      <c r="I724" s="5" t="n">
        <v>0</v>
      </c>
      <c r="J724" s="5" t="n">
        <v>6.147</v>
      </c>
      <c r="K724" s="5" t="n">
        <v>0</v>
      </c>
      <c r="L724" s="5" t="n">
        <v>1</v>
      </c>
      <c r="M724" s="5" t="n">
        <v>7.886</v>
      </c>
      <c r="N724" s="5" t="n">
        <v>3.857</v>
      </c>
      <c r="O724" s="5" t="n">
        <v>0</v>
      </c>
      <c r="P724" s="5" t="n">
        <v>7.886</v>
      </c>
      <c r="Q724" s="5" t="n">
        <v>0</v>
      </c>
      <c r="R724" s="5" t="n">
        <v>1</v>
      </c>
      <c r="S724" s="5" t="n">
        <v>12.575</v>
      </c>
      <c r="T724" s="5" t="n">
        <v>7.714</v>
      </c>
      <c r="U724" s="5" t="n">
        <v>0.251</v>
      </c>
      <c r="V724" s="5" t="n">
        <v>14.839</v>
      </c>
      <c r="W724" s="5" t="n">
        <v>0.18</v>
      </c>
      <c r="X724" s="5" t="n">
        <v>1</v>
      </c>
      <c r="Y724" s="5" t="n">
        <v>12.908</v>
      </c>
      <c r="Z724" s="5" t="n">
        <v>1.745</v>
      </c>
      <c r="AA724" s="5" t="n">
        <v>0</v>
      </c>
      <c r="AB724" s="5" t="n">
        <v>12.908</v>
      </c>
      <c r="AC724" s="5" t="n">
        <v>0</v>
      </c>
      <c r="AD724" s="5" t="n">
        <v>1</v>
      </c>
      <c r="AE724" s="5" t="n">
        <v>14.194</v>
      </c>
      <c r="AF724" s="5" t="n">
        <v>3.319</v>
      </c>
      <c r="AG724" s="5" t="n">
        <v>0</v>
      </c>
      <c r="AH724" s="5" t="n">
        <v>14.194</v>
      </c>
      <c r="AI724" s="5" t="n">
        <v>0</v>
      </c>
      <c r="AJ724" s="5" t="n">
        <v>1</v>
      </c>
      <c r="AK724" s="5" t="n">
        <v>21.908</v>
      </c>
      <c r="AL724" s="5" t="n">
        <v>11.668</v>
      </c>
      <c r="AM724" s="5" t="n">
        <v>0.437</v>
      </c>
      <c r="AN724" s="5" t="n">
        <v>25.851</v>
      </c>
      <c r="AO724" s="5" t="n">
        <v>0.18</v>
      </c>
      <c r="AP724" s="5" t="n">
        <v>1</v>
      </c>
      <c r="AQ724" s="5" t="n">
        <v>0.76</v>
      </c>
      <c r="AR724" s="5" t="n">
        <v>0.129</v>
      </c>
      <c r="AS724" s="5" t="n">
        <v>0.823</v>
      </c>
      <c r="AT724" s="5" t="n">
        <v>1.832</v>
      </c>
      <c r="AU724" s="5" t="n">
        <v>0.18</v>
      </c>
      <c r="AV724" s="5" t="n">
        <v>1</v>
      </c>
      <c r="AW724" s="5" t="n">
        <v>0.8110000000000001</v>
      </c>
      <c r="AX724" s="5" t="n">
        <v>0.129</v>
      </c>
      <c r="AY724" s="5" t="n">
        <v>0.71</v>
      </c>
      <c r="AZ724" s="5" t="n">
        <v>1.76</v>
      </c>
      <c r="BA724" s="5" t="n">
        <v>0.18</v>
      </c>
      <c r="BB724" s="5" t="n">
        <v>1</v>
      </c>
      <c r="BC724" s="5" t="n">
        <v>0.535</v>
      </c>
      <c r="BD724" s="5" t="n">
        <v>0.129</v>
      </c>
      <c r="BE724" s="5" t="n">
        <v>0.011</v>
      </c>
      <c r="BF724" s="5" t="n">
        <v>0.631</v>
      </c>
      <c r="BG724" s="5" t="n">
        <v>0.18</v>
      </c>
      <c r="BH724" s="5" t="n">
        <v>1</v>
      </c>
      <c r="BI724" s="5" t="n">
        <v>0.579</v>
      </c>
      <c r="BJ724" s="5" t="n">
        <v>0.129</v>
      </c>
      <c r="BK724" s="5" t="n">
        <v>0.919</v>
      </c>
      <c r="BL724" s="5" t="n">
        <v>1.733</v>
      </c>
      <c r="BM724" s="5" t="n">
        <v>0.18</v>
      </c>
      <c r="BN724" s="5" t="n">
        <v>1</v>
      </c>
      <c r="BO724" s="5" t="n">
        <v>0</v>
      </c>
      <c r="BP724" s="5" t="n">
        <v>0</v>
      </c>
      <c r="BQ724" s="5" t="n">
        <v>0</v>
      </c>
      <c r="BR724" s="5" t="n">
        <v>0</v>
      </c>
      <c r="BS724" s="5" t="n">
        <v>1</v>
      </c>
      <c r="BT724" s="5" t="n">
        <v>0</v>
      </c>
      <c r="BU724" s="5" t="n">
        <v>0</v>
      </c>
      <c r="BV724" s="5" t="n">
        <v>0</v>
      </c>
      <c r="BW724" s="5" t="n">
        <v>0.18</v>
      </c>
      <c r="BX724" s="5" t="n">
        <v>1</v>
      </c>
      <c r="BY724" s="5" t="n">
        <v>13.254</v>
      </c>
      <c r="BZ724" s="5" t="n">
        <v>0</v>
      </c>
      <c r="CA724" s="5" t="n">
        <v>13.254</v>
      </c>
      <c r="CB724" s="5" t="n">
        <v>0</v>
      </c>
      <c r="CC724" s="5" t="n">
        <v>83.248</v>
      </c>
      <c r="CD724" s="5" t="n">
        <v>7.95</v>
      </c>
      <c r="CE724" s="5" t="n">
        <v>1.659</v>
      </c>
      <c r="CF724" s="5" t="n">
        <v>98.233</v>
      </c>
      <c r="CG724" s="5" t="n">
        <v>0.18</v>
      </c>
      <c r="CH724" s="5" t="n">
        <v>1</v>
      </c>
      <c r="CI724" s="5" t="n">
        <v>0</v>
      </c>
      <c r="CJ724" s="5" t="n">
        <v>0</v>
      </c>
      <c r="CK724" s="5" t="n">
        <v>0</v>
      </c>
      <c r="CL724" s="5" t="n">
        <v>0</v>
      </c>
      <c r="CM724" s="5" t="n">
        <v>0</v>
      </c>
      <c r="CN724" s="5" t="n">
        <v>0</v>
      </c>
      <c r="CO724" s="5" t="n">
        <v>0</v>
      </c>
      <c r="CP724" s="5" t="n">
        <v>0</v>
      </c>
      <c r="CQ724" s="5" t="n">
        <v>1.348</v>
      </c>
      <c r="CR724" s="5" t="n">
        <v>0</v>
      </c>
      <c r="CS724" s="5" t="n">
        <v>5.37</v>
      </c>
      <c r="CT724" s="5" t="n">
        <v>4.861</v>
      </c>
      <c r="CU724" s="5" t="n">
        <v>11.622</v>
      </c>
    </row>
    <row r="725">
      <c r="A725" s="5" t="inlineStr">
        <is>
          <t>SSD2024</t>
        </is>
      </c>
      <c r="B725" s="5" t="inlineStr">
        <is>
          <t>SSD</t>
        </is>
      </c>
      <c r="C725" s="5" t="inlineStr">
        <is>
          <t>SSD</t>
        </is>
      </c>
      <c r="D725" s="5" t="inlineStr">
        <is>
          <t>South Sudan</t>
        </is>
      </c>
      <c r="E725" s="5" t="n">
        <v>2024</v>
      </c>
      <c r="F725" s="5" t="n">
        <v>0.18</v>
      </c>
      <c r="G725" s="5" t="n">
        <v>5.575</v>
      </c>
      <c r="H725" s="5" t="n">
        <v>1.324</v>
      </c>
      <c r="I725" s="5" t="n">
        <v>0</v>
      </c>
      <c r="J725" s="5" t="n">
        <v>5.575</v>
      </c>
      <c r="K725" s="5" t="n">
        <v>0</v>
      </c>
      <c r="L725" s="5" t="n">
        <v>1</v>
      </c>
      <c r="M725" s="5" t="n">
        <v>7.124</v>
      </c>
      <c r="N725" s="5" t="n">
        <v>3.971</v>
      </c>
      <c r="O725" s="5" t="n">
        <v>0</v>
      </c>
      <c r="P725" s="5" t="n">
        <v>7.124</v>
      </c>
      <c r="Q725" s="5" t="n">
        <v>0</v>
      </c>
      <c r="R725" s="5" t="n">
        <v>1</v>
      </c>
      <c r="S725" s="5" t="n">
        <v>12.193</v>
      </c>
      <c r="T725" s="5" t="n">
        <v>7.942</v>
      </c>
      <c r="U725" s="5" t="n">
        <v>0.299</v>
      </c>
      <c r="V725" s="5" t="n">
        <v>14.388</v>
      </c>
      <c r="W725" s="5" t="n">
        <v>0.18</v>
      </c>
      <c r="X725" s="5" t="n">
        <v>1</v>
      </c>
      <c r="Y725" s="5" t="n">
        <v>11.492</v>
      </c>
      <c r="Z725" s="5" t="n">
        <v>1.553</v>
      </c>
      <c r="AA725" s="5" t="n">
        <v>0</v>
      </c>
      <c r="AB725" s="5" t="n">
        <v>11.492</v>
      </c>
      <c r="AC725" s="5" t="n">
        <v>0</v>
      </c>
      <c r="AD725" s="5" t="n">
        <v>1</v>
      </c>
      <c r="AE725" s="5" t="n">
        <v>12.815</v>
      </c>
      <c r="AF725" s="5" t="n">
        <v>2.997</v>
      </c>
      <c r="AG725" s="5" t="n">
        <v>0</v>
      </c>
      <c r="AH725" s="5" t="n">
        <v>12.815</v>
      </c>
      <c r="AI725" s="5" t="n">
        <v>0</v>
      </c>
      <c r="AJ725" s="5" t="n">
        <v>1</v>
      </c>
      <c r="AK725" s="5" t="n">
        <v>20.757</v>
      </c>
      <c r="AL725" s="5" t="n">
        <v>11.055</v>
      </c>
      <c r="AM725" s="5" t="n">
        <v>0.509</v>
      </c>
      <c r="AN725" s="5" t="n">
        <v>24.493</v>
      </c>
      <c r="AO725" s="5" t="n">
        <v>0.18</v>
      </c>
      <c r="AP725" s="5" t="n">
        <v>1</v>
      </c>
      <c r="AQ725" s="5" t="n">
        <v>0.724</v>
      </c>
      <c r="AR725" s="5" t="n">
        <v>0.132</v>
      </c>
      <c r="AS725" s="5" t="n">
        <v>0.862</v>
      </c>
      <c r="AT725" s="5" t="n">
        <v>1.827</v>
      </c>
      <c r="AU725" s="5" t="n">
        <v>0.18</v>
      </c>
      <c r="AV725" s="5" t="n">
        <v>1</v>
      </c>
      <c r="AW725" s="5" t="n">
        <v>0.75</v>
      </c>
      <c r="AX725" s="5" t="n">
        <v>0.132</v>
      </c>
      <c r="AY725" s="5" t="n">
        <v>0.749</v>
      </c>
      <c r="AZ725" s="5" t="n">
        <v>1.727</v>
      </c>
      <c r="BA725" s="5" t="n">
        <v>0.18</v>
      </c>
      <c r="BB725" s="5" t="n">
        <v>1</v>
      </c>
      <c r="BC725" s="5" t="n">
        <v>0.513</v>
      </c>
      <c r="BD725" s="5" t="n">
        <v>0.132</v>
      </c>
      <c r="BE725" s="5" t="n">
        <v>0.013</v>
      </c>
      <c r="BF725" s="5" t="n">
        <v>0.605</v>
      </c>
      <c r="BG725" s="5" t="n">
        <v>0.18</v>
      </c>
      <c r="BH725" s="5" t="n">
        <v>1</v>
      </c>
      <c r="BI725" s="5" t="n">
        <v>0.591</v>
      </c>
      <c r="BJ725" s="5" t="n">
        <v>0.132</v>
      </c>
      <c r="BK725" s="5" t="n">
        <v>0.953</v>
      </c>
      <c r="BL725" s="5" t="n">
        <v>1.779</v>
      </c>
      <c r="BM725" s="5" t="n">
        <v>0.18</v>
      </c>
      <c r="BN725" s="5" t="n">
        <v>1</v>
      </c>
      <c r="BO725" s="5" t="n">
        <v>0</v>
      </c>
      <c r="BP725" s="5" t="n">
        <v>0</v>
      </c>
      <c r="BQ725" s="5" t="n">
        <v>0</v>
      </c>
      <c r="BR725" s="5" t="n">
        <v>0</v>
      </c>
      <c r="BS725" s="5" t="n">
        <v>1</v>
      </c>
      <c r="BT725" s="5" t="n">
        <v>0</v>
      </c>
      <c r="BU725" s="5" t="n">
        <v>0</v>
      </c>
      <c r="BV725" s="5" t="n">
        <v>0</v>
      </c>
      <c r="BW725" s="5" t="n">
        <v>0.18</v>
      </c>
      <c r="BX725" s="5" t="n">
        <v>1</v>
      </c>
      <c r="BY725" s="5" t="n">
        <v>13.646</v>
      </c>
      <c r="BZ725" s="5" t="n">
        <v>0</v>
      </c>
      <c r="CA725" s="5" t="n">
        <v>13.646</v>
      </c>
      <c r="CB725" s="5" t="n">
        <v>0</v>
      </c>
      <c r="CC725" s="5" t="n">
        <v>82.58799999999999</v>
      </c>
      <c r="CD725" s="5" t="n">
        <v>7.95</v>
      </c>
      <c r="CE725" s="5" t="n">
        <v>2.025</v>
      </c>
      <c r="CF725" s="5" t="n">
        <v>97.45399999999999</v>
      </c>
      <c r="CG725" s="5" t="n">
        <v>0.18</v>
      </c>
      <c r="CH725" s="5" t="n">
        <v>1</v>
      </c>
      <c r="CI725" s="5" t="n">
        <v>0</v>
      </c>
      <c r="CJ725" s="5" t="n">
        <v>0</v>
      </c>
      <c r="CK725" s="5" t="n">
        <v>0</v>
      </c>
      <c r="CL725" s="5" t="n">
        <v>0</v>
      </c>
      <c r="CM725" s="5" t="n">
        <v>0</v>
      </c>
      <c r="CN725" s="5" t="n">
        <v>0</v>
      </c>
      <c r="CO725" s="5" t="n">
        <v>0</v>
      </c>
      <c r="CP725" s="5" t="n">
        <v>0</v>
      </c>
      <c r="CQ725" s="5" t="n">
        <v>1.387</v>
      </c>
      <c r="CR725" s="5" t="n">
        <v>0</v>
      </c>
      <c r="CS725" s="5" t="n">
        <v>5.529</v>
      </c>
      <c r="CT725" s="5" t="n">
        <v>4.251</v>
      </c>
      <c r="CU725" s="5" t="n">
        <v>10.168</v>
      </c>
    </row>
    <row r="726">
      <c r="A726" s="5" t="inlineStr">
        <is>
          <t>ESP2021</t>
        </is>
      </c>
      <c r="B726" s="5" t="inlineStr">
        <is>
          <t>ESP</t>
        </is>
      </c>
      <c r="C726" s="5" t="inlineStr">
        <is>
          <t>ESP</t>
        </is>
      </c>
      <c r="D726" s="5" t="inlineStr">
        <is>
          <t>Spain</t>
        </is>
      </c>
      <c r="E726" s="5" t="n">
        <v>2021</v>
      </c>
      <c r="F726" s="5" t="n">
        <v>0.21</v>
      </c>
      <c r="G726" s="5" t="n">
        <v>6.437</v>
      </c>
      <c r="H726" s="5" t="n">
        <v>1.143</v>
      </c>
      <c r="I726" s="5" t="n">
        <v>1.538</v>
      </c>
      <c r="J726" s="5" t="n">
        <v>7.975</v>
      </c>
      <c r="K726" s="5" t="n">
        <v>0</v>
      </c>
      <c r="L726" s="5" t="n">
        <v>1</v>
      </c>
      <c r="M726" s="5" t="n">
        <v>9.757</v>
      </c>
      <c r="N726" s="5" t="n">
        <v>3.43</v>
      </c>
      <c r="O726" s="5" t="n">
        <v>1.556</v>
      </c>
      <c r="P726" s="5" t="n">
        <v>11.313</v>
      </c>
      <c r="Q726" s="5" t="n">
        <v>0</v>
      </c>
      <c r="R726" s="5" t="n">
        <v>1</v>
      </c>
      <c r="S726" s="5" t="n">
        <v>12.153</v>
      </c>
      <c r="T726" s="5" t="n">
        <v>6.86</v>
      </c>
      <c r="U726" s="5" t="n">
        <v>0.418</v>
      </c>
      <c r="V726" s="5" t="n">
        <v>15.211</v>
      </c>
      <c r="W726" s="5" t="n">
        <v>0.21</v>
      </c>
      <c r="X726" s="5" t="n">
        <v>1</v>
      </c>
      <c r="Y726" s="5" t="n">
        <v>19.623</v>
      </c>
      <c r="Z726" s="5" t="n">
        <v>2.168</v>
      </c>
      <c r="AA726" s="5" t="n">
        <v>-9.301</v>
      </c>
      <c r="AB726" s="5" t="n">
        <v>10.323</v>
      </c>
      <c r="AC726" s="5" t="n">
        <v>0</v>
      </c>
      <c r="AD726" s="5" t="n">
        <v>1</v>
      </c>
      <c r="AE726" s="5" t="n">
        <v>19.58</v>
      </c>
      <c r="AF726" s="5" t="n">
        <v>3.853</v>
      </c>
      <c r="AG726" s="5" t="n">
        <v>-9.257</v>
      </c>
      <c r="AH726" s="5" t="n">
        <v>10.323</v>
      </c>
      <c r="AI726" s="5" t="n">
        <v>0</v>
      </c>
      <c r="AJ726" s="5" t="n">
        <v>1</v>
      </c>
      <c r="AK726" s="5" t="n">
        <v>28.28</v>
      </c>
      <c r="AL726" s="5" t="n">
        <v>13.88</v>
      </c>
      <c r="AM726" s="5" t="n">
        <v>-4.203</v>
      </c>
      <c r="AN726" s="5" t="n">
        <v>29.132</v>
      </c>
      <c r="AO726" s="5" t="n">
        <v>0.21</v>
      </c>
      <c r="AP726" s="5" t="n">
        <v>1</v>
      </c>
      <c r="AQ726" s="5" t="n">
        <v>0.619</v>
      </c>
      <c r="AR726" s="5" t="n">
        <v>0.114</v>
      </c>
      <c r="AS726" s="5" t="n">
        <v>0.73</v>
      </c>
      <c r="AT726" s="5" t="n">
        <v>1.632</v>
      </c>
      <c r="AU726" s="5" t="n">
        <v>0.21</v>
      </c>
      <c r="AV726" s="5" t="n">
        <v>1</v>
      </c>
      <c r="AW726" s="5" t="n">
        <v>0.599</v>
      </c>
      <c r="AX726" s="5" t="n">
        <v>0.114</v>
      </c>
      <c r="AY726" s="5" t="n">
        <v>0.618</v>
      </c>
      <c r="AZ726" s="5" t="n">
        <v>1.473</v>
      </c>
      <c r="BA726" s="5" t="n">
        <v>0.21</v>
      </c>
      <c r="BB726" s="5" t="n">
        <v>1</v>
      </c>
      <c r="BC726" s="5" t="n">
        <v>0.439</v>
      </c>
      <c r="BD726" s="5" t="n">
        <v>0.114</v>
      </c>
      <c r="BE726" s="5" t="n">
        <v>0.302</v>
      </c>
      <c r="BF726" s="5" t="n">
        <v>0.896</v>
      </c>
      <c r="BG726" s="5" t="n">
        <v>0.21</v>
      </c>
      <c r="BH726" s="5" t="n">
        <v>1</v>
      </c>
      <c r="BI726" s="5" t="n">
        <v>0.505</v>
      </c>
      <c r="BJ726" s="5" t="n">
        <v>0.114</v>
      </c>
      <c r="BK726" s="5" t="n">
        <v>0.205</v>
      </c>
      <c r="BL726" s="5" t="n">
        <v>0.859</v>
      </c>
      <c r="BM726" s="5" t="n">
        <v>0.21</v>
      </c>
      <c r="BN726" s="5" t="n">
        <v>1</v>
      </c>
      <c r="BO726" s="5" t="n">
        <v>0</v>
      </c>
      <c r="BP726" s="5" t="n">
        <v>0.022</v>
      </c>
      <c r="BQ726" s="5" t="n">
        <v>0.125</v>
      </c>
      <c r="BR726" s="5" t="n">
        <v>0</v>
      </c>
      <c r="BS726" s="5" t="n">
        <v>1</v>
      </c>
      <c r="BT726" s="5" t="n">
        <v>0</v>
      </c>
      <c r="BU726" s="5" t="n">
        <v>0.07099999999999999</v>
      </c>
      <c r="BV726" s="5" t="n">
        <v>0.304</v>
      </c>
      <c r="BW726" s="5" t="n">
        <v>0.21</v>
      </c>
      <c r="BX726" s="5" t="n">
        <v>1</v>
      </c>
      <c r="BY726" s="5" t="n">
        <v>11.787</v>
      </c>
      <c r="BZ726" s="5" t="n">
        <v>0</v>
      </c>
      <c r="CA726" s="5" t="n">
        <v>11.787</v>
      </c>
      <c r="CB726" s="5" t="n">
        <v>0</v>
      </c>
      <c r="CC726" s="5" t="n">
        <v>78.125</v>
      </c>
      <c r="CD726" s="5" t="n">
        <v>7.95</v>
      </c>
      <c r="CE726" s="5" t="n">
        <v>41.391</v>
      </c>
      <c r="CF726" s="5" t="n">
        <v>144.614</v>
      </c>
      <c r="CG726" s="5" t="n">
        <v>0.21</v>
      </c>
      <c r="CH726" s="5" t="n">
        <v>1</v>
      </c>
      <c r="CI726" s="5" t="n">
        <v>0</v>
      </c>
      <c r="CJ726" s="5" t="n">
        <v>0</v>
      </c>
      <c r="CK726" s="5" t="n">
        <v>0</v>
      </c>
      <c r="CL726" s="5" t="n">
        <v>0</v>
      </c>
      <c r="CM726" s="5" t="n">
        <v>0.155</v>
      </c>
      <c r="CN726" s="5" t="n">
        <v>0</v>
      </c>
      <c r="CO726" s="5" t="n">
        <v>0</v>
      </c>
      <c r="CP726" s="5" t="n">
        <v>0</v>
      </c>
      <c r="CQ726" s="5" t="n">
        <v>1.198</v>
      </c>
      <c r="CR726" s="5" t="n">
        <v>0</v>
      </c>
      <c r="CS726" s="5" t="n">
        <v>4.776</v>
      </c>
      <c r="CT726" s="5" t="n">
        <v>5.294</v>
      </c>
      <c r="CU726" s="5" t="n">
        <v>15.658</v>
      </c>
    </row>
    <row r="727">
      <c r="A727" s="5" t="inlineStr">
        <is>
          <t>ESP2022</t>
        </is>
      </c>
      <c r="B727" s="5" t="inlineStr">
        <is>
          <t>ESP</t>
        </is>
      </c>
      <c r="C727" s="5" t="inlineStr">
        <is>
          <t>ESP</t>
        </is>
      </c>
      <c r="D727" s="5" t="inlineStr">
        <is>
          <t>Spain</t>
        </is>
      </c>
      <c r="E727" s="5" t="n">
        <v>2022</v>
      </c>
      <c r="F727" s="5" t="n">
        <v>0.21</v>
      </c>
      <c r="G727" s="5" t="n">
        <v>12.249</v>
      </c>
      <c r="H727" s="5" t="n">
        <v>1.235</v>
      </c>
      <c r="I727" s="5" t="n">
        <v>8.206</v>
      </c>
      <c r="J727" s="5" t="n">
        <v>20.455</v>
      </c>
      <c r="K727" s="5" t="n">
        <v>0</v>
      </c>
      <c r="L727" s="5" t="n">
        <v>1</v>
      </c>
      <c r="M727" s="5" t="n">
        <v>13.529</v>
      </c>
      <c r="N727" s="5" t="n">
        <v>3.704</v>
      </c>
      <c r="O727" s="5" t="n">
        <v>8.292</v>
      </c>
      <c r="P727" s="5" t="n">
        <v>21.822</v>
      </c>
      <c r="Q727" s="5" t="n">
        <v>0</v>
      </c>
      <c r="R727" s="5" t="n">
        <v>1</v>
      </c>
      <c r="S727" s="5" t="n">
        <v>18.423</v>
      </c>
      <c r="T727" s="5" t="n">
        <v>7.408</v>
      </c>
      <c r="U727" s="5" t="n">
        <v>0.698</v>
      </c>
      <c r="V727" s="5" t="n">
        <v>22.783</v>
      </c>
      <c r="W727" s="5" t="n">
        <v>0.21</v>
      </c>
      <c r="X727" s="5" t="n">
        <v>1</v>
      </c>
      <c r="Y727" s="5" t="n">
        <v>33.323</v>
      </c>
      <c r="Z727" s="5" t="n">
        <v>3.496</v>
      </c>
      <c r="AA727" s="5" t="n">
        <v>-2.525</v>
      </c>
      <c r="AB727" s="5" t="n">
        <v>30.798</v>
      </c>
      <c r="AC727" s="5" t="n">
        <v>0</v>
      </c>
      <c r="AD727" s="5" t="n">
        <v>1</v>
      </c>
      <c r="AE727" s="5" t="n">
        <v>33.37</v>
      </c>
      <c r="AF727" s="5" t="n">
        <v>6.186</v>
      </c>
      <c r="AG727" s="5" t="n">
        <v>-2.573</v>
      </c>
      <c r="AH727" s="5" t="n">
        <v>30.798</v>
      </c>
      <c r="AI727" s="5" t="n">
        <v>0</v>
      </c>
      <c r="AJ727" s="5" t="n">
        <v>1</v>
      </c>
      <c r="AK727" s="5" t="n">
        <v>42.618</v>
      </c>
      <c r="AL727" s="5" t="n">
        <v>20.352</v>
      </c>
      <c r="AM727" s="5" t="n">
        <v>-12.75</v>
      </c>
      <c r="AN727" s="5" t="n">
        <v>36.14</v>
      </c>
      <c r="AO727" s="5" t="n">
        <v>0.21</v>
      </c>
      <c r="AP727" s="5" t="n">
        <v>1</v>
      </c>
      <c r="AQ727" s="5" t="n">
        <v>0.861</v>
      </c>
      <c r="AR727" s="5" t="n">
        <v>0.123</v>
      </c>
      <c r="AS727" s="5" t="n">
        <v>0.6889999999999999</v>
      </c>
      <c r="AT727" s="5" t="n">
        <v>1.875</v>
      </c>
      <c r="AU727" s="5" t="n">
        <v>0.21</v>
      </c>
      <c r="AV727" s="5" t="n">
        <v>1</v>
      </c>
      <c r="AW727" s="5" t="n">
        <v>0.986</v>
      </c>
      <c r="AX727" s="5" t="n">
        <v>0.123</v>
      </c>
      <c r="AY727" s="5" t="n">
        <v>0.576</v>
      </c>
      <c r="AZ727" s="5" t="n">
        <v>1.89</v>
      </c>
      <c r="BA727" s="5" t="n">
        <v>0.21</v>
      </c>
      <c r="BB727" s="5" t="n">
        <v>1</v>
      </c>
      <c r="BC727" s="5" t="n">
        <v>0.598</v>
      </c>
      <c r="BD727" s="5" t="n">
        <v>0.123</v>
      </c>
      <c r="BE727" s="5" t="n">
        <v>0.266</v>
      </c>
      <c r="BF727" s="5" t="n">
        <v>1.045</v>
      </c>
      <c r="BG727" s="5" t="n">
        <v>0.21</v>
      </c>
      <c r="BH727" s="5" t="n">
        <v>1</v>
      </c>
      <c r="BI727" s="5" t="n">
        <v>0.612</v>
      </c>
      <c r="BJ727" s="5" t="n">
        <v>0.123</v>
      </c>
      <c r="BK727" s="5" t="n">
        <v>0.511</v>
      </c>
      <c r="BL727" s="5" t="n">
        <v>1.359</v>
      </c>
      <c r="BM727" s="5" t="n">
        <v>0.21</v>
      </c>
      <c r="BN727" s="5" t="n">
        <v>1</v>
      </c>
      <c r="BO727" s="5" t="n">
        <v>0</v>
      </c>
      <c r="BP727" s="5" t="n">
        <v>0.014</v>
      </c>
      <c r="BQ727" s="5" t="n">
        <v>0.223</v>
      </c>
      <c r="BR727" s="5" t="n">
        <v>0</v>
      </c>
      <c r="BS727" s="5" t="n">
        <v>1</v>
      </c>
      <c r="BT727" s="5" t="n">
        <v>0</v>
      </c>
      <c r="BU727" s="5" t="n">
        <v>0.025</v>
      </c>
      <c r="BV727" s="5" t="n">
        <v>0.338</v>
      </c>
      <c r="BW727" s="5" t="n">
        <v>0.21</v>
      </c>
      <c r="BX727" s="5" t="n">
        <v>1</v>
      </c>
      <c r="BY727" s="5" t="n">
        <v>12.729</v>
      </c>
      <c r="BZ727" s="5" t="n">
        <v>0</v>
      </c>
      <c r="CA727" s="5" t="n">
        <v>12.729</v>
      </c>
      <c r="CB727" s="5" t="n">
        <v>0</v>
      </c>
      <c r="CC727" s="5" t="n">
        <v>97.90000000000001</v>
      </c>
      <c r="CD727" s="5" t="n">
        <v>7.95</v>
      </c>
      <c r="CE727" s="5" t="n">
        <v>113.713</v>
      </c>
      <c r="CF727" s="5" t="n">
        <v>256.052</v>
      </c>
      <c r="CG727" s="5" t="n">
        <v>0.21</v>
      </c>
      <c r="CH727" s="5" t="n">
        <v>1</v>
      </c>
      <c r="CI727" s="5" t="n">
        <v>0</v>
      </c>
      <c r="CJ727" s="5" t="n">
        <v>0</v>
      </c>
      <c r="CK727" s="5" t="n">
        <v>0</v>
      </c>
      <c r="CL727" s="5" t="n">
        <v>0</v>
      </c>
      <c r="CM727" s="5" t="n">
        <v>0.167</v>
      </c>
      <c r="CN727" s="5" t="n">
        <v>0</v>
      </c>
      <c r="CO727" s="5" t="n">
        <v>0</v>
      </c>
      <c r="CP727" s="5" t="n">
        <v>0</v>
      </c>
      <c r="CQ727" s="5" t="n">
        <v>1.294</v>
      </c>
      <c r="CR727" s="5" t="n">
        <v>0</v>
      </c>
      <c r="CS727" s="5" t="n">
        <v>5.158</v>
      </c>
      <c r="CT727" s="5" t="n">
        <v>11.015</v>
      </c>
      <c r="CU727" s="5" t="n">
        <v>29.266</v>
      </c>
    </row>
    <row r="728">
      <c r="A728" s="5" t="inlineStr">
        <is>
          <t>ESP2023</t>
        </is>
      </c>
      <c r="B728" s="5" t="inlineStr">
        <is>
          <t>ESP</t>
        </is>
      </c>
      <c r="C728" s="5" t="inlineStr">
        <is>
          <t>ESP</t>
        </is>
      </c>
      <c r="D728" s="5" t="inlineStr">
        <is>
          <t>Spain</t>
        </is>
      </c>
      <c r="E728" s="5" t="n">
        <v>2023</v>
      </c>
      <c r="F728" s="5" t="n">
        <v>0.21</v>
      </c>
      <c r="G728" s="5" t="n">
        <v>8.535</v>
      </c>
      <c r="H728" s="5" t="n">
        <v>1.286</v>
      </c>
      <c r="I728" s="5" t="n">
        <v>9.504</v>
      </c>
      <c r="J728" s="5" t="n">
        <v>18.039</v>
      </c>
      <c r="K728" s="5" t="n">
        <v>0</v>
      </c>
      <c r="L728" s="5" t="n">
        <v>1</v>
      </c>
      <c r="M728" s="5" t="n">
        <v>10.851</v>
      </c>
      <c r="N728" s="5" t="n">
        <v>3.857</v>
      </c>
      <c r="O728" s="5" t="n">
        <v>9.603999999999999</v>
      </c>
      <c r="P728" s="5" t="n">
        <v>20.455</v>
      </c>
      <c r="Q728" s="5" t="n">
        <v>0</v>
      </c>
      <c r="R728" s="5" t="n">
        <v>1</v>
      </c>
      <c r="S728" s="5" t="n">
        <v>14.964</v>
      </c>
      <c r="T728" s="5" t="n">
        <v>7.714</v>
      </c>
      <c r="U728" s="5" t="n">
        <v>0.748</v>
      </c>
      <c r="V728" s="5" t="n">
        <v>18.579</v>
      </c>
      <c r="W728" s="5" t="n">
        <v>0.21</v>
      </c>
      <c r="X728" s="5" t="n">
        <v>1</v>
      </c>
      <c r="Y728" s="5" t="n">
        <v>15.827</v>
      </c>
      <c r="Z728" s="5" t="n">
        <v>1.773</v>
      </c>
      <c r="AA728" s="5" t="n">
        <v>8.339</v>
      </c>
      <c r="AB728" s="5" t="n">
        <v>24.166</v>
      </c>
      <c r="AC728" s="5" t="n">
        <v>0</v>
      </c>
      <c r="AD728" s="5" t="n">
        <v>1</v>
      </c>
      <c r="AE728" s="5" t="n">
        <v>15.926</v>
      </c>
      <c r="AF728" s="5" t="n">
        <v>3.172</v>
      </c>
      <c r="AG728" s="5" t="n">
        <v>8.24</v>
      </c>
      <c r="AH728" s="5" t="n">
        <v>24.166</v>
      </c>
      <c r="AI728" s="5" t="n">
        <v>0</v>
      </c>
      <c r="AJ728" s="5" t="n">
        <v>1</v>
      </c>
      <c r="AK728" s="5" t="n">
        <v>25.48</v>
      </c>
      <c r="AL728" s="5" t="n">
        <v>12.622</v>
      </c>
      <c r="AM728" s="5" t="n">
        <v>0.423</v>
      </c>
      <c r="AN728" s="5" t="n">
        <v>31.342</v>
      </c>
      <c r="AO728" s="5" t="n">
        <v>0.21</v>
      </c>
      <c r="AP728" s="5" t="n">
        <v>1</v>
      </c>
      <c r="AQ728" s="5" t="n">
        <v>0.76</v>
      </c>
      <c r="AR728" s="5" t="n">
        <v>0.129</v>
      </c>
      <c r="AS728" s="5" t="n">
        <v>0.702</v>
      </c>
      <c r="AT728" s="5" t="n">
        <v>1.769</v>
      </c>
      <c r="AU728" s="5" t="n">
        <v>0.21</v>
      </c>
      <c r="AV728" s="5" t="n">
        <v>1</v>
      </c>
      <c r="AW728" s="5" t="n">
        <v>0.8110000000000001</v>
      </c>
      <c r="AX728" s="5" t="n">
        <v>0.129</v>
      </c>
      <c r="AY728" s="5" t="n">
        <v>0.584</v>
      </c>
      <c r="AZ728" s="5" t="n">
        <v>1.688</v>
      </c>
      <c r="BA728" s="5" t="n">
        <v>0.21</v>
      </c>
      <c r="BB728" s="5" t="n">
        <v>1</v>
      </c>
      <c r="BC728" s="5" t="n">
        <v>0.535</v>
      </c>
      <c r="BD728" s="5" t="n">
        <v>0.129</v>
      </c>
      <c r="BE728" s="5" t="n">
        <v>0.321</v>
      </c>
      <c r="BF728" s="5" t="n">
        <v>1.036</v>
      </c>
      <c r="BG728" s="5" t="n">
        <v>0.21</v>
      </c>
      <c r="BH728" s="5" t="n">
        <v>1</v>
      </c>
      <c r="BI728" s="5" t="n">
        <v>0.579</v>
      </c>
      <c r="BJ728" s="5" t="n">
        <v>0.129</v>
      </c>
      <c r="BK728" s="5" t="n">
        <v>0.362</v>
      </c>
      <c r="BL728" s="5" t="n">
        <v>1.139</v>
      </c>
      <c r="BM728" s="5" t="n">
        <v>0.21</v>
      </c>
      <c r="BN728" s="5" t="n">
        <v>1</v>
      </c>
      <c r="BO728" s="5" t="n">
        <v>0</v>
      </c>
      <c r="BP728" s="5" t="n">
        <v>0.005</v>
      </c>
      <c r="BQ728" s="5" t="n">
        <v>0.134</v>
      </c>
      <c r="BR728" s="5" t="n">
        <v>0</v>
      </c>
      <c r="BS728" s="5" t="n">
        <v>1</v>
      </c>
      <c r="BT728" s="5" t="n">
        <v>0</v>
      </c>
      <c r="BU728" s="5" t="n">
        <v>0.017</v>
      </c>
      <c r="BV728" s="5" t="n">
        <v>0.26</v>
      </c>
      <c r="BW728" s="5" t="n">
        <v>0.21</v>
      </c>
      <c r="BX728" s="5" t="n">
        <v>1</v>
      </c>
      <c r="BY728" s="5" t="n">
        <v>13.254</v>
      </c>
      <c r="BZ728" s="5" t="n">
        <v>0</v>
      </c>
      <c r="CA728" s="5" t="n">
        <v>13.254</v>
      </c>
      <c r="CB728" s="5" t="n">
        <v>0</v>
      </c>
      <c r="CC728" s="5" t="n">
        <v>83.248</v>
      </c>
      <c r="CD728" s="5" t="n">
        <v>7.95</v>
      </c>
      <c r="CE728" s="5" t="n">
        <v>105.416</v>
      </c>
      <c r="CF728" s="5" t="n">
        <v>228.283</v>
      </c>
      <c r="CG728" s="5" t="n">
        <v>0.21</v>
      </c>
      <c r="CH728" s="5" t="n">
        <v>1</v>
      </c>
      <c r="CI728" s="5" t="n">
        <v>0</v>
      </c>
      <c r="CJ728" s="5" t="n">
        <v>0</v>
      </c>
      <c r="CK728" s="5" t="n">
        <v>0</v>
      </c>
      <c r="CL728" s="5" t="n">
        <v>0</v>
      </c>
      <c r="CM728" s="5" t="n">
        <v>0.174</v>
      </c>
      <c r="CN728" s="5" t="n">
        <v>0</v>
      </c>
      <c r="CO728" s="5" t="n">
        <v>0</v>
      </c>
      <c r="CP728" s="5" t="n">
        <v>0</v>
      </c>
      <c r="CQ728" s="5" t="n">
        <v>1.348</v>
      </c>
      <c r="CR728" s="5" t="n">
        <v>0</v>
      </c>
      <c r="CS728" s="5" t="n">
        <v>5.37</v>
      </c>
      <c r="CT728" s="5" t="n">
        <v>7.25</v>
      </c>
      <c r="CU728" s="5" t="n">
        <v>11.72</v>
      </c>
    </row>
    <row r="729">
      <c r="A729" s="5" t="inlineStr">
        <is>
          <t>ESP2024</t>
        </is>
      </c>
      <c r="B729" s="5" t="inlineStr">
        <is>
          <t>ESP</t>
        </is>
      </c>
      <c r="C729" s="5" t="inlineStr">
        <is>
          <t>ESP</t>
        </is>
      </c>
      <c r="D729" s="5" t="inlineStr">
        <is>
          <t>Spain</t>
        </is>
      </c>
      <c r="E729" s="5" t="n">
        <v>2024</v>
      </c>
      <c r="F729" s="5" t="n">
        <v>0.21</v>
      </c>
      <c r="G729" s="5" t="n">
        <v>7.095</v>
      </c>
      <c r="H729" s="5" t="n">
        <v>1.324</v>
      </c>
      <c r="I729" s="5" t="n">
        <v>6.247</v>
      </c>
      <c r="J729" s="5" t="n">
        <v>13.341</v>
      </c>
      <c r="K729" s="5" t="n">
        <v>0</v>
      </c>
      <c r="L729" s="5" t="n">
        <v>1</v>
      </c>
      <c r="M729" s="5" t="n">
        <v>10.26</v>
      </c>
      <c r="N729" s="5" t="n">
        <v>3.971</v>
      </c>
      <c r="O729" s="5" t="n">
        <v>6.312</v>
      </c>
      <c r="P729" s="5" t="n">
        <v>16.572</v>
      </c>
      <c r="Q729" s="5" t="n">
        <v>0</v>
      </c>
      <c r="R729" s="5" t="n">
        <v>1</v>
      </c>
      <c r="S729" s="5" t="n">
        <v>13.713</v>
      </c>
      <c r="T729" s="5" t="n">
        <v>7.942</v>
      </c>
      <c r="U729" s="5" t="n">
        <v>0.796</v>
      </c>
      <c r="V729" s="5" t="n">
        <v>17.067</v>
      </c>
      <c r="W729" s="5" t="n">
        <v>0.21</v>
      </c>
      <c r="X729" s="5" t="n">
        <v>1</v>
      </c>
      <c r="Y729" s="5" t="n">
        <v>13.578</v>
      </c>
      <c r="Z729" s="5" t="n">
        <v>1.714</v>
      </c>
      <c r="AA729" s="5" t="n">
        <v>4.38</v>
      </c>
      <c r="AB729" s="5" t="n">
        <v>17.958</v>
      </c>
      <c r="AC729" s="5" t="n">
        <v>0</v>
      </c>
      <c r="AD729" s="5" t="n">
        <v>1</v>
      </c>
      <c r="AE729" s="5" t="n">
        <v>13.578</v>
      </c>
      <c r="AF729" s="5" t="n">
        <v>2.974</v>
      </c>
      <c r="AG729" s="5" t="n">
        <v>4.38</v>
      </c>
      <c r="AH729" s="5" t="n">
        <v>17.958</v>
      </c>
      <c r="AI729" s="5" t="n">
        <v>0</v>
      </c>
      <c r="AJ729" s="5" t="n">
        <v>1</v>
      </c>
      <c r="AK729" s="5" t="n">
        <v>20.49</v>
      </c>
      <c r="AL729" s="5" t="n">
        <v>10.422</v>
      </c>
      <c r="AM729" s="5" t="n">
        <v>1.357</v>
      </c>
      <c r="AN729" s="5" t="n">
        <v>26.434</v>
      </c>
      <c r="AO729" s="5" t="n">
        <v>0.21</v>
      </c>
      <c r="AP729" s="5" t="n">
        <v>1</v>
      </c>
      <c r="AQ729" s="5" t="n">
        <v>0.724</v>
      </c>
      <c r="AR729" s="5" t="n">
        <v>0.132</v>
      </c>
      <c r="AS729" s="5" t="n">
        <v>0.6870000000000001</v>
      </c>
      <c r="AT729" s="5" t="n">
        <v>1.708</v>
      </c>
      <c r="AU729" s="5" t="n">
        <v>0.21</v>
      </c>
      <c r="AV729" s="5" t="n">
        <v>1</v>
      </c>
      <c r="AW729" s="5" t="n">
        <v>0.75</v>
      </c>
      <c r="AX729" s="5" t="n">
        <v>0.132</v>
      </c>
      <c r="AY729" s="5" t="n">
        <v>0.5659999999999999</v>
      </c>
      <c r="AZ729" s="5" t="n">
        <v>1.592</v>
      </c>
      <c r="BA729" s="5" t="n">
        <v>0.21</v>
      </c>
      <c r="BB729" s="5" t="n">
        <v>1</v>
      </c>
      <c r="BC729" s="5" t="n">
        <v>0.513</v>
      </c>
      <c r="BD729" s="5" t="n">
        <v>0.132</v>
      </c>
      <c r="BE729" s="5" t="n">
        <v>0.334</v>
      </c>
      <c r="BF729" s="5" t="n">
        <v>1.025</v>
      </c>
      <c r="BG729" s="5" t="n">
        <v>0.21</v>
      </c>
      <c r="BH729" s="5" t="n">
        <v>1</v>
      </c>
      <c r="BI729" s="5" t="n">
        <v>0.591</v>
      </c>
      <c r="BJ729" s="5" t="n">
        <v>0.132</v>
      </c>
      <c r="BK729" s="5" t="n">
        <v>0.279</v>
      </c>
      <c r="BL729" s="5" t="n">
        <v>1.053</v>
      </c>
      <c r="BM729" s="5" t="n">
        <v>0.21</v>
      </c>
      <c r="BN729" s="5" t="n">
        <v>1</v>
      </c>
      <c r="BO729" s="5" t="n">
        <v>0</v>
      </c>
      <c r="BP729" s="5" t="n">
        <v>0.01</v>
      </c>
      <c r="BQ729" s="5" t="n">
        <v>0.116</v>
      </c>
      <c r="BR729" s="5" t="n">
        <v>0</v>
      </c>
      <c r="BS729" s="5" t="n">
        <v>1</v>
      </c>
      <c r="BT729" s="5" t="n">
        <v>0</v>
      </c>
      <c r="BU729" s="5" t="n">
        <v>0.032</v>
      </c>
      <c r="BV729" s="5" t="n">
        <v>0.262</v>
      </c>
      <c r="BW729" s="5" t="n">
        <v>0.21</v>
      </c>
      <c r="BX729" s="5" t="n">
        <v>1</v>
      </c>
      <c r="BY729" s="5" t="n">
        <v>13.646</v>
      </c>
      <c r="BZ729" s="5" t="n">
        <v>0</v>
      </c>
      <c r="CA729" s="5" t="n">
        <v>13.646</v>
      </c>
      <c r="CB729" s="5" t="n">
        <v>0</v>
      </c>
      <c r="CC729" s="5" t="n">
        <v>82.58799999999999</v>
      </c>
      <c r="CD729" s="5" t="n">
        <v>7.95</v>
      </c>
      <c r="CE729" s="5" t="n">
        <v>82.75700000000001</v>
      </c>
      <c r="CF729" s="5" t="n">
        <v>200.067</v>
      </c>
      <c r="CG729" s="5" t="n">
        <v>0.21</v>
      </c>
      <c r="CH729" s="5" t="n">
        <v>1</v>
      </c>
      <c r="CI729" s="5" t="n">
        <v>0</v>
      </c>
      <c r="CJ729" s="5" t="n">
        <v>0</v>
      </c>
      <c r="CK729" s="5" t="n">
        <v>0</v>
      </c>
      <c r="CL729" s="5" t="n">
        <v>0</v>
      </c>
      <c r="CM729" s="5" t="n">
        <v>0.179</v>
      </c>
      <c r="CN729" s="5" t="n">
        <v>0</v>
      </c>
      <c r="CO729" s="5" t="n">
        <v>0</v>
      </c>
      <c r="CP729" s="5" t="n">
        <v>0</v>
      </c>
      <c r="CQ729" s="5" t="n">
        <v>1.387</v>
      </c>
      <c r="CR729" s="5" t="n">
        <v>0</v>
      </c>
      <c r="CS729" s="5" t="n">
        <v>5.529</v>
      </c>
      <c r="CT729" s="5" t="n">
        <v>5.771</v>
      </c>
      <c r="CU729" s="5" t="n">
        <v>9.494999999999999</v>
      </c>
    </row>
    <row r="730">
      <c r="A730" s="5" t="inlineStr">
        <is>
          <t>LKA2021</t>
        </is>
      </c>
      <c r="B730" s="5" t="inlineStr">
        <is>
          <t>LKA</t>
        </is>
      </c>
      <c r="C730" s="5" t="inlineStr">
        <is>
          <t>LKA</t>
        </is>
      </c>
      <c r="D730" s="5" t="inlineStr">
        <is>
          <t>Sri Lanka</t>
        </is>
      </c>
      <c r="E730" s="5" t="n">
        <v>2021</v>
      </c>
      <c r="F730" s="5" t="n">
        <v>0.08</v>
      </c>
      <c r="G730" s="5" t="n">
        <v>4.606</v>
      </c>
      <c r="H730" s="5" t="n">
        <v>1.116</v>
      </c>
      <c r="I730" s="5" t="n">
        <v>0</v>
      </c>
      <c r="J730" s="5" t="n">
        <v>4.606</v>
      </c>
      <c r="K730" s="5" t="n">
        <v>0</v>
      </c>
      <c r="L730" s="5" t="n">
        <v>1</v>
      </c>
      <c r="M730" s="5" t="n">
        <v>7.724</v>
      </c>
      <c r="N730" s="5" t="n">
        <v>3.348</v>
      </c>
      <c r="O730" s="5" t="n">
        <v>0</v>
      </c>
      <c r="P730" s="5" t="n">
        <v>7.724</v>
      </c>
      <c r="Q730" s="5" t="n">
        <v>0</v>
      </c>
      <c r="R730" s="5" t="n">
        <v>1</v>
      </c>
      <c r="S730" s="5" t="n">
        <v>10.187</v>
      </c>
      <c r="T730" s="5" t="n">
        <v>6.697</v>
      </c>
      <c r="U730" s="5" t="n">
        <v>0</v>
      </c>
      <c r="V730" s="5" t="n">
        <v>11.001</v>
      </c>
      <c r="W730" s="5" t="n">
        <v>0.08</v>
      </c>
      <c r="X730" s="5" t="n">
        <v>1</v>
      </c>
      <c r="Y730" s="5" t="n">
        <v>4.783</v>
      </c>
      <c r="Z730" s="5" t="n">
        <v>0.5590000000000001</v>
      </c>
      <c r="AA730" s="5" t="n">
        <v>0</v>
      </c>
      <c r="AB730" s="5" t="n">
        <v>4.783</v>
      </c>
      <c r="AC730" s="5" t="n">
        <v>0</v>
      </c>
      <c r="AD730" s="5" t="n">
        <v>1</v>
      </c>
      <c r="AE730" s="5" t="n">
        <v>5.926</v>
      </c>
      <c r="AF730" s="5" t="n">
        <v>1.225</v>
      </c>
      <c r="AG730" s="5" t="n">
        <v>0</v>
      </c>
      <c r="AH730" s="5" t="n">
        <v>5.926</v>
      </c>
      <c r="AI730" s="5" t="n">
        <v>0</v>
      </c>
      <c r="AJ730" s="5" t="n">
        <v>1</v>
      </c>
      <c r="AK730" s="5" t="n">
        <v>12.786</v>
      </c>
      <c r="AL730" s="5" t="n">
        <v>6.372</v>
      </c>
      <c r="AM730" s="5" t="n">
        <v>0</v>
      </c>
      <c r="AN730" s="5" t="n">
        <v>13.809</v>
      </c>
      <c r="AO730" s="5" t="n">
        <v>0.08</v>
      </c>
      <c r="AP730" s="5" t="n">
        <v>1</v>
      </c>
      <c r="AQ730" s="5" t="n">
        <v>0.621</v>
      </c>
      <c r="AR730" s="5" t="n">
        <v>0.114</v>
      </c>
      <c r="AS730" s="5" t="n">
        <v>0.137</v>
      </c>
      <c r="AT730" s="5" t="n">
        <v>0.758</v>
      </c>
      <c r="AU730" s="5" t="n">
        <v>0</v>
      </c>
      <c r="AV730" s="5" t="n">
        <v>1</v>
      </c>
      <c r="AW730" s="5" t="n">
        <v>0.593</v>
      </c>
      <c r="AX730" s="5" t="n">
        <v>0.114</v>
      </c>
      <c r="AY730" s="5" t="n">
        <v>0.022</v>
      </c>
      <c r="AZ730" s="5" t="n">
        <v>0.615</v>
      </c>
      <c r="BA730" s="5" t="n">
        <v>0</v>
      </c>
      <c r="BB730" s="5" t="n">
        <v>1</v>
      </c>
      <c r="BC730" s="5" t="n">
        <v>0.44</v>
      </c>
      <c r="BD730" s="5" t="n">
        <v>0.114</v>
      </c>
      <c r="BE730" s="5" t="n">
        <v>0</v>
      </c>
      <c r="BF730" s="5" t="n">
        <v>0.475</v>
      </c>
      <c r="BG730" s="5" t="n">
        <v>0.08</v>
      </c>
      <c r="BH730" s="5" t="n">
        <v>1</v>
      </c>
      <c r="BI730" s="5" t="n">
        <v>0.5600000000000001</v>
      </c>
      <c r="BJ730" s="5" t="n">
        <v>0.114</v>
      </c>
      <c r="BK730" s="5" t="n">
        <v>-0.208</v>
      </c>
      <c r="BL730" s="5" t="n">
        <v>0.352</v>
      </c>
      <c r="BM730" s="5" t="n">
        <v>0</v>
      </c>
      <c r="BN730" s="5" t="n">
        <v>1</v>
      </c>
      <c r="BO730" s="5" t="n">
        <v>0</v>
      </c>
      <c r="BP730" s="5" t="n">
        <v>-0.03</v>
      </c>
      <c r="BQ730" s="5" t="n">
        <v>0.074</v>
      </c>
      <c r="BR730" s="5" t="n">
        <v>0</v>
      </c>
      <c r="BS730" s="5" t="n">
        <v>0.833</v>
      </c>
      <c r="BT730" s="5" t="n">
        <v>0</v>
      </c>
      <c r="BU730" s="5" t="n">
        <v>-0.03</v>
      </c>
      <c r="BV730" s="5" t="n">
        <v>0.075</v>
      </c>
      <c r="BW730" s="5" t="n">
        <v>0</v>
      </c>
      <c r="BX730" s="5" t="n">
        <v>0.833</v>
      </c>
      <c r="BY730" s="5" t="n">
        <v>11.787</v>
      </c>
      <c r="BZ730" s="5" t="n">
        <v>0</v>
      </c>
      <c r="CA730" s="5" t="n">
        <v>11.787</v>
      </c>
      <c r="CB730" s="5" t="n">
        <v>0</v>
      </c>
      <c r="CC730" s="5" t="n">
        <v>81.69499999999999</v>
      </c>
      <c r="CD730" s="5" t="n">
        <v>7.95</v>
      </c>
      <c r="CE730" s="5" t="n">
        <v>-15.969</v>
      </c>
      <c r="CF730" s="5" t="n">
        <v>70.985</v>
      </c>
      <c r="CG730" s="5" t="n">
        <v>0.08</v>
      </c>
      <c r="CH730" s="5" t="n">
        <v>1</v>
      </c>
      <c r="CI730" s="5" t="n">
        <v>0</v>
      </c>
      <c r="CJ730" s="5" t="n">
        <v>0</v>
      </c>
      <c r="CK730" s="5" t="n">
        <v>0</v>
      </c>
      <c r="CL730" s="5" t="n">
        <v>0</v>
      </c>
      <c r="CM730" s="5" t="n">
        <v>0</v>
      </c>
      <c r="CN730" s="5" t="n">
        <v>0</v>
      </c>
      <c r="CO730" s="5" t="n">
        <v>0</v>
      </c>
      <c r="CP730" s="5" t="n">
        <v>0.048</v>
      </c>
      <c r="CQ730" s="5" t="n">
        <v>1.198</v>
      </c>
      <c r="CR730" s="5" t="n">
        <v>0</v>
      </c>
      <c r="CS730" s="5" t="n">
        <v>4.776</v>
      </c>
      <c r="CT730" s="5" t="n">
        <v>3.604</v>
      </c>
      <c r="CU730" s="5" t="n">
        <v>16.843</v>
      </c>
    </row>
    <row r="731">
      <c r="A731" s="5" t="inlineStr">
        <is>
          <t>LKA2022</t>
        </is>
      </c>
      <c r="B731" s="5" t="inlineStr">
        <is>
          <t>LKA</t>
        </is>
      </c>
      <c r="C731" s="5" t="inlineStr">
        <is>
          <t>LKA</t>
        </is>
      </c>
      <c r="D731" s="5" t="inlineStr">
        <is>
          <t>Sri Lanka</t>
        </is>
      </c>
      <c r="E731" s="5" t="n">
        <v>2022</v>
      </c>
      <c r="F731" s="5" t="n">
        <v>0.08</v>
      </c>
      <c r="G731" s="5" t="n">
        <v>8.781000000000001</v>
      </c>
      <c r="H731" s="5" t="n">
        <v>1.234</v>
      </c>
      <c r="I731" s="5" t="n">
        <v>0</v>
      </c>
      <c r="J731" s="5" t="n">
        <v>8.781000000000001</v>
      </c>
      <c r="K731" s="5" t="n">
        <v>0</v>
      </c>
      <c r="L731" s="5" t="n">
        <v>1</v>
      </c>
      <c r="M731" s="5" t="n">
        <v>9.775</v>
      </c>
      <c r="N731" s="5" t="n">
        <v>3.702</v>
      </c>
      <c r="O731" s="5" t="n">
        <v>0</v>
      </c>
      <c r="P731" s="5" t="n">
        <v>9.775</v>
      </c>
      <c r="Q731" s="5" t="n">
        <v>0</v>
      </c>
      <c r="R731" s="5" t="n">
        <v>1</v>
      </c>
      <c r="S731" s="5" t="n">
        <v>14.95</v>
      </c>
      <c r="T731" s="5" t="n">
        <v>7.404</v>
      </c>
      <c r="U731" s="5" t="n">
        <v>0.089</v>
      </c>
      <c r="V731" s="5" t="n">
        <v>16.147</v>
      </c>
      <c r="W731" s="5" t="n">
        <v>0.08</v>
      </c>
      <c r="X731" s="5" t="n">
        <v>1</v>
      </c>
      <c r="Y731" s="5" t="n">
        <v>5.165</v>
      </c>
      <c r="Z731" s="5" t="n">
        <v>0.603</v>
      </c>
      <c r="AA731" s="5" t="n">
        <v>0</v>
      </c>
      <c r="AB731" s="5" t="n">
        <v>5.165</v>
      </c>
      <c r="AC731" s="5" t="n">
        <v>0</v>
      </c>
      <c r="AD731" s="5" t="n">
        <v>1</v>
      </c>
      <c r="AE731" s="5" t="n">
        <v>6.4</v>
      </c>
      <c r="AF731" s="5" t="n">
        <v>1.323</v>
      </c>
      <c r="AG731" s="5" t="n">
        <v>0</v>
      </c>
      <c r="AH731" s="5" t="n">
        <v>6.4</v>
      </c>
      <c r="AI731" s="5" t="n">
        <v>0</v>
      </c>
      <c r="AJ731" s="5" t="n">
        <v>1</v>
      </c>
      <c r="AK731" s="5" t="n">
        <v>13.808</v>
      </c>
      <c r="AL731" s="5" t="n">
        <v>6.881</v>
      </c>
      <c r="AM731" s="5" t="n">
        <v>0.082</v>
      </c>
      <c r="AN731" s="5" t="n">
        <v>14.912</v>
      </c>
      <c r="AO731" s="5" t="n">
        <v>0.08</v>
      </c>
      <c r="AP731" s="5" t="n">
        <v>1</v>
      </c>
      <c r="AQ731" s="5" t="n">
        <v>0.847</v>
      </c>
      <c r="AR731" s="5" t="n">
        <v>0.123</v>
      </c>
      <c r="AS731" s="5" t="n">
        <v>0.313</v>
      </c>
      <c r="AT731" s="5" t="n">
        <v>1.16</v>
      </c>
      <c r="AU731" s="5" t="n">
        <v>0</v>
      </c>
      <c r="AV731" s="5" t="n">
        <v>1</v>
      </c>
      <c r="AW731" s="5" t="n">
        <v>0.947</v>
      </c>
      <c r="AX731" s="5" t="n">
        <v>0.123</v>
      </c>
      <c r="AY731" s="5" t="n">
        <v>0.149</v>
      </c>
      <c r="AZ731" s="5" t="n">
        <v>1.096</v>
      </c>
      <c r="BA731" s="5" t="n">
        <v>0</v>
      </c>
      <c r="BB731" s="5" t="n">
        <v>1</v>
      </c>
      <c r="BC731" s="5" t="n">
        <v>0.589</v>
      </c>
      <c r="BD731" s="5" t="n">
        <v>0.123</v>
      </c>
      <c r="BE731" s="5" t="n">
        <v>0.003</v>
      </c>
      <c r="BF731" s="5" t="n">
        <v>0.636</v>
      </c>
      <c r="BG731" s="5" t="n">
        <v>0.08</v>
      </c>
      <c r="BH731" s="5" t="n">
        <v>1</v>
      </c>
      <c r="BI731" s="5" t="n">
        <v>0.6889999999999999</v>
      </c>
      <c r="BJ731" s="5" t="n">
        <v>0.123</v>
      </c>
      <c r="BK731" s="5" t="n">
        <v>-0.095</v>
      </c>
      <c r="BL731" s="5" t="n">
        <v>0.594</v>
      </c>
      <c r="BM731" s="5" t="n">
        <v>0</v>
      </c>
      <c r="BN731" s="5" t="n">
        <v>1</v>
      </c>
      <c r="BO731" s="5" t="n">
        <v>0</v>
      </c>
      <c r="BP731" s="5" t="n">
        <v>-0.099</v>
      </c>
      <c r="BQ731" s="5" t="n">
        <v>0.06900000000000001</v>
      </c>
      <c r="BR731" s="5" t="n">
        <v>0</v>
      </c>
      <c r="BS731" s="5" t="n">
        <v>0.833</v>
      </c>
      <c r="BT731" s="5" t="n">
        <v>0</v>
      </c>
      <c r="BU731" s="5" t="n">
        <v>-0.099</v>
      </c>
      <c r="BV731" s="5" t="n">
        <v>0.075</v>
      </c>
      <c r="BW731" s="5" t="n">
        <v>0</v>
      </c>
      <c r="BX731" s="5" t="n">
        <v>0.833</v>
      </c>
      <c r="BY731" s="5" t="n">
        <v>12.729</v>
      </c>
      <c r="BZ731" s="5" t="n">
        <v>0</v>
      </c>
      <c r="CA731" s="5" t="n">
        <v>12.729</v>
      </c>
      <c r="CB731" s="5" t="n">
        <v>0</v>
      </c>
      <c r="CC731" s="5" t="n">
        <v>102.477</v>
      </c>
      <c r="CD731" s="5" t="n">
        <v>7.95</v>
      </c>
      <c r="CE731" s="5" t="n">
        <v>30.002</v>
      </c>
      <c r="CF731" s="5" t="n">
        <v>143.077</v>
      </c>
      <c r="CG731" s="5" t="n">
        <v>0.08</v>
      </c>
      <c r="CH731" s="5" t="n">
        <v>1</v>
      </c>
      <c r="CI731" s="5" t="n">
        <v>0</v>
      </c>
      <c r="CJ731" s="5" t="n">
        <v>0</v>
      </c>
      <c r="CK731" s="5" t="n">
        <v>0</v>
      </c>
      <c r="CL731" s="5" t="n">
        <v>0</v>
      </c>
      <c r="CM731" s="5" t="n">
        <v>0</v>
      </c>
      <c r="CN731" s="5" t="n">
        <v>0</v>
      </c>
      <c r="CO731" s="5" t="n">
        <v>0</v>
      </c>
      <c r="CP731" s="5" t="n">
        <v>0.001</v>
      </c>
      <c r="CQ731" s="5" t="n">
        <v>1.294</v>
      </c>
      <c r="CR731" s="5" t="n">
        <v>0</v>
      </c>
      <c r="CS731" s="5" t="n">
        <v>5.158</v>
      </c>
      <c r="CT731" s="5" t="n">
        <v>7.554</v>
      </c>
      <c r="CU731" s="5" t="n">
        <v>30.149</v>
      </c>
    </row>
    <row r="732">
      <c r="A732" s="5" t="inlineStr">
        <is>
          <t>LKA2023</t>
        </is>
      </c>
      <c r="B732" s="5" t="inlineStr">
        <is>
          <t>LKA</t>
        </is>
      </c>
      <c r="C732" s="5" t="inlineStr">
        <is>
          <t>LKA</t>
        </is>
      </c>
      <c r="D732" s="5" t="inlineStr">
        <is>
          <t>Sri Lanka</t>
        </is>
      </c>
      <c r="E732" s="5" t="n">
        <v>2023</v>
      </c>
      <c r="F732" s="5" t="n">
        <v>0.08</v>
      </c>
      <c r="G732" s="5" t="n">
        <v>5.641</v>
      </c>
      <c r="H732" s="5" t="n">
        <v>1.264</v>
      </c>
      <c r="I732" s="5" t="n">
        <v>0</v>
      </c>
      <c r="J732" s="5" t="n">
        <v>5.641</v>
      </c>
      <c r="K732" s="5" t="n">
        <v>0</v>
      </c>
      <c r="L732" s="5" t="n">
        <v>1</v>
      </c>
      <c r="M732" s="5" t="n">
        <v>7.729</v>
      </c>
      <c r="N732" s="5" t="n">
        <v>3.791</v>
      </c>
      <c r="O732" s="5" t="n">
        <v>0</v>
      </c>
      <c r="P732" s="5" t="n">
        <v>7.729</v>
      </c>
      <c r="Q732" s="5" t="n">
        <v>0</v>
      </c>
      <c r="R732" s="5" t="n">
        <v>1</v>
      </c>
      <c r="S732" s="5" t="n">
        <v>11.96</v>
      </c>
      <c r="T732" s="5" t="n">
        <v>7.582</v>
      </c>
      <c r="U732" s="5" t="n">
        <v>0.106</v>
      </c>
      <c r="V732" s="5" t="n">
        <v>12.916</v>
      </c>
      <c r="W732" s="5" t="n">
        <v>0.08</v>
      </c>
      <c r="X732" s="5" t="n">
        <v>1</v>
      </c>
      <c r="Y732" s="5" t="n">
        <v>5.378</v>
      </c>
      <c r="Z732" s="5" t="n">
        <v>0.628</v>
      </c>
      <c r="AA732" s="5" t="n">
        <v>0</v>
      </c>
      <c r="AB732" s="5" t="n">
        <v>5.378</v>
      </c>
      <c r="AC732" s="5" t="n">
        <v>0</v>
      </c>
      <c r="AD732" s="5" t="n">
        <v>1</v>
      </c>
      <c r="AE732" s="5" t="n">
        <v>6.664</v>
      </c>
      <c r="AF732" s="5" t="n">
        <v>1.378</v>
      </c>
      <c r="AG732" s="5" t="n">
        <v>0</v>
      </c>
      <c r="AH732" s="5" t="n">
        <v>6.664</v>
      </c>
      <c r="AI732" s="5" t="n">
        <v>0</v>
      </c>
      <c r="AJ732" s="5" t="n">
        <v>1</v>
      </c>
      <c r="AK732" s="5" t="n">
        <v>14.378</v>
      </c>
      <c r="AL732" s="5" t="n">
        <v>7.165</v>
      </c>
      <c r="AM732" s="5" t="n">
        <v>0.127</v>
      </c>
      <c r="AN732" s="5" t="n">
        <v>15.528</v>
      </c>
      <c r="AO732" s="5" t="n">
        <v>0.08</v>
      </c>
      <c r="AP732" s="5" t="n">
        <v>1</v>
      </c>
      <c r="AQ732" s="5" t="n">
        <v>0.749</v>
      </c>
      <c r="AR732" s="5" t="n">
        <v>0.129</v>
      </c>
      <c r="AS732" s="5" t="n">
        <v>0.409</v>
      </c>
      <c r="AT732" s="5" t="n">
        <v>1.158</v>
      </c>
      <c r="AU732" s="5" t="n">
        <v>0</v>
      </c>
      <c r="AV732" s="5" t="n">
        <v>1</v>
      </c>
      <c r="AW732" s="5" t="n">
        <v>0.783</v>
      </c>
      <c r="AX732" s="5" t="n">
        <v>0.129</v>
      </c>
      <c r="AY732" s="5" t="n">
        <v>0.355</v>
      </c>
      <c r="AZ732" s="5" t="n">
        <v>1.138</v>
      </c>
      <c r="BA732" s="5" t="n">
        <v>0</v>
      </c>
      <c r="BB732" s="5" t="n">
        <v>1</v>
      </c>
      <c r="BC732" s="5" t="n">
        <v>0.527</v>
      </c>
      <c r="BD732" s="5" t="n">
        <v>0.129</v>
      </c>
      <c r="BE732" s="5" t="n">
        <v>0.005</v>
      </c>
      <c r="BF732" s="5" t="n">
        <v>0.57</v>
      </c>
      <c r="BG732" s="5" t="n">
        <v>0.08</v>
      </c>
      <c r="BH732" s="5" t="n">
        <v>1</v>
      </c>
      <c r="BI732" s="5" t="n">
        <v>0.64</v>
      </c>
      <c r="BJ732" s="5" t="n">
        <v>0.129</v>
      </c>
      <c r="BK732" s="5" t="n">
        <v>0.168</v>
      </c>
      <c r="BL732" s="5" t="n">
        <v>0.8080000000000001</v>
      </c>
      <c r="BM732" s="5" t="n">
        <v>0</v>
      </c>
      <c r="BN732" s="5" t="n">
        <v>1</v>
      </c>
      <c r="BO732" s="5" t="n">
        <v>0</v>
      </c>
      <c r="BP732" s="5" t="n">
        <v>-0.042</v>
      </c>
      <c r="BQ732" s="5" t="n">
        <v>0.068</v>
      </c>
      <c r="BR732" s="5" t="n">
        <v>0</v>
      </c>
      <c r="BS732" s="5" t="n">
        <v>0.833</v>
      </c>
      <c r="BT732" s="5" t="n">
        <v>0</v>
      </c>
      <c r="BU732" s="5" t="n">
        <v>-0.042</v>
      </c>
      <c r="BV732" s="5" t="n">
        <v>0.074</v>
      </c>
      <c r="BW732" s="5" t="n">
        <v>0</v>
      </c>
      <c r="BX732" s="5" t="n">
        <v>0.833</v>
      </c>
      <c r="BY732" s="5" t="n">
        <v>13.254</v>
      </c>
      <c r="BZ732" s="5" t="n">
        <v>0</v>
      </c>
      <c r="CA732" s="5" t="n">
        <v>13.254</v>
      </c>
      <c r="CB732" s="5" t="n">
        <v>0</v>
      </c>
      <c r="CC732" s="5" t="n">
        <v>87.07899999999999</v>
      </c>
      <c r="CD732" s="5" t="n">
        <v>7.95</v>
      </c>
      <c r="CE732" s="5" t="n">
        <v>15.299</v>
      </c>
      <c r="CF732" s="5" t="n">
        <v>110.568</v>
      </c>
      <c r="CG732" s="5" t="n">
        <v>0.08</v>
      </c>
      <c r="CH732" s="5" t="n">
        <v>1</v>
      </c>
      <c r="CI732" s="5" t="n">
        <v>0</v>
      </c>
      <c r="CJ732" s="5" t="n">
        <v>0</v>
      </c>
      <c r="CK732" s="5" t="n">
        <v>0</v>
      </c>
      <c r="CL732" s="5" t="n">
        <v>0</v>
      </c>
      <c r="CM732" s="5" t="n">
        <v>0</v>
      </c>
      <c r="CN732" s="5" t="n">
        <v>0</v>
      </c>
      <c r="CO732" s="5" t="n">
        <v>0</v>
      </c>
      <c r="CP732" s="5" t="n">
        <v>0.034</v>
      </c>
      <c r="CQ732" s="5" t="n">
        <v>1.348</v>
      </c>
      <c r="CR732" s="5" t="n">
        <v>0</v>
      </c>
      <c r="CS732" s="5" t="n">
        <v>5.37</v>
      </c>
      <c r="CT732" s="5" t="n">
        <v>4.484</v>
      </c>
      <c r="CU732" s="5" t="n">
        <v>12.392</v>
      </c>
    </row>
    <row r="733">
      <c r="A733" s="5" t="inlineStr">
        <is>
          <t>LKA2024</t>
        </is>
      </c>
      <c r="B733" s="5" t="inlineStr">
        <is>
          <t>LKA</t>
        </is>
      </c>
      <c r="C733" s="5" t="inlineStr">
        <is>
          <t>LKA</t>
        </is>
      </c>
      <c r="D733" s="5" t="inlineStr">
        <is>
          <t>Sri Lanka</t>
        </is>
      </c>
      <c r="E733" s="5" t="n">
        <v>2024</v>
      </c>
      <c r="F733" s="5" t="n">
        <v>0.08</v>
      </c>
      <c r="G733" s="5" t="n">
        <v>4.738</v>
      </c>
      <c r="H733" s="5" t="n">
        <v>1.301</v>
      </c>
      <c r="I733" s="5" t="n">
        <v>0</v>
      </c>
      <c r="J733" s="5" t="n">
        <v>4.738</v>
      </c>
      <c r="K733" s="5" t="n">
        <v>0</v>
      </c>
      <c r="L733" s="5" t="n">
        <v>1</v>
      </c>
      <c r="M733" s="5" t="n">
        <v>6.996</v>
      </c>
      <c r="N733" s="5" t="n">
        <v>3.903</v>
      </c>
      <c r="O733" s="5" t="n">
        <v>0</v>
      </c>
      <c r="P733" s="5" t="n">
        <v>6.996</v>
      </c>
      <c r="Q733" s="5" t="n">
        <v>0</v>
      </c>
      <c r="R733" s="5" t="n">
        <v>1</v>
      </c>
      <c r="S733" s="5" t="n">
        <v>11.243</v>
      </c>
      <c r="T733" s="5" t="n">
        <v>7.806</v>
      </c>
      <c r="U733" s="5" t="n">
        <v>0.123</v>
      </c>
      <c r="V733" s="5" t="n">
        <v>12.142</v>
      </c>
      <c r="W733" s="5" t="n">
        <v>0.08</v>
      </c>
      <c r="X733" s="5" t="n">
        <v>1</v>
      </c>
      <c r="Y733" s="5" t="n">
        <v>5.537</v>
      </c>
      <c r="Z733" s="5" t="n">
        <v>0.647</v>
      </c>
      <c r="AA733" s="5" t="n">
        <v>0</v>
      </c>
      <c r="AB733" s="5" t="n">
        <v>5.537</v>
      </c>
      <c r="AC733" s="5" t="n">
        <v>0</v>
      </c>
      <c r="AD733" s="5" t="n">
        <v>1</v>
      </c>
      <c r="AE733" s="5" t="n">
        <v>6.861</v>
      </c>
      <c r="AF733" s="5" t="n">
        <v>1.419</v>
      </c>
      <c r="AG733" s="5" t="n">
        <v>0</v>
      </c>
      <c r="AH733" s="5" t="n">
        <v>6.861</v>
      </c>
      <c r="AI733" s="5" t="n">
        <v>0</v>
      </c>
      <c r="AJ733" s="5" t="n">
        <v>1</v>
      </c>
      <c r="AK733" s="5" t="n">
        <v>14.802</v>
      </c>
      <c r="AL733" s="5" t="n">
        <v>7.377</v>
      </c>
      <c r="AM733" s="5" t="n">
        <v>0.161</v>
      </c>
      <c r="AN733" s="5" t="n">
        <v>15.986</v>
      </c>
      <c r="AO733" s="5" t="n">
        <v>0.08</v>
      </c>
      <c r="AP733" s="5" t="n">
        <v>1</v>
      </c>
      <c r="AQ733" s="5" t="n">
        <v>0.72</v>
      </c>
      <c r="AR733" s="5" t="n">
        <v>0.132</v>
      </c>
      <c r="AS733" s="5" t="n">
        <v>0.463</v>
      </c>
      <c r="AT733" s="5" t="n">
        <v>1.183</v>
      </c>
      <c r="AU733" s="5" t="n">
        <v>0</v>
      </c>
      <c r="AV733" s="5" t="n">
        <v>1</v>
      </c>
      <c r="AW733" s="5" t="n">
        <v>0.734</v>
      </c>
      <c r="AX733" s="5" t="n">
        <v>0.132</v>
      </c>
      <c r="AY733" s="5" t="n">
        <v>0.393</v>
      </c>
      <c r="AZ733" s="5" t="n">
        <v>1.127</v>
      </c>
      <c r="BA733" s="5" t="n">
        <v>0</v>
      </c>
      <c r="BB733" s="5" t="n">
        <v>1</v>
      </c>
      <c r="BC733" s="5" t="n">
        <v>0.51</v>
      </c>
      <c r="BD733" s="5" t="n">
        <v>0.132</v>
      </c>
      <c r="BE733" s="5" t="n">
        <v>0.006</v>
      </c>
      <c r="BF733" s="5" t="n">
        <v>0.551</v>
      </c>
      <c r="BG733" s="5" t="n">
        <v>0.08</v>
      </c>
      <c r="BH733" s="5" t="n">
        <v>1</v>
      </c>
      <c r="BI733" s="5" t="n">
        <v>0.652</v>
      </c>
      <c r="BJ733" s="5" t="n">
        <v>0.132</v>
      </c>
      <c r="BK733" s="5" t="n">
        <v>-0.027</v>
      </c>
      <c r="BL733" s="5" t="n">
        <v>0.625</v>
      </c>
      <c r="BM733" s="5" t="n">
        <v>0</v>
      </c>
      <c r="BN733" s="5" t="n">
        <v>1</v>
      </c>
      <c r="BO733" s="5" t="n">
        <v>0</v>
      </c>
      <c r="BP733" s="5" t="n">
        <v>-0.044</v>
      </c>
      <c r="BQ733" s="5" t="n">
        <v>0.095</v>
      </c>
      <c r="BR733" s="5" t="n">
        <v>0</v>
      </c>
      <c r="BS733" s="5" t="n">
        <v>0.833</v>
      </c>
      <c r="BT733" s="5" t="n">
        <v>0</v>
      </c>
      <c r="BU733" s="5" t="n">
        <v>-0.044</v>
      </c>
      <c r="BV733" s="5" t="n">
        <v>0.094</v>
      </c>
      <c r="BW733" s="5" t="n">
        <v>0</v>
      </c>
      <c r="BX733" s="5" t="n">
        <v>0.833</v>
      </c>
      <c r="BY733" s="5" t="n">
        <v>13.646</v>
      </c>
      <c r="BZ733" s="5" t="n">
        <v>0</v>
      </c>
      <c r="CA733" s="5" t="n">
        <v>13.646</v>
      </c>
      <c r="CB733" s="5" t="n">
        <v>0</v>
      </c>
      <c r="CC733" s="5" t="n">
        <v>86.38500000000001</v>
      </c>
      <c r="CD733" s="5" t="n">
        <v>7.95</v>
      </c>
      <c r="CE733" s="5" t="n">
        <v>3.675</v>
      </c>
      <c r="CF733" s="5" t="n">
        <v>97.26600000000001</v>
      </c>
      <c r="CG733" s="5" t="n">
        <v>0.08</v>
      </c>
      <c r="CH733" s="5" t="n">
        <v>1</v>
      </c>
      <c r="CI733" s="5" t="n">
        <v>0</v>
      </c>
      <c r="CJ733" s="5" t="n">
        <v>0</v>
      </c>
      <c r="CK733" s="5" t="n">
        <v>0</v>
      </c>
      <c r="CL733" s="5" t="n">
        <v>0</v>
      </c>
      <c r="CM733" s="5" t="n">
        <v>0</v>
      </c>
      <c r="CN733" s="5" t="n">
        <v>0</v>
      </c>
      <c r="CO733" s="5" t="n">
        <v>0</v>
      </c>
      <c r="CP733" s="5" t="n">
        <v>0.034</v>
      </c>
      <c r="CQ733" s="5" t="n">
        <v>1.387</v>
      </c>
      <c r="CR733" s="5" t="n">
        <v>0</v>
      </c>
      <c r="CS733" s="5" t="n">
        <v>5.529</v>
      </c>
      <c r="CT733" s="5" t="n">
        <v>3.509</v>
      </c>
      <c r="CU733" s="5" t="n">
        <v>10.792</v>
      </c>
    </row>
    <row r="734">
      <c r="A734" s="5" t="inlineStr">
        <is>
          <t>KNA2021</t>
        </is>
      </c>
      <c r="B734" s="5" t="inlineStr">
        <is>
          <t>KNA</t>
        </is>
      </c>
      <c r="C734" s="5" t="inlineStr">
        <is>
          <t>KNA</t>
        </is>
      </c>
      <c r="D734" s="5" t="inlineStr">
        <is>
          <t>St. Kitts and Nevis</t>
        </is>
      </c>
      <c r="E734" s="5" t="n">
        <v>2021</v>
      </c>
      <c r="F734" s="5" t="n">
        <v>0.17</v>
      </c>
      <c r="G734" s="5" t="n">
        <v>5.897</v>
      </c>
      <c r="H734" s="5" t="n">
        <v>1.143</v>
      </c>
      <c r="I734" s="5" t="n">
        <v>0</v>
      </c>
      <c r="J734" s="5" t="n">
        <v>5.897</v>
      </c>
      <c r="K734" s="5" t="n">
        <v>0</v>
      </c>
      <c r="L734" s="5" t="n">
        <v>1</v>
      </c>
      <c r="M734" s="5" t="n">
        <v>7.964</v>
      </c>
      <c r="N734" s="5" t="n">
        <v>3.43</v>
      </c>
      <c r="O734" s="5" t="n">
        <v>0</v>
      </c>
      <c r="P734" s="5" t="n">
        <v>7.964</v>
      </c>
      <c r="Q734" s="5" t="n">
        <v>0</v>
      </c>
      <c r="R734" s="5" t="n">
        <v>1</v>
      </c>
      <c r="S734" s="5" t="n">
        <v>11.613</v>
      </c>
      <c r="T734" s="5" t="n">
        <v>6.86</v>
      </c>
      <c r="U734" s="5" t="n">
        <v>0</v>
      </c>
      <c r="V734" s="5" t="n">
        <v>13.588</v>
      </c>
      <c r="W734" s="5" t="n">
        <v>0.17</v>
      </c>
      <c r="X734" s="5" t="n">
        <v>1</v>
      </c>
      <c r="Y734" s="5" t="n">
        <v>17.127</v>
      </c>
      <c r="Z734" s="5" t="n">
        <v>2.304</v>
      </c>
      <c r="AA734" s="5" t="n">
        <v>0</v>
      </c>
      <c r="AB734" s="5" t="n">
        <v>17.127</v>
      </c>
      <c r="AC734" s="5" t="n">
        <v>0</v>
      </c>
      <c r="AD734" s="5" t="n">
        <v>1</v>
      </c>
      <c r="AE734" s="5" t="n">
        <v>18.27</v>
      </c>
      <c r="AF734" s="5" t="n">
        <v>4.278</v>
      </c>
      <c r="AG734" s="5" t="n">
        <v>0</v>
      </c>
      <c r="AH734" s="5" t="n">
        <v>18.27</v>
      </c>
      <c r="AI734" s="5" t="n">
        <v>0</v>
      </c>
      <c r="AJ734" s="5" t="n">
        <v>1</v>
      </c>
      <c r="AK734" s="5" t="n">
        <v>25.13</v>
      </c>
      <c r="AL734" s="5" t="n">
        <v>13.503</v>
      </c>
      <c r="AM734" s="5" t="n">
        <v>0</v>
      </c>
      <c r="AN734" s="5" t="n">
        <v>29.402</v>
      </c>
      <c r="AO734" s="5" t="n">
        <v>0.17</v>
      </c>
      <c r="AP734" s="5" t="n">
        <v>1</v>
      </c>
      <c r="AQ734" s="5" t="n">
        <v>0.649</v>
      </c>
      <c r="AR734" s="5" t="n">
        <v>0.114</v>
      </c>
      <c r="AS734" s="5" t="n">
        <v>0</v>
      </c>
      <c r="AT734" s="5" t="n">
        <v>0.759</v>
      </c>
      <c r="AU734" s="5" t="n">
        <v>0.17</v>
      </c>
      <c r="AV734" s="5" t="n">
        <v>1</v>
      </c>
      <c r="AW734" s="5" t="n">
        <v>0.577</v>
      </c>
      <c r="AX734" s="5" t="n">
        <v>0.114</v>
      </c>
      <c r="AY734" s="5" t="n">
        <v>0</v>
      </c>
      <c r="AZ734" s="5" t="n">
        <v>0.675</v>
      </c>
      <c r="BA734" s="5" t="n">
        <v>0.17</v>
      </c>
      <c r="BB734" s="5" t="n">
        <v>1</v>
      </c>
      <c r="BC734" s="5" t="n">
        <v>0.458</v>
      </c>
      <c r="BD734" s="5" t="n">
        <v>0.114</v>
      </c>
      <c r="BE734" s="5" t="n">
        <v>0</v>
      </c>
      <c r="BF734" s="5" t="n">
        <v>0.536</v>
      </c>
      <c r="BG734" s="5" t="n">
        <v>0.17</v>
      </c>
      <c r="BH734" s="5" t="n">
        <v>1</v>
      </c>
      <c r="BI734" s="5" t="n">
        <v>0.491</v>
      </c>
      <c r="BJ734" s="5" t="n">
        <v>0.114</v>
      </c>
      <c r="BK734" s="5" t="n">
        <v>0</v>
      </c>
      <c r="BL734" s="5" t="n">
        <v>0.575</v>
      </c>
      <c r="BM734" s="5" t="n">
        <v>0.17</v>
      </c>
      <c r="BN734" s="5" t="n">
        <v>1</v>
      </c>
      <c r="BO734" s="5" t="n">
        <v>0</v>
      </c>
      <c r="BP734" s="5" t="n">
        <v>0</v>
      </c>
      <c r="BQ734" s="5" t="n">
        <v>0</v>
      </c>
      <c r="BR734" s="5" t="n">
        <v>0</v>
      </c>
      <c r="BS734" s="5" t="n">
        <v>1</v>
      </c>
      <c r="BT734" s="5" t="n">
        <v>0</v>
      </c>
      <c r="BU734" s="5" t="n">
        <v>0</v>
      </c>
      <c r="BV734" s="5" t="n">
        <v>0</v>
      </c>
      <c r="BW734" s="5" t="n">
        <v>0.17</v>
      </c>
      <c r="BX734" s="5" t="n">
        <v>1</v>
      </c>
      <c r="BY734" s="5" t="n">
        <v>11.787</v>
      </c>
      <c r="BZ734" s="5" t="n">
        <v>0</v>
      </c>
      <c r="CA734" s="5" t="n">
        <v>11.787</v>
      </c>
      <c r="CB734" s="5" t="n">
        <v>0</v>
      </c>
      <c r="CC734" s="5" t="n">
        <v>78.125</v>
      </c>
      <c r="CD734" s="5" t="n">
        <v>7.95</v>
      </c>
      <c r="CE734" s="5" t="n">
        <v>0</v>
      </c>
      <c r="CF734" s="5" t="n">
        <v>91.40600000000001</v>
      </c>
      <c r="CG734" s="5" t="n">
        <v>0.17</v>
      </c>
      <c r="CH734" s="5" t="n">
        <v>1</v>
      </c>
      <c r="CI734" s="5" t="n">
        <v>0</v>
      </c>
      <c r="CJ734" s="5" t="n">
        <v>0</v>
      </c>
      <c r="CK734" s="5" t="n">
        <v>0</v>
      </c>
      <c r="CL734" s="5" t="n">
        <v>0</v>
      </c>
      <c r="CM734" s="5" t="n">
        <v>0</v>
      </c>
      <c r="CN734" s="5" t="n">
        <v>0</v>
      </c>
      <c r="CO734" s="5" t="n">
        <v>0</v>
      </c>
      <c r="CP734" s="5" t="n">
        <v>0</v>
      </c>
      <c r="CQ734" s="5" t="n">
        <v>1.198</v>
      </c>
      <c r="CR734" s="5" t="n">
        <v>0</v>
      </c>
      <c r="CS734" s="5" t="n">
        <v>4.776</v>
      </c>
      <c r="CT734" s="5" t="n">
        <v>4.753</v>
      </c>
      <c r="CU734" s="5" t="n">
        <v>15.983</v>
      </c>
    </row>
    <row r="735">
      <c r="A735" s="5" t="inlineStr">
        <is>
          <t>KNA2022</t>
        </is>
      </c>
      <c r="B735" s="5" t="inlineStr">
        <is>
          <t>KNA</t>
        </is>
      </c>
      <c r="C735" s="5" t="inlineStr">
        <is>
          <t>KNA</t>
        </is>
      </c>
      <c r="D735" s="5" t="inlineStr">
        <is>
          <t>St. Kitts and Nevis</t>
        </is>
      </c>
      <c r="E735" s="5" t="n">
        <v>2022</v>
      </c>
      <c r="F735" s="5" t="n">
        <v>0.17</v>
      </c>
      <c r="G735" s="5" t="n">
        <v>11.72</v>
      </c>
      <c r="H735" s="5" t="n">
        <v>1.235</v>
      </c>
      <c r="I735" s="5" t="n">
        <v>0</v>
      </c>
      <c r="J735" s="5" t="n">
        <v>11.72</v>
      </c>
      <c r="K735" s="5" t="n">
        <v>0</v>
      </c>
      <c r="L735" s="5" t="n">
        <v>1</v>
      </c>
      <c r="M735" s="5" t="n">
        <v>9.782999999999999</v>
      </c>
      <c r="N735" s="5" t="n">
        <v>3.704</v>
      </c>
      <c r="O735" s="5" t="n">
        <v>0</v>
      </c>
      <c r="P735" s="5" t="n">
        <v>9.782999999999999</v>
      </c>
      <c r="Q735" s="5" t="n">
        <v>0</v>
      </c>
      <c r="R735" s="5" t="n">
        <v>1</v>
      </c>
      <c r="S735" s="5" t="n">
        <v>17.893</v>
      </c>
      <c r="T735" s="5" t="n">
        <v>7.408</v>
      </c>
      <c r="U735" s="5" t="n">
        <v>0.225</v>
      </c>
      <c r="V735" s="5" t="n">
        <v>20.935</v>
      </c>
      <c r="W735" s="5" t="n">
        <v>0.17</v>
      </c>
      <c r="X735" s="5" t="n">
        <v>1</v>
      </c>
      <c r="Y735" s="5" t="n">
        <v>30.728</v>
      </c>
      <c r="Z735" s="5" t="n">
        <v>4.133</v>
      </c>
      <c r="AA735" s="5" t="n">
        <v>0</v>
      </c>
      <c r="AB735" s="5" t="n">
        <v>30.728</v>
      </c>
      <c r="AC735" s="5" t="n">
        <v>0</v>
      </c>
      <c r="AD735" s="5" t="n">
        <v>1</v>
      </c>
      <c r="AE735" s="5" t="n">
        <v>31.963</v>
      </c>
      <c r="AF735" s="5" t="n">
        <v>7.485</v>
      </c>
      <c r="AG735" s="5" t="n">
        <v>0</v>
      </c>
      <c r="AH735" s="5" t="n">
        <v>31.963</v>
      </c>
      <c r="AI735" s="5" t="n">
        <v>0</v>
      </c>
      <c r="AJ735" s="5" t="n">
        <v>1</v>
      </c>
      <c r="AK735" s="5" t="n">
        <v>39.371</v>
      </c>
      <c r="AL735" s="5" t="n">
        <v>21.155</v>
      </c>
      <c r="AM735" s="5" t="n">
        <v>0.495</v>
      </c>
      <c r="AN735" s="5" t="n">
        <v>46.064</v>
      </c>
      <c r="AO735" s="5" t="n">
        <v>0.17</v>
      </c>
      <c r="AP735" s="5" t="n">
        <v>1</v>
      </c>
      <c r="AQ735" s="5" t="n">
        <v>0.896</v>
      </c>
      <c r="AR735" s="5" t="n">
        <v>0.123</v>
      </c>
      <c r="AS735" s="5" t="n">
        <v>0.011</v>
      </c>
      <c r="AT735" s="5" t="n">
        <v>1.048</v>
      </c>
      <c r="AU735" s="5" t="n">
        <v>0.17</v>
      </c>
      <c r="AV735" s="5" t="n">
        <v>1</v>
      </c>
      <c r="AW735" s="5" t="n">
        <v>0.89</v>
      </c>
      <c r="AX735" s="5" t="n">
        <v>0.123</v>
      </c>
      <c r="AY735" s="5" t="n">
        <v>0.011</v>
      </c>
      <c r="AZ735" s="5" t="n">
        <v>1.041</v>
      </c>
      <c r="BA735" s="5" t="n">
        <v>0.17</v>
      </c>
      <c r="BB735" s="5" t="n">
        <v>1</v>
      </c>
      <c r="BC735" s="5" t="n">
        <v>0.62</v>
      </c>
      <c r="BD735" s="5" t="n">
        <v>0.123</v>
      </c>
      <c r="BE735" s="5" t="n">
        <v>0.008</v>
      </c>
      <c r="BF735" s="5" t="n">
        <v>0.726</v>
      </c>
      <c r="BG735" s="5" t="n">
        <v>0.17</v>
      </c>
      <c r="BH735" s="5" t="n">
        <v>1</v>
      </c>
      <c r="BI735" s="5" t="n">
        <v>0.608</v>
      </c>
      <c r="BJ735" s="5" t="n">
        <v>0.123</v>
      </c>
      <c r="BK735" s="5" t="n">
        <v>0.008</v>
      </c>
      <c r="BL735" s="5" t="n">
        <v>0.711</v>
      </c>
      <c r="BM735" s="5" t="n">
        <v>0.17</v>
      </c>
      <c r="BN735" s="5" t="n">
        <v>1</v>
      </c>
      <c r="BO735" s="5" t="n">
        <v>0</v>
      </c>
      <c r="BP735" s="5" t="n">
        <v>0</v>
      </c>
      <c r="BQ735" s="5" t="n">
        <v>0</v>
      </c>
      <c r="BR735" s="5" t="n">
        <v>0</v>
      </c>
      <c r="BS735" s="5" t="n">
        <v>1</v>
      </c>
      <c r="BT735" s="5" t="n">
        <v>0</v>
      </c>
      <c r="BU735" s="5" t="n">
        <v>0</v>
      </c>
      <c r="BV735" s="5" t="n">
        <v>0</v>
      </c>
      <c r="BW735" s="5" t="n">
        <v>0.17</v>
      </c>
      <c r="BX735" s="5" t="n">
        <v>1</v>
      </c>
      <c r="BY735" s="5" t="n">
        <v>12.729</v>
      </c>
      <c r="BZ735" s="5" t="n">
        <v>0</v>
      </c>
      <c r="CA735" s="5" t="n">
        <v>12.729</v>
      </c>
      <c r="CB735" s="5" t="n">
        <v>0</v>
      </c>
      <c r="CC735" s="5" t="n">
        <v>97.90000000000001</v>
      </c>
      <c r="CD735" s="5" t="n">
        <v>7.95</v>
      </c>
      <c r="CE735" s="5" t="n">
        <v>1.232</v>
      </c>
      <c r="CF735" s="5" t="n">
        <v>114.543</v>
      </c>
      <c r="CG735" s="5" t="n">
        <v>0.17</v>
      </c>
      <c r="CH735" s="5" t="n">
        <v>1</v>
      </c>
      <c r="CI735" s="5" t="n">
        <v>0</v>
      </c>
      <c r="CJ735" s="5" t="n">
        <v>0</v>
      </c>
      <c r="CK735" s="5" t="n">
        <v>0</v>
      </c>
      <c r="CL735" s="5" t="n">
        <v>0</v>
      </c>
      <c r="CM735" s="5" t="n">
        <v>0</v>
      </c>
      <c r="CN735" s="5" t="n">
        <v>0</v>
      </c>
      <c r="CO735" s="5" t="n">
        <v>0</v>
      </c>
      <c r="CP735" s="5" t="n">
        <v>0</v>
      </c>
      <c r="CQ735" s="5" t="n">
        <v>1.294</v>
      </c>
      <c r="CR735" s="5" t="n">
        <v>0</v>
      </c>
      <c r="CS735" s="5" t="n">
        <v>5.158</v>
      </c>
      <c r="CT735" s="5" t="n">
        <v>10.485</v>
      </c>
      <c r="CU735" s="5" t="n">
        <v>29.494</v>
      </c>
    </row>
    <row r="736">
      <c r="A736" s="5" t="inlineStr">
        <is>
          <t>KNA2023</t>
        </is>
      </c>
      <c r="B736" s="5" t="inlineStr">
        <is>
          <t>KNA</t>
        </is>
      </c>
      <c r="C736" s="5" t="inlineStr">
        <is>
          <t>KNA</t>
        </is>
      </c>
      <c r="D736" s="5" t="inlineStr">
        <is>
          <t>St. Kitts and Nevis</t>
        </is>
      </c>
      <c r="E736" s="5" t="n">
        <v>2023</v>
      </c>
      <c r="F736" s="5" t="n">
        <v>0.17</v>
      </c>
      <c r="G736" s="5" t="n">
        <v>6.147</v>
      </c>
      <c r="H736" s="5" t="n">
        <v>1.286</v>
      </c>
      <c r="I736" s="5" t="n">
        <v>0</v>
      </c>
      <c r="J736" s="5" t="n">
        <v>6.147</v>
      </c>
      <c r="K736" s="5" t="n">
        <v>0</v>
      </c>
      <c r="L736" s="5" t="n">
        <v>1</v>
      </c>
      <c r="M736" s="5" t="n">
        <v>7.886</v>
      </c>
      <c r="N736" s="5" t="n">
        <v>3.857</v>
      </c>
      <c r="O736" s="5" t="n">
        <v>0</v>
      </c>
      <c r="P736" s="5" t="n">
        <v>7.886</v>
      </c>
      <c r="Q736" s="5" t="n">
        <v>0</v>
      </c>
      <c r="R736" s="5" t="n">
        <v>1</v>
      </c>
      <c r="S736" s="5" t="n">
        <v>12.575</v>
      </c>
      <c r="T736" s="5" t="n">
        <v>7.714</v>
      </c>
      <c r="U736" s="5" t="n">
        <v>0.237</v>
      </c>
      <c r="V736" s="5" t="n">
        <v>14.713</v>
      </c>
      <c r="W736" s="5" t="n">
        <v>0.17</v>
      </c>
      <c r="X736" s="5" t="n">
        <v>1</v>
      </c>
      <c r="Y736" s="5" t="n">
        <v>12.478</v>
      </c>
      <c r="Z736" s="5" t="n">
        <v>1.678</v>
      </c>
      <c r="AA736" s="5" t="n">
        <v>0</v>
      </c>
      <c r="AB736" s="5" t="n">
        <v>12.478</v>
      </c>
      <c r="AC736" s="5" t="n">
        <v>0</v>
      </c>
      <c r="AD736" s="5" t="n">
        <v>1</v>
      </c>
      <c r="AE736" s="5" t="n">
        <v>13.763</v>
      </c>
      <c r="AF736" s="5" t="n">
        <v>3.223</v>
      </c>
      <c r="AG736" s="5" t="n">
        <v>0</v>
      </c>
      <c r="AH736" s="5" t="n">
        <v>13.763</v>
      </c>
      <c r="AI736" s="5" t="n">
        <v>0</v>
      </c>
      <c r="AJ736" s="5" t="n">
        <v>1</v>
      </c>
      <c r="AK736" s="5" t="n">
        <v>21.477</v>
      </c>
      <c r="AL736" s="5" t="n">
        <v>11.54</v>
      </c>
      <c r="AM736" s="5" t="n">
        <v>0.404</v>
      </c>
      <c r="AN736" s="5" t="n">
        <v>25.129</v>
      </c>
      <c r="AO736" s="5" t="n">
        <v>0.17</v>
      </c>
      <c r="AP736" s="5" t="n">
        <v>1</v>
      </c>
      <c r="AQ736" s="5" t="n">
        <v>0.791</v>
      </c>
      <c r="AR736" s="5" t="n">
        <v>0.129</v>
      </c>
      <c r="AS736" s="5" t="n">
        <v>0.015</v>
      </c>
      <c r="AT736" s="5" t="n">
        <v>0.925</v>
      </c>
      <c r="AU736" s="5" t="n">
        <v>0.17</v>
      </c>
      <c r="AV736" s="5" t="n">
        <v>1</v>
      </c>
      <c r="AW736" s="5" t="n">
        <v>0.618</v>
      </c>
      <c r="AX736" s="5" t="n">
        <v>0.129</v>
      </c>
      <c r="AY736" s="5" t="n">
        <v>0.012</v>
      </c>
      <c r="AZ736" s="5" t="n">
        <v>0.723</v>
      </c>
      <c r="BA736" s="5" t="n">
        <v>0.17</v>
      </c>
      <c r="BB736" s="5" t="n">
        <v>1</v>
      </c>
      <c r="BC736" s="5" t="n">
        <v>0.554</v>
      </c>
      <c r="BD736" s="5" t="n">
        <v>0.129</v>
      </c>
      <c r="BE736" s="5" t="n">
        <v>0.01</v>
      </c>
      <c r="BF736" s="5" t="n">
        <v>0.649</v>
      </c>
      <c r="BG736" s="5" t="n">
        <v>0.17</v>
      </c>
      <c r="BH736" s="5" t="n">
        <v>1</v>
      </c>
      <c r="BI736" s="5" t="n">
        <v>0.5570000000000001</v>
      </c>
      <c r="BJ736" s="5" t="n">
        <v>0.129</v>
      </c>
      <c r="BK736" s="5" t="n">
        <v>0.01</v>
      </c>
      <c r="BL736" s="5" t="n">
        <v>0.652</v>
      </c>
      <c r="BM736" s="5" t="n">
        <v>0.17</v>
      </c>
      <c r="BN736" s="5" t="n">
        <v>1</v>
      </c>
      <c r="BO736" s="5" t="n">
        <v>0</v>
      </c>
      <c r="BP736" s="5" t="n">
        <v>0</v>
      </c>
      <c r="BQ736" s="5" t="n">
        <v>0</v>
      </c>
      <c r="BR736" s="5" t="n">
        <v>0</v>
      </c>
      <c r="BS736" s="5" t="n">
        <v>1</v>
      </c>
      <c r="BT736" s="5" t="n">
        <v>0</v>
      </c>
      <c r="BU736" s="5" t="n">
        <v>0</v>
      </c>
      <c r="BV736" s="5" t="n">
        <v>0</v>
      </c>
      <c r="BW736" s="5" t="n">
        <v>0.17</v>
      </c>
      <c r="BX736" s="5" t="n">
        <v>1</v>
      </c>
      <c r="BY736" s="5" t="n">
        <v>13.254</v>
      </c>
      <c r="BZ736" s="5" t="n">
        <v>0</v>
      </c>
      <c r="CA736" s="5" t="n">
        <v>13.254</v>
      </c>
      <c r="CB736" s="5" t="n">
        <v>0</v>
      </c>
      <c r="CC736" s="5" t="n">
        <v>83.248</v>
      </c>
      <c r="CD736" s="5" t="n">
        <v>7.95</v>
      </c>
      <c r="CE736" s="5" t="n">
        <v>1.567</v>
      </c>
      <c r="CF736" s="5" t="n">
        <v>97.40000000000001</v>
      </c>
      <c r="CG736" s="5" t="n">
        <v>0.17</v>
      </c>
      <c r="CH736" s="5" t="n">
        <v>1</v>
      </c>
      <c r="CI736" s="5" t="n">
        <v>0</v>
      </c>
      <c r="CJ736" s="5" t="n">
        <v>0</v>
      </c>
      <c r="CK736" s="5" t="n">
        <v>0</v>
      </c>
      <c r="CL736" s="5" t="n">
        <v>0</v>
      </c>
      <c r="CM736" s="5" t="n">
        <v>0</v>
      </c>
      <c r="CN736" s="5" t="n">
        <v>0</v>
      </c>
      <c r="CO736" s="5" t="n">
        <v>0</v>
      </c>
      <c r="CP736" s="5" t="n">
        <v>0</v>
      </c>
      <c r="CQ736" s="5" t="n">
        <v>1.348</v>
      </c>
      <c r="CR736" s="5" t="n">
        <v>0</v>
      </c>
      <c r="CS736" s="5" t="n">
        <v>5.37</v>
      </c>
      <c r="CT736" s="5" t="n">
        <v>4.861</v>
      </c>
      <c r="CU736" s="5" t="n">
        <v>11.192</v>
      </c>
    </row>
    <row r="737">
      <c r="A737" s="5" t="inlineStr">
        <is>
          <t>KNA2024</t>
        </is>
      </c>
      <c r="B737" s="5" t="inlineStr">
        <is>
          <t>KNA</t>
        </is>
      </c>
      <c r="C737" s="5" t="inlineStr">
        <is>
          <t>KNA</t>
        </is>
      </c>
      <c r="D737" s="5" t="inlineStr">
        <is>
          <t>St. Kitts and Nevis</t>
        </is>
      </c>
      <c r="E737" s="5" t="n">
        <v>2024</v>
      </c>
      <c r="F737" s="5" t="n">
        <v>0.17</v>
      </c>
      <c r="G737" s="5" t="n">
        <v>5.575</v>
      </c>
      <c r="H737" s="5" t="n">
        <v>1.324</v>
      </c>
      <c r="I737" s="5" t="n">
        <v>0</v>
      </c>
      <c r="J737" s="5" t="n">
        <v>5.575</v>
      </c>
      <c r="K737" s="5" t="n">
        <v>0</v>
      </c>
      <c r="L737" s="5" t="n">
        <v>1</v>
      </c>
      <c r="M737" s="5" t="n">
        <v>7.124</v>
      </c>
      <c r="N737" s="5" t="n">
        <v>3.971</v>
      </c>
      <c r="O737" s="5" t="n">
        <v>0</v>
      </c>
      <c r="P737" s="5" t="n">
        <v>7.124</v>
      </c>
      <c r="Q737" s="5" t="n">
        <v>0</v>
      </c>
      <c r="R737" s="5" t="n">
        <v>1</v>
      </c>
      <c r="S737" s="5" t="n">
        <v>12.193</v>
      </c>
      <c r="T737" s="5" t="n">
        <v>7.942</v>
      </c>
      <c r="U737" s="5" t="n">
        <v>0.282</v>
      </c>
      <c r="V737" s="5" t="n">
        <v>14.266</v>
      </c>
      <c r="W737" s="5" t="n">
        <v>0.17</v>
      </c>
      <c r="X737" s="5" t="n">
        <v>1</v>
      </c>
      <c r="Y737" s="5" t="n">
        <v>11.447</v>
      </c>
      <c r="Z737" s="5" t="n">
        <v>1.54</v>
      </c>
      <c r="AA737" s="5" t="n">
        <v>0</v>
      </c>
      <c r="AB737" s="5" t="n">
        <v>11.447</v>
      </c>
      <c r="AC737" s="5" t="n">
        <v>0</v>
      </c>
      <c r="AD737" s="5" t="n">
        <v>1</v>
      </c>
      <c r="AE737" s="5" t="n">
        <v>12.771</v>
      </c>
      <c r="AF737" s="5" t="n">
        <v>2.991</v>
      </c>
      <c r="AG737" s="5" t="n">
        <v>0</v>
      </c>
      <c r="AH737" s="5" t="n">
        <v>12.771</v>
      </c>
      <c r="AI737" s="5" t="n">
        <v>0</v>
      </c>
      <c r="AJ737" s="5" t="n">
        <v>1</v>
      </c>
      <c r="AK737" s="5" t="n">
        <v>20.712</v>
      </c>
      <c r="AL737" s="5" t="n">
        <v>11.129</v>
      </c>
      <c r="AM737" s="5" t="n">
        <v>0.48</v>
      </c>
      <c r="AN737" s="5" t="n">
        <v>24.233</v>
      </c>
      <c r="AO737" s="5" t="n">
        <v>0.17</v>
      </c>
      <c r="AP737" s="5" t="n">
        <v>1</v>
      </c>
      <c r="AQ737" s="5" t="n">
        <v>0.756</v>
      </c>
      <c r="AR737" s="5" t="n">
        <v>0.132</v>
      </c>
      <c r="AS737" s="5" t="n">
        <v>0.018</v>
      </c>
      <c r="AT737" s="5" t="n">
        <v>0.885</v>
      </c>
      <c r="AU737" s="5" t="n">
        <v>0.17</v>
      </c>
      <c r="AV737" s="5" t="n">
        <v>1</v>
      </c>
      <c r="AW737" s="5" t="n">
        <v>0.655</v>
      </c>
      <c r="AX737" s="5" t="n">
        <v>0.132</v>
      </c>
      <c r="AY737" s="5" t="n">
        <v>0.015</v>
      </c>
      <c r="AZ737" s="5" t="n">
        <v>0.767</v>
      </c>
      <c r="BA737" s="5" t="n">
        <v>0.17</v>
      </c>
      <c r="BB737" s="5" t="n">
        <v>1</v>
      </c>
      <c r="BC737" s="5" t="n">
        <v>0.534</v>
      </c>
      <c r="BD737" s="5" t="n">
        <v>0.132</v>
      </c>
      <c r="BE737" s="5" t="n">
        <v>0.012</v>
      </c>
      <c r="BF737" s="5" t="n">
        <v>0.624</v>
      </c>
      <c r="BG737" s="5" t="n">
        <v>0.17</v>
      </c>
      <c r="BH737" s="5" t="n">
        <v>1</v>
      </c>
      <c r="BI737" s="5" t="n">
        <v>0.5679999999999999</v>
      </c>
      <c r="BJ737" s="5" t="n">
        <v>0.132</v>
      </c>
      <c r="BK737" s="5" t="n">
        <v>0.013</v>
      </c>
      <c r="BL737" s="5" t="n">
        <v>0.664</v>
      </c>
      <c r="BM737" s="5" t="n">
        <v>0.17</v>
      </c>
      <c r="BN737" s="5" t="n">
        <v>1</v>
      </c>
      <c r="BO737" s="5" t="n">
        <v>0</v>
      </c>
      <c r="BP737" s="5" t="n">
        <v>0</v>
      </c>
      <c r="BQ737" s="5" t="n">
        <v>0</v>
      </c>
      <c r="BR737" s="5" t="n">
        <v>0</v>
      </c>
      <c r="BS737" s="5" t="n">
        <v>1</v>
      </c>
      <c r="BT737" s="5" t="n">
        <v>0</v>
      </c>
      <c r="BU737" s="5" t="n">
        <v>0</v>
      </c>
      <c r="BV737" s="5" t="n">
        <v>0</v>
      </c>
      <c r="BW737" s="5" t="n">
        <v>0.17</v>
      </c>
      <c r="BX737" s="5" t="n">
        <v>1</v>
      </c>
      <c r="BY737" s="5" t="n">
        <v>13.646</v>
      </c>
      <c r="BZ737" s="5" t="n">
        <v>0</v>
      </c>
      <c r="CA737" s="5" t="n">
        <v>13.646</v>
      </c>
      <c r="CB737" s="5" t="n">
        <v>0</v>
      </c>
      <c r="CC737" s="5" t="n">
        <v>82.58799999999999</v>
      </c>
      <c r="CD737" s="5" t="n">
        <v>7.95</v>
      </c>
      <c r="CE737" s="5" t="n">
        <v>1.912</v>
      </c>
      <c r="CF737" s="5" t="n">
        <v>96.628</v>
      </c>
      <c r="CG737" s="5" t="n">
        <v>0.17</v>
      </c>
      <c r="CH737" s="5" t="n">
        <v>1</v>
      </c>
      <c r="CI737" s="5" t="n">
        <v>0</v>
      </c>
      <c r="CJ737" s="5" t="n">
        <v>0</v>
      </c>
      <c r="CK737" s="5" t="n">
        <v>0</v>
      </c>
      <c r="CL737" s="5" t="n">
        <v>0</v>
      </c>
      <c r="CM737" s="5" t="n">
        <v>0</v>
      </c>
      <c r="CN737" s="5" t="n">
        <v>0</v>
      </c>
      <c r="CO737" s="5" t="n">
        <v>0</v>
      </c>
      <c r="CP737" s="5" t="n">
        <v>0</v>
      </c>
      <c r="CQ737" s="5" t="n">
        <v>1.387</v>
      </c>
      <c r="CR737" s="5" t="n">
        <v>0</v>
      </c>
      <c r="CS737" s="5" t="n">
        <v>5.529</v>
      </c>
      <c r="CT737" s="5" t="n">
        <v>4.251</v>
      </c>
      <c r="CU737" s="5" t="n">
        <v>10.123</v>
      </c>
    </row>
    <row r="738">
      <c r="A738" s="5" t="inlineStr">
        <is>
          <t>LCA2021</t>
        </is>
      </c>
      <c r="B738" s="5" t="inlineStr">
        <is>
          <t>LCA</t>
        </is>
      </c>
      <c r="C738" s="5" t="inlineStr">
        <is>
          <t>LCA</t>
        </is>
      </c>
      <c r="D738" s="5" t="inlineStr">
        <is>
          <t>St. Lucia</t>
        </is>
      </c>
      <c r="E738" s="5" t="n">
        <v>2021</v>
      </c>
      <c r="F738" s="5" t="n">
        <v>0.125</v>
      </c>
      <c r="G738" s="5" t="n">
        <v>5.897</v>
      </c>
      <c r="H738" s="5" t="n">
        <v>1.143</v>
      </c>
      <c r="I738" s="5" t="n">
        <v>0</v>
      </c>
      <c r="J738" s="5" t="n">
        <v>5.897</v>
      </c>
      <c r="K738" s="5" t="n">
        <v>0</v>
      </c>
      <c r="L738" s="5" t="n">
        <v>1</v>
      </c>
      <c r="M738" s="5" t="n">
        <v>7.964</v>
      </c>
      <c r="N738" s="5" t="n">
        <v>3.43</v>
      </c>
      <c r="O738" s="5" t="n">
        <v>0</v>
      </c>
      <c r="P738" s="5" t="n">
        <v>7.964</v>
      </c>
      <c r="Q738" s="5" t="n">
        <v>0</v>
      </c>
      <c r="R738" s="5" t="n">
        <v>1</v>
      </c>
      <c r="S738" s="5" t="n">
        <v>11.613</v>
      </c>
      <c r="T738" s="5" t="n">
        <v>6.86</v>
      </c>
      <c r="U738" s="5" t="n">
        <v>0</v>
      </c>
      <c r="V738" s="5" t="n">
        <v>13.065</v>
      </c>
      <c r="W738" s="5" t="n">
        <v>0.125</v>
      </c>
      <c r="X738" s="5" t="n">
        <v>1</v>
      </c>
      <c r="Y738" s="5" t="n">
        <v>17.127</v>
      </c>
      <c r="Z738" s="5" t="n">
        <v>2.304</v>
      </c>
      <c r="AA738" s="5" t="n">
        <v>0</v>
      </c>
      <c r="AB738" s="5" t="n">
        <v>17.127</v>
      </c>
      <c r="AC738" s="5" t="n">
        <v>0</v>
      </c>
      <c r="AD738" s="5" t="n">
        <v>1</v>
      </c>
      <c r="AE738" s="5" t="n">
        <v>18.27</v>
      </c>
      <c r="AF738" s="5" t="n">
        <v>4.278</v>
      </c>
      <c r="AG738" s="5" t="n">
        <v>0</v>
      </c>
      <c r="AH738" s="5" t="n">
        <v>18.27</v>
      </c>
      <c r="AI738" s="5" t="n">
        <v>0</v>
      </c>
      <c r="AJ738" s="5" t="n">
        <v>1</v>
      </c>
      <c r="AK738" s="5" t="n">
        <v>25.13</v>
      </c>
      <c r="AL738" s="5" t="n">
        <v>13.503</v>
      </c>
      <c r="AM738" s="5" t="n">
        <v>0</v>
      </c>
      <c r="AN738" s="5" t="n">
        <v>28.271</v>
      </c>
      <c r="AO738" s="5" t="n">
        <v>0.125</v>
      </c>
      <c r="AP738" s="5" t="n">
        <v>1</v>
      </c>
      <c r="AQ738" s="5" t="n">
        <v>0.649</v>
      </c>
      <c r="AR738" s="5" t="n">
        <v>0.114</v>
      </c>
      <c r="AS738" s="5" t="n">
        <v>0.456</v>
      </c>
      <c r="AT738" s="5" t="n">
        <v>1.105</v>
      </c>
      <c r="AU738" s="5" t="n">
        <v>0</v>
      </c>
      <c r="AV738" s="5" t="n">
        <v>1</v>
      </c>
      <c r="AW738" s="5" t="n">
        <v>0.577</v>
      </c>
      <c r="AX738" s="5" t="n">
        <v>0.114</v>
      </c>
      <c r="AY738" s="5" t="n">
        <v>0.439</v>
      </c>
      <c r="AZ738" s="5" t="n">
        <v>1.016</v>
      </c>
      <c r="BA738" s="5" t="n">
        <v>0</v>
      </c>
      <c r="BB738" s="5" t="n">
        <v>1</v>
      </c>
      <c r="BC738" s="5" t="n">
        <v>0.458</v>
      </c>
      <c r="BD738" s="5" t="n">
        <v>0.114</v>
      </c>
      <c r="BE738" s="5" t="n">
        <v>0.282</v>
      </c>
      <c r="BF738" s="5" t="n">
        <v>0.74</v>
      </c>
      <c r="BG738" s="5" t="n">
        <v>0</v>
      </c>
      <c r="BH738" s="5" t="n">
        <v>1</v>
      </c>
      <c r="BI738" s="5" t="n">
        <v>0.491</v>
      </c>
      <c r="BJ738" s="5" t="n">
        <v>0.114</v>
      </c>
      <c r="BK738" s="5" t="n">
        <v>0.187</v>
      </c>
      <c r="BL738" s="5" t="n">
        <v>0.678</v>
      </c>
      <c r="BM738" s="5" t="n">
        <v>0</v>
      </c>
      <c r="BN738" s="5" t="n">
        <v>1</v>
      </c>
      <c r="BO738" s="5" t="n">
        <v>0</v>
      </c>
      <c r="BP738" s="5" t="n">
        <v>0</v>
      </c>
      <c r="BQ738" s="5" t="n">
        <v>0.322</v>
      </c>
      <c r="BR738" s="5" t="n">
        <v>0</v>
      </c>
      <c r="BS738" s="5" t="n">
        <v>1</v>
      </c>
      <c r="BT738" s="5" t="n">
        <v>0</v>
      </c>
      <c r="BU738" s="5" t="n">
        <v>0</v>
      </c>
      <c r="BV738" s="5" t="n">
        <v>0.264</v>
      </c>
      <c r="BW738" s="5" t="n">
        <v>0</v>
      </c>
      <c r="BX738" s="5" t="n">
        <v>1</v>
      </c>
      <c r="BY738" s="5" t="n">
        <v>11.787</v>
      </c>
      <c r="BZ738" s="5" t="n">
        <v>0</v>
      </c>
      <c r="CA738" s="5" t="n">
        <v>11.787</v>
      </c>
      <c r="CB738" s="5" t="n">
        <v>0</v>
      </c>
      <c r="CC738" s="5" t="n">
        <v>78.125</v>
      </c>
      <c r="CD738" s="5" t="n">
        <v>7.95</v>
      </c>
      <c r="CE738" s="5" t="n">
        <v>0</v>
      </c>
      <c r="CF738" s="5" t="n">
        <v>87.89100000000001</v>
      </c>
      <c r="CG738" s="5" t="n">
        <v>0.125</v>
      </c>
      <c r="CH738" s="5" t="n">
        <v>1</v>
      </c>
      <c r="CI738" s="5" t="n">
        <v>0</v>
      </c>
      <c r="CJ738" s="5" t="n">
        <v>0</v>
      </c>
      <c r="CK738" s="5" t="n">
        <v>0</v>
      </c>
      <c r="CL738" s="5" t="n">
        <v>0</v>
      </c>
      <c r="CM738" s="5" t="n">
        <v>0</v>
      </c>
      <c r="CN738" s="5" t="n">
        <v>0</v>
      </c>
      <c r="CO738" s="5" t="n">
        <v>0</v>
      </c>
      <c r="CP738" s="5" t="n">
        <v>0</v>
      </c>
      <c r="CQ738" s="5" t="n">
        <v>1.198</v>
      </c>
      <c r="CR738" s="5" t="n">
        <v>0</v>
      </c>
      <c r="CS738" s="5" t="n">
        <v>4.776</v>
      </c>
      <c r="CT738" s="5" t="n">
        <v>4.753</v>
      </c>
      <c r="CU738" s="5" t="n">
        <v>15.983</v>
      </c>
    </row>
    <row r="739">
      <c r="A739" s="5" t="inlineStr">
        <is>
          <t>LCA2022</t>
        </is>
      </c>
      <c r="B739" s="5" t="inlineStr">
        <is>
          <t>LCA</t>
        </is>
      </c>
      <c r="C739" s="5" t="inlineStr">
        <is>
          <t>LCA</t>
        </is>
      </c>
      <c r="D739" s="5" t="inlineStr">
        <is>
          <t>St. Lucia</t>
        </is>
      </c>
      <c r="E739" s="5" t="n">
        <v>2022</v>
      </c>
      <c r="F739" s="5" t="n">
        <v>0.125</v>
      </c>
      <c r="G739" s="5" t="n">
        <v>11.72</v>
      </c>
      <c r="H739" s="5" t="n">
        <v>1.235</v>
      </c>
      <c r="I739" s="5" t="n">
        <v>0</v>
      </c>
      <c r="J739" s="5" t="n">
        <v>11.72</v>
      </c>
      <c r="K739" s="5" t="n">
        <v>0</v>
      </c>
      <c r="L739" s="5" t="n">
        <v>1</v>
      </c>
      <c r="M739" s="5" t="n">
        <v>9.782999999999999</v>
      </c>
      <c r="N739" s="5" t="n">
        <v>3.704</v>
      </c>
      <c r="O739" s="5" t="n">
        <v>0</v>
      </c>
      <c r="P739" s="5" t="n">
        <v>9.782999999999999</v>
      </c>
      <c r="Q739" s="5" t="n">
        <v>0</v>
      </c>
      <c r="R739" s="5" t="n">
        <v>1</v>
      </c>
      <c r="S739" s="5" t="n">
        <v>17.893</v>
      </c>
      <c r="T739" s="5" t="n">
        <v>7.408</v>
      </c>
      <c r="U739" s="5" t="n">
        <v>0.166</v>
      </c>
      <c r="V739" s="5" t="n">
        <v>20.13</v>
      </c>
      <c r="W739" s="5" t="n">
        <v>0.125</v>
      </c>
      <c r="X739" s="5" t="n">
        <v>1</v>
      </c>
      <c r="Y739" s="5" t="n">
        <v>30.728</v>
      </c>
      <c r="Z739" s="5" t="n">
        <v>4.133</v>
      </c>
      <c r="AA739" s="5" t="n">
        <v>0</v>
      </c>
      <c r="AB739" s="5" t="n">
        <v>30.728</v>
      </c>
      <c r="AC739" s="5" t="n">
        <v>0</v>
      </c>
      <c r="AD739" s="5" t="n">
        <v>1</v>
      </c>
      <c r="AE739" s="5" t="n">
        <v>31.963</v>
      </c>
      <c r="AF739" s="5" t="n">
        <v>7.485</v>
      </c>
      <c r="AG739" s="5" t="n">
        <v>0</v>
      </c>
      <c r="AH739" s="5" t="n">
        <v>31.963</v>
      </c>
      <c r="AI739" s="5" t="n">
        <v>0</v>
      </c>
      <c r="AJ739" s="5" t="n">
        <v>1</v>
      </c>
      <c r="AK739" s="5" t="n">
        <v>39.371</v>
      </c>
      <c r="AL739" s="5" t="n">
        <v>21.155</v>
      </c>
      <c r="AM739" s="5" t="n">
        <v>0.364</v>
      </c>
      <c r="AN739" s="5" t="n">
        <v>44.293</v>
      </c>
      <c r="AO739" s="5" t="n">
        <v>0.125</v>
      </c>
      <c r="AP739" s="5" t="n">
        <v>1</v>
      </c>
      <c r="AQ739" s="5" t="n">
        <v>0.896</v>
      </c>
      <c r="AR739" s="5" t="n">
        <v>0.123</v>
      </c>
      <c r="AS739" s="5" t="n">
        <v>0.445</v>
      </c>
      <c r="AT739" s="5" t="n">
        <v>1.341</v>
      </c>
      <c r="AU739" s="5" t="n">
        <v>0</v>
      </c>
      <c r="AV739" s="5" t="n">
        <v>1</v>
      </c>
      <c r="AW739" s="5" t="n">
        <v>0.89</v>
      </c>
      <c r="AX739" s="5" t="n">
        <v>0.123</v>
      </c>
      <c r="AY739" s="5" t="n">
        <v>0.413</v>
      </c>
      <c r="AZ739" s="5" t="n">
        <v>1.303</v>
      </c>
      <c r="BA739" s="5" t="n">
        <v>0</v>
      </c>
      <c r="BB739" s="5" t="n">
        <v>1</v>
      </c>
      <c r="BC739" s="5" t="n">
        <v>0.62</v>
      </c>
      <c r="BD739" s="5" t="n">
        <v>0.123</v>
      </c>
      <c r="BE739" s="5" t="n">
        <v>0.295</v>
      </c>
      <c r="BF739" s="5" t="n">
        <v>0.915</v>
      </c>
      <c r="BG739" s="5" t="n">
        <v>0</v>
      </c>
      <c r="BH739" s="5" t="n">
        <v>1</v>
      </c>
      <c r="BI739" s="5" t="n">
        <v>0.608</v>
      </c>
      <c r="BJ739" s="5" t="n">
        <v>0.123</v>
      </c>
      <c r="BK739" s="5" t="n">
        <v>0.574</v>
      </c>
      <c r="BL739" s="5" t="n">
        <v>1.181</v>
      </c>
      <c r="BM739" s="5" t="n">
        <v>0</v>
      </c>
      <c r="BN739" s="5" t="n">
        <v>1</v>
      </c>
      <c r="BO739" s="5" t="n">
        <v>0</v>
      </c>
      <c r="BP739" s="5" t="n">
        <v>0</v>
      </c>
      <c r="BQ739" s="5" t="n">
        <v>0.348</v>
      </c>
      <c r="BR739" s="5" t="n">
        <v>0</v>
      </c>
      <c r="BS739" s="5" t="n">
        <v>1</v>
      </c>
      <c r="BT739" s="5" t="n">
        <v>0</v>
      </c>
      <c r="BU739" s="5" t="n">
        <v>0</v>
      </c>
      <c r="BV739" s="5" t="n">
        <v>0.285</v>
      </c>
      <c r="BW739" s="5" t="n">
        <v>0</v>
      </c>
      <c r="BX739" s="5" t="n">
        <v>1</v>
      </c>
      <c r="BY739" s="5" t="n">
        <v>12.729</v>
      </c>
      <c r="BZ739" s="5" t="n">
        <v>0</v>
      </c>
      <c r="CA739" s="5" t="n">
        <v>12.729</v>
      </c>
      <c r="CB739" s="5" t="n">
        <v>0</v>
      </c>
      <c r="CC739" s="5" t="n">
        <v>97.90000000000001</v>
      </c>
      <c r="CD739" s="5" t="n">
        <v>7.95</v>
      </c>
      <c r="CE739" s="5" t="n">
        <v>0.906</v>
      </c>
      <c r="CF739" s="5" t="n">
        <v>110.138</v>
      </c>
      <c r="CG739" s="5" t="n">
        <v>0.125</v>
      </c>
      <c r="CH739" s="5" t="n">
        <v>1</v>
      </c>
      <c r="CI739" s="5" t="n">
        <v>0</v>
      </c>
      <c r="CJ739" s="5" t="n">
        <v>0</v>
      </c>
      <c r="CK739" s="5" t="n">
        <v>0</v>
      </c>
      <c r="CL739" s="5" t="n">
        <v>0</v>
      </c>
      <c r="CM739" s="5" t="n">
        <v>0</v>
      </c>
      <c r="CN739" s="5" t="n">
        <v>0</v>
      </c>
      <c r="CO739" s="5" t="n">
        <v>0</v>
      </c>
      <c r="CP739" s="5" t="n">
        <v>0</v>
      </c>
      <c r="CQ739" s="5" t="n">
        <v>1.294</v>
      </c>
      <c r="CR739" s="5" t="n">
        <v>0</v>
      </c>
      <c r="CS739" s="5" t="n">
        <v>5.158</v>
      </c>
      <c r="CT739" s="5" t="n">
        <v>10.485</v>
      </c>
      <c r="CU739" s="5" t="n">
        <v>29.494</v>
      </c>
    </row>
    <row r="740">
      <c r="A740" s="5" t="inlineStr">
        <is>
          <t>LCA2023</t>
        </is>
      </c>
      <c r="B740" s="5" t="inlineStr">
        <is>
          <t>LCA</t>
        </is>
      </c>
      <c r="C740" s="5" t="inlineStr">
        <is>
          <t>LCA</t>
        </is>
      </c>
      <c r="D740" s="5" t="inlineStr">
        <is>
          <t>St. Lucia</t>
        </is>
      </c>
      <c r="E740" s="5" t="n">
        <v>2023</v>
      </c>
      <c r="F740" s="5" t="n">
        <v>0.125</v>
      </c>
      <c r="G740" s="5" t="n">
        <v>6.147</v>
      </c>
      <c r="H740" s="5" t="n">
        <v>1.286</v>
      </c>
      <c r="I740" s="5" t="n">
        <v>0</v>
      </c>
      <c r="J740" s="5" t="n">
        <v>6.147</v>
      </c>
      <c r="K740" s="5" t="n">
        <v>0</v>
      </c>
      <c r="L740" s="5" t="n">
        <v>1</v>
      </c>
      <c r="M740" s="5" t="n">
        <v>7.886</v>
      </c>
      <c r="N740" s="5" t="n">
        <v>3.857</v>
      </c>
      <c r="O740" s="5" t="n">
        <v>0</v>
      </c>
      <c r="P740" s="5" t="n">
        <v>7.886</v>
      </c>
      <c r="Q740" s="5" t="n">
        <v>0</v>
      </c>
      <c r="R740" s="5" t="n">
        <v>1</v>
      </c>
      <c r="S740" s="5" t="n">
        <v>12.575</v>
      </c>
      <c r="T740" s="5" t="n">
        <v>7.714</v>
      </c>
      <c r="U740" s="5" t="n">
        <v>0.174</v>
      </c>
      <c r="V740" s="5" t="n">
        <v>14.147</v>
      </c>
      <c r="W740" s="5" t="n">
        <v>0.125</v>
      </c>
      <c r="X740" s="5" t="n">
        <v>1</v>
      </c>
      <c r="Y740" s="5" t="n">
        <v>12.478</v>
      </c>
      <c r="Z740" s="5" t="n">
        <v>1.678</v>
      </c>
      <c r="AA740" s="5" t="n">
        <v>0</v>
      </c>
      <c r="AB740" s="5" t="n">
        <v>12.478</v>
      </c>
      <c r="AC740" s="5" t="n">
        <v>0</v>
      </c>
      <c r="AD740" s="5" t="n">
        <v>1</v>
      </c>
      <c r="AE740" s="5" t="n">
        <v>13.763</v>
      </c>
      <c r="AF740" s="5" t="n">
        <v>3.223</v>
      </c>
      <c r="AG740" s="5" t="n">
        <v>0</v>
      </c>
      <c r="AH740" s="5" t="n">
        <v>13.763</v>
      </c>
      <c r="AI740" s="5" t="n">
        <v>0</v>
      </c>
      <c r="AJ740" s="5" t="n">
        <v>1</v>
      </c>
      <c r="AK740" s="5" t="n">
        <v>21.477</v>
      </c>
      <c r="AL740" s="5" t="n">
        <v>11.54</v>
      </c>
      <c r="AM740" s="5" t="n">
        <v>0.297</v>
      </c>
      <c r="AN740" s="5" t="n">
        <v>24.162</v>
      </c>
      <c r="AO740" s="5" t="n">
        <v>0.125</v>
      </c>
      <c r="AP740" s="5" t="n">
        <v>1</v>
      </c>
      <c r="AQ740" s="5" t="n">
        <v>0.791</v>
      </c>
      <c r="AR740" s="5" t="n">
        <v>0.129</v>
      </c>
      <c r="AS740" s="5" t="n">
        <v>0.5629999999999999</v>
      </c>
      <c r="AT740" s="5" t="n">
        <v>1.354</v>
      </c>
      <c r="AU740" s="5" t="n">
        <v>0</v>
      </c>
      <c r="AV740" s="5" t="n">
        <v>1</v>
      </c>
      <c r="AW740" s="5" t="n">
        <v>0.618</v>
      </c>
      <c r="AX740" s="5" t="n">
        <v>0.129</v>
      </c>
      <c r="AY740" s="5" t="n">
        <v>0.678</v>
      </c>
      <c r="AZ740" s="5" t="n">
        <v>1.296</v>
      </c>
      <c r="BA740" s="5" t="n">
        <v>0</v>
      </c>
      <c r="BB740" s="5" t="n">
        <v>1</v>
      </c>
      <c r="BC740" s="5" t="n">
        <v>0.554</v>
      </c>
      <c r="BD740" s="5" t="n">
        <v>0.129</v>
      </c>
      <c r="BE740" s="5" t="n">
        <v>0.314</v>
      </c>
      <c r="BF740" s="5" t="n">
        <v>0.868</v>
      </c>
      <c r="BG740" s="5" t="n">
        <v>0</v>
      </c>
      <c r="BH740" s="5" t="n">
        <v>1</v>
      </c>
      <c r="BI740" s="5" t="n">
        <v>0.5570000000000001</v>
      </c>
      <c r="BJ740" s="5" t="n">
        <v>0.129</v>
      </c>
      <c r="BK740" s="5" t="n">
        <v>0.442</v>
      </c>
      <c r="BL740" s="5" t="n">
        <v>0.999</v>
      </c>
      <c r="BM740" s="5" t="n">
        <v>0</v>
      </c>
      <c r="BN740" s="5" t="n">
        <v>1</v>
      </c>
      <c r="BO740" s="5" t="n">
        <v>0</v>
      </c>
      <c r="BP740" s="5" t="n">
        <v>0</v>
      </c>
      <c r="BQ740" s="5" t="n">
        <v>0.362</v>
      </c>
      <c r="BR740" s="5" t="n">
        <v>0</v>
      </c>
      <c r="BS740" s="5" t="n">
        <v>1</v>
      </c>
      <c r="BT740" s="5" t="n">
        <v>0</v>
      </c>
      <c r="BU740" s="5" t="n">
        <v>0</v>
      </c>
      <c r="BV740" s="5" t="n">
        <v>0.296</v>
      </c>
      <c r="BW740" s="5" t="n">
        <v>0</v>
      </c>
      <c r="BX740" s="5" t="n">
        <v>1</v>
      </c>
      <c r="BY740" s="5" t="n">
        <v>13.254</v>
      </c>
      <c r="BZ740" s="5" t="n">
        <v>0</v>
      </c>
      <c r="CA740" s="5" t="n">
        <v>13.254</v>
      </c>
      <c r="CB740" s="5" t="n">
        <v>0</v>
      </c>
      <c r="CC740" s="5" t="n">
        <v>83.248</v>
      </c>
      <c r="CD740" s="5" t="n">
        <v>7.95</v>
      </c>
      <c r="CE740" s="5" t="n">
        <v>1.152</v>
      </c>
      <c r="CF740" s="5" t="n">
        <v>93.654</v>
      </c>
      <c r="CG740" s="5" t="n">
        <v>0.125</v>
      </c>
      <c r="CH740" s="5" t="n">
        <v>1</v>
      </c>
      <c r="CI740" s="5" t="n">
        <v>0</v>
      </c>
      <c r="CJ740" s="5" t="n">
        <v>0</v>
      </c>
      <c r="CK740" s="5" t="n">
        <v>0</v>
      </c>
      <c r="CL740" s="5" t="n">
        <v>0</v>
      </c>
      <c r="CM740" s="5" t="n">
        <v>0</v>
      </c>
      <c r="CN740" s="5" t="n">
        <v>0</v>
      </c>
      <c r="CO740" s="5" t="n">
        <v>0</v>
      </c>
      <c r="CP740" s="5" t="n">
        <v>0</v>
      </c>
      <c r="CQ740" s="5" t="n">
        <v>1.348</v>
      </c>
      <c r="CR740" s="5" t="n">
        <v>0</v>
      </c>
      <c r="CS740" s="5" t="n">
        <v>5.37</v>
      </c>
      <c r="CT740" s="5" t="n">
        <v>4.861</v>
      </c>
      <c r="CU740" s="5" t="n">
        <v>11.192</v>
      </c>
    </row>
    <row r="741">
      <c r="A741" s="5" t="inlineStr">
        <is>
          <t>LCA2024</t>
        </is>
      </c>
      <c r="B741" s="5" t="inlineStr">
        <is>
          <t>LCA</t>
        </is>
      </c>
      <c r="C741" s="5" t="inlineStr">
        <is>
          <t>LCA</t>
        </is>
      </c>
      <c r="D741" s="5" t="inlineStr">
        <is>
          <t>St. Lucia</t>
        </is>
      </c>
      <c r="E741" s="5" t="n">
        <v>2024</v>
      </c>
      <c r="F741" s="5" t="n">
        <v>0.125</v>
      </c>
      <c r="G741" s="5" t="n">
        <v>5.575</v>
      </c>
      <c r="H741" s="5" t="n">
        <v>1.324</v>
      </c>
      <c r="I741" s="5" t="n">
        <v>0</v>
      </c>
      <c r="J741" s="5" t="n">
        <v>5.575</v>
      </c>
      <c r="K741" s="5" t="n">
        <v>0</v>
      </c>
      <c r="L741" s="5" t="n">
        <v>1</v>
      </c>
      <c r="M741" s="5" t="n">
        <v>7.124</v>
      </c>
      <c r="N741" s="5" t="n">
        <v>3.971</v>
      </c>
      <c r="O741" s="5" t="n">
        <v>0</v>
      </c>
      <c r="P741" s="5" t="n">
        <v>7.124</v>
      </c>
      <c r="Q741" s="5" t="n">
        <v>0</v>
      </c>
      <c r="R741" s="5" t="n">
        <v>1</v>
      </c>
      <c r="S741" s="5" t="n">
        <v>12.193</v>
      </c>
      <c r="T741" s="5" t="n">
        <v>7.942</v>
      </c>
      <c r="U741" s="5" t="n">
        <v>0.208</v>
      </c>
      <c r="V741" s="5" t="n">
        <v>13.717</v>
      </c>
      <c r="W741" s="5" t="n">
        <v>0.125</v>
      </c>
      <c r="X741" s="5" t="n">
        <v>1</v>
      </c>
      <c r="Y741" s="5" t="n">
        <v>11.447</v>
      </c>
      <c r="Z741" s="5" t="n">
        <v>1.54</v>
      </c>
      <c r="AA741" s="5" t="n">
        <v>0</v>
      </c>
      <c r="AB741" s="5" t="n">
        <v>11.447</v>
      </c>
      <c r="AC741" s="5" t="n">
        <v>0</v>
      </c>
      <c r="AD741" s="5" t="n">
        <v>1</v>
      </c>
      <c r="AE741" s="5" t="n">
        <v>12.771</v>
      </c>
      <c r="AF741" s="5" t="n">
        <v>2.991</v>
      </c>
      <c r="AG741" s="5" t="n">
        <v>0</v>
      </c>
      <c r="AH741" s="5" t="n">
        <v>12.771</v>
      </c>
      <c r="AI741" s="5" t="n">
        <v>0</v>
      </c>
      <c r="AJ741" s="5" t="n">
        <v>1</v>
      </c>
      <c r="AK741" s="5" t="n">
        <v>20.712</v>
      </c>
      <c r="AL741" s="5" t="n">
        <v>11.129</v>
      </c>
      <c r="AM741" s="5" t="n">
        <v>0.353</v>
      </c>
      <c r="AN741" s="5" t="n">
        <v>23.301</v>
      </c>
      <c r="AO741" s="5" t="n">
        <v>0.125</v>
      </c>
      <c r="AP741" s="5" t="n">
        <v>1</v>
      </c>
      <c r="AQ741" s="5" t="n">
        <v>0.756</v>
      </c>
      <c r="AR741" s="5" t="n">
        <v>0.132</v>
      </c>
      <c r="AS741" s="5" t="n">
        <v>0.586</v>
      </c>
      <c r="AT741" s="5" t="n">
        <v>1.342</v>
      </c>
      <c r="AU741" s="5" t="n">
        <v>0</v>
      </c>
      <c r="AV741" s="5" t="n">
        <v>1</v>
      </c>
      <c r="AW741" s="5" t="n">
        <v>0.655</v>
      </c>
      <c r="AX741" s="5" t="n">
        <v>0.132</v>
      </c>
      <c r="AY741" s="5" t="n">
        <v>0.643</v>
      </c>
      <c r="AZ741" s="5" t="n">
        <v>1.299</v>
      </c>
      <c r="BA741" s="5" t="n">
        <v>0</v>
      </c>
      <c r="BB741" s="5" t="n">
        <v>1</v>
      </c>
      <c r="BC741" s="5" t="n">
        <v>0.534</v>
      </c>
      <c r="BD741" s="5" t="n">
        <v>0.132</v>
      </c>
      <c r="BE741" s="5" t="n">
        <v>0.326</v>
      </c>
      <c r="BF741" s="5" t="n">
        <v>0.859</v>
      </c>
      <c r="BG741" s="5" t="n">
        <v>0</v>
      </c>
      <c r="BH741" s="5" t="n">
        <v>1</v>
      </c>
      <c r="BI741" s="5" t="n">
        <v>0.5679999999999999</v>
      </c>
      <c r="BJ741" s="5" t="n">
        <v>0.132</v>
      </c>
      <c r="BK741" s="5" t="n">
        <v>0.371</v>
      </c>
      <c r="BL741" s="5" t="n">
        <v>0.9389999999999999</v>
      </c>
      <c r="BM741" s="5" t="n">
        <v>0</v>
      </c>
      <c r="BN741" s="5" t="n">
        <v>1</v>
      </c>
      <c r="BO741" s="5" t="n">
        <v>0</v>
      </c>
      <c r="BP741" s="5" t="n">
        <v>0</v>
      </c>
      <c r="BQ741" s="5" t="n">
        <v>0.373</v>
      </c>
      <c r="BR741" s="5" t="n">
        <v>0</v>
      </c>
      <c r="BS741" s="5" t="n">
        <v>1</v>
      </c>
      <c r="BT741" s="5" t="n">
        <v>0</v>
      </c>
      <c r="BU741" s="5" t="n">
        <v>0</v>
      </c>
      <c r="BV741" s="5" t="n">
        <v>0.305</v>
      </c>
      <c r="BW741" s="5" t="n">
        <v>0</v>
      </c>
      <c r="BX741" s="5" t="n">
        <v>1</v>
      </c>
      <c r="BY741" s="5" t="n">
        <v>13.646</v>
      </c>
      <c r="BZ741" s="5" t="n">
        <v>0</v>
      </c>
      <c r="CA741" s="5" t="n">
        <v>13.646</v>
      </c>
      <c r="CB741" s="5" t="n">
        <v>0</v>
      </c>
      <c r="CC741" s="5" t="n">
        <v>82.58799999999999</v>
      </c>
      <c r="CD741" s="5" t="n">
        <v>7.95</v>
      </c>
      <c r="CE741" s="5" t="n">
        <v>1.406</v>
      </c>
      <c r="CF741" s="5" t="n">
        <v>92.91200000000001</v>
      </c>
      <c r="CG741" s="5" t="n">
        <v>0.125</v>
      </c>
      <c r="CH741" s="5" t="n">
        <v>1</v>
      </c>
      <c r="CI741" s="5" t="n">
        <v>0</v>
      </c>
      <c r="CJ741" s="5" t="n">
        <v>0</v>
      </c>
      <c r="CK741" s="5" t="n">
        <v>0</v>
      </c>
      <c r="CL741" s="5" t="n">
        <v>0</v>
      </c>
      <c r="CM741" s="5" t="n">
        <v>0</v>
      </c>
      <c r="CN741" s="5" t="n">
        <v>0</v>
      </c>
      <c r="CO741" s="5" t="n">
        <v>0</v>
      </c>
      <c r="CP741" s="5" t="n">
        <v>0</v>
      </c>
      <c r="CQ741" s="5" t="n">
        <v>1.387</v>
      </c>
      <c r="CR741" s="5" t="n">
        <v>0</v>
      </c>
      <c r="CS741" s="5" t="n">
        <v>5.529</v>
      </c>
      <c r="CT741" s="5" t="n">
        <v>4.251</v>
      </c>
      <c r="CU741" s="5" t="n">
        <v>10.123</v>
      </c>
    </row>
    <row r="742">
      <c r="A742" s="5" t="inlineStr">
        <is>
          <t>MAF2021</t>
        </is>
      </c>
      <c r="B742" s="5" t="inlineStr">
        <is>
          <t>MAF</t>
        </is>
      </c>
      <c r="C742" s="5" t="inlineStr">
        <is>
          <t>MAF</t>
        </is>
      </c>
      <c r="D742" s="5" t="inlineStr">
        <is>
          <t>St. Martin (French part)</t>
        </is>
      </c>
      <c r="E742" s="5" t="n">
        <v>2021</v>
      </c>
      <c r="F742" s="5" t="n">
        <v>0.05</v>
      </c>
      <c r="G742" s="5" t="n">
        <v>5.897</v>
      </c>
      <c r="H742" s="5" t="n">
        <v>1.143</v>
      </c>
      <c r="I742" s="5" t="n">
        <v>0</v>
      </c>
      <c r="J742" s="5" t="n">
        <v>5.897</v>
      </c>
      <c r="K742" s="5" t="n">
        <v>0</v>
      </c>
      <c r="L742" s="5" t="n">
        <v>1</v>
      </c>
      <c r="M742" s="5" t="n">
        <v>7.964</v>
      </c>
      <c r="N742" s="5" t="n">
        <v>3.43</v>
      </c>
      <c r="O742" s="5" t="n">
        <v>0</v>
      </c>
      <c r="P742" s="5" t="n">
        <v>7.964</v>
      </c>
      <c r="Q742" s="5" t="n">
        <v>0</v>
      </c>
      <c r="R742" s="5" t="n">
        <v>1</v>
      </c>
      <c r="S742" s="5" t="n">
        <v>11.613</v>
      </c>
      <c r="T742" s="5" t="n">
        <v>6.86</v>
      </c>
      <c r="U742" s="5" t="n">
        <v>0</v>
      </c>
      <c r="V742" s="5" t="n">
        <v>12.194</v>
      </c>
      <c r="W742" s="5" t="n">
        <v>0.05</v>
      </c>
      <c r="X742" s="5" t="n">
        <v>1</v>
      </c>
      <c r="Y742" s="5" t="n">
        <v>17.127</v>
      </c>
      <c r="Z742" s="5" t="n">
        <v>2.304</v>
      </c>
      <c r="AA742" s="5" t="n">
        <v>0</v>
      </c>
      <c r="AB742" s="5" t="n">
        <v>17.127</v>
      </c>
      <c r="AC742" s="5" t="n">
        <v>0</v>
      </c>
      <c r="AD742" s="5" t="n">
        <v>1</v>
      </c>
      <c r="AE742" s="5" t="n">
        <v>18.27</v>
      </c>
      <c r="AF742" s="5" t="n">
        <v>4.278</v>
      </c>
      <c r="AG742" s="5" t="n">
        <v>0</v>
      </c>
      <c r="AH742" s="5" t="n">
        <v>18.27</v>
      </c>
      <c r="AI742" s="5" t="n">
        <v>0</v>
      </c>
      <c r="AJ742" s="5" t="n">
        <v>1</v>
      </c>
      <c r="AK742" s="5" t="n">
        <v>25.13</v>
      </c>
      <c r="AL742" s="5" t="n">
        <v>13.503</v>
      </c>
      <c r="AM742" s="5" t="n">
        <v>0</v>
      </c>
      <c r="AN742" s="5" t="n">
        <v>26.386</v>
      </c>
      <c r="AO742" s="5" t="n">
        <v>0.05</v>
      </c>
      <c r="AP742" s="5" t="n">
        <v>1</v>
      </c>
      <c r="AQ742" s="5" t="n">
        <v>0.649</v>
      </c>
      <c r="AR742" s="5" t="n">
        <v>0.114</v>
      </c>
      <c r="AS742" s="5" t="n">
        <v>0</v>
      </c>
      <c r="AT742" s="5" t="n">
        <v>0.681</v>
      </c>
      <c r="AU742" s="5" t="n">
        <v>0.05</v>
      </c>
      <c r="AV742" s="5" t="n">
        <v>1</v>
      </c>
      <c r="AW742" s="5" t="n">
        <v>0.577</v>
      </c>
      <c r="AX742" s="5" t="n">
        <v>0.114</v>
      </c>
      <c r="AY742" s="5" t="n">
        <v>0</v>
      </c>
      <c r="AZ742" s="5" t="n">
        <v>0.605</v>
      </c>
      <c r="BA742" s="5" t="n">
        <v>0.05</v>
      </c>
      <c r="BB742" s="5" t="n">
        <v>1</v>
      </c>
      <c r="BC742" s="5" t="n">
        <v>0.458</v>
      </c>
      <c r="BD742" s="5" t="n">
        <v>0.114</v>
      </c>
      <c r="BE742" s="5" t="n">
        <v>0</v>
      </c>
      <c r="BF742" s="5" t="n">
        <v>0.481</v>
      </c>
      <c r="BG742" s="5" t="n">
        <v>0.05</v>
      </c>
      <c r="BH742" s="5" t="n">
        <v>1</v>
      </c>
      <c r="BI742" s="5" t="n">
        <v>0.491</v>
      </c>
      <c r="BJ742" s="5" t="n">
        <v>0.114</v>
      </c>
      <c r="BK742" s="5" t="n">
        <v>0</v>
      </c>
      <c r="BL742" s="5" t="n">
        <v>0.516</v>
      </c>
      <c r="BM742" s="5" t="n">
        <v>0.05</v>
      </c>
      <c r="BN742" s="5" t="n">
        <v>1</v>
      </c>
      <c r="BO742" s="5" t="n">
        <v>0</v>
      </c>
      <c r="BP742" s="5" t="n">
        <v>0</v>
      </c>
      <c r="BQ742" s="5" t="n">
        <v>0</v>
      </c>
      <c r="BR742" s="5" t="n">
        <v>0</v>
      </c>
      <c r="BS742" s="5" t="n">
        <v>1</v>
      </c>
      <c r="BT742" s="5" t="n">
        <v>0</v>
      </c>
      <c r="BU742" s="5" t="n">
        <v>0</v>
      </c>
      <c r="BV742" s="5" t="n">
        <v>0</v>
      </c>
      <c r="BW742" s="5" t="n">
        <v>0.05</v>
      </c>
      <c r="BX742" s="5" t="n">
        <v>1</v>
      </c>
      <c r="BY742" s="5" t="n">
        <v>11.787</v>
      </c>
      <c r="BZ742" s="5" t="n">
        <v>0</v>
      </c>
      <c r="CA742" s="5" t="n">
        <v>11.787</v>
      </c>
      <c r="CB742" s="5" t="n">
        <v>0</v>
      </c>
      <c r="CC742" s="5" t="n">
        <v>78.125</v>
      </c>
      <c r="CD742" s="5" t="n">
        <v>7.95</v>
      </c>
      <c r="CE742" s="5" t="n">
        <v>0</v>
      </c>
      <c r="CF742" s="5" t="n">
        <v>82.03100000000001</v>
      </c>
      <c r="CG742" s="5" t="n">
        <v>0.05</v>
      </c>
      <c r="CH742" s="5" t="n">
        <v>1</v>
      </c>
      <c r="CI742" s="5" t="n">
        <v>0</v>
      </c>
      <c r="CJ742" s="5" t="n">
        <v>0</v>
      </c>
      <c r="CK742" s="5" t="n">
        <v>0</v>
      </c>
      <c r="CL742" s="5" t="n">
        <v>0</v>
      </c>
      <c r="CM742" s="5" t="n">
        <v>0</v>
      </c>
      <c r="CN742" s="5" t="n">
        <v>0</v>
      </c>
      <c r="CO742" s="5" t="n">
        <v>0</v>
      </c>
      <c r="CP742" s="5" t="n">
        <v>0</v>
      </c>
      <c r="CQ742" s="5" t="n">
        <v>1.198</v>
      </c>
      <c r="CR742" s="5" t="n">
        <v>0</v>
      </c>
      <c r="CS742" s="5" t="n">
        <v>4.776</v>
      </c>
      <c r="CT742" s="5" t="n">
        <v>4.753</v>
      </c>
      <c r="CU742" s="5" t="n">
        <v>15.983</v>
      </c>
    </row>
    <row r="743">
      <c r="A743" s="5" t="inlineStr">
        <is>
          <t>MAF2022</t>
        </is>
      </c>
      <c r="B743" s="5" t="inlineStr">
        <is>
          <t>MAF</t>
        </is>
      </c>
      <c r="C743" s="5" t="inlineStr">
        <is>
          <t>MAF</t>
        </is>
      </c>
      <c r="D743" s="5" t="inlineStr">
        <is>
          <t>St. Martin (French part)</t>
        </is>
      </c>
      <c r="E743" s="5" t="n">
        <v>2022</v>
      </c>
      <c r="F743" s="5" t="n">
        <v>0.05</v>
      </c>
      <c r="G743" s="5" t="n">
        <v>11.72</v>
      </c>
      <c r="H743" s="5" t="n">
        <v>1.235</v>
      </c>
      <c r="I743" s="5" t="n">
        <v>0</v>
      </c>
      <c r="J743" s="5" t="n">
        <v>11.72</v>
      </c>
      <c r="K743" s="5" t="n">
        <v>0</v>
      </c>
      <c r="L743" s="5" t="n">
        <v>1</v>
      </c>
      <c r="M743" s="5" t="n">
        <v>9.782999999999999</v>
      </c>
      <c r="N743" s="5" t="n">
        <v>3.704</v>
      </c>
      <c r="O743" s="5" t="n">
        <v>0</v>
      </c>
      <c r="P743" s="5" t="n">
        <v>9.782999999999999</v>
      </c>
      <c r="Q743" s="5" t="n">
        <v>0</v>
      </c>
      <c r="R743" s="5" t="n">
        <v>1</v>
      </c>
      <c r="S743" s="5" t="n">
        <v>17.893</v>
      </c>
      <c r="T743" s="5" t="n">
        <v>7.408</v>
      </c>
      <c r="U743" s="5" t="n">
        <v>0.066</v>
      </c>
      <c r="V743" s="5" t="n">
        <v>18.788</v>
      </c>
      <c r="W743" s="5" t="n">
        <v>0.05</v>
      </c>
      <c r="X743" s="5" t="n">
        <v>1</v>
      </c>
      <c r="Y743" s="5" t="n">
        <v>30.728</v>
      </c>
      <c r="Z743" s="5" t="n">
        <v>4.133</v>
      </c>
      <c r="AA743" s="5" t="n">
        <v>0</v>
      </c>
      <c r="AB743" s="5" t="n">
        <v>30.728</v>
      </c>
      <c r="AC743" s="5" t="n">
        <v>0</v>
      </c>
      <c r="AD743" s="5" t="n">
        <v>1</v>
      </c>
      <c r="AE743" s="5" t="n">
        <v>31.963</v>
      </c>
      <c r="AF743" s="5" t="n">
        <v>7.485</v>
      </c>
      <c r="AG743" s="5" t="n">
        <v>0</v>
      </c>
      <c r="AH743" s="5" t="n">
        <v>31.963</v>
      </c>
      <c r="AI743" s="5" t="n">
        <v>0</v>
      </c>
      <c r="AJ743" s="5" t="n">
        <v>1</v>
      </c>
      <c r="AK743" s="5" t="n">
        <v>39.371</v>
      </c>
      <c r="AL743" s="5" t="n">
        <v>21.155</v>
      </c>
      <c r="AM743" s="5" t="n">
        <v>0.146</v>
      </c>
      <c r="AN743" s="5" t="n">
        <v>41.34</v>
      </c>
      <c r="AO743" s="5" t="n">
        <v>0.05</v>
      </c>
      <c r="AP743" s="5" t="n">
        <v>1</v>
      </c>
      <c r="AQ743" s="5" t="n">
        <v>0.896</v>
      </c>
      <c r="AR743" s="5" t="n">
        <v>0.123</v>
      </c>
      <c r="AS743" s="5" t="n">
        <v>0.003</v>
      </c>
      <c r="AT743" s="5" t="n">
        <v>0.9409999999999999</v>
      </c>
      <c r="AU743" s="5" t="n">
        <v>0.05</v>
      </c>
      <c r="AV743" s="5" t="n">
        <v>1</v>
      </c>
      <c r="AW743" s="5" t="n">
        <v>0.89</v>
      </c>
      <c r="AX743" s="5" t="n">
        <v>0.123</v>
      </c>
      <c r="AY743" s="5" t="n">
        <v>0.003</v>
      </c>
      <c r="AZ743" s="5" t="n">
        <v>0.9350000000000001</v>
      </c>
      <c r="BA743" s="5" t="n">
        <v>0.05</v>
      </c>
      <c r="BB743" s="5" t="n">
        <v>1</v>
      </c>
      <c r="BC743" s="5" t="n">
        <v>0.62</v>
      </c>
      <c r="BD743" s="5" t="n">
        <v>0.123</v>
      </c>
      <c r="BE743" s="5" t="n">
        <v>0.002</v>
      </c>
      <c r="BF743" s="5" t="n">
        <v>0.651</v>
      </c>
      <c r="BG743" s="5" t="n">
        <v>0.05</v>
      </c>
      <c r="BH743" s="5" t="n">
        <v>1</v>
      </c>
      <c r="BI743" s="5" t="n">
        <v>0.608</v>
      </c>
      <c r="BJ743" s="5" t="n">
        <v>0.123</v>
      </c>
      <c r="BK743" s="5" t="n">
        <v>0.002</v>
      </c>
      <c r="BL743" s="5" t="n">
        <v>0.638</v>
      </c>
      <c r="BM743" s="5" t="n">
        <v>0.05</v>
      </c>
      <c r="BN743" s="5" t="n">
        <v>1</v>
      </c>
      <c r="BO743" s="5" t="n">
        <v>0</v>
      </c>
      <c r="BP743" s="5" t="n">
        <v>0</v>
      </c>
      <c r="BQ743" s="5" t="n">
        <v>0</v>
      </c>
      <c r="BR743" s="5" t="n">
        <v>0</v>
      </c>
      <c r="BS743" s="5" t="n">
        <v>1</v>
      </c>
      <c r="BT743" s="5" t="n">
        <v>0</v>
      </c>
      <c r="BU743" s="5" t="n">
        <v>0</v>
      </c>
      <c r="BV743" s="5" t="n">
        <v>0</v>
      </c>
      <c r="BW743" s="5" t="n">
        <v>0.05</v>
      </c>
      <c r="BX743" s="5" t="n">
        <v>1</v>
      </c>
      <c r="BY743" s="5" t="n">
        <v>12.729</v>
      </c>
      <c r="BZ743" s="5" t="n">
        <v>0</v>
      </c>
      <c r="CA743" s="5" t="n">
        <v>12.729</v>
      </c>
      <c r="CB743" s="5" t="n">
        <v>0</v>
      </c>
      <c r="CC743" s="5" t="n">
        <v>97.90000000000001</v>
      </c>
      <c r="CD743" s="5" t="n">
        <v>7.95</v>
      </c>
      <c r="CE743" s="5" t="n">
        <v>0.362</v>
      </c>
      <c r="CF743" s="5" t="n">
        <v>102.795</v>
      </c>
      <c r="CG743" s="5" t="n">
        <v>0.05</v>
      </c>
      <c r="CH743" s="5" t="n">
        <v>1</v>
      </c>
      <c r="CI743" s="5" t="n">
        <v>0</v>
      </c>
      <c r="CJ743" s="5" t="n">
        <v>0</v>
      </c>
      <c r="CK743" s="5" t="n">
        <v>0</v>
      </c>
      <c r="CL743" s="5" t="n">
        <v>0</v>
      </c>
      <c r="CM743" s="5" t="n">
        <v>0</v>
      </c>
      <c r="CN743" s="5" t="n">
        <v>0</v>
      </c>
      <c r="CO743" s="5" t="n">
        <v>0</v>
      </c>
      <c r="CP743" s="5" t="n">
        <v>0</v>
      </c>
      <c r="CQ743" s="5" t="n">
        <v>1.294</v>
      </c>
      <c r="CR743" s="5" t="n">
        <v>0</v>
      </c>
      <c r="CS743" s="5" t="n">
        <v>5.158</v>
      </c>
      <c r="CT743" s="5" t="n">
        <v>10.485</v>
      </c>
      <c r="CU743" s="5" t="n">
        <v>29.494</v>
      </c>
    </row>
    <row r="744">
      <c r="A744" s="5" t="inlineStr">
        <is>
          <t>MAF2023</t>
        </is>
      </c>
      <c r="B744" s="5" t="inlineStr">
        <is>
          <t>MAF</t>
        </is>
      </c>
      <c r="C744" s="5" t="inlineStr">
        <is>
          <t>MAF</t>
        </is>
      </c>
      <c r="D744" s="5" t="inlineStr">
        <is>
          <t>St. Martin (French part)</t>
        </is>
      </c>
      <c r="E744" s="5" t="n">
        <v>2023</v>
      </c>
      <c r="F744" s="5" t="n">
        <v>0.05</v>
      </c>
      <c r="G744" s="5" t="n">
        <v>6.147</v>
      </c>
      <c r="H744" s="5" t="n">
        <v>1.286</v>
      </c>
      <c r="I744" s="5" t="n">
        <v>0</v>
      </c>
      <c r="J744" s="5" t="n">
        <v>6.147</v>
      </c>
      <c r="K744" s="5" t="n">
        <v>0</v>
      </c>
      <c r="L744" s="5" t="n">
        <v>1</v>
      </c>
      <c r="M744" s="5" t="n">
        <v>7.886</v>
      </c>
      <c r="N744" s="5" t="n">
        <v>3.857</v>
      </c>
      <c r="O744" s="5" t="n">
        <v>0</v>
      </c>
      <c r="P744" s="5" t="n">
        <v>7.886</v>
      </c>
      <c r="Q744" s="5" t="n">
        <v>0</v>
      </c>
      <c r="R744" s="5" t="n">
        <v>1</v>
      </c>
      <c r="S744" s="5" t="n">
        <v>12.575</v>
      </c>
      <c r="T744" s="5" t="n">
        <v>7.714</v>
      </c>
      <c r="U744" s="5" t="n">
        <v>0.07000000000000001</v>
      </c>
      <c r="V744" s="5" t="n">
        <v>13.204</v>
      </c>
      <c r="W744" s="5" t="n">
        <v>0.05</v>
      </c>
      <c r="X744" s="5" t="n">
        <v>1</v>
      </c>
      <c r="Y744" s="5" t="n">
        <v>12.478</v>
      </c>
      <c r="Z744" s="5" t="n">
        <v>1.678</v>
      </c>
      <c r="AA744" s="5" t="n">
        <v>0</v>
      </c>
      <c r="AB744" s="5" t="n">
        <v>12.478</v>
      </c>
      <c r="AC744" s="5" t="n">
        <v>0</v>
      </c>
      <c r="AD744" s="5" t="n">
        <v>1</v>
      </c>
      <c r="AE744" s="5" t="n">
        <v>13.763</v>
      </c>
      <c r="AF744" s="5" t="n">
        <v>3.223</v>
      </c>
      <c r="AG744" s="5" t="n">
        <v>0</v>
      </c>
      <c r="AH744" s="5" t="n">
        <v>13.763</v>
      </c>
      <c r="AI744" s="5" t="n">
        <v>0</v>
      </c>
      <c r="AJ744" s="5" t="n">
        <v>1</v>
      </c>
      <c r="AK744" s="5" t="n">
        <v>21.477</v>
      </c>
      <c r="AL744" s="5" t="n">
        <v>11.54</v>
      </c>
      <c r="AM744" s="5" t="n">
        <v>0.119</v>
      </c>
      <c r="AN744" s="5" t="n">
        <v>22.551</v>
      </c>
      <c r="AO744" s="5" t="n">
        <v>0.05</v>
      </c>
      <c r="AP744" s="5" t="n">
        <v>1</v>
      </c>
      <c r="AQ744" s="5" t="n">
        <v>0.791</v>
      </c>
      <c r="AR744" s="5" t="n">
        <v>0.129</v>
      </c>
      <c r="AS744" s="5" t="n">
        <v>0.004</v>
      </c>
      <c r="AT744" s="5" t="n">
        <v>0.83</v>
      </c>
      <c r="AU744" s="5" t="n">
        <v>0.05</v>
      </c>
      <c r="AV744" s="5" t="n">
        <v>1</v>
      </c>
      <c r="AW744" s="5" t="n">
        <v>0.618</v>
      </c>
      <c r="AX744" s="5" t="n">
        <v>0.129</v>
      </c>
      <c r="AY744" s="5" t="n">
        <v>0.003</v>
      </c>
      <c r="AZ744" s="5" t="n">
        <v>0.649</v>
      </c>
      <c r="BA744" s="5" t="n">
        <v>0.05</v>
      </c>
      <c r="BB744" s="5" t="n">
        <v>1</v>
      </c>
      <c r="BC744" s="5" t="n">
        <v>0.554</v>
      </c>
      <c r="BD744" s="5" t="n">
        <v>0.129</v>
      </c>
      <c r="BE744" s="5" t="n">
        <v>0.003</v>
      </c>
      <c r="BF744" s="5" t="n">
        <v>0.582</v>
      </c>
      <c r="BG744" s="5" t="n">
        <v>0.05</v>
      </c>
      <c r="BH744" s="5" t="n">
        <v>1</v>
      </c>
      <c r="BI744" s="5" t="n">
        <v>0.5570000000000001</v>
      </c>
      <c r="BJ744" s="5" t="n">
        <v>0.129</v>
      </c>
      <c r="BK744" s="5" t="n">
        <v>0.003</v>
      </c>
      <c r="BL744" s="5" t="n">
        <v>0.585</v>
      </c>
      <c r="BM744" s="5" t="n">
        <v>0.05</v>
      </c>
      <c r="BN744" s="5" t="n">
        <v>1</v>
      </c>
      <c r="BO744" s="5" t="n">
        <v>0</v>
      </c>
      <c r="BP744" s="5" t="n">
        <v>0</v>
      </c>
      <c r="BQ744" s="5" t="n">
        <v>0</v>
      </c>
      <c r="BR744" s="5" t="n">
        <v>0</v>
      </c>
      <c r="BS744" s="5" t="n">
        <v>1</v>
      </c>
      <c r="BT744" s="5" t="n">
        <v>0</v>
      </c>
      <c r="BU744" s="5" t="n">
        <v>0</v>
      </c>
      <c r="BV744" s="5" t="n">
        <v>0</v>
      </c>
      <c r="BW744" s="5" t="n">
        <v>0.05</v>
      </c>
      <c r="BX744" s="5" t="n">
        <v>1</v>
      </c>
      <c r="BY744" s="5" t="n">
        <v>13.254</v>
      </c>
      <c r="BZ744" s="5" t="n">
        <v>0</v>
      </c>
      <c r="CA744" s="5" t="n">
        <v>13.254</v>
      </c>
      <c r="CB744" s="5" t="n">
        <v>0</v>
      </c>
      <c r="CC744" s="5" t="n">
        <v>83.248</v>
      </c>
      <c r="CD744" s="5" t="n">
        <v>7.95</v>
      </c>
      <c r="CE744" s="5" t="n">
        <v>0.461</v>
      </c>
      <c r="CF744" s="5" t="n">
        <v>87.41</v>
      </c>
      <c r="CG744" s="5" t="n">
        <v>0.05</v>
      </c>
      <c r="CH744" s="5" t="n">
        <v>1</v>
      </c>
      <c r="CI744" s="5" t="n">
        <v>0</v>
      </c>
      <c r="CJ744" s="5" t="n">
        <v>0</v>
      </c>
      <c r="CK744" s="5" t="n">
        <v>0</v>
      </c>
      <c r="CL744" s="5" t="n">
        <v>0</v>
      </c>
      <c r="CM744" s="5" t="n">
        <v>0</v>
      </c>
      <c r="CN744" s="5" t="n">
        <v>0</v>
      </c>
      <c r="CO744" s="5" t="n">
        <v>0</v>
      </c>
      <c r="CP744" s="5" t="n">
        <v>0</v>
      </c>
      <c r="CQ744" s="5" t="n">
        <v>1.348</v>
      </c>
      <c r="CR744" s="5" t="n">
        <v>0</v>
      </c>
      <c r="CS744" s="5" t="n">
        <v>5.37</v>
      </c>
      <c r="CT744" s="5" t="n">
        <v>4.861</v>
      </c>
      <c r="CU744" s="5" t="n">
        <v>11.192</v>
      </c>
    </row>
    <row r="745">
      <c r="A745" s="5" t="inlineStr">
        <is>
          <t>MAF2024</t>
        </is>
      </c>
      <c r="B745" s="5" t="inlineStr">
        <is>
          <t>MAF</t>
        </is>
      </c>
      <c r="C745" s="5" t="inlineStr">
        <is>
          <t>MAF</t>
        </is>
      </c>
      <c r="D745" s="5" t="inlineStr">
        <is>
          <t>St. Martin (French part)</t>
        </is>
      </c>
      <c r="E745" s="5" t="n">
        <v>2024</v>
      </c>
      <c r="F745" s="5" t="n">
        <v>0.05</v>
      </c>
      <c r="G745" s="5" t="n">
        <v>5.575</v>
      </c>
      <c r="H745" s="5" t="n">
        <v>1.324</v>
      </c>
      <c r="I745" s="5" t="n">
        <v>0</v>
      </c>
      <c r="J745" s="5" t="n">
        <v>5.575</v>
      </c>
      <c r="K745" s="5" t="n">
        <v>0</v>
      </c>
      <c r="L745" s="5" t="n">
        <v>1</v>
      </c>
      <c r="M745" s="5" t="n">
        <v>7.124</v>
      </c>
      <c r="N745" s="5" t="n">
        <v>3.971</v>
      </c>
      <c r="O745" s="5" t="n">
        <v>0</v>
      </c>
      <c r="P745" s="5" t="n">
        <v>7.124</v>
      </c>
      <c r="Q745" s="5" t="n">
        <v>0</v>
      </c>
      <c r="R745" s="5" t="n">
        <v>1</v>
      </c>
      <c r="S745" s="5" t="n">
        <v>12.193</v>
      </c>
      <c r="T745" s="5" t="n">
        <v>7.942</v>
      </c>
      <c r="U745" s="5" t="n">
        <v>0.083</v>
      </c>
      <c r="V745" s="5" t="n">
        <v>12.802</v>
      </c>
      <c r="W745" s="5" t="n">
        <v>0.05</v>
      </c>
      <c r="X745" s="5" t="n">
        <v>1</v>
      </c>
      <c r="Y745" s="5" t="n">
        <v>11.447</v>
      </c>
      <c r="Z745" s="5" t="n">
        <v>1.54</v>
      </c>
      <c r="AA745" s="5" t="n">
        <v>0</v>
      </c>
      <c r="AB745" s="5" t="n">
        <v>11.447</v>
      </c>
      <c r="AC745" s="5" t="n">
        <v>0</v>
      </c>
      <c r="AD745" s="5" t="n">
        <v>1</v>
      </c>
      <c r="AE745" s="5" t="n">
        <v>12.771</v>
      </c>
      <c r="AF745" s="5" t="n">
        <v>2.991</v>
      </c>
      <c r="AG745" s="5" t="n">
        <v>0</v>
      </c>
      <c r="AH745" s="5" t="n">
        <v>12.771</v>
      </c>
      <c r="AI745" s="5" t="n">
        <v>0</v>
      </c>
      <c r="AJ745" s="5" t="n">
        <v>1</v>
      </c>
      <c r="AK745" s="5" t="n">
        <v>20.712</v>
      </c>
      <c r="AL745" s="5" t="n">
        <v>11.129</v>
      </c>
      <c r="AM745" s="5" t="n">
        <v>0.141</v>
      </c>
      <c r="AN745" s="5" t="n">
        <v>21.748</v>
      </c>
      <c r="AO745" s="5" t="n">
        <v>0.05</v>
      </c>
      <c r="AP745" s="5" t="n">
        <v>1</v>
      </c>
      <c r="AQ745" s="5" t="n">
        <v>0.756</v>
      </c>
      <c r="AR745" s="5" t="n">
        <v>0.132</v>
      </c>
      <c r="AS745" s="5" t="n">
        <v>0.005</v>
      </c>
      <c r="AT745" s="5" t="n">
        <v>0.794</v>
      </c>
      <c r="AU745" s="5" t="n">
        <v>0.05</v>
      </c>
      <c r="AV745" s="5" t="n">
        <v>1</v>
      </c>
      <c r="AW745" s="5" t="n">
        <v>0.655</v>
      </c>
      <c r="AX745" s="5" t="n">
        <v>0.132</v>
      </c>
      <c r="AY745" s="5" t="n">
        <v>0.004</v>
      </c>
      <c r="AZ745" s="5" t="n">
        <v>0.6879999999999999</v>
      </c>
      <c r="BA745" s="5" t="n">
        <v>0.05</v>
      </c>
      <c r="BB745" s="5" t="n">
        <v>1</v>
      </c>
      <c r="BC745" s="5" t="n">
        <v>0.534</v>
      </c>
      <c r="BD745" s="5" t="n">
        <v>0.132</v>
      </c>
      <c r="BE745" s="5" t="n">
        <v>0.004</v>
      </c>
      <c r="BF745" s="5" t="n">
        <v>0.5600000000000001</v>
      </c>
      <c r="BG745" s="5" t="n">
        <v>0.05</v>
      </c>
      <c r="BH745" s="5" t="n">
        <v>1</v>
      </c>
      <c r="BI745" s="5" t="n">
        <v>0.5679999999999999</v>
      </c>
      <c r="BJ745" s="5" t="n">
        <v>0.132</v>
      </c>
      <c r="BK745" s="5" t="n">
        <v>0.004</v>
      </c>
      <c r="BL745" s="5" t="n">
        <v>0.596</v>
      </c>
      <c r="BM745" s="5" t="n">
        <v>0.05</v>
      </c>
      <c r="BN745" s="5" t="n">
        <v>1</v>
      </c>
      <c r="BO745" s="5" t="n">
        <v>0</v>
      </c>
      <c r="BP745" s="5" t="n">
        <v>0</v>
      </c>
      <c r="BQ745" s="5" t="n">
        <v>0</v>
      </c>
      <c r="BR745" s="5" t="n">
        <v>0</v>
      </c>
      <c r="BS745" s="5" t="n">
        <v>1</v>
      </c>
      <c r="BT745" s="5" t="n">
        <v>0</v>
      </c>
      <c r="BU745" s="5" t="n">
        <v>0</v>
      </c>
      <c r="BV745" s="5" t="n">
        <v>0</v>
      </c>
      <c r="BW745" s="5" t="n">
        <v>0.05</v>
      </c>
      <c r="BX745" s="5" t="n">
        <v>1</v>
      </c>
      <c r="BY745" s="5" t="n">
        <v>13.646</v>
      </c>
      <c r="BZ745" s="5" t="n">
        <v>0</v>
      </c>
      <c r="CA745" s="5" t="n">
        <v>13.646</v>
      </c>
      <c r="CB745" s="5" t="n">
        <v>0</v>
      </c>
      <c r="CC745" s="5" t="n">
        <v>82.58799999999999</v>
      </c>
      <c r="CD745" s="5" t="n">
        <v>7.95</v>
      </c>
      <c r="CE745" s="5" t="n">
        <v>0.5620000000000001</v>
      </c>
      <c r="CF745" s="5" t="n">
        <v>86.717</v>
      </c>
      <c r="CG745" s="5" t="n">
        <v>0.05</v>
      </c>
      <c r="CH745" s="5" t="n">
        <v>1</v>
      </c>
      <c r="CI745" s="5" t="n">
        <v>0</v>
      </c>
      <c r="CJ745" s="5" t="n">
        <v>0</v>
      </c>
      <c r="CK745" s="5" t="n">
        <v>0</v>
      </c>
      <c r="CL745" s="5" t="n">
        <v>0</v>
      </c>
      <c r="CM745" s="5" t="n">
        <v>0</v>
      </c>
      <c r="CN745" s="5" t="n">
        <v>0</v>
      </c>
      <c r="CO745" s="5" t="n">
        <v>0</v>
      </c>
      <c r="CP745" s="5" t="n">
        <v>0</v>
      </c>
      <c r="CQ745" s="5" t="n">
        <v>1.387</v>
      </c>
      <c r="CR745" s="5" t="n">
        <v>0</v>
      </c>
      <c r="CS745" s="5" t="n">
        <v>5.529</v>
      </c>
      <c r="CT745" s="5" t="n">
        <v>4.251</v>
      </c>
      <c r="CU745" s="5" t="n">
        <v>10.123</v>
      </c>
    </row>
    <row r="746">
      <c r="A746" s="5" t="inlineStr">
        <is>
          <t>VCT2021</t>
        </is>
      </c>
      <c r="B746" s="5" t="inlineStr">
        <is>
          <t>VCT</t>
        </is>
      </c>
      <c r="C746" s="5" t="inlineStr">
        <is>
          <t>VCT</t>
        </is>
      </c>
      <c r="D746" s="5" t="inlineStr">
        <is>
          <t>St. Vincent and the Grenadines</t>
        </is>
      </c>
      <c r="E746" s="5" t="n">
        <v>2021</v>
      </c>
      <c r="F746" s="5" t="n">
        <v>0.16</v>
      </c>
      <c r="G746" s="5" t="n">
        <v>5.897</v>
      </c>
      <c r="H746" s="5" t="n">
        <v>1.143</v>
      </c>
      <c r="I746" s="5" t="n">
        <v>0</v>
      </c>
      <c r="J746" s="5" t="n">
        <v>5.897</v>
      </c>
      <c r="K746" s="5" t="n">
        <v>0</v>
      </c>
      <c r="L746" s="5" t="n">
        <v>1</v>
      </c>
      <c r="M746" s="5" t="n">
        <v>7.964</v>
      </c>
      <c r="N746" s="5" t="n">
        <v>3.43</v>
      </c>
      <c r="O746" s="5" t="n">
        <v>0</v>
      </c>
      <c r="P746" s="5" t="n">
        <v>7.964</v>
      </c>
      <c r="Q746" s="5" t="n">
        <v>0</v>
      </c>
      <c r="R746" s="5" t="n">
        <v>1</v>
      </c>
      <c r="S746" s="5" t="n">
        <v>11.613</v>
      </c>
      <c r="T746" s="5" t="n">
        <v>6.86</v>
      </c>
      <c r="U746" s="5" t="n">
        <v>0</v>
      </c>
      <c r="V746" s="5" t="n">
        <v>13.471</v>
      </c>
      <c r="W746" s="5" t="n">
        <v>0.16</v>
      </c>
      <c r="X746" s="5" t="n">
        <v>1</v>
      </c>
      <c r="Y746" s="5" t="n">
        <v>5.849</v>
      </c>
      <c r="Z746" s="5" t="n">
        <v>0.787</v>
      </c>
      <c r="AA746" s="5" t="n">
        <v>0</v>
      </c>
      <c r="AB746" s="5" t="n">
        <v>5.849</v>
      </c>
      <c r="AC746" s="5" t="n">
        <v>0</v>
      </c>
      <c r="AD746" s="5" t="n">
        <v>1</v>
      </c>
      <c r="AE746" s="5" t="n">
        <v>6.992</v>
      </c>
      <c r="AF746" s="5" t="n">
        <v>1.637</v>
      </c>
      <c r="AG746" s="5" t="n">
        <v>0</v>
      </c>
      <c r="AH746" s="5" t="n">
        <v>6.992</v>
      </c>
      <c r="AI746" s="5" t="n">
        <v>0</v>
      </c>
      <c r="AJ746" s="5" t="n">
        <v>1</v>
      </c>
      <c r="AK746" s="5" t="n">
        <v>13.852</v>
      </c>
      <c r="AL746" s="5" t="n">
        <v>7.443</v>
      </c>
      <c r="AM746" s="5" t="n">
        <v>0</v>
      </c>
      <c r="AN746" s="5" t="n">
        <v>16.068</v>
      </c>
      <c r="AO746" s="5" t="n">
        <v>0.16</v>
      </c>
      <c r="AP746" s="5" t="n">
        <v>1</v>
      </c>
      <c r="AQ746" s="5" t="n">
        <v>0.649</v>
      </c>
      <c r="AR746" s="5" t="n">
        <v>0.114</v>
      </c>
      <c r="AS746" s="5" t="n">
        <v>0</v>
      </c>
      <c r="AT746" s="5" t="n">
        <v>0.753</v>
      </c>
      <c r="AU746" s="5" t="n">
        <v>0.16</v>
      </c>
      <c r="AV746" s="5" t="n">
        <v>1</v>
      </c>
      <c r="AW746" s="5" t="n">
        <v>0.577</v>
      </c>
      <c r="AX746" s="5" t="n">
        <v>0.114</v>
      </c>
      <c r="AY746" s="5" t="n">
        <v>0</v>
      </c>
      <c r="AZ746" s="5" t="n">
        <v>0.669</v>
      </c>
      <c r="BA746" s="5" t="n">
        <v>0.16</v>
      </c>
      <c r="BB746" s="5" t="n">
        <v>1</v>
      </c>
      <c r="BC746" s="5" t="n">
        <v>0.458</v>
      </c>
      <c r="BD746" s="5" t="n">
        <v>0.114</v>
      </c>
      <c r="BE746" s="5" t="n">
        <v>0</v>
      </c>
      <c r="BF746" s="5" t="n">
        <v>0.531</v>
      </c>
      <c r="BG746" s="5" t="n">
        <v>0.16</v>
      </c>
      <c r="BH746" s="5" t="n">
        <v>1</v>
      </c>
      <c r="BI746" s="5" t="n">
        <v>0.491</v>
      </c>
      <c r="BJ746" s="5" t="n">
        <v>0.114</v>
      </c>
      <c r="BK746" s="5" t="n">
        <v>0</v>
      </c>
      <c r="BL746" s="5" t="n">
        <v>0.57</v>
      </c>
      <c r="BM746" s="5" t="n">
        <v>0.16</v>
      </c>
      <c r="BN746" s="5" t="n">
        <v>1</v>
      </c>
      <c r="BO746" s="5" t="n">
        <v>0</v>
      </c>
      <c r="BP746" s="5" t="n">
        <v>0</v>
      </c>
      <c r="BQ746" s="5" t="n">
        <v>0</v>
      </c>
      <c r="BR746" s="5" t="n">
        <v>0</v>
      </c>
      <c r="BS746" s="5" t="n">
        <v>1</v>
      </c>
      <c r="BT746" s="5" t="n">
        <v>0</v>
      </c>
      <c r="BU746" s="5" t="n">
        <v>0</v>
      </c>
      <c r="BV746" s="5" t="n">
        <v>0</v>
      </c>
      <c r="BW746" s="5" t="n">
        <v>0.16</v>
      </c>
      <c r="BX746" s="5" t="n">
        <v>1</v>
      </c>
      <c r="BY746" s="5" t="n">
        <v>11.787</v>
      </c>
      <c r="BZ746" s="5" t="n">
        <v>0</v>
      </c>
      <c r="CA746" s="5" t="n">
        <v>11.787</v>
      </c>
      <c r="CB746" s="5" t="n">
        <v>0</v>
      </c>
      <c r="CC746" s="5" t="n">
        <v>78.125</v>
      </c>
      <c r="CD746" s="5" t="n">
        <v>7.95</v>
      </c>
      <c r="CE746" s="5" t="n">
        <v>0</v>
      </c>
      <c r="CF746" s="5" t="n">
        <v>90.625</v>
      </c>
      <c r="CG746" s="5" t="n">
        <v>0.16</v>
      </c>
      <c r="CH746" s="5" t="n">
        <v>1</v>
      </c>
      <c r="CI746" s="5" t="n">
        <v>0</v>
      </c>
      <c r="CJ746" s="5" t="n">
        <v>0</v>
      </c>
      <c r="CK746" s="5" t="n">
        <v>0</v>
      </c>
      <c r="CL746" s="5" t="n">
        <v>0</v>
      </c>
      <c r="CM746" s="5" t="n">
        <v>0</v>
      </c>
      <c r="CN746" s="5" t="n">
        <v>0</v>
      </c>
      <c r="CO746" s="5" t="n">
        <v>0</v>
      </c>
      <c r="CP746" s="5" t="n">
        <v>0</v>
      </c>
      <c r="CQ746" s="5" t="n">
        <v>1.198</v>
      </c>
      <c r="CR746" s="5" t="n">
        <v>0</v>
      </c>
      <c r="CS746" s="5" t="n">
        <v>4.776</v>
      </c>
      <c r="CT746" s="5" t="n">
        <v>4.753</v>
      </c>
      <c r="CU746" s="5" t="n">
        <v>15.983</v>
      </c>
    </row>
    <row r="747">
      <c r="A747" s="5" t="inlineStr">
        <is>
          <t>VCT2022</t>
        </is>
      </c>
      <c r="B747" s="5" t="inlineStr">
        <is>
          <t>VCT</t>
        </is>
      </c>
      <c r="C747" s="5" t="inlineStr">
        <is>
          <t>VCT</t>
        </is>
      </c>
      <c r="D747" s="5" t="inlineStr">
        <is>
          <t>St. Vincent and the Grenadines</t>
        </is>
      </c>
      <c r="E747" s="5" t="n">
        <v>2022</v>
      </c>
      <c r="F747" s="5" t="n">
        <v>0.16</v>
      </c>
      <c r="G747" s="5" t="n">
        <v>11.72</v>
      </c>
      <c r="H747" s="5" t="n">
        <v>1.235</v>
      </c>
      <c r="I747" s="5" t="n">
        <v>0</v>
      </c>
      <c r="J747" s="5" t="n">
        <v>11.72</v>
      </c>
      <c r="K747" s="5" t="n">
        <v>0</v>
      </c>
      <c r="L747" s="5" t="n">
        <v>1</v>
      </c>
      <c r="M747" s="5" t="n">
        <v>9.782999999999999</v>
      </c>
      <c r="N747" s="5" t="n">
        <v>3.704</v>
      </c>
      <c r="O747" s="5" t="n">
        <v>0</v>
      </c>
      <c r="P747" s="5" t="n">
        <v>9.782999999999999</v>
      </c>
      <c r="Q747" s="5" t="n">
        <v>0</v>
      </c>
      <c r="R747" s="5" t="n">
        <v>1</v>
      </c>
      <c r="S747" s="5" t="n">
        <v>17.893</v>
      </c>
      <c r="T747" s="5" t="n">
        <v>7.408</v>
      </c>
      <c r="U747" s="5" t="n">
        <v>0.212</v>
      </c>
      <c r="V747" s="5" t="n">
        <v>20.756</v>
      </c>
      <c r="W747" s="5" t="n">
        <v>0.16</v>
      </c>
      <c r="X747" s="5" t="n">
        <v>1</v>
      </c>
      <c r="Y747" s="5" t="n">
        <v>6.316</v>
      </c>
      <c r="Z747" s="5" t="n">
        <v>0.85</v>
      </c>
      <c r="AA747" s="5" t="n">
        <v>0</v>
      </c>
      <c r="AB747" s="5" t="n">
        <v>6.316</v>
      </c>
      <c r="AC747" s="5" t="n">
        <v>0</v>
      </c>
      <c r="AD747" s="5" t="n">
        <v>1</v>
      </c>
      <c r="AE747" s="5" t="n">
        <v>7.551</v>
      </c>
      <c r="AF747" s="5" t="n">
        <v>1.768</v>
      </c>
      <c r="AG747" s="5" t="n">
        <v>0</v>
      </c>
      <c r="AH747" s="5" t="n">
        <v>7.551</v>
      </c>
      <c r="AI747" s="5" t="n">
        <v>0</v>
      </c>
      <c r="AJ747" s="5" t="n">
        <v>1</v>
      </c>
      <c r="AK747" s="5" t="n">
        <v>14.959</v>
      </c>
      <c r="AL747" s="5" t="n">
        <v>8.038</v>
      </c>
      <c r="AM747" s="5" t="n">
        <v>0.177</v>
      </c>
      <c r="AN747" s="5" t="n">
        <v>17.352</v>
      </c>
      <c r="AO747" s="5" t="n">
        <v>0.16</v>
      </c>
      <c r="AP747" s="5" t="n">
        <v>1</v>
      </c>
      <c r="AQ747" s="5" t="n">
        <v>0.896</v>
      </c>
      <c r="AR747" s="5" t="n">
        <v>0.123</v>
      </c>
      <c r="AS747" s="5" t="n">
        <v>0.011</v>
      </c>
      <c r="AT747" s="5" t="n">
        <v>1.039</v>
      </c>
      <c r="AU747" s="5" t="n">
        <v>0.16</v>
      </c>
      <c r="AV747" s="5" t="n">
        <v>1</v>
      </c>
      <c r="AW747" s="5" t="n">
        <v>0.89</v>
      </c>
      <c r="AX747" s="5" t="n">
        <v>0.123</v>
      </c>
      <c r="AY747" s="5" t="n">
        <v>0.011</v>
      </c>
      <c r="AZ747" s="5" t="n">
        <v>1.033</v>
      </c>
      <c r="BA747" s="5" t="n">
        <v>0.16</v>
      </c>
      <c r="BB747" s="5" t="n">
        <v>1</v>
      </c>
      <c r="BC747" s="5" t="n">
        <v>0.62</v>
      </c>
      <c r="BD747" s="5" t="n">
        <v>0.123</v>
      </c>
      <c r="BE747" s="5" t="n">
        <v>0.007</v>
      </c>
      <c r="BF747" s="5" t="n">
        <v>0.72</v>
      </c>
      <c r="BG747" s="5" t="n">
        <v>0.16</v>
      </c>
      <c r="BH747" s="5" t="n">
        <v>1</v>
      </c>
      <c r="BI747" s="5" t="n">
        <v>0.608</v>
      </c>
      <c r="BJ747" s="5" t="n">
        <v>0.123</v>
      </c>
      <c r="BK747" s="5" t="n">
        <v>0.007</v>
      </c>
      <c r="BL747" s="5" t="n">
        <v>0.705</v>
      </c>
      <c r="BM747" s="5" t="n">
        <v>0.16</v>
      </c>
      <c r="BN747" s="5" t="n">
        <v>1</v>
      </c>
      <c r="BO747" s="5" t="n">
        <v>0</v>
      </c>
      <c r="BP747" s="5" t="n">
        <v>0</v>
      </c>
      <c r="BQ747" s="5" t="n">
        <v>0</v>
      </c>
      <c r="BR747" s="5" t="n">
        <v>0</v>
      </c>
      <c r="BS747" s="5" t="n">
        <v>1</v>
      </c>
      <c r="BT747" s="5" t="n">
        <v>0</v>
      </c>
      <c r="BU747" s="5" t="n">
        <v>0</v>
      </c>
      <c r="BV747" s="5" t="n">
        <v>0</v>
      </c>
      <c r="BW747" s="5" t="n">
        <v>0.16</v>
      </c>
      <c r="BX747" s="5" t="n">
        <v>1</v>
      </c>
      <c r="BY747" s="5" t="n">
        <v>12.729</v>
      </c>
      <c r="BZ747" s="5" t="n">
        <v>0</v>
      </c>
      <c r="CA747" s="5" t="n">
        <v>12.729</v>
      </c>
      <c r="CB747" s="5" t="n">
        <v>0</v>
      </c>
      <c r="CC747" s="5" t="n">
        <v>97.90000000000001</v>
      </c>
      <c r="CD747" s="5" t="n">
        <v>7.95</v>
      </c>
      <c r="CE747" s="5" t="n">
        <v>1.159</v>
      </c>
      <c r="CF747" s="5" t="n">
        <v>113.564</v>
      </c>
      <c r="CG747" s="5" t="n">
        <v>0.16</v>
      </c>
      <c r="CH747" s="5" t="n">
        <v>1</v>
      </c>
      <c r="CI747" s="5" t="n">
        <v>0</v>
      </c>
      <c r="CJ747" s="5" t="n">
        <v>0</v>
      </c>
      <c r="CK747" s="5" t="n">
        <v>0</v>
      </c>
      <c r="CL747" s="5" t="n">
        <v>0</v>
      </c>
      <c r="CM747" s="5" t="n">
        <v>0</v>
      </c>
      <c r="CN747" s="5" t="n">
        <v>0</v>
      </c>
      <c r="CO747" s="5" t="n">
        <v>0</v>
      </c>
      <c r="CP747" s="5" t="n">
        <v>0</v>
      </c>
      <c r="CQ747" s="5" t="n">
        <v>1.294</v>
      </c>
      <c r="CR747" s="5" t="n">
        <v>0</v>
      </c>
      <c r="CS747" s="5" t="n">
        <v>5.158</v>
      </c>
      <c r="CT747" s="5" t="n">
        <v>10.485</v>
      </c>
      <c r="CU747" s="5" t="n">
        <v>29.494</v>
      </c>
    </row>
    <row r="748">
      <c r="A748" s="5" t="inlineStr">
        <is>
          <t>VCT2023</t>
        </is>
      </c>
      <c r="B748" s="5" t="inlineStr">
        <is>
          <t>VCT</t>
        </is>
      </c>
      <c r="C748" s="5" t="inlineStr">
        <is>
          <t>VCT</t>
        </is>
      </c>
      <c r="D748" s="5" t="inlineStr">
        <is>
          <t>St. Vincent and the Grenadines</t>
        </is>
      </c>
      <c r="E748" s="5" t="n">
        <v>2023</v>
      </c>
      <c r="F748" s="5" t="n">
        <v>0.16</v>
      </c>
      <c r="G748" s="5" t="n">
        <v>6.147</v>
      </c>
      <c r="H748" s="5" t="n">
        <v>1.286</v>
      </c>
      <c r="I748" s="5" t="n">
        <v>0</v>
      </c>
      <c r="J748" s="5" t="n">
        <v>6.147</v>
      </c>
      <c r="K748" s="5" t="n">
        <v>0</v>
      </c>
      <c r="L748" s="5" t="n">
        <v>1</v>
      </c>
      <c r="M748" s="5" t="n">
        <v>7.886</v>
      </c>
      <c r="N748" s="5" t="n">
        <v>3.857</v>
      </c>
      <c r="O748" s="5" t="n">
        <v>0</v>
      </c>
      <c r="P748" s="5" t="n">
        <v>7.886</v>
      </c>
      <c r="Q748" s="5" t="n">
        <v>0</v>
      </c>
      <c r="R748" s="5" t="n">
        <v>1</v>
      </c>
      <c r="S748" s="5" t="n">
        <v>12.575</v>
      </c>
      <c r="T748" s="5" t="n">
        <v>7.714</v>
      </c>
      <c r="U748" s="5" t="n">
        <v>0.223</v>
      </c>
      <c r="V748" s="5" t="n">
        <v>14.587</v>
      </c>
      <c r="W748" s="5" t="n">
        <v>0.16</v>
      </c>
      <c r="X748" s="5" t="n">
        <v>1</v>
      </c>
      <c r="Y748" s="5" t="n">
        <v>6.577</v>
      </c>
      <c r="Z748" s="5" t="n">
        <v>0.885</v>
      </c>
      <c r="AA748" s="5" t="n">
        <v>0</v>
      </c>
      <c r="AB748" s="5" t="n">
        <v>6.577</v>
      </c>
      <c r="AC748" s="5" t="n">
        <v>0</v>
      </c>
      <c r="AD748" s="5" t="n">
        <v>1</v>
      </c>
      <c r="AE748" s="5" t="n">
        <v>7.862</v>
      </c>
      <c r="AF748" s="5" t="n">
        <v>1.841</v>
      </c>
      <c r="AG748" s="5" t="n">
        <v>0</v>
      </c>
      <c r="AH748" s="5" t="n">
        <v>7.862</v>
      </c>
      <c r="AI748" s="5" t="n">
        <v>0</v>
      </c>
      <c r="AJ748" s="5" t="n">
        <v>1</v>
      </c>
      <c r="AK748" s="5" t="n">
        <v>15.576</v>
      </c>
      <c r="AL748" s="5" t="n">
        <v>8.369999999999999</v>
      </c>
      <c r="AM748" s="5" t="n">
        <v>0.276</v>
      </c>
      <c r="AN748" s="5" t="n">
        <v>18.069</v>
      </c>
      <c r="AO748" s="5" t="n">
        <v>0.16</v>
      </c>
      <c r="AP748" s="5" t="n">
        <v>1</v>
      </c>
      <c r="AQ748" s="5" t="n">
        <v>0.791</v>
      </c>
      <c r="AR748" s="5" t="n">
        <v>0.129</v>
      </c>
      <c r="AS748" s="5" t="n">
        <v>0.014</v>
      </c>
      <c r="AT748" s="5" t="n">
        <v>0.917</v>
      </c>
      <c r="AU748" s="5" t="n">
        <v>0.16</v>
      </c>
      <c r="AV748" s="5" t="n">
        <v>1</v>
      </c>
      <c r="AW748" s="5" t="n">
        <v>0.618</v>
      </c>
      <c r="AX748" s="5" t="n">
        <v>0.129</v>
      </c>
      <c r="AY748" s="5" t="n">
        <v>0.011</v>
      </c>
      <c r="AZ748" s="5" t="n">
        <v>0.717</v>
      </c>
      <c r="BA748" s="5" t="n">
        <v>0.16</v>
      </c>
      <c r="BB748" s="5" t="n">
        <v>1</v>
      </c>
      <c r="BC748" s="5" t="n">
        <v>0.554</v>
      </c>
      <c r="BD748" s="5" t="n">
        <v>0.129</v>
      </c>
      <c r="BE748" s="5" t="n">
        <v>0.01</v>
      </c>
      <c r="BF748" s="5" t="n">
        <v>0.643</v>
      </c>
      <c r="BG748" s="5" t="n">
        <v>0.16</v>
      </c>
      <c r="BH748" s="5" t="n">
        <v>1</v>
      </c>
      <c r="BI748" s="5" t="n">
        <v>0.5570000000000001</v>
      </c>
      <c r="BJ748" s="5" t="n">
        <v>0.129</v>
      </c>
      <c r="BK748" s="5" t="n">
        <v>0.01</v>
      </c>
      <c r="BL748" s="5" t="n">
        <v>0.646</v>
      </c>
      <c r="BM748" s="5" t="n">
        <v>0.16</v>
      </c>
      <c r="BN748" s="5" t="n">
        <v>1</v>
      </c>
      <c r="BO748" s="5" t="n">
        <v>0</v>
      </c>
      <c r="BP748" s="5" t="n">
        <v>0</v>
      </c>
      <c r="BQ748" s="5" t="n">
        <v>0</v>
      </c>
      <c r="BR748" s="5" t="n">
        <v>0</v>
      </c>
      <c r="BS748" s="5" t="n">
        <v>1</v>
      </c>
      <c r="BT748" s="5" t="n">
        <v>0</v>
      </c>
      <c r="BU748" s="5" t="n">
        <v>0</v>
      </c>
      <c r="BV748" s="5" t="n">
        <v>0</v>
      </c>
      <c r="BW748" s="5" t="n">
        <v>0.16</v>
      </c>
      <c r="BX748" s="5" t="n">
        <v>1</v>
      </c>
      <c r="BY748" s="5" t="n">
        <v>13.254</v>
      </c>
      <c r="BZ748" s="5" t="n">
        <v>0</v>
      </c>
      <c r="CA748" s="5" t="n">
        <v>13.254</v>
      </c>
      <c r="CB748" s="5" t="n">
        <v>0</v>
      </c>
      <c r="CC748" s="5" t="n">
        <v>83.248</v>
      </c>
      <c r="CD748" s="5" t="n">
        <v>7.95</v>
      </c>
      <c r="CE748" s="5" t="n">
        <v>1.475</v>
      </c>
      <c r="CF748" s="5" t="n">
        <v>96.568</v>
      </c>
      <c r="CG748" s="5" t="n">
        <v>0.16</v>
      </c>
      <c r="CH748" s="5" t="n">
        <v>1</v>
      </c>
      <c r="CI748" s="5" t="n">
        <v>0</v>
      </c>
      <c r="CJ748" s="5" t="n">
        <v>0</v>
      </c>
      <c r="CK748" s="5" t="n">
        <v>0</v>
      </c>
      <c r="CL748" s="5" t="n">
        <v>0</v>
      </c>
      <c r="CM748" s="5" t="n">
        <v>0</v>
      </c>
      <c r="CN748" s="5" t="n">
        <v>0</v>
      </c>
      <c r="CO748" s="5" t="n">
        <v>0</v>
      </c>
      <c r="CP748" s="5" t="n">
        <v>0</v>
      </c>
      <c r="CQ748" s="5" t="n">
        <v>1.348</v>
      </c>
      <c r="CR748" s="5" t="n">
        <v>0</v>
      </c>
      <c r="CS748" s="5" t="n">
        <v>5.37</v>
      </c>
      <c r="CT748" s="5" t="n">
        <v>4.861</v>
      </c>
      <c r="CU748" s="5" t="n">
        <v>11.192</v>
      </c>
    </row>
    <row r="749">
      <c r="A749" s="5" t="inlineStr">
        <is>
          <t>VCT2024</t>
        </is>
      </c>
      <c r="B749" s="5" t="inlineStr">
        <is>
          <t>VCT</t>
        </is>
      </c>
      <c r="C749" s="5" t="inlineStr">
        <is>
          <t>VCT</t>
        </is>
      </c>
      <c r="D749" s="5" t="inlineStr">
        <is>
          <t>St. Vincent and the Grenadines</t>
        </is>
      </c>
      <c r="E749" s="5" t="n">
        <v>2024</v>
      </c>
      <c r="F749" s="5" t="n">
        <v>0.16</v>
      </c>
      <c r="G749" s="5" t="n">
        <v>5.575</v>
      </c>
      <c r="H749" s="5" t="n">
        <v>1.324</v>
      </c>
      <c r="I749" s="5" t="n">
        <v>0</v>
      </c>
      <c r="J749" s="5" t="n">
        <v>5.575</v>
      </c>
      <c r="K749" s="5" t="n">
        <v>0</v>
      </c>
      <c r="L749" s="5" t="n">
        <v>1</v>
      </c>
      <c r="M749" s="5" t="n">
        <v>7.124</v>
      </c>
      <c r="N749" s="5" t="n">
        <v>3.971</v>
      </c>
      <c r="O749" s="5" t="n">
        <v>0</v>
      </c>
      <c r="P749" s="5" t="n">
        <v>7.124</v>
      </c>
      <c r="Q749" s="5" t="n">
        <v>0</v>
      </c>
      <c r="R749" s="5" t="n">
        <v>1</v>
      </c>
      <c r="S749" s="5" t="n">
        <v>12.193</v>
      </c>
      <c r="T749" s="5" t="n">
        <v>7.942</v>
      </c>
      <c r="U749" s="5" t="n">
        <v>0.266</v>
      </c>
      <c r="V749" s="5" t="n">
        <v>14.144</v>
      </c>
      <c r="W749" s="5" t="n">
        <v>0.16</v>
      </c>
      <c r="X749" s="5" t="n">
        <v>1</v>
      </c>
      <c r="Y749" s="5" t="n">
        <v>6.771</v>
      </c>
      <c r="Z749" s="5" t="n">
        <v>0.911</v>
      </c>
      <c r="AA749" s="5" t="n">
        <v>0</v>
      </c>
      <c r="AB749" s="5" t="n">
        <v>6.771</v>
      </c>
      <c r="AC749" s="5" t="n">
        <v>0</v>
      </c>
      <c r="AD749" s="5" t="n">
        <v>1</v>
      </c>
      <c r="AE749" s="5" t="n">
        <v>8.095000000000001</v>
      </c>
      <c r="AF749" s="5" t="n">
        <v>1.896</v>
      </c>
      <c r="AG749" s="5" t="n">
        <v>0</v>
      </c>
      <c r="AH749" s="5" t="n">
        <v>8.095000000000001</v>
      </c>
      <c r="AI749" s="5" t="n">
        <v>0</v>
      </c>
      <c r="AJ749" s="5" t="n">
        <v>1</v>
      </c>
      <c r="AK749" s="5" t="n">
        <v>16.036</v>
      </c>
      <c r="AL749" s="5" t="n">
        <v>8.617000000000001</v>
      </c>
      <c r="AM749" s="5" t="n">
        <v>0.349</v>
      </c>
      <c r="AN749" s="5" t="n">
        <v>18.602</v>
      </c>
      <c r="AO749" s="5" t="n">
        <v>0.16</v>
      </c>
      <c r="AP749" s="5" t="n">
        <v>1</v>
      </c>
      <c r="AQ749" s="5" t="n">
        <v>0.756</v>
      </c>
      <c r="AR749" s="5" t="n">
        <v>0.132</v>
      </c>
      <c r="AS749" s="5" t="n">
        <v>0.016</v>
      </c>
      <c r="AT749" s="5" t="n">
        <v>0.877</v>
      </c>
      <c r="AU749" s="5" t="n">
        <v>0.16</v>
      </c>
      <c r="AV749" s="5" t="n">
        <v>1</v>
      </c>
      <c r="AW749" s="5" t="n">
        <v>0.655</v>
      </c>
      <c r="AX749" s="5" t="n">
        <v>0.132</v>
      </c>
      <c r="AY749" s="5" t="n">
        <v>0.014</v>
      </c>
      <c r="AZ749" s="5" t="n">
        <v>0.76</v>
      </c>
      <c r="BA749" s="5" t="n">
        <v>0.16</v>
      </c>
      <c r="BB749" s="5" t="n">
        <v>1</v>
      </c>
      <c r="BC749" s="5" t="n">
        <v>0.534</v>
      </c>
      <c r="BD749" s="5" t="n">
        <v>0.132</v>
      </c>
      <c r="BE749" s="5" t="n">
        <v>0.012</v>
      </c>
      <c r="BF749" s="5" t="n">
        <v>0.619</v>
      </c>
      <c r="BG749" s="5" t="n">
        <v>0.16</v>
      </c>
      <c r="BH749" s="5" t="n">
        <v>1</v>
      </c>
      <c r="BI749" s="5" t="n">
        <v>0.5679999999999999</v>
      </c>
      <c r="BJ749" s="5" t="n">
        <v>0.132</v>
      </c>
      <c r="BK749" s="5" t="n">
        <v>0.012</v>
      </c>
      <c r="BL749" s="5" t="n">
        <v>0.659</v>
      </c>
      <c r="BM749" s="5" t="n">
        <v>0.16</v>
      </c>
      <c r="BN749" s="5" t="n">
        <v>1</v>
      </c>
      <c r="BO749" s="5" t="n">
        <v>0</v>
      </c>
      <c r="BP749" s="5" t="n">
        <v>0</v>
      </c>
      <c r="BQ749" s="5" t="n">
        <v>0</v>
      </c>
      <c r="BR749" s="5" t="n">
        <v>0</v>
      </c>
      <c r="BS749" s="5" t="n">
        <v>1</v>
      </c>
      <c r="BT749" s="5" t="n">
        <v>0</v>
      </c>
      <c r="BU749" s="5" t="n">
        <v>0</v>
      </c>
      <c r="BV749" s="5" t="n">
        <v>0</v>
      </c>
      <c r="BW749" s="5" t="n">
        <v>0.16</v>
      </c>
      <c r="BX749" s="5" t="n">
        <v>1</v>
      </c>
      <c r="BY749" s="5" t="n">
        <v>13.646</v>
      </c>
      <c r="BZ749" s="5" t="n">
        <v>0</v>
      </c>
      <c r="CA749" s="5" t="n">
        <v>13.646</v>
      </c>
      <c r="CB749" s="5" t="n">
        <v>0</v>
      </c>
      <c r="CC749" s="5" t="n">
        <v>82.58799999999999</v>
      </c>
      <c r="CD749" s="5" t="n">
        <v>7.95</v>
      </c>
      <c r="CE749" s="5" t="n">
        <v>1.8</v>
      </c>
      <c r="CF749" s="5" t="n">
        <v>95.80200000000001</v>
      </c>
      <c r="CG749" s="5" t="n">
        <v>0.16</v>
      </c>
      <c r="CH749" s="5" t="n">
        <v>1</v>
      </c>
      <c r="CI749" s="5" t="n">
        <v>0</v>
      </c>
      <c r="CJ749" s="5" t="n">
        <v>0</v>
      </c>
      <c r="CK749" s="5" t="n">
        <v>0</v>
      </c>
      <c r="CL749" s="5" t="n">
        <v>0</v>
      </c>
      <c r="CM749" s="5" t="n">
        <v>0</v>
      </c>
      <c r="CN749" s="5" t="n">
        <v>0</v>
      </c>
      <c r="CO749" s="5" t="n">
        <v>0</v>
      </c>
      <c r="CP749" s="5" t="n">
        <v>0</v>
      </c>
      <c r="CQ749" s="5" t="n">
        <v>1.387</v>
      </c>
      <c r="CR749" s="5" t="n">
        <v>0</v>
      </c>
      <c r="CS749" s="5" t="n">
        <v>5.529</v>
      </c>
      <c r="CT749" s="5" t="n">
        <v>4.251</v>
      </c>
      <c r="CU749" s="5" t="n">
        <v>10.123</v>
      </c>
    </row>
    <row r="750">
      <c r="A750" s="5" t="inlineStr">
        <is>
          <t>SDN2021</t>
        </is>
      </c>
      <c r="B750" s="5" t="inlineStr">
        <is>
          <t>SDN</t>
        </is>
      </c>
      <c r="C750" s="5" t="inlineStr">
        <is>
          <t>SDN</t>
        </is>
      </c>
      <c r="D750" s="5" t="inlineStr">
        <is>
          <t>Sudan</t>
        </is>
      </c>
      <c r="E750" s="5" t="n">
        <v>2021</v>
      </c>
      <c r="F750" s="5" t="n">
        <v>0.17</v>
      </c>
      <c r="G750" s="5" t="n">
        <v>5.897</v>
      </c>
      <c r="H750" s="5" t="n">
        <v>1.143</v>
      </c>
      <c r="I750" s="5" t="n">
        <v>0</v>
      </c>
      <c r="J750" s="5" t="n">
        <v>5.897</v>
      </c>
      <c r="K750" s="5" t="n">
        <v>0</v>
      </c>
      <c r="L750" s="5" t="n">
        <v>1</v>
      </c>
      <c r="M750" s="5" t="n">
        <v>7.964</v>
      </c>
      <c r="N750" s="5" t="n">
        <v>3.43</v>
      </c>
      <c r="O750" s="5" t="n">
        <v>0</v>
      </c>
      <c r="P750" s="5" t="n">
        <v>7.964</v>
      </c>
      <c r="Q750" s="5" t="n">
        <v>0</v>
      </c>
      <c r="R750" s="5" t="n">
        <v>1</v>
      </c>
      <c r="S750" s="5" t="n">
        <v>11.613</v>
      </c>
      <c r="T750" s="5" t="n">
        <v>6.86</v>
      </c>
      <c r="U750" s="5" t="n">
        <v>0</v>
      </c>
      <c r="V750" s="5" t="n">
        <v>13.588</v>
      </c>
      <c r="W750" s="5" t="n">
        <v>0.17</v>
      </c>
      <c r="X750" s="5" t="n">
        <v>1</v>
      </c>
      <c r="Y750" s="5" t="n">
        <v>15.47</v>
      </c>
      <c r="Z750" s="5" t="n">
        <v>2.091</v>
      </c>
      <c r="AA750" s="5" t="n">
        <v>0</v>
      </c>
      <c r="AB750" s="5" t="n">
        <v>15.47</v>
      </c>
      <c r="AC750" s="5" t="n">
        <v>0</v>
      </c>
      <c r="AD750" s="5" t="n">
        <v>1</v>
      </c>
      <c r="AE750" s="5" t="n">
        <v>16.613</v>
      </c>
      <c r="AF750" s="5" t="n">
        <v>3.885</v>
      </c>
      <c r="AG750" s="5" t="n">
        <v>0</v>
      </c>
      <c r="AH750" s="5" t="n">
        <v>16.613</v>
      </c>
      <c r="AI750" s="5" t="n">
        <v>0</v>
      </c>
      <c r="AJ750" s="5" t="n">
        <v>1</v>
      </c>
      <c r="AK750" s="5" t="n">
        <v>23.473</v>
      </c>
      <c r="AL750" s="5" t="n">
        <v>12.502</v>
      </c>
      <c r="AM750" s="5" t="n">
        <v>0</v>
      </c>
      <c r="AN750" s="5" t="n">
        <v>27.463</v>
      </c>
      <c r="AO750" s="5" t="n">
        <v>0.17</v>
      </c>
      <c r="AP750" s="5" t="n">
        <v>1</v>
      </c>
      <c r="AQ750" s="5" t="n">
        <v>0.619</v>
      </c>
      <c r="AR750" s="5" t="n">
        <v>0.114</v>
      </c>
      <c r="AS750" s="5" t="n">
        <v>-0.474</v>
      </c>
      <c r="AT750" s="5" t="n">
        <v>0.145</v>
      </c>
      <c r="AU750" s="5" t="n">
        <v>0</v>
      </c>
      <c r="AV750" s="5" t="n">
        <v>1</v>
      </c>
      <c r="AW750" s="5" t="n">
        <v>0.599</v>
      </c>
      <c r="AX750" s="5" t="n">
        <v>0.114</v>
      </c>
      <c r="AY750" s="5" t="n">
        <v>-0.504</v>
      </c>
      <c r="AZ750" s="5" t="n">
        <v>0.096</v>
      </c>
      <c r="BA750" s="5" t="n">
        <v>0</v>
      </c>
      <c r="BB750" s="5" t="n">
        <v>1</v>
      </c>
      <c r="BC750" s="5" t="n">
        <v>0.439</v>
      </c>
      <c r="BD750" s="5" t="n">
        <v>0.114</v>
      </c>
      <c r="BE750" s="5" t="n">
        <v>0</v>
      </c>
      <c r="BF750" s="5" t="n">
        <v>0.514</v>
      </c>
      <c r="BG750" s="5" t="n">
        <v>0.17</v>
      </c>
      <c r="BH750" s="5" t="n">
        <v>1</v>
      </c>
      <c r="BI750" s="5" t="n">
        <v>0.505</v>
      </c>
      <c r="BJ750" s="5" t="n">
        <v>0.114</v>
      </c>
      <c r="BK750" s="5" t="n">
        <v>0</v>
      </c>
      <c r="BL750" s="5" t="n">
        <v>0.591</v>
      </c>
      <c r="BM750" s="5" t="n">
        <v>0.17</v>
      </c>
      <c r="BN750" s="5" t="n">
        <v>1</v>
      </c>
      <c r="BO750" s="5" t="n">
        <v>0</v>
      </c>
      <c r="BP750" s="5" t="n">
        <v>0</v>
      </c>
      <c r="BQ750" s="5" t="n">
        <v>0</v>
      </c>
      <c r="BR750" s="5" t="n">
        <v>0</v>
      </c>
      <c r="BS750" s="5" t="n">
        <v>1</v>
      </c>
      <c r="BT750" s="5" t="n">
        <v>0</v>
      </c>
      <c r="BU750" s="5" t="n">
        <v>0</v>
      </c>
      <c r="BV750" s="5" t="n">
        <v>0</v>
      </c>
      <c r="BW750" s="5" t="n">
        <v>0.17</v>
      </c>
      <c r="BX750" s="5" t="n">
        <v>1</v>
      </c>
      <c r="BY750" s="5" t="n">
        <v>11.787</v>
      </c>
      <c r="BZ750" s="5" t="n">
        <v>0</v>
      </c>
      <c r="CA750" s="5" t="n">
        <v>11.787</v>
      </c>
      <c r="CB750" s="5" t="n">
        <v>0</v>
      </c>
      <c r="CC750" s="5" t="n">
        <v>78.125</v>
      </c>
      <c r="CD750" s="5" t="n">
        <v>7.95</v>
      </c>
      <c r="CE750" s="5" t="n">
        <v>0</v>
      </c>
      <c r="CF750" s="5" t="n">
        <v>91.40600000000001</v>
      </c>
      <c r="CG750" s="5" t="n">
        <v>0.17</v>
      </c>
      <c r="CH750" s="5" t="n">
        <v>1</v>
      </c>
      <c r="CI750" s="5" t="n">
        <v>0</v>
      </c>
      <c r="CJ750" s="5" t="n">
        <v>0</v>
      </c>
      <c r="CK750" s="5" t="n">
        <v>0</v>
      </c>
      <c r="CL750" s="5" t="n">
        <v>0</v>
      </c>
      <c r="CM750" s="5" t="n">
        <v>0</v>
      </c>
      <c r="CN750" s="5" t="n">
        <v>0</v>
      </c>
      <c r="CO750" s="5" t="n">
        <v>0</v>
      </c>
      <c r="CP750" s="5" t="n">
        <v>0</v>
      </c>
      <c r="CQ750" s="5" t="n">
        <v>1.198</v>
      </c>
      <c r="CR750" s="5" t="n">
        <v>0</v>
      </c>
      <c r="CS750" s="5" t="n">
        <v>4.776</v>
      </c>
      <c r="CT750" s="5" t="n">
        <v>4.753</v>
      </c>
      <c r="CU750" s="5" t="n">
        <v>15.162</v>
      </c>
    </row>
    <row r="751">
      <c r="A751" s="5" t="inlineStr">
        <is>
          <t>SDN2022</t>
        </is>
      </c>
      <c r="B751" s="5" t="inlineStr">
        <is>
          <t>SDN</t>
        </is>
      </c>
      <c r="C751" s="5" t="inlineStr">
        <is>
          <t>SDN</t>
        </is>
      </c>
      <c r="D751" s="5" t="inlineStr">
        <is>
          <t>Sudan</t>
        </is>
      </c>
      <c r="E751" s="5" t="n">
        <v>2022</v>
      </c>
      <c r="F751" s="5" t="n">
        <v>0.17</v>
      </c>
      <c r="G751" s="5" t="n">
        <v>11.72</v>
      </c>
      <c r="H751" s="5" t="n">
        <v>1.82</v>
      </c>
      <c r="I751" s="5" t="n">
        <v>0</v>
      </c>
      <c r="J751" s="5" t="n">
        <v>11.72</v>
      </c>
      <c r="K751" s="5" t="n">
        <v>0</v>
      </c>
      <c r="L751" s="5" t="n">
        <v>1</v>
      </c>
      <c r="M751" s="5" t="n">
        <v>9.782999999999999</v>
      </c>
      <c r="N751" s="5" t="n">
        <v>4.04</v>
      </c>
      <c r="O751" s="5" t="n">
        <v>0</v>
      </c>
      <c r="P751" s="5" t="n">
        <v>9.782999999999999</v>
      </c>
      <c r="Q751" s="5" t="n">
        <v>0</v>
      </c>
      <c r="R751" s="5" t="n">
        <v>1</v>
      </c>
      <c r="S751" s="5" t="n">
        <v>17.893</v>
      </c>
      <c r="T751" s="5" t="n">
        <v>8.763999999999999</v>
      </c>
      <c r="U751" s="5" t="n">
        <v>0.225</v>
      </c>
      <c r="V751" s="5" t="n">
        <v>20.935</v>
      </c>
      <c r="W751" s="5" t="n">
        <v>0.17</v>
      </c>
      <c r="X751" s="5" t="n">
        <v>1</v>
      </c>
      <c r="Y751" s="5" t="n">
        <v>30.455</v>
      </c>
      <c r="Z751" s="5" t="n">
        <v>3.195</v>
      </c>
      <c r="AA751" s="5" t="n">
        <v>0</v>
      </c>
      <c r="AB751" s="5" t="n">
        <v>30.455</v>
      </c>
      <c r="AC751" s="5" t="n">
        <v>0</v>
      </c>
      <c r="AD751" s="5" t="n">
        <v>1</v>
      </c>
      <c r="AE751" s="5" t="n">
        <v>31.69</v>
      </c>
      <c r="AF751" s="5" t="n">
        <v>5.875</v>
      </c>
      <c r="AG751" s="5" t="n">
        <v>0</v>
      </c>
      <c r="AH751" s="5" t="n">
        <v>31.69</v>
      </c>
      <c r="AI751" s="5" t="n">
        <v>0</v>
      </c>
      <c r="AJ751" s="5" t="n">
        <v>1</v>
      </c>
      <c r="AK751" s="5" t="n">
        <v>39.098</v>
      </c>
      <c r="AL751" s="5" t="n">
        <v>18.671</v>
      </c>
      <c r="AM751" s="5" t="n">
        <v>0.492</v>
      </c>
      <c r="AN751" s="5" t="n">
        <v>45.744</v>
      </c>
      <c r="AO751" s="5" t="n">
        <v>0.17</v>
      </c>
      <c r="AP751" s="5" t="n">
        <v>1</v>
      </c>
      <c r="AQ751" s="5" t="n">
        <v>0.861</v>
      </c>
      <c r="AR751" s="5" t="n">
        <v>0.123</v>
      </c>
      <c r="AS751" s="5" t="n">
        <v>0.146</v>
      </c>
      <c r="AT751" s="5" t="n">
        <v>1.007</v>
      </c>
      <c r="AU751" s="5" t="n">
        <v>0</v>
      </c>
      <c r="AV751" s="5" t="n">
        <v>1</v>
      </c>
      <c r="AW751" s="5" t="n">
        <v>0.986</v>
      </c>
      <c r="AX751" s="5" t="n">
        <v>0.128</v>
      </c>
      <c r="AY751" s="5" t="n">
        <v>0.168</v>
      </c>
      <c r="AZ751" s="5" t="n">
        <v>1.154</v>
      </c>
      <c r="BA751" s="5" t="n">
        <v>0</v>
      </c>
      <c r="BB751" s="5" t="n">
        <v>1</v>
      </c>
      <c r="BC751" s="5" t="n">
        <v>0.598</v>
      </c>
      <c r="BD751" s="5" t="n">
        <v>0.123</v>
      </c>
      <c r="BE751" s="5" t="n">
        <v>0.008</v>
      </c>
      <c r="BF751" s="5" t="n">
        <v>0.699</v>
      </c>
      <c r="BG751" s="5" t="n">
        <v>0.17</v>
      </c>
      <c r="BH751" s="5" t="n">
        <v>1</v>
      </c>
      <c r="BI751" s="5" t="n">
        <v>0.612</v>
      </c>
      <c r="BJ751" s="5" t="n">
        <v>0.119</v>
      </c>
      <c r="BK751" s="5" t="n">
        <v>0.008</v>
      </c>
      <c r="BL751" s="5" t="n">
        <v>0.716</v>
      </c>
      <c r="BM751" s="5" t="n">
        <v>0.17</v>
      </c>
      <c r="BN751" s="5" t="n">
        <v>1</v>
      </c>
      <c r="BO751" s="5" t="n">
        <v>0</v>
      </c>
      <c r="BP751" s="5" t="n">
        <v>0</v>
      </c>
      <c r="BQ751" s="5" t="n">
        <v>0</v>
      </c>
      <c r="BR751" s="5" t="n">
        <v>0</v>
      </c>
      <c r="BS751" s="5" t="n">
        <v>1</v>
      </c>
      <c r="BT751" s="5" t="n">
        <v>0</v>
      </c>
      <c r="BU751" s="5" t="n">
        <v>0</v>
      </c>
      <c r="BV751" s="5" t="n">
        <v>0</v>
      </c>
      <c r="BW751" s="5" t="n">
        <v>0.17</v>
      </c>
      <c r="BX751" s="5" t="n">
        <v>1</v>
      </c>
      <c r="BY751" s="5" t="n">
        <v>12.729</v>
      </c>
      <c r="BZ751" s="5" t="n">
        <v>0</v>
      </c>
      <c r="CA751" s="5" t="n">
        <v>12.729</v>
      </c>
      <c r="CB751" s="5" t="n">
        <v>0</v>
      </c>
      <c r="CC751" s="5" t="n">
        <v>97.90000000000001</v>
      </c>
      <c r="CD751" s="5" t="n">
        <v>7.95</v>
      </c>
      <c r="CE751" s="5" t="n">
        <v>1.232</v>
      </c>
      <c r="CF751" s="5" t="n">
        <v>114.543</v>
      </c>
      <c r="CG751" s="5" t="n">
        <v>0.17</v>
      </c>
      <c r="CH751" s="5" t="n">
        <v>1</v>
      </c>
      <c r="CI751" s="5" t="n">
        <v>1</v>
      </c>
      <c r="CJ751" s="5" t="n">
        <v>1</v>
      </c>
      <c r="CK751" s="5" t="n">
        <v>0</v>
      </c>
      <c r="CL751" s="5" t="n">
        <v>0</v>
      </c>
      <c r="CM751" s="5" t="n">
        <v>0</v>
      </c>
      <c r="CN751" s="5" t="n">
        <v>0</v>
      </c>
      <c r="CO751" s="5" t="n">
        <v>0</v>
      </c>
      <c r="CP751" s="5" t="n">
        <v>0</v>
      </c>
      <c r="CQ751" s="5" t="n">
        <v>1.294</v>
      </c>
      <c r="CR751" s="5" t="n">
        <v>0</v>
      </c>
      <c r="CS751" s="5" t="n">
        <v>5.158</v>
      </c>
      <c r="CT751" s="5" t="n">
        <v>10.485</v>
      </c>
      <c r="CU751" s="5" t="n">
        <v>31.326</v>
      </c>
    </row>
    <row r="752">
      <c r="A752" s="5" t="inlineStr">
        <is>
          <t>SDN2023</t>
        </is>
      </c>
      <c r="B752" s="5" t="inlineStr">
        <is>
          <t>SDN</t>
        </is>
      </c>
      <c r="C752" s="5" t="inlineStr">
        <is>
          <t>SDN</t>
        </is>
      </c>
      <c r="D752" s="5" t="inlineStr">
        <is>
          <t>Sudan</t>
        </is>
      </c>
      <c r="E752" s="5" t="n">
        <v>2023</v>
      </c>
      <c r="F752" s="5" t="n">
        <v>0.17</v>
      </c>
      <c r="G752" s="5" t="n">
        <v>6.147</v>
      </c>
      <c r="H752" s="5" t="n">
        <v>1.4</v>
      </c>
      <c r="I752" s="5" t="n">
        <v>0</v>
      </c>
      <c r="J752" s="5" t="n">
        <v>6.147</v>
      </c>
      <c r="K752" s="5" t="n">
        <v>0</v>
      </c>
      <c r="L752" s="5" t="n">
        <v>1</v>
      </c>
      <c r="M752" s="5" t="n">
        <v>7.886</v>
      </c>
      <c r="N752" s="5" t="n">
        <v>3.911</v>
      </c>
      <c r="O752" s="5" t="n">
        <v>0</v>
      </c>
      <c r="P752" s="5" t="n">
        <v>7.886</v>
      </c>
      <c r="Q752" s="5" t="n">
        <v>0</v>
      </c>
      <c r="R752" s="5" t="n">
        <v>1</v>
      </c>
      <c r="S752" s="5" t="n">
        <v>12.575</v>
      </c>
      <c r="T752" s="5" t="n">
        <v>7.886</v>
      </c>
      <c r="U752" s="5" t="n">
        <v>0.237</v>
      </c>
      <c r="V752" s="5" t="n">
        <v>14.713</v>
      </c>
      <c r="W752" s="5" t="n">
        <v>0.17</v>
      </c>
      <c r="X752" s="5" t="n">
        <v>1</v>
      </c>
      <c r="Y752" s="5" t="n">
        <v>12.405</v>
      </c>
      <c r="Z752" s="5" t="n">
        <v>1.39</v>
      </c>
      <c r="AA752" s="5" t="n">
        <v>0</v>
      </c>
      <c r="AB752" s="5" t="n">
        <v>12.405</v>
      </c>
      <c r="AC752" s="5" t="n">
        <v>0</v>
      </c>
      <c r="AD752" s="5" t="n">
        <v>1</v>
      </c>
      <c r="AE752" s="5" t="n">
        <v>13.691</v>
      </c>
      <c r="AF752" s="5" t="n">
        <v>2.727</v>
      </c>
      <c r="AG752" s="5" t="n">
        <v>0</v>
      </c>
      <c r="AH752" s="5" t="n">
        <v>13.691</v>
      </c>
      <c r="AI752" s="5" t="n">
        <v>0</v>
      </c>
      <c r="AJ752" s="5" t="n">
        <v>1</v>
      </c>
      <c r="AK752" s="5" t="n">
        <v>21.405</v>
      </c>
      <c r="AL752" s="5" t="n">
        <v>10.603</v>
      </c>
      <c r="AM752" s="5" t="n">
        <v>0.403</v>
      </c>
      <c r="AN752" s="5" t="n">
        <v>25.043</v>
      </c>
      <c r="AO752" s="5" t="n">
        <v>0.17</v>
      </c>
      <c r="AP752" s="5" t="n">
        <v>1</v>
      </c>
      <c r="AQ752" s="5" t="n">
        <v>0.76</v>
      </c>
      <c r="AR752" s="5" t="n">
        <v>0.128</v>
      </c>
      <c r="AS752" s="5" t="n">
        <v>0.129</v>
      </c>
      <c r="AT752" s="5" t="n">
        <v>0.89</v>
      </c>
      <c r="AU752" s="5" t="n">
        <v>0</v>
      </c>
      <c r="AV752" s="5" t="n">
        <v>1</v>
      </c>
      <c r="AW752" s="5" t="n">
        <v>0.8110000000000001</v>
      </c>
      <c r="AX752" s="5" t="n">
        <v>0.139</v>
      </c>
      <c r="AY752" s="5" t="n">
        <v>0.138</v>
      </c>
      <c r="AZ752" s="5" t="n">
        <v>0.949</v>
      </c>
      <c r="BA752" s="5" t="n">
        <v>0</v>
      </c>
      <c r="BB752" s="5" t="n">
        <v>1</v>
      </c>
      <c r="BC752" s="5" t="n">
        <v>0.535</v>
      </c>
      <c r="BD752" s="5" t="n">
        <v>0.129</v>
      </c>
      <c r="BE752" s="5" t="n">
        <v>0.01</v>
      </c>
      <c r="BF752" s="5" t="n">
        <v>0.626</v>
      </c>
      <c r="BG752" s="5" t="n">
        <v>0.17</v>
      </c>
      <c r="BH752" s="5" t="n">
        <v>1</v>
      </c>
      <c r="BI752" s="5" t="n">
        <v>0.579</v>
      </c>
      <c r="BJ752" s="5" t="n">
        <v>0.126</v>
      </c>
      <c r="BK752" s="5" t="n">
        <v>0.011</v>
      </c>
      <c r="BL752" s="5" t="n">
        <v>0.678</v>
      </c>
      <c r="BM752" s="5" t="n">
        <v>0.17</v>
      </c>
      <c r="BN752" s="5" t="n">
        <v>1</v>
      </c>
      <c r="BO752" s="5" t="n">
        <v>0</v>
      </c>
      <c r="BP752" s="5" t="n">
        <v>0</v>
      </c>
      <c r="BQ752" s="5" t="n">
        <v>0</v>
      </c>
      <c r="BR752" s="5" t="n">
        <v>0</v>
      </c>
      <c r="BS752" s="5" t="n">
        <v>1</v>
      </c>
      <c r="BT752" s="5" t="n">
        <v>0</v>
      </c>
      <c r="BU752" s="5" t="n">
        <v>0</v>
      </c>
      <c r="BV752" s="5" t="n">
        <v>0</v>
      </c>
      <c r="BW752" s="5" t="n">
        <v>0.17</v>
      </c>
      <c r="BX752" s="5" t="n">
        <v>1</v>
      </c>
      <c r="BY752" s="5" t="n">
        <v>13.254</v>
      </c>
      <c r="BZ752" s="5" t="n">
        <v>0</v>
      </c>
      <c r="CA752" s="5" t="n">
        <v>13.254</v>
      </c>
      <c r="CB752" s="5" t="n">
        <v>0</v>
      </c>
      <c r="CC752" s="5" t="n">
        <v>83.248</v>
      </c>
      <c r="CD752" s="5" t="n">
        <v>7.95</v>
      </c>
      <c r="CE752" s="5" t="n">
        <v>1.567</v>
      </c>
      <c r="CF752" s="5" t="n">
        <v>97.40000000000001</v>
      </c>
      <c r="CG752" s="5" t="n">
        <v>0.17</v>
      </c>
      <c r="CH752" s="5" t="n">
        <v>1</v>
      </c>
      <c r="CI752" s="5" t="n">
        <v>1</v>
      </c>
      <c r="CJ752" s="5" t="n">
        <v>1</v>
      </c>
      <c r="CK752" s="5" t="n">
        <v>0</v>
      </c>
      <c r="CL752" s="5" t="n">
        <v>0</v>
      </c>
      <c r="CM752" s="5" t="n">
        <v>0</v>
      </c>
      <c r="CN752" s="5" t="n">
        <v>0</v>
      </c>
      <c r="CO752" s="5" t="n">
        <v>0</v>
      </c>
      <c r="CP752" s="5" t="n">
        <v>0</v>
      </c>
      <c r="CQ752" s="5" t="n">
        <v>1.348</v>
      </c>
      <c r="CR752" s="5" t="n">
        <v>0</v>
      </c>
      <c r="CS752" s="5" t="n">
        <v>5.37</v>
      </c>
      <c r="CT752" s="5" t="n">
        <v>4.861</v>
      </c>
      <c r="CU752" s="5" t="n">
        <v>11.622</v>
      </c>
    </row>
    <row r="753">
      <c r="A753" s="5" t="inlineStr">
        <is>
          <t>SDN2024</t>
        </is>
      </c>
      <c r="B753" s="5" t="inlineStr">
        <is>
          <t>SDN</t>
        </is>
      </c>
      <c r="C753" s="5" t="inlineStr">
        <is>
          <t>SDN</t>
        </is>
      </c>
      <c r="D753" s="5" t="inlineStr">
        <is>
          <t>Sudan</t>
        </is>
      </c>
      <c r="E753" s="5" t="n">
        <v>2024</v>
      </c>
      <c r="F753" s="5" t="n">
        <v>0.17</v>
      </c>
      <c r="G753" s="5" t="n">
        <v>5.575</v>
      </c>
      <c r="H753" s="5" t="n">
        <v>1.412</v>
      </c>
      <c r="I753" s="5" t="n">
        <v>0</v>
      </c>
      <c r="J753" s="5" t="n">
        <v>5.575</v>
      </c>
      <c r="K753" s="5" t="n">
        <v>0</v>
      </c>
      <c r="L753" s="5" t="n">
        <v>1</v>
      </c>
      <c r="M753" s="5" t="n">
        <v>7.124</v>
      </c>
      <c r="N753" s="5" t="n">
        <v>3.881</v>
      </c>
      <c r="O753" s="5" t="n">
        <v>0</v>
      </c>
      <c r="P753" s="5" t="n">
        <v>7.124</v>
      </c>
      <c r="Q753" s="5" t="n">
        <v>0</v>
      </c>
      <c r="R753" s="5" t="n">
        <v>1</v>
      </c>
      <c r="S753" s="5" t="n">
        <v>12.193</v>
      </c>
      <c r="T753" s="5" t="n">
        <v>8.071999999999999</v>
      </c>
      <c r="U753" s="5" t="n">
        <v>0.282</v>
      </c>
      <c r="V753" s="5" t="n">
        <v>14.266</v>
      </c>
      <c r="W753" s="5" t="n">
        <v>0.17</v>
      </c>
      <c r="X753" s="5" t="n">
        <v>1</v>
      </c>
      <c r="Y753" s="5" t="n">
        <v>11.119</v>
      </c>
      <c r="Z753" s="5" t="n">
        <v>1.404</v>
      </c>
      <c r="AA753" s="5" t="n">
        <v>0</v>
      </c>
      <c r="AB753" s="5" t="n">
        <v>11.119</v>
      </c>
      <c r="AC753" s="5" t="n">
        <v>0</v>
      </c>
      <c r="AD753" s="5" t="n">
        <v>1</v>
      </c>
      <c r="AE753" s="5" t="n">
        <v>12.442</v>
      </c>
      <c r="AF753" s="5" t="n">
        <v>2.726</v>
      </c>
      <c r="AG753" s="5" t="n">
        <v>0</v>
      </c>
      <c r="AH753" s="5" t="n">
        <v>12.442</v>
      </c>
      <c r="AI753" s="5" t="n">
        <v>0</v>
      </c>
      <c r="AJ753" s="5" t="n">
        <v>1</v>
      </c>
      <c r="AK753" s="5" t="n">
        <v>20.384</v>
      </c>
      <c r="AL753" s="5" t="n">
        <v>10.368</v>
      </c>
      <c r="AM753" s="5" t="n">
        <v>0.472</v>
      </c>
      <c r="AN753" s="5" t="n">
        <v>23.849</v>
      </c>
      <c r="AO753" s="5" t="n">
        <v>0.17</v>
      </c>
      <c r="AP753" s="5" t="n">
        <v>1</v>
      </c>
      <c r="AQ753" s="5" t="n">
        <v>0.724</v>
      </c>
      <c r="AR753" s="5" t="n">
        <v>0.132</v>
      </c>
      <c r="AS753" s="5" t="n">
        <v>0.123</v>
      </c>
      <c r="AT753" s="5" t="n">
        <v>0.847</v>
      </c>
      <c r="AU753" s="5" t="n">
        <v>0</v>
      </c>
      <c r="AV753" s="5" t="n">
        <v>1</v>
      </c>
      <c r="AW753" s="5" t="n">
        <v>0.75</v>
      </c>
      <c r="AX753" s="5" t="n">
        <v>0.138</v>
      </c>
      <c r="AY753" s="5" t="n">
        <v>0.128</v>
      </c>
      <c r="AZ753" s="5" t="n">
        <v>0.878</v>
      </c>
      <c r="BA753" s="5" t="n">
        <v>0</v>
      </c>
      <c r="BB753" s="5" t="n">
        <v>1</v>
      </c>
      <c r="BC753" s="5" t="n">
        <v>0.513</v>
      </c>
      <c r="BD753" s="5" t="n">
        <v>0.132</v>
      </c>
      <c r="BE753" s="5" t="n">
        <v>0.012</v>
      </c>
      <c r="BF753" s="5" t="n">
        <v>0.6</v>
      </c>
      <c r="BG753" s="5" t="n">
        <v>0.17</v>
      </c>
      <c r="BH753" s="5" t="n">
        <v>1</v>
      </c>
      <c r="BI753" s="5" t="n">
        <v>0.591</v>
      </c>
      <c r="BJ753" s="5" t="n">
        <v>0.13</v>
      </c>
      <c r="BK753" s="5" t="n">
        <v>0.014</v>
      </c>
      <c r="BL753" s="5" t="n">
        <v>0.6919999999999999</v>
      </c>
      <c r="BM753" s="5" t="n">
        <v>0.17</v>
      </c>
      <c r="BN753" s="5" t="n">
        <v>1</v>
      </c>
      <c r="BO753" s="5" t="n">
        <v>0</v>
      </c>
      <c r="BP753" s="5" t="n">
        <v>0</v>
      </c>
      <c r="BQ753" s="5" t="n">
        <v>0</v>
      </c>
      <c r="BR753" s="5" t="n">
        <v>0</v>
      </c>
      <c r="BS753" s="5" t="n">
        <v>1</v>
      </c>
      <c r="BT753" s="5" t="n">
        <v>0</v>
      </c>
      <c r="BU753" s="5" t="n">
        <v>0</v>
      </c>
      <c r="BV753" s="5" t="n">
        <v>0</v>
      </c>
      <c r="BW753" s="5" t="n">
        <v>0.17</v>
      </c>
      <c r="BX753" s="5" t="n">
        <v>1</v>
      </c>
      <c r="BY753" s="5" t="n">
        <v>13.646</v>
      </c>
      <c r="BZ753" s="5" t="n">
        <v>0</v>
      </c>
      <c r="CA753" s="5" t="n">
        <v>13.646</v>
      </c>
      <c r="CB753" s="5" t="n">
        <v>0</v>
      </c>
      <c r="CC753" s="5" t="n">
        <v>82.58799999999999</v>
      </c>
      <c r="CD753" s="5" t="n">
        <v>7.95</v>
      </c>
      <c r="CE753" s="5" t="n">
        <v>1.912</v>
      </c>
      <c r="CF753" s="5" t="n">
        <v>96.628</v>
      </c>
      <c r="CG753" s="5" t="n">
        <v>0.17</v>
      </c>
      <c r="CH753" s="5" t="n">
        <v>1</v>
      </c>
      <c r="CI753" s="5" t="n">
        <v>1</v>
      </c>
      <c r="CJ753" s="5" t="n">
        <v>1</v>
      </c>
      <c r="CK753" s="5" t="n">
        <v>0</v>
      </c>
      <c r="CL753" s="5" t="n">
        <v>0</v>
      </c>
      <c r="CM753" s="5" t="n">
        <v>0</v>
      </c>
      <c r="CN753" s="5" t="n">
        <v>0</v>
      </c>
      <c r="CO753" s="5" t="n">
        <v>0</v>
      </c>
      <c r="CP753" s="5" t="n">
        <v>0</v>
      </c>
      <c r="CQ753" s="5" t="n">
        <v>1.387</v>
      </c>
      <c r="CR753" s="5" t="n">
        <v>0</v>
      </c>
      <c r="CS753" s="5" t="n">
        <v>5.529</v>
      </c>
      <c r="CT753" s="5" t="n">
        <v>4.251</v>
      </c>
      <c r="CU753" s="5" t="n">
        <v>10.168</v>
      </c>
    </row>
    <row r="754">
      <c r="A754" s="5" t="inlineStr">
        <is>
          <t>SUR2021</t>
        </is>
      </c>
      <c r="B754" s="5" t="inlineStr">
        <is>
          <t>SUR</t>
        </is>
      </c>
      <c r="C754" s="5" t="inlineStr">
        <is>
          <t>SUR</t>
        </is>
      </c>
      <c r="D754" s="5" t="inlineStr">
        <is>
          <t>Suriname</t>
        </is>
      </c>
      <c r="E754" s="5" t="n">
        <v>2021</v>
      </c>
      <c r="F754" s="5" t="n">
        <v>0.1</v>
      </c>
      <c r="G754" s="5" t="n">
        <v>5.897</v>
      </c>
      <c r="H754" s="5" t="n">
        <v>1.143</v>
      </c>
      <c r="I754" s="5" t="n">
        <v>0</v>
      </c>
      <c r="J754" s="5" t="n">
        <v>5.897</v>
      </c>
      <c r="K754" s="5" t="n">
        <v>0</v>
      </c>
      <c r="L754" s="5" t="n">
        <v>1</v>
      </c>
      <c r="M754" s="5" t="n">
        <v>7.964</v>
      </c>
      <c r="N754" s="5" t="n">
        <v>3.43</v>
      </c>
      <c r="O754" s="5" t="n">
        <v>0</v>
      </c>
      <c r="P754" s="5" t="n">
        <v>7.964</v>
      </c>
      <c r="Q754" s="5" t="n">
        <v>0</v>
      </c>
      <c r="R754" s="5" t="n">
        <v>1</v>
      </c>
      <c r="S754" s="5" t="n">
        <v>11.613</v>
      </c>
      <c r="T754" s="5" t="n">
        <v>6.86</v>
      </c>
      <c r="U754" s="5" t="n">
        <v>0</v>
      </c>
      <c r="V754" s="5" t="n">
        <v>12.775</v>
      </c>
      <c r="W754" s="5" t="n">
        <v>0.1</v>
      </c>
      <c r="X754" s="5" t="n">
        <v>1</v>
      </c>
      <c r="Y754" s="5" t="n">
        <v>5.347</v>
      </c>
      <c r="Z754" s="5" t="n">
        <v>0.389</v>
      </c>
      <c r="AA754" s="5" t="n">
        <v>0</v>
      </c>
      <c r="AB754" s="5" t="n">
        <v>5.347</v>
      </c>
      <c r="AC754" s="5" t="n">
        <v>0</v>
      </c>
      <c r="AD754" s="5" t="n">
        <v>1</v>
      </c>
      <c r="AE754" s="5" t="n">
        <v>5.919</v>
      </c>
      <c r="AF754" s="5" t="n">
        <v>0.796</v>
      </c>
      <c r="AG754" s="5" t="n">
        <v>0</v>
      </c>
      <c r="AH754" s="5" t="n">
        <v>5.919</v>
      </c>
      <c r="AI754" s="5" t="n">
        <v>0</v>
      </c>
      <c r="AJ754" s="5" t="n">
        <v>1</v>
      </c>
      <c r="AK754" s="5" t="n">
        <v>9.349</v>
      </c>
      <c r="AL754" s="5" t="n">
        <v>3.497</v>
      </c>
      <c r="AM754" s="5" t="n">
        <v>0</v>
      </c>
      <c r="AN754" s="5" t="n">
        <v>10.284</v>
      </c>
      <c r="AO754" s="5" t="n">
        <v>0.1</v>
      </c>
      <c r="AP754" s="5" t="n">
        <v>1</v>
      </c>
      <c r="AQ754" s="5" t="n">
        <v>0.649</v>
      </c>
      <c r="AR754" s="5" t="n">
        <v>0.114</v>
      </c>
      <c r="AS754" s="5" t="n">
        <v>0.139</v>
      </c>
      <c r="AT754" s="5" t="n">
        <v>0.867</v>
      </c>
      <c r="AU754" s="5" t="n">
        <v>0.1</v>
      </c>
      <c r="AV754" s="5" t="n">
        <v>1</v>
      </c>
      <c r="AW754" s="5" t="n">
        <v>0.577</v>
      </c>
      <c r="AX754" s="5" t="n">
        <v>0.114</v>
      </c>
      <c r="AY754" s="5" t="n">
        <v>0.12</v>
      </c>
      <c r="AZ754" s="5" t="n">
        <v>0.766</v>
      </c>
      <c r="BA754" s="5" t="n">
        <v>0.1</v>
      </c>
      <c r="BB754" s="5" t="n">
        <v>1</v>
      </c>
      <c r="BC754" s="5" t="n">
        <v>0.458</v>
      </c>
      <c r="BD754" s="5" t="n">
        <v>0.114</v>
      </c>
      <c r="BE754" s="5" t="n">
        <v>0</v>
      </c>
      <c r="BF754" s="5" t="n">
        <v>0.504</v>
      </c>
      <c r="BG754" s="5" t="n">
        <v>0.1</v>
      </c>
      <c r="BH754" s="5" t="n">
        <v>1</v>
      </c>
      <c r="BI754" s="5" t="n">
        <v>0.491</v>
      </c>
      <c r="BJ754" s="5" t="n">
        <v>0.114</v>
      </c>
      <c r="BK754" s="5" t="n">
        <v>0</v>
      </c>
      <c r="BL754" s="5" t="n">
        <v>0.54</v>
      </c>
      <c r="BM754" s="5" t="n">
        <v>0.1</v>
      </c>
      <c r="BN754" s="5" t="n">
        <v>1</v>
      </c>
      <c r="BO754" s="5" t="n">
        <v>0</v>
      </c>
      <c r="BP754" s="5" t="n">
        <v>0</v>
      </c>
      <c r="BQ754" s="5" t="n">
        <v>0.06900000000000001</v>
      </c>
      <c r="BR754" s="5" t="n">
        <v>0</v>
      </c>
      <c r="BS754" s="5" t="n">
        <v>1</v>
      </c>
      <c r="BT754" s="5" t="n">
        <v>0</v>
      </c>
      <c r="BU754" s="5" t="n">
        <v>0</v>
      </c>
      <c r="BV754" s="5" t="n">
        <v>0.031</v>
      </c>
      <c r="BW754" s="5" t="n">
        <v>0</v>
      </c>
      <c r="BX754" s="5" t="n">
        <v>1</v>
      </c>
      <c r="BY754" s="5" t="n">
        <v>11.787</v>
      </c>
      <c r="BZ754" s="5" t="n">
        <v>0</v>
      </c>
      <c r="CA754" s="5" t="n">
        <v>11.787</v>
      </c>
      <c r="CB754" s="5" t="n">
        <v>0</v>
      </c>
      <c r="CC754" s="5" t="n">
        <v>78.125</v>
      </c>
      <c r="CD754" s="5" t="n">
        <v>7.95</v>
      </c>
      <c r="CE754" s="5" t="n">
        <v>-5.776</v>
      </c>
      <c r="CF754" s="5" t="n">
        <v>79.584</v>
      </c>
      <c r="CG754" s="5" t="n">
        <v>0.1</v>
      </c>
      <c r="CH754" s="5" t="n">
        <v>1</v>
      </c>
      <c r="CI754" s="5" t="n">
        <v>0</v>
      </c>
      <c r="CJ754" s="5" t="n">
        <v>0</v>
      </c>
      <c r="CK754" s="5" t="n">
        <v>0</v>
      </c>
      <c r="CL754" s="5" t="n">
        <v>0</v>
      </c>
      <c r="CM754" s="5" t="n">
        <v>0</v>
      </c>
      <c r="CN754" s="5" t="n">
        <v>0</v>
      </c>
      <c r="CO754" s="5" t="n">
        <v>0</v>
      </c>
      <c r="CP754" s="5" t="n">
        <v>0</v>
      </c>
      <c r="CQ754" s="5" t="n">
        <v>1.198</v>
      </c>
      <c r="CR754" s="5" t="n">
        <v>1</v>
      </c>
      <c r="CS754" s="5" t="n">
        <v>4.776</v>
      </c>
      <c r="CT754" s="5" t="n">
        <v>4.753</v>
      </c>
      <c r="CU754" s="5" t="n">
        <v>15.983</v>
      </c>
    </row>
    <row r="755">
      <c r="A755" s="5" t="inlineStr">
        <is>
          <t>SUR2022</t>
        </is>
      </c>
      <c r="B755" s="5" t="inlineStr">
        <is>
          <t>SUR</t>
        </is>
      </c>
      <c r="C755" s="5" t="inlineStr">
        <is>
          <t>SUR</t>
        </is>
      </c>
      <c r="D755" s="5" t="inlineStr">
        <is>
          <t>Suriname</t>
        </is>
      </c>
      <c r="E755" s="5" t="n">
        <v>2022</v>
      </c>
      <c r="F755" s="5" t="n">
        <v>0.1</v>
      </c>
      <c r="G755" s="5" t="n">
        <v>11.72</v>
      </c>
      <c r="H755" s="5" t="n">
        <v>1.235</v>
      </c>
      <c r="I755" s="5" t="n">
        <v>0</v>
      </c>
      <c r="J755" s="5" t="n">
        <v>11.72</v>
      </c>
      <c r="K755" s="5" t="n">
        <v>0</v>
      </c>
      <c r="L755" s="5" t="n">
        <v>1</v>
      </c>
      <c r="M755" s="5" t="n">
        <v>9.782999999999999</v>
      </c>
      <c r="N755" s="5" t="n">
        <v>3.704</v>
      </c>
      <c r="O755" s="5" t="n">
        <v>0</v>
      </c>
      <c r="P755" s="5" t="n">
        <v>9.782999999999999</v>
      </c>
      <c r="Q755" s="5" t="n">
        <v>0</v>
      </c>
      <c r="R755" s="5" t="n">
        <v>1</v>
      </c>
      <c r="S755" s="5" t="n">
        <v>17.893</v>
      </c>
      <c r="T755" s="5" t="n">
        <v>7.408</v>
      </c>
      <c r="U755" s="5" t="n">
        <v>0.132</v>
      </c>
      <c r="V755" s="5" t="n">
        <v>19.683</v>
      </c>
      <c r="W755" s="5" t="n">
        <v>0.1</v>
      </c>
      <c r="X755" s="5" t="n">
        <v>1</v>
      </c>
      <c r="Y755" s="5" t="n">
        <v>5.775</v>
      </c>
      <c r="Z755" s="5" t="n">
        <v>0.42</v>
      </c>
      <c r="AA755" s="5" t="n">
        <v>0</v>
      </c>
      <c r="AB755" s="5" t="n">
        <v>5.775</v>
      </c>
      <c r="AC755" s="5" t="n">
        <v>0</v>
      </c>
      <c r="AD755" s="5" t="n">
        <v>1</v>
      </c>
      <c r="AE755" s="5" t="n">
        <v>6.392</v>
      </c>
      <c r="AF755" s="5" t="n">
        <v>0.86</v>
      </c>
      <c r="AG755" s="5" t="n">
        <v>0</v>
      </c>
      <c r="AH755" s="5" t="n">
        <v>6.392</v>
      </c>
      <c r="AI755" s="5" t="n">
        <v>0</v>
      </c>
      <c r="AJ755" s="5" t="n">
        <v>1</v>
      </c>
      <c r="AK755" s="5" t="n">
        <v>10.096</v>
      </c>
      <c r="AL755" s="5" t="n">
        <v>3.776</v>
      </c>
      <c r="AM755" s="5" t="n">
        <v>0.075</v>
      </c>
      <c r="AN755" s="5" t="n">
        <v>11.106</v>
      </c>
      <c r="AO755" s="5" t="n">
        <v>0.1</v>
      </c>
      <c r="AP755" s="5" t="n">
        <v>1</v>
      </c>
      <c r="AQ755" s="5" t="n">
        <v>0.896</v>
      </c>
      <c r="AR755" s="5" t="n">
        <v>0.123</v>
      </c>
      <c r="AS755" s="5" t="n">
        <v>0.039</v>
      </c>
      <c r="AT755" s="5" t="n">
        <v>1.028</v>
      </c>
      <c r="AU755" s="5" t="n">
        <v>0.1</v>
      </c>
      <c r="AV755" s="5" t="n">
        <v>1</v>
      </c>
      <c r="AW755" s="5" t="n">
        <v>0.89</v>
      </c>
      <c r="AX755" s="5" t="n">
        <v>0.123</v>
      </c>
      <c r="AY755" s="5" t="n">
        <v>-0.176</v>
      </c>
      <c r="AZ755" s="5" t="n">
        <v>0.786</v>
      </c>
      <c r="BA755" s="5" t="n">
        <v>0.1</v>
      </c>
      <c r="BB755" s="5" t="n">
        <v>1</v>
      </c>
      <c r="BC755" s="5" t="n">
        <v>0.62</v>
      </c>
      <c r="BD755" s="5" t="n">
        <v>0.123</v>
      </c>
      <c r="BE755" s="5" t="n">
        <v>0.005</v>
      </c>
      <c r="BF755" s="5" t="n">
        <v>0.6820000000000001</v>
      </c>
      <c r="BG755" s="5" t="n">
        <v>0.1</v>
      </c>
      <c r="BH755" s="5" t="n">
        <v>1</v>
      </c>
      <c r="BI755" s="5" t="n">
        <v>0.608</v>
      </c>
      <c r="BJ755" s="5" t="n">
        <v>0.123</v>
      </c>
      <c r="BK755" s="5" t="n">
        <v>0.004</v>
      </c>
      <c r="BL755" s="5" t="n">
        <v>0.668</v>
      </c>
      <c r="BM755" s="5" t="n">
        <v>0.1</v>
      </c>
      <c r="BN755" s="5" t="n">
        <v>1</v>
      </c>
      <c r="BO755" s="5" t="n">
        <v>0</v>
      </c>
      <c r="BP755" s="5" t="n">
        <v>0</v>
      </c>
      <c r="BQ755" s="5" t="n">
        <v>0.074</v>
      </c>
      <c r="BR755" s="5" t="n">
        <v>0</v>
      </c>
      <c r="BS755" s="5" t="n">
        <v>1</v>
      </c>
      <c r="BT755" s="5" t="n">
        <v>0</v>
      </c>
      <c r="BU755" s="5" t="n">
        <v>0</v>
      </c>
      <c r="BV755" s="5" t="n">
        <v>0.032</v>
      </c>
      <c r="BW755" s="5" t="n">
        <v>0</v>
      </c>
      <c r="BX755" s="5" t="n">
        <v>1</v>
      </c>
      <c r="BY755" s="5" t="n">
        <v>12.729</v>
      </c>
      <c r="BZ755" s="5" t="n">
        <v>0</v>
      </c>
      <c r="CA755" s="5" t="n">
        <v>12.729</v>
      </c>
      <c r="CB755" s="5" t="n">
        <v>0</v>
      </c>
      <c r="CC755" s="5" t="n">
        <v>97.90000000000001</v>
      </c>
      <c r="CD755" s="5" t="n">
        <v>7.95</v>
      </c>
      <c r="CE755" s="5" t="n">
        <v>-6.798</v>
      </c>
      <c r="CF755" s="5" t="n">
        <v>99.476</v>
      </c>
      <c r="CG755" s="5" t="n">
        <v>0.1</v>
      </c>
      <c r="CH755" s="5" t="n">
        <v>1</v>
      </c>
      <c r="CI755" s="5" t="n">
        <v>0</v>
      </c>
      <c r="CJ755" s="5" t="n">
        <v>0</v>
      </c>
      <c r="CK755" s="5" t="n">
        <v>0</v>
      </c>
      <c r="CL755" s="5" t="n">
        <v>0</v>
      </c>
      <c r="CM755" s="5" t="n">
        <v>0</v>
      </c>
      <c r="CN755" s="5" t="n">
        <v>0</v>
      </c>
      <c r="CO755" s="5" t="n">
        <v>0</v>
      </c>
      <c r="CP755" s="5" t="n">
        <v>0</v>
      </c>
      <c r="CQ755" s="5" t="n">
        <v>1.294</v>
      </c>
      <c r="CR755" s="5" t="n">
        <v>1</v>
      </c>
      <c r="CS755" s="5" t="n">
        <v>5.158</v>
      </c>
      <c r="CT755" s="5" t="n">
        <v>10.485</v>
      </c>
      <c r="CU755" s="5" t="n">
        <v>29.494</v>
      </c>
    </row>
    <row r="756">
      <c r="A756" s="5" t="inlineStr">
        <is>
          <t>SUR2023</t>
        </is>
      </c>
      <c r="B756" s="5" t="inlineStr">
        <is>
          <t>SUR</t>
        </is>
      </c>
      <c r="C756" s="5" t="inlineStr">
        <is>
          <t>SUR</t>
        </is>
      </c>
      <c r="D756" s="5" t="inlineStr">
        <is>
          <t>Suriname</t>
        </is>
      </c>
      <c r="E756" s="5" t="n">
        <v>2023</v>
      </c>
      <c r="F756" s="5" t="n">
        <v>0.1</v>
      </c>
      <c r="G756" s="5" t="n">
        <v>6.147</v>
      </c>
      <c r="H756" s="5" t="n">
        <v>1.286</v>
      </c>
      <c r="I756" s="5" t="n">
        <v>0</v>
      </c>
      <c r="J756" s="5" t="n">
        <v>6.147</v>
      </c>
      <c r="K756" s="5" t="n">
        <v>0</v>
      </c>
      <c r="L756" s="5" t="n">
        <v>1</v>
      </c>
      <c r="M756" s="5" t="n">
        <v>7.886</v>
      </c>
      <c r="N756" s="5" t="n">
        <v>3.857</v>
      </c>
      <c r="O756" s="5" t="n">
        <v>0</v>
      </c>
      <c r="P756" s="5" t="n">
        <v>7.886</v>
      </c>
      <c r="Q756" s="5" t="n">
        <v>0</v>
      </c>
      <c r="R756" s="5" t="n">
        <v>1</v>
      </c>
      <c r="S756" s="5" t="n">
        <v>12.575</v>
      </c>
      <c r="T756" s="5" t="n">
        <v>7.714</v>
      </c>
      <c r="U756" s="5" t="n">
        <v>0.139</v>
      </c>
      <c r="V756" s="5" t="n">
        <v>13.833</v>
      </c>
      <c r="W756" s="5" t="n">
        <v>0.1</v>
      </c>
      <c r="X756" s="5" t="n">
        <v>1</v>
      </c>
      <c r="Y756" s="5" t="n">
        <v>6.013</v>
      </c>
      <c r="Z756" s="5" t="n">
        <v>0.438</v>
      </c>
      <c r="AA756" s="5" t="n">
        <v>0</v>
      </c>
      <c r="AB756" s="5" t="n">
        <v>6.013</v>
      </c>
      <c r="AC756" s="5" t="n">
        <v>0</v>
      </c>
      <c r="AD756" s="5" t="n">
        <v>1</v>
      </c>
      <c r="AE756" s="5" t="n">
        <v>6.656</v>
      </c>
      <c r="AF756" s="5" t="n">
        <v>0.895</v>
      </c>
      <c r="AG756" s="5" t="n">
        <v>0</v>
      </c>
      <c r="AH756" s="5" t="n">
        <v>6.656</v>
      </c>
      <c r="AI756" s="5" t="n">
        <v>0</v>
      </c>
      <c r="AJ756" s="5" t="n">
        <v>1</v>
      </c>
      <c r="AK756" s="5" t="n">
        <v>10.513</v>
      </c>
      <c r="AL756" s="5" t="n">
        <v>3.932</v>
      </c>
      <c r="AM756" s="5" t="n">
        <v>0.116</v>
      </c>
      <c r="AN756" s="5" t="n">
        <v>11.564</v>
      </c>
      <c r="AO756" s="5" t="n">
        <v>0.1</v>
      </c>
      <c r="AP756" s="5" t="n">
        <v>1</v>
      </c>
      <c r="AQ756" s="5" t="n">
        <v>0.791</v>
      </c>
      <c r="AR756" s="5" t="n">
        <v>0.129</v>
      </c>
      <c r="AS756" s="5" t="n">
        <v>0.263</v>
      </c>
      <c r="AT756" s="5" t="n">
        <v>1.159</v>
      </c>
      <c r="AU756" s="5" t="n">
        <v>0.1</v>
      </c>
      <c r="AV756" s="5" t="n">
        <v>1</v>
      </c>
      <c r="AW756" s="5" t="n">
        <v>0.618</v>
      </c>
      <c r="AX756" s="5" t="n">
        <v>0.129</v>
      </c>
      <c r="AY756" s="5" t="n">
        <v>0.316</v>
      </c>
      <c r="AZ756" s="5" t="n">
        <v>1.027</v>
      </c>
      <c r="BA756" s="5" t="n">
        <v>0.1</v>
      </c>
      <c r="BB756" s="5" t="n">
        <v>1</v>
      </c>
      <c r="BC756" s="5" t="n">
        <v>0.554</v>
      </c>
      <c r="BD756" s="5" t="n">
        <v>0.129</v>
      </c>
      <c r="BE756" s="5" t="n">
        <v>0.006</v>
      </c>
      <c r="BF756" s="5" t="n">
        <v>0.61</v>
      </c>
      <c r="BG756" s="5" t="n">
        <v>0.1</v>
      </c>
      <c r="BH756" s="5" t="n">
        <v>1</v>
      </c>
      <c r="BI756" s="5" t="n">
        <v>0.5570000000000001</v>
      </c>
      <c r="BJ756" s="5" t="n">
        <v>0.129</v>
      </c>
      <c r="BK756" s="5" t="n">
        <v>0.006</v>
      </c>
      <c r="BL756" s="5" t="n">
        <v>0.613</v>
      </c>
      <c r="BM756" s="5" t="n">
        <v>0.1</v>
      </c>
      <c r="BN756" s="5" t="n">
        <v>1</v>
      </c>
      <c r="BO756" s="5" t="n">
        <v>0</v>
      </c>
      <c r="BP756" s="5" t="n">
        <v>0</v>
      </c>
      <c r="BQ756" s="5" t="n">
        <v>0.077</v>
      </c>
      <c r="BR756" s="5" t="n">
        <v>0</v>
      </c>
      <c r="BS756" s="5" t="n">
        <v>1</v>
      </c>
      <c r="BT756" s="5" t="n">
        <v>0</v>
      </c>
      <c r="BU756" s="5" t="n">
        <v>0</v>
      </c>
      <c r="BV756" s="5" t="n">
        <v>0.036</v>
      </c>
      <c r="BW756" s="5" t="n">
        <v>0</v>
      </c>
      <c r="BX756" s="5" t="n">
        <v>1</v>
      </c>
      <c r="BY756" s="5" t="n">
        <v>13.254</v>
      </c>
      <c r="BZ756" s="5" t="n">
        <v>0</v>
      </c>
      <c r="CA756" s="5" t="n">
        <v>13.254</v>
      </c>
      <c r="CB756" s="5" t="n">
        <v>0</v>
      </c>
      <c r="CC756" s="5" t="n">
        <v>83.248</v>
      </c>
      <c r="CD756" s="5" t="n">
        <v>7.95</v>
      </c>
      <c r="CE756" s="5" t="n">
        <v>-5.222</v>
      </c>
      <c r="CF756" s="5" t="n">
        <v>84.889</v>
      </c>
      <c r="CG756" s="5" t="n">
        <v>0.1</v>
      </c>
      <c r="CH756" s="5" t="n">
        <v>1</v>
      </c>
      <c r="CI756" s="5" t="n">
        <v>0</v>
      </c>
      <c r="CJ756" s="5" t="n">
        <v>0</v>
      </c>
      <c r="CK756" s="5" t="n">
        <v>0</v>
      </c>
      <c r="CL756" s="5" t="n">
        <v>0</v>
      </c>
      <c r="CM756" s="5" t="n">
        <v>0</v>
      </c>
      <c r="CN756" s="5" t="n">
        <v>0</v>
      </c>
      <c r="CO756" s="5" t="n">
        <v>0</v>
      </c>
      <c r="CP756" s="5" t="n">
        <v>0</v>
      </c>
      <c r="CQ756" s="5" t="n">
        <v>1.348</v>
      </c>
      <c r="CR756" s="5" t="n">
        <v>1</v>
      </c>
      <c r="CS756" s="5" t="n">
        <v>5.37</v>
      </c>
      <c r="CT756" s="5" t="n">
        <v>4.861</v>
      </c>
      <c r="CU756" s="5" t="n">
        <v>11.192</v>
      </c>
    </row>
    <row r="757">
      <c r="A757" s="5" t="inlineStr">
        <is>
          <t>SUR2024</t>
        </is>
      </c>
      <c r="B757" s="5" t="inlineStr">
        <is>
          <t>SUR</t>
        </is>
      </c>
      <c r="C757" s="5" t="inlineStr">
        <is>
          <t>SUR</t>
        </is>
      </c>
      <c r="D757" s="5" t="inlineStr">
        <is>
          <t>Suriname</t>
        </is>
      </c>
      <c r="E757" s="5" t="n">
        <v>2024</v>
      </c>
      <c r="F757" s="5" t="n">
        <v>0.1</v>
      </c>
      <c r="G757" s="5" t="n">
        <v>5.575</v>
      </c>
      <c r="H757" s="5" t="n">
        <v>1.324</v>
      </c>
      <c r="I757" s="5" t="n">
        <v>0</v>
      </c>
      <c r="J757" s="5" t="n">
        <v>5.575</v>
      </c>
      <c r="K757" s="5" t="n">
        <v>0</v>
      </c>
      <c r="L757" s="5" t="n">
        <v>1</v>
      </c>
      <c r="M757" s="5" t="n">
        <v>7.124</v>
      </c>
      <c r="N757" s="5" t="n">
        <v>3.971</v>
      </c>
      <c r="O757" s="5" t="n">
        <v>0</v>
      </c>
      <c r="P757" s="5" t="n">
        <v>7.124</v>
      </c>
      <c r="Q757" s="5" t="n">
        <v>0</v>
      </c>
      <c r="R757" s="5" t="n">
        <v>1</v>
      </c>
      <c r="S757" s="5" t="n">
        <v>12.193</v>
      </c>
      <c r="T757" s="5" t="n">
        <v>7.942</v>
      </c>
      <c r="U757" s="5" t="n">
        <v>0.166</v>
      </c>
      <c r="V757" s="5" t="n">
        <v>13.412</v>
      </c>
      <c r="W757" s="5" t="n">
        <v>0.1</v>
      </c>
      <c r="X757" s="5" t="n">
        <v>1</v>
      </c>
      <c r="Y757" s="5" t="n">
        <v>6.191</v>
      </c>
      <c r="Z757" s="5" t="n">
        <v>0.451</v>
      </c>
      <c r="AA757" s="5" t="n">
        <v>0</v>
      </c>
      <c r="AB757" s="5" t="n">
        <v>6.191</v>
      </c>
      <c r="AC757" s="5" t="n">
        <v>0</v>
      </c>
      <c r="AD757" s="5" t="n">
        <v>1</v>
      </c>
      <c r="AE757" s="5" t="n">
        <v>6.853</v>
      </c>
      <c r="AF757" s="5" t="n">
        <v>0.922</v>
      </c>
      <c r="AG757" s="5" t="n">
        <v>0</v>
      </c>
      <c r="AH757" s="5" t="n">
        <v>6.853</v>
      </c>
      <c r="AI757" s="5" t="n">
        <v>0</v>
      </c>
      <c r="AJ757" s="5" t="n">
        <v>1</v>
      </c>
      <c r="AK757" s="5" t="n">
        <v>10.823</v>
      </c>
      <c r="AL757" s="5" t="n">
        <v>4.048</v>
      </c>
      <c r="AM757" s="5" t="n">
        <v>0.147</v>
      </c>
      <c r="AN757" s="5" t="n">
        <v>11.906</v>
      </c>
      <c r="AO757" s="5" t="n">
        <v>0.1</v>
      </c>
      <c r="AP757" s="5" t="n">
        <v>1</v>
      </c>
      <c r="AQ757" s="5" t="n">
        <v>0.756</v>
      </c>
      <c r="AR757" s="5" t="n">
        <v>0.132</v>
      </c>
      <c r="AS757" s="5" t="n">
        <v>0.445</v>
      </c>
      <c r="AT757" s="5" t="n">
        <v>1.321</v>
      </c>
      <c r="AU757" s="5" t="n">
        <v>0.1</v>
      </c>
      <c r="AV757" s="5" t="n">
        <v>1</v>
      </c>
      <c r="AW757" s="5" t="n">
        <v>0.655</v>
      </c>
      <c r="AX757" s="5" t="n">
        <v>0.132</v>
      </c>
      <c r="AY757" s="5" t="n">
        <v>0.426</v>
      </c>
      <c r="AZ757" s="5" t="n">
        <v>1.19</v>
      </c>
      <c r="BA757" s="5" t="n">
        <v>0.1</v>
      </c>
      <c r="BB757" s="5" t="n">
        <v>1</v>
      </c>
      <c r="BC757" s="5" t="n">
        <v>0.534</v>
      </c>
      <c r="BD757" s="5" t="n">
        <v>0.132</v>
      </c>
      <c r="BE757" s="5" t="n">
        <v>0.007</v>
      </c>
      <c r="BF757" s="5" t="n">
        <v>0.587</v>
      </c>
      <c r="BG757" s="5" t="n">
        <v>0.1</v>
      </c>
      <c r="BH757" s="5" t="n">
        <v>1</v>
      </c>
      <c r="BI757" s="5" t="n">
        <v>0.5679999999999999</v>
      </c>
      <c r="BJ757" s="5" t="n">
        <v>0.132</v>
      </c>
      <c r="BK757" s="5" t="n">
        <v>0.008</v>
      </c>
      <c r="BL757" s="5" t="n">
        <v>0.625</v>
      </c>
      <c r="BM757" s="5" t="n">
        <v>0.1</v>
      </c>
      <c r="BN757" s="5" t="n">
        <v>1</v>
      </c>
      <c r="BO757" s="5" t="n">
        <v>0</v>
      </c>
      <c r="BP757" s="5" t="n">
        <v>0</v>
      </c>
      <c r="BQ757" s="5" t="n">
        <v>0.079</v>
      </c>
      <c r="BR757" s="5" t="n">
        <v>0</v>
      </c>
      <c r="BS757" s="5" t="n">
        <v>1</v>
      </c>
      <c r="BT757" s="5" t="n">
        <v>0</v>
      </c>
      <c r="BU757" s="5" t="n">
        <v>0</v>
      </c>
      <c r="BV757" s="5" t="n">
        <v>0.073</v>
      </c>
      <c r="BW757" s="5" t="n">
        <v>0</v>
      </c>
      <c r="BX757" s="5" t="n">
        <v>1</v>
      </c>
      <c r="BY757" s="5" t="n">
        <v>13.646</v>
      </c>
      <c r="BZ757" s="5" t="n">
        <v>0</v>
      </c>
      <c r="CA757" s="5" t="n">
        <v>13.646</v>
      </c>
      <c r="CB757" s="5" t="n">
        <v>0</v>
      </c>
      <c r="CC757" s="5" t="n">
        <v>82.58799999999999</v>
      </c>
      <c r="CD757" s="5" t="n">
        <v>7.95</v>
      </c>
      <c r="CE757" s="5" t="n">
        <v>-4.928</v>
      </c>
      <c r="CF757" s="5" t="n">
        <v>84.27800000000001</v>
      </c>
      <c r="CG757" s="5" t="n">
        <v>0.1</v>
      </c>
      <c r="CH757" s="5" t="n">
        <v>1</v>
      </c>
      <c r="CI757" s="5" t="n">
        <v>0</v>
      </c>
      <c r="CJ757" s="5" t="n">
        <v>0</v>
      </c>
      <c r="CK757" s="5" t="n">
        <v>0</v>
      </c>
      <c r="CL757" s="5" t="n">
        <v>0</v>
      </c>
      <c r="CM757" s="5" t="n">
        <v>0</v>
      </c>
      <c r="CN757" s="5" t="n">
        <v>0</v>
      </c>
      <c r="CO757" s="5" t="n">
        <v>0</v>
      </c>
      <c r="CP757" s="5" t="n">
        <v>0</v>
      </c>
      <c r="CQ757" s="5" t="n">
        <v>1.387</v>
      </c>
      <c r="CR757" s="5" t="n">
        <v>1</v>
      </c>
      <c r="CS757" s="5" t="n">
        <v>5.529</v>
      </c>
      <c r="CT757" s="5" t="n">
        <v>4.251</v>
      </c>
      <c r="CU757" s="5" t="n">
        <v>10.123</v>
      </c>
    </row>
    <row r="758">
      <c r="A758" s="5" t="inlineStr">
        <is>
          <t>SWE2021</t>
        </is>
      </c>
      <c r="B758" s="5" t="inlineStr">
        <is>
          <t>SWE</t>
        </is>
      </c>
      <c r="C758" s="5" t="inlineStr">
        <is>
          <t>SWE</t>
        </is>
      </c>
      <c r="D758" s="5" t="inlineStr">
        <is>
          <t>Sweden</t>
        </is>
      </c>
      <c r="E758" s="5" t="n">
        <v>2021</v>
      </c>
      <c r="F758" s="5" t="n">
        <v>0.25</v>
      </c>
      <c r="G758" s="5" t="n">
        <v>7.214</v>
      </c>
      <c r="H758" s="5" t="n">
        <v>1.097</v>
      </c>
      <c r="I758" s="5" t="n">
        <v>0.454</v>
      </c>
      <c r="J758" s="5" t="n">
        <v>7.668</v>
      </c>
      <c r="K758" s="5" t="n">
        <v>0</v>
      </c>
      <c r="L758" s="5" t="n">
        <v>1</v>
      </c>
      <c r="M758" s="5" t="n">
        <v>8.506</v>
      </c>
      <c r="N758" s="5" t="n">
        <v>3.29</v>
      </c>
      <c r="O758" s="5" t="n">
        <v>0.774</v>
      </c>
      <c r="P758" s="5" t="n">
        <v>9.279999999999999</v>
      </c>
      <c r="Q758" s="5" t="n">
        <v>0</v>
      </c>
      <c r="R758" s="5" t="n">
        <v>1</v>
      </c>
      <c r="S758" s="5" t="n">
        <v>12.697</v>
      </c>
      <c r="T758" s="5" t="n">
        <v>6.579</v>
      </c>
      <c r="U758" s="5" t="n">
        <v>11.458</v>
      </c>
      <c r="V758" s="5" t="n">
        <v>30.193</v>
      </c>
      <c r="W758" s="5" t="n">
        <v>0.25</v>
      </c>
      <c r="X758" s="5" t="n">
        <v>1</v>
      </c>
      <c r="Y758" s="5" t="n">
        <v>16.459</v>
      </c>
      <c r="Z758" s="5" t="n">
        <v>1.818</v>
      </c>
      <c r="AA758" s="5" t="n">
        <v>11.814</v>
      </c>
      <c r="AB758" s="5" t="n">
        <v>28.273</v>
      </c>
      <c r="AC758" s="5" t="n">
        <v>0</v>
      </c>
      <c r="AD758" s="5" t="n">
        <v>1</v>
      </c>
      <c r="AE758" s="5" t="n">
        <v>16.416</v>
      </c>
      <c r="AF758" s="5" t="n">
        <v>3.23</v>
      </c>
      <c r="AG758" s="5" t="n">
        <v>11.858</v>
      </c>
      <c r="AH758" s="5" t="n">
        <v>28.273</v>
      </c>
      <c r="AI758" s="5" t="n">
        <v>0</v>
      </c>
      <c r="AJ758" s="5" t="n">
        <v>1</v>
      </c>
      <c r="AK758" s="5" t="n">
        <v>27.803</v>
      </c>
      <c r="AL758" s="5" t="n">
        <v>13.646</v>
      </c>
      <c r="AM758" s="5" t="n">
        <v>18.149</v>
      </c>
      <c r="AN758" s="5" t="n">
        <v>57.441</v>
      </c>
      <c r="AO758" s="5" t="n">
        <v>0.25</v>
      </c>
      <c r="AP758" s="5" t="n">
        <v>1</v>
      </c>
      <c r="AQ758" s="5" t="n">
        <v>0.619</v>
      </c>
      <c r="AR758" s="5" t="n">
        <v>0.114</v>
      </c>
      <c r="AS758" s="5" t="n">
        <v>0.904</v>
      </c>
      <c r="AT758" s="5" t="n">
        <v>1.904</v>
      </c>
      <c r="AU758" s="5" t="n">
        <v>0.25</v>
      </c>
      <c r="AV758" s="5" t="n">
        <v>1</v>
      </c>
      <c r="AW758" s="5" t="n">
        <v>0.599</v>
      </c>
      <c r="AX758" s="5" t="n">
        <v>0.114</v>
      </c>
      <c r="AY758" s="5" t="n">
        <v>0.987</v>
      </c>
      <c r="AZ758" s="5" t="n">
        <v>1.984</v>
      </c>
      <c r="BA758" s="5" t="n">
        <v>0.25</v>
      </c>
      <c r="BB758" s="5" t="n">
        <v>1</v>
      </c>
      <c r="BC758" s="5" t="n">
        <v>0.439</v>
      </c>
      <c r="BD758" s="5" t="n">
        <v>0.114</v>
      </c>
      <c r="BE758" s="5" t="n">
        <v>0.656</v>
      </c>
      <c r="BF758" s="5" t="n">
        <v>1.369</v>
      </c>
      <c r="BG758" s="5" t="n">
        <v>0.25</v>
      </c>
      <c r="BH758" s="5" t="n">
        <v>1</v>
      </c>
      <c r="BI758" s="5" t="n">
        <v>0.505</v>
      </c>
      <c r="BJ758" s="5" t="n">
        <v>0.114</v>
      </c>
      <c r="BK758" s="5" t="n">
        <v>1.099</v>
      </c>
      <c r="BL758" s="5" t="n">
        <v>2.005</v>
      </c>
      <c r="BM758" s="5" t="n">
        <v>0.25</v>
      </c>
      <c r="BN758" s="5" t="n">
        <v>1</v>
      </c>
      <c r="BO758" s="5" t="n">
        <v>0</v>
      </c>
      <c r="BP758" s="5" t="n">
        <v>0.001</v>
      </c>
      <c r="BQ758" s="5" t="n">
        <v>0.079</v>
      </c>
      <c r="BR758" s="5" t="n">
        <v>0</v>
      </c>
      <c r="BS758" s="5" t="n">
        <v>1</v>
      </c>
      <c r="BT758" s="5" t="n">
        <v>0</v>
      </c>
      <c r="BU758" s="5" t="n">
        <v>0.042</v>
      </c>
      <c r="BV758" s="5" t="n">
        <v>0.279</v>
      </c>
      <c r="BW758" s="5" t="n">
        <v>0.25</v>
      </c>
      <c r="BX758" s="5" t="n">
        <v>1</v>
      </c>
      <c r="BY758" s="5" t="n">
        <v>11.787</v>
      </c>
      <c r="BZ758" s="5" t="n">
        <v>0</v>
      </c>
      <c r="CA758" s="5" t="n">
        <v>11.787</v>
      </c>
      <c r="CB758" s="5" t="n">
        <v>0</v>
      </c>
      <c r="CC758" s="5" t="n">
        <v>78.125</v>
      </c>
      <c r="CD758" s="5" t="n">
        <v>7.95</v>
      </c>
      <c r="CE758" s="5" t="n">
        <v>99.11199999999999</v>
      </c>
      <c r="CF758" s="5" t="n">
        <v>221.546</v>
      </c>
      <c r="CG758" s="5" t="n">
        <v>0.25</v>
      </c>
      <c r="CH758" s="5" t="n">
        <v>1</v>
      </c>
      <c r="CI758" s="5" t="n">
        <v>0</v>
      </c>
      <c r="CJ758" s="5" t="n">
        <v>0</v>
      </c>
      <c r="CK758" s="5" t="n">
        <v>0</v>
      </c>
      <c r="CL758" s="5" t="n">
        <v>0</v>
      </c>
      <c r="CM758" s="5" t="n">
        <v>0</v>
      </c>
      <c r="CN758" s="5" t="n">
        <v>0</v>
      </c>
      <c r="CO758" s="5" t="n">
        <v>0</v>
      </c>
      <c r="CP758" s="5" t="n">
        <v>0.082</v>
      </c>
      <c r="CQ758" s="5" t="n">
        <v>1.198</v>
      </c>
      <c r="CR758" s="5" t="n">
        <v>0</v>
      </c>
      <c r="CS758" s="5" t="n">
        <v>4.776</v>
      </c>
      <c r="CT758" s="5" t="n">
        <v>6.555</v>
      </c>
      <c r="CU758" s="5" t="n">
        <v>7.507</v>
      </c>
    </row>
    <row r="759">
      <c r="A759" s="5" t="inlineStr">
        <is>
          <t>SWE2022</t>
        </is>
      </c>
      <c r="B759" s="5" t="inlineStr">
        <is>
          <t>SWE</t>
        </is>
      </c>
      <c r="C759" s="5" t="inlineStr">
        <is>
          <t>SWE</t>
        </is>
      </c>
      <c r="D759" s="5" t="inlineStr">
        <is>
          <t>Sweden</t>
        </is>
      </c>
      <c r="E759" s="5" t="n">
        <v>2022</v>
      </c>
      <c r="F759" s="5" t="n">
        <v>0.25</v>
      </c>
      <c r="G759" s="5" t="n">
        <v>17.95</v>
      </c>
      <c r="H759" s="5" t="n">
        <v>1.235</v>
      </c>
      <c r="I759" s="5" t="n">
        <v>11.97</v>
      </c>
      <c r="J759" s="5" t="n">
        <v>29.92</v>
      </c>
      <c r="K759" s="5" t="n">
        <v>0</v>
      </c>
      <c r="L759" s="5" t="n">
        <v>1</v>
      </c>
      <c r="M759" s="5" t="n">
        <v>13.647</v>
      </c>
      <c r="N759" s="5" t="n">
        <v>3.704</v>
      </c>
      <c r="O759" s="5" t="n">
        <v>8.747999999999999</v>
      </c>
      <c r="P759" s="5" t="n">
        <v>22.395</v>
      </c>
      <c r="Q759" s="5" t="n">
        <v>0</v>
      </c>
      <c r="R759" s="5" t="n">
        <v>1</v>
      </c>
      <c r="S759" s="5" t="n">
        <v>24.123</v>
      </c>
      <c r="T759" s="5" t="n">
        <v>7.408</v>
      </c>
      <c r="U759" s="5" t="n">
        <v>13.305</v>
      </c>
      <c r="V759" s="5" t="n">
        <v>45.935</v>
      </c>
      <c r="W759" s="5" t="n">
        <v>0.25</v>
      </c>
      <c r="X759" s="5" t="n">
        <v>1</v>
      </c>
      <c r="Y759" s="5" t="n">
        <v>43.753</v>
      </c>
      <c r="Z759" s="5" t="n">
        <v>4.59</v>
      </c>
      <c r="AA759" s="5" t="n">
        <v>6.287</v>
      </c>
      <c r="AB759" s="5" t="n">
        <v>50.039</v>
      </c>
      <c r="AC759" s="5" t="n">
        <v>0</v>
      </c>
      <c r="AD759" s="5" t="n">
        <v>1</v>
      </c>
      <c r="AE759" s="5" t="n">
        <v>43.8</v>
      </c>
      <c r="AF759" s="5" t="n">
        <v>8.119999999999999</v>
      </c>
      <c r="AG759" s="5" t="n">
        <v>6.239</v>
      </c>
      <c r="AH759" s="5" t="n">
        <v>50.039</v>
      </c>
      <c r="AI759" s="5" t="n">
        <v>0</v>
      </c>
      <c r="AJ759" s="5" t="n">
        <v>1</v>
      </c>
      <c r="AK759" s="5" t="n">
        <v>55.736</v>
      </c>
      <c r="AL759" s="5" t="n">
        <v>26.616</v>
      </c>
      <c r="AM759" s="5" t="n">
        <v>2.376</v>
      </c>
      <c r="AN759" s="5" t="n">
        <v>72.64</v>
      </c>
      <c r="AO759" s="5" t="n">
        <v>0.25</v>
      </c>
      <c r="AP759" s="5" t="n">
        <v>1</v>
      </c>
      <c r="AQ759" s="5" t="n">
        <v>0.861</v>
      </c>
      <c r="AR759" s="5" t="n">
        <v>0.123</v>
      </c>
      <c r="AS759" s="5" t="n">
        <v>0.772</v>
      </c>
      <c r="AT759" s="5" t="n">
        <v>2.042</v>
      </c>
      <c r="AU759" s="5" t="n">
        <v>0.25</v>
      </c>
      <c r="AV759" s="5" t="n">
        <v>1</v>
      </c>
      <c r="AW759" s="5" t="n">
        <v>0.986</v>
      </c>
      <c r="AX759" s="5" t="n">
        <v>0.123</v>
      </c>
      <c r="AY759" s="5" t="n">
        <v>0.948</v>
      </c>
      <c r="AZ759" s="5" t="n">
        <v>2.417</v>
      </c>
      <c r="BA759" s="5" t="n">
        <v>0.25</v>
      </c>
      <c r="BB759" s="5" t="n">
        <v>1</v>
      </c>
      <c r="BC759" s="5" t="n">
        <v>0.598</v>
      </c>
      <c r="BD759" s="5" t="n">
        <v>0.123</v>
      </c>
      <c r="BE759" s="5" t="n">
        <v>0.452</v>
      </c>
      <c r="BF759" s="5" t="n">
        <v>1.312</v>
      </c>
      <c r="BG759" s="5" t="n">
        <v>0.25</v>
      </c>
      <c r="BH759" s="5" t="n">
        <v>1</v>
      </c>
      <c r="BI759" s="5" t="n">
        <v>0.612</v>
      </c>
      <c r="BJ759" s="5" t="n">
        <v>0.123</v>
      </c>
      <c r="BK759" s="5" t="n">
        <v>0.75</v>
      </c>
      <c r="BL759" s="5" t="n">
        <v>1.702</v>
      </c>
      <c r="BM759" s="5" t="n">
        <v>0.25</v>
      </c>
      <c r="BN759" s="5" t="n">
        <v>1</v>
      </c>
      <c r="BO759" s="5" t="n">
        <v>0</v>
      </c>
      <c r="BP759" s="5" t="n">
        <v>0.001</v>
      </c>
      <c r="BQ759" s="5" t="n">
        <v>0.115</v>
      </c>
      <c r="BR759" s="5" t="n">
        <v>0</v>
      </c>
      <c r="BS759" s="5" t="n">
        <v>1</v>
      </c>
      <c r="BT759" s="5" t="n">
        <v>0</v>
      </c>
      <c r="BU759" s="5" t="n">
        <v>-0.028</v>
      </c>
      <c r="BV759" s="5" t="n">
        <v>0.264</v>
      </c>
      <c r="BW759" s="5" t="n">
        <v>0.25</v>
      </c>
      <c r="BX759" s="5" t="n">
        <v>1</v>
      </c>
      <c r="BY759" s="5" t="n">
        <v>12.729</v>
      </c>
      <c r="BZ759" s="5" t="n">
        <v>0</v>
      </c>
      <c r="CA759" s="5" t="n">
        <v>12.729</v>
      </c>
      <c r="CB759" s="5" t="n">
        <v>0</v>
      </c>
      <c r="CC759" s="5" t="n">
        <v>97.90000000000001</v>
      </c>
      <c r="CD759" s="5" t="n">
        <v>7.95</v>
      </c>
      <c r="CE759" s="5" t="n">
        <v>151.168</v>
      </c>
      <c r="CF759" s="5" t="n">
        <v>311.335</v>
      </c>
      <c r="CG759" s="5" t="n">
        <v>0.25</v>
      </c>
      <c r="CH759" s="5" t="n">
        <v>1</v>
      </c>
      <c r="CI759" s="5" t="n">
        <v>0</v>
      </c>
      <c r="CJ759" s="5" t="n">
        <v>0</v>
      </c>
      <c r="CK759" s="5" t="n">
        <v>0</v>
      </c>
      <c r="CL759" s="5" t="n">
        <v>0</v>
      </c>
      <c r="CM759" s="5" t="n">
        <v>0</v>
      </c>
      <c r="CN759" s="5" t="n">
        <v>0</v>
      </c>
      <c r="CO759" s="5" t="n">
        <v>0</v>
      </c>
      <c r="CP759" s="5" t="n">
        <v>0</v>
      </c>
      <c r="CQ759" s="5" t="n">
        <v>1.294</v>
      </c>
      <c r="CR759" s="5" t="n">
        <v>0</v>
      </c>
      <c r="CS759" s="5" t="n">
        <v>5.158</v>
      </c>
      <c r="CT759" s="5" t="n">
        <v>16.715</v>
      </c>
      <c r="CU759" s="5" t="n">
        <v>34.708</v>
      </c>
    </row>
    <row r="760">
      <c r="A760" s="5" t="inlineStr">
        <is>
          <t>SWE2023</t>
        </is>
      </c>
      <c r="B760" s="5" t="inlineStr">
        <is>
          <t>SWE</t>
        </is>
      </c>
      <c r="C760" s="5" t="inlineStr">
        <is>
          <t>SWE</t>
        </is>
      </c>
      <c r="D760" s="5" t="inlineStr">
        <is>
          <t>Sweden</t>
        </is>
      </c>
      <c r="E760" s="5" t="n">
        <v>2023</v>
      </c>
      <c r="F760" s="5" t="n">
        <v>0.25</v>
      </c>
      <c r="G760" s="5" t="n">
        <v>12.102</v>
      </c>
      <c r="H760" s="5" t="n">
        <v>1.259</v>
      </c>
      <c r="I760" s="5" t="n">
        <v>13.076</v>
      </c>
      <c r="J760" s="5" t="n">
        <v>25.178</v>
      </c>
      <c r="K760" s="5" t="n">
        <v>0</v>
      </c>
      <c r="L760" s="5" t="n">
        <v>1</v>
      </c>
      <c r="M760" s="5" t="n">
        <v>10.303</v>
      </c>
      <c r="N760" s="5" t="n">
        <v>3.778</v>
      </c>
      <c r="O760" s="5" t="n">
        <v>10.245</v>
      </c>
      <c r="P760" s="5" t="n">
        <v>20.549</v>
      </c>
      <c r="Q760" s="5" t="n">
        <v>0</v>
      </c>
      <c r="R760" s="5" t="n">
        <v>1</v>
      </c>
      <c r="S760" s="5" t="n">
        <v>18.398</v>
      </c>
      <c r="T760" s="5" t="n">
        <v>7.555</v>
      </c>
      <c r="U760" s="5" t="n">
        <v>14.429</v>
      </c>
      <c r="V760" s="5" t="n">
        <v>39.928</v>
      </c>
      <c r="W760" s="5" t="n">
        <v>0.25</v>
      </c>
      <c r="X760" s="5" t="n">
        <v>1</v>
      </c>
      <c r="Y760" s="5" t="n">
        <v>24.649</v>
      </c>
      <c r="Z760" s="5" t="n">
        <v>2.761</v>
      </c>
      <c r="AA760" s="5" t="n">
        <v>18.078</v>
      </c>
      <c r="AB760" s="5" t="n">
        <v>42.727</v>
      </c>
      <c r="AC760" s="5" t="n">
        <v>0</v>
      </c>
      <c r="AD760" s="5" t="n">
        <v>1</v>
      </c>
      <c r="AE760" s="5" t="n">
        <v>24.747</v>
      </c>
      <c r="AF760" s="5" t="n">
        <v>4.929</v>
      </c>
      <c r="AG760" s="5" t="n">
        <v>17.98</v>
      </c>
      <c r="AH760" s="5" t="n">
        <v>42.727</v>
      </c>
      <c r="AI760" s="5" t="n">
        <v>0</v>
      </c>
      <c r="AJ760" s="5" t="n">
        <v>1</v>
      </c>
      <c r="AK760" s="5" t="n">
        <v>36.989</v>
      </c>
      <c r="AL760" s="5" t="n">
        <v>18.323</v>
      </c>
      <c r="AM760" s="5" t="n">
        <v>14.182</v>
      </c>
      <c r="AN760" s="5" t="n">
        <v>63.964</v>
      </c>
      <c r="AO760" s="5" t="n">
        <v>0.25</v>
      </c>
      <c r="AP760" s="5" t="n">
        <v>1</v>
      </c>
      <c r="AQ760" s="5" t="n">
        <v>0.76</v>
      </c>
      <c r="AR760" s="5" t="n">
        <v>0.129</v>
      </c>
      <c r="AS760" s="5" t="n">
        <v>0.745</v>
      </c>
      <c r="AT760" s="5" t="n">
        <v>1.881</v>
      </c>
      <c r="AU760" s="5" t="n">
        <v>0.25</v>
      </c>
      <c r="AV760" s="5" t="n">
        <v>1</v>
      </c>
      <c r="AW760" s="5" t="n">
        <v>0.8110000000000001</v>
      </c>
      <c r="AX760" s="5" t="n">
        <v>0.129</v>
      </c>
      <c r="AY760" s="5" t="n">
        <v>0.9389999999999999</v>
      </c>
      <c r="AZ760" s="5" t="n">
        <v>2.188</v>
      </c>
      <c r="BA760" s="5" t="n">
        <v>0.25</v>
      </c>
      <c r="BB760" s="5" t="n">
        <v>1</v>
      </c>
      <c r="BC760" s="5" t="n">
        <v>0.535</v>
      </c>
      <c r="BD760" s="5" t="n">
        <v>0.129</v>
      </c>
      <c r="BE760" s="5" t="n">
        <v>0.478</v>
      </c>
      <c r="BF760" s="5" t="n">
        <v>1.267</v>
      </c>
      <c r="BG760" s="5" t="n">
        <v>0.25</v>
      </c>
      <c r="BH760" s="5" t="n">
        <v>1</v>
      </c>
      <c r="BI760" s="5" t="n">
        <v>0.579</v>
      </c>
      <c r="BJ760" s="5" t="n">
        <v>0.129</v>
      </c>
      <c r="BK760" s="5" t="n">
        <v>0.5610000000000001</v>
      </c>
      <c r="BL760" s="5" t="n">
        <v>1.426</v>
      </c>
      <c r="BM760" s="5" t="n">
        <v>0.25</v>
      </c>
      <c r="BN760" s="5" t="n">
        <v>1</v>
      </c>
      <c r="BO760" s="5" t="n">
        <v>0</v>
      </c>
      <c r="BP760" s="5" t="n">
        <v>0.001</v>
      </c>
      <c r="BQ760" s="5" t="n">
        <v>0.089</v>
      </c>
      <c r="BR760" s="5" t="n">
        <v>0</v>
      </c>
      <c r="BS760" s="5" t="n">
        <v>1</v>
      </c>
      <c r="BT760" s="5" t="n">
        <v>0</v>
      </c>
      <c r="BU760" s="5" t="n">
        <v>0.037</v>
      </c>
      <c r="BV760" s="5" t="n">
        <v>0.262</v>
      </c>
      <c r="BW760" s="5" t="n">
        <v>0.25</v>
      </c>
      <c r="BX760" s="5" t="n">
        <v>1</v>
      </c>
      <c r="BY760" s="5" t="n">
        <v>13.254</v>
      </c>
      <c r="BZ760" s="5" t="n">
        <v>0</v>
      </c>
      <c r="CA760" s="5" t="n">
        <v>13.254</v>
      </c>
      <c r="CB760" s="5" t="n">
        <v>0</v>
      </c>
      <c r="CC760" s="5" t="n">
        <v>83.248</v>
      </c>
      <c r="CD760" s="5" t="n">
        <v>7.95</v>
      </c>
      <c r="CE760" s="5" t="n">
        <v>135.655</v>
      </c>
      <c r="CF760" s="5" t="n">
        <v>273.628</v>
      </c>
      <c r="CG760" s="5" t="n">
        <v>0.25</v>
      </c>
      <c r="CH760" s="5" t="n">
        <v>1</v>
      </c>
      <c r="CI760" s="5" t="n">
        <v>0</v>
      </c>
      <c r="CJ760" s="5" t="n">
        <v>0</v>
      </c>
      <c r="CK760" s="5" t="n">
        <v>0</v>
      </c>
      <c r="CL760" s="5" t="n">
        <v>0</v>
      </c>
      <c r="CM760" s="5" t="n">
        <v>0</v>
      </c>
      <c r="CN760" s="5" t="n">
        <v>0</v>
      </c>
      <c r="CO760" s="5" t="n">
        <v>0</v>
      </c>
      <c r="CP760" s="5" t="n">
        <v>0.041</v>
      </c>
      <c r="CQ760" s="5" t="n">
        <v>1.348</v>
      </c>
      <c r="CR760" s="5" t="n">
        <v>0</v>
      </c>
      <c r="CS760" s="5" t="n">
        <v>5.37</v>
      </c>
      <c r="CT760" s="5" t="n">
        <v>11.25</v>
      </c>
      <c r="CU760" s="5" t="n">
        <v>15.553</v>
      </c>
    </row>
    <row r="761">
      <c r="A761" s="5" t="inlineStr">
        <is>
          <t>SWE2024</t>
        </is>
      </c>
      <c r="B761" s="5" t="inlineStr">
        <is>
          <t>SWE</t>
        </is>
      </c>
      <c r="C761" s="5" t="inlineStr">
        <is>
          <t>SWE</t>
        </is>
      </c>
      <c r="D761" s="5" t="inlineStr">
        <is>
          <t>Sweden</t>
        </is>
      </c>
      <c r="E761" s="5" t="n">
        <v>2024</v>
      </c>
      <c r="F761" s="5" t="n">
        <v>0.25</v>
      </c>
      <c r="G761" s="5" t="n">
        <v>8.964</v>
      </c>
      <c r="H761" s="5" t="n">
        <v>1.296</v>
      </c>
      <c r="I761" s="5" t="n">
        <v>10.859</v>
      </c>
      <c r="J761" s="5" t="n">
        <v>19.823</v>
      </c>
      <c r="K761" s="5" t="n">
        <v>0</v>
      </c>
      <c r="L761" s="5" t="n">
        <v>1</v>
      </c>
      <c r="M761" s="5" t="n">
        <v>10.582</v>
      </c>
      <c r="N761" s="5" t="n">
        <v>3.889</v>
      </c>
      <c r="O761" s="5" t="n">
        <v>6.956</v>
      </c>
      <c r="P761" s="5" t="n">
        <v>17.538</v>
      </c>
      <c r="Q761" s="5" t="n">
        <v>0</v>
      </c>
      <c r="R761" s="5" t="n">
        <v>1</v>
      </c>
      <c r="S761" s="5" t="n">
        <v>15.446</v>
      </c>
      <c r="T761" s="5" t="n">
        <v>7.778</v>
      </c>
      <c r="U761" s="5" t="n">
        <v>15.34</v>
      </c>
      <c r="V761" s="5" t="n">
        <v>37.215</v>
      </c>
      <c r="W761" s="5" t="n">
        <v>0.25</v>
      </c>
      <c r="X761" s="5" t="n">
        <v>1</v>
      </c>
      <c r="Y761" s="5" t="n">
        <v>22.024</v>
      </c>
      <c r="Z761" s="5" t="n">
        <v>2.781</v>
      </c>
      <c r="AA761" s="5" t="n">
        <v>12.965</v>
      </c>
      <c r="AB761" s="5" t="n">
        <v>34.989</v>
      </c>
      <c r="AC761" s="5" t="n">
        <v>0</v>
      </c>
      <c r="AD761" s="5" t="n">
        <v>1</v>
      </c>
      <c r="AE761" s="5" t="n">
        <v>22.024</v>
      </c>
      <c r="AF761" s="5" t="n">
        <v>4.825</v>
      </c>
      <c r="AG761" s="5" t="n">
        <v>12.965</v>
      </c>
      <c r="AH761" s="5" t="n">
        <v>34.989</v>
      </c>
      <c r="AI761" s="5" t="n">
        <v>0</v>
      </c>
      <c r="AJ761" s="5" t="n">
        <v>1</v>
      </c>
      <c r="AK761" s="5" t="n">
        <v>34.633</v>
      </c>
      <c r="AL761" s="5" t="n">
        <v>17.615</v>
      </c>
      <c r="AM761" s="5" t="n">
        <v>9.298</v>
      </c>
      <c r="AN761" s="5" t="n">
        <v>54.913</v>
      </c>
      <c r="AO761" s="5" t="n">
        <v>0.25</v>
      </c>
      <c r="AP761" s="5" t="n">
        <v>1</v>
      </c>
      <c r="AQ761" s="5" t="n">
        <v>0.724</v>
      </c>
      <c r="AR761" s="5" t="n">
        <v>0.132</v>
      </c>
      <c r="AS761" s="5" t="n">
        <v>0.64</v>
      </c>
      <c r="AT761" s="5" t="n">
        <v>1.705</v>
      </c>
      <c r="AU761" s="5" t="n">
        <v>0.25</v>
      </c>
      <c r="AV761" s="5" t="n">
        <v>1</v>
      </c>
      <c r="AW761" s="5" t="n">
        <v>0.75</v>
      </c>
      <c r="AX761" s="5" t="n">
        <v>0.132</v>
      </c>
      <c r="AY761" s="5" t="n">
        <v>0.614</v>
      </c>
      <c r="AZ761" s="5" t="n">
        <v>1.705</v>
      </c>
      <c r="BA761" s="5" t="n">
        <v>0.25</v>
      </c>
      <c r="BB761" s="5" t="n">
        <v>1</v>
      </c>
      <c r="BC761" s="5" t="n">
        <v>0.513</v>
      </c>
      <c r="BD761" s="5" t="n">
        <v>0.132</v>
      </c>
      <c r="BE761" s="5" t="n">
        <v>0.539</v>
      </c>
      <c r="BF761" s="5" t="n">
        <v>1.315</v>
      </c>
      <c r="BG761" s="5" t="n">
        <v>0.25</v>
      </c>
      <c r="BH761" s="5" t="n">
        <v>1</v>
      </c>
      <c r="BI761" s="5" t="n">
        <v>0.591</v>
      </c>
      <c r="BJ761" s="5" t="n">
        <v>0.132</v>
      </c>
      <c r="BK761" s="5" t="n">
        <v>0.419</v>
      </c>
      <c r="BL761" s="5" t="n">
        <v>1.263</v>
      </c>
      <c r="BM761" s="5" t="n">
        <v>0.25</v>
      </c>
      <c r="BN761" s="5" t="n">
        <v>1</v>
      </c>
      <c r="BO761" s="5" t="n">
        <v>0</v>
      </c>
      <c r="BP761" s="5" t="n">
        <v>0.001</v>
      </c>
      <c r="BQ761" s="5" t="n">
        <v>0.07199999999999999</v>
      </c>
      <c r="BR761" s="5" t="n">
        <v>0</v>
      </c>
      <c r="BS761" s="5" t="n">
        <v>1</v>
      </c>
      <c r="BT761" s="5" t="n">
        <v>0</v>
      </c>
      <c r="BU761" s="5" t="n">
        <v>0.041</v>
      </c>
      <c r="BV761" s="5" t="n">
        <v>0.259</v>
      </c>
      <c r="BW761" s="5" t="n">
        <v>0.25</v>
      </c>
      <c r="BX761" s="5" t="n">
        <v>1</v>
      </c>
      <c r="BY761" s="5" t="n">
        <v>13.646</v>
      </c>
      <c r="BZ761" s="5" t="n">
        <v>0</v>
      </c>
      <c r="CA761" s="5" t="n">
        <v>13.646</v>
      </c>
      <c r="CB761" s="5" t="n">
        <v>0</v>
      </c>
      <c r="CC761" s="5" t="n">
        <v>82.58799999999999</v>
      </c>
      <c r="CD761" s="5" t="n">
        <v>7.95</v>
      </c>
      <c r="CE761" s="5" t="n">
        <v>115.913</v>
      </c>
      <c r="CF761" s="5" t="n">
        <v>248.126</v>
      </c>
      <c r="CG761" s="5" t="n">
        <v>0.25</v>
      </c>
      <c r="CH761" s="5" t="n">
        <v>1</v>
      </c>
      <c r="CI761" s="5" t="n">
        <v>0</v>
      </c>
      <c r="CJ761" s="5" t="n">
        <v>0</v>
      </c>
      <c r="CK761" s="5" t="n">
        <v>0</v>
      </c>
      <c r="CL761" s="5" t="n">
        <v>0</v>
      </c>
      <c r="CM761" s="5" t="n">
        <v>0</v>
      </c>
      <c r="CN761" s="5" t="n">
        <v>0</v>
      </c>
      <c r="CO761" s="5" t="n">
        <v>0</v>
      </c>
      <c r="CP761" s="5" t="n">
        <v>0.041</v>
      </c>
      <c r="CQ761" s="5" t="n">
        <v>1.387</v>
      </c>
      <c r="CR761" s="5" t="n">
        <v>0</v>
      </c>
      <c r="CS761" s="5" t="n">
        <v>5.529</v>
      </c>
      <c r="CT761" s="5" t="n">
        <v>7.937</v>
      </c>
      <c r="CU761" s="5" t="n">
        <v>11.8</v>
      </c>
    </row>
    <row r="762">
      <c r="A762" s="5" t="inlineStr">
        <is>
          <t>CHE2021</t>
        </is>
      </c>
      <c r="B762" s="5" t="inlineStr">
        <is>
          <t>CHE</t>
        </is>
      </c>
      <c r="C762" s="5" t="inlineStr">
        <is>
          <t>CHE</t>
        </is>
      </c>
      <c r="D762" s="5" t="inlineStr">
        <is>
          <t>Switzerland</t>
        </is>
      </c>
      <c r="E762" s="5" t="n">
        <v>2021</v>
      </c>
      <c r="F762" s="5" t="n">
        <v>0.077</v>
      </c>
      <c r="G762" s="5" t="n">
        <v>2.702</v>
      </c>
      <c r="H762" s="5" t="n">
        <v>0.591</v>
      </c>
      <c r="I762" s="5" t="n">
        <v>4.24</v>
      </c>
      <c r="J762" s="5" t="n">
        <v>6.941</v>
      </c>
      <c r="K762" s="5" t="n">
        <v>0</v>
      </c>
      <c r="L762" s="5" t="n">
        <v>1</v>
      </c>
      <c r="M762" s="5" t="n">
        <v>7.964</v>
      </c>
      <c r="N762" s="5" t="n">
        <v>3.43</v>
      </c>
      <c r="O762" s="5" t="n">
        <v>-1.023</v>
      </c>
      <c r="P762" s="5" t="n">
        <v>6.941</v>
      </c>
      <c r="Q762" s="5" t="n">
        <v>0</v>
      </c>
      <c r="R762" s="5" t="n">
        <v>1</v>
      </c>
      <c r="S762" s="5" t="n">
        <v>11.679</v>
      </c>
      <c r="T762" s="5" t="n">
        <v>6.86</v>
      </c>
      <c r="U762" s="5" t="n">
        <v>2.755</v>
      </c>
      <c r="V762" s="5" t="n">
        <v>15.545</v>
      </c>
      <c r="W762" s="5" t="n">
        <v>0.077</v>
      </c>
      <c r="X762" s="5" t="n">
        <v>1</v>
      </c>
      <c r="Y762" s="5" t="n">
        <v>37.109</v>
      </c>
      <c r="Z762" s="5" t="n">
        <v>4.099</v>
      </c>
      <c r="AA762" s="5" t="n">
        <v>-16.548</v>
      </c>
      <c r="AB762" s="5" t="n">
        <v>20.561</v>
      </c>
      <c r="AC762" s="5" t="n">
        <v>0</v>
      </c>
      <c r="AD762" s="5" t="n">
        <v>1</v>
      </c>
      <c r="AE762" s="5" t="n">
        <v>37.066</v>
      </c>
      <c r="AF762" s="5" t="n">
        <v>7.294</v>
      </c>
      <c r="AG762" s="5" t="n">
        <v>-16.505</v>
      </c>
      <c r="AH762" s="5" t="n">
        <v>20.561</v>
      </c>
      <c r="AI762" s="5" t="n">
        <v>0</v>
      </c>
      <c r="AJ762" s="5" t="n">
        <v>1</v>
      </c>
      <c r="AK762" s="5" t="n">
        <v>40.75</v>
      </c>
      <c r="AL762" s="5" t="n">
        <v>20</v>
      </c>
      <c r="AM762" s="5" t="n">
        <v>-11.342</v>
      </c>
      <c r="AN762" s="5" t="n">
        <v>31.672</v>
      </c>
      <c r="AO762" s="5" t="n">
        <v>0.077</v>
      </c>
      <c r="AP762" s="5" t="n">
        <v>1</v>
      </c>
      <c r="AQ762" s="5" t="n">
        <v>0.619</v>
      </c>
      <c r="AR762" s="5" t="n">
        <v>0.114</v>
      </c>
      <c r="AS762" s="5" t="n">
        <v>0.98</v>
      </c>
      <c r="AT762" s="5" t="n">
        <v>1.722</v>
      </c>
      <c r="AU762" s="5" t="n">
        <v>0.077</v>
      </c>
      <c r="AV762" s="5" t="n">
        <v>1</v>
      </c>
      <c r="AW762" s="5" t="n">
        <v>0.599</v>
      </c>
      <c r="AX762" s="5" t="n">
        <v>0.114</v>
      </c>
      <c r="AY762" s="5" t="n">
        <v>1.056</v>
      </c>
      <c r="AZ762" s="5" t="n">
        <v>1.783</v>
      </c>
      <c r="BA762" s="5" t="n">
        <v>0.077</v>
      </c>
      <c r="BB762" s="5" t="n">
        <v>1</v>
      </c>
      <c r="BC762" s="5" t="n">
        <v>0.439</v>
      </c>
      <c r="BD762" s="5" t="n">
        <v>0.114</v>
      </c>
      <c r="BE762" s="5" t="n">
        <v>0.526</v>
      </c>
      <c r="BF762" s="5" t="n">
        <v>1.04</v>
      </c>
      <c r="BG762" s="5" t="n">
        <v>0.077</v>
      </c>
      <c r="BH762" s="5" t="n">
        <v>1</v>
      </c>
      <c r="BI762" s="5" t="n">
        <v>0.505</v>
      </c>
      <c r="BJ762" s="5" t="n">
        <v>0.114</v>
      </c>
      <c r="BK762" s="5" t="n">
        <v>0.363</v>
      </c>
      <c r="BL762" s="5" t="n">
        <v>0.9350000000000001</v>
      </c>
      <c r="BM762" s="5" t="n">
        <v>0.077</v>
      </c>
      <c r="BN762" s="5" t="n">
        <v>1</v>
      </c>
      <c r="BO762" s="5" t="n">
        <v>0</v>
      </c>
      <c r="BP762" s="5" t="n">
        <v>0.03</v>
      </c>
      <c r="BQ762" s="5" t="n">
        <v>0.171</v>
      </c>
      <c r="BR762" s="5" t="n">
        <v>0</v>
      </c>
      <c r="BS762" s="5" t="n">
        <v>0.833</v>
      </c>
      <c r="BT762" s="5" t="n">
        <v>0</v>
      </c>
      <c r="BU762" s="5" t="n">
        <v>0.025</v>
      </c>
      <c r="BV762" s="5" t="n">
        <v>0.23</v>
      </c>
      <c r="BW762" s="5" t="n">
        <v>0.077</v>
      </c>
      <c r="BX762" s="5" t="n">
        <v>0.833</v>
      </c>
      <c r="BY762" s="5" t="n">
        <v>11.787</v>
      </c>
      <c r="BZ762" s="5" t="n">
        <v>0</v>
      </c>
      <c r="CA762" s="5" t="n">
        <v>11.787</v>
      </c>
      <c r="CB762" s="5" t="n">
        <v>0</v>
      </c>
      <c r="CC762" s="5" t="n">
        <v>78.125</v>
      </c>
      <c r="CD762" s="5" t="n">
        <v>7.95</v>
      </c>
      <c r="CE762" s="5" t="n">
        <v>-25.812</v>
      </c>
      <c r="CF762" s="5" t="n">
        <v>56.342</v>
      </c>
      <c r="CG762" s="5" t="n">
        <v>0.077</v>
      </c>
      <c r="CH762" s="5" t="n">
        <v>1</v>
      </c>
      <c r="CI762" s="5" t="n">
        <v>0</v>
      </c>
      <c r="CJ762" s="5" t="n">
        <v>0</v>
      </c>
      <c r="CK762" s="5" t="n">
        <v>0</v>
      </c>
      <c r="CL762" s="5" t="n">
        <v>0</v>
      </c>
      <c r="CM762" s="5" t="n">
        <v>0</v>
      </c>
      <c r="CN762" s="5" t="n">
        <v>0</v>
      </c>
      <c r="CO762" s="5" t="n">
        <v>0</v>
      </c>
      <c r="CP762" s="5" t="n">
        <v>0</v>
      </c>
      <c r="CQ762" s="5" t="n">
        <v>1.198</v>
      </c>
      <c r="CR762" s="5" t="n">
        <v>0</v>
      </c>
      <c r="CS762" s="5" t="n">
        <v>4.776</v>
      </c>
      <c r="CT762" s="5" t="n">
        <v>4.819</v>
      </c>
      <c r="CU762" s="5" t="n">
        <v>26.806</v>
      </c>
    </row>
    <row r="763">
      <c r="A763" s="5" t="inlineStr">
        <is>
          <t>CHE2022</t>
        </is>
      </c>
      <c r="B763" s="5" t="inlineStr">
        <is>
          <t>CHE</t>
        </is>
      </c>
      <c r="C763" s="5" t="inlineStr">
        <is>
          <t>CHE</t>
        </is>
      </c>
      <c r="D763" s="5" t="inlineStr">
        <is>
          <t>Switzerland</t>
        </is>
      </c>
      <c r="E763" s="5" t="n">
        <v>2022</v>
      </c>
      <c r="F763" s="5" t="n">
        <v>0.077</v>
      </c>
      <c r="G763" s="5" t="n">
        <v>12.303</v>
      </c>
      <c r="H763" s="5" t="n">
        <v>1.911</v>
      </c>
      <c r="I763" s="5" t="n">
        <v>6.457</v>
      </c>
      <c r="J763" s="5" t="n">
        <v>18.761</v>
      </c>
      <c r="K763" s="5" t="n">
        <v>0</v>
      </c>
      <c r="L763" s="5" t="n">
        <v>1</v>
      </c>
      <c r="M763" s="5" t="n">
        <v>9.782999999999999</v>
      </c>
      <c r="N763" s="5" t="n">
        <v>3.704</v>
      </c>
      <c r="O763" s="5" t="n">
        <v>8.978</v>
      </c>
      <c r="P763" s="5" t="n">
        <v>18.761</v>
      </c>
      <c r="Q763" s="5" t="n">
        <v>0</v>
      </c>
      <c r="R763" s="5" t="n">
        <v>1</v>
      </c>
      <c r="S763" s="5" t="n">
        <v>18.971</v>
      </c>
      <c r="T763" s="5" t="n">
        <v>7.408</v>
      </c>
      <c r="U763" s="5" t="n">
        <v>12.503</v>
      </c>
      <c r="V763" s="5" t="n">
        <v>33.705</v>
      </c>
      <c r="W763" s="5" t="n">
        <v>0.077</v>
      </c>
      <c r="X763" s="5" t="n">
        <v>1</v>
      </c>
      <c r="Y763" s="5" t="n">
        <v>73.622</v>
      </c>
      <c r="Z763" s="5" t="n">
        <v>7.723</v>
      </c>
      <c r="AA763" s="5" t="n">
        <v>-37.234</v>
      </c>
      <c r="AB763" s="5" t="n">
        <v>36.388</v>
      </c>
      <c r="AC763" s="5" t="n">
        <v>0</v>
      </c>
      <c r="AD763" s="5" t="n">
        <v>1</v>
      </c>
      <c r="AE763" s="5" t="n">
        <v>73.67</v>
      </c>
      <c r="AF763" s="5" t="n">
        <v>13.657</v>
      </c>
      <c r="AG763" s="5" t="n">
        <v>-37.282</v>
      </c>
      <c r="AH763" s="5" t="n">
        <v>36.388</v>
      </c>
      <c r="AI763" s="5" t="n">
        <v>0</v>
      </c>
      <c r="AJ763" s="5" t="n">
        <v>1</v>
      </c>
      <c r="AK763" s="5" t="n">
        <v>77.902</v>
      </c>
      <c r="AL763" s="5" t="n">
        <v>37.202</v>
      </c>
      <c r="AM763" s="5" t="n">
        <v>-35.346</v>
      </c>
      <c r="AN763" s="5" t="n">
        <v>45.834</v>
      </c>
      <c r="AO763" s="5" t="n">
        <v>0.077</v>
      </c>
      <c r="AP763" s="5" t="n">
        <v>1</v>
      </c>
      <c r="AQ763" s="5" t="n">
        <v>0.861</v>
      </c>
      <c r="AR763" s="5" t="n">
        <v>0.123</v>
      </c>
      <c r="AS763" s="5" t="n">
        <v>1.039</v>
      </c>
      <c r="AT763" s="5" t="n">
        <v>2.046</v>
      </c>
      <c r="AU763" s="5" t="n">
        <v>0.077</v>
      </c>
      <c r="AV763" s="5" t="n">
        <v>1</v>
      </c>
      <c r="AW763" s="5" t="n">
        <v>0.986</v>
      </c>
      <c r="AX763" s="5" t="n">
        <v>0.123</v>
      </c>
      <c r="AY763" s="5" t="n">
        <v>1.091</v>
      </c>
      <c r="AZ763" s="5" t="n">
        <v>2.237</v>
      </c>
      <c r="BA763" s="5" t="n">
        <v>0.077</v>
      </c>
      <c r="BB763" s="5" t="n">
        <v>1</v>
      </c>
      <c r="BC763" s="5" t="n">
        <v>0.598</v>
      </c>
      <c r="BD763" s="5" t="n">
        <v>0.123</v>
      </c>
      <c r="BE763" s="5" t="n">
        <v>0.517</v>
      </c>
      <c r="BF763" s="5" t="n">
        <v>1.2</v>
      </c>
      <c r="BG763" s="5" t="n">
        <v>0.077</v>
      </c>
      <c r="BH763" s="5" t="n">
        <v>1</v>
      </c>
      <c r="BI763" s="5" t="n">
        <v>0.612</v>
      </c>
      <c r="BJ763" s="5" t="n">
        <v>0.123</v>
      </c>
      <c r="BK763" s="5" t="n">
        <v>0.738</v>
      </c>
      <c r="BL763" s="5" t="n">
        <v>1.454</v>
      </c>
      <c r="BM763" s="5" t="n">
        <v>0.077</v>
      </c>
      <c r="BN763" s="5" t="n">
        <v>1</v>
      </c>
      <c r="BO763" s="5" t="n">
        <v>0</v>
      </c>
      <c r="BP763" s="5" t="n">
        <v>0.029</v>
      </c>
      <c r="BQ763" s="5" t="n">
        <v>0.188</v>
      </c>
      <c r="BR763" s="5" t="n">
        <v>0</v>
      </c>
      <c r="BS763" s="5" t="n">
        <v>0.833</v>
      </c>
      <c r="BT763" s="5" t="n">
        <v>0</v>
      </c>
      <c r="BU763" s="5" t="n">
        <v>0.024</v>
      </c>
      <c r="BV763" s="5" t="n">
        <v>0.246</v>
      </c>
      <c r="BW763" s="5" t="n">
        <v>0.077</v>
      </c>
      <c r="BX763" s="5" t="n">
        <v>0.833</v>
      </c>
      <c r="BY763" s="5" t="n">
        <v>12.729</v>
      </c>
      <c r="BZ763" s="5" t="n">
        <v>0</v>
      </c>
      <c r="CA763" s="5" t="n">
        <v>12.729</v>
      </c>
      <c r="CB763" s="5" t="n">
        <v>0</v>
      </c>
      <c r="CC763" s="5" t="n">
        <v>97.90000000000001</v>
      </c>
      <c r="CD763" s="5" t="n">
        <v>7.95</v>
      </c>
      <c r="CE763" s="5" t="n">
        <v>-25.237</v>
      </c>
      <c r="CF763" s="5" t="n">
        <v>78.258</v>
      </c>
      <c r="CG763" s="5" t="n">
        <v>0.077</v>
      </c>
      <c r="CH763" s="5" t="n">
        <v>1</v>
      </c>
      <c r="CI763" s="5" t="n">
        <v>0</v>
      </c>
      <c r="CJ763" s="5" t="n">
        <v>0</v>
      </c>
      <c r="CK763" s="5" t="n">
        <v>0</v>
      </c>
      <c r="CL763" s="5" t="n">
        <v>0</v>
      </c>
      <c r="CM763" s="5" t="n">
        <v>0</v>
      </c>
      <c r="CN763" s="5" t="n">
        <v>0</v>
      </c>
      <c r="CO763" s="5" t="n">
        <v>0</v>
      </c>
      <c r="CP763" s="5" t="n">
        <v>0</v>
      </c>
      <c r="CQ763" s="5" t="n">
        <v>1.294</v>
      </c>
      <c r="CR763" s="5" t="n">
        <v>0</v>
      </c>
      <c r="CS763" s="5" t="n">
        <v>5.158</v>
      </c>
      <c r="CT763" s="5" t="n">
        <v>11.563</v>
      </c>
      <c r="CU763" s="5" t="n">
        <v>63.228</v>
      </c>
    </row>
    <row r="764">
      <c r="A764" s="5" t="inlineStr">
        <is>
          <t>CHE2023</t>
        </is>
      </c>
      <c r="B764" s="5" t="inlineStr">
        <is>
          <t>CHE</t>
        </is>
      </c>
      <c r="C764" s="5" t="inlineStr">
        <is>
          <t>CHE</t>
        </is>
      </c>
      <c r="D764" s="5" t="inlineStr">
        <is>
          <t>Switzerland</t>
        </is>
      </c>
      <c r="E764" s="5" t="n">
        <v>2023</v>
      </c>
      <c r="F764" s="5" t="n">
        <v>0.077</v>
      </c>
      <c r="G764" s="5" t="n">
        <v>6.64</v>
      </c>
      <c r="H764" s="5" t="n">
        <v>1.512</v>
      </c>
      <c r="I764" s="5" t="n">
        <v>9.534000000000001</v>
      </c>
      <c r="J764" s="5" t="n">
        <v>16.174</v>
      </c>
      <c r="K764" s="5" t="n">
        <v>0</v>
      </c>
      <c r="L764" s="5" t="n">
        <v>1</v>
      </c>
      <c r="M764" s="5" t="n">
        <v>7.886</v>
      </c>
      <c r="N764" s="5" t="n">
        <v>3.857</v>
      </c>
      <c r="O764" s="5" t="n">
        <v>8.288</v>
      </c>
      <c r="P764" s="5" t="n">
        <v>16.174</v>
      </c>
      <c r="Q764" s="5" t="n">
        <v>0</v>
      </c>
      <c r="R764" s="5" t="n">
        <v>1</v>
      </c>
      <c r="S764" s="5" t="n">
        <v>12.818</v>
      </c>
      <c r="T764" s="5" t="n">
        <v>7.714</v>
      </c>
      <c r="U764" s="5" t="n">
        <v>13.099</v>
      </c>
      <c r="V764" s="5" t="n">
        <v>27.676</v>
      </c>
      <c r="W764" s="5" t="n">
        <v>0.077</v>
      </c>
      <c r="X764" s="5" t="n">
        <v>1</v>
      </c>
      <c r="Y764" s="5" t="n">
        <v>47.533</v>
      </c>
      <c r="Z764" s="5" t="n">
        <v>5.324</v>
      </c>
      <c r="AA764" s="5" t="n">
        <v>3.905</v>
      </c>
      <c r="AB764" s="5" t="n">
        <v>51.438</v>
      </c>
      <c r="AC764" s="5" t="n">
        <v>0</v>
      </c>
      <c r="AD764" s="5" t="n">
        <v>1</v>
      </c>
      <c r="AE764" s="5" t="n">
        <v>47.632</v>
      </c>
      <c r="AF764" s="5" t="n">
        <v>9.486000000000001</v>
      </c>
      <c r="AG764" s="5" t="n">
        <v>3.806</v>
      </c>
      <c r="AH764" s="5" t="n">
        <v>51.438</v>
      </c>
      <c r="AI764" s="5" t="n">
        <v>0</v>
      </c>
      <c r="AJ764" s="5" t="n">
        <v>1</v>
      </c>
      <c r="AK764" s="5" t="n">
        <v>52.17</v>
      </c>
      <c r="AL764" s="5" t="n">
        <v>25.844</v>
      </c>
      <c r="AM764" s="5" t="n">
        <v>0.616</v>
      </c>
      <c r="AN764" s="5" t="n">
        <v>56.851</v>
      </c>
      <c r="AO764" s="5" t="n">
        <v>0.077</v>
      </c>
      <c r="AP764" s="5" t="n">
        <v>1</v>
      </c>
      <c r="AQ764" s="5" t="n">
        <v>0.76</v>
      </c>
      <c r="AR764" s="5" t="n">
        <v>0.129</v>
      </c>
      <c r="AS764" s="5" t="n">
        <v>1.132</v>
      </c>
      <c r="AT764" s="5" t="n">
        <v>2.038</v>
      </c>
      <c r="AU764" s="5" t="n">
        <v>0.077</v>
      </c>
      <c r="AV764" s="5" t="n">
        <v>1</v>
      </c>
      <c r="AW764" s="5" t="n">
        <v>0.8110000000000001</v>
      </c>
      <c r="AX764" s="5" t="n">
        <v>0.129</v>
      </c>
      <c r="AY764" s="5" t="n">
        <v>1.233</v>
      </c>
      <c r="AZ764" s="5" t="n">
        <v>2.201</v>
      </c>
      <c r="BA764" s="5" t="n">
        <v>0.077</v>
      </c>
      <c r="BB764" s="5" t="n">
        <v>1</v>
      </c>
      <c r="BC764" s="5" t="n">
        <v>0.535</v>
      </c>
      <c r="BD764" s="5" t="n">
        <v>0.129</v>
      </c>
      <c r="BE764" s="5" t="n">
        <v>0.757</v>
      </c>
      <c r="BF764" s="5" t="n">
        <v>1.391</v>
      </c>
      <c r="BG764" s="5" t="n">
        <v>0.077</v>
      </c>
      <c r="BH764" s="5" t="n">
        <v>1</v>
      </c>
      <c r="BI764" s="5" t="n">
        <v>0.579</v>
      </c>
      <c r="BJ764" s="5" t="n">
        <v>0.129</v>
      </c>
      <c r="BK764" s="5" t="n">
        <v>0.609</v>
      </c>
      <c r="BL764" s="5" t="n">
        <v>1.28</v>
      </c>
      <c r="BM764" s="5" t="n">
        <v>0.077</v>
      </c>
      <c r="BN764" s="5" t="n">
        <v>1</v>
      </c>
      <c r="BO764" s="5" t="n">
        <v>0</v>
      </c>
      <c r="BP764" s="5" t="n">
        <v>0.035</v>
      </c>
      <c r="BQ764" s="5" t="n">
        <v>0.257</v>
      </c>
      <c r="BR764" s="5" t="n">
        <v>0</v>
      </c>
      <c r="BS764" s="5" t="n">
        <v>0.833</v>
      </c>
      <c r="BT764" s="5" t="n">
        <v>0</v>
      </c>
      <c r="BU764" s="5" t="n">
        <v>0.026</v>
      </c>
      <c r="BV764" s="5" t="n">
        <v>0.338</v>
      </c>
      <c r="BW764" s="5" t="n">
        <v>0.077</v>
      </c>
      <c r="BX764" s="5" t="n">
        <v>0.833</v>
      </c>
      <c r="BY764" s="5" t="n">
        <v>13.254</v>
      </c>
      <c r="BZ764" s="5" t="n">
        <v>0</v>
      </c>
      <c r="CA764" s="5" t="n">
        <v>13.254</v>
      </c>
      <c r="CB764" s="5" t="n">
        <v>0</v>
      </c>
      <c r="CC764" s="5" t="n">
        <v>83.248</v>
      </c>
      <c r="CD764" s="5" t="n">
        <v>7.95</v>
      </c>
      <c r="CE764" s="5" t="n">
        <v>6.171</v>
      </c>
      <c r="CF764" s="5" t="n">
        <v>96.30500000000001</v>
      </c>
      <c r="CG764" s="5" t="n">
        <v>0.077</v>
      </c>
      <c r="CH764" s="5" t="n">
        <v>1</v>
      </c>
      <c r="CI764" s="5" t="n">
        <v>0</v>
      </c>
      <c r="CJ764" s="5" t="n">
        <v>0</v>
      </c>
      <c r="CK764" s="5" t="n">
        <v>0</v>
      </c>
      <c r="CL764" s="5" t="n">
        <v>0</v>
      </c>
      <c r="CM764" s="5" t="n">
        <v>0</v>
      </c>
      <c r="CN764" s="5" t="n">
        <v>0</v>
      </c>
      <c r="CO764" s="5" t="n">
        <v>0</v>
      </c>
      <c r="CP764" s="5" t="n">
        <v>0</v>
      </c>
      <c r="CQ764" s="5" t="n">
        <v>1.348</v>
      </c>
      <c r="CR764" s="5" t="n">
        <v>0</v>
      </c>
      <c r="CS764" s="5" t="n">
        <v>5.37</v>
      </c>
      <c r="CT764" s="5" t="n">
        <v>5.104</v>
      </c>
      <c r="CU764" s="5" t="n">
        <v>37.088</v>
      </c>
    </row>
    <row r="765">
      <c r="A765" s="5" t="inlineStr">
        <is>
          <t>CHE2024</t>
        </is>
      </c>
      <c r="B765" s="5" t="inlineStr">
        <is>
          <t>CHE</t>
        </is>
      </c>
      <c r="C765" s="5" t="inlineStr">
        <is>
          <t>CHE</t>
        </is>
      </c>
      <c r="D765" s="5" t="inlineStr">
        <is>
          <t>Switzerland</t>
        </is>
      </c>
      <c r="E765" s="5" t="n">
        <v>2024</v>
      </c>
      <c r="F765" s="5" t="n">
        <v>0.077</v>
      </c>
      <c r="G765" s="5" t="n">
        <v>5.47</v>
      </c>
      <c r="H765" s="5" t="n">
        <v>1.386</v>
      </c>
      <c r="I765" s="5" t="n">
        <v>6.199</v>
      </c>
      <c r="J765" s="5" t="n">
        <v>11.669</v>
      </c>
      <c r="K765" s="5" t="n">
        <v>0</v>
      </c>
      <c r="L765" s="5" t="n">
        <v>1</v>
      </c>
      <c r="M765" s="5" t="n">
        <v>7.124</v>
      </c>
      <c r="N765" s="5" t="n">
        <v>3.971</v>
      </c>
      <c r="O765" s="5" t="n">
        <v>4.546</v>
      </c>
      <c r="P765" s="5" t="n">
        <v>11.669</v>
      </c>
      <c r="Q765" s="5" t="n">
        <v>0</v>
      </c>
      <c r="R765" s="5" t="n">
        <v>1</v>
      </c>
      <c r="S765" s="5" t="n">
        <v>12.405</v>
      </c>
      <c r="T765" s="5" t="n">
        <v>7.942</v>
      </c>
      <c r="U765" s="5" t="n">
        <v>13.657</v>
      </c>
      <c r="V765" s="5" t="n">
        <v>27.778</v>
      </c>
      <c r="W765" s="5" t="n">
        <v>0.077</v>
      </c>
      <c r="X765" s="5" t="n">
        <v>1</v>
      </c>
      <c r="Y765" s="5" t="n">
        <v>40.254</v>
      </c>
      <c r="Z765" s="5" t="n">
        <v>5.083</v>
      </c>
      <c r="AA765" s="5" t="n">
        <v>3.591</v>
      </c>
      <c r="AB765" s="5" t="n">
        <v>43.845</v>
      </c>
      <c r="AC765" s="5" t="n">
        <v>0</v>
      </c>
      <c r="AD765" s="5" t="n">
        <v>1</v>
      </c>
      <c r="AE765" s="5" t="n">
        <v>40.254</v>
      </c>
      <c r="AF765" s="5" t="n">
        <v>8.818</v>
      </c>
      <c r="AG765" s="5" t="n">
        <v>3.591</v>
      </c>
      <c r="AH765" s="5" t="n">
        <v>43.845</v>
      </c>
      <c r="AI765" s="5" t="n">
        <v>0</v>
      </c>
      <c r="AJ765" s="5" t="n">
        <v>1</v>
      </c>
      <c r="AK765" s="5" t="n">
        <v>43.282</v>
      </c>
      <c r="AL765" s="5" t="n">
        <v>22.014</v>
      </c>
      <c r="AM765" s="5" t="n">
        <v>5.992</v>
      </c>
      <c r="AN765" s="5" t="n">
        <v>53.068</v>
      </c>
      <c r="AO765" s="5" t="n">
        <v>0.077</v>
      </c>
      <c r="AP765" s="5" t="n">
        <v>1</v>
      </c>
      <c r="AQ765" s="5" t="n">
        <v>0.724</v>
      </c>
      <c r="AR765" s="5" t="n">
        <v>0.132</v>
      </c>
      <c r="AS765" s="5" t="n">
        <v>1.186</v>
      </c>
      <c r="AT765" s="5" t="n">
        <v>2.057</v>
      </c>
      <c r="AU765" s="5" t="n">
        <v>0.077</v>
      </c>
      <c r="AV765" s="5" t="n">
        <v>1</v>
      </c>
      <c r="AW765" s="5" t="n">
        <v>0.75</v>
      </c>
      <c r="AX765" s="5" t="n">
        <v>0.132</v>
      </c>
      <c r="AY765" s="5" t="n">
        <v>1.265</v>
      </c>
      <c r="AZ765" s="5" t="n">
        <v>2.171</v>
      </c>
      <c r="BA765" s="5" t="n">
        <v>0.077</v>
      </c>
      <c r="BB765" s="5" t="n">
        <v>1</v>
      </c>
      <c r="BC765" s="5" t="n">
        <v>0.513</v>
      </c>
      <c r="BD765" s="5" t="n">
        <v>0.132</v>
      </c>
      <c r="BE765" s="5" t="n">
        <v>0.6870000000000001</v>
      </c>
      <c r="BF765" s="5" t="n">
        <v>1.293</v>
      </c>
      <c r="BG765" s="5" t="n">
        <v>0.077</v>
      </c>
      <c r="BH765" s="5" t="n">
        <v>1</v>
      </c>
      <c r="BI765" s="5" t="n">
        <v>0.591</v>
      </c>
      <c r="BJ765" s="5" t="n">
        <v>0.132</v>
      </c>
      <c r="BK765" s="5" t="n">
        <v>0.55</v>
      </c>
      <c r="BL765" s="5" t="n">
        <v>1.229</v>
      </c>
      <c r="BM765" s="5" t="n">
        <v>0.077</v>
      </c>
      <c r="BN765" s="5" t="n">
        <v>1</v>
      </c>
      <c r="BO765" s="5" t="n">
        <v>0</v>
      </c>
      <c r="BP765" s="5" t="n">
        <v>0.044</v>
      </c>
      <c r="BQ765" s="5" t="n">
        <v>0.315</v>
      </c>
      <c r="BR765" s="5" t="n">
        <v>0</v>
      </c>
      <c r="BS765" s="5" t="n">
        <v>0.833</v>
      </c>
      <c r="BT765" s="5" t="n">
        <v>0</v>
      </c>
      <c r="BU765" s="5" t="n">
        <v>0.027</v>
      </c>
      <c r="BV765" s="5" t="n">
        <v>0.382</v>
      </c>
      <c r="BW765" s="5" t="n">
        <v>0.077</v>
      </c>
      <c r="BX765" s="5" t="n">
        <v>0.833</v>
      </c>
      <c r="BY765" s="5" t="n">
        <v>13.646</v>
      </c>
      <c r="BZ765" s="5" t="n">
        <v>0</v>
      </c>
      <c r="CA765" s="5" t="n">
        <v>13.646</v>
      </c>
      <c r="CB765" s="5" t="n">
        <v>0</v>
      </c>
      <c r="CC765" s="5" t="n">
        <v>82.58799999999999</v>
      </c>
      <c r="CD765" s="5" t="n">
        <v>7.95</v>
      </c>
      <c r="CE765" s="5" t="n">
        <v>-11.844</v>
      </c>
      <c r="CF765" s="5" t="n">
        <v>76.191</v>
      </c>
      <c r="CG765" s="5" t="n">
        <v>0.077</v>
      </c>
      <c r="CH765" s="5" t="n">
        <v>1</v>
      </c>
      <c r="CI765" s="5" t="n">
        <v>0</v>
      </c>
      <c r="CJ765" s="5" t="n">
        <v>0</v>
      </c>
      <c r="CK765" s="5" t="n">
        <v>0</v>
      </c>
      <c r="CL765" s="5" t="n">
        <v>0</v>
      </c>
      <c r="CM765" s="5" t="n">
        <v>0</v>
      </c>
      <c r="CN765" s="5" t="n">
        <v>0</v>
      </c>
      <c r="CO765" s="5" t="n">
        <v>0</v>
      </c>
      <c r="CP765" s="5" t="n">
        <v>0</v>
      </c>
      <c r="CQ765" s="5" t="n">
        <v>1.387</v>
      </c>
      <c r="CR765" s="5" t="n">
        <v>0</v>
      </c>
      <c r="CS765" s="5" t="n">
        <v>5.529</v>
      </c>
      <c r="CT765" s="5" t="n">
        <v>4.463</v>
      </c>
      <c r="CU765" s="5" t="n">
        <v>31.353</v>
      </c>
    </row>
    <row r="766">
      <c r="A766" s="5" t="inlineStr">
        <is>
          <t>SYR2021</t>
        </is>
      </c>
      <c r="B766" s="5" t="inlineStr">
        <is>
          <t>SYR</t>
        </is>
      </c>
      <c r="C766" s="5" t="inlineStr">
        <is>
          <t>SYR</t>
        </is>
      </c>
      <c r="D766" s="5" t="inlineStr">
        <is>
          <t>Syria</t>
        </is>
      </c>
      <c r="E766" s="5" t="n">
        <v>2021</v>
      </c>
      <c r="F766" s="5" t="n">
        <v>0</v>
      </c>
      <c r="G766" s="5" t="n">
        <v>5.897</v>
      </c>
      <c r="H766" s="5" t="n">
        <v>1.143</v>
      </c>
      <c r="I766" s="5" t="n">
        <v>0</v>
      </c>
      <c r="J766" s="5" t="n">
        <v>5.897</v>
      </c>
      <c r="K766" s="5" t="n">
        <v>0</v>
      </c>
      <c r="L766" s="5" t="n">
        <v>1</v>
      </c>
      <c r="M766" s="5" t="n">
        <v>7.964</v>
      </c>
      <c r="N766" s="5" t="n">
        <v>3.43</v>
      </c>
      <c r="O766" s="5" t="n">
        <v>0</v>
      </c>
      <c r="P766" s="5" t="n">
        <v>7.964</v>
      </c>
      <c r="Q766" s="5" t="n">
        <v>0</v>
      </c>
      <c r="R766" s="5" t="n">
        <v>1</v>
      </c>
      <c r="S766" s="5" t="n">
        <v>11.613</v>
      </c>
      <c r="T766" s="5" t="n">
        <v>6.86</v>
      </c>
      <c r="U766" s="5" t="n">
        <v>0</v>
      </c>
      <c r="V766" s="5" t="n">
        <v>11.613</v>
      </c>
      <c r="W766" s="5" t="n">
        <v>0</v>
      </c>
      <c r="X766" s="5" t="n">
        <v>1</v>
      </c>
      <c r="Y766" s="5" t="n">
        <v>5.347</v>
      </c>
      <c r="Z766" s="5" t="n">
        <v>0.484</v>
      </c>
      <c r="AA766" s="5" t="n">
        <v>0</v>
      </c>
      <c r="AB766" s="5" t="n">
        <v>5.347</v>
      </c>
      <c r="AC766" s="5" t="n">
        <v>0</v>
      </c>
      <c r="AD766" s="5" t="n">
        <v>1</v>
      </c>
      <c r="AE766" s="5" t="n">
        <v>5.919</v>
      </c>
      <c r="AF766" s="5" t="n">
        <v>0.966</v>
      </c>
      <c r="AG766" s="5" t="n">
        <v>0</v>
      </c>
      <c r="AH766" s="5" t="n">
        <v>5.919</v>
      </c>
      <c r="AI766" s="5" t="n">
        <v>0</v>
      </c>
      <c r="AJ766" s="5" t="n">
        <v>1</v>
      </c>
      <c r="AK766" s="5" t="n">
        <v>9.349</v>
      </c>
      <c r="AL766" s="5" t="n">
        <v>3.931</v>
      </c>
      <c r="AM766" s="5" t="n">
        <v>0</v>
      </c>
      <c r="AN766" s="5" t="n">
        <v>9.349</v>
      </c>
      <c r="AO766" s="5" t="n">
        <v>0</v>
      </c>
      <c r="AP766" s="5" t="n">
        <v>1</v>
      </c>
      <c r="AQ766" s="5" t="n">
        <v>0.621</v>
      </c>
      <c r="AR766" s="5" t="n">
        <v>0.114</v>
      </c>
      <c r="AS766" s="5" t="n">
        <v>0.127</v>
      </c>
      <c r="AT766" s="5" t="n">
        <v>0.748</v>
      </c>
      <c r="AU766" s="5" t="n">
        <v>0</v>
      </c>
      <c r="AV766" s="5" t="n">
        <v>1</v>
      </c>
      <c r="AW766" s="5" t="n">
        <v>0.593</v>
      </c>
      <c r="AX766" s="5" t="n">
        <v>0.114</v>
      </c>
      <c r="AY766" s="5" t="n">
        <v>0.212</v>
      </c>
      <c r="AZ766" s="5" t="n">
        <v>0.806</v>
      </c>
      <c r="BA766" s="5" t="n">
        <v>0</v>
      </c>
      <c r="BB766" s="5" t="n">
        <v>1</v>
      </c>
      <c r="BC766" s="5" t="n">
        <v>0.44</v>
      </c>
      <c r="BD766" s="5" t="n">
        <v>0.114</v>
      </c>
      <c r="BE766" s="5" t="n">
        <v>-0.338</v>
      </c>
      <c r="BF766" s="5" t="n">
        <v>0.102</v>
      </c>
      <c r="BG766" s="5" t="n">
        <v>0</v>
      </c>
      <c r="BH766" s="5" t="n">
        <v>0</v>
      </c>
      <c r="BI766" s="5" t="n">
        <v>0.5600000000000001</v>
      </c>
      <c r="BJ766" s="5" t="n">
        <v>0.114</v>
      </c>
      <c r="BK766" s="5" t="n">
        <v>0</v>
      </c>
      <c r="BL766" s="5" t="n">
        <v>0.5600000000000001</v>
      </c>
      <c r="BM766" s="5" t="n">
        <v>0</v>
      </c>
      <c r="BN766" s="5" t="n">
        <v>1</v>
      </c>
      <c r="BO766" s="5" t="n">
        <v>0</v>
      </c>
      <c r="BP766" s="5" t="n">
        <v>0</v>
      </c>
      <c r="BQ766" s="5" t="n">
        <v>0.08799999999999999</v>
      </c>
      <c r="BR766" s="5" t="n">
        <v>0</v>
      </c>
      <c r="BS766" s="5" t="n">
        <v>1</v>
      </c>
      <c r="BT766" s="5" t="n">
        <v>0</v>
      </c>
      <c r="BU766" s="5" t="n">
        <v>0</v>
      </c>
      <c r="BV766" s="5" t="n">
        <v>0.031</v>
      </c>
      <c r="BW766" s="5" t="n">
        <v>0</v>
      </c>
      <c r="BX766" s="5" t="n">
        <v>1</v>
      </c>
      <c r="BY766" s="5" t="n">
        <v>11.787</v>
      </c>
      <c r="BZ766" s="5" t="n">
        <v>0</v>
      </c>
      <c r="CA766" s="5" t="n">
        <v>11.787</v>
      </c>
      <c r="CB766" s="5" t="n">
        <v>0</v>
      </c>
      <c r="CC766" s="5" t="n">
        <v>81.69499999999999</v>
      </c>
      <c r="CD766" s="5" t="n">
        <v>7.95</v>
      </c>
      <c r="CE766" s="5" t="n">
        <v>0</v>
      </c>
      <c r="CF766" s="5" t="n">
        <v>81.69499999999999</v>
      </c>
      <c r="CG766" s="5" t="n">
        <v>0</v>
      </c>
      <c r="CH766" s="5" t="n">
        <v>1</v>
      </c>
      <c r="CI766" s="5" t="n">
        <v>0</v>
      </c>
      <c r="CJ766" s="5" t="n">
        <v>0</v>
      </c>
      <c r="CK766" s="5" t="n">
        <v>0</v>
      </c>
      <c r="CL766" s="5" t="n">
        <v>0</v>
      </c>
      <c r="CM766" s="5" t="n">
        <v>0</v>
      </c>
      <c r="CN766" s="5" t="n">
        <v>0</v>
      </c>
      <c r="CO766" s="5" t="n">
        <v>0</v>
      </c>
      <c r="CP766" s="5" t="n">
        <v>0</v>
      </c>
      <c r="CQ766" s="5" t="n">
        <v>1.198</v>
      </c>
      <c r="CR766" s="5" t="n">
        <v>1</v>
      </c>
      <c r="CS766" s="5" t="n">
        <v>4.776</v>
      </c>
      <c r="CT766" s="5" t="n">
        <v>4.753</v>
      </c>
      <c r="CU766" s="5" t="n">
        <v>14.162</v>
      </c>
    </row>
    <row r="767">
      <c r="A767" s="5" t="inlineStr">
        <is>
          <t>SYR2022</t>
        </is>
      </c>
      <c r="B767" s="5" t="inlineStr">
        <is>
          <t>SYR</t>
        </is>
      </c>
      <c r="C767" s="5" t="inlineStr">
        <is>
          <t>SYR</t>
        </is>
      </c>
      <c r="D767" s="5" t="inlineStr">
        <is>
          <t>Syria</t>
        </is>
      </c>
      <c r="E767" s="5" t="n">
        <v>2022</v>
      </c>
      <c r="F767" s="5" t="n">
        <v>0</v>
      </c>
      <c r="G767" s="5" t="n">
        <v>11.72</v>
      </c>
      <c r="H767" s="5" t="n">
        <v>1.235</v>
      </c>
      <c r="I767" s="5" t="n">
        <v>0</v>
      </c>
      <c r="J767" s="5" t="n">
        <v>11.72</v>
      </c>
      <c r="K767" s="5" t="n">
        <v>0</v>
      </c>
      <c r="L767" s="5" t="n">
        <v>1</v>
      </c>
      <c r="M767" s="5" t="n">
        <v>9.782999999999999</v>
      </c>
      <c r="N767" s="5" t="n">
        <v>3.704</v>
      </c>
      <c r="O767" s="5" t="n">
        <v>0</v>
      </c>
      <c r="P767" s="5" t="n">
        <v>9.782999999999999</v>
      </c>
      <c r="Q767" s="5" t="n">
        <v>0</v>
      </c>
      <c r="R767" s="5" t="n">
        <v>1</v>
      </c>
      <c r="S767" s="5" t="n">
        <v>17.893</v>
      </c>
      <c r="T767" s="5" t="n">
        <v>7.408</v>
      </c>
      <c r="U767" s="5" t="n">
        <v>0</v>
      </c>
      <c r="V767" s="5" t="n">
        <v>17.893</v>
      </c>
      <c r="W767" s="5" t="n">
        <v>0</v>
      </c>
      <c r="X767" s="5" t="n">
        <v>1</v>
      </c>
      <c r="Y767" s="5" t="n">
        <v>5.775</v>
      </c>
      <c r="Z767" s="5" t="n">
        <v>0.523</v>
      </c>
      <c r="AA767" s="5" t="n">
        <v>0</v>
      </c>
      <c r="AB767" s="5" t="n">
        <v>5.775</v>
      </c>
      <c r="AC767" s="5" t="n">
        <v>0</v>
      </c>
      <c r="AD767" s="5" t="n">
        <v>1</v>
      </c>
      <c r="AE767" s="5" t="n">
        <v>6.392</v>
      </c>
      <c r="AF767" s="5" t="n">
        <v>1.043</v>
      </c>
      <c r="AG767" s="5" t="n">
        <v>0</v>
      </c>
      <c r="AH767" s="5" t="n">
        <v>6.392</v>
      </c>
      <c r="AI767" s="5" t="n">
        <v>0</v>
      </c>
      <c r="AJ767" s="5" t="n">
        <v>1</v>
      </c>
      <c r="AK767" s="5" t="n">
        <v>10.096</v>
      </c>
      <c r="AL767" s="5" t="n">
        <v>4.245</v>
      </c>
      <c r="AM767" s="5" t="n">
        <v>0</v>
      </c>
      <c r="AN767" s="5" t="n">
        <v>10.096</v>
      </c>
      <c r="AO767" s="5" t="n">
        <v>0</v>
      </c>
      <c r="AP767" s="5" t="n">
        <v>1</v>
      </c>
      <c r="AQ767" s="5" t="n">
        <v>0.847</v>
      </c>
      <c r="AR767" s="5" t="n">
        <v>0.123</v>
      </c>
      <c r="AS767" s="5" t="n">
        <v>0.638</v>
      </c>
      <c r="AT767" s="5" t="n">
        <v>1.484</v>
      </c>
      <c r="AU767" s="5" t="n">
        <v>0</v>
      </c>
      <c r="AV767" s="5" t="n">
        <v>1</v>
      </c>
      <c r="AW767" s="5" t="n">
        <v>0.947</v>
      </c>
      <c r="AX767" s="5" t="n">
        <v>0.123</v>
      </c>
      <c r="AY767" s="5" t="n">
        <v>-0.188</v>
      </c>
      <c r="AZ767" s="5" t="n">
        <v>0.759</v>
      </c>
      <c r="BA767" s="5" t="n">
        <v>0</v>
      </c>
      <c r="BB767" s="5" t="n">
        <v>1</v>
      </c>
      <c r="BC767" s="5" t="n">
        <v>0.589</v>
      </c>
      <c r="BD767" s="5" t="n">
        <v>0.123</v>
      </c>
      <c r="BE767" s="5" t="n">
        <v>-0.538</v>
      </c>
      <c r="BF767" s="5" t="n">
        <v>0.051</v>
      </c>
      <c r="BG767" s="5" t="n">
        <v>0</v>
      </c>
      <c r="BH767" s="5" t="n">
        <v>0</v>
      </c>
      <c r="BI767" s="5" t="n">
        <v>0.6889999999999999</v>
      </c>
      <c r="BJ767" s="5" t="n">
        <v>0.123</v>
      </c>
      <c r="BK767" s="5" t="n">
        <v>0</v>
      </c>
      <c r="BL767" s="5" t="n">
        <v>0.6889999999999999</v>
      </c>
      <c r="BM767" s="5" t="n">
        <v>0</v>
      </c>
      <c r="BN767" s="5" t="n">
        <v>1</v>
      </c>
      <c r="BO767" s="5" t="n">
        <v>0</v>
      </c>
      <c r="BP767" s="5" t="n">
        <v>0</v>
      </c>
      <c r="BQ767" s="5" t="n">
        <v>0.044</v>
      </c>
      <c r="BR767" s="5" t="n">
        <v>0</v>
      </c>
      <c r="BS767" s="5" t="n">
        <v>1</v>
      </c>
      <c r="BT767" s="5" t="n">
        <v>0</v>
      </c>
      <c r="BU767" s="5" t="n">
        <v>0</v>
      </c>
      <c r="BV767" s="5" t="n">
        <v>0.016</v>
      </c>
      <c r="BW767" s="5" t="n">
        <v>0</v>
      </c>
      <c r="BX767" s="5" t="n">
        <v>1</v>
      </c>
      <c r="BY767" s="5" t="n">
        <v>12.729</v>
      </c>
      <c r="BZ767" s="5" t="n">
        <v>0</v>
      </c>
      <c r="CA767" s="5" t="n">
        <v>12.729</v>
      </c>
      <c r="CB767" s="5" t="n">
        <v>0</v>
      </c>
      <c r="CC767" s="5" t="n">
        <v>102.477</v>
      </c>
      <c r="CD767" s="5" t="n">
        <v>7.95</v>
      </c>
      <c r="CE767" s="5" t="n">
        <v>0</v>
      </c>
      <c r="CF767" s="5" t="n">
        <v>102.477</v>
      </c>
      <c r="CG767" s="5" t="n">
        <v>0</v>
      </c>
      <c r="CH767" s="5" t="n">
        <v>1</v>
      </c>
      <c r="CI767" s="5" t="n">
        <v>0</v>
      </c>
      <c r="CJ767" s="5" t="n">
        <v>0</v>
      </c>
      <c r="CK767" s="5" t="n">
        <v>0</v>
      </c>
      <c r="CL767" s="5" t="n">
        <v>0</v>
      </c>
      <c r="CM767" s="5" t="n">
        <v>0</v>
      </c>
      <c r="CN767" s="5" t="n">
        <v>0</v>
      </c>
      <c r="CO767" s="5" t="n">
        <v>0</v>
      </c>
      <c r="CP767" s="5" t="n">
        <v>0</v>
      </c>
      <c r="CQ767" s="5" t="n">
        <v>1.294</v>
      </c>
      <c r="CR767" s="5" t="n">
        <v>1</v>
      </c>
      <c r="CS767" s="5" t="n">
        <v>5.158</v>
      </c>
      <c r="CT767" s="5" t="n">
        <v>10.485</v>
      </c>
      <c r="CU767" s="5" t="n">
        <v>30.326</v>
      </c>
    </row>
    <row r="768">
      <c r="A768" s="5" t="inlineStr">
        <is>
          <t>SYR2023</t>
        </is>
      </c>
      <c r="B768" s="5" t="inlineStr">
        <is>
          <t>SYR</t>
        </is>
      </c>
      <c r="C768" s="5" t="inlineStr">
        <is>
          <t>SYR</t>
        </is>
      </c>
      <c r="D768" s="5" t="inlineStr">
        <is>
          <t>Syria</t>
        </is>
      </c>
      <c r="E768" s="5" t="n">
        <v>2023</v>
      </c>
      <c r="F768" s="5" t="n">
        <v>0</v>
      </c>
      <c r="G768" s="5" t="n">
        <v>6.147</v>
      </c>
      <c r="H768" s="5" t="n">
        <v>1.286</v>
      </c>
      <c r="I768" s="5" t="n">
        <v>0</v>
      </c>
      <c r="J768" s="5" t="n">
        <v>6.147</v>
      </c>
      <c r="K768" s="5" t="n">
        <v>0</v>
      </c>
      <c r="L768" s="5" t="n">
        <v>1</v>
      </c>
      <c r="M768" s="5" t="n">
        <v>7.886</v>
      </c>
      <c r="N768" s="5" t="n">
        <v>3.857</v>
      </c>
      <c r="O768" s="5" t="n">
        <v>0</v>
      </c>
      <c r="P768" s="5" t="n">
        <v>7.886</v>
      </c>
      <c r="Q768" s="5" t="n">
        <v>0</v>
      </c>
      <c r="R768" s="5" t="n">
        <v>1</v>
      </c>
      <c r="S768" s="5" t="n">
        <v>12.575</v>
      </c>
      <c r="T768" s="5" t="n">
        <v>7.714</v>
      </c>
      <c r="U768" s="5" t="n">
        <v>0</v>
      </c>
      <c r="V768" s="5" t="n">
        <v>12.575</v>
      </c>
      <c r="W768" s="5" t="n">
        <v>0</v>
      </c>
      <c r="X768" s="5" t="n">
        <v>1</v>
      </c>
      <c r="Y768" s="5" t="n">
        <v>6.013</v>
      </c>
      <c r="Z768" s="5" t="n">
        <v>0.545</v>
      </c>
      <c r="AA768" s="5" t="n">
        <v>0</v>
      </c>
      <c r="AB768" s="5" t="n">
        <v>6.013</v>
      </c>
      <c r="AC768" s="5" t="n">
        <v>0</v>
      </c>
      <c r="AD768" s="5" t="n">
        <v>1</v>
      </c>
      <c r="AE768" s="5" t="n">
        <v>6.656</v>
      </c>
      <c r="AF768" s="5" t="n">
        <v>1.086</v>
      </c>
      <c r="AG768" s="5" t="n">
        <v>0</v>
      </c>
      <c r="AH768" s="5" t="n">
        <v>6.656</v>
      </c>
      <c r="AI768" s="5" t="n">
        <v>0</v>
      </c>
      <c r="AJ768" s="5" t="n">
        <v>1</v>
      </c>
      <c r="AK768" s="5" t="n">
        <v>10.513</v>
      </c>
      <c r="AL768" s="5" t="n">
        <v>4.42</v>
      </c>
      <c r="AM768" s="5" t="n">
        <v>0</v>
      </c>
      <c r="AN768" s="5" t="n">
        <v>10.513</v>
      </c>
      <c r="AO768" s="5" t="n">
        <v>0</v>
      </c>
      <c r="AP768" s="5" t="n">
        <v>1</v>
      </c>
      <c r="AQ768" s="5" t="n">
        <v>0.749</v>
      </c>
      <c r="AR768" s="5" t="n">
        <v>0.129</v>
      </c>
      <c r="AS768" s="5" t="n">
        <v>0.664</v>
      </c>
      <c r="AT768" s="5" t="n">
        <v>1.413</v>
      </c>
      <c r="AU768" s="5" t="n">
        <v>0</v>
      </c>
      <c r="AV768" s="5" t="n">
        <v>1</v>
      </c>
      <c r="AW768" s="5" t="n">
        <v>0.783</v>
      </c>
      <c r="AX768" s="5" t="n">
        <v>0.129</v>
      </c>
      <c r="AY768" s="5" t="n">
        <v>-0.07199999999999999</v>
      </c>
      <c r="AZ768" s="5" t="n">
        <v>0.711</v>
      </c>
      <c r="BA768" s="5" t="n">
        <v>0</v>
      </c>
      <c r="BB768" s="5" t="n">
        <v>1</v>
      </c>
      <c r="BC768" s="5" t="n">
        <v>0.527</v>
      </c>
      <c r="BD768" s="5" t="n">
        <v>0.129</v>
      </c>
      <c r="BE768" s="5" t="n">
        <v>-0.477</v>
      </c>
      <c r="BF768" s="5" t="n">
        <v>0.05</v>
      </c>
      <c r="BG768" s="5" t="n">
        <v>0</v>
      </c>
      <c r="BH768" s="5" t="n">
        <v>0</v>
      </c>
      <c r="BI768" s="5" t="n">
        <v>0.64</v>
      </c>
      <c r="BJ768" s="5" t="n">
        <v>0.129</v>
      </c>
      <c r="BK768" s="5" t="n">
        <v>0</v>
      </c>
      <c r="BL768" s="5" t="n">
        <v>0.64</v>
      </c>
      <c r="BM768" s="5" t="n">
        <v>0</v>
      </c>
      <c r="BN768" s="5" t="n">
        <v>1</v>
      </c>
      <c r="BO768" s="5" t="n">
        <v>0</v>
      </c>
      <c r="BP768" s="5" t="n">
        <v>0</v>
      </c>
      <c r="BQ768" s="5" t="n">
        <v>0.046</v>
      </c>
      <c r="BR768" s="5" t="n">
        <v>0</v>
      </c>
      <c r="BS768" s="5" t="n">
        <v>1</v>
      </c>
      <c r="BT768" s="5" t="n">
        <v>0</v>
      </c>
      <c r="BU768" s="5" t="n">
        <v>0</v>
      </c>
      <c r="BV768" s="5" t="n">
        <v>0.016</v>
      </c>
      <c r="BW768" s="5" t="n">
        <v>0</v>
      </c>
      <c r="BX768" s="5" t="n">
        <v>1</v>
      </c>
      <c r="BY768" s="5" t="n">
        <v>13.254</v>
      </c>
      <c r="BZ768" s="5" t="n">
        <v>0</v>
      </c>
      <c r="CA768" s="5" t="n">
        <v>13.254</v>
      </c>
      <c r="CB768" s="5" t="n">
        <v>0</v>
      </c>
      <c r="CC768" s="5" t="n">
        <v>87.07899999999999</v>
      </c>
      <c r="CD768" s="5" t="n">
        <v>7.95</v>
      </c>
      <c r="CE768" s="5" t="n">
        <v>0</v>
      </c>
      <c r="CF768" s="5" t="n">
        <v>87.07899999999999</v>
      </c>
      <c r="CG768" s="5" t="n">
        <v>0</v>
      </c>
      <c r="CH768" s="5" t="n">
        <v>1</v>
      </c>
      <c r="CI768" s="5" t="n">
        <v>0</v>
      </c>
      <c r="CJ768" s="5" t="n">
        <v>0</v>
      </c>
      <c r="CK768" s="5" t="n">
        <v>0</v>
      </c>
      <c r="CL768" s="5" t="n">
        <v>0</v>
      </c>
      <c r="CM768" s="5" t="n">
        <v>0</v>
      </c>
      <c r="CN768" s="5" t="n">
        <v>0</v>
      </c>
      <c r="CO768" s="5" t="n">
        <v>0</v>
      </c>
      <c r="CP768" s="5" t="n">
        <v>0</v>
      </c>
      <c r="CQ768" s="5" t="n">
        <v>1.348</v>
      </c>
      <c r="CR768" s="5" t="n">
        <v>1</v>
      </c>
      <c r="CS768" s="5" t="n">
        <v>5.37</v>
      </c>
      <c r="CT768" s="5" t="n">
        <v>4.861</v>
      </c>
      <c r="CU768" s="5" t="n">
        <v>10.622</v>
      </c>
    </row>
    <row r="769">
      <c r="A769" s="5" t="inlineStr">
        <is>
          <t>SYR2024</t>
        </is>
      </c>
      <c r="B769" s="5" t="inlineStr">
        <is>
          <t>SYR</t>
        </is>
      </c>
      <c r="C769" s="5" t="inlineStr">
        <is>
          <t>SYR</t>
        </is>
      </c>
      <c r="D769" s="5" t="inlineStr">
        <is>
          <t>Syria</t>
        </is>
      </c>
      <c r="E769" s="5" t="n">
        <v>2024</v>
      </c>
      <c r="F769" s="5" t="n">
        <v>0</v>
      </c>
      <c r="G769" s="5" t="n">
        <v>5.575</v>
      </c>
      <c r="H769" s="5" t="n">
        <v>1.324</v>
      </c>
      <c r="I769" s="5" t="n">
        <v>0</v>
      </c>
      <c r="J769" s="5" t="n">
        <v>5.575</v>
      </c>
      <c r="K769" s="5" t="n">
        <v>0</v>
      </c>
      <c r="L769" s="5" t="n">
        <v>1</v>
      </c>
      <c r="M769" s="5" t="n">
        <v>7.124</v>
      </c>
      <c r="N769" s="5" t="n">
        <v>3.971</v>
      </c>
      <c r="O769" s="5" t="n">
        <v>0</v>
      </c>
      <c r="P769" s="5" t="n">
        <v>7.124</v>
      </c>
      <c r="Q769" s="5" t="n">
        <v>0</v>
      </c>
      <c r="R769" s="5" t="n">
        <v>1</v>
      </c>
      <c r="S769" s="5" t="n">
        <v>12.193</v>
      </c>
      <c r="T769" s="5" t="n">
        <v>7.942</v>
      </c>
      <c r="U769" s="5" t="n">
        <v>0</v>
      </c>
      <c r="V769" s="5" t="n">
        <v>12.193</v>
      </c>
      <c r="W769" s="5" t="n">
        <v>0</v>
      </c>
      <c r="X769" s="5" t="n">
        <v>1</v>
      </c>
      <c r="Y769" s="5" t="n">
        <v>6.191</v>
      </c>
      <c r="Z769" s="5" t="n">
        <v>0.5610000000000001</v>
      </c>
      <c r="AA769" s="5" t="n">
        <v>0</v>
      </c>
      <c r="AB769" s="5" t="n">
        <v>6.191</v>
      </c>
      <c r="AC769" s="5" t="n">
        <v>0</v>
      </c>
      <c r="AD769" s="5" t="n">
        <v>1</v>
      </c>
      <c r="AE769" s="5" t="n">
        <v>6.853</v>
      </c>
      <c r="AF769" s="5" t="n">
        <v>1.118</v>
      </c>
      <c r="AG769" s="5" t="n">
        <v>0</v>
      </c>
      <c r="AH769" s="5" t="n">
        <v>6.853</v>
      </c>
      <c r="AI769" s="5" t="n">
        <v>0</v>
      </c>
      <c r="AJ769" s="5" t="n">
        <v>1</v>
      </c>
      <c r="AK769" s="5" t="n">
        <v>10.823</v>
      </c>
      <c r="AL769" s="5" t="n">
        <v>4.55</v>
      </c>
      <c r="AM769" s="5" t="n">
        <v>0</v>
      </c>
      <c r="AN769" s="5" t="n">
        <v>10.823</v>
      </c>
      <c r="AO769" s="5" t="n">
        <v>0</v>
      </c>
      <c r="AP769" s="5" t="n">
        <v>1</v>
      </c>
      <c r="AQ769" s="5" t="n">
        <v>0.72</v>
      </c>
      <c r="AR769" s="5" t="n">
        <v>0.132</v>
      </c>
      <c r="AS769" s="5" t="n">
        <v>0.6830000000000001</v>
      </c>
      <c r="AT769" s="5" t="n">
        <v>1.403</v>
      </c>
      <c r="AU769" s="5" t="n">
        <v>0</v>
      </c>
      <c r="AV769" s="5" t="n">
        <v>1</v>
      </c>
      <c r="AW769" s="5" t="n">
        <v>0.734</v>
      </c>
      <c r="AX769" s="5" t="n">
        <v>0.132</v>
      </c>
      <c r="AY769" s="5" t="n">
        <v>-0.03</v>
      </c>
      <c r="AZ769" s="5" t="n">
        <v>0.704</v>
      </c>
      <c r="BA769" s="5" t="n">
        <v>0</v>
      </c>
      <c r="BB769" s="5" t="n">
        <v>1</v>
      </c>
      <c r="BC769" s="5" t="n">
        <v>0.51</v>
      </c>
      <c r="BD769" s="5" t="n">
        <v>0.132</v>
      </c>
      <c r="BE769" s="5" t="n">
        <v>-0.459</v>
      </c>
      <c r="BF769" s="5" t="n">
        <v>0.051</v>
      </c>
      <c r="BG769" s="5" t="n">
        <v>0</v>
      </c>
      <c r="BH769" s="5" t="n">
        <v>0</v>
      </c>
      <c r="BI769" s="5" t="n">
        <v>0.652</v>
      </c>
      <c r="BJ769" s="5" t="n">
        <v>0.132</v>
      </c>
      <c r="BK769" s="5" t="n">
        <v>0</v>
      </c>
      <c r="BL769" s="5" t="n">
        <v>0.652</v>
      </c>
      <c r="BM769" s="5" t="n">
        <v>0</v>
      </c>
      <c r="BN769" s="5" t="n">
        <v>1</v>
      </c>
      <c r="BO769" s="5" t="n">
        <v>0</v>
      </c>
      <c r="BP769" s="5" t="n">
        <v>0</v>
      </c>
      <c r="BQ769" s="5" t="n">
        <v>0.047</v>
      </c>
      <c r="BR769" s="5" t="n">
        <v>0</v>
      </c>
      <c r="BS769" s="5" t="n">
        <v>1</v>
      </c>
      <c r="BT769" s="5" t="n">
        <v>0</v>
      </c>
      <c r="BU769" s="5" t="n">
        <v>0</v>
      </c>
      <c r="BV769" s="5" t="n">
        <v>0.017</v>
      </c>
      <c r="BW769" s="5" t="n">
        <v>0</v>
      </c>
      <c r="BX769" s="5" t="n">
        <v>1</v>
      </c>
      <c r="BY769" s="5" t="n">
        <v>13.646</v>
      </c>
      <c r="BZ769" s="5" t="n">
        <v>0</v>
      </c>
      <c r="CA769" s="5" t="n">
        <v>13.646</v>
      </c>
      <c r="CB769" s="5" t="n">
        <v>0</v>
      </c>
      <c r="CC769" s="5" t="n">
        <v>86.38500000000001</v>
      </c>
      <c r="CD769" s="5" t="n">
        <v>7.95</v>
      </c>
      <c r="CE769" s="5" t="n">
        <v>0</v>
      </c>
      <c r="CF769" s="5" t="n">
        <v>86.38500000000001</v>
      </c>
      <c r="CG769" s="5" t="n">
        <v>0</v>
      </c>
      <c r="CH769" s="5" t="n">
        <v>1</v>
      </c>
      <c r="CI769" s="5" t="n">
        <v>0</v>
      </c>
      <c r="CJ769" s="5" t="n">
        <v>0</v>
      </c>
      <c r="CK769" s="5" t="n">
        <v>0</v>
      </c>
      <c r="CL769" s="5" t="n">
        <v>0</v>
      </c>
      <c r="CM769" s="5" t="n">
        <v>0</v>
      </c>
      <c r="CN769" s="5" t="n">
        <v>0</v>
      </c>
      <c r="CO769" s="5" t="n">
        <v>0</v>
      </c>
      <c r="CP769" s="5" t="n">
        <v>0</v>
      </c>
      <c r="CQ769" s="5" t="n">
        <v>1.387</v>
      </c>
      <c r="CR769" s="5" t="n">
        <v>1</v>
      </c>
      <c r="CS769" s="5" t="n">
        <v>5.529</v>
      </c>
      <c r="CT769" s="5" t="n">
        <v>4.251</v>
      </c>
      <c r="CU769" s="5" t="n">
        <v>9.167999999999999</v>
      </c>
    </row>
    <row r="770">
      <c r="A770" s="5" t="inlineStr">
        <is>
          <t>STP2021</t>
        </is>
      </c>
      <c r="B770" s="5" t="inlineStr">
        <is>
          <t>STP</t>
        </is>
      </c>
      <c r="C770" s="5" t="inlineStr">
        <is>
          <t>STP</t>
        </is>
      </c>
      <c r="D770" s="5" t="inlineStr">
        <is>
          <t>São Tomé and Príncipe</t>
        </is>
      </c>
      <c r="E770" s="5" t="n">
        <v>2021</v>
      </c>
      <c r="F770" s="5" t="n">
        <v>0</v>
      </c>
      <c r="G770" s="5" t="n">
        <v>5.897</v>
      </c>
      <c r="H770" s="5" t="n">
        <v>1.143</v>
      </c>
      <c r="I770" s="5" t="n">
        <v>0</v>
      </c>
      <c r="J770" s="5" t="n">
        <v>5.897</v>
      </c>
      <c r="K770" s="5" t="n">
        <v>0</v>
      </c>
      <c r="L770" s="5" t="n">
        <v>1</v>
      </c>
      <c r="M770" s="5" t="n">
        <v>7.964</v>
      </c>
      <c r="N770" s="5" t="n">
        <v>3.43</v>
      </c>
      <c r="O770" s="5" t="n">
        <v>0</v>
      </c>
      <c r="P770" s="5" t="n">
        <v>7.964</v>
      </c>
      <c r="Q770" s="5" t="n">
        <v>0</v>
      </c>
      <c r="R770" s="5" t="n">
        <v>1</v>
      </c>
      <c r="S770" s="5" t="n">
        <v>11.613</v>
      </c>
      <c r="T770" s="5" t="n">
        <v>6.86</v>
      </c>
      <c r="U770" s="5" t="n">
        <v>0</v>
      </c>
      <c r="V770" s="5" t="n">
        <v>11.613</v>
      </c>
      <c r="W770" s="5" t="n">
        <v>0</v>
      </c>
      <c r="X770" s="5" t="n">
        <v>1</v>
      </c>
      <c r="Y770" s="5" t="n">
        <v>15.393</v>
      </c>
      <c r="Z770" s="5" t="n">
        <v>2.08</v>
      </c>
      <c r="AA770" s="5" t="n">
        <v>0</v>
      </c>
      <c r="AB770" s="5" t="n">
        <v>15.393</v>
      </c>
      <c r="AC770" s="5" t="n">
        <v>0</v>
      </c>
      <c r="AD770" s="5" t="n">
        <v>1</v>
      </c>
      <c r="AE770" s="5" t="n">
        <v>16.536</v>
      </c>
      <c r="AF770" s="5" t="n">
        <v>3.867</v>
      </c>
      <c r="AG770" s="5" t="n">
        <v>0</v>
      </c>
      <c r="AH770" s="5" t="n">
        <v>16.536</v>
      </c>
      <c r="AI770" s="5" t="n">
        <v>0</v>
      </c>
      <c r="AJ770" s="5" t="n">
        <v>1</v>
      </c>
      <c r="AK770" s="5" t="n">
        <v>23.396</v>
      </c>
      <c r="AL770" s="5" t="n">
        <v>12.461</v>
      </c>
      <c r="AM770" s="5" t="n">
        <v>0</v>
      </c>
      <c r="AN770" s="5" t="n">
        <v>23.396</v>
      </c>
      <c r="AO770" s="5" t="n">
        <v>0</v>
      </c>
      <c r="AP770" s="5" t="n">
        <v>1</v>
      </c>
      <c r="AQ770" s="5" t="n">
        <v>0.619</v>
      </c>
      <c r="AR770" s="5" t="n">
        <v>0.114</v>
      </c>
      <c r="AS770" s="5" t="n">
        <v>0.8149999999999999</v>
      </c>
      <c r="AT770" s="5" t="n">
        <v>1.434</v>
      </c>
      <c r="AU770" s="5" t="n">
        <v>0</v>
      </c>
      <c r="AV770" s="5" t="n">
        <v>1</v>
      </c>
      <c r="AW770" s="5" t="n">
        <v>0.599</v>
      </c>
      <c r="AX770" s="5" t="n">
        <v>0.114</v>
      </c>
      <c r="AY770" s="5" t="n">
        <v>0.539</v>
      </c>
      <c r="AZ770" s="5" t="n">
        <v>1.138</v>
      </c>
      <c r="BA770" s="5" t="n">
        <v>0</v>
      </c>
      <c r="BB770" s="5" t="n">
        <v>1</v>
      </c>
      <c r="BC770" s="5" t="n">
        <v>0.439</v>
      </c>
      <c r="BD770" s="5" t="n">
        <v>0.114</v>
      </c>
      <c r="BE770" s="5" t="n">
        <v>0</v>
      </c>
      <c r="BF770" s="5" t="n">
        <v>0.439</v>
      </c>
      <c r="BG770" s="5" t="n">
        <v>0</v>
      </c>
      <c r="BH770" s="5" t="n">
        <v>1</v>
      </c>
      <c r="BI770" s="5" t="n">
        <v>0.505</v>
      </c>
      <c r="BJ770" s="5" t="n">
        <v>0.114</v>
      </c>
      <c r="BK770" s="5" t="n">
        <v>0.238</v>
      </c>
      <c r="BL770" s="5" t="n">
        <v>0.743</v>
      </c>
      <c r="BM770" s="5" t="n">
        <v>0</v>
      </c>
      <c r="BN770" s="5" t="n">
        <v>1</v>
      </c>
      <c r="BO770" s="5" t="n">
        <v>0</v>
      </c>
      <c r="BP770" s="5" t="n">
        <v>0</v>
      </c>
      <c r="BQ770" s="5" t="n">
        <v>0.166</v>
      </c>
      <c r="BR770" s="5" t="n">
        <v>0</v>
      </c>
      <c r="BS770" s="5" t="n">
        <v>0.833</v>
      </c>
      <c r="BT770" s="5" t="n">
        <v>0</v>
      </c>
      <c r="BU770" s="5" t="n">
        <v>0</v>
      </c>
      <c r="BV770" s="5" t="n">
        <v>0.118</v>
      </c>
      <c r="BW770" s="5" t="n">
        <v>0</v>
      </c>
      <c r="BX770" s="5" t="n">
        <v>0.833</v>
      </c>
      <c r="BY770" s="5" t="n">
        <v>11.787</v>
      </c>
      <c r="BZ770" s="5" t="n">
        <v>0</v>
      </c>
      <c r="CA770" s="5" t="n">
        <v>11.787</v>
      </c>
      <c r="CB770" s="5" t="n">
        <v>0</v>
      </c>
      <c r="CC770" s="5" t="n">
        <v>78.125</v>
      </c>
      <c r="CD770" s="5" t="n">
        <v>7.95</v>
      </c>
      <c r="CE770" s="5" t="n">
        <v>0</v>
      </c>
      <c r="CF770" s="5" t="n">
        <v>78.125</v>
      </c>
      <c r="CG770" s="5" t="n">
        <v>0</v>
      </c>
      <c r="CH770" s="5" t="n">
        <v>1</v>
      </c>
      <c r="CI770" s="5" t="n">
        <v>0</v>
      </c>
      <c r="CJ770" s="5" t="n">
        <v>0</v>
      </c>
      <c r="CK770" s="5" t="n">
        <v>0</v>
      </c>
      <c r="CL770" s="5" t="n">
        <v>0</v>
      </c>
      <c r="CM770" s="5" t="n">
        <v>0</v>
      </c>
      <c r="CN770" s="5" t="n">
        <v>0</v>
      </c>
      <c r="CO770" s="5" t="n">
        <v>0</v>
      </c>
      <c r="CP770" s="5" t="n">
        <v>0</v>
      </c>
      <c r="CQ770" s="5" t="n">
        <v>1.198</v>
      </c>
      <c r="CR770" s="5" t="n">
        <v>0</v>
      </c>
      <c r="CS770" s="5" t="n">
        <v>4.776</v>
      </c>
      <c r="CT770" s="5" t="n">
        <v>4.753</v>
      </c>
      <c r="CU770" s="5" t="n">
        <v>15.162</v>
      </c>
    </row>
    <row r="771">
      <c r="A771" s="5" t="inlineStr">
        <is>
          <t>STP2022</t>
        </is>
      </c>
      <c r="B771" s="5" t="inlineStr">
        <is>
          <t>STP</t>
        </is>
      </c>
      <c r="C771" s="5" t="inlineStr">
        <is>
          <t>STP</t>
        </is>
      </c>
      <c r="D771" s="5" t="inlineStr">
        <is>
          <t>São Tomé and Príncipe</t>
        </is>
      </c>
      <c r="E771" s="5" t="n">
        <v>2022</v>
      </c>
      <c r="F771" s="5" t="n">
        <v>0</v>
      </c>
      <c r="G771" s="5" t="n">
        <v>11.72</v>
      </c>
      <c r="H771" s="5" t="n">
        <v>1.235</v>
      </c>
      <c r="I771" s="5" t="n">
        <v>0</v>
      </c>
      <c r="J771" s="5" t="n">
        <v>11.72</v>
      </c>
      <c r="K771" s="5" t="n">
        <v>0</v>
      </c>
      <c r="L771" s="5" t="n">
        <v>1</v>
      </c>
      <c r="M771" s="5" t="n">
        <v>9.782999999999999</v>
      </c>
      <c r="N771" s="5" t="n">
        <v>3.704</v>
      </c>
      <c r="O771" s="5" t="n">
        <v>0</v>
      </c>
      <c r="P771" s="5" t="n">
        <v>9.782999999999999</v>
      </c>
      <c r="Q771" s="5" t="n">
        <v>0</v>
      </c>
      <c r="R771" s="5" t="n">
        <v>1</v>
      </c>
      <c r="S771" s="5" t="n">
        <v>17.893</v>
      </c>
      <c r="T771" s="5" t="n">
        <v>7.408</v>
      </c>
      <c r="U771" s="5" t="n">
        <v>0</v>
      </c>
      <c r="V771" s="5" t="n">
        <v>17.893</v>
      </c>
      <c r="W771" s="5" t="n">
        <v>0</v>
      </c>
      <c r="X771" s="5" t="n">
        <v>1</v>
      </c>
      <c r="Y771" s="5" t="n">
        <v>29.904</v>
      </c>
      <c r="Z771" s="5" t="n">
        <v>4.042</v>
      </c>
      <c r="AA771" s="5" t="n">
        <v>0</v>
      </c>
      <c r="AB771" s="5" t="n">
        <v>29.904</v>
      </c>
      <c r="AC771" s="5" t="n">
        <v>0</v>
      </c>
      <c r="AD771" s="5" t="n">
        <v>1</v>
      </c>
      <c r="AE771" s="5" t="n">
        <v>31.139</v>
      </c>
      <c r="AF771" s="5" t="n">
        <v>7.281</v>
      </c>
      <c r="AG771" s="5" t="n">
        <v>0</v>
      </c>
      <c r="AH771" s="5" t="n">
        <v>31.139</v>
      </c>
      <c r="AI771" s="5" t="n">
        <v>0</v>
      </c>
      <c r="AJ771" s="5" t="n">
        <v>1</v>
      </c>
      <c r="AK771" s="5" t="n">
        <v>38.547</v>
      </c>
      <c r="AL771" s="5" t="n">
        <v>20.53</v>
      </c>
      <c r="AM771" s="5" t="n">
        <v>0</v>
      </c>
      <c r="AN771" s="5" t="n">
        <v>38.547</v>
      </c>
      <c r="AO771" s="5" t="n">
        <v>0</v>
      </c>
      <c r="AP771" s="5" t="n">
        <v>1</v>
      </c>
      <c r="AQ771" s="5" t="n">
        <v>0.861</v>
      </c>
      <c r="AR771" s="5" t="n">
        <v>0.123</v>
      </c>
      <c r="AS771" s="5" t="n">
        <v>0.88</v>
      </c>
      <c r="AT771" s="5" t="n">
        <v>1.741</v>
      </c>
      <c r="AU771" s="5" t="n">
        <v>0</v>
      </c>
      <c r="AV771" s="5" t="n">
        <v>1</v>
      </c>
      <c r="AW771" s="5" t="n">
        <v>0.986</v>
      </c>
      <c r="AX771" s="5" t="n">
        <v>0.123</v>
      </c>
      <c r="AY771" s="5" t="n">
        <v>0.488</v>
      </c>
      <c r="AZ771" s="5" t="n">
        <v>1.475</v>
      </c>
      <c r="BA771" s="5" t="n">
        <v>0</v>
      </c>
      <c r="BB771" s="5" t="n">
        <v>1</v>
      </c>
      <c r="BC771" s="5" t="n">
        <v>0.598</v>
      </c>
      <c r="BD771" s="5" t="n">
        <v>0.123</v>
      </c>
      <c r="BE771" s="5" t="n">
        <v>0</v>
      </c>
      <c r="BF771" s="5" t="n">
        <v>0.598</v>
      </c>
      <c r="BG771" s="5" t="n">
        <v>0</v>
      </c>
      <c r="BH771" s="5" t="n">
        <v>1</v>
      </c>
      <c r="BI771" s="5" t="n">
        <v>0.612</v>
      </c>
      <c r="BJ771" s="5" t="n">
        <v>0.123</v>
      </c>
      <c r="BK771" s="5" t="n">
        <v>0.23</v>
      </c>
      <c r="BL771" s="5" t="n">
        <v>0.843</v>
      </c>
      <c r="BM771" s="5" t="n">
        <v>0</v>
      </c>
      <c r="BN771" s="5" t="n">
        <v>1</v>
      </c>
      <c r="BO771" s="5" t="n">
        <v>0</v>
      </c>
      <c r="BP771" s="5" t="n">
        <v>0</v>
      </c>
      <c r="BQ771" s="5" t="n">
        <v>0.147</v>
      </c>
      <c r="BR771" s="5" t="n">
        <v>0</v>
      </c>
      <c r="BS771" s="5" t="n">
        <v>0.833</v>
      </c>
      <c r="BT771" s="5" t="n">
        <v>0</v>
      </c>
      <c r="BU771" s="5" t="n">
        <v>0</v>
      </c>
      <c r="BV771" s="5" t="n">
        <v>0.105</v>
      </c>
      <c r="BW771" s="5" t="n">
        <v>0</v>
      </c>
      <c r="BX771" s="5" t="n">
        <v>0.833</v>
      </c>
      <c r="BY771" s="5" t="n">
        <v>12.729</v>
      </c>
      <c r="BZ771" s="5" t="n">
        <v>0</v>
      </c>
      <c r="CA771" s="5" t="n">
        <v>12.729</v>
      </c>
      <c r="CB771" s="5" t="n">
        <v>0</v>
      </c>
      <c r="CC771" s="5" t="n">
        <v>97.90000000000001</v>
      </c>
      <c r="CD771" s="5" t="n">
        <v>7.95</v>
      </c>
      <c r="CE771" s="5" t="n">
        <v>0</v>
      </c>
      <c r="CF771" s="5" t="n">
        <v>97.90000000000001</v>
      </c>
      <c r="CG771" s="5" t="n">
        <v>0</v>
      </c>
      <c r="CH771" s="5" t="n">
        <v>1</v>
      </c>
      <c r="CI771" s="5" t="n">
        <v>0</v>
      </c>
      <c r="CJ771" s="5" t="n">
        <v>0</v>
      </c>
      <c r="CK771" s="5" t="n">
        <v>0</v>
      </c>
      <c r="CL771" s="5" t="n">
        <v>0</v>
      </c>
      <c r="CM771" s="5" t="n">
        <v>0</v>
      </c>
      <c r="CN771" s="5" t="n">
        <v>0</v>
      </c>
      <c r="CO771" s="5" t="n">
        <v>0</v>
      </c>
      <c r="CP771" s="5" t="n">
        <v>0</v>
      </c>
      <c r="CQ771" s="5" t="n">
        <v>1.294</v>
      </c>
      <c r="CR771" s="5" t="n">
        <v>0</v>
      </c>
      <c r="CS771" s="5" t="n">
        <v>5.158</v>
      </c>
      <c r="CT771" s="5" t="n">
        <v>10.485</v>
      </c>
      <c r="CU771" s="5" t="n">
        <v>31.326</v>
      </c>
    </row>
    <row r="772">
      <c r="A772" s="5" t="inlineStr">
        <is>
          <t>STP2023</t>
        </is>
      </c>
      <c r="B772" s="5" t="inlineStr">
        <is>
          <t>STP</t>
        </is>
      </c>
      <c r="C772" s="5" t="inlineStr">
        <is>
          <t>STP</t>
        </is>
      </c>
      <c r="D772" s="5" t="inlineStr">
        <is>
          <t>São Tomé and Príncipe</t>
        </is>
      </c>
      <c r="E772" s="5" t="n">
        <v>2023</v>
      </c>
      <c r="F772" s="5" t="n">
        <v>0</v>
      </c>
      <c r="G772" s="5" t="n">
        <v>6.147</v>
      </c>
      <c r="H772" s="5" t="n">
        <v>1.286</v>
      </c>
      <c r="I772" s="5" t="n">
        <v>0</v>
      </c>
      <c r="J772" s="5" t="n">
        <v>6.147</v>
      </c>
      <c r="K772" s="5" t="n">
        <v>0</v>
      </c>
      <c r="L772" s="5" t="n">
        <v>1</v>
      </c>
      <c r="M772" s="5" t="n">
        <v>7.886</v>
      </c>
      <c r="N772" s="5" t="n">
        <v>3.857</v>
      </c>
      <c r="O772" s="5" t="n">
        <v>0</v>
      </c>
      <c r="P772" s="5" t="n">
        <v>7.886</v>
      </c>
      <c r="Q772" s="5" t="n">
        <v>0</v>
      </c>
      <c r="R772" s="5" t="n">
        <v>1</v>
      </c>
      <c r="S772" s="5" t="n">
        <v>12.575</v>
      </c>
      <c r="T772" s="5" t="n">
        <v>7.714</v>
      </c>
      <c r="U772" s="5" t="n">
        <v>0</v>
      </c>
      <c r="V772" s="5" t="n">
        <v>12.575</v>
      </c>
      <c r="W772" s="5" t="n">
        <v>0</v>
      </c>
      <c r="X772" s="5" t="n">
        <v>1</v>
      </c>
      <c r="Y772" s="5" t="n">
        <v>12.273</v>
      </c>
      <c r="Z772" s="5" t="n">
        <v>1.659</v>
      </c>
      <c r="AA772" s="5" t="n">
        <v>0</v>
      </c>
      <c r="AB772" s="5" t="n">
        <v>12.273</v>
      </c>
      <c r="AC772" s="5" t="n">
        <v>0</v>
      </c>
      <c r="AD772" s="5" t="n">
        <v>1</v>
      </c>
      <c r="AE772" s="5" t="n">
        <v>13.559</v>
      </c>
      <c r="AF772" s="5" t="n">
        <v>3.171</v>
      </c>
      <c r="AG772" s="5" t="n">
        <v>0</v>
      </c>
      <c r="AH772" s="5" t="n">
        <v>13.559</v>
      </c>
      <c r="AI772" s="5" t="n">
        <v>0</v>
      </c>
      <c r="AJ772" s="5" t="n">
        <v>1</v>
      </c>
      <c r="AK772" s="5" t="n">
        <v>21.273</v>
      </c>
      <c r="AL772" s="5" t="n">
        <v>11.33</v>
      </c>
      <c r="AM772" s="5" t="n">
        <v>0</v>
      </c>
      <c r="AN772" s="5" t="n">
        <v>21.273</v>
      </c>
      <c r="AO772" s="5" t="n">
        <v>0</v>
      </c>
      <c r="AP772" s="5" t="n">
        <v>1</v>
      </c>
      <c r="AQ772" s="5" t="n">
        <v>0.76</v>
      </c>
      <c r="AR772" s="5" t="n">
        <v>0.129</v>
      </c>
      <c r="AS772" s="5" t="n">
        <v>0.916</v>
      </c>
      <c r="AT772" s="5" t="n">
        <v>1.676</v>
      </c>
      <c r="AU772" s="5" t="n">
        <v>0</v>
      </c>
      <c r="AV772" s="5" t="n">
        <v>1</v>
      </c>
      <c r="AW772" s="5" t="n">
        <v>0.8110000000000001</v>
      </c>
      <c r="AX772" s="5" t="n">
        <v>0.129</v>
      </c>
      <c r="AY772" s="5" t="n">
        <v>0.5679999999999999</v>
      </c>
      <c r="AZ772" s="5" t="n">
        <v>1.38</v>
      </c>
      <c r="BA772" s="5" t="n">
        <v>0</v>
      </c>
      <c r="BB772" s="5" t="n">
        <v>1</v>
      </c>
      <c r="BC772" s="5" t="n">
        <v>0.535</v>
      </c>
      <c r="BD772" s="5" t="n">
        <v>0.129</v>
      </c>
      <c r="BE772" s="5" t="n">
        <v>0</v>
      </c>
      <c r="BF772" s="5" t="n">
        <v>0.535</v>
      </c>
      <c r="BG772" s="5" t="n">
        <v>0</v>
      </c>
      <c r="BH772" s="5" t="n">
        <v>1</v>
      </c>
      <c r="BI772" s="5" t="n">
        <v>0.579</v>
      </c>
      <c r="BJ772" s="5" t="n">
        <v>0.129</v>
      </c>
      <c r="BK772" s="5" t="n">
        <v>0.263</v>
      </c>
      <c r="BL772" s="5" t="n">
        <v>0.842</v>
      </c>
      <c r="BM772" s="5" t="n">
        <v>0</v>
      </c>
      <c r="BN772" s="5" t="n">
        <v>1</v>
      </c>
      <c r="BO772" s="5" t="n">
        <v>0</v>
      </c>
      <c r="BP772" s="5" t="n">
        <v>0</v>
      </c>
      <c r="BQ772" s="5" t="n">
        <v>0.151</v>
      </c>
      <c r="BR772" s="5" t="n">
        <v>0</v>
      </c>
      <c r="BS772" s="5" t="n">
        <v>0.833</v>
      </c>
      <c r="BT772" s="5" t="n">
        <v>0</v>
      </c>
      <c r="BU772" s="5" t="n">
        <v>0</v>
      </c>
      <c r="BV772" s="5" t="n">
        <v>0.108</v>
      </c>
      <c r="BW772" s="5" t="n">
        <v>0</v>
      </c>
      <c r="BX772" s="5" t="n">
        <v>0.833</v>
      </c>
      <c r="BY772" s="5" t="n">
        <v>13.254</v>
      </c>
      <c r="BZ772" s="5" t="n">
        <v>0</v>
      </c>
      <c r="CA772" s="5" t="n">
        <v>13.254</v>
      </c>
      <c r="CB772" s="5" t="n">
        <v>0</v>
      </c>
      <c r="CC772" s="5" t="n">
        <v>83.248</v>
      </c>
      <c r="CD772" s="5" t="n">
        <v>7.95</v>
      </c>
      <c r="CE772" s="5" t="n">
        <v>0</v>
      </c>
      <c r="CF772" s="5" t="n">
        <v>83.248</v>
      </c>
      <c r="CG772" s="5" t="n">
        <v>0</v>
      </c>
      <c r="CH772" s="5" t="n">
        <v>1</v>
      </c>
      <c r="CI772" s="5" t="n">
        <v>0</v>
      </c>
      <c r="CJ772" s="5" t="n">
        <v>0</v>
      </c>
      <c r="CK772" s="5" t="n">
        <v>0</v>
      </c>
      <c r="CL772" s="5" t="n">
        <v>0</v>
      </c>
      <c r="CM772" s="5" t="n">
        <v>0</v>
      </c>
      <c r="CN772" s="5" t="n">
        <v>0</v>
      </c>
      <c r="CO772" s="5" t="n">
        <v>0</v>
      </c>
      <c r="CP772" s="5" t="n">
        <v>0</v>
      </c>
      <c r="CQ772" s="5" t="n">
        <v>1.348</v>
      </c>
      <c r="CR772" s="5" t="n">
        <v>0</v>
      </c>
      <c r="CS772" s="5" t="n">
        <v>5.37</v>
      </c>
      <c r="CT772" s="5" t="n">
        <v>4.861</v>
      </c>
      <c r="CU772" s="5" t="n">
        <v>11.622</v>
      </c>
    </row>
    <row r="773">
      <c r="A773" s="5" t="inlineStr">
        <is>
          <t>STP2024</t>
        </is>
      </c>
      <c r="B773" s="5" t="inlineStr">
        <is>
          <t>STP</t>
        </is>
      </c>
      <c r="C773" s="5" t="inlineStr">
        <is>
          <t>STP</t>
        </is>
      </c>
      <c r="D773" s="5" t="inlineStr">
        <is>
          <t>São Tomé and Príncipe</t>
        </is>
      </c>
      <c r="E773" s="5" t="n">
        <v>2024</v>
      </c>
      <c r="F773" s="5" t="n">
        <v>0</v>
      </c>
      <c r="G773" s="5" t="n">
        <v>5.575</v>
      </c>
      <c r="H773" s="5" t="n">
        <v>1.324</v>
      </c>
      <c r="I773" s="5" t="n">
        <v>0</v>
      </c>
      <c r="J773" s="5" t="n">
        <v>5.575</v>
      </c>
      <c r="K773" s="5" t="n">
        <v>0</v>
      </c>
      <c r="L773" s="5" t="n">
        <v>1</v>
      </c>
      <c r="M773" s="5" t="n">
        <v>7.124</v>
      </c>
      <c r="N773" s="5" t="n">
        <v>3.971</v>
      </c>
      <c r="O773" s="5" t="n">
        <v>0</v>
      </c>
      <c r="P773" s="5" t="n">
        <v>7.124</v>
      </c>
      <c r="Q773" s="5" t="n">
        <v>0</v>
      </c>
      <c r="R773" s="5" t="n">
        <v>1</v>
      </c>
      <c r="S773" s="5" t="n">
        <v>12.193</v>
      </c>
      <c r="T773" s="5" t="n">
        <v>7.942</v>
      </c>
      <c r="U773" s="5" t="n">
        <v>0</v>
      </c>
      <c r="V773" s="5" t="n">
        <v>12.193</v>
      </c>
      <c r="W773" s="5" t="n">
        <v>0</v>
      </c>
      <c r="X773" s="5" t="n">
        <v>1</v>
      </c>
      <c r="Y773" s="5" t="n">
        <v>11.021</v>
      </c>
      <c r="Z773" s="5" t="n">
        <v>1.49</v>
      </c>
      <c r="AA773" s="5" t="n">
        <v>0</v>
      </c>
      <c r="AB773" s="5" t="n">
        <v>11.021</v>
      </c>
      <c r="AC773" s="5" t="n">
        <v>0</v>
      </c>
      <c r="AD773" s="5" t="n">
        <v>1</v>
      </c>
      <c r="AE773" s="5" t="n">
        <v>12.345</v>
      </c>
      <c r="AF773" s="5" t="n">
        <v>2.887</v>
      </c>
      <c r="AG773" s="5" t="n">
        <v>0</v>
      </c>
      <c r="AH773" s="5" t="n">
        <v>12.345</v>
      </c>
      <c r="AI773" s="5" t="n">
        <v>0</v>
      </c>
      <c r="AJ773" s="5" t="n">
        <v>1</v>
      </c>
      <c r="AK773" s="5" t="n">
        <v>20.286</v>
      </c>
      <c r="AL773" s="5" t="n">
        <v>10.804</v>
      </c>
      <c r="AM773" s="5" t="n">
        <v>0</v>
      </c>
      <c r="AN773" s="5" t="n">
        <v>20.286</v>
      </c>
      <c r="AO773" s="5" t="n">
        <v>0</v>
      </c>
      <c r="AP773" s="5" t="n">
        <v>1</v>
      </c>
      <c r="AQ773" s="5" t="n">
        <v>0.724</v>
      </c>
      <c r="AR773" s="5" t="n">
        <v>0.132</v>
      </c>
      <c r="AS773" s="5" t="n">
        <v>0.9429999999999999</v>
      </c>
      <c r="AT773" s="5" t="n">
        <v>1.667</v>
      </c>
      <c r="AU773" s="5" t="n">
        <v>0</v>
      </c>
      <c r="AV773" s="5" t="n">
        <v>1</v>
      </c>
      <c r="AW773" s="5" t="n">
        <v>0.75</v>
      </c>
      <c r="AX773" s="5" t="n">
        <v>0.132</v>
      </c>
      <c r="AY773" s="5" t="n">
        <v>0.608</v>
      </c>
      <c r="AZ773" s="5" t="n">
        <v>1.359</v>
      </c>
      <c r="BA773" s="5" t="n">
        <v>0</v>
      </c>
      <c r="BB773" s="5" t="n">
        <v>1</v>
      </c>
      <c r="BC773" s="5" t="n">
        <v>0.513</v>
      </c>
      <c r="BD773" s="5" t="n">
        <v>0.132</v>
      </c>
      <c r="BE773" s="5" t="n">
        <v>0</v>
      </c>
      <c r="BF773" s="5" t="n">
        <v>0.513</v>
      </c>
      <c r="BG773" s="5" t="n">
        <v>0</v>
      </c>
      <c r="BH773" s="5" t="n">
        <v>1</v>
      </c>
      <c r="BI773" s="5" t="n">
        <v>0.591</v>
      </c>
      <c r="BJ773" s="5" t="n">
        <v>0.132</v>
      </c>
      <c r="BK773" s="5" t="n">
        <v>0.273</v>
      </c>
      <c r="BL773" s="5" t="n">
        <v>0.864</v>
      </c>
      <c r="BM773" s="5" t="n">
        <v>0</v>
      </c>
      <c r="BN773" s="5" t="n">
        <v>1</v>
      </c>
      <c r="BO773" s="5" t="n">
        <v>0</v>
      </c>
      <c r="BP773" s="5" t="n">
        <v>0</v>
      </c>
      <c r="BQ773" s="5" t="n">
        <v>0.151</v>
      </c>
      <c r="BR773" s="5" t="n">
        <v>0</v>
      </c>
      <c r="BS773" s="5" t="n">
        <v>0.833</v>
      </c>
      <c r="BT773" s="5" t="n">
        <v>0</v>
      </c>
      <c r="BU773" s="5" t="n">
        <v>0</v>
      </c>
      <c r="BV773" s="5" t="n">
        <v>0.108</v>
      </c>
      <c r="BW773" s="5" t="n">
        <v>0</v>
      </c>
      <c r="BX773" s="5" t="n">
        <v>0.833</v>
      </c>
      <c r="BY773" s="5" t="n">
        <v>13.646</v>
      </c>
      <c r="BZ773" s="5" t="n">
        <v>0</v>
      </c>
      <c r="CA773" s="5" t="n">
        <v>13.646</v>
      </c>
      <c r="CB773" s="5" t="n">
        <v>0</v>
      </c>
      <c r="CC773" s="5" t="n">
        <v>82.58799999999999</v>
      </c>
      <c r="CD773" s="5" t="n">
        <v>7.95</v>
      </c>
      <c r="CE773" s="5" t="n">
        <v>0</v>
      </c>
      <c r="CF773" s="5" t="n">
        <v>82.58799999999999</v>
      </c>
      <c r="CG773" s="5" t="n">
        <v>0</v>
      </c>
      <c r="CH773" s="5" t="n">
        <v>1</v>
      </c>
      <c r="CI773" s="5" t="n">
        <v>0</v>
      </c>
      <c r="CJ773" s="5" t="n">
        <v>0</v>
      </c>
      <c r="CK773" s="5" t="n">
        <v>0</v>
      </c>
      <c r="CL773" s="5" t="n">
        <v>0</v>
      </c>
      <c r="CM773" s="5" t="n">
        <v>0</v>
      </c>
      <c r="CN773" s="5" t="n">
        <v>0</v>
      </c>
      <c r="CO773" s="5" t="n">
        <v>0</v>
      </c>
      <c r="CP773" s="5" t="n">
        <v>0</v>
      </c>
      <c r="CQ773" s="5" t="n">
        <v>1.387</v>
      </c>
      <c r="CR773" s="5" t="n">
        <v>0</v>
      </c>
      <c r="CS773" s="5" t="n">
        <v>5.529</v>
      </c>
      <c r="CT773" s="5" t="n">
        <v>4.251</v>
      </c>
      <c r="CU773" s="5" t="n">
        <v>10.168</v>
      </c>
    </row>
    <row r="774">
      <c r="A774" s="5" t="inlineStr">
        <is>
          <t>TWN2021</t>
        </is>
      </c>
      <c r="B774" s="5" t="inlineStr">
        <is>
          <t>TWN</t>
        </is>
      </c>
      <c r="C774" s="5" t="inlineStr">
        <is>
          <t>TWN</t>
        </is>
      </c>
      <c r="D774" s="5" t="inlineStr">
        <is>
          <t>Taiwan Province of China</t>
        </is>
      </c>
      <c r="E774" s="5" t="n">
        <v>2021</v>
      </c>
      <c r="F774" s="5" t="n">
        <v>0.05</v>
      </c>
      <c r="G774" s="5" t="n">
        <v>5.74</v>
      </c>
      <c r="H774" s="5" t="n">
        <v>1.143</v>
      </c>
      <c r="I774" s="5" t="n">
        <v>-0.287</v>
      </c>
      <c r="J774" s="5" t="n">
        <v>5.453</v>
      </c>
      <c r="K774" s="5" t="n">
        <v>0</v>
      </c>
      <c r="L774" s="5" t="n">
        <v>1</v>
      </c>
      <c r="M774" s="5" t="n">
        <v>9.509</v>
      </c>
      <c r="N774" s="5" t="n">
        <v>3.43</v>
      </c>
      <c r="O774" s="5" t="n">
        <v>-0.257</v>
      </c>
      <c r="P774" s="5" t="n">
        <v>9.252000000000001</v>
      </c>
      <c r="Q774" s="5" t="n">
        <v>0</v>
      </c>
      <c r="R774" s="5" t="n">
        <v>1</v>
      </c>
      <c r="S774" s="5" t="n">
        <v>11.456</v>
      </c>
      <c r="T774" s="5" t="n">
        <v>6.86</v>
      </c>
      <c r="U774" s="5" t="n">
        <v>-0.287</v>
      </c>
      <c r="V774" s="5" t="n">
        <v>11.728</v>
      </c>
      <c r="W774" s="5" t="n">
        <v>0.05</v>
      </c>
      <c r="X774" s="5" t="n">
        <v>1</v>
      </c>
      <c r="Y774" s="5" t="n">
        <v>13.238</v>
      </c>
      <c r="Z774" s="5" t="n">
        <v>1.462</v>
      </c>
      <c r="AA774" s="5" t="n">
        <v>-5.041</v>
      </c>
      <c r="AB774" s="5" t="n">
        <v>8.196999999999999</v>
      </c>
      <c r="AC774" s="5" t="n">
        <v>0</v>
      </c>
      <c r="AD774" s="5" t="n">
        <v>1</v>
      </c>
      <c r="AE774" s="5" t="n">
        <v>10</v>
      </c>
      <c r="AF774" s="5" t="n">
        <v>1.968</v>
      </c>
      <c r="AG774" s="5" t="n">
        <v>-2.298</v>
      </c>
      <c r="AH774" s="5" t="n">
        <v>7.702</v>
      </c>
      <c r="AI774" s="5" t="n">
        <v>0</v>
      </c>
      <c r="AJ774" s="5" t="n">
        <v>1</v>
      </c>
      <c r="AK774" s="5" t="n">
        <v>14.207</v>
      </c>
      <c r="AL774" s="5" t="n">
        <v>6.973</v>
      </c>
      <c r="AM774" s="5" t="n">
        <v>-5.862</v>
      </c>
      <c r="AN774" s="5" t="n">
        <v>8.762</v>
      </c>
      <c r="AO774" s="5" t="n">
        <v>0</v>
      </c>
      <c r="AP774" s="5" t="n">
        <v>0</v>
      </c>
      <c r="AQ774" s="5" t="n">
        <v>0.621</v>
      </c>
      <c r="AR774" s="5" t="n">
        <v>0.114</v>
      </c>
      <c r="AS774" s="5" t="n">
        <v>0.361</v>
      </c>
      <c r="AT774" s="5" t="n">
        <v>1.03</v>
      </c>
      <c r="AU774" s="5" t="n">
        <v>0.05</v>
      </c>
      <c r="AV774" s="5" t="n">
        <v>1</v>
      </c>
      <c r="AW774" s="5" t="n">
        <v>0.593</v>
      </c>
      <c r="AX774" s="5" t="n">
        <v>0.114</v>
      </c>
      <c r="AY774" s="5" t="n">
        <v>0.249</v>
      </c>
      <c r="AZ774" s="5" t="n">
        <v>0.885</v>
      </c>
      <c r="BA774" s="5" t="n">
        <v>0.05</v>
      </c>
      <c r="BB774" s="5" t="n">
        <v>1</v>
      </c>
      <c r="BC774" s="5" t="n">
        <v>0.44</v>
      </c>
      <c r="BD774" s="5" t="n">
        <v>0.114</v>
      </c>
      <c r="BE774" s="5" t="n">
        <v>0.056</v>
      </c>
      <c r="BF774" s="5" t="n">
        <v>0.521</v>
      </c>
      <c r="BG774" s="5" t="n">
        <v>0.05</v>
      </c>
      <c r="BH774" s="5" t="n">
        <v>0</v>
      </c>
      <c r="BI774" s="5" t="n">
        <v>0.5600000000000001</v>
      </c>
      <c r="BJ774" s="5" t="n">
        <v>0.114</v>
      </c>
      <c r="BK774" s="5" t="n">
        <v>0.5679999999999999</v>
      </c>
      <c r="BL774" s="5" t="n">
        <v>1.184</v>
      </c>
      <c r="BM774" s="5" t="n">
        <v>0.05</v>
      </c>
      <c r="BN774" s="5" t="n">
        <v>1</v>
      </c>
      <c r="BO774" s="5" t="n">
        <v>0</v>
      </c>
      <c r="BP774" s="5" t="n">
        <v>-0.006</v>
      </c>
      <c r="BQ774" s="5" t="n">
        <v>0.091</v>
      </c>
      <c r="BR774" s="5" t="n">
        <v>0</v>
      </c>
      <c r="BS774" s="5" t="n">
        <v>0.667</v>
      </c>
      <c r="BT774" s="5" t="n">
        <v>0</v>
      </c>
      <c r="BU774" s="5" t="n">
        <v>-0.006</v>
      </c>
      <c r="BV774" s="5" t="n">
        <v>0.09</v>
      </c>
      <c r="BW774" s="5" t="n">
        <v>0.05</v>
      </c>
      <c r="BX774" s="5" t="n">
        <v>0.833</v>
      </c>
      <c r="BY774" s="5" t="n">
        <v>11.787</v>
      </c>
      <c r="BZ774" s="5" t="n">
        <v>0</v>
      </c>
      <c r="CA774" s="5" t="n">
        <v>11.787</v>
      </c>
      <c r="CB774" s="5" t="n">
        <v>0</v>
      </c>
      <c r="CC774" s="5" t="n">
        <v>81.69499999999999</v>
      </c>
      <c r="CD774" s="5" t="n">
        <v>7.95</v>
      </c>
      <c r="CE774" s="5" t="n">
        <v>-3.178</v>
      </c>
      <c r="CF774" s="5" t="n">
        <v>82.444</v>
      </c>
      <c r="CG774" s="5" t="n">
        <v>0.05</v>
      </c>
      <c r="CH774" s="5" t="n">
        <v>1</v>
      </c>
      <c r="CI774" s="5" t="n">
        <v>0</v>
      </c>
      <c r="CJ774" s="5" t="n">
        <v>0</v>
      </c>
      <c r="CK774" s="5" t="n">
        <v>0</v>
      </c>
      <c r="CL774" s="5" t="n">
        <v>0</v>
      </c>
      <c r="CM774" s="5" t="n">
        <v>0</v>
      </c>
      <c r="CN774" s="5" t="n">
        <v>0</v>
      </c>
      <c r="CO774" s="5" t="n">
        <v>0</v>
      </c>
      <c r="CP774" s="5" t="n">
        <v>0</v>
      </c>
      <c r="CQ774" s="5" t="n">
        <v>1.198</v>
      </c>
      <c r="CR774" s="5" t="n">
        <v>0</v>
      </c>
      <c r="CS774" s="5" t="n">
        <v>6.576</v>
      </c>
      <c r="CT774" s="5" t="n">
        <v>4.597</v>
      </c>
      <c r="CU774" s="5" t="n">
        <v>12.71</v>
      </c>
    </row>
    <row r="775">
      <c r="A775" s="5" t="inlineStr">
        <is>
          <t>TWN2022</t>
        </is>
      </c>
      <c r="B775" s="5" t="inlineStr">
        <is>
          <t>TWN</t>
        </is>
      </c>
      <c r="C775" s="5" t="inlineStr">
        <is>
          <t>TWN</t>
        </is>
      </c>
      <c r="D775" s="5" t="inlineStr">
        <is>
          <t>Taiwan Province of China</t>
        </is>
      </c>
      <c r="E775" s="5" t="n">
        <v>2022</v>
      </c>
      <c r="F775" s="5" t="n">
        <v>0.05</v>
      </c>
      <c r="G775" s="5" t="n">
        <v>11.661</v>
      </c>
      <c r="H775" s="5" t="n">
        <v>1.235</v>
      </c>
      <c r="I775" s="5" t="n">
        <v>-1.919</v>
      </c>
      <c r="J775" s="5" t="n">
        <v>9.742000000000001</v>
      </c>
      <c r="K775" s="5" t="n">
        <v>0</v>
      </c>
      <c r="L775" s="5" t="n">
        <v>1</v>
      </c>
      <c r="M775" s="5" t="n">
        <v>13.326</v>
      </c>
      <c r="N775" s="5" t="n">
        <v>3.704</v>
      </c>
      <c r="O775" s="5" t="n">
        <v>-1.867</v>
      </c>
      <c r="P775" s="5" t="n">
        <v>11.459</v>
      </c>
      <c r="Q775" s="5" t="n">
        <v>0</v>
      </c>
      <c r="R775" s="5" t="n">
        <v>1</v>
      </c>
      <c r="S775" s="5" t="n">
        <v>17.834</v>
      </c>
      <c r="T775" s="5" t="n">
        <v>7.408</v>
      </c>
      <c r="U775" s="5" t="n">
        <v>-1.86</v>
      </c>
      <c r="V775" s="5" t="n">
        <v>16.711</v>
      </c>
      <c r="W775" s="5" t="n">
        <v>0.05</v>
      </c>
      <c r="X775" s="5" t="n">
        <v>1</v>
      </c>
      <c r="Y775" s="5" t="n">
        <v>22.485</v>
      </c>
      <c r="Z775" s="5" t="n">
        <v>2.359</v>
      </c>
      <c r="AA775" s="5" t="n">
        <v>-7.48</v>
      </c>
      <c r="AB775" s="5" t="n">
        <v>15.005</v>
      </c>
      <c r="AC775" s="5" t="n">
        <v>0</v>
      </c>
      <c r="AD775" s="5" t="n">
        <v>1</v>
      </c>
      <c r="AE775" s="5" t="n">
        <v>19.339</v>
      </c>
      <c r="AF775" s="5" t="n">
        <v>3.585</v>
      </c>
      <c r="AG775" s="5" t="n">
        <v>-11.958</v>
      </c>
      <c r="AH775" s="5" t="n">
        <v>7.381</v>
      </c>
      <c r="AI775" s="5" t="n">
        <v>0</v>
      </c>
      <c r="AJ775" s="5" t="n">
        <v>1</v>
      </c>
      <c r="AK775" s="5" t="n">
        <v>24.094</v>
      </c>
      <c r="AL775" s="5" t="n">
        <v>11.506</v>
      </c>
      <c r="AM775" s="5" t="n">
        <v>-16.115</v>
      </c>
      <c r="AN775" s="5" t="n">
        <v>8.378</v>
      </c>
      <c r="AO775" s="5" t="n">
        <v>0</v>
      </c>
      <c r="AP775" s="5" t="n">
        <v>0</v>
      </c>
      <c r="AQ775" s="5" t="n">
        <v>0.847</v>
      </c>
      <c r="AR775" s="5" t="n">
        <v>0.123</v>
      </c>
      <c r="AS775" s="5" t="n">
        <v>0.15</v>
      </c>
      <c r="AT775" s="5" t="n">
        <v>1.047</v>
      </c>
      <c r="AU775" s="5" t="n">
        <v>0.05</v>
      </c>
      <c r="AV775" s="5" t="n">
        <v>1</v>
      </c>
      <c r="AW775" s="5" t="n">
        <v>0.947</v>
      </c>
      <c r="AX775" s="5" t="n">
        <v>0.123</v>
      </c>
      <c r="AY775" s="5" t="n">
        <v>-0.06900000000000001</v>
      </c>
      <c r="AZ775" s="5" t="n">
        <v>0.921</v>
      </c>
      <c r="BA775" s="5" t="n">
        <v>0.05</v>
      </c>
      <c r="BB775" s="5" t="n">
        <v>1</v>
      </c>
      <c r="BC775" s="5" t="n">
        <v>0.589</v>
      </c>
      <c r="BD775" s="5" t="n">
        <v>0.123</v>
      </c>
      <c r="BE775" s="5" t="n">
        <v>-0.122</v>
      </c>
      <c r="BF775" s="5" t="n">
        <v>0.49</v>
      </c>
      <c r="BG775" s="5" t="n">
        <v>0.05</v>
      </c>
      <c r="BH775" s="5" t="n">
        <v>0</v>
      </c>
      <c r="BI775" s="5" t="n">
        <v>0.6889999999999999</v>
      </c>
      <c r="BJ775" s="5" t="n">
        <v>0.123</v>
      </c>
      <c r="BK775" s="5" t="n">
        <v>0.909</v>
      </c>
      <c r="BL775" s="5" t="n">
        <v>1.678</v>
      </c>
      <c r="BM775" s="5" t="n">
        <v>0.05</v>
      </c>
      <c r="BN775" s="5" t="n">
        <v>1</v>
      </c>
      <c r="BO775" s="5" t="n">
        <v>0</v>
      </c>
      <c r="BP775" s="5" t="n">
        <v>-0.03</v>
      </c>
      <c r="BQ775" s="5" t="n">
        <v>0.091</v>
      </c>
      <c r="BR775" s="5" t="n">
        <v>0</v>
      </c>
      <c r="BS775" s="5" t="n">
        <v>0.667</v>
      </c>
      <c r="BT775" s="5" t="n">
        <v>0</v>
      </c>
      <c r="BU775" s="5" t="n">
        <v>-0.03</v>
      </c>
      <c r="BV775" s="5" t="n">
        <v>0.08599999999999999</v>
      </c>
      <c r="BW775" s="5" t="n">
        <v>0.05</v>
      </c>
      <c r="BX775" s="5" t="n">
        <v>0.833</v>
      </c>
      <c r="BY775" s="5" t="n">
        <v>12.729</v>
      </c>
      <c r="BZ775" s="5" t="n">
        <v>0</v>
      </c>
      <c r="CA775" s="5" t="n">
        <v>12.729</v>
      </c>
      <c r="CB775" s="5" t="n">
        <v>0</v>
      </c>
      <c r="CC775" s="5" t="n">
        <v>102.477</v>
      </c>
      <c r="CD775" s="5" t="n">
        <v>7.95</v>
      </c>
      <c r="CE775" s="5" t="n">
        <v>0.502</v>
      </c>
      <c r="CF775" s="5" t="n">
        <v>108.127</v>
      </c>
      <c r="CG775" s="5" t="n">
        <v>0.05</v>
      </c>
      <c r="CH775" s="5" t="n">
        <v>1</v>
      </c>
      <c r="CI775" s="5" t="n">
        <v>0</v>
      </c>
      <c r="CJ775" s="5" t="n">
        <v>0</v>
      </c>
      <c r="CK775" s="5" t="n">
        <v>0</v>
      </c>
      <c r="CL775" s="5" t="n">
        <v>0</v>
      </c>
      <c r="CM775" s="5" t="n">
        <v>0</v>
      </c>
      <c r="CN775" s="5" t="n">
        <v>0</v>
      </c>
      <c r="CO775" s="5" t="n">
        <v>0</v>
      </c>
      <c r="CP775" s="5" t="n">
        <v>0</v>
      </c>
      <c r="CQ775" s="5" t="n">
        <v>1.294</v>
      </c>
      <c r="CR775" s="5" t="n">
        <v>0</v>
      </c>
      <c r="CS775" s="5" t="n">
        <v>7.101</v>
      </c>
      <c r="CT775" s="5" t="n">
        <v>10.426</v>
      </c>
      <c r="CU775" s="5" t="n">
        <v>21.866</v>
      </c>
    </row>
    <row r="776">
      <c r="A776" s="5" t="inlineStr">
        <is>
          <t>TWN2023</t>
        </is>
      </c>
      <c r="B776" s="5" t="inlineStr">
        <is>
          <t>TWN</t>
        </is>
      </c>
      <c r="C776" s="5" t="inlineStr">
        <is>
          <t>TWN</t>
        </is>
      </c>
      <c r="D776" s="5" t="inlineStr">
        <is>
          <t>Taiwan Province of China</t>
        </is>
      </c>
      <c r="E776" s="5" t="n">
        <v>2023</v>
      </c>
      <c r="F776" s="5" t="n">
        <v>0.05</v>
      </c>
      <c r="G776" s="5" t="n">
        <v>8.884</v>
      </c>
      <c r="H776" s="5" t="n">
        <v>1.272</v>
      </c>
      <c r="I776" s="5" t="n">
        <v>-0.134</v>
      </c>
      <c r="J776" s="5" t="n">
        <v>8.75</v>
      </c>
      <c r="K776" s="5" t="n">
        <v>0</v>
      </c>
      <c r="L776" s="5" t="n">
        <v>1</v>
      </c>
      <c r="M776" s="5" t="n">
        <v>10.507</v>
      </c>
      <c r="N776" s="5" t="n">
        <v>3.817</v>
      </c>
      <c r="O776" s="5" t="n">
        <v>-0.096</v>
      </c>
      <c r="P776" s="5" t="n">
        <v>10.411</v>
      </c>
      <c r="Q776" s="5" t="n">
        <v>0</v>
      </c>
      <c r="R776" s="5" t="n">
        <v>1</v>
      </c>
      <c r="S776" s="5" t="n">
        <v>15.246</v>
      </c>
      <c r="T776" s="5" t="n">
        <v>7.634</v>
      </c>
      <c r="U776" s="5" t="n">
        <v>-0.05</v>
      </c>
      <c r="V776" s="5" t="n">
        <v>15.868</v>
      </c>
      <c r="W776" s="5" t="n">
        <v>0.05</v>
      </c>
      <c r="X776" s="5" t="n">
        <v>1</v>
      </c>
      <c r="Y776" s="5" t="n">
        <v>14.584</v>
      </c>
      <c r="Z776" s="5" t="n">
        <v>1.634</v>
      </c>
      <c r="AA776" s="5" t="n">
        <v>1.219</v>
      </c>
      <c r="AB776" s="5" t="n">
        <v>15.803</v>
      </c>
      <c r="AC776" s="5" t="n">
        <v>0</v>
      </c>
      <c r="AD776" s="5" t="n">
        <v>1</v>
      </c>
      <c r="AE776" s="5" t="n">
        <v>11.489</v>
      </c>
      <c r="AF776" s="5" t="n">
        <v>2.288</v>
      </c>
      <c r="AG776" s="5" t="n">
        <v>-4.428</v>
      </c>
      <c r="AH776" s="5" t="n">
        <v>7.061</v>
      </c>
      <c r="AI776" s="5" t="n">
        <v>0</v>
      </c>
      <c r="AJ776" s="5" t="n">
        <v>1</v>
      </c>
      <c r="AK776" s="5" t="n">
        <v>16.55</v>
      </c>
      <c r="AL776" s="5" t="n">
        <v>8.198</v>
      </c>
      <c r="AM776" s="5" t="n">
        <v>-8.917</v>
      </c>
      <c r="AN776" s="5" t="n">
        <v>8.015000000000001</v>
      </c>
      <c r="AO776" s="5" t="n">
        <v>0</v>
      </c>
      <c r="AP776" s="5" t="n">
        <v>0</v>
      </c>
      <c r="AQ776" s="5" t="n">
        <v>0.749</v>
      </c>
      <c r="AR776" s="5" t="n">
        <v>0.129</v>
      </c>
      <c r="AS776" s="5" t="n">
        <v>0.202</v>
      </c>
      <c r="AT776" s="5" t="n">
        <v>0.999</v>
      </c>
      <c r="AU776" s="5" t="n">
        <v>0.05</v>
      </c>
      <c r="AV776" s="5" t="n">
        <v>1</v>
      </c>
      <c r="AW776" s="5" t="n">
        <v>0.783</v>
      </c>
      <c r="AX776" s="5" t="n">
        <v>0.129</v>
      </c>
      <c r="AY776" s="5" t="n">
        <v>0.065</v>
      </c>
      <c r="AZ776" s="5" t="n">
        <v>0.889</v>
      </c>
      <c r="BA776" s="5" t="n">
        <v>0.05</v>
      </c>
      <c r="BB776" s="5" t="n">
        <v>1</v>
      </c>
      <c r="BC776" s="5" t="n">
        <v>0.527</v>
      </c>
      <c r="BD776" s="5" t="n">
        <v>0.129</v>
      </c>
      <c r="BE776" s="5" t="n">
        <v>-0.081</v>
      </c>
      <c r="BF776" s="5" t="n">
        <v>0.469</v>
      </c>
      <c r="BG776" s="5" t="n">
        <v>0.05</v>
      </c>
      <c r="BH776" s="5" t="n">
        <v>0</v>
      </c>
      <c r="BI776" s="5" t="n">
        <v>0.64</v>
      </c>
      <c r="BJ776" s="5" t="n">
        <v>0.129</v>
      </c>
      <c r="BK776" s="5" t="n">
        <v>0.788</v>
      </c>
      <c r="BL776" s="5" t="n">
        <v>1.499</v>
      </c>
      <c r="BM776" s="5" t="n">
        <v>0.05</v>
      </c>
      <c r="BN776" s="5" t="n">
        <v>1</v>
      </c>
      <c r="BO776" s="5" t="n">
        <v>0</v>
      </c>
      <c r="BP776" s="5" t="n">
        <v>-0.004</v>
      </c>
      <c r="BQ776" s="5" t="n">
        <v>0.102</v>
      </c>
      <c r="BR776" s="5" t="n">
        <v>0</v>
      </c>
      <c r="BS776" s="5" t="n">
        <v>0.667</v>
      </c>
      <c r="BT776" s="5" t="n">
        <v>0</v>
      </c>
      <c r="BU776" s="5" t="n">
        <v>-0.004</v>
      </c>
      <c r="BV776" s="5" t="n">
        <v>0.08400000000000001</v>
      </c>
      <c r="BW776" s="5" t="n">
        <v>0.05</v>
      </c>
      <c r="BX776" s="5" t="n">
        <v>0.833</v>
      </c>
      <c r="BY776" s="5" t="n">
        <v>13.254</v>
      </c>
      <c r="BZ776" s="5" t="n">
        <v>0</v>
      </c>
      <c r="CA776" s="5" t="n">
        <v>13.254</v>
      </c>
      <c r="CB776" s="5" t="n">
        <v>0</v>
      </c>
      <c r="CC776" s="5" t="n">
        <v>87.07899999999999</v>
      </c>
      <c r="CD776" s="5" t="n">
        <v>7.95</v>
      </c>
      <c r="CE776" s="5" t="n">
        <v>7.882</v>
      </c>
      <c r="CF776" s="5" t="n">
        <v>99.70999999999999</v>
      </c>
      <c r="CG776" s="5" t="n">
        <v>0.05</v>
      </c>
      <c r="CH776" s="5" t="n">
        <v>1</v>
      </c>
      <c r="CI776" s="5" t="n">
        <v>0</v>
      </c>
      <c r="CJ776" s="5" t="n">
        <v>0</v>
      </c>
      <c r="CK776" s="5" t="n">
        <v>0</v>
      </c>
      <c r="CL776" s="5" t="n">
        <v>0</v>
      </c>
      <c r="CM776" s="5" t="n">
        <v>0</v>
      </c>
      <c r="CN776" s="5" t="n">
        <v>0</v>
      </c>
      <c r="CO776" s="5" t="n">
        <v>0</v>
      </c>
      <c r="CP776" s="5" t="n">
        <v>0.021</v>
      </c>
      <c r="CQ776" s="5" t="n">
        <v>1.348</v>
      </c>
      <c r="CR776" s="5" t="n">
        <v>0</v>
      </c>
      <c r="CS776" s="5" t="n">
        <v>7.394</v>
      </c>
      <c r="CT776" s="5" t="n">
        <v>7.744</v>
      </c>
      <c r="CU776" s="5" t="n">
        <v>13.914</v>
      </c>
    </row>
    <row r="777">
      <c r="A777" s="5" t="inlineStr">
        <is>
          <t>TWN2024</t>
        </is>
      </c>
      <c r="B777" s="5" t="inlineStr">
        <is>
          <t>TWN</t>
        </is>
      </c>
      <c r="C777" s="5" t="inlineStr">
        <is>
          <t>TWN</t>
        </is>
      </c>
      <c r="D777" s="5" t="inlineStr">
        <is>
          <t>Taiwan Province of China</t>
        </is>
      </c>
      <c r="E777" s="5" t="n">
        <v>2024</v>
      </c>
      <c r="F777" s="5" t="n">
        <v>0.05</v>
      </c>
      <c r="G777" s="5" t="n">
        <v>7.138</v>
      </c>
      <c r="H777" s="5" t="n">
        <v>1.31</v>
      </c>
      <c r="I777" s="5" t="n">
        <v>-0.122</v>
      </c>
      <c r="J777" s="5" t="n">
        <v>7.016</v>
      </c>
      <c r="K777" s="5" t="n">
        <v>0</v>
      </c>
      <c r="L777" s="5" t="n">
        <v>1</v>
      </c>
      <c r="M777" s="5" t="n">
        <v>10.498</v>
      </c>
      <c r="N777" s="5" t="n">
        <v>3.93</v>
      </c>
      <c r="O777" s="5" t="n">
        <v>-0.09</v>
      </c>
      <c r="P777" s="5" t="n">
        <v>10.409</v>
      </c>
      <c r="Q777" s="5" t="n">
        <v>0</v>
      </c>
      <c r="R777" s="5" t="n">
        <v>1</v>
      </c>
      <c r="S777" s="5" t="n">
        <v>13.688</v>
      </c>
      <c r="T777" s="5" t="n">
        <v>7.859</v>
      </c>
      <c r="U777" s="5" t="n">
        <v>-0.03</v>
      </c>
      <c r="V777" s="5" t="n">
        <v>14.243</v>
      </c>
      <c r="W777" s="5" t="n">
        <v>0.05</v>
      </c>
      <c r="X777" s="5" t="n">
        <v>1</v>
      </c>
      <c r="Y777" s="5" t="n">
        <v>12.519</v>
      </c>
      <c r="Z777" s="5" t="n">
        <v>1.581</v>
      </c>
      <c r="AA777" s="5" t="n">
        <v>0.103</v>
      </c>
      <c r="AB777" s="5" t="n">
        <v>12.622</v>
      </c>
      <c r="AC777" s="5" t="n">
        <v>0</v>
      </c>
      <c r="AD777" s="5" t="n">
        <v>1</v>
      </c>
      <c r="AE777" s="5" t="n">
        <v>8.909000000000001</v>
      </c>
      <c r="AF777" s="5" t="n">
        <v>1.952</v>
      </c>
      <c r="AG777" s="5" t="n">
        <v>-0.01</v>
      </c>
      <c r="AH777" s="5" t="n">
        <v>8.898999999999999</v>
      </c>
      <c r="AI777" s="5" t="n">
        <v>0</v>
      </c>
      <c r="AJ777" s="5" t="n">
        <v>1</v>
      </c>
      <c r="AK777" s="5" t="n">
        <v>14.196</v>
      </c>
      <c r="AL777" s="5" t="n">
        <v>7.22</v>
      </c>
      <c r="AM777" s="5" t="n">
        <v>-4.845</v>
      </c>
      <c r="AN777" s="5" t="n">
        <v>9.818</v>
      </c>
      <c r="AO777" s="5" t="n">
        <v>0</v>
      </c>
      <c r="AP777" s="5" t="n">
        <v>0</v>
      </c>
      <c r="AQ777" s="5" t="n">
        <v>0.72</v>
      </c>
      <c r="AR777" s="5" t="n">
        <v>0.132</v>
      </c>
      <c r="AS777" s="5" t="n">
        <v>0.191</v>
      </c>
      <c r="AT777" s="5" t="n">
        <v>0.956</v>
      </c>
      <c r="AU777" s="5" t="n">
        <v>0.05</v>
      </c>
      <c r="AV777" s="5" t="n">
        <v>1</v>
      </c>
      <c r="AW777" s="5" t="n">
        <v>0.734</v>
      </c>
      <c r="AX777" s="5" t="n">
        <v>0.132</v>
      </c>
      <c r="AY777" s="5" t="n">
        <v>0.074</v>
      </c>
      <c r="AZ777" s="5" t="n">
        <v>0.848</v>
      </c>
      <c r="BA777" s="5" t="n">
        <v>0.05</v>
      </c>
      <c r="BB777" s="5" t="n">
        <v>1</v>
      </c>
      <c r="BC777" s="5" t="n">
        <v>0.51</v>
      </c>
      <c r="BD777" s="5" t="n">
        <v>0.132</v>
      </c>
      <c r="BE777" s="5" t="n">
        <v>-0.077</v>
      </c>
      <c r="BF777" s="5" t="n">
        <v>0.455</v>
      </c>
      <c r="BG777" s="5" t="n">
        <v>0.05</v>
      </c>
      <c r="BH777" s="5" t="n">
        <v>0</v>
      </c>
      <c r="BI777" s="5" t="n">
        <v>0.652</v>
      </c>
      <c r="BJ777" s="5" t="n">
        <v>0.132</v>
      </c>
      <c r="BK777" s="5" t="n">
        <v>0.6909999999999999</v>
      </c>
      <c r="BL777" s="5" t="n">
        <v>1.41</v>
      </c>
      <c r="BM777" s="5" t="n">
        <v>0.05</v>
      </c>
      <c r="BN777" s="5" t="n">
        <v>1</v>
      </c>
      <c r="BO777" s="5" t="n">
        <v>0</v>
      </c>
      <c r="BP777" s="5" t="n">
        <v>-0.003</v>
      </c>
      <c r="BQ777" s="5" t="n">
        <v>0.128</v>
      </c>
      <c r="BR777" s="5" t="n">
        <v>0</v>
      </c>
      <c r="BS777" s="5" t="n">
        <v>0.667</v>
      </c>
      <c r="BT777" s="5" t="n">
        <v>0</v>
      </c>
      <c r="BU777" s="5" t="n">
        <v>-0.005</v>
      </c>
      <c r="BV777" s="5" t="n">
        <v>0.08699999999999999</v>
      </c>
      <c r="BW777" s="5" t="n">
        <v>0.05</v>
      </c>
      <c r="BX777" s="5" t="n">
        <v>0.833</v>
      </c>
      <c r="BY777" s="5" t="n">
        <v>13.646</v>
      </c>
      <c r="BZ777" s="5" t="n">
        <v>0</v>
      </c>
      <c r="CA777" s="5" t="n">
        <v>13.646</v>
      </c>
      <c r="CB777" s="5" t="n">
        <v>0</v>
      </c>
      <c r="CC777" s="5" t="n">
        <v>86.38500000000001</v>
      </c>
      <c r="CD777" s="5" t="n">
        <v>7.95</v>
      </c>
      <c r="CE777" s="5" t="n">
        <v>2.875</v>
      </c>
      <c r="CF777" s="5" t="n">
        <v>93.724</v>
      </c>
      <c r="CG777" s="5" t="n">
        <v>0.05</v>
      </c>
      <c r="CH777" s="5" t="n">
        <v>1</v>
      </c>
      <c r="CI777" s="5" t="n">
        <v>0</v>
      </c>
      <c r="CJ777" s="5" t="n">
        <v>0</v>
      </c>
      <c r="CK777" s="5" t="n">
        <v>0</v>
      </c>
      <c r="CL777" s="5" t="n">
        <v>0</v>
      </c>
      <c r="CM777" s="5" t="n">
        <v>0</v>
      </c>
      <c r="CN777" s="5" t="n">
        <v>0</v>
      </c>
      <c r="CO777" s="5" t="n">
        <v>0</v>
      </c>
      <c r="CP777" s="5" t="n">
        <v>0.021</v>
      </c>
      <c r="CQ777" s="5" t="n">
        <v>1.387</v>
      </c>
      <c r="CR777" s="5" t="n">
        <v>0</v>
      </c>
      <c r="CS777" s="5" t="n">
        <v>7.613</v>
      </c>
      <c r="CT777" s="5" t="n">
        <v>5.922</v>
      </c>
      <c r="CU777" s="5" t="n">
        <v>12.217</v>
      </c>
    </row>
    <row r="778">
      <c r="A778" s="5" t="inlineStr">
        <is>
          <t>TJK2021</t>
        </is>
      </c>
      <c r="B778" s="5" t="inlineStr">
        <is>
          <t>TJK</t>
        </is>
      </c>
      <c r="C778" s="5" t="inlineStr">
        <is>
          <t>TJK</t>
        </is>
      </c>
      <c r="D778" s="5" t="inlineStr">
        <is>
          <t>Tajikistan</t>
        </is>
      </c>
      <c r="E778" s="5" t="n">
        <v>2021</v>
      </c>
      <c r="F778" s="5" t="n">
        <v>0.18</v>
      </c>
      <c r="G778" s="5" t="n">
        <v>1.939</v>
      </c>
      <c r="H778" s="5" t="n">
        <v>0.597</v>
      </c>
      <c r="I778" s="5" t="n">
        <v>0</v>
      </c>
      <c r="J778" s="5" t="n">
        <v>1.939</v>
      </c>
      <c r="K778" s="5" t="n">
        <v>0</v>
      </c>
      <c r="L778" s="5" t="n">
        <v>1</v>
      </c>
      <c r="M778" s="5" t="n">
        <v>3.14</v>
      </c>
      <c r="N778" s="5" t="n">
        <v>1.792</v>
      </c>
      <c r="O778" s="5" t="n">
        <v>0</v>
      </c>
      <c r="P778" s="5" t="n">
        <v>3.14</v>
      </c>
      <c r="Q778" s="5" t="n">
        <v>0</v>
      </c>
      <c r="R778" s="5" t="n">
        <v>1</v>
      </c>
      <c r="S778" s="5" t="n">
        <v>4.926</v>
      </c>
      <c r="T778" s="5" t="n">
        <v>3.584</v>
      </c>
      <c r="U778" s="5" t="n">
        <v>-0.422</v>
      </c>
      <c r="V778" s="5" t="n">
        <v>4.503</v>
      </c>
      <c r="W778" s="5" t="n">
        <v>0</v>
      </c>
      <c r="X778" s="5" t="n">
        <v>1</v>
      </c>
      <c r="Y778" s="5" t="n">
        <v>5.856</v>
      </c>
      <c r="Z778" s="5" t="n">
        <v>0.57</v>
      </c>
      <c r="AA778" s="5" t="n">
        <v>0</v>
      </c>
      <c r="AB778" s="5" t="n">
        <v>5.856</v>
      </c>
      <c r="AC778" s="5" t="n">
        <v>0</v>
      </c>
      <c r="AD778" s="5" t="n">
        <v>1</v>
      </c>
      <c r="AE778" s="5" t="n">
        <v>6.998</v>
      </c>
      <c r="AF778" s="5" t="n">
        <v>1.216</v>
      </c>
      <c r="AG778" s="5" t="n">
        <v>0</v>
      </c>
      <c r="AH778" s="5" t="n">
        <v>6.998</v>
      </c>
      <c r="AI778" s="5" t="n">
        <v>0</v>
      </c>
      <c r="AJ778" s="5" t="n">
        <v>1</v>
      </c>
      <c r="AK778" s="5" t="n">
        <v>13.848</v>
      </c>
      <c r="AL778" s="5" t="n">
        <v>6.041</v>
      </c>
      <c r="AM778" s="5" t="n">
        <v>0</v>
      </c>
      <c r="AN778" s="5" t="n">
        <v>16.34</v>
      </c>
      <c r="AO778" s="5" t="n">
        <v>0.18</v>
      </c>
      <c r="AP778" s="5" t="n">
        <v>1</v>
      </c>
      <c r="AQ778" s="5" t="n">
        <v>0.619</v>
      </c>
      <c r="AR778" s="5" t="n">
        <v>0.114</v>
      </c>
      <c r="AS778" s="5" t="n">
        <v>0.044</v>
      </c>
      <c r="AT778" s="5" t="n">
        <v>0.782</v>
      </c>
      <c r="AU778" s="5" t="n">
        <v>0.18</v>
      </c>
      <c r="AV778" s="5" t="n">
        <v>1</v>
      </c>
      <c r="AW778" s="5" t="n">
        <v>0.599</v>
      </c>
      <c r="AX778" s="5" t="n">
        <v>0.114</v>
      </c>
      <c r="AY778" s="5" t="n">
        <v>0.11</v>
      </c>
      <c r="AZ778" s="5" t="n">
        <v>0.837</v>
      </c>
      <c r="BA778" s="5" t="n">
        <v>0.18</v>
      </c>
      <c r="BB778" s="5" t="n">
        <v>1</v>
      </c>
      <c r="BC778" s="5" t="n">
        <v>0.439</v>
      </c>
      <c r="BD778" s="5" t="n">
        <v>0.114</v>
      </c>
      <c r="BE778" s="5" t="n">
        <v>-0.028</v>
      </c>
      <c r="BF778" s="5" t="n">
        <v>0.411</v>
      </c>
      <c r="BG778" s="5" t="n">
        <v>0</v>
      </c>
      <c r="BH778" s="5" t="n">
        <v>1</v>
      </c>
      <c r="BI778" s="5" t="n">
        <v>0.505</v>
      </c>
      <c r="BJ778" s="5" t="n">
        <v>0.114</v>
      </c>
      <c r="BK778" s="5" t="n">
        <v>0.619</v>
      </c>
      <c r="BL778" s="5" t="n">
        <v>1.326</v>
      </c>
      <c r="BM778" s="5" t="n">
        <v>0.18</v>
      </c>
      <c r="BN778" s="5" t="n">
        <v>1</v>
      </c>
      <c r="BO778" s="5" t="n">
        <v>0</v>
      </c>
      <c r="BP778" s="5" t="n">
        <v>0</v>
      </c>
      <c r="BQ778" s="5" t="n">
        <v>0.05</v>
      </c>
      <c r="BR778" s="5" t="n">
        <v>0</v>
      </c>
      <c r="BS778" s="5" t="n">
        <v>0.833</v>
      </c>
      <c r="BT778" s="5" t="n">
        <v>0</v>
      </c>
      <c r="BU778" s="5" t="n">
        <v>0</v>
      </c>
      <c r="BV778" s="5" t="n">
        <v>0.021</v>
      </c>
      <c r="BW778" s="5" t="n">
        <v>0.18</v>
      </c>
      <c r="BX778" s="5" t="n">
        <v>0.833</v>
      </c>
      <c r="BY778" s="5" t="n">
        <v>11.787</v>
      </c>
      <c r="BZ778" s="5" t="n">
        <v>0</v>
      </c>
      <c r="CA778" s="5" t="n">
        <v>11.787</v>
      </c>
      <c r="CB778" s="5" t="n">
        <v>0</v>
      </c>
      <c r="CC778" s="5" t="n">
        <v>78.125</v>
      </c>
      <c r="CD778" s="5" t="n">
        <v>7.95</v>
      </c>
      <c r="CE778" s="5" t="n">
        <v>0</v>
      </c>
      <c r="CF778" s="5" t="n">
        <v>92.188</v>
      </c>
      <c r="CG778" s="5" t="n">
        <v>0.18</v>
      </c>
      <c r="CH778" s="5" t="n">
        <v>1</v>
      </c>
      <c r="CI778" s="5" t="n">
        <v>0</v>
      </c>
      <c r="CJ778" s="5" t="n">
        <v>0</v>
      </c>
      <c r="CK778" s="5" t="n">
        <v>0</v>
      </c>
      <c r="CL778" s="5" t="n">
        <v>0</v>
      </c>
      <c r="CM778" s="5" t="n">
        <v>0</v>
      </c>
      <c r="CN778" s="5" t="n">
        <v>0</v>
      </c>
      <c r="CO778" s="5" t="n">
        <v>0</v>
      </c>
      <c r="CP778" s="5" t="n">
        <v>0.955</v>
      </c>
      <c r="CQ778" s="5" t="n">
        <v>1.198</v>
      </c>
      <c r="CR778" s="5" t="n">
        <v>0.003</v>
      </c>
      <c r="CS778" s="5" t="n">
        <v>4.776</v>
      </c>
      <c r="CT778" s="5" t="n">
        <v>4.41</v>
      </c>
      <c r="CU778" s="5" t="n">
        <v>15.162</v>
      </c>
    </row>
    <row r="779">
      <c r="A779" s="5" t="inlineStr">
        <is>
          <t>TJK2022</t>
        </is>
      </c>
      <c r="B779" s="5" t="inlineStr">
        <is>
          <t>TJK</t>
        </is>
      </c>
      <c r="C779" s="5" t="inlineStr">
        <is>
          <t>TJK</t>
        </is>
      </c>
      <c r="D779" s="5" t="inlineStr">
        <is>
          <t>Tajikistan</t>
        </is>
      </c>
      <c r="E779" s="5" t="n">
        <v>2022</v>
      </c>
      <c r="F779" s="5" t="n">
        <v>0.18</v>
      </c>
      <c r="G779" s="5" t="n">
        <v>2.162</v>
      </c>
      <c r="H779" s="5" t="n">
        <v>0.647</v>
      </c>
      <c r="I779" s="5" t="n">
        <v>0</v>
      </c>
      <c r="J779" s="5" t="n">
        <v>2.162</v>
      </c>
      <c r="K779" s="5" t="n">
        <v>0</v>
      </c>
      <c r="L779" s="5" t="n">
        <v>1</v>
      </c>
      <c r="M779" s="5" t="n">
        <v>3.467</v>
      </c>
      <c r="N779" s="5" t="n">
        <v>1.942</v>
      </c>
      <c r="O779" s="5" t="n">
        <v>0</v>
      </c>
      <c r="P779" s="5" t="n">
        <v>3.467</v>
      </c>
      <c r="Q779" s="5" t="n">
        <v>0</v>
      </c>
      <c r="R779" s="5" t="n">
        <v>1</v>
      </c>
      <c r="S779" s="5" t="n">
        <v>5.398</v>
      </c>
      <c r="T779" s="5" t="n">
        <v>3.883</v>
      </c>
      <c r="U779" s="5" t="n">
        <v>-0.442</v>
      </c>
      <c r="V779" s="5" t="n">
        <v>4.956</v>
      </c>
      <c r="W779" s="5" t="n">
        <v>0</v>
      </c>
      <c r="X779" s="5" t="n">
        <v>1</v>
      </c>
      <c r="Y779" s="5" t="n">
        <v>6.324</v>
      </c>
      <c r="Z779" s="5" t="n">
        <v>0.616</v>
      </c>
      <c r="AA779" s="5" t="n">
        <v>0</v>
      </c>
      <c r="AB779" s="5" t="n">
        <v>6.324</v>
      </c>
      <c r="AC779" s="5" t="n">
        <v>0</v>
      </c>
      <c r="AD779" s="5" t="n">
        <v>1</v>
      </c>
      <c r="AE779" s="5" t="n">
        <v>7.557</v>
      </c>
      <c r="AF779" s="5" t="n">
        <v>1.313</v>
      </c>
      <c r="AG779" s="5" t="n">
        <v>0</v>
      </c>
      <c r="AH779" s="5" t="n">
        <v>7.557</v>
      </c>
      <c r="AI779" s="5" t="n">
        <v>0</v>
      </c>
      <c r="AJ779" s="5" t="n">
        <v>1</v>
      </c>
      <c r="AK779" s="5" t="n">
        <v>14.951</v>
      </c>
      <c r="AL779" s="5" t="n">
        <v>6.522</v>
      </c>
      <c r="AM779" s="5" t="n">
        <v>0.199</v>
      </c>
      <c r="AN779" s="5" t="n">
        <v>17.643</v>
      </c>
      <c r="AO779" s="5" t="n">
        <v>0.18</v>
      </c>
      <c r="AP779" s="5" t="n">
        <v>1</v>
      </c>
      <c r="AQ779" s="5" t="n">
        <v>0.861</v>
      </c>
      <c r="AR779" s="5" t="n">
        <v>0.123</v>
      </c>
      <c r="AS779" s="5" t="n">
        <v>0.03</v>
      </c>
      <c r="AT779" s="5" t="n">
        <v>1.037</v>
      </c>
      <c r="AU779" s="5" t="n">
        <v>0.18</v>
      </c>
      <c r="AV779" s="5" t="n">
        <v>1</v>
      </c>
      <c r="AW779" s="5" t="n">
        <v>0.986</v>
      </c>
      <c r="AX779" s="5" t="n">
        <v>0.123</v>
      </c>
      <c r="AY779" s="5" t="n">
        <v>0.081</v>
      </c>
      <c r="AZ779" s="5" t="n">
        <v>1.243</v>
      </c>
      <c r="BA779" s="5" t="n">
        <v>0.18</v>
      </c>
      <c r="BB779" s="5" t="n">
        <v>1</v>
      </c>
      <c r="BC779" s="5" t="n">
        <v>0.598</v>
      </c>
      <c r="BD779" s="5" t="n">
        <v>0.123</v>
      </c>
      <c r="BE779" s="5" t="n">
        <v>-0.03</v>
      </c>
      <c r="BF779" s="5" t="n">
        <v>0.5679999999999999</v>
      </c>
      <c r="BG779" s="5" t="n">
        <v>0</v>
      </c>
      <c r="BH779" s="5" t="n">
        <v>1</v>
      </c>
      <c r="BI779" s="5" t="n">
        <v>0.612</v>
      </c>
      <c r="BJ779" s="5" t="n">
        <v>0.123</v>
      </c>
      <c r="BK779" s="5" t="n">
        <v>0.675</v>
      </c>
      <c r="BL779" s="5" t="n">
        <v>1.499</v>
      </c>
      <c r="BM779" s="5" t="n">
        <v>0.18</v>
      </c>
      <c r="BN779" s="5" t="n">
        <v>1</v>
      </c>
      <c r="BO779" s="5" t="n">
        <v>0</v>
      </c>
      <c r="BP779" s="5" t="n">
        <v>0</v>
      </c>
      <c r="BQ779" s="5" t="n">
        <v>0.051</v>
      </c>
      <c r="BR779" s="5" t="n">
        <v>0</v>
      </c>
      <c r="BS779" s="5" t="n">
        <v>0.833</v>
      </c>
      <c r="BT779" s="5" t="n">
        <v>0</v>
      </c>
      <c r="BU779" s="5" t="n">
        <v>0</v>
      </c>
      <c r="BV779" s="5" t="n">
        <v>0.021</v>
      </c>
      <c r="BW779" s="5" t="n">
        <v>0.18</v>
      </c>
      <c r="BX779" s="5" t="n">
        <v>0.833</v>
      </c>
      <c r="BY779" s="5" t="n">
        <v>12.729</v>
      </c>
      <c r="BZ779" s="5" t="n">
        <v>0</v>
      </c>
      <c r="CA779" s="5" t="n">
        <v>12.729</v>
      </c>
      <c r="CB779" s="5" t="n">
        <v>0</v>
      </c>
      <c r="CC779" s="5" t="n">
        <v>97.90000000000001</v>
      </c>
      <c r="CD779" s="5" t="n">
        <v>7.95</v>
      </c>
      <c r="CE779" s="5" t="n">
        <v>1.087</v>
      </c>
      <c r="CF779" s="5" t="n">
        <v>112.585</v>
      </c>
      <c r="CG779" s="5" t="n">
        <v>0.15</v>
      </c>
      <c r="CH779" s="5" t="n">
        <v>1</v>
      </c>
      <c r="CI779" s="5" t="n">
        <v>0</v>
      </c>
      <c r="CJ779" s="5" t="n">
        <v>0</v>
      </c>
      <c r="CK779" s="5" t="n">
        <v>0</v>
      </c>
      <c r="CL779" s="5" t="n">
        <v>0</v>
      </c>
      <c r="CM779" s="5" t="n">
        <v>0</v>
      </c>
      <c r="CN779" s="5" t="n">
        <v>0</v>
      </c>
      <c r="CO779" s="5" t="n">
        <v>0</v>
      </c>
      <c r="CP779" s="5" t="n">
        <v>0.952</v>
      </c>
      <c r="CQ779" s="5" t="n">
        <v>1.294</v>
      </c>
      <c r="CR779" s="5" t="n">
        <v>0.004</v>
      </c>
      <c r="CS779" s="5" t="n">
        <v>5.158</v>
      </c>
      <c r="CT779" s="5" t="n">
        <v>5.842</v>
      </c>
      <c r="CU779" s="5" t="n">
        <v>31.326</v>
      </c>
    </row>
    <row r="780">
      <c r="A780" s="5" t="inlineStr">
        <is>
          <t>TJK2023</t>
        </is>
      </c>
      <c r="B780" s="5" t="inlineStr">
        <is>
          <t>TJK</t>
        </is>
      </c>
      <c r="C780" s="5" t="inlineStr">
        <is>
          <t>TJK</t>
        </is>
      </c>
      <c r="D780" s="5" t="inlineStr">
        <is>
          <t>Tajikistan</t>
        </is>
      </c>
      <c r="E780" s="5" t="n">
        <v>2023</v>
      </c>
      <c r="F780" s="5" t="n">
        <v>0.18</v>
      </c>
      <c r="G780" s="5" t="n">
        <v>2.124</v>
      </c>
      <c r="H780" s="5" t="n">
        <v>0.674</v>
      </c>
      <c r="I780" s="5" t="n">
        <v>0</v>
      </c>
      <c r="J780" s="5" t="n">
        <v>2.124</v>
      </c>
      <c r="K780" s="5" t="n">
        <v>0</v>
      </c>
      <c r="L780" s="5" t="n">
        <v>1</v>
      </c>
      <c r="M780" s="5" t="n">
        <v>3.499</v>
      </c>
      <c r="N780" s="5" t="n">
        <v>2.022</v>
      </c>
      <c r="O780" s="5" t="n">
        <v>0</v>
      </c>
      <c r="P780" s="5" t="n">
        <v>3.499</v>
      </c>
      <c r="Q780" s="5" t="n">
        <v>0</v>
      </c>
      <c r="R780" s="5" t="n">
        <v>1</v>
      </c>
      <c r="S780" s="5" t="n">
        <v>5.494</v>
      </c>
      <c r="T780" s="5" t="n">
        <v>4.044</v>
      </c>
      <c r="U780" s="5" t="n">
        <v>-0.483</v>
      </c>
      <c r="V780" s="5" t="n">
        <v>5.011</v>
      </c>
      <c r="W780" s="5" t="n">
        <v>0</v>
      </c>
      <c r="X780" s="5" t="n">
        <v>1</v>
      </c>
      <c r="Y780" s="5" t="n">
        <v>6.585</v>
      </c>
      <c r="Z780" s="5" t="n">
        <v>0.641</v>
      </c>
      <c r="AA780" s="5" t="n">
        <v>0</v>
      </c>
      <c r="AB780" s="5" t="n">
        <v>6.585</v>
      </c>
      <c r="AC780" s="5" t="n">
        <v>0</v>
      </c>
      <c r="AD780" s="5" t="n">
        <v>1</v>
      </c>
      <c r="AE780" s="5" t="n">
        <v>7.869</v>
      </c>
      <c r="AF780" s="5" t="n">
        <v>1.367</v>
      </c>
      <c r="AG780" s="5" t="n">
        <v>0</v>
      </c>
      <c r="AH780" s="5" t="n">
        <v>7.869</v>
      </c>
      <c r="AI780" s="5" t="n">
        <v>0</v>
      </c>
      <c r="AJ780" s="5" t="n">
        <v>1</v>
      </c>
      <c r="AK780" s="5" t="n">
        <v>15.569</v>
      </c>
      <c r="AL780" s="5" t="n">
        <v>6.792</v>
      </c>
      <c r="AM780" s="5" t="n">
        <v>0.31</v>
      </c>
      <c r="AN780" s="5" t="n">
        <v>18.371</v>
      </c>
      <c r="AO780" s="5" t="n">
        <v>0.18</v>
      </c>
      <c r="AP780" s="5" t="n">
        <v>1</v>
      </c>
      <c r="AQ780" s="5" t="n">
        <v>0.76</v>
      </c>
      <c r="AR780" s="5" t="n">
        <v>0.129</v>
      </c>
      <c r="AS780" s="5" t="n">
        <v>0.055</v>
      </c>
      <c r="AT780" s="5" t="n">
        <v>0.944</v>
      </c>
      <c r="AU780" s="5" t="n">
        <v>0.18</v>
      </c>
      <c r="AV780" s="5" t="n">
        <v>1</v>
      </c>
      <c r="AW780" s="5" t="n">
        <v>0.8110000000000001</v>
      </c>
      <c r="AX780" s="5" t="n">
        <v>0.129</v>
      </c>
      <c r="AY780" s="5" t="n">
        <v>0.121</v>
      </c>
      <c r="AZ780" s="5" t="n">
        <v>1.079</v>
      </c>
      <c r="BA780" s="5" t="n">
        <v>0.18</v>
      </c>
      <c r="BB780" s="5" t="n">
        <v>1</v>
      </c>
      <c r="BC780" s="5" t="n">
        <v>0.535</v>
      </c>
      <c r="BD780" s="5" t="n">
        <v>0.129</v>
      </c>
      <c r="BE780" s="5" t="n">
        <v>-0.031</v>
      </c>
      <c r="BF780" s="5" t="n">
        <v>0.504</v>
      </c>
      <c r="BG780" s="5" t="n">
        <v>0</v>
      </c>
      <c r="BH780" s="5" t="n">
        <v>1</v>
      </c>
      <c r="BI780" s="5" t="n">
        <v>0.579</v>
      </c>
      <c r="BJ780" s="5" t="n">
        <v>0.129</v>
      </c>
      <c r="BK780" s="5" t="n">
        <v>0.719</v>
      </c>
      <c r="BL780" s="5" t="n">
        <v>1.502</v>
      </c>
      <c r="BM780" s="5" t="n">
        <v>0.18</v>
      </c>
      <c r="BN780" s="5" t="n">
        <v>1</v>
      </c>
      <c r="BO780" s="5" t="n">
        <v>0</v>
      </c>
      <c r="BP780" s="5" t="n">
        <v>0</v>
      </c>
      <c r="BQ780" s="5" t="n">
        <v>0.059</v>
      </c>
      <c r="BR780" s="5" t="n">
        <v>0</v>
      </c>
      <c r="BS780" s="5" t="n">
        <v>0.833</v>
      </c>
      <c r="BT780" s="5" t="n">
        <v>0</v>
      </c>
      <c r="BU780" s="5" t="n">
        <v>0</v>
      </c>
      <c r="BV780" s="5" t="n">
        <v>0.025</v>
      </c>
      <c r="BW780" s="5" t="n">
        <v>0.18</v>
      </c>
      <c r="BX780" s="5" t="n">
        <v>0.833</v>
      </c>
      <c r="BY780" s="5" t="n">
        <v>13.254</v>
      </c>
      <c r="BZ780" s="5" t="n">
        <v>0</v>
      </c>
      <c r="CA780" s="5" t="n">
        <v>13.254</v>
      </c>
      <c r="CB780" s="5" t="n">
        <v>0</v>
      </c>
      <c r="CC780" s="5" t="n">
        <v>83.248</v>
      </c>
      <c r="CD780" s="5" t="n">
        <v>7.95</v>
      </c>
      <c r="CE780" s="5" t="n">
        <v>1.383</v>
      </c>
      <c r="CF780" s="5" t="n">
        <v>95.735</v>
      </c>
      <c r="CG780" s="5" t="n">
        <v>0.15</v>
      </c>
      <c r="CH780" s="5" t="n">
        <v>1</v>
      </c>
      <c r="CI780" s="5" t="n">
        <v>0</v>
      </c>
      <c r="CJ780" s="5" t="n">
        <v>0</v>
      </c>
      <c r="CK780" s="5" t="n">
        <v>0</v>
      </c>
      <c r="CL780" s="5" t="n">
        <v>0</v>
      </c>
      <c r="CM780" s="5" t="n">
        <v>0</v>
      </c>
      <c r="CN780" s="5" t="n">
        <v>0</v>
      </c>
      <c r="CO780" s="5" t="n">
        <v>0</v>
      </c>
      <c r="CP780" s="5" t="n">
        <v>0.952</v>
      </c>
      <c r="CQ780" s="5" t="n">
        <v>1.348</v>
      </c>
      <c r="CR780" s="5" t="n">
        <v>0.004</v>
      </c>
      <c r="CS780" s="5" t="n">
        <v>5.37</v>
      </c>
      <c r="CT780" s="5" t="n">
        <v>3.466</v>
      </c>
      <c r="CU780" s="5" t="n">
        <v>11.622</v>
      </c>
    </row>
    <row r="781">
      <c r="A781" s="5" t="inlineStr">
        <is>
          <t>TJK2024</t>
        </is>
      </c>
      <c r="B781" s="5" t="inlineStr">
        <is>
          <t>TJK</t>
        </is>
      </c>
      <c r="C781" s="5" t="inlineStr">
        <is>
          <t>TJK</t>
        </is>
      </c>
      <c r="D781" s="5" t="inlineStr">
        <is>
          <t>Tajikistan</t>
        </is>
      </c>
      <c r="E781" s="5" t="n">
        <v>2024</v>
      </c>
      <c r="F781" s="5" t="n">
        <v>0.18</v>
      </c>
      <c r="G781" s="5" t="n">
        <v>2.161</v>
      </c>
      <c r="H781" s="5" t="n">
        <v>0.694</v>
      </c>
      <c r="I781" s="5" t="n">
        <v>0</v>
      </c>
      <c r="J781" s="5" t="n">
        <v>2.161</v>
      </c>
      <c r="K781" s="5" t="n">
        <v>0</v>
      </c>
      <c r="L781" s="5" t="n">
        <v>1</v>
      </c>
      <c r="M781" s="5" t="n">
        <v>3.554</v>
      </c>
      <c r="N781" s="5" t="n">
        <v>2.082</v>
      </c>
      <c r="O781" s="5" t="n">
        <v>0</v>
      </c>
      <c r="P781" s="5" t="n">
        <v>3.554</v>
      </c>
      <c r="Q781" s="5" t="n">
        <v>0</v>
      </c>
      <c r="R781" s="5" t="n">
        <v>1</v>
      </c>
      <c r="S781" s="5" t="n">
        <v>5.63</v>
      </c>
      <c r="T781" s="5" t="n">
        <v>4.163</v>
      </c>
      <c r="U781" s="5" t="n">
        <v>-0.502</v>
      </c>
      <c r="V781" s="5" t="n">
        <v>5.128</v>
      </c>
      <c r="W781" s="5" t="n">
        <v>0</v>
      </c>
      <c r="X781" s="5" t="n">
        <v>1</v>
      </c>
      <c r="Y781" s="5" t="n">
        <v>6.78</v>
      </c>
      <c r="Z781" s="5" t="n">
        <v>0.66</v>
      </c>
      <c r="AA781" s="5" t="n">
        <v>0</v>
      </c>
      <c r="AB781" s="5" t="n">
        <v>6.78</v>
      </c>
      <c r="AC781" s="5" t="n">
        <v>0</v>
      </c>
      <c r="AD781" s="5" t="n">
        <v>1</v>
      </c>
      <c r="AE781" s="5" t="n">
        <v>8.101000000000001</v>
      </c>
      <c r="AF781" s="5" t="n">
        <v>1.407</v>
      </c>
      <c r="AG781" s="5" t="n">
        <v>0</v>
      </c>
      <c r="AH781" s="5" t="n">
        <v>8.101000000000001</v>
      </c>
      <c r="AI781" s="5" t="n">
        <v>0</v>
      </c>
      <c r="AJ781" s="5" t="n">
        <v>1</v>
      </c>
      <c r="AK781" s="5" t="n">
        <v>16.028</v>
      </c>
      <c r="AL781" s="5" t="n">
        <v>6.992</v>
      </c>
      <c r="AM781" s="5" t="n">
        <v>0.393</v>
      </c>
      <c r="AN781" s="5" t="n">
        <v>18.913</v>
      </c>
      <c r="AO781" s="5" t="n">
        <v>0.18</v>
      </c>
      <c r="AP781" s="5" t="n">
        <v>1</v>
      </c>
      <c r="AQ781" s="5" t="n">
        <v>0.724</v>
      </c>
      <c r="AR781" s="5" t="n">
        <v>0.132</v>
      </c>
      <c r="AS781" s="5" t="n">
        <v>0.06900000000000001</v>
      </c>
      <c r="AT781" s="5" t="n">
        <v>0.913</v>
      </c>
      <c r="AU781" s="5" t="n">
        <v>0.18</v>
      </c>
      <c r="AV781" s="5" t="n">
        <v>1</v>
      </c>
      <c r="AW781" s="5" t="n">
        <v>0.75</v>
      </c>
      <c r="AX781" s="5" t="n">
        <v>0.132</v>
      </c>
      <c r="AY781" s="5" t="n">
        <v>0.14</v>
      </c>
      <c r="AZ781" s="5" t="n">
        <v>1.025</v>
      </c>
      <c r="BA781" s="5" t="n">
        <v>0.18</v>
      </c>
      <c r="BB781" s="5" t="n">
        <v>1</v>
      </c>
      <c r="BC781" s="5" t="n">
        <v>0.513</v>
      </c>
      <c r="BD781" s="5" t="n">
        <v>0.132</v>
      </c>
      <c r="BE781" s="5" t="n">
        <v>-0.032</v>
      </c>
      <c r="BF781" s="5" t="n">
        <v>0.481</v>
      </c>
      <c r="BG781" s="5" t="n">
        <v>0</v>
      </c>
      <c r="BH781" s="5" t="n">
        <v>1</v>
      </c>
      <c r="BI781" s="5" t="n">
        <v>0.591</v>
      </c>
      <c r="BJ781" s="5" t="n">
        <v>0.132</v>
      </c>
      <c r="BK781" s="5" t="n">
        <v>0.747</v>
      </c>
      <c r="BL781" s="5" t="n">
        <v>1.542</v>
      </c>
      <c r="BM781" s="5" t="n">
        <v>0.18</v>
      </c>
      <c r="BN781" s="5" t="n">
        <v>1</v>
      </c>
      <c r="BO781" s="5" t="n">
        <v>0</v>
      </c>
      <c r="BP781" s="5" t="n">
        <v>0</v>
      </c>
      <c r="BQ781" s="5" t="n">
        <v>0.061</v>
      </c>
      <c r="BR781" s="5" t="n">
        <v>0</v>
      </c>
      <c r="BS781" s="5" t="n">
        <v>0.833</v>
      </c>
      <c r="BT781" s="5" t="n">
        <v>0</v>
      </c>
      <c r="BU781" s="5" t="n">
        <v>0</v>
      </c>
      <c r="BV781" s="5" t="n">
        <v>0.025</v>
      </c>
      <c r="BW781" s="5" t="n">
        <v>0.18</v>
      </c>
      <c r="BX781" s="5" t="n">
        <v>0.833</v>
      </c>
      <c r="BY781" s="5" t="n">
        <v>13.646</v>
      </c>
      <c r="BZ781" s="5" t="n">
        <v>0</v>
      </c>
      <c r="CA781" s="5" t="n">
        <v>13.646</v>
      </c>
      <c r="CB781" s="5" t="n">
        <v>0</v>
      </c>
      <c r="CC781" s="5" t="n">
        <v>82.58799999999999</v>
      </c>
      <c r="CD781" s="5" t="n">
        <v>7.95</v>
      </c>
      <c r="CE781" s="5" t="n">
        <v>1.687</v>
      </c>
      <c r="CF781" s="5" t="n">
        <v>94.976</v>
      </c>
      <c r="CG781" s="5" t="n">
        <v>0.15</v>
      </c>
      <c r="CH781" s="5" t="n">
        <v>1</v>
      </c>
      <c r="CI781" s="5" t="n">
        <v>0</v>
      </c>
      <c r="CJ781" s="5" t="n">
        <v>0</v>
      </c>
      <c r="CK781" s="5" t="n">
        <v>0</v>
      </c>
      <c r="CL781" s="5" t="n">
        <v>0</v>
      </c>
      <c r="CM781" s="5" t="n">
        <v>0</v>
      </c>
      <c r="CN781" s="5" t="n">
        <v>0</v>
      </c>
      <c r="CO781" s="5" t="n">
        <v>0</v>
      </c>
      <c r="CP781" s="5" t="n">
        <v>0.952</v>
      </c>
      <c r="CQ781" s="5" t="n">
        <v>1.387</v>
      </c>
      <c r="CR781" s="5" t="n">
        <v>0.004</v>
      </c>
      <c r="CS781" s="5" t="n">
        <v>5.529</v>
      </c>
      <c r="CT781" s="5" t="n">
        <v>3.027</v>
      </c>
      <c r="CU781" s="5" t="n">
        <v>10.168</v>
      </c>
    </row>
    <row r="782">
      <c r="A782" s="5" t="inlineStr">
        <is>
          <t>TZA2021</t>
        </is>
      </c>
      <c r="B782" s="5" t="inlineStr">
        <is>
          <t>TZA</t>
        </is>
      </c>
      <c r="C782" s="5" t="inlineStr">
        <is>
          <t>TZA</t>
        </is>
      </c>
      <c r="D782" s="5" t="inlineStr">
        <is>
          <t>Tanzania</t>
        </is>
      </c>
      <c r="E782" s="5" t="n">
        <v>2021</v>
      </c>
      <c r="F782" s="5" t="n">
        <v>0.18</v>
      </c>
      <c r="G782" s="5" t="n">
        <v>1.77</v>
      </c>
      <c r="H782" s="5" t="n">
        <v>0.572</v>
      </c>
      <c r="I782" s="5" t="n">
        <v>0</v>
      </c>
      <c r="J782" s="5" t="n">
        <v>1.77</v>
      </c>
      <c r="K782" s="5" t="n">
        <v>0</v>
      </c>
      <c r="L782" s="5" t="n">
        <v>1</v>
      </c>
      <c r="M782" s="5" t="n">
        <v>2.913</v>
      </c>
      <c r="N782" s="5" t="n">
        <v>1.715</v>
      </c>
      <c r="O782" s="5" t="n">
        <v>0</v>
      </c>
      <c r="P782" s="5" t="n">
        <v>2.913</v>
      </c>
      <c r="Q782" s="5" t="n">
        <v>0</v>
      </c>
      <c r="R782" s="5" t="n">
        <v>1</v>
      </c>
      <c r="S782" s="5" t="n">
        <v>4.628</v>
      </c>
      <c r="T782" s="5" t="n">
        <v>3.43</v>
      </c>
      <c r="U782" s="5" t="n">
        <v>0</v>
      </c>
      <c r="V782" s="5" t="n">
        <v>5.461</v>
      </c>
      <c r="W782" s="5" t="n">
        <v>0.18</v>
      </c>
      <c r="X782" s="5" t="n">
        <v>1</v>
      </c>
      <c r="Y782" s="5" t="n">
        <v>2.092</v>
      </c>
      <c r="Z782" s="5" t="n">
        <v>0.154</v>
      </c>
      <c r="AA782" s="5" t="n">
        <v>7.294</v>
      </c>
      <c r="AB782" s="5" t="n">
        <v>9.385999999999999</v>
      </c>
      <c r="AC782" s="5" t="n">
        <v>0</v>
      </c>
      <c r="AD782" s="5" t="n">
        <v>1</v>
      </c>
      <c r="AE782" s="5" t="n">
        <v>2.664</v>
      </c>
      <c r="AF782" s="5" t="n">
        <v>0.36</v>
      </c>
      <c r="AG782" s="5" t="n">
        <v>6.722</v>
      </c>
      <c r="AH782" s="5" t="n">
        <v>9.385999999999999</v>
      </c>
      <c r="AI782" s="5" t="n">
        <v>0</v>
      </c>
      <c r="AJ782" s="5" t="n">
        <v>1</v>
      </c>
      <c r="AK782" s="5" t="n">
        <v>6.093</v>
      </c>
      <c r="AL782" s="5" t="n">
        <v>2.264</v>
      </c>
      <c r="AM782" s="5" t="n">
        <v>6.221</v>
      </c>
      <c r="AN782" s="5" t="n">
        <v>14.531</v>
      </c>
      <c r="AO782" s="5" t="n">
        <v>0.18</v>
      </c>
      <c r="AP782" s="5" t="n">
        <v>1</v>
      </c>
      <c r="AQ782" s="5" t="n">
        <v>0.619</v>
      </c>
      <c r="AR782" s="5" t="n">
        <v>0.114</v>
      </c>
      <c r="AS782" s="5" t="n">
        <v>0.359</v>
      </c>
      <c r="AT782" s="5" t="n">
        <v>0.978</v>
      </c>
      <c r="AU782" s="5" t="n">
        <v>0</v>
      </c>
      <c r="AV782" s="5" t="n">
        <v>1</v>
      </c>
      <c r="AW782" s="5" t="n">
        <v>0.599</v>
      </c>
      <c r="AX782" s="5" t="n">
        <v>0.114</v>
      </c>
      <c r="AY782" s="5" t="n">
        <v>0.319</v>
      </c>
      <c r="AZ782" s="5" t="n">
        <v>0.918</v>
      </c>
      <c r="BA782" s="5" t="n">
        <v>0</v>
      </c>
      <c r="BB782" s="5" t="n">
        <v>1</v>
      </c>
      <c r="BC782" s="5" t="n">
        <v>0.439</v>
      </c>
      <c r="BD782" s="5" t="n">
        <v>0.114</v>
      </c>
      <c r="BE782" s="5" t="n">
        <v>0</v>
      </c>
      <c r="BF782" s="5" t="n">
        <v>0.518</v>
      </c>
      <c r="BG782" s="5" t="n">
        <v>0.18</v>
      </c>
      <c r="BH782" s="5" t="n">
        <v>1</v>
      </c>
      <c r="BI782" s="5" t="n">
        <v>0.505</v>
      </c>
      <c r="BJ782" s="5" t="n">
        <v>0.114</v>
      </c>
      <c r="BK782" s="5" t="n">
        <v>0.373</v>
      </c>
      <c r="BL782" s="5" t="n">
        <v>0.877</v>
      </c>
      <c r="BM782" s="5" t="n">
        <v>0</v>
      </c>
      <c r="BN782" s="5" t="n">
        <v>1</v>
      </c>
      <c r="BO782" s="5" t="n">
        <v>0</v>
      </c>
      <c r="BP782" s="5" t="n">
        <v>0.015</v>
      </c>
      <c r="BQ782" s="5" t="n">
        <v>0.068</v>
      </c>
      <c r="BR782" s="5" t="n">
        <v>0</v>
      </c>
      <c r="BS782" s="5" t="n">
        <v>0</v>
      </c>
      <c r="BT782" s="5" t="n">
        <v>0</v>
      </c>
      <c r="BU782" s="5" t="n">
        <v>0.022</v>
      </c>
      <c r="BV782" s="5" t="n">
        <v>0.102</v>
      </c>
      <c r="BW782" s="5" t="n">
        <v>0.18</v>
      </c>
      <c r="BX782" s="5" t="n">
        <v>0</v>
      </c>
      <c r="BY782" s="5" t="n">
        <v>11.787</v>
      </c>
      <c r="BZ782" s="5" t="n">
        <v>0</v>
      </c>
      <c r="CA782" s="5" t="n">
        <v>11.787</v>
      </c>
      <c r="CB782" s="5" t="n">
        <v>0</v>
      </c>
      <c r="CC782" s="5" t="n">
        <v>78.125</v>
      </c>
      <c r="CD782" s="5" t="n">
        <v>7.95</v>
      </c>
      <c r="CE782" s="5" t="n">
        <v>41.185</v>
      </c>
      <c r="CF782" s="5" t="n">
        <v>140.786</v>
      </c>
      <c r="CG782" s="5" t="n">
        <v>0.18</v>
      </c>
      <c r="CH782" s="5" t="n">
        <v>1</v>
      </c>
      <c r="CI782" s="5" t="n">
        <v>0</v>
      </c>
      <c r="CJ782" s="5" t="n">
        <v>0</v>
      </c>
      <c r="CK782" s="5" t="n">
        <v>0</v>
      </c>
      <c r="CL782" s="5" t="n">
        <v>0</v>
      </c>
      <c r="CM782" s="5" t="n">
        <v>0</v>
      </c>
      <c r="CN782" s="5" t="n">
        <v>0</v>
      </c>
      <c r="CO782" s="5" t="n">
        <v>0</v>
      </c>
      <c r="CP782" s="5" t="n">
        <v>1</v>
      </c>
      <c r="CQ782" s="5" t="n">
        <v>1.198</v>
      </c>
      <c r="CR782" s="5" t="n">
        <v>1</v>
      </c>
      <c r="CS782" s="5" t="n">
        <v>1.52</v>
      </c>
      <c r="CT782" s="5" t="n">
        <v>4.753</v>
      </c>
      <c r="CU782" s="5" t="n">
        <v>15.162</v>
      </c>
    </row>
    <row r="783">
      <c r="A783" s="5" t="inlineStr">
        <is>
          <t>TZA2022</t>
        </is>
      </c>
      <c r="B783" s="5" t="inlineStr">
        <is>
          <t>TZA</t>
        </is>
      </c>
      <c r="C783" s="5" t="inlineStr">
        <is>
          <t>TZA</t>
        </is>
      </c>
      <c r="D783" s="5" t="inlineStr">
        <is>
          <t>Tanzania</t>
        </is>
      </c>
      <c r="E783" s="5" t="n">
        <v>2022</v>
      </c>
      <c r="F783" s="5" t="n">
        <v>0.18</v>
      </c>
      <c r="G783" s="5" t="n">
        <v>1.911</v>
      </c>
      <c r="H783" s="5" t="n">
        <v>0.617</v>
      </c>
      <c r="I783" s="5" t="n">
        <v>0</v>
      </c>
      <c r="J783" s="5" t="n">
        <v>1.911</v>
      </c>
      <c r="K783" s="5" t="n">
        <v>0</v>
      </c>
      <c r="L783" s="5" t="n">
        <v>1</v>
      </c>
      <c r="M783" s="5" t="n">
        <v>3.146</v>
      </c>
      <c r="N783" s="5" t="n">
        <v>1.852</v>
      </c>
      <c r="O783" s="5" t="n">
        <v>0</v>
      </c>
      <c r="P783" s="5" t="n">
        <v>3.146</v>
      </c>
      <c r="Q783" s="5" t="n">
        <v>0</v>
      </c>
      <c r="R783" s="5" t="n">
        <v>1</v>
      </c>
      <c r="S783" s="5" t="n">
        <v>4.998</v>
      </c>
      <c r="T783" s="5" t="n">
        <v>3.704</v>
      </c>
      <c r="U783" s="5" t="n">
        <v>0.067</v>
      </c>
      <c r="V783" s="5" t="n">
        <v>5.898</v>
      </c>
      <c r="W783" s="5" t="n">
        <v>0.18</v>
      </c>
      <c r="X783" s="5" t="n">
        <v>1</v>
      </c>
      <c r="Y783" s="5" t="n">
        <v>2.259</v>
      </c>
      <c r="Z783" s="5" t="n">
        <v>0.166</v>
      </c>
      <c r="AA783" s="5" t="n">
        <v>13.738</v>
      </c>
      <c r="AB783" s="5" t="n">
        <v>15.997</v>
      </c>
      <c r="AC783" s="5" t="n">
        <v>0</v>
      </c>
      <c r="AD783" s="5" t="n">
        <v>1</v>
      </c>
      <c r="AE783" s="5" t="n">
        <v>2.876</v>
      </c>
      <c r="AF783" s="5" t="n">
        <v>0.389</v>
      </c>
      <c r="AG783" s="5" t="n">
        <v>13.121</v>
      </c>
      <c r="AH783" s="5" t="n">
        <v>15.997</v>
      </c>
      <c r="AI783" s="5" t="n">
        <v>0</v>
      </c>
      <c r="AJ783" s="5" t="n">
        <v>1</v>
      </c>
      <c r="AK783" s="5" t="n">
        <v>6.581</v>
      </c>
      <c r="AL783" s="5" t="n">
        <v>2.445</v>
      </c>
      <c r="AM783" s="5" t="n">
        <v>11.688</v>
      </c>
      <c r="AN783" s="5" t="n">
        <v>21.557</v>
      </c>
      <c r="AO783" s="5" t="n">
        <v>0.18</v>
      </c>
      <c r="AP783" s="5" t="n">
        <v>1</v>
      </c>
      <c r="AQ783" s="5" t="n">
        <v>0.861</v>
      </c>
      <c r="AR783" s="5" t="n">
        <v>0.123</v>
      </c>
      <c r="AS783" s="5" t="n">
        <v>0.267</v>
      </c>
      <c r="AT783" s="5" t="n">
        <v>1.128</v>
      </c>
      <c r="AU783" s="5" t="n">
        <v>0</v>
      </c>
      <c r="AV783" s="5" t="n">
        <v>1</v>
      </c>
      <c r="AW783" s="5" t="n">
        <v>0.986</v>
      </c>
      <c r="AX783" s="5" t="n">
        <v>0.123</v>
      </c>
      <c r="AY783" s="5" t="n">
        <v>0.091</v>
      </c>
      <c r="AZ783" s="5" t="n">
        <v>1.077</v>
      </c>
      <c r="BA783" s="5" t="n">
        <v>0</v>
      </c>
      <c r="BB783" s="5" t="n">
        <v>1</v>
      </c>
      <c r="BC783" s="5" t="n">
        <v>0.598</v>
      </c>
      <c r="BD783" s="5" t="n">
        <v>0.123</v>
      </c>
      <c r="BE783" s="5" t="n">
        <v>0.008</v>
      </c>
      <c r="BF783" s="5" t="n">
        <v>0.705</v>
      </c>
      <c r="BG783" s="5" t="n">
        <v>0.18</v>
      </c>
      <c r="BH783" s="5" t="n">
        <v>1</v>
      </c>
      <c r="BI783" s="5" t="n">
        <v>0.612</v>
      </c>
      <c r="BJ783" s="5" t="n">
        <v>0.123</v>
      </c>
      <c r="BK783" s="5" t="n">
        <v>0.438</v>
      </c>
      <c r="BL783" s="5" t="n">
        <v>1.05</v>
      </c>
      <c r="BM783" s="5" t="n">
        <v>0</v>
      </c>
      <c r="BN783" s="5" t="n">
        <v>1</v>
      </c>
      <c r="BO783" s="5" t="n">
        <v>0</v>
      </c>
      <c r="BP783" s="5" t="n">
        <v>0.015</v>
      </c>
      <c r="BQ783" s="5" t="n">
        <v>0.068</v>
      </c>
      <c r="BR783" s="5" t="n">
        <v>0</v>
      </c>
      <c r="BS783" s="5" t="n">
        <v>0</v>
      </c>
      <c r="BT783" s="5" t="n">
        <v>0</v>
      </c>
      <c r="BU783" s="5" t="n">
        <v>0.022</v>
      </c>
      <c r="BV783" s="5" t="n">
        <v>0.102</v>
      </c>
      <c r="BW783" s="5" t="n">
        <v>0.18</v>
      </c>
      <c r="BX783" s="5" t="n">
        <v>0</v>
      </c>
      <c r="BY783" s="5" t="n">
        <v>12.729</v>
      </c>
      <c r="BZ783" s="5" t="n">
        <v>0</v>
      </c>
      <c r="CA783" s="5" t="n">
        <v>12.729</v>
      </c>
      <c r="CB783" s="5" t="n">
        <v>0</v>
      </c>
      <c r="CC783" s="5" t="n">
        <v>97.90000000000001</v>
      </c>
      <c r="CD783" s="5" t="n">
        <v>7.95</v>
      </c>
      <c r="CE783" s="5" t="n">
        <v>75.864</v>
      </c>
      <c r="CF783" s="5" t="n">
        <v>205.042</v>
      </c>
      <c r="CG783" s="5" t="n">
        <v>0.18</v>
      </c>
      <c r="CH783" s="5" t="n">
        <v>1</v>
      </c>
      <c r="CI783" s="5" t="n">
        <v>0</v>
      </c>
      <c r="CJ783" s="5" t="n">
        <v>0</v>
      </c>
      <c r="CK783" s="5" t="n">
        <v>0</v>
      </c>
      <c r="CL783" s="5" t="n">
        <v>0</v>
      </c>
      <c r="CM783" s="5" t="n">
        <v>0</v>
      </c>
      <c r="CN783" s="5" t="n">
        <v>0</v>
      </c>
      <c r="CO783" s="5" t="n">
        <v>0</v>
      </c>
      <c r="CP783" s="5" t="n">
        <v>1</v>
      </c>
      <c r="CQ783" s="5" t="n">
        <v>1.294</v>
      </c>
      <c r="CR783" s="5" t="n">
        <v>1</v>
      </c>
      <c r="CS783" s="5" t="n">
        <v>1.642</v>
      </c>
      <c r="CT783" s="5" t="n">
        <v>10.485</v>
      </c>
      <c r="CU783" s="5" t="n">
        <v>31.326</v>
      </c>
    </row>
    <row r="784">
      <c r="A784" s="5" t="inlineStr">
        <is>
          <t>TZA2023</t>
        </is>
      </c>
      <c r="B784" s="5" t="inlineStr">
        <is>
          <t>TZA</t>
        </is>
      </c>
      <c r="C784" s="5" t="inlineStr">
        <is>
          <t>TZA</t>
        </is>
      </c>
      <c r="D784" s="5" t="inlineStr">
        <is>
          <t>Tanzania</t>
        </is>
      </c>
      <c r="E784" s="5" t="n">
        <v>2023</v>
      </c>
      <c r="F784" s="5" t="n">
        <v>0.18</v>
      </c>
      <c r="G784" s="5" t="n">
        <v>1.99</v>
      </c>
      <c r="H784" s="5" t="n">
        <v>0.643</v>
      </c>
      <c r="I784" s="5" t="n">
        <v>0</v>
      </c>
      <c r="J784" s="5" t="n">
        <v>1.99</v>
      </c>
      <c r="K784" s="5" t="n">
        <v>0</v>
      </c>
      <c r="L784" s="5" t="n">
        <v>1</v>
      </c>
      <c r="M784" s="5" t="n">
        <v>3.276</v>
      </c>
      <c r="N784" s="5" t="n">
        <v>1.928</v>
      </c>
      <c r="O784" s="5" t="n">
        <v>0</v>
      </c>
      <c r="P784" s="5" t="n">
        <v>3.276</v>
      </c>
      <c r="Q784" s="5" t="n">
        <v>0</v>
      </c>
      <c r="R784" s="5" t="n">
        <v>1</v>
      </c>
      <c r="S784" s="5" t="n">
        <v>5.205</v>
      </c>
      <c r="T784" s="5" t="n">
        <v>3.857</v>
      </c>
      <c r="U784" s="5" t="n">
        <v>0.104</v>
      </c>
      <c r="V784" s="5" t="n">
        <v>6.141</v>
      </c>
      <c r="W784" s="5" t="n">
        <v>0.18</v>
      </c>
      <c r="X784" s="5" t="n">
        <v>1</v>
      </c>
      <c r="Y784" s="5" t="n">
        <v>2.352</v>
      </c>
      <c r="Z784" s="5" t="n">
        <v>0.173</v>
      </c>
      <c r="AA784" s="5" t="n">
        <v>2.122</v>
      </c>
      <c r="AB784" s="5" t="n">
        <v>4.474</v>
      </c>
      <c r="AC784" s="5" t="n">
        <v>0</v>
      </c>
      <c r="AD784" s="5" t="n">
        <v>1</v>
      </c>
      <c r="AE784" s="5" t="n">
        <v>2.995</v>
      </c>
      <c r="AF784" s="5" t="n">
        <v>0.405</v>
      </c>
      <c r="AG784" s="5" t="n">
        <v>4.815</v>
      </c>
      <c r="AH784" s="5" t="n">
        <v>7.81</v>
      </c>
      <c r="AI784" s="5" t="n">
        <v>0</v>
      </c>
      <c r="AJ784" s="5" t="n">
        <v>1</v>
      </c>
      <c r="AK784" s="5" t="n">
        <v>6.852</v>
      </c>
      <c r="AL784" s="5" t="n">
        <v>2.546</v>
      </c>
      <c r="AM784" s="5" t="n">
        <v>4.256</v>
      </c>
      <c r="AN784" s="5" t="n">
        <v>13.107</v>
      </c>
      <c r="AO784" s="5" t="n">
        <v>0.18</v>
      </c>
      <c r="AP784" s="5" t="n">
        <v>1</v>
      </c>
      <c r="AQ784" s="5" t="n">
        <v>0.76</v>
      </c>
      <c r="AR784" s="5" t="n">
        <v>0.129</v>
      </c>
      <c r="AS784" s="5" t="n">
        <v>0.503</v>
      </c>
      <c r="AT784" s="5" t="n">
        <v>1.264</v>
      </c>
      <c r="AU784" s="5" t="n">
        <v>0</v>
      </c>
      <c r="AV784" s="5" t="n">
        <v>1</v>
      </c>
      <c r="AW784" s="5" t="n">
        <v>0.8110000000000001</v>
      </c>
      <c r="AX784" s="5" t="n">
        <v>0.129</v>
      </c>
      <c r="AY784" s="5" t="n">
        <v>0.531</v>
      </c>
      <c r="AZ784" s="5" t="n">
        <v>1.342</v>
      </c>
      <c r="BA784" s="5" t="n">
        <v>0</v>
      </c>
      <c r="BB784" s="5" t="n">
        <v>1</v>
      </c>
      <c r="BC784" s="5" t="n">
        <v>0.535</v>
      </c>
      <c r="BD784" s="5" t="n">
        <v>0.129</v>
      </c>
      <c r="BE784" s="5" t="n">
        <v>0.011</v>
      </c>
      <c r="BF784" s="5" t="n">
        <v>0.631</v>
      </c>
      <c r="BG784" s="5" t="n">
        <v>0.18</v>
      </c>
      <c r="BH784" s="5" t="n">
        <v>1</v>
      </c>
      <c r="BI784" s="5" t="n">
        <v>0.579</v>
      </c>
      <c r="BJ784" s="5" t="n">
        <v>0.129</v>
      </c>
      <c r="BK784" s="5" t="n">
        <v>0.754</v>
      </c>
      <c r="BL784" s="5" t="n">
        <v>1.334</v>
      </c>
      <c r="BM784" s="5" t="n">
        <v>0</v>
      </c>
      <c r="BN784" s="5" t="n">
        <v>1</v>
      </c>
      <c r="BO784" s="5" t="n">
        <v>0</v>
      </c>
      <c r="BP784" s="5" t="n">
        <v>0.014</v>
      </c>
      <c r="BQ784" s="5" t="n">
        <v>0.065</v>
      </c>
      <c r="BR784" s="5" t="n">
        <v>0</v>
      </c>
      <c r="BS784" s="5" t="n">
        <v>0</v>
      </c>
      <c r="BT784" s="5" t="n">
        <v>0</v>
      </c>
      <c r="BU784" s="5" t="n">
        <v>0.022</v>
      </c>
      <c r="BV784" s="5" t="n">
        <v>0.098</v>
      </c>
      <c r="BW784" s="5" t="n">
        <v>0.18</v>
      </c>
      <c r="BX784" s="5" t="n">
        <v>0</v>
      </c>
      <c r="BY784" s="5" t="n">
        <v>13.254</v>
      </c>
      <c r="BZ784" s="5" t="n">
        <v>0</v>
      </c>
      <c r="CA784" s="5" t="n">
        <v>13.254</v>
      </c>
      <c r="CB784" s="5" t="n">
        <v>0</v>
      </c>
      <c r="CC784" s="5" t="n">
        <v>83.248</v>
      </c>
      <c r="CD784" s="5" t="n">
        <v>7.95</v>
      </c>
      <c r="CE784" s="5" t="n">
        <v>85.849</v>
      </c>
      <c r="CF784" s="5" t="n">
        <v>199.534</v>
      </c>
      <c r="CG784" s="5" t="n">
        <v>0.18</v>
      </c>
      <c r="CH784" s="5" t="n">
        <v>1</v>
      </c>
      <c r="CI784" s="5" t="n">
        <v>0</v>
      </c>
      <c r="CJ784" s="5" t="n">
        <v>0</v>
      </c>
      <c r="CK784" s="5" t="n">
        <v>0</v>
      </c>
      <c r="CL784" s="5" t="n">
        <v>0</v>
      </c>
      <c r="CM784" s="5" t="n">
        <v>0</v>
      </c>
      <c r="CN784" s="5" t="n">
        <v>0</v>
      </c>
      <c r="CO784" s="5" t="n">
        <v>0</v>
      </c>
      <c r="CP784" s="5" t="n">
        <v>1</v>
      </c>
      <c r="CQ784" s="5" t="n">
        <v>1.348</v>
      </c>
      <c r="CR784" s="5" t="n">
        <v>1</v>
      </c>
      <c r="CS784" s="5" t="n">
        <v>1.71</v>
      </c>
      <c r="CT784" s="5" t="n">
        <v>4.861</v>
      </c>
      <c r="CU784" s="5" t="n">
        <v>11.622</v>
      </c>
    </row>
    <row r="785">
      <c r="A785" s="5" t="inlineStr">
        <is>
          <t>TZA2024</t>
        </is>
      </c>
      <c r="B785" s="5" t="inlineStr">
        <is>
          <t>TZA</t>
        </is>
      </c>
      <c r="C785" s="5" t="inlineStr">
        <is>
          <t>TZA</t>
        </is>
      </c>
      <c r="D785" s="5" t="inlineStr">
        <is>
          <t>Tanzania</t>
        </is>
      </c>
      <c r="E785" s="5" t="n">
        <v>2024</v>
      </c>
      <c r="F785" s="5" t="n">
        <v>0.18</v>
      </c>
      <c r="G785" s="5" t="n">
        <v>2.049</v>
      </c>
      <c r="H785" s="5" t="n">
        <v>0.662</v>
      </c>
      <c r="I785" s="5" t="n">
        <v>0</v>
      </c>
      <c r="J785" s="5" t="n">
        <v>2.049</v>
      </c>
      <c r="K785" s="5" t="n">
        <v>0</v>
      </c>
      <c r="L785" s="5" t="n">
        <v>1</v>
      </c>
      <c r="M785" s="5" t="n">
        <v>3.373</v>
      </c>
      <c r="N785" s="5" t="n">
        <v>1.985</v>
      </c>
      <c r="O785" s="5" t="n">
        <v>0</v>
      </c>
      <c r="P785" s="5" t="n">
        <v>3.373</v>
      </c>
      <c r="Q785" s="5" t="n">
        <v>0</v>
      </c>
      <c r="R785" s="5" t="n">
        <v>1</v>
      </c>
      <c r="S785" s="5" t="n">
        <v>5.358</v>
      </c>
      <c r="T785" s="5" t="n">
        <v>3.971</v>
      </c>
      <c r="U785" s="5" t="n">
        <v>0.131</v>
      </c>
      <c r="V785" s="5" t="n">
        <v>6.323</v>
      </c>
      <c r="W785" s="5" t="n">
        <v>0.18</v>
      </c>
      <c r="X785" s="5" t="n">
        <v>1</v>
      </c>
      <c r="Y785" s="5" t="n">
        <v>2.422</v>
      </c>
      <c r="Z785" s="5" t="n">
        <v>0.178</v>
      </c>
      <c r="AA785" s="5" t="n">
        <v>2.184</v>
      </c>
      <c r="AB785" s="5" t="n">
        <v>4.606</v>
      </c>
      <c r="AC785" s="5" t="n">
        <v>0</v>
      </c>
      <c r="AD785" s="5" t="n">
        <v>1</v>
      </c>
      <c r="AE785" s="5" t="n">
        <v>3.084</v>
      </c>
      <c r="AF785" s="5" t="n">
        <v>0.417</v>
      </c>
      <c r="AG785" s="5" t="n">
        <v>4.957</v>
      </c>
      <c r="AH785" s="5" t="n">
        <v>8.041</v>
      </c>
      <c r="AI785" s="5" t="n">
        <v>0</v>
      </c>
      <c r="AJ785" s="5" t="n">
        <v>1</v>
      </c>
      <c r="AK785" s="5" t="n">
        <v>7.054</v>
      </c>
      <c r="AL785" s="5" t="n">
        <v>2.621</v>
      </c>
      <c r="AM785" s="5" t="n">
        <v>4.662</v>
      </c>
      <c r="AN785" s="5" t="n">
        <v>13.494</v>
      </c>
      <c r="AO785" s="5" t="n">
        <v>0.18</v>
      </c>
      <c r="AP785" s="5" t="n">
        <v>1</v>
      </c>
      <c r="AQ785" s="5" t="n">
        <v>0.724</v>
      </c>
      <c r="AR785" s="5" t="n">
        <v>0.132</v>
      </c>
      <c r="AS785" s="5" t="n">
        <v>0.494</v>
      </c>
      <c r="AT785" s="5" t="n">
        <v>1.219</v>
      </c>
      <c r="AU785" s="5" t="n">
        <v>0</v>
      </c>
      <c r="AV785" s="5" t="n">
        <v>1</v>
      </c>
      <c r="AW785" s="5" t="n">
        <v>0.75</v>
      </c>
      <c r="AX785" s="5" t="n">
        <v>0.132</v>
      </c>
      <c r="AY785" s="5" t="n">
        <v>0.454</v>
      </c>
      <c r="AZ785" s="5" t="n">
        <v>1.204</v>
      </c>
      <c r="BA785" s="5" t="n">
        <v>0</v>
      </c>
      <c r="BB785" s="5" t="n">
        <v>1</v>
      </c>
      <c r="BC785" s="5" t="n">
        <v>0.513</v>
      </c>
      <c r="BD785" s="5" t="n">
        <v>0.132</v>
      </c>
      <c r="BE785" s="5" t="n">
        <v>0.013</v>
      </c>
      <c r="BF785" s="5" t="n">
        <v>0.605</v>
      </c>
      <c r="BG785" s="5" t="n">
        <v>0.18</v>
      </c>
      <c r="BH785" s="5" t="n">
        <v>1</v>
      </c>
      <c r="BI785" s="5" t="n">
        <v>0.591</v>
      </c>
      <c r="BJ785" s="5" t="n">
        <v>0.132</v>
      </c>
      <c r="BK785" s="5" t="n">
        <v>0.575</v>
      </c>
      <c r="BL785" s="5" t="n">
        <v>1.166</v>
      </c>
      <c r="BM785" s="5" t="n">
        <v>0</v>
      </c>
      <c r="BN785" s="5" t="n">
        <v>1</v>
      </c>
      <c r="BO785" s="5" t="n">
        <v>0</v>
      </c>
      <c r="BP785" s="5" t="n">
        <v>0.013</v>
      </c>
      <c r="BQ785" s="5" t="n">
        <v>0.06</v>
      </c>
      <c r="BR785" s="5" t="n">
        <v>0</v>
      </c>
      <c r="BS785" s="5" t="n">
        <v>0</v>
      </c>
      <c r="BT785" s="5" t="n">
        <v>0</v>
      </c>
      <c r="BU785" s="5" t="n">
        <v>0.02</v>
      </c>
      <c r="BV785" s="5" t="n">
        <v>0.09</v>
      </c>
      <c r="BW785" s="5" t="n">
        <v>0.18</v>
      </c>
      <c r="BX785" s="5" t="n">
        <v>0</v>
      </c>
      <c r="BY785" s="5" t="n">
        <v>13.646</v>
      </c>
      <c r="BZ785" s="5" t="n">
        <v>0</v>
      </c>
      <c r="CA785" s="5" t="n">
        <v>13.646</v>
      </c>
      <c r="CB785" s="5" t="n">
        <v>0</v>
      </c>
      <c r="CC785" s="5" t="n">
        <v>82.58799999999999</v>
      </c>
      <c r="CD785" s="5" t="n">
        <v>7.95</v>
      </c>
      <c r="CE785" s="5" t="n">
        <v>79.34099999999999</v>
      </c>
      <c r="CF785" s="5" t="n">
        <v>191.076</v>
      </c>
      <c r="CG785" s="5" t="n">
        <v>0.18</v>
      </c>
      <c r="CH785" s="5" t="n">
        <v>1</v>
      </c>
      <c r="CI785" s="5" t="n">
        <v>0</v>
      </c>
      <c r="CJ785" s="5" t="n">
        <v>0</v>
      </c>
      <c r="CK785" s="5" t="n">
        <v>0</v>
      </c>
      <c r="CL785" s="5" t="n">
        <v>0</v>
      </c>
      <c r="CM785" s="5" t="n">
        <v>0</v>
      </c>
      <c r="CN785" s="5" t="n">
        <v>0</v>
      </c>
      <c r="CO785" s="5" t="n">
        <v>0</v>
      </c>
      <c r="CP785" s="5" t="n">
        <v>1</v>
      </c>
      <c r="CQ785" s="5" t="n">
        <v>1.387</v>
      </c>
      <c r="CR785" s="5" t="n">
        <v>1</v>
      </c>
      <c r="CS785" s="5" t="n">
        <v>1.76</v>
      </c>
      <c r="CT785" s="5" t="n">
        <v>4.251</v>
      </c>
      <c r="CU785" s="5" t="n">
        <v>10.168</v>
      </c>
    </row>
    <row r="786">
      <c r="A786" s="5" t="inlineStr">
        <is>
          <t>THA2021</t>
        </is>
      </c>
      <c r="B786" s="5" t="inlineStr">
        <is>
          <t>THA</t>
        </is>
      </c>
      <c r="C786" s="5" t="inlineStr">
        <is>
          <t>THA</t>
        </is>
      </c>
      <c r="D786" s="5" t="inlineStr">
        <is>
          <t>Thailand</t>
        </is>
      </c>
      <c r="E786" s="5" t="n">
        <v>2021</v>
      </c>
      <c r="F786" s="5" t="n">
        <v>0.07000000000000001</v>
      </c>
      <c r="G786" s="5" t="n">
        <v>6.669</v>
      </c>
      <c r="H786" s="5" t="n">
        <v>1.143</v>
      </c>
      <c r="I786" s="5" t="n">
        <v>-0.86</v>
      </c>
      <c r="J786" s="5" t="n">
        <v>5.809</v>
      </c>
      <c r="K786" s="5" t="n">
        <v>0</v>
      </c>
      <c r="L786" s="5" t="n">
        <v>1</v>
      </c>
      <c r="M786" s="5" t="n">
        <v>7.964</v>
      </c>
      <c r="N786" s="5" t="n">
        <v>3.43</v>
      </c>
      <c r="O786" s="5" t="n">
        <v>-1.86</v>
      </c>
      <c r="P786" s="5" t="n">
        <v>6.104</v>
      </c>
      <c r="Q786" s="5" t="n">
        <v>0</v>
      </c>
      <c r="R786" s="5" t="n">
        <v>1</v>
      </c>
      <c r="S786" s="5" t="n">
        <v>10.464</v>
      </c>
      <c r="T786" s="5" t="n">
        <v>6.86</v>
      </c>
      <c r="U786" s="5" t="n">
        <v>-1.86</v>
      </c>
      <c r="V786" s="5" t="n">
        <v>9.206</v>
      </c>
      <c r="W786" s="5" t="n">
        <v>0.07000000000000001</v>
      </c>
      <c r="X786" s="5" t="n">
        <v>1</v>
      </c>
      <c r="Y786" s="5" t="n">
        <v>10.907</v>
      </c>
      <c r="Z786" s="5" t="n">
        <v>0.728</v>
      </c>
      <c r="AA786" s="5" t="n">
        <v>0</v>
      </c>
      <c r="AB786" s="5" t="n">
        <v>10.907</v>
      </c>
      <c r="AC786" s="5" t="n">
        <v>0</v>
      </c>
      <c r="AD786" s="5" t="n">
        <v>1</v>
      </c>
      <c r="AE786" s="5" t="n">
        <v>11.676</v>
      </c>
      <c r="AF786" s="5" t="n">
        <v>1.449</v>
      </c>
      <c r="AG786" s="5" t="n">
        <v>0</v>
      </c>
      <c r="AH786" s="5" t="n">
        <v>11.676</v>
      </c>
      <c r="AI786" s="5" t="n">
        <v>0</v>
      </c>
      <c r="AJ786" s="5" t="n">
        <v>1</v>
      </c>
      <c r="AK786" s="5" t="n">
        <v>14.754</v>
      </c>
      <c r="AL786" s="5" t="n">
        <v>7.241</v>
      </c>
      <c r="AM786" s="5" t="n">
        <v>-6.208</v>
      </c>
      <c r="AN786" s="5" t="n">
        <v>9.144</v>
      </c>
      <c r="AO786" s="5" t="n">
        <v>0</v>
      </c>
      <c r="AP786" s="5" t="n">
        <v>0</v>
      </c>
      <c r="AQ786" s="5" t="n">
        <v>0.621</v>
      </c>
      <c r="AR786" s="5" t="n">
        <v>0.114</v>
      </c>
      <c r="AS786" s="5" t="n">
        <v>0.21</v>
      </c>
      <c r="AT786" s="5" t="n">
        <v>0.889</v>
      </c>
      <c r="AU786" s="5" t="n">
        <v>0.07000000000000001</v>
      </c>
      <c r="AV786" s="5" t="n">
        <v>1</v>
      </c>
      <c r="AW786" s="5" t="n">
        <v>0.593</v>
      </c>
      <c r="AX786" s="5" t="n">
        <v>0.114</v>
      </c>
      <c r="AY786" s="5" t="n">
        <v>0.213</v>
      </c>
      <c r="AZ786" s="5" t="n">
        <v>0.862</v>
      </c>
      <c r="BA786" s="5" t="n">
        <v>0.07000000000000001</v>
      </c>
      <c r="BB786" s="5" t="n">
        <v>1</v>
      </c>
      <c r="BC786" s="5" t="n">
        <v>0.421</v>
      </c>
      <c r="BD786" s="5" t="n">
        <v>0.109</v>
      </c>
      <c r="BE786" s="5" t="n">
        <v>-0.123</v>
      </c>
      <c r="BF786" s="5" t="n">
        <v>0.319</v>
      </c>
      <c r="BG786" s="5" t="n">
        <v>0</v>
      </c>
      <c r="BH786" s="5" t="n">
        <v>1</v>
      </c>
      <c r="BI786" s="5" t="n">
        <v>0.5600000000000001</v>
      </c>
      <c r="BJ786" s="5" t="n">
        <v>0.114</v>
      </c>
      <c r="BK786" s="5" t="n">
        <v>-0.109</v>
      </c>
      <c r="BL786" s="5" t="n">
        <v>0.482</v>
      </c>
      <c r="BM786" s="5" t="n">
        <v>0.07000000000000001</v>
      </c>
      <c r="BN786" s="5" t="n">
        <v>1</v>
      </c>
      <c r="BO786" s="5" t="n">
        <v>0</v>
      </c>
      <c r="BP786" s="5" t="n">
        <v>0</v>
      </c>
      <c r="BQ786" s="5" t="n">
        <v>0.094</v>
      </c>
      <c r="BR786" s="5" t="n">
        <v>0</v>
      </c>
      <c r="BS786" s="5" t="n">
        <v>1</v>
      </c>
      <c r="BT786" s="5" t="n">
        <v>0</v>
      </c>
      <c r="BU786" s="5" t="n">
        <v>0</v>
      </c>
      <c r="BV786" s="5" t="n">
        <v>0.118</v>
      </c>
      <c r="BW786" s="5" t="n">
        <v>0.07000000000000001</v>
      </c>
      <c r="BX786" s="5" t="n">
        <v>0.833</v>
      </c>
      <c r="BY786" s="5" t="n">
        <v>11.787</v>
      </c>
      <c r="BZ786" s="5" t="n">
        <v>0</v>
      </c>
      <c r="CA786" s="5" t="n">
        <v>11.787</v>
      </c>
      <c r="CB786" s="5" t="n">
        <v>0</v>
      </c>
      <c r="CC786" s="5" t="n">
        <v>81.69499999999999</v>
      </c>
      <c r="CD786" s="5" t="n">
        <v>7.95</v>
      </c>
      <c r="CE786" s="5" t="n">
        <v>37.903</v>
      </c>
      <c r="CF786" s="5" t="n">
        <v>127.971</v>
      </c>
      <c r="CG786" s="5" t="n">
        <v>0.07000000000000001</v>
      </c>
      <c r="CH786" s="5" t="n">
        <v>1</v>
      </c>
      <c r="CI786" s="5" t="n">
        <v>0</v>
      </c>
      <c r="CJ786" s="5" t="n">
        <v>0</v>
      </c>
      <c r="CK786" s="5" t="n">
        <v>0</v>
      </c>
      <c r="CL786" s="5" t="n">
        <v>0</v>
      </c>
      <c r="CM786" s="5" t="n">
        <v>0</v>
      </c>
      <c r="CN786" s="5" t="n">
        <v>0</v>
      </c>
      <c r="CO786" s="5" t="n">
        <v>0</v>
      </c>
      <c r="CP786" s="5" t="n">
        <v>0</v>
      </c>
      <c r="CQ786" s="5" t="n">
        <v>1.198</v>
      </c>
      <c r="CR786" s="5" t="n">
        <v>0.654</v>
      </c>
      <c r="CS786" s="5" t="n">
        <v>7.139</v>
      </c>
      <c r="CT786" s="5" t="n">
        <v>3.604</v>
      </c>
      <c r="CU786" s="5" t="n">
        <v>20.842</v>
      </c>
    </row>
    <row r="787">
      <c r="A787" s="5" t="inlineStr">
        <is>
          <t>THA2022</t>
        </is>
      </c>
      <c r="B787" s="5" t="inlineStr">
        <is>
          <t>THA</t>
        </is>
      </c>
      <c r="C787" s="5" t="inlineStr">
        <is>
          <t>THA</t>
        </is>
      </c>
      <c r="D787" s="5" t="inlineStr">
        <is>
          <t>Thailand</t>
        </is>
      </c>
      <c r="E787" s="5" t="n">
        <v>2022</v>
      </c>
      <c r="F787" s="5" t="n">
        <v>0.07000000000000001</v>
      </c>
      <c r="G787" s="5" t="n">
        <v>9.582000000000001</v>
      </c>
      <c r="H787" s="5" t="n">
        <v>1.12</v>
      </c>
      <c r="I787" s="5" t="n">
        <v>-0.6889999999999999</v>
      </c>
      <c r="J787" s="5" t="n">
        <v>8.893000000000001</v>
      </c>
      <c r="K787" s="5" t="n">
        <v>0</v>
      </c>
      <c r="L787" s="5" t="n">
        <v>1</v>
      </c>
      <c r="M787" s="5" t="n">
        <v>8.545999999999999</v>
      </c>
      <c r="N787" s="5" t="n">
        <v>3.359</v>
      </c>
      <c r="O787" s="5" t="n">
        <v>-1.769</v>
      </c>
      <c r="P787" s="5" t="n">
        <v>6.777</v>
      </c>
      <c r="Q787" s="5" t="n">
        <v>0</v>
      </c>
      <c r="R787" s="5" t="n">
        <v>1</v>
      </c>
      <c r="S787" s="5" t="n">
        <v>13.105</v>
      </c>
      <c r="T787" s="5" t="n">
        <v>6.718</v>
      </c>
      <c r="U787" s="5" t="n">
        <v>-1.71</v>
      </c>
      <c r="V787" s="5" t="n">
        <v>12.13</v>
      </c>
      <c r="W787" s="5" t="n">
        <v>0.07000000000000001</v>
      </c>
      <c r="X787" s="5" t="n">
        <v>1</v>
      </c>
      <c r="Y787" s="5" t="n">
        <v>17.559</v>
      </c>
      <c r="Z787" s="5" t="n">
        <v>1.172</v>
      </c>
      <c r="AA787" s="5" t="n">
        <v>-3.802</v>
      </c>
      <c r="AB787" s="5" t="n">
        <v>13.757</v>
      </c>
      <c r="AC787" s="5" t="n">
        <v>0</v>
      </c>
      <c r="AD787" s="5" t="n">
        <v>1</v>
      </c>
      <c r="AE787" s="5" t="n">
        <v>18.419</v>
      </c>
      <c r="AF787" s="5" t="n">
        <v>2.286</v>
      </c>
      <c r="AG787" s="5" t="n">
        <v>-3.802</v>
      </c>
      <c r="AH787" s="5" t="n">
        <v>14.617</v>
      </c>
      <c r="AI787" s="5" t="n">
        <v>0</v>
      </c>
      <c r="AJ787" s="5" t="n">
        <v>1</v>
      </c>
      <c r="AK787" s="5" t="n">
        <v>21.86</v>
      </c>
      <c r="AL787" s="5" t="n">
        <v>10.439</v>
      </c>
      <c r="AM787" s="5" t="n">
        <v>-13.276</v>
      </c>
      <c r="AN787" s="5" t="n">
        <v>9.185</v>
      </c>
      <c r="AO787" s="5" t="n">
        <v>0</v>
      </c>
      <c r="AP787" s="5" t="n">
        <v>0</v>
      </c>
      <c r="AQ787" s="5" t="n">
        <v>0.847</v>
      </c>
      <c r="AR787" s="5" t="n">
        <v>0.123</v>
      </c>
      <c r="AS787" s="5" t="n">
        <v>0.156</v>
      </c>
      <c r="AT787" s="5" t="n">
        <v>1.073</v>
      </c>
      <c r="AU787" s="5" t="n">
        <v>0.07000000000000001</v>
      </c>
      <c r="AV787" s="5" t="n">
        <v>1</v>
      </c>
      <c r="AW787" s="5" t="n">
        <v>0.947</v>
      </c>
      <c r="AX787" s="5" t="n">
        <v>0.123</v>
      </c>
      <c r="AY787" s="5" t="n">
        <v>-0.034</v>
      </c>
      <c r="AZ787" s="5" t="n">
        <v>0.977</v>
      </c>
      <c r="BA787" s="5" t="n">
        <v>0.07000000000000001</v>
      </c>
      <c r="BB787" s="5" t="n">
        <v>1</v>
      </c>
      <c r="BC787" s="5" t="n">
        <v>0.473</v>
      </c>
      <c r="BD787" s="5" t="n">
        <v>0.098</v>
      </c>
      <c r="BE787" s="5" t="n">
        <v>-0.155</v>
      </c>
      <c r="BF787" s="5" t="n">
        <v>0.341</v>
      </c>
      <c r="BG787" s="5" t="n">
        <v>0</v>
      </c>
      <c r="BH787" s="5" t="n">
        <v>1</v>
      </c>
      <c r="BI787" s="5" t="n">
        <v>0.6889999999999999</v>
      </c>
      <c r="BJ787" s="5" t="n">
        <v>0.123</v>
      </c>
      <c r="BK787" s="5" t="n">
        <v>0.066</v>
      </c>
      <c r="BL787" s="5" t="n">
        <v>0.8080000000000001</v>
      </c>
      <c r="BM787" s="5" t="n">
        <v>0.07000000000000001</v>
      </c>
      <c r="BN787" s="5" t="n">
        <v>1</v>
      </c>
      <c r="BO787" s="5" t="n">
        <v>0</v>
      </c>
      <c r="BP787" s="5" t="n">
        <v>-0.034</v>
      </c>
      <c r="BQ787" s="5" t="n">
        <v>0.099</v>
      </c>
      <c r="BR787" s="5" t="n">
        <v>0</v>
      </c>
      <c r="BS787" s="5" t="n">
        <v>1</v>
      </c>
      <c r="BT787" s="5" t="n">
        <v>0</v>
      </c>
      <c r="BU787" s="5" t="n">
        <v>-0.034</v>
      </c>
      <c r="BV787" s="5" t="n">
        <v>0.121</v>
      </c>
      <c r="BW787" s="5" t="n">
        <v>0.07000000000000001</v>
      </c>
      <c r="BX787" s="5" t="n">
        <v>0.833</v>
      </c>
      <c r="BY787" s="5" t="n">
        <v>12.729</v>
      </c>
      <c r="BZ787" s="5" t="n">
        <v>0</v>
      </c>
      <c r="CA787" s="5" t="n">
        <v>12.729</v>
      </c>
      <c r="CB787" s="5" t="n">
        <v>0</v>
      </c>
      <c r="CC787" s="5" t="n">
        <v>102.477</v>
      </c>
      <c r="CD787" s="5" t="n">
        <v>7.95</v>
      </c>
      <c r="CE787" s="5" t="n">
        <v>37.759</v>
      </c>
      <c r="CF787" s="5" t="n">
        <v>149.279</v>
      </c>
      <c r="CG787" s="5" t="n">
        <v>0.07000000000000001</v>
      </c>
      <c r="CH787" s="5" t="n">
        <v>1</v>
      </c>
      <c r="CI787" s="5" t="n">
        <v>0</v>
      </c>
      <c r="CJ787" s="5" t="n">
        <v>0</v>
      </c>
      <c r="CK787" s="5" t="n">
        <v>0</v>
      </c>
      <c r="CL787" s="5" t="n">
        <v>0</v>
      </c>
      <c r="CM787" s="5" t="n">
        <v>0</v>
      </c>
      <c r="CN787" s="5" t="n">
        <v>0</v>
      </c>
      <c r="CO787" s="5" t="n">
        <v>0</v>
      </c>
      <c r="CP787" s="5" t="n">
        <v>0.186</v>
      </c>
      <c r="CQ787" s="5" t="n">
        <v>1.294</v>
      </c>
      <c r="CR787" s="5" t="n">
        <v>0.606</v>
      </c>
      <c r="CS787" s="5" t="n">
        <v>7.71</v>
      </c>
      <c r="CT787" s="5" t="n">
        <v>7.554</v>
      </c>
      <c r="CU787" s="5" t="n">
        <v>37.311</v>
      </c>
    </row>
    <row r="788">
      <c r="A788" s="5" t="inlineStr">
        <is>
          <t>THA2023</t>
        </is>
      </c>
      <c r="B788" s="5" t="inlineStr">
        <is>
          <t>THA</t>
        </is>
      </c>
      <c r="C788" s="5" t="inlineStr">
        <is>
          <t>THA</t>
        </is>
      </c>
      <c r="D788" s="5" t="inlineStr">
        <is>
          <t>Thailand</t>
        </is>
      </c>
      <c r="E788" s="5" t="n">
        <v>2023</v>
      </c>
      <c r="F788" s="5" t="n">
        <v>0.07000000000000001</v>
      </c>
      <c r="G788" s="5" t="n">
        <v>7.144</v>
      </c>
      <c r="H788" s="5" t="n">
        <v>1.152</v>
      </c>
      <c r="I788" s="5" t="n">
        <v>0.5600000000000001</v>
      </c>
      <c r="J788" s="5" t="n">
        <v>7.704</v>
      </c>
      <c r="K788" s="5" t="n">
        <v>0</v>
      </c>
      <c r="L788" s="5" t="n">
        <v>1</v>
      </c>
      <c r="M788" s="5" t="n">
        <v>6.926</v>
      </c>
      <c r="N788" s="5" t="n">
        <v>3.455</v>
      </c>
      <c r="O788" s="5" t="n">
        <v>-0.5649999999999999</v>
      </c>
      <c r="P788" s="5" t="n">
        <v>6.362</v>
      </c>
      <c r="Q788" s="5" t="n">
        <v>0</v>
      </c>
      <c r="R788" s="5" t="n">
        <v>1</v>
      </c>
      <c r="S788" s="5" t="n">
        <v>10.742</v>
      </c>
      <c r="T788" s="5" t="n">
        <v>6.911</v>
      </c>
      <c r="U788" s="5" t="n">
        <v>-0.486</v>
      </c>
      <c r="V788" s="5" t="n">
        <v>10.89</v>
      </c>
      <c r="W788" s="5" t="n">
        <v>0.07000000000000001</v>
      </c>
      <c r="X788" s="5" t="n">
        <v>1</v>
      </c>
      <c r="Y788" s="5" t="n">
        <v>11.311</v>
      </c>
      <c r="Z788" s="5" t="n">
        <v>0.755</v>
      </c>
      <c r="AA788" s="5" t="n">
        <v>-0.851</v>
      </c>
      <c r="AB788" s="5" t="n">
        <v>10.459</v>
      </c>
      <c r="AC788" s="5" t="n">
        <v>0</v>
      </c>
      <c r="AD788" s="5" t="n">
        <v>1</v>
      </c>
      <c r="AE788" s="5" t="n">
        <v>12.246</v>
      </c>
      <c r="AF788" s="5" t="n">
        <v>1.52</v>
      </c>
      <c r="AG788" s="5" t="n">
        <v>-0.851</v>
      </c>
      <c r="AH788" s="5" t="n">
        <v>11.395</v>
      </c>
      <c r="AI788" s="5" t="n">
        <v>0</v>
      </c>
      <c r="AJ788" s="5" t="n">
        <v>1</v>
      </c>
      <c r="AK788" s="5" t="n">
        <v>15.99</v>
      </c>
      <c r="AL788" s="5" t="n">
        <v>7.921</v>
      </c>
      <c r="AM788" s="5" t="n">
        <v>-6.148</v>
      </c>
      <c r="AN788" s="5" t="n">
        <v>10.531</v>
      </c>
      <c r="AO788" s="5" t="n">
        <v>0</v>
      </c>
      <c r="AP788" s="5" t="n">
        <v>0</v>
      </c>
      <c r="AQ788" s="5" t="n">
        <v>0.749</v>
      </c>
      <c r="AR788" s="5" t="n">
        <v>0.129</v>
      </c>
      <c r="AS788" s="5" t="n">
        <v>0.23</v>
      </c>
      <c r="AT788" s="5" t="n">
        <v>1.047</v>
      </c>
      <c r="AU788" s="5" t="n">
        <v>0.07000000000000001</v>
      </c>
      <c r="AV788" s="5" t="n">
        <v>1</v>
      </c>
      <c r="AW788" s="5" t="n">
        <v>0.783</v>
      </c>
      <c r="AX788" s="5" t="n">
        <v>0.129</v>
      </c>
      <c r="AY788" s="5" t="n">
        <v>0.107</v>
      </c>
      <c r="AZ788" s="5" t="n">
        <v>0.952</v>
      </c>
      <c r="BA788" s="5" t="n">
        <v>0.07000000000000001</v>
      </c>
      <c r="BB788" s="5" t="n">
        <v>1</v>
      </c>
      <c r="BC788" s="5" t="n">
        <v>0.41</v>
      </c>
      <c r="BD788" s="5" t="n">
        <v>0.098</v>
      </c>
      <c r="BE788" s="5" t="n">
        <v>-0.037</v>
      </c>
      <c r="BF788" s="5" t="n">
        <v>0.399</v>
      </c>
      <c r="BG788" s="5" t="n">
        <v>0</v>
      </c>
      <c r="BH788" s="5" t="n">
        <v>1</v>
      </c>
      <c r="BI788" s="5" t="n">
        <v>0.64</v>
      </c>
      <c r="BJ788" s="5" t="n">
        <v>0.129</v>
      </c>
      <c r="BK788" s="5" t="n">
        <v>-0.012</v>
      </c>
      <c r="BL788" s="5" t="n">
        <v>0.671</v>
      </c>
      <c r="BM788" s="5" t="n">
        <v>0.07000000000000001</v>
      </c>
      <c r="BN788" s="5" t="n">
        <v>1</v>
      </c>
      <c r="BO788" s="5" t="n">
        <v>0</v>
      </c>
      <c r="BP788" s="5" t="n">
        <v>0</v>
      </c>
      <c r="BQ788" s="5" t="n">
        <v>0.116</v>
      </c>
      <c r="BR788" s="5" t="n">
        <v>0</v>
      </c>
      <c r="BS788" s="5" t="n">
        <v>1</v>
      </c>
      <c r="BT788" s="5" t="n">
        <v>0</v>
      </c>
      <c r="BU788" s="5" t="n">
        <v>0</v>
      </c>
      <c r="BV788" s="5" t="n">
        <v>0.133</v>
      </c>
      <c r="BW788" s="5" t="n">
        <v>0.07000000000000001</v>
      </c>
      <c r="BX788" s="5" t="n">
        <v>0.833</v>
      </c>
      <c r="BY788" s="5" t="n">
        <v>13.254</v>
      </c>
      <c r="BZ788" s="5" t="n">
        <v>0</v>
      </c>
      <c r="CA788" s="5" t="n">
        <v>13.254</v>
      </c>
      <c r="CB788" s="5" t="n">
        <v>0</v>
      </c>
      <c r="CC788" s="5" t="n">
        <v>87.07899999999999</v>
      </c>
      <c r="CD788" s="5" t="n">
        <v>7.95</v>
      </c>
      <c r="CE788" s="5" t="n">
        <v>44.946</v>
      </c>
      <c r="CF788" s="5" t="n">
        <v>140.181</v>
      </c>
      <c r="CG788" s="5" t="n">
        <v>0.07000000000000001</v>
      </c>
      <c r="CH788" s="5" t="n">
        <v>1</v>
      </c>
      <c r="CI788" s="5" t="n">
        <v>0</v>
      </c>
      <c r="CJ788" s="5" t="n">
        <v>0</v>
      </c>
      <c r="CK788" s="5" t="n">
        <v>0</v>
      </c>
      <c r="CL788" s="5" t="n">
        <v>0</v>
      </c>
      <c r="CM788" s="5" t="n">
        <v>0</v>
      </c>
      <c r="CN788" s="5" t="n">
        <v>0</v>
      </c>
      <c r="CO788" s="5" t="n">
        <v>0</v>
      </c>
      <c r="CP788" s="5" t="n">
        <v>0.208</v>
      </c>
      <c r="CQ788" s="5" t="n">
        <v>1.348</v>
      </c>
      <c r="CR788" s="5" t="n">
        <v>0.544</v>
      </c>
      <c r="CS788" s="5" t="n">
        <v>8.028</v>
      </c>
      <c r="CT788" s="5" t="n">
        <v>4.484</v>
      </c>
      <c r="CU788" s="5" t="n">
        <v>15.087</v>
      </c>
    </row>
    <row r="789">
      <c r="A789" s="5" t="inlineStr">
        <is>
          <t>THA2024</t>
        </is>
      </c>
      <c r="B789" s="5" t="inlineStr">
        <is>
          <t>THA</t>
        </is>
      </c>
      <c r="C789" s="5" t="inlineStr">
        <is>
          <t>THA</t>
        </is>
      </c>
      <c r="D789" s="5" t="inlineStr">
        <is>
          <t>Thailand</t>
        </is>
      </c>
      <c r="E789" s="5" t="n">
        <v>2024</v>
      </c>
      <c r="F789" s="5" t="n">
        <v>0.07000000000000001</v>
      </c>
      <c r="G789" s="5" t="n">
        <v>6.478</v>
      </c>
      <c r="H789" s="5" t="n">
        <v>1.186</v>
      </c>
      <c r="I789" s="5" t="n">
        <v>0.641</v>
      </c>
      <c r="J789" s="5" t="n">
        <v>7.119</v>
      </c>
      <c r="K789" s="5" t="n">
        <v>0</v>
      </c>
      <c r="L789" s="5" t="n">
        <v>1</v>
      </c>
      <c r="M789" s="5" t="n">
        <v>6.343</v>
      </c>
      <c r="N789" s="5" t="n">
        <v>3.557</v>
      </c>
      <c r="O789" s="5" t="n">
        <v>-0.517</v>
      </c>
      <c r="P789" s="5" t="n">
        <v>5.826</v>
      </c>
      <c r="Q789" s="5" t="n">
        <v>0</v>
      </c>
      <c r="R789" s="5" t="n">
        <v>1</v>
      </c>
      <c r="S789" s="5" t="n">
        <v>10.182</v>
      </c>
      <c r="T789" s="5" t="n">
        <v>7.115</v>
      </c>
      <c r="U789" s="5" t="n">
        <v>-0.425</v>
      </c>
      <c r="V789" s="5" t="n">
        <v>10.342</v>
      </c>
      <c r="W789" s="5" t="n">
        <v>0.07000000000000001</v>
      </c>
      <c r="X789" s="5" t="n">
        <v>1</v>
      </c>
      <c r="Y789" s="5" t="n">
        <v>10.691</v>
      </c>
      <c r="Z789" s="5" t="n">
        <v>0.713</v>
      </c>
      <c r="AA789" s="5" t="n">
        <v>-0.78</v>
      </c>
      <c r="AB789" s="5" t="n">
        <v>9.911</v>
      </c>
      <c r="AC789" s="5" t="n">
        <v>0</v>
      </c>
      <c r="AD789" s="5" t="n">
        <v>1</v>
      </c>
      <c r="AE789" s="5" t="n">
        <v>11.654</v>
      </c>
      <c r="AF789" s="5" t="n">
        <v>1.446</v>
      </c>
      <c r="AG789" s="5" t="n">
        <v>-0.78</v>
      </c>
      <c r="AH789" s="5" t="n">
        <v>10.875</v>
      </c>
      <c r="AI789" s="5" t="n">
        <v>0</v>
      </c>
      <c r="AJ789" s="5" t="n">
        <v>1</v>
      </c>
      <c r="AK789" s="5" t="n">
        <v>14.027</v>
      </c>
      <c r="AL789" s="5" t="n">
        <v>7.134</v>
      </c>
      <c r="AM789" s="5" t="n">
        <v>-4.13</v>
      </c>
      <c r="AN789" s="5" t="n">
        <v>10.589</v>
      </c>
      <c r="AO789" s="5" t="n">
        <v>0</v>
      </c>
      <c r="AP789" s="5" t="n">
        <v>0</v>
      </c>
      <c r="AQ789" s="5" t="n">
        <v>0.72</v>
      </c>
      <c r="AR789" s="5" t="n">
        <v>0.132</v>
      </c>
      <c r="AS789" s="5" t="n">
        <v>0.258</v>
      </c>
      <c r="AT789" s="5" t="n">
        <v>1.046</v>
      </c>
      <c r="AU789" s="5" t="n">
        <v>0.07000000000000001</v>
      </c>
      <c r="AV789" s="5" t="n">
        <v>1</v>
      </c>
      <c r="AW789" s="5" t="n">
        <v>0.734</v>
      </c>
      <c r="AX789" s="5" t="n">
        <v>0.132</v>
      </c>
      <c r="AY789" s="5" t="n">
        <v>0.154</v>
      </c>
      <c r="AZ789" s="5" t="n">
        <v>0.95</v>
      </c>
      <c r="BA789" s="5" t="n">
        <v>0.07000000000000001</v>
      </c>
      <c r="BB789" s="5" t="n">
        <v>1</v>
      </c>
      <c r="BC789" s="5" t="n">
        <v>0.407</v>
      </c>
      <c r="BD789" s="5" t="n">
        <v>0.105</v>
      </c>
      <c r="BE789" s="5" t="n">
        <v>-0.037</v>
      </c>
      <c r="BF789" s="5" t="n">
        <v>0.396</v>
      </c>
      <c r="BG789" s="5" t="n">
        <v>0</v>
      </c>
      <c r="BH789" s="5" t="n">
        <v>1</v>
      </c>
      <c r="BI789" s="5" t="n">
        <v>0.652</v>
      </c>
      <c r="BJ789" s="5" t="n">
        <v>0.132</v>
      </c>
      <c r="BK789" s="5" t="n">
        <v>-0.006</v>
      </c>
      <c r="BL789" s="5" t="n">
        <v>0.6850000000000001</v>
      </c>
      <c r="BM789" s="5" t="n">
        <v>0.07000000000000001</v>
      </c>
      <c r="BN789" s="5" t="n">
        <v>1</v>
      </c>
      <c r="BO789" s="5" t="n">
        <v>0</v>
      </c>
      <c r="BP789" s="5" t="n">
        <v>0</v>
      </c>
      <c r="BQ789" s="5" t="n">
        <v>0.1</v>
      </c>
      <c r="BR789" s="5" t="n">
        <v>0</v>
      </c>
      <c r="BS789" s="5" t="n">
        <v>1</v>
      </c>
      <c r="BT789" s="5" t="n">
        <v>0</v>
      </c>
      <c r="BU789" s="5" t="n">
        <v>0</v>
      </c>
      <c r="BV789" s="5" t="n">
        <v>0.122</v>
      </c>
      <c r="BW789" s="5" t="n">
        <v>0.07000000000000001</v>
      </c>
      <c r="BX789" s="5" t="n">
        <v>0.833</v>
      </c>
      <c r="BY789" s="5" t="n">
        <v>13.646</v>
      </c>
      <c r="BZ789" s="5" t="n">
        <v>0</v>
      </c>
      <c r="CA789" s="5" t="n">
        <v>13.646</v>
      </c>
      <c r="CB789" s="5" t="n">
        <v>0</v>
      </c>
      <c r="CC789" s="5" t="n">
        <v>86.38500000000001</v>
      </c>
      <c r="CD789" s="5" t="n">
        <v>7.95</v>
      </c>
      <c r="CE789" s="5" t="n">
        <v>47.384</v>
      </c>
      <c r="CF789" s="5" t="n">
        <v>141.781</v>
      </c>
      <c r="CG789" s="5" t="n">
        <v>0.07000000000000001</v>
      </c>
      <c r="CH789" s="5" t="n">
        <v>1</v>
      </c>
      <c r="CI789" s="5" t="n">
        <v>0</v>
      </c>
      <c r="CJ789" s="5" t="n">
        <v>0</v>
      </c>
      <c r="CK789" s="5" t="n">
        <v>0</v>
      </c>
      <c r="CL789" s="5" t="n">
        <v>0</v>
      </c>
      <c r="CM789" s="5" t="n">
        <v>0</v>
      </c>
      <c r="CN789" s="5" t="n">
        <v>0</v>
      </c>
      <c r="CO789" s="5" t="n">
        <v>0</v>
      </c>
      <c r="CP789" s="5" t="n">
        <v>0.208</v>
      </c>
      <c r="CQ789" s="5" t="n">
        <v>1.387</v>
      </c>
      <c r="CR789" s="5" t="n">
        <v>0.544</v>
      </c>
      <c r="CS789" s="5" t="n">
        <v>8.265000000000001</v>
      </c>
      <c r="CT789" s="5" t="n">
        <v>3.509</v>
      </c>
      <c r="CU789" s="5" t="n">
        <v>13.12</v>
      </c>
    </row>
    <row r="790">
      <c r="A790" s="5" t="inlineStr">
        <is>
          <t>TLS2021</t>
        </is>
      </c>
      <c r="B790" s="5" t="inlineStr">
        <is>
          <t>TLS</t>
        </is>
      </c>
      <c r="C790" s="5" t="inlineStr">
        <is>
          <t>TLS</t>
        </is>
      </c>
      <c r="D790" s="5" t="inlineStr">
        <is>
          <t>Timor-Leste</t>
        </is>
      </c>
      <c r="E790" s="5" t="n">
        <v>2021</v>
      </c>
      <c r="F790" s="5" t="n">
        <v>0.025</v>
      </c>
      <c r="G790" s="5" t="n">
        <v>4.747</v>
      </c>
      <c r="H790" s="5" t="n">
        <v>1.143</v>
      </c>
      <c r="I790" s="5" t="n">
        <v>0</v>
      </c>
      <c r="J790" s="5" t="n">
        <v>4.747</v>
      </c>
      <c r="K790" s="5" t="n">
        <v>0</v>
      </c>
      <c r="L790" s="5" t="n">
        <v>1</v>
      </c>
      <c r="M790" s="5" t="n">
        <v>7.964</v>
      </c>
      <c r="N790" s="5" t="n">
        <v>3.43</v>
      </c>
      <c r="O790" s="5" t="n">
        <v>0</v>
      </c>
      <c r="P790" s="5" t="n">
        <v>7.964</v>
      </c>
      <c r="Q790" s="5" t="n">
        <v>0</v>
      </c>
      <c r="R790" s="5" t="n">
        <v>1</v>
      </c>
      <c r="S790" s="5" t="n">
        <v>10.464</v>
      </c>
      <c r="T790" s="5" t="n">
        <v>6.86</v>
      </c>
      <c r="U790" s="5" t="n">
        <v>0</v>
      </c>
      <c r="V790" s="5" t="n">
        <v>10.726</v>
      </c>
      <c r="W790" s="5" t="n">
        <v>0.025</v>
      </c>
      <c r="X790" s="5" t="n">
        <v>1</v>
      </c>
      <c r="Y790" s="5" t="n">
        <v>10.535</v>
      </c>
      <c r="Z790" s="5" t="n">
        <v>1.3</v>
      </c>
      <c r="AA790" s="5" t="n">
        <v>0</v>
      </c>
      <c r="AB790" s="5" t="n">
        <v>10.535</v>
      </c>
      <c r="AC790" s="5" t="n">
        <v>0</v>
      </c>
      <c r="AD790" s="5" t="n">
        <v>1</v>
      </c>
      <c r="AE790" s="5" t="n">
        <v>11.678</v>
      </c>
      <c r="AF790" s="5" t="n">
        <v>2.546</v>
      </c>
      <c r="AG790" s="5" t="n">
        <v>0</v>
      </c>
      <c r="AH790" s="5" t="n">
        <v>11.678</v>
      </c>
      <c r="AI790" s="5" t="n">
        <v>0</v>
      </c>
      <c r="AJ790" s="5" t="n">
        <v>1</v>
      </c>
      <c r="AK790" s="5" t="n">
        <v>18.538</v>
      </c>
      <c r="AL790" s="5" t="n">
        <v>9.619</v>
      </c>
      <c r="AM790" s="5" t="n">
        <v>0</v>
      </c>
      <c r="AN790" s="5" t="n">
        <v>19.002</v>
      </c>
      <c r="AO790" s="5" t="n">
        <v>0.025</v>
      </c>
      <c r="AP790" s="5" t="n">
        <v>1</v>
      </c>
      <c r="AQ790" s="5" t="n">
        <v>0.621</v>
      </c>
      <c r="AR790" s="5" t="n">
        <v>0.114</v>
      </c>
      <c r="AS790" s="5" t="n">
        <v>0</v>
      </c>
      <c r="AT790" s="5" t="n">
        <v>0.636</v>
      </c>
      <c r="AU790" s="5" t="n">
        <v>0.025</v>
      </c>
      <c r="AV790" s="5" t="n">
        <v>1</v>
      </c>
      <c r="AW790" s="5" t="n">
        <v>0.593</v>
      </c>
      <c r="AX790" s="5" t="n">
        <v>0.114</v>
      </c>
      <c r="AY790" s="5" t="n">
        <v>0</v>
      </c>
      <c r="AZ790" s="5" t="n">
        <v>0.608</v>
      </c>
      <c r="BA790" s="5" t="n">
        <v>0.025</v>
      </c>
      <c r="BB790" s="5" t="n">
        <v>1</v>
      </c>
      <c r="BC790" s="5" t="n">
        <v>0.44</v>
      </c>
      <c r="BD790" s="5" t="n">
        <v>0.114</v>
      </c>
      <c r="BE790" s="5" t="n">
        <v>0</v>
      </c>
      <c r="BF790" s="5" t="n">
        <v>0.451</v>
      </c>
      <c r="BG790" s="5" t="n">
        <v>0.025</v>
      </c>
      <c r="BH790" s="5" t="n">
        <v>1</v>
      </c>
      <c r="BI790" s="5" t="n">
        <v>0.5600000000000001</v>
      </c>
      <c r="BJ790" s="5" t="n">
        <v>0.114</v>
      </c>
      <c r="BK790" s="5" t="n">
        <v>0</v>
      </c>
      <c r="BL790" s="5" t="n">
        <v>0.574</v>
      </c>
      <c r="BM790" s="5" t="n">
        <v>0.025</v>
      </c>
      <c r="BN790" s="5" t="n">
        <v>1</v>
      </c>
      <c r="BO790" s="5" t="n">
        <v>0</v>
      </c>
      <c r="BP790" s="5" t="n">
        <v>0</v>
      </c>
      <c r="BQ790" s="5" t="n">
        <v>0</v>
      </c>
      <c r="BR790" s="5" t="n">
        <v>0</v>
      </c>
      <c r="BS790" s="5" t="n">
        <v>1</v>
      </c>
      <c r="BT790" s="5" t="n">
        <v>0</v>
      </c>
      <c r="BU790" s="5" t="n">
        <v>0</v>
      </c>
      <c r="BV790" s="5" t="n">
        <v>0</v>
      </c>
      <c r="BW790" s="5" t="n">
        <v>0.025</v>
      </c>
      <c r="BX790" s="5" t="n">
        <v>1</v>
      </c>
      <c r="BY790" s="5" t="n">
        <v>11.787</v>
      </c>
      <c r="BZ790" s="5" t="n">
        <v>0</v>
      </c>
      <c r="CA790" s="5" t="n">
        <v>11.787</v>
      </c>
      <c r="CB790" s="5" t="n">
        <v>0</v>
      </c>
      <c r="CC790" s="5" t="n">
        <v>81.69499999999999</v>
      </c>
      <c r="CD790" s="5" t="n">
        <v>7.95</v>
      </c>
      <c r="CE790" s="5" t="n">
        <v>0</v>
      </c>
      <c r="CF790" s="5" t="n">
        <v>83.738</v>
      </c>
      <c r="CG790" s="5" t="n">
        <v>0.025</v>
      </c>
      <c r="CH790" s="5" t="n">
        <v>1</v>
      </c>
      <c r="CI790" s="5" t="n">
        <v>0</v>
      </c>
      <c r="CJ790" s="5" t="n">
        <v>0</v>
      </c>
      <c r="CK790" s="5" t="n">
        <v>0</v>
      </c>
      <c r="CL790" s="5" t="n">
        <v>0</v>
      </c>
      <c r="CM790" s="5" t="n">
        <v>0</v>
      </c>
      <c r="CN790" s="5" t="n">
        <v>0</v>
      </c>
      <c r="CO790" s="5" t="n">
        <v>0</v>
      </c>
      <c r="CP790" s="5" t="n">
        <v>0</v>
      </c>
      <c r="CQ790" s="5" t="n">
        <v>1.198</v>
      </c>
      <c r="CR790" s="5" t="n">
        <v>0</v>
      </c>
      <c r="CS790" s="5" t="n">
        <v>4.776</v>
      </c>
      <c r="CT790" s="5" t="n">
        <v>3.604</v>
      </c>
      <c r="CU790" s="5" t="n">
        <v>9.407999999999999</v>
      </c>
    </row>
    <row r="791">
      <c r="A791" s="5" t="inlineStr">
        <is>
          <t>TLS2022</t>
        </is>
      </c>
      <c r="B791" s="5" t="inlineStr">
        <is>
          <t>TLS</t>
        </is>
      </c>
      <c r="C791" s="5" t="inlineStr">
        <is>
          <t>TLS</t>
        </is>
      </c>
      <c r="D791" s="5" t="inlineStr">
        <is>
          <t>Timor-Leste</t>
        </is>
      </c>
      <c r="E791" s="5" t="n">
        <v>2022</v>
      </c>
      <c r="F791" s="5" t="n">
        <v>0.025</v>
      </c>
      <c r="G791" s="5" t="n">
        <v>8.788</v>
      </c>
      <c r="H791" s="5" t="n">
        <v>1.235</v>
      </c>
      <c r="I791" s="5" t="n">
        <v>0</v>
      </c>
      <c r="J791" s="5" t="n">
        <v>8.788</v>
      </c>
      <c r="K791" s="5" t="n">
        <v>0</v>
      </c>
      <c r="L791" s="5" t="n">
        <v>1</v>
      </c>
      <c r="M791" s="5" t="n">
        <v>9.782999999999999</v>
      </c>
      <c r="N791" s="5" t="n">
        <v>3.704</v>
      </c>
      <c r="O791" s="5" t="n">
        <v>0</v>
      </c>
      <c r="P791" s="5" t="n">
        <v>9.782999999999999</v>
      </c>
      <c r="Q791" s="5" t="n">
        <v>0</v>
      </c>
      <c r="R791" s="5" t="n">
        <v>1</v>
      </c>
      <c r="S791" s="5" t="n">
        <v>14.962</v>
      </c>
      <c r="T791" s="5" t="n">
        <v>7.408</v>
      </c>
      <c r="U791" s="5" t="n">
        <v>0.028</v>
      </c>
      <c r="V791" s="5" t="n">
        <v>15.336</v>
      </c>
      <c r="W791" s="5" t="n">
        <v>0.025</v>
      </c>
      <c r="X791" s="5" t="n">
        <v>1</v>
      </c>
      <c r="Y791" s="5" t="n">
        <v>8.529</v>
      </c>
      <c r="Z791" s="5" t="n">
        <v>1.052</v>
      </c>
      <c r="AA791" s="5" t="n">
        <v>0</v>
      </c>
      <c r="AB791" s="5" t="n">
        <v>8.529</v>
      </c>
      <c r="AC791" s="5" t="n">
        <v>0</v>
      </c>
      <c r="AD791" s="5" t="n">
        <v>1</v>
      </c>
      <c r="AE791" s="5" t="n">
        <v>9.763</v>
      </c>
      <c r="AF791" s="5" t="n">
        <v>2.128</v>
      </c>
      <c r="AG791" s="5" t="n">
        <v>0</v>
      </c>
      <c r="AH791" s="5" t="n">
        <v>9.763</v>
      </c>
      <c r="AI791" s="5" t="n">
        <v>0</v>
      </c>
      <c r="AJ791" s="5" t="n">
        <v>1</v>
      </c>
      <c r="AK791" s="5" t="n">
        <v>17.171</v>
      </c>
      <c r="AL791" s="5" t="n">
        <v>8.91</v>
      </c>
      <c r="AM791" s="5" t="n">
        <v>0.032</v>
      </c>
      <c r="AN791" s="5" t="n">
        <v>17.601</v>
      </c>
      <c r="AO791" s="5" t="n">
        <v>0.025</v>
      </c>
      <c r="AP791" s="5" t="n">
        <v>1</v>
      </c>
      <c r="AQ791" s="5" t="n">
        <v>0.847</v>
      </c>
      <c r="AR791" s="5" t="n">
        <v>0.123</v>
      </c>
      <c r="AS791" s="5" t="n">
        <v>0.002</v>
      </c>
      <c r="AT791" s="5" t="n">
        <v>0.868</v>
      </c>
      <c r="AU791" s="5" t="n">
        <v>0.025</v>
      </c>
      <c r="AV791" s="5" t="n">
        <v>1</v>
      </c>
      <c r="AW791" s="5" t="n">
        <v>0.947</v>
      </c>
      <c r="AX791" s="5" t="n">
        <v>0.123</v>
      </c>
      <c r="AY791" s="5" t="n">
        <v>0.002</v>
      </c>
      <c r="AZ791" s="5" t="n">
        <v>0.97</v>
      </c>
      <c r="BA791" s="5" t="n">
        <v>0.025</v>
      </c>
      <c r="BB791" s="5" t="n">
        <v>1</v>
      </c>
      <c r="BC791" s="5" t="n">
        <v>0.589</v>
      </c>
      <c r="BD791" s="5" t="n">
        <v>0.123</v>
      </c>
      <c r="BE791" s="5" t="n">
        <v>0.001</v>
      </c>
      <c r="BF791" s="5" t="n">
        <v>0.603</v>
      </c>
      <c r="BG791" s="5" t="n">
        <v>0.025</v>
      </c>
      <c r="BH791" s="5" t="n">
        <v>1</v>
      </c>
      <c r="BI791" s="5" t="n">
        <v>0.6889999999999999</v>
      </c>
      <c r="BJ791" s="5" t="n">
        <v>0.123</v>
      </c>
      <c r="BK791" s="5" t="n">
        <v>0.001</v>
      </c>
      <c r="BL791" s="5" t="n">
        <v>0.706</v>
      </c>
      <c r="BM791" s="5" t="n">
        <v>0.025</v>
      </c>
      <c r="BN791" s="5" t="n">
        <v>1</v>
      </c>
      <c r="BO791" s="5" t="n">
        <v>0</v>
      </c>
      <c r="BP791" s="5" t="n">
        <v>0</v>
      </c>
      <c r="BQ791" s="5" t="n">
        <v>0</v>
      </c>
      <c r="BR791" s="5" t="n">
        <v>0</v>
      </c>
      <c r="BS791" s="5" t="n">
        <v>1</v>
      </c>
      <c r="BT791" s="5" t="n">
        <v>0</v>
      </c>
      <c r="BU791" s="5" t="n">
        <v>0</v>
      </c>
      <c r="BV791" s="5" t="n">
        <v>0</v>
      </c>
      <c r="BW791" s="5" t="n">
        <v>0.025</v>
      </c>
      <c r="BX791" s="5" t="n">
        <v>1</v>
      </c>
      <c r="BY791" s="5" t="n">
        <v>12.729</v>
      </c>
      <c r="BZ791" s="5" t="n">
        <v>0</v>
      </c>
      <c r="CA791" s="5" t="n">
        <v>12.729</v>
      </c>
      <c r="CB791" s="5" t="n">
        <v>0</v>
      </c>
      <c r="CC791" s="5" t="n">
        <v>102.477</v>
      </c>
      <c r="CD791" s="5" t="n">
        <v>7.95</v>
      </c>
      <c r="CE791" s="5" t="n">
        <v>0.19</v>
      </c>
      <c r="CF791" s="5" t="n">
        <v>105.038</v>
      </c>
      <c r="CG791" s="5" t="n">
        <v>0.025</v>
      </c>
      <c r="CH791" s="5" t="n">
        <v>1</v>
      </c>
      <c r="CI791" s="5" t="n">
        <v>0</v>
      </c>
      <c r="CJ791" s="5" t="n">
        <v>0</v>
      </c>
      <c r="CK791" s="5" t="n">
        <v>0</v>
      </c>
      <c r="CL791" s="5" t="n">
        <v>0</v>
      </c>
      <c r="CM791" s="5" t="n">
        <v>0</v>
      </c>
      <c r="CN791" s="5" t="n">
        <v>0</v>
      </c>
      <c r="CO791" s="5" t="n">
        <v>0</v>
      </c>
      <c r="CP791" s="5" t="n">
        <v>0</v>
      </c>
      <c r="CQ791" s="5" t="n">
        <v>1.294</v>
      </c>
      <c r="CR791" s="5" t="n">
        <v>0</v>
      </c>
      <c r="CS791" s="5" t="n">
        <v>5.158</v>
      </c>
      <c r="CT791" s="5" t="n">
        <v>7.554</v>
      </c>
      <c r="CU791" s="5" t="n">
        <v>16.097</v>
      </c>
    </row>
    <row r="792">
      <c r="A792" s="5" t="inlineStr">
        <is>
          <t>TLS2023</t>
        </is>
      </c>
      <c r="B792" s="5" t="inlineStr">
        <is>
          <t>TLS</t>
        </is>
      </c>
      <c r="C792" s="5" t="inlineStr">
        <is>
          <t>TLS</t>
        </is>
      </c>
      <c r="D792" s="5" t="inlineStr">
        <is>
          <t>Timor-Leste</t>
        </is>
      </c>
      <c r="E792" s="5" t="n">
        <v>2023</v>
      </c>
      <c r="F792" s="5" t="n">
        <v>0.025</v>
      </c>
      <c r="G792" s="5" t="n">
        <v>5.77</v>
      </c>
      <c r="H792" s="5" t="n">
        <v>1.286</v>
      </c>
      <c r="I792" s="5" t="n">
        <v>0</v>
      </c>
      <c r="J792" s="5" t="n">
        <v>5.77</v>
      </c>
      <c r="K792" s="5" t="n">
        <v>0</v>
      </c>
      <c r="L792" s="5" t="n">
        <v>1</v>
      </c>
      <c r="M792" s="5" t="n">
        <v>7.886</v>
      </c>
      <c r="N792" s="5" t="n">
        <v>3.857</v>
      </c>
      <c r="O792" s="5" t="n">
        <v>0</v>
      </c>
      <c r="P792" s="5" t="n">
        <v>7.886</v>
      </c>
      <c r="Q792" s="5" t="n">
        <v>0</v>
      </c>
      <c r="R792" s="5" t="n">
        <v>1</v>
      </c>
      <c r="S792" s="5" t="n">
        <v>12.198</v>
      </c>
      <c r="T792" s="5" t="n">
        <v>7.714</v>
      </c>
      <c r="U792" s="5" t="n">
        <v>0.034</v>
      </c>
      <c r="V792" s="5" t="n">
        <v>12.503</v>
      </c>
      <c r="W792" s="5" t="n">
        <v>0.025</v>
      </c>
      <c r="X792" s="5" t="n">
        <v>1</v>
      </c>
      <c r="Y792" s="5" t="n">
        <v>8.093999999999999</v>
      </c>
      <c r="Z792" s="5" t="n">
        <v>0.999</v>
      </c>
      <c r="AA792" s="5" t="n">
        <v>0</v>
      </c>
      <c r="AB792" s="5" t="n">
        <v>8.093999999999999</v>
      </c>
      <c r="AC792" s="5" t="n">
        <v>0</v>
      </c>
      <c r="AD792" s="5" t="n">
        <v>1</v>
      </c>
      <c r="AE792" s="5" t="n">
        <v>9.380000000000001</v>
      </c>
      <c r="AF792" s="5" t="n">
        <v>2.045</v>
      </c>
      <c r="AG792" s="5" t="n">
        <v>0</v>
      </c>
      <c r="AH792" s="5" t="n">
        <v>9.380000000000001</v>
      </c>
      <c r="AI792" s="5" t="n">
        <v>0</v>
      </c>
      <c r="AJ792" s="5" t="n">
        <v>1</v>
      </c>
      <c r="AK792" s="5" t="n">
        <v>17.094</v>
      </c>
      <c r="AL792" s="5" t="n">
        <v>8.869999999999999</v>
      </c>
      <c r="AM792" s="5" t="n">
        <v>0.047</v>
      </c>
      <c r="AN792" s="5" t="n">
        <v>17.521</v>
      </c>
      <c r="AO792" s="5" t="n">
        <v>0.025</v>
      </c>
      <c r="AP792" s="5" t="n">
        <v>1</v>
      </c>
      <c r="AQ792" s="5" t="n">
        <v>0.749</v>
      </c>
      <c r="AR792" s="5" t="n">
        <v>0.129</v>
      </c>
      <c r="AS792" s="5" t="n">
        <v>0.002</v>
      </c>
      <c r="AT792" s="5" t="n">
        <v>0.768</v>
      </c>
      <c r="AU792" s="5" t="n">
        <v>0.025</v>
      </c>
      <c r="AV792" s="5" t="n">
        <v>1</v>
      </c>
      <c r="AW792" s="5" t="n">
        <v>0.783</v>
      </c>
      <c r="AX792" s="5" t="n">
        <v>0.129</v>
      </c>
      <c r="AY792" s="5" t="n">
        <v>0.002</v>
      </c>
      <c r="AZ792" s="5" t="n">
        <v>0.802</v>
      </c>
      <c r="BA792" s="5" t="n">
        <v>0.025</v>
      </c>
      <c r="BB792" s="5" t="n">
        <v>1</v>
      </c>
      <c r="BC792" s="5" t="n">
        <v>0.527</v>
      </c>
      <c r="BD792" s="5" t="n">
        <v>0.129</v>
      </c>
      <c r="BE792" s="5" t="n">
        <v>0.001</v>
      </c>
      <c r="BF792" s="5" t="n">
        <v>0.541</v>
      </c>
      <c r="BG792" s="5" t="n">
        <v>0.025</v>
      </c>
      <c r="BH792" s="5" t="n">
        <v>1</v>
      </c>
      <c r="BI792" s="5" t="n">
        <v>0.64</v>
      </c>
      <c r="BJ792" s="5" t="n">
        <v>0.129</v>
      </c>
      <c r="BK792" s="5" t="n">
        <v>0.002</v>
      </c>
      <c r="BL792" s="5" t="n">
        <v>0.656</v>
      </c>
      <c r="BM792" s="5" t="n">
        <v>0.025</v>
      </c>
      <c r="BN792" s="5" t="n">
        <v>1</v>
      </c>
      <c r="BO792" s="5" t="n">
        <v>0</v>
      </c>
      <c r="BP792" s="5" t="n">
        <v>0</v>
      </c>
      <c r="BQ792" s="5" t="n">
        <v>0</v>
      </c>
      <c r="BR792" s="5" t="n">
        <v>0</v>
      </c>
      <c r="BS792" s="5" t="n">
        <v>1</v>
      </c>
      <c r="BT792" s="5" t="n">
        <v>0</v>
      </c>
      <c r="BU792" s="5" t="n">
        <v>0</v>
      </c>
      <c r="BV792" s="5" t="n">
        <v>0</v>
      </c>
      <c r="BW792" s="5" t="n">
        <v>0.025</v>
      </c>
      <c r="BX792" s="5" t="n">
        <v>1</v>
      </c>
      <c r="BY792" s="5" t="n">
        <v>13.254</v>
      </c>
      <c r="BZ792" s="5" t="n">
        <v>0</v>
      </c>
      <c r="CA792" s="5" t="n">
        <v>13.254</v>
      </c>
      <c r="CB792" s="5" t="n">
        <v>0</v>
      </c>
      <c r="CC792" s="5" t="n">
        <v>87.07899999999999</v>
      </c>
      <c r="CD792" s="5" t="n">
        <v>7.95</v>
      </c>
      <c r="CE792" s="5" t="n">
        <v>0.241</v>
      </c>
      <c r="CF792" s="5" t="n">
        <v>89.256</v>
      </c>
      <c r="CG792" s="5" t="n">
        <v>0.025</v>
      </c>
      <c r="CH792" s="5" t="n">
        <v>1</v>
      </c>
      <c r="CI792" s="5" t="n">
        <v>0</v>
      </c>
      <c r="CJ792" s="5" t="n">
        <v>0</v>
      </c>
      <c r="CK792" s="5" t="n">
        <v>0</v>
      </c>
      <c r="CL792" s="5" t="n">
        <v>0</v>
      </c>
      <c r="CM792" s="5" t="n">
        <v>0</v>
      </c>
      <c r="CN792" s="5" t="n">
        <v>0</v>
      </c>
      <c r="CO792" s="5" t="n">
        <v>0</v>
      </c>
      <c r="CP792" s="5" t="n">
        <v>0</v>
      </c>
      <c r="CQ792" s="5" t="n">
        <v>1.348</v>
      </c>
      <c r="CR792" s="5" t="n">
        <v>0</v>
      </c>
      <c r="CS792" s="5" t="n">
        <v>5.37</v>
      </c>
      <c r="CT792" s="5" t="n">
        <v>4.484</v>
      </c>
      <c r="CU792" s="5" t="n">
        <v>12.529</v>
      </c>
    </row>
    <row r="793">
      <c r="A793" s="5" t="inlineStr">
        <is>
          <t>TLS2024</t>
        </is>
      </c>
      <c r="B793" s="5" t="inlineStr">
        <is>
          <t>TLS</t>
        </is>
      </c>
      <c r="C793" s="5" t="inlineStr">
        <is>
          <t>TLS</t>
        </is>
      </c>
      <c r="D793" s="5" t="inlineStr">
        <is>
          <t>Timor-Leste</t>
        </is>
      </c>
      <c r="E793" s="5" t="n">
        <v>2024</v>
      </c>
      <c r="F793" s="5" t="n">
        <v>0.025</v>
      </c>
      <c r="G793" s="5" t="n">
        <v>4.833</v>
      </c>
      <c r="H793" s="5" t="n">
        <v>1.324</v>
      </c>
      <c r="I793" s="5" t="n">
        <v>0</v>
      </c>
      <c r="J793" s="5" t="n">
        <v>4.833</v>
      </c>
      <c r="K793" s="5" t="n">
        <v>0</v>
      </c>
      <c r="L793" s="5" t="n">
        <v>1</v>
      </c>
      <c r="M793" s="5" t="n">
        <v>7.124</v>
      </c>
      <c r="N793" s="5" t="n">
        <v>3.971</v>
      </c>
      <c r="O793" s="5" t="n">
        <v>0</v>
      </c>
      <c r="P793" s="5" t="n">
        <v>7.124</v>
      </c>
      <c r="Q793" s="5" t="n">
        <v>0</v>
      </c>
      <c r="R793" s="5" t="n">
        <v>1</v>
      </c>
      <c r="S793" s="5" t="n">
        <v>11.451</v>
      </c>
      <c r="T793" s="5" t="n">
        <v>7.942</v>
      </c>
      <c r="U793" s="5" t="n">
        <v>0.039</v>
      </c>
      <c r="V793" s="5" t="n">
        <v>11.737</v>
      </c>
      <c r="W793" s="5" t="n">
        <v>0.025</v>
      </c>
      <c r="X793" s="5" t="n">
        <v>1</v>
      </c>
      <c r="Y793" s="5" t="n">
        <v>7.751</v>
      </c>
      <c r="Z793" s="5" t="n">
        <v>0.956</v>
      </c>
      <c r="AA793" s="5" t="n">
        <v>0</v>
      </c>
      <c r="AB793" s="5" t="n">
        <v>7.751</v>
      </c>
      <c r="AC793" s="5" t="n">
        <v>0</v>
      </c>
      <c r="AD793" s="5" t="n">
        <v>1</v>
      </c>
      <c r="AE793" s="5" t="n">
        <v>9.074999999999999</v>
      </c>
      <c r="AF793" s="5" t="n">
        <v>1.978</v>
      </c>
      <c r="AG793" s="5" t="n">
        <v>0</v>
      </c>
      <c r="AH793" s="5" t="n">
        <v>9.074999999999999</v>
      </c>
      <c r="AI793" s="5" t="n">
        <v>0</v>
      </c>
      <c r="AJ793" s="5" t="n">
        <v>1</v>
      </c>
      <c r="AK793" s="5" t="n">
        <v>17.016</v>
      </c>
      <c r="AL793" s="5" t="n">
        <v>8.829000000000001</v>
      </c>
      <c r="AM793" s="5" t="n">
        <v>0.058</v>
      </c>
      <c r="AN793" s="5" t="n">
        <v>17.442</v>
      </c>
      <c r="AO793" s="5" t="n">
        <v>0.025</v>
      </c>
      <c r="AP793" s="5" t="n">
        <v>1</v>
      </c>
      <c r="AQ793" s="5" t="n">
        <v>0.72</v>
      </c>
      <c r="AR793" s="5" t="n">
        <v>0.132</v>
      </c>
      <c r="AS793" s="5" t="n">
        <v>0.002</v>
      </c>
      <c r="AT793" s="5" t="n">
        <v>0.738</v>
      </c>
      <c r="AU793" s="5" t="n">
        <v>0.025</v>
      </c>
      <c r="AV793" s="5" t="n">
        <v>1</v>
      </c>
      <c r="AW793" s="5" t="n">
        <v>0.734</v>
      </c>
      <c r="AX793" s="5" t="n">
        <v>0.132</v>
      </c>
      <c r="AY793" s="5" t="n">
        <v>0.002</v>
      </c>
      <c r="AZ793" s="5" t="n">
        <v>0.752</v>
      </c>
      <c r="BA793" s="5" t="n">
        <v>0.025</v>
      </c>
      <c r="BB793" s="5" t="n">
        <v>1</v>
      </c>
      <c r="BC793" s="5" t="n">
        <v>0.51</v>
      </c>
      <c r="BD793" s="5" t="n">
        <v>0.132</v>
      </c>
      <c r="BE793" s="5" t="n">
        <v>0.002</v>
      </c>
      <c r="BF793" s="5" t="n">
        <v>0.523</v>
      </c>
      <c r="BG793" s="5" t="n">
        <v>0.025</v>
      </c>
      <c r="BH793" s="5" t="n">
        <v>1</v>
      </c>
      <c r="BI793" s="5" t="n">
        <v>0.652</v>
      </c>
      <c r="BJ793" s="5" t="n">
        <v>0.132</v>
      </c>
      <c r="BK793" s="5" t="n">
        <v>0.002</v>
      </c>
      <c r="BL793" s="5" t="n">
        <v>0.668</v>
      </c>
      <c r="BM793" s="5" t="n">
        <v>0.025</v>
      </c>
      <c r="BN793" s="5" t="n">
        <v>1</v>
      </c>
      <c r="BO793" s="5" t="n">
        <v>0</v>
      </c>
      <c r="BP793" s="5" t="n">
        <v>0</v>
      </c>
      <c r="BQ793" s="5" t="n">
        <v>0</v>
      </c>
      <c r="BR793" s="5" t="n">
        <v>0</v>
      </c>
      <c r="BS793" s="5" t="n">
        <v>1</v>
      </c>
      <c r="BT793" s="5" t="n">
        <v>0</v>
      </c>
      <c r="BU793" s="5" t="n">
        <v>0</v>
      </c>
      <c r="BV793" s="5" t="n">
        <v>0</v>
      </c>
      <c r="BW793" s="5" t="n">
        <v>0.025</v>
      </c>
      <c r="BX793" s="5" t="n">
        <v>1</v>
      </c>
      <c r="BY793" s="5" t="n">
        <v>13.646</v>
      </c>
      <c r="BZ793" s="5" t="n">
        <v>0</v>
      </c>
      <c r="CA793" s="5" t="n">
        <v>13.646</v>
      </c>
      <c r="CB793" s="5" t="n">
        <v>0</v>
      </c>
      <c r="CC793" s="5" t="n">
        <v>86.38500000000001</v>
      </c>
      <c r="CD793" s="5" t="n">
        <v>7.95</v>
      </c>
      <c r="CE793" s="5" t="n">
        <v>0.294</v>
      </c>
      <c r="CF793" s="5" t="n">
        <v>88.545</v>
      </c>
      <c r="CG793" s="5" t="n">
        <v>0.025</v>
      </c>
      <c r="CH793" s="5" t="n">
        <v>1</v>
      </c>
      <c r="CI793" s="5" t="n">
        <v>0</v>
      </c>
      <c r="CJ793" s="5" t="n">
        <v>0</v>
      </c>
      <c r="CK793" s="5" t="n">
        <v>0</v>
      </c>
      <c r="CL793" s="5" t="n">
        <v>0</v>
      </c>
      <c r="CM793" s="5" t="n">
        <v>0</v>
      </c>
      <c r="CN793" s="5" t="n">
        <v>0</v>
      </c>
      <c r="CO793" s="5" t="n">
        <v>0</v>
      </c>
      <c r="CP793" s="5" t="n">
        <v>0</v>
      </c>
      <c r="CQ793" s="5" t="n">
        <v>1.387</v>
      </c>
      <c r="CR793" s="5" t="n">
        <v>0</v>
      </c>
      <c r="CS793" s="5" t="n">
        <v>5.529</v>
      </c>
      <c r="CT793" s="5" t="n">
        <v>3.509</v>
      </c>
      <c r="CU793" s="5" t="n">
        <v>10.896</v>
      </c>
    </row>
    <row r="794">
      <c r="A794" s="5" t="inlineStr">
        <is>
          <t>TGO2021</t>
        </is>
      </c>
      <c r="B794" s="5" t="inlineStr">
        <is>
          <t>TGO</t>
        </is>
      </c>
      <c r="C794" s="5" t="inlineStr">
        <is>
          <t>TGO</t>
        </is>
      </c>
      <c r="D794" s="5" t="inlineStr">
        <is>
          <t>Togo</t>
        </is>
      </c>
      <c r="E794" s="5" t="n">
        <v>2021</v>
      </c>
      <c r="F794" s="5" t="n">
        <v>0.18</v>
      </c>
      <c r="G794" s="5" t="n">
        <v>5.897</v>
      </c>
      <c r="H794" s="5" t="n">
        <v>1.143</v>
      </c>
      <c r="I794" s="5" t="n">
        <v>0</v>
      </c>
      <c r="J794" s="5" t="n">
        <v>5.897</v>
      </c>
      <c r="K794" s="5" t="n">
        <v>0</v>
      </c>
      <c r="L794" s="5" t="n">
        <v>1</v>
      </c>
      <c r="M794" s="5" t="n">
        <v>7.964</v>
      </c>
      <c r="N794" s="5" t="n">
        <v>3.43</v>
      </c>
      <c r="O794" s="5" t="n">
        <v>0</v>
      </c>
      <c r="P794" s="5" t="n">
        <v>7.964</v>
      </c>
      <c r="Q794" s="5" t="n">
        <v>0</v>
      </c>
      <c r="R794" s="5" t="n">
        <v>1</v>
      </c>
      <c r="S794" s="5" t="n">
        <v>11.613</v>
      </c>
      <c r="T794" s="5" t="n">
        <v>6.86</v>
      </c>
      <c r="U794" s="5" t="n">
        <v>-3.887</v>
      </c>
      <c r="V794" s="5" t="n">
        <v>9.117000000000001</v>
      </c>
      <c r="W794" s="5" t="n">
        <v>0</v>
      </c>
      <c r="X794" s="5" t="n">
        <v>0</v>
      </c>
      <c r="Y794" s="5" t="n">
        <v>3.845</v>
      </c>
      <c r="Z794" s="5" t="n">
        <v>0.52</v>
      </c>
      <c r="AA794" s="5" t="n">
        <v>0</v>
      </c>
      <c r="AB794" s="5" t="n">
        <v>3.845</v>
      </c>
      <c r="AC794" s="5" t="n">
        <v>0</v>
      </c>
      <c r="AD794" s="5" t="n">
        <v>1</v>
      </c>
      <c r="AE794" s="5" t="n">
        <v>4.988</v>
      </c>
      <c r="AF794" s="5" t="n">
        <v>1.166</v>
      </c>
      <c r="AG794" s="5" t="n">
        <v>0</v>
      </c>
      <c r="AH794" s="5" t="n">
        <v>4.988</v>
      </c>
      <c r="AI794" s="5" t="n">
        <v>0</v>
      </c>
      <c r="AJ794" s="5" t="n">
        <v>1</v>
      </c>
      <c r="AK794" s="5" t="n">
        <v>11.848</v>
      </c>
      <c r="AL794" s="5" t="n">
        <v>6.31</v>
      </c>
      <c r="AM794" s="5" t="n">
        <v>0</v>
      </c>
      <c r="AN794" s="5" t="n">
        <v>13.981</v>
      </c>
      <c r="AO794" s="5" t="n">
        <v>0.18</v>
      </c>
      <c r="AP794" s="5" t="n">
        <v>1</v>
      </c>
      <c r="AQ794" s="5" t="n">
        <v>0.619</v>
      </c>
      <c r="AR794" s="5" t="n">
        <v>0.114</v>
      </c>
      <c r="AS794" s="5" t="n">
        <v>0.102</v>
      </c>
      <c r="AT794" s="5" t="n">
        <v>0.851</v>
      </c>
      <c r="AU794" s="5" t="n">
        <v>0.18</v>
      </c>
      <c r="AV794" s="5" t="n">
        <v>1</v>
      </c>
      <c r="AW794" s="5" t="n">
        <v>0.599</v>
      </c>
      <c r="AX794" s="5" t="n">
        <v>0.114</v>
      </c>
      <c r="AY794" s="5" t="n">
        <v>0.151</v>
      </c>
      <c r="AZ794" s="5" t="n">
        <v>0.885</v>
      </c>
      <c r="BA794" s="5" t="n">
        <v>0.18</v>
      </c>
      <c r="BB794" s="5" t="n">
        <v>1</v>
      </c>
      <c r="BC794" s="5" t="n">
        <v>0.439</v>
      </c>
      <c r="BD794" s="5" t="n">
        <v>0.114</v>
      </c>
      <c r="BE794" s="5" t="n">
        <v>-0.021</v>
      </c>
      <c r="BF794" s="5" t="n">
        <v>0.494</v>
      </c>
      <c r="BG794" s="5" t="n">
        <v>0.18</v>
      </c>
      <c r="BH794" s="5" t="n">
        <v>1</v>
      </c>
      <c r="BI794" s="5" t="n">
        <v>0.505</v>
      </c>
      <c r="BJ794" s="5" t="n">
        <v>0.114</v>
      </c>
      <c r="BK794" s="5" t="n">
        <v>0.091</v>
      </c>
      <c r="BL794" s="5" t="n">
        <v>0.703</v>
      </c>
      <c r="BM794" s="5" t="n">
        <v>0.18</v>
      </c>
      <c r="BN794" s="5" t="n">
        <v>1</v>
      </c>
      <c r="BO794" s="5" t="n">
        <v>0</v>
      </c>
      <c r="BP794" s="5" t="n">
        <v>0</v>
      </c>
      <c r="BQ794" s="5" t="n">
        <v>0.157</v>
      </c>
      <c r="BR794" s="5" t="n">
        <v>0</v>
      </c>
      <c r="BS794" s="5" t="n">
        <v>0.5</v>
      </c>
      <c r="BT794" s="5" t="n">
        <v>0</v>
      </c>
      <c r="BU794" s="5" t="n">
        <v>0</v>
      </c>
      <c r="BV794" s="5" t="n">
        <v>0.23</v>
      </c>
      <c r="BW794" s="5" t="n">
        <v>0.18</v>
      </c>
      <c r="BX794" s="5" t="n">
        <v>0.333</v>
      </c>
      <c r="BY794" s="5" t="n">
        <v>11.787</v>
      </c>
      <c r="BZ794" s="5" t="n">
        <v>0</v>
      </c>
      <c r="CA794" s="5" t="n">
        <v>11.787</v>
      </c>
      <c r="CB794" s="5" t="n">
        <v>0</v>
      </c>
      <c r="CC794" s="5" t="n">
        <v>78.125</v>
      </c>
      <c r="CD794" s="5" t="n">
        <v>7.95</v>
      </c>
      <c r="CE794" s="5" t="n">
        <v>0</v>
      </c>
      <c r="CF794" s="5" t="n">
        <v>92.188</v>
      </c>
      <c r="CG794" s="5" t="n">
        <v>0.18</v>
      </c>
      <c r="CH794" s="5" t="n">
        <v>1</v>
      </c>
      <c r="CI794" s="5" t="n">
        <v>0</v>
      </c>
      <c r="CJ794" s="5" t="n">
        <v>0</v>
      </c>
      <c r="CK794" s="5" t="n">
        <v>0</v>
      </c>
      <c r="CL794" s="5" t="n">
        <v>0</v>
      </c>
      <c r="CM794" s="5" t="n">
        <v>0</v>
      </c>
      <c r="CN794" s="5" t="n">
        <v>0</v>
      </c>
      <c r="CO794" s="5" t="n">
        <v>0</v>
      </c>
      <c r="CP794" s="5" t="n">
        <v>0</v>
      </c>
      <c r="CQ794" s="5" t="n">
        <v>1.198</v>
      </c>
      <c r="CR794" s="5" t="n">
        <v>0</v>
      </c>
      <c r="CS794" s="5" t="n">
        <v>4.776</v>
      </c>
      <c r="CT794" s="5" t="n">
        <v>4.753</v>
      </c>
      <c r="CU794" s="5" t="n">
        <v>15.162</v>
      </c>
    </row>
    <row r="795">
      <c r="A795" s="5" t="inlineStr">
        <is>
          <t>TGO2022</t>
        </is>
      </c>
      <c r="B795" s="5" t="inlineStr">
        <is>
          <t>TGO</t>
        </is>
      </c>
      <c r="C795" s="5" t="inlineStr">
        <is>
          <t>TGO</t>
        </is>
      </c>
      <c r="D795" s="5" t="inlineStr">
        <is>
          <t>Togo</t>
        </is>
      </c>
      <c r="E795" s="5" t="n">
        <v>2022</v>
      </c>
      <c r="F795" s="5" t="n">
        <v>0.18</v>
      </c>
      <c r="G795" s="5" t="n">
        <v>11.72</v>
      </c>
      <c r="H795" s="5" t="n">
        <v>1.235</v>
      </c>
      <c r="I795" s="5" t="n">
        <v>0</v>
      </c>
      <c r="J795" s="5" t="n">
        <v>11.72</v>
      </c>
      <c r="K795" s="5" t="n">
        <v>0</v>
      </c>
      <c r="L795" s="5" t="n">
        <v>1</v>
      </c>
      <c r="M795" s="5" t="n">
        <v>9.782999999999999</v>
      </c>
      <c r="N795" s="5" t="n">
        <v>3.704</v>
      </c>
      <c r="O795" s="5" t="n">
        <v>0</v>
      </c>
      <c r="P795" s="5" t="n">
        <v>9.782999999999999</v>
      </c>
      <c r="Q795" s="5" t="n">
        <v>0</v>
      </c>
      <c r="R795" s="5" t="n">
        <v>1</v>
      </c>
      <c r="S795" s="5" t="n">
        <v>17.893</v>
      </c>
      <c r="T795" s="5" t="n">
        <v>7.408</v>
      </c>
      <c r="U795" s="5" t="n">
        <v>-8.955</v>
      </c>
      <c r="V795" s="5" t="n">
        <v>10.547</v>
      </c>
      <c r="W795" s="5" t="n">
        <v>0</v>
      </c>
      <c r="X795" s="5" t="n">
        <v>0</v>
      </c>
      <c r="Y795" s="5" t="n">
        <v>4.152</v>
      </c>
      <c r="Z795" s="5" t="n">
        <v>0.5610000000000001</v>
      </c>
      <c r="AA795" s="5" t="n">
        <v>0</v>
      </c>
      <c r="AB795" s="5" t="n">
        <v>4.152</v>
      </c>
      <c r="AC795" s="5" t="n">
        <v>0</v>
      </c>
      <c r="AD795" s="5" t="n">
        <v>1</v>
      </c>
      <c r="AE795" s="5" t="n">
        <v>5.387</v>
      </c>
      <c r="AF795" s="5" t="n">
        <v>1.26</v>
      </c>
      <c r="AG795" s="5" t="n">
        <v>0</v>
      </c>
      <c r="AH795" s="5" t="n">
        <v>5.387</v>
      </c>
      <c r="AI795" s="5" t="n">
        <v>0</v>
      </c>
      <c r="AJ795" s="5" t="n">
        <v>1</v>
      </c>
      <c r="AK795" s="5" t="n">
        <v>12.795</v>
      </c>
      <c r="AL795" s="5" t="n">
        <v>6.815</v>
      </c>
      <c r="AM795" s="5" t="n">
        <v>0.17</v>
      </c>
      <c r="AN795" s="5" t="n">
        <v>15.098</v>
      </c>
      <c r="AO795" s="5" t="n">
        <v>0.18</v>
      </c>
      <c r="AP795" s="5" t="n">
        <v>1</v>
      </c>
      <c r="AQ795" s="5" t="n">
        <v>0.861</v>
      </c>
      <c r="AR795" s="5" t="n">
        <v>0.123</v>
      </c>
      <c r="AS795" s="5" t="n">
        <v>-0.005</v>
      </c>
      <c r="AT795" s="5" t="n">
        <v>1.01</v>
      </c>
      <c r="AU795" s="5" t="n">
        <v>0.18</v>
      </c>
      <c r="AV795" s="5" t="n">
        <v>1</v>
      </c>
      <c r="AW795" s="5" t="n">
        <v>0.986</v>
      </c>
      <c r="AX795" s="5" t="n">
        <v>0.123</v>
      </c>
      <c r="AY795" s="5" t="n">
        <v>-0.014</v>
      </c>
      <c r="AZ795" s="5" t="n">
        <v>1.147</v>
      </c>
      <c r="BA795" s="5" t="n">
        <v>0.18</v>
      </c>
      <c r="BB795" s="5" t="n">
        <v>1</v>
      </c>
      <c r="BC795" s="5" t="n">
        <v>0.598</v>
      </c>
      <c r="BD795" s="5" t="n">
        <v>0.123</v>
      </c>
      <c r="BE795" s="5" t="n">
        <v>-0.134</v>
      </c>
      <c r="BF795" s="5" t="n">
        <v>0.548</v>
      </c>
      <c r="BG795" s="5" t="n">
        <v>0.18</v>
      </c>
      <c r="BH795" s="5" t="n">
        <v>1</v>
      </c>
      <c r="BI795" s="5" t="n">
        <v>0.612</v>
      </c>
      <c r="BJ795" s="5" t="n">
        <v>0.123</v>
      </c>
      <c r="BK795" s="5" t="n">
        <v>0.159</v>
      </c>
      <c r="BL795" s="5" t="n">
        <v>0.91</v>
      </c>
      <c r="BM795" s="5" t="n">
        <v>0.18</v>
      </c>
      <c r="BN795" s="5" t="n">
        <v>1</v>
      </c>
      <c r="BO795" s="5" t="n">
        <v>0</v>
      </c>
      <c r="BP795" s="5" t="n">
        <v>0</v>
      </c>
      <c r="BQ795" s="5" t="n">
        <v>0.14</v>
      </c>
      <c r="BR795" s="5" t="n">
        <v>0</v>
      </c>
      <c r="BS795" s="5" t="n">
        <v>0.5</v>
      </c>
      <c r="BT795" s="5" t="n">
        <v>0</v>
      </c>
      <c r="BU795" s="5" t="n">
        <v>0</v>
      </c>
      <c r="BV795" s="5" t="n">
        <v>0.205</v>
      </c>
      <c r="BW795" s="5" t="n">
        <v>0.18</v>
      </c>
      <c r="BX795" s="5" t="n">
        <v>0.333</v>
      </c>
      <c r="BY795" s="5" t="n">
        <v>12.729</v>
      </c>
      <c r="BZ795" s="5" t="n">
        <v>0</v>
      </c>
      <c r="CA795" s="5" t="n">
        <v>12.729</v>
      </c>
      <c r="CB795" s="5" t="n">
        <v>0</v>
      </c>
      <c r="CC795" s="5" t="n">
        <v>97.90000000000001</v>
      </c>
      <c r="CD795" s="5" t="n">
        <v>7.95</v>
      </c>
      <c r="CE795" s="5" t="n">
        <v>1.304</v>
      </c>
      <c r="CF795" s="5" t="n">
        <v>115.522</v>
      </c>
      <c r="CG795" s="5" t="n">
        <v>0.18</v>
      </c>
      <c r="CH795" s="5" t="n">
        <v>1</v>
      </c>
      <c r="CI795" s="5" t="n">
        <v>0</v>
      </c>
      <c r="CJ795" s="5" t="n">
        <v>0</v>
      </c>
      <c r="CK795" s="5" t="n">
        <v>0</v>
      </c>
      <c r="CL795" s="5" t="n">
        <v>0</v>
      </c>
      <c r="CM795" s="5" t="n">
        <v>0</v>
      </c>
      <c r="CN795" s="5" t="n">
        <v>0</v>
      </c>
      <c r="CO795" s="5" t="n">
        <v>0</v>
      </c>
      <c r="CP795" s="5" t="n">
        <v>0</v>
      </c>
      <c r="CQ795" s="5" t="n">
        <v>1.294</v>
      </c>
      <c r="CR795" s="5" t="n">
        <v>0</v>
      </c>
      <c r="CS795" s="5" t="n">
        <v>5.158</v>
      </c>
      <c r="CT795" s="5" t="n">
        <v>10.485</v>
      </c>
      <c r="CU795" s="5" t="n">
        <v>31.326</v>
      </c>
    </row>
    <row r="796">
      <c r="A796" s="5" t="inlineStr">
        <is>
          <t>TGO2023</t>
        </is>
      </c>
      <c r="B796" s="5" t="inlineStr">
        <is>
          <t>TGO</t>
        </is>
      </c>
      <c r="C796" s="5" t="inlineStr">
        <is>
          <t>TGO</t>
        </is>
      </c>
      <c r="D796" s="5" t="inlineStr">
        <is>
          <t>Togo</t>
        </is>
      </c>
      <c r="E796" s="5" t="n">
        <v>2023</v>
      </c>
      <c r="F796" s="5" t="n">
        <v>0.18</v>
      </c>
      <c r="G796" s="5" t="n">
        <v>6.147</v>
      </c>
      <c r="H796" s="5" t="n">
        <v>1.286</v>
      </c>
      <c r="I796" s="5" t="n">
        <v>0</v>
      </c>
      <c r="J796" s="5" t="n">
        <v>6.147</v>
      </c>
      <c r="K796" s="5" t="n">
        <v>0</v>
      </c>
      <c r="L796" s="5" t="n">
        <v>1</v>
      </c>
      <c r="M796" s="5" t="n">
        <v>7.886</v>
      </c>
      <c r="N796" s="5" t="n">
        <v>3.857</v>
      </c>
      <c r="O796" s="5" t="n">
        <v>0</v>
      </c>
      <c r="P796" s="5" t="n">
        <v>7.886</v>
      </c>
      <c r="Q796" s="5" t="n">
        <v>0</v>
      </c>
      <c r="R796" s="5" t="n">
        <v>1</v>
      </c>
      <c r="S796" s="5" t="n">
        <v>12.575</v>
      </c>
      <c r="T796" s="5" t="n">
        <v>7.714</v>
      </c>
      <c r="U796" s="5" t="n">
        <v>-3.114</v>
      </c>
      <c r="V796" s="5" t="n">
        <v>11.164</v>
      </c>
      <c r="W796" s="5" t="n">
        <v>0</v>
      </c>
      <c r="X796" s="5" t="n">
        <v>0</v>
      </c>
      <c r="Y796" s="5" t="n">
        <v>4.324</v>
      </c>
      <c r="Z796" s="5" t="n">
        <v>0.584</v>
      </c>
      <c r="AA796" s="5" t="n">
        <v>0</v>
      </c>
      <c r="AB796" s="5" t="n">
        <v>4.324</v>
      </c>
      <c r="AC796" s="5" t="n">
        <v>0</v>
      </c>
      <c r="AD796" s="5" t="n">
        <v>1</v>
      </c>
      <c r="AE796" s="5" t="n">
        <v>5.609</v>
      </c>
      <c r="AF796" s="5" t="n">
        <v>1.312</v>
      </c>
      <c r="AG796" s="5" t="n">
        <v>0</v>
      </c>
      <c r="AH796" s="5" t="n">
        <v>5.609</v>
      </c>
      <c r="AI796" s="5" t="n">
        <v>0</v>
      </c>
      <c r="AJ796" s="5" t="n">
        <v>1</v>
      </c>
      <c r="AK796" s="5" t="n">
        <v>13.323</v>
      </c>
      <c r="AL796" s="5" t="n">
        <v>7.096</v>
      </c>
      <c r="AM796" s="5" t="n">
        <v>0.266</v>
      </c>
      <c r="AN796" s="5" t="n">
        <v>15.722</v>
      </c>
      <c r="AO796" s="5" t="n">
        <v>0.18</v>
      </c>
      <c r="AP796" s="5" t="n">
        <v>1</v>
      </c>
      <c r="AQ796" s="5" t="n">
        <v>0.76</v>
      </c>
      <c r="AR796" s="5" t="n">
        <v>0.129</v>
      </c>
      <c r="AS796" s="5" t="n">
        <v>0.218</v>
      </c>
      <c r="AT796" s="5" t="n">
        <v>1.154</v>
      </c>
      <c r="AU796" s="5" t="n">
        <v>0.18</v>
      </c>
      <c r="AV796" s="5" t="n">
        <v>1</v>
      </c>
      <c r="AW796" s="5" t="n">
        <v>0.8110000000000001</v>
      </c>
      <c r="AX796" s="5" t="n">
        <v>0.129</v>
      </c>
      <c r="AY796" s="5" t="n">
        <v>0.306</v>
      </c>
      <c r="AZ796" s="5" t="n">
        <v>1.319</v>
      </c>
      <c r="BA796" s="5" t="n">
        <v>0.18</v>
      </c>
      <c r="BB796" s="5" t="n">
        <v>1</v>
      </c>
      <c r="BC796" s="5" t="n">
        <v>0.535</v>
      </c>
      <c r="BD796" s="5" t="n">
        <v>0.129</v>
      </c>
      <c r="BE796" s="5" t="n">
        <v>0.08599999999999999</v>
      </c>
      <c r="BF796" s="5" t="n">
        <v>0.732</v>
      </c>
      <c r="BG796" s="5" t="n">
        <v>0.18</v>
      </c>
      <c r="BH796" s="5" t="n">
        <v>1</v>
      </c>
      <c r="BI796" s="5" t="n">
        <v>0.579</v>
      </c>
      <c r="BJ796" s="5" t="n">
        <v>0.129</v>
      </c>
      <c r="BK796" s="5" t="n">
        <v>0.329</v>
      </c>
      <c r="BL796" s="5" t="n">
        <v>1.072</v>
      </c>
      <c r="BM796" s="5" t="n">
        <v>0.18</v>
      </c>
      <c r="BN796" s="5" t="n">
        <v>1</v>
      </c>
      <c r="BO796" s="5" t="n">
        <v>0</v>
      </c>
      <c r="BP796" s="5" t="n">
        <v>0</v>
      </c>
      <c r="BQ796" s="5" t="n">
        <v>0.189</v>
      </c>
      <c r="BR796" s="5" t="n">
        <v>0</v>
      </c>
      <c r="BS796" s="5" t="n">
        <v>0.5</v>
      </c>
      <c r="BT796" s="5" t="n">
        <v>0</v>
      </c>
      <c r="BU796" s="5" t="n">
        <v>0</v>
      </c>
      <c r="BV796" s="5" t="n">
        <v>0.211</v>
      </c>
      <c r="BW796" s="5" t="n">
        <v>0.18</v>
      </c>
      <c r="BX796" s="5" t="n">
        <v>0.333</v>
      </c>
      <c r="BY796" s="5" t="n">
        <v>13.254</v>
      </c>
      <c r="BZ796" s="5" t="n">
        <v>0</v>
      </c>
      <c r="CA796" s="5" t="n">
        <v>13.254</v>
      </c>
      <c r="CB796" s="5" t="n">
        <v>0</v>
      </c>
      <c r="CC796" s="5" t="n">
        <v>83.248</v>
      </c>
      <c r="CD796" s="5" t="n">
        <v>7.95</v>
      </c>
      <c r="CE796" s="5" t="n">
        <v>1.659</v>
      </c>
      <c r="CF796" s="5" t="n">
        <v>98.233</v>
      </c>
      <c r="CG796" s="5" t="n">
        <v>0.18</v>
      </c>
      <c r="CH796" s="5" t="n">
        <v>1</v>
      </c>
      <c r="CI796" s="5" t="n">
        <v>0</v>
      </c>
      <c r="CJ796" s="5" t="n">
        <v>0</v>
      </c>
      <c r="CK796" s="5" t="n">
        <v>0</v>
      </c>
      <c r="CL796" s="5" t="n">
        <v>0</v>
      </c>
      <c r="CM796" s="5" t="n">
        <v>0</v>
      </c>
      <c r="CN796" s="5" t="n">
        <v>0</v>
      </c>
      <c r="CO796" s="5" t="n">
        <v>0</v>
      </c>
      <c r="CP796" s="5" t="n">
        <v>0</v>
      </c>
      <c r="CQ796" s="5" t="n">
        <v>1.348</v>
      </c>
      <c r="CR796" s="5" t="n">
        <v>0</v>
      </c>
      <c r="CS796" s="5" t="n">
        <v>5.37</v>
      </c>
      <c r="CT796" s="5" t="n">
        <v>4.861</v>
      </c>
      <c r="CU796" s="5" t="n">
        <v>11.622</v>
      </c>
    </row>
    <row r="797">
      <c r="A797" s="5" t="inlineStr">
        <is>
          <t>TGO2024</t>
        </is>
      </c>
      <c r="B797" s="5" t="inlineStr">
        <is>
          <t>TGO</t>
        </is>
      </c>
      <c r="C797" s="5" t="inlineStr">
        <is>
          <t>TGO</t>
        </is>
      </c>
      <c r="D797" s="5" t="inlineStr">
        <is>
          <t>Togo</t>
        </is>
      </c>
      <c r="E797" s="5" t="n">
        <v>2024</v>
      </c>
      <c r="F797" s="5" t="n">
        <v>0.18</v>
      </c>
      <c r="G797" s="5" t="n">
        <v>5.575</v>
      </c>
      <c r="H797" s="5" t="n">
        <v>1.324</v>
      </c>
      <c r="I797" s="5" t="n">
        <v>0</v>
      </c>
      <c r="J797" s="5" t="n">
        <v>5.575</v>
      </c>
      <c r="K797" s="5" t="n">
        <v>0</v>
      </c>
      <c r="L797" s="5" t="n">
        <v>1</v>
      </c>
      <c r="M797" s="5" t="n">
        <v>7.124</v>
      </c>
      <c r="N797" s="5" t="n">
        <v>3.971</v>
      </c>
      <c r="O797" s="5" t="n">
        <v>0</v>
      </c>
      <c r="P797" s="5" t="n">
        <v>7.124</v>
      </c>
      <c r="Q797" s="5" t="n">
        <v>0</v>
      </c>
      <c r="R797" s="5" t="n">
        <v>1</v>
      </c>
      <c r="S797" s="5" t="n">
        <v>12.193</v>
      </c>
      <c r="T797" s="5" t="n">
        <v>7.942</v>
      </c>
      <c r="U797" s="5" t="n">
        <v>-2.9</v>
      </c>
      <c r="V797" s="5" t="n">
        <v>10.966</v>
      </c>
      <c r="W797" s="5" t="n">
        <v>0</v>
      </c>
      <c r="X797" s="5" t="n">
        <v>0</v>
      </c>
      <c r="Y797" s="5" t="n">
        <v>11.492</v>
      </c>
      <c r="Z797" s="5" t="n">
        <v>1.553</v>
      </c>
      <c r="AA797" s="5" t="n">
        <v>0</v>
      </c>
      <c r="AB797" s="5" t="n">
        <v>11.492</v>
      </c>
      <c r="AC797" s="5" t="n">
        <v>0</v>
      </c>
      <c r="AD797" s="5" t="n">
        <v>1</v>
      </c>
      <c r="AE797" s="5" t="n">
        <v>12.815</v>
      </c>
      <c r="AF797" s="5" t="n">
        <v>2.997</v>
      </c>
      <c r="AG797" s="5" t="n">
        <v>0</v>
      </c>
      <c r="AH797" s="5" t="n">
        <v>12.815</v>
      </c>
      <c r="AI797" s="5" t="n">
        <v>0</v>
      </c>
      <c r="AJ797" s="5" t="n">
        <v>1</v>
      </c>
      <c r="AK797" s="5" t="n">
        <v>20.757</v>
      </c>
      <c r="AL797" s="5" t="n">
        <v>11.055</v>
      </c>
      <c r="AM797" s="5" t="n">
        <v>0.509</v>
      </c>
      <c r="AN797" s="5" t="n">
        <v>24.493</v>
      </c>
      <c r="AO797" s="5" t="n">
        <v>0.18</v>
      </c>
      <c r="AP797" s="5" t="n">
        <v>1</v>
      </c>
      <c r="AQ797" s="5" t="n">
        <v>0.724</v>
      </c>
      <c r="AR797" s="5" t="n">
        <v>0.132</v>
      </c>
      <c r="AS797" s="5" t="n">
        <v>0.252</v>
      </c>
      <c r="AT797" s="5" t="n">
        <v>1.152</v>
      </c>
      <c r="AU797" s="5" t="n">
        <v>0.18</v>
      </c>
      <c r="AV797" s="5" t="n">
        <v>1</v>
      </c>
      <c r="AW797" s="5" t="n">
        <v>0.75</v>
      </c>
      <c r="AX797" s="5" t="n">
        <v>0.132</v>
      </c>
      <c r="AY797" s="5" t="n">
        <v>0.324</v>
      </c>
      <c r="AZ797" s="5" t="n">
        <v>1.267</v>
      </c>
      <c r="BA797" s="5" t="n">
        <v>0.18</v>
      </c>
      <c r="BB797" s="5" t="n">
        <v>1</v>
      </c>
      <c r="BC797" s="5" t="n">
        <v>0.513</v>
      </c>
      <c r="BD797" s="5" t="n">
        <v>0.132</v>
      </c>
      <c r="BE797" s="5" t="n">
        <v>0.08</v>
      </c>
      <c r="BF797" s="5" t="n">
        <v>0.7</v>
      </c>
      <c r="BG797" s="5" t="n">
        <v>0.18</v>
      </c>
      <c r="BH797" s="5" t="n">
        <v>1</v>
      </c>
      <c r="BI797" s="5" t="n">
        <v>0.591</v>
      </c>
      <c r="BJ797" s="5" t="n">
        <v>0.132</v>
      </c>
      <c r="BK797" s="5" t="n">
        <v>0.317</v>
      </c>
      <c r="BL797" s="5" t="n">
        <v>1.072</v>
      </c>
      <c r="BM797" s="5" t="n">
        <v>0.18</v>
      </c>
      <c r="BN797" s="5" t="n">
        <v>1</v>
      </c>
      <c r="BO797" s="5" t="n">
        <v>0</v>
      </c>
      <c r="BP797" s="5" t="n">
        <v>0</v>
      </c>
      <c r="BQ797" s="5" t="n">
        <v>0.152</v>
      </c>
      <c r="BR797" s="5" t="n">
        <v>0</v>
      </c>
      <c r="BS797" s="5" t="n">
        <v>0.5</v>
      </c>
      <c r="BT797" s="5" t="n">
        <v>0</v>
      </c>
      <c r="BU797" s="5" t="n">
        <v>0</v>
      </c>
      <c r="BV797" s="5" t="n">
        <v>0.211</v>
      </c>
      <c r="BW797" s="5" t="n">
        <v>0.18</v>
      </c>
      <c r="BX797" s="5" t="n">
        <v>0.333</v>
      </c>
      <c r="BY797" s="5" t="n">
        <v>13.646</v>
      </c>
      <c r="BZ797" s="5" t="n">
        <v>0</v>
      </c>
      <c r="CA797" s="5" t="n">
        <v>13.646</v>
      </c>
      <c r="CB797" s="5" t="n">
        <v>0</v>
      </c>
      <c r="CC797" s="5" t="n">
        <v>82.58799999999999</v>
      </c>
      <c r="CD797" s="5" t="n">
        <v>7.95</v>
      </c>
      <c r="CE797" s="5" t="n">
        <v>2.025</v>
      </c>
      <c r="CF797" s="5" t="n">
        <v>97.45399999999999</v>
      </c>
      <c r="CG797" s="5" t="n">
        <v>0.18</v>
      </c>
      <c r="CH797" s="5" t="n">
        <v>1</v>
      </c>
      <c r="CI797" s="5" t="n">
        <v>0</v>
      </c>
      <c r="CJ797" s="5" t="n">
        <v>0</v>
      </c>
      <c r="CK797" s="5" t="n">
        <v>0</v>
      </c>
      <c r="CL797" s="5" t="n">
        <v>0</v>
      </c>
      <c r="CM797" s="5" t="n">
        <v>0</v>
      </c>
      <c r="CN797" s="5" t="n">
        <v>0</v>
      </c>
      <c r="CO797" s="5" t="n">
        <v>0</v>
      </c>
      <c r="CP797" s="5" t="n">
        <v>0</v>
      </c>
      <c r="CQ797" s="5" t="n">
        <v>1.387</v>
      </c>
      <c r="CR797" s="5" t="n">
        <v>0</v>
      </c>
      <c r="CS797" s="5" t="n">
        <v>5.529</v>
      </c>
      <c r="CT797" s="5" t="n">
        <v>4.251</v>
      </c>
      <c r="CU797" s="5" t="n">
        <v>10.168</v>
      </c>
    </row>
    <row r="798">
      <c r="A798" s="5" t="inlineStr">
        <is>
          <t>TON2021</t>
        </is>
      </c>
      <c r="B798" s="5" t="inlineStr">
        <is>
          <t>TON</t>
        </is>
      </c>
      <c r="C798" s="5" t="inlineStr">
        <is>
          <t>TON</t>
        </is>
      </c>
      <c r="D798" s="5" t="inlineStr">
        <is>
          <t>Tonga</t>
        </is>
      </c>
      <c r="E798" s="5" t="n">
        <v>2021</v>
      </c>
      <c r="F798" s="5" t="n">
        <v>0.15</v>
      </c>
      <c r="G798" s="5" t="n">
        <v>4.747</v>
      </c>
      <c r="H798" s="5" t="n">
        <v>1.143</v>
      </c>
      <c r="I798" s="5" t="n">
        <v>0</v>
      </c>
      <c r="J798" s="5" t="n">
        <v>4.747</v>
      </c>
      <c r="K798" s="5" t="n">
        <v>0</v>
      </c>
      <c r="L798" s="5" t="n">
        <v>1</v>
      </c>
      <c r="M798" s="5" t="n">
        <v>7.964</v>
      </c>
      <c r="N798" s="5" t="n">
        <v>3.43</v>
      </c>
      <c r="O798" s="5" t="n">
        <v>0</v>
      </c>
      <c r="P798" s="5" t="n">
        <v>7.964</v>
      </c>
      <c r="Q798" s="5" t="n">
        <v>0</v>
      </c>
      <c r="R798" s="5" t="n">
        <v>1</v>
      </c>
      <c r="S798" s="5" t="n">
        <v>10.464</v>
      </c>
      <c r="T798" s="5" t="n">
        <v>6.86</v>
      </c>
      <c r="U798" s="5" t="n">
        <v>0</v>
      </c>
      <c r="V798" s="5" t="n">
        <v>12.034</v>
      </c>
      <c r="W798" s="5" t="n">
        <v>0.15</v>
      </c>
      <c r="X798" s="5" t="n">
        <v>1</v>
      </c>
      <c r="Y798" s="5" t="n">
        <v>5.584</v>
      </c>
      <c r="Z798" s="5" t="n">
        <v>0.6889999999999999</v>
      </c>
      <c r="AA798" s="5" t="n">
        <v>0</v>
      </c>
      <c r="AB798" s="5" t="n">
        <v>5.584</v>
      </c>
      <c r="AC798" s="5" t="n">
        <v>0</v>
      </c>
      <c r="AD798" s="5" t="n">
        <v>1</v>
      </c>
      <c r="AE798" s="5" t="n">
        <v>6.727</v>
      </c>
      <c r="AF798" s="5" t="n">
        <v>1.467</v>
      </c>
      <c r="AG798" s="5" t="n">
        <v>0</v>
      </c>
      <c r="AH798" s="5" t="n">
        <v>6.727</v>
      </c>
      <c r="AI798" s="5" t="n">
        <v>0</v>
      </c>
      <c r="AJ798" s="5" t="n">
        <v>1</v>
      </c>
      <c r="AK798" s="5" t="n">
        <v>13.587</v>
      </c>
      <c r="AL798" s="5" t="n">
        <v>7.05</v>
      </c>
      <c r="AM798" s="5" t="n">
        <v>0</v>
      </c>
      <c r="AN798" s="5" t="n">
        <v>15.625</v>
      </c>
      <c r="AO798" s="5" t="n">
        <v>0.15</v>
      </c>
      <c r="AP798" s="5" t="n">
        <v>1</v>
      </c>
      <c r="AQ798" s="5" t="n">
        <v>0.621</v>
      </c>
      <c r="AR798" s="5" t="n">
        <v>0.114</v>
      </c>
      <c r="AS798" s="5" t="n">
        <v>0</v>
      </c>
      <c r="AT798" s="5" t="n">
        <v>0.714</v>
      </c>
      <c r="AU798" s="5" t="n">
        <v>0.15</v>
      </c>
      <c r="AV798" s="5" t="n">
        <v>1</v>
      </c>
      <c r="AW798" s="5" t="n">
        <v>0.593</v>
      </c>
      <c r="AX798" s="5" t="n">
        <v>0.114</v>
      </c>
      <c r="AY798" s="5" t="n">
        <v>0</v>
      </c>
      <c r="AZ798" s="5" t="n">
        <v>0.6820000000000001</v>
      </c>
      <c r="BA798" s="5" t="n">
        <v>0.15</v>
      </c>
      <c r="BB798" s="5" t="n">
        <v>1</v>
      </c>
      <c r="BC798" s="5" t="n">
        <v>0.44</v>
      </c>
      <c r="BD798" s="5" t="n">
        <v>0.114</v>
      </c>
      <c r="BE798" s="5" t="n">
        <v>0</v>
      </c>
      <c r="BF798" s="5" t="n">
        <v>0.506</v>
      </c>
      <c r="BG798" s="5" t="n">
        <v>0.15</v>
      </c>
      <c r="BH798" s="5" t="n">
        <v>1</v>
      </c>
      <c r="BI798" s="5" t="n">
        <v>0.5600000000000001</v>
      </c>
      <c r="BJ798" s="5" t="n">
        <v>0.114</v>
      </c>
      <c r="BK798" s="5" t="n">
        <v>0</v>
      </c>
      <c r="BL798" s="5" t="n">
        <v>0.644</v>
      </c>
      <c r="BM798" s="5" t="n">
        <v>0.15</v>
      </c>
      <c r="BN798" s="5" t="n">
        <v>1</v>
      </c>
      <c r="BO798" s="5" t="n">
        <v>0</v>
      </c>
      <c r="BP798" s="5" t="n">
        <v>0</v>
      </c>
      <c r="BQ798" s="5" t="n">
        <v>0</v>
      </c>
      <c r="BR798" s="5" t="n">
        <v>0</v>
      </c>
      <c r="BS798" s="5" t="n">
        <v>1</v>
      </c>
      <c r="BT798" s="5" t="n">
        <v>0</v>
      </c>
      <c r="BU798" s="5" t="n">
        <v>0</v>
      </c>
      <c r="BV798" s="5" t="n">
        <v>0</v>
      </c>
      <c r="BW798" s="5" t="n">
        <v>0.15</v>
      </c>
      <c r="BX798" s="5" t="n">
        <v>1</v>
      </c>
      <c r="BY798" s="5" t="n">
        <v>11.787</v>
      </c>
      <c r="BZ798" s="5" t="n">
        <v>0</v>
      </c>
      <c r="CA798" s="5" t="n">
        <v>11.787</v>
      </c>
      <c r="CB798" s="5" t="n">
        <v>0</v>
      </c>
      <c r="CC798" s="5" t="n">
        <v>81.69499999999999</v>
      </c>
      <c r="CD798" s="5" t="n">
        <v>7.95</v>
      </c>
      <c r="CE798" s="5" t="n">
        <v>0</v>
      </c>
      <c r="CF798" s="5" t="n">
        <v>93.95</v>
      </c>
      <c r="CG798" s="5" t="n">
        <v>0.15</v>
      </c>
      <c r="CH798" s="5" t="n">
        <v>1</v>
      </c>
      <c r="CI798" s="5" t="n">
        <v>0</v>
      </c>
      <c r="CJ798" s="5" t="n">
        <v>0</v>
      </c>
      <c r="CK798" s="5" t="n">
        <v>0</v>
      </c>
      <c r="CL798" s="5" t="n">
        <v>0</v>
      </c>
      <c r="CM798" s="5" t="n">
        <v>0</v>
      </c>
      <c r="CN798" s="5" t="n">
        <v>0</v>
      </c>
      <c r="CO798" s="5" t="n">
        <v>0</v>
      </c>
      <c r="CP798" s="5" t="n">
        <v>0</v>
      </c>
      <c r="CQ798" s="5" t="n">
        <v>1.198</v>
      </c>
      <c r="CR798" s="5" t="n">
        <v>0</v>
      </c>
      <c r="CS798" s="5" t="n">
        <v>4.776</v>
      </c>
      <c r="CT798" s="5" t="n">
        <v>3.604</v>
      </c>
      <c r="CU798" s="5" t="n">
        <v>9.407999999999999</v>
      </c>
    </row>
    <row r="799">
      <c r="A799" s="5" t="inlineStr">
        <is>
          <t>TON2022</t>
        </is>
      </c>
      <c r="B799" s="5" t="inlineStr">
        <is>
          <t>TON</t>
        </is>
      </c>
      <c r="C799" s="5" t="inlineStr">
        <is>
          <t>TON</t>
        </is>
      </c>
      <c r="D799" s="5" t="inlineStr">
        <is>
          <t>Tonga</t>
        </is>
      </c>
      <c r="E799" s="5" t="n">
        <v>2022</v>
      </c>
      <c r="F799" s="5" t="n">
        <v>0.15</v>
      </c>
      <c r="G799" s="5" t="n">
        <v>8.788</v>
      </c>
      <c r="H799" s="5" t="n">
        <v>1.235</v>
      </c>
      <c r="I799" s="5" t="n">
        <v>0</v>
      </c>
      <c r="J799" s="5" t="n">
        <v>8.788</v>
      </c>
      <c r="K799" s="5" t="n">
        <v>0</v>
      </c>
      <c r="L799" s="5" t="n">
        <v>1</v>
      </c>
      <c r="M799" s="5" t="n">
        <v>9.782999999999999</v>
      </c>
      <c r="N799" s="5" t="n">
        <v>3.704</v>
      </c>
      <c r="O799" s="5" t="n">
        <v>0</v>
      </c>
      <c r="P799" s="5" t="n">
        <v>9.782999999999999</v>
      </c>
      <c r="Q799" s="5" t="n">
        <v>0</v>
      </c>
      <c r="R799" s="5" t="n">
        <v>1</v>
      </c>
      <c r="S799" s="5" t="n">
        <v>14.962</v>
      </c>
      <c r="T799" s="5" t="n">
        <v>7.408</v>
      </c>
      <c r="U799" s="5" t="n">
        <v>0.166</v>
      </c>
      <c r="V799" s="5" t="n">
        <v>17.206</v>
      </c>
      <c r="W799" s="5" t="n">
        <v>0.15</v>
      </c>
      <c r="X799" s="5" t="n">
        <v>1</v>
      </c>
      <c r="Y799" s="5" t="n">
        <v>6.03</v>
      </c>
      <c r="Z799" s="5" t="n">
        <v>0.744</v>
      </c>
      <c r="AA799" s="5" t="n">
        <v>0</v>
      </c>
      <c r="AB799" s="5" t="n">
        <v>6.03</v>
      </c>
      <c r="AC799" s="5" t="n">
        <v>0</v>
      </c>
      <c r="AD799" s="5" t="n">
        <v>1</v>
      </c>
      <c r="AE799" s="5" t="n">
        <v>7.265</v>
      </c>
      <c r="AF799" s="5" t="n">
        <v>1.584</v>
      </c>
      <c r="AG799" s="5" t="n">
        <v>0</v>
      </c>
      <c r="AH799" s="5" t="n">
        <v>7.265</v>
      </c>
      <c r="AI799" s="5" t="n">
        <v>0</v>
      </c>
      <c r="AJ799" s="5" t="n">
        <v>1</v>
      </c>
      <c r="AK799" s="5" t="n">
        <v>14.673</v>
      </c>
      <c r="AL799" s="5" t="n">
        <v>7.614</v>
      </c>
      <c r="AM799" s="5" t="n">
        <v>0.163</v>
      </c>
      <c r="AN799" s="5" t="n">
        <v>16.874</v>
      </c>
      <c r="AO799" s="5" t="n">
        <v>0.15</v>
      </c>
      <c r="AP799" s="5" t="n">
        <v>1</v>
      </c>
      <c r="AQ799" s="5" t="n">
        <v>0.847</v>
      </c>
      <c r="AR799" s="5" t="n">
        <v>0.123</v>
      </c>
      <c r="AS799" s="5" t="n">
        <v>0.008999999999999999</v>
      </c>
      <c r="AT799" s="5" t="n">
        <v>0.974</v>
      </c>
      <c r="AU799" s="5" t="n">
        <v>0.15</v>
      </c>
      <c r="AV799" s="5" t="n">
        <v>1</v>
      </c>
      <c r="AW799" s="5" t="n">
        <v>0.947</v>
      </c>
      <c r="AX799" s="5" t="n">
        <v>0.123</v>
      </c>
      <c r="AY799" s="5" t="n">
        <v>0.011</v>
      </c>
      <c r="AZ799" s="5" t="n">
        <v>1.089</v>
      </c>
      <c r="BA799" s="5" t="n">
        <v>0.15</v>
      </c>
      <c r="BB799" s="5" t="n">
        <v>1</v>
      </c>
      <c r="BC799" s="5" t="n">
        <v>0.589</v>
      </c>
      <c r="BD799" s="5" t="n">
        <v>0.123</v>
      </c>
      <c r="BE799" s="5" t="n">
        <v>0.007</v>
      </c>
      <c r="BF799" s="5" t="n">
        <v>0.677</v>
      </c>
      <c r="BG799" s="5" t="n">
        <v>0.15</v>
      </c>
      <c r="BH799" s="5" t="n">
        <v>1</v>
      </c>
      <c r="BI799" s="5" t="n">
        <v>0.6889999999999999</v>
      </c>
      <c r="BJ799" s="5" t="n">
        <v>0.123</v>
      </c>
      <c r="BK799" s="5" t="n">
        <v>0.008</v>
      </c>
      <c r="BL799" s="5" t="n">
        <v>0.792</v>
      </c>
      <c r="BM799" s="5" t="n">
        <v>0.15</v>
      </c>
      <c r="BN799" s="5" t="n">
        <v>1</v>
      </c>
      <c r="BO799" s="5" t="n">
        <v>0</v>
      </c>
      <c r="BP799" s="5" t="n">
        <v>0</v>
      </c>
      <c r="BQ799" s="5" t="n">
        <v>0</v>
      </c>
      <c r="BR799" s="5" t="n">
        <v>0</v>
      </c>
      <c r="BS799" s="5" t="n">
        <v>1</v>
      </c>
      <c r="BT799" s="5" t="n">
        <v>0</v>
      </c>
      <c r="BU799" s="5" t="n">
        <v>0</v>
      </c>
      <c r="BV799" s="5" t="n">
        <v>0</v>
      </c>
      <c r="BW799" s="5" t="n">
        <v>0.15</v>
      </c>
      <c r="BX799" s="5" t="n">
        <v>1</v>
      </c>
      <c r="BY799" s="5" t="n">
        <v>12.729</v>
      </c>
      <c r="BZ799" s="5" t="n">
        <v>0</v>
      </c>
      <c r="CA799" s="5" t="n">
        <v>12.729</v>
      </c>
      <c r="CB799" s="5" t="n">
        <v>0</v>
      </c>
      <c r="CC799" s="5" t="n">
        <v>102.477</v>
      </c>
      <c r="CD799" s="5" t="n">
        <v>7.95</v>
      </c>
      <c r="CE799" s="5" t="n">
        <v>1.138</v>
      </c>
      <c r="CF799" s="5" t="n">
        <v>117.848</v>
      </c>
      <c r="CG799" s="5" t="n">
        <v>0.15</v>
      </c>
      <c r="CH799" s="5" t="n">
        <v>1</v>
      </c>
      <c r="CI799" s="5" t="n">
        <v>0</v>
      </c>
      <c r="CJ799" s="5" t="n">
        <v>0</v>
      </c>
      <c r="CK799" s="5" t="n">
        <v>0</v>
      </c>
      <c r="CL799" s="5" t="n">
        <v>0</v>
      </c>
      <c r="CM799" s="5" t="n">
        <v>0</v>
      </c>
      <c r="CN799" s="5" t="n">
        <v>0</v>
      </c>
      <c r="CO799" s="5" t="n">
        <v>0</v>
      </c>
      <c r="CP799" s="5" t="n">
        <v>0</v>
      </c>
      <c r="CQ799" s="5" t="n">
        <v>1.294</v>
      </c>
      <c r="CR799" s="5" t="n">
        <v>0</v>
      </c>
      <c r="CS799" s="5" t="n">
        <v>5.158</v>
      </c>
      <c r="CT799" s="5" t="n">
        <v>7.554</v>
      </c>
      <c r="CU799" s="5" t="n">
        <v>16.097</v>
      </c>
    </row>
    <row r="800">
      <c r="A800" s="5" t="inlineStr">
        <is>
          <t>TON2023</t>
        </is>
      </c>
      <c r="B800" s="5" t="inlineStr">
        <is>
          <t>TON</t>
        </is>
      </c>
      <c r="C800" s="5" t="inlineStr">
        <is>
          <t>TON</t>
        </is>
      </c>
      <c r="D800" s="5" t="inlineStr">
        <is>
          <t>Tonga</t>
        </is>
      </c>
      <c r="E800" s="5" t="n">
        <v>2023</v>
      </c>
      <c r="F800" s="5" t="n">
        <v>0.15</v>
      </c>
      <c r="G800" s="5" t="n">
        <v>5.77</v>
      </c>
      <c r="H800" s="5" t="n">
        <v>1.286</v>
      </c>
      <c r="I800" s="5" t="n">
        <v>0</v>
      </c>
      <c r="J800" s="5" t="n">
        <v>5.77</v>
      </c>
      <c r="K800" s="5" t="n">
        <v>0</v>
      </c>
      <c r="L800" s="5" t="n">
        <v>1</v>
      </c>
      <c r="M800" s="5" t="n">
        <v>7.886</v>
      </c>
      <c r="N800" s="5" t="n">
        <v>3.857</v>
      </c>
      <c r="O800" s="5" t="n">
        <v>0</v>
      </c>
      <c r="P800" s="5" t="n">
        <v>7.886</v>
      </c>
      <c r="Q800" s="5" t="n">
        <v>0</v>
      </c>
      <c r="R800" s="5" t="n">
        <v>1</v>
      </c>
      <c r="S800" s="5" t="n">
        <v>12.198</v>
      </c>
      <c r="T800" s="5" t="n">
        <v>7.714</v>
      </c>
      <c r="U800" s="5" t="n">
        <v>0.203</v>
      </c>
      <c r="V800" s="5" t="n">
        <v>14.028</v>
      </c>
      <c r="W800" s="5" t="n">
        <v>0.15</v>
      </c>
      <c r="X800" s="5" t="n">
        <v>1</v>
      </c>
      <c r="Y800" s="5" t="n">
        <v>6.279</v>
      </c>
      <c r="Z800" s="5" t="n">
        <v>0.775</v>
      </c>
      <c r="AA800" s="5" t="n">
        <v>0</v>
      </c>
      <c r="AB800" s="5" t="n">
        <v>6.279</v>
      </c>
      <c r="AC800" s="5" t="n">
        <v>0</v>
      </c>
      <c r="AD800" s="5" t="n">
        <v>1</v>
      </c>
      <c r="AE800" s="5" t="n">
        <v>7.565</v>
      </c>
      <c r="AF800" s="5" t="n">
        <v>1.649</v>
      </c>
      <c r="AG800" s="5" t="n">
        <v>0</v>
      </c>
      <c r="AH800" s="5" t="n">
        <v>7.565</v>
      </c>
      <c r="AI800" s="5" t="n">
        <v>0</v>
      </c>
      <c r="AJ800" s="5" t="n">
        <v>1</v>
      </c>
      <c r="AK800" s="5" t="n">
        <v>15.279</v>
      </c>
      <c r="AL800" s="5" t="n">
        <v>7.928</v>
      </c>
      <c r="AM800" s="5" t="n">
        <v>0.254</v>
      </c>
      <c r="AN800" s="5" t="n">
        <v>17.571</v>
      </c>
      <c r="AO800" s="5" t="n">
        <v>0.15</v>
      </c>
      <c r="AP800" s="5" t="n">
        <v>1</v>
      </c>
      <c r="AQ800" s="5" t="n">
        <v>0.749</v>
      </c>
      <c r="AR800" s="5" t="n">
        <v>0.129</v>
      </c>
      <c r="AS800" s="5" t="n">
        <v>0.012</v>
      </c>
      <c r="AT800" s="5" t="n">
        <v>0.861</v>
      </c>
      <c r="AU800" s="5" t="n">
        <v>0.15</v>
      </c>
      <c r="AV800" s="5" t="n">
        <v>1</v>
      </c>
      <c r="AW800" s="5" t="n">
        <v>0.783</v>
      </c>
      <c r="AX800" s="5" t="n">
        <v>0.129</v>
      </c>
      <c r="AY800" s="5" t="n">
        <v>0.013</v>
      </c>
      <c r="AZ800" s="5" t="n">
        <v>0.9</v>
      </c>
      <c r="BA800" s="5" t="n">
        <v>0.15</v>
      </c>
      <c r="BB800" s="5" t="n">
        <v>1</v>
      </c>
      <c r="BC800" s="5" t="n">
        <v>0.527</v>
      </c>
      <c r="BD800" s="5" t="n">
        <v>0.129</v>
      </c>
      <c r="BE800" s="5" t="n">
        <v>0.008999999999999999</v>
      </c>
      <c r="BF800" s="5" t="n">
        <v>0.607</v>
      </c>
      <c r="BG800" s="5" t="n">
        <v>0.15</v>
      </c>
      <c r="BH800" s="5" t="n">
        <v>1</v>
      </c>
      <c r="BI800" s="5" t="n">
        <v>0.64</v>
      </c>
      <c r="BJ800" s="5" t="n">
        <v>0.129</v>
      </c>
      <c r="BK800" s="5" t="n">
        <v>0.011</v>
      </c>
      <c r="BL800" s="5" t="n">
        <v>0.736</v>
      </c>
      <c r="BM800" s="5" t="n">
        <v>0.15</v>
      </c>
      <c r="BN800" s="5" t="n">
        <v>1</v>
      </c>
      <c r="BO800" s="5" t="n">
        <v>0</v>
      </c>
      <c r="BP800" s="5" t="n">
        <v>0</v>
      </c>
      <c r="BQ800" s="5" t="n">
        <v>0</v>
      </c>
      <c r="BR800" s="5" t="n">
        <v>0</v>
      </c>
      <c r="BS800" s="5" t="n">
        <v>1</v>
      </c>
      <c r="BT800" s="5" t="n">
        <v>0</v>
      </c>
      <c r="BU800" s="5" t="n">
        <v>0</v>
      </c>
      <c r="BV800" s="5" t="n">
        <v>0</v>
      </c>
      <c r="BW800" s="5" t="n">
        <v>0.15</v>
      </c>
      <c r="BX800" s="5" t="n">
        <v>1</v>
      </c>
      <c r="BY800" s="5" t="n">
        <v>13.254</v>
      </c>
      <c r="BZ800" s="5" t="n">
        <v>0</v>
      </c>
      <c r="CA800" s="5" t="n">
        <v>13.254</v>
      </c>
      <c r="CB800" s="5" t="n">
        <v>0</v>
      </c>
      <c r="CC800" s="5" t="n">
        <v>87.07899999999999</v>
      </c>
      <c r="CD800" s="5" t="n">
        <v>7.95</v>
      </c>
      <c r="CE800" s="5" t="n">
        <v>1.446</v>
      </c>
      <c r="CF800" s="5" t="n">
        <v>100.141</v>
      </c>
      <c r="CG800" s="5" t="n">
        <v>0.15</v>
      </c>
      <c r="CH800" s="5" t="n">
        <v>1</v>
      </c>
      <c r="CI800" s="5" t="n">
        <v>0</v>
      </c>
      <c r="CJ800" s="5" t="n">
        <v>0</v>
      </c>
      <c r="CK800" s="5" t="n">
        <v>0</v>
      </c>
      <c r="CL800" s="5" t="n">
        <v>0</v>
      </c>
      <c r="CM800" s="5" t="n">
        <v>0</v>
      </c>
      <c r="CN800" s="5" t="n">
        <v>0</v>
      </c>
      <c r="CO800" s="5" t="n">
        <v>0</v>
      </c>
      <c r="CP800" s="5" t="n">
        <v>0</v>
      </c>
      <c r="CQ800" s="5" t="n">
        <v>1.348</v>
      </c>
      <c r="CR800" s="5" t="n">
        <v>0</v>
      </c>
      <c r="CS800" s="5" t="n">
        <v>5.37</v>
      </c>
      <c r="CT800" s="5" t="n">
        <v>4.484</v>
      </c>
      <c r="CU800" s="5" t="n">
        <v>12.529</v>
      </c>
    </row>
    <row r="801">
      <c r="A801" s="5" t="inlineStr">
        <is>
          <t>TON2024</t>
        </is>
      </c>
      <c r="B801" s="5" t="inlineStr">
        <is>
          <t>TON</t>
        </is>
      </c>
      <c r="C801" s="5" t="inlineStr">
        <is>
          <t>TON</t>
        </is>
      </c>
      <c r="D801" s="5" t="inlineStr">
        <is>
          <t>Tonga</t>
        </is>
      </c>
      <c r="E801" s="5" t="n">
        <v>2024</v>
      </c>
      <c r="F801" s="5" t="n">
        <v>0.15</v>
      </c>
      <c r="G801" s="5" t="n">
        <v>4.833</v>
      </c>
      <c r="H801" s="5" t="n">
        <v>1.324</v>
      </c>
      <c r="I801" s="5" t="n">
        <v>0</v>
      </c>
      <c r="J801" s="5" t="n">
        <v>4.833</v>
      </c>
      <c r="K801" s="5" t="n">
        <v>0</v>
      </c>
      <c r="L801" s="5" t="n">
        <v>1</v>
      </c>
      <c r="M801" s="5" t="n">
        <v>7.124</v>
      </c>
      <c r="N801" s="5" t="n">
        <v>3.971</v>
      </c>
      <c r="O801" s="5" t="n">
        <v>0</v>
      </c>
      <c r="P801" s="5" t="n">
        <v>7.124</v>
      </c>
      <c r="Q801" s="5" t="n">
        <v>0</v>
      </c>
      <c r="R801" s="5" t="n">
        <v>1</v>
      </c>
      <c r="S801" s="5" t="n">
        <v>11.451</v>
      </c>
      <c r="T801" s="5" t="n">
        <v>7.942</v>
      </c>
      <c r="U801" s="5" t="n">
        <v>0.234</v>
      </c>
      <c r="V801" s="5" t="n">
        <v>13.168</v>
      </c>
      <c r="W801" s="5" t="n">
        <v>0.15</v>
      </c>
      <c r="X801" s="5" t="n">
        <v>1</v>
      </c>
      <c r="Y801" s="5" t="n">
        <v>6.465</v>
      </c>
      <c r="Z801" s="5" t="n">
        <v>0.798</v>
      </c>
      <c r="AA801" s="5" t="n">
        <v>0</v>
      </c>
      <c r="AB801" s="5" t="n">
        <v>6.465</v>
      </c>
      <c r="AC801" s="5" t="n">
        <v>0</v>
      </c>
      <c r="AD801" s="5" t="n">
        <v>1</v>
      </c>
      <c r="AE801" s="5" t="n">
        <v>7.788</v>
      </c>
      <c r="AF801" s="5" t="n">
        <v>1.698</v>
      </c>
      <c r="AG801" s="5" t="n">
        <v>0</v>
      </c>
      <c r="AH801" s="5" t="n">
        <v>7.788</v>
      </c>
      <c r="AI801" s="5" t="n">
        <v>0</v>
      </c>
      <c r="AJ801" s="5" t="n">
        <v>1</v>
      </c>
      <c r="AK801" s="5" t="n">
        <v>15.73</v>
      </c>
      <c r="AL801" s="5" t="n">
        <v>8.162000000000001</v>
      </c>
      <c r="AM801" s="5" t="n">
        <v>0.321</v>
      </c>
      <c r="AN801" s="5" t="n">
        <v>18.09</v>
      </c>
      <c r="AO801" s="5" t="n">
        <v>0.15</v>
      </c>
      <c r="AP801" s="5" t="n">
        <v>1</v>
      </c>
      <c r="AQ801" s="5" t="n">
        <v>0.72</v>
      </c>
      <c r="AR801" s="5" t="n">
        <v>0.132</v>
      </c>
      <c r="AS801" s="5" t="n">
        <v>0.015</v>
      </c>
      <c r="AT801" s="5" t="n">
        <v>0.828</v>
      </c>
      <c r="AU801" s="5" t="n">
        <v>0.15</v>
      </c>
      <c r="AV801" s="5" t="n">
        <v>1</v>
      </c>
      <c r="AW801" s="5" t="n">
        <v>0.734</v>
      </c>
      <c r="AX801" s="5" t="n">
        <v>0.132</v>
      </c>
      <c r="AY801" s="5" t="n">
        <v>0.015</v>
      </c>
      <c r="AZ801" s="5" t="n">
        <v>0.844</v>
      </c>
      <c r="BA801" s="5" t="n">
        <v>0.15</v>
      </c>
      <c r="BB801" s="5" t="n">
        <v>1</v>
      </c>
      <c r="BC801" s="5" t="n">
        <v>0.51</v>
      </c>
      <c r="BD801" s="5" t="n">
        <v>0.132</v>
      </c>
      <c r="BE801" s="5" t="n">
        <v>0.01</v>
      </c>
      <c r="BF801" s="5" t="n">
        <v>0.587</v>
      </c>
      <c r="BG801" s="5" t="n">
        <v>0.15</v>
      </c>
      <c r="BH801" s="5" t="n">
        <v>1</v>
      </c>
      <c r="BI801" s="5" t="n">
        <v>0.652</v>
      </c>
      <c r="BJ801" s="5" t="n">
        <v>0.132</v>
      </c>
      <c r="BK801" s="5" t="n">
        <v>0.013</v>
      </c>
      <c r="BL801" s="5" t="n">
        <v>0.75</v>
      </c>
      <c r="BM801" s="5" t="n">
        <v>0.15</v>
      </c>
      <c r="BN801" s="5" t="n">
        <v>1</v>
      </c>
      <c r="BO801" s="5" t="n">
        <v>0</v>
      </c>
      <c r="BP801" s="5" t="n">
        <v>0</v>
      </c>
      <c r="BQ801" s="5" t="n">
        <v>0</v>
      </c>
      <c r="BR801" s="5" t="n">
        <v>0</v>
      </c>
      <c r="BS801" s="5" t="n">
        <v>1</v>
      </c>
      <c r="BT801" s="5" t="n">
        <v>0</v>
      </c>
      <c r="BU801" s="5" t="n">
        <v>0</v>
      </c>
      <c r="BV801" s="5" t="n">
        <v>0</v>
      </c>
      <c r="BW801" s="5" t="n">
        <v>0.15</v>
      </c>
      <c r="BX801" s="5" t="n">
        <v>1</v>
      </c>
      <c r="BY801" s="5" t="n">
        <v>13.646</v>
      </c>
      <c r="BZ801" s="5" t="n">
        <v>0</v>
      </c>
      <c r="CA801" s="5" t="n">
        <v>13.646</v>
      </c>
      <c r="CB801" s="5" t="n">
        <v>0</v>
      </c>
      <c r="CC801" s="5" t="n">
        <v>86.38500000000001</v>
      </c>
      <c r="CD801" s="5" t="n">
        <v>7.95</v>
      </c>
      <c r="CE801" s="5" t="n">
        <v>1.765</v>
      </c>
      <c r="CF801" s="5" t="n">
        <v>99.343</v>
      </c>
      <c r="CG801" s="5" t="n">
        <v>0.15</v>
      </c>
      <c r="CH801" s="5" t="n">
        <v>1</v>
      </c>
      <c r="CI801" s="5" t="n">
        <v>0</v>
      </c>
      <c r="CJ801" s="5" t="n">
        <v>0</v>
      </c>
      <c r="CK801" s="5" t="n">
        <v>0</v>
      </c>
      <c r="CL801" s="5" t="n">
        <v>0</v>
      </c>
      <c r="CM801" s="5" t="n">
        <v>0</v>
      </c>
      <c r="CN801" s="5" t="n">
        <v>0</v>
      </c>
      <c r="CO801" s="5" t="n">
        <v>0</v>
      </c>
      <c r="CP801" s="5" t="n">
        <v>0</v>
      </c>
      <c r="CQ801" s="5" t="n">
        <v>1.387</v>
      </c>
      <c r="CR801" s="5" t="n">
        <v>0</v>
      </c>
      <c r="CS801" s="5" t="n">
        <v>5.529</v>
      </c>
      <c r="CT801" s="5" t="n">
        <v>3.509</v>
      </c>
      <c r="CU801" s="5" t="n">
        <v>10.896</v>
      </c>
    </row>
    <row r="802">
      <c r="A802" s="5" t="inlineStr">
        <is>
          <t>TTO2021</t>
        </is>
      </c>
      <c r="B802" s="5" t="inlineStr">
        <is>
          <t>TTO</t>
        </is>
      </c>
      <c r="C802" s="5" t="inlineStr">
        <is>
          <t>TTO</t>
        </is>
      </c>
      <c r="D802" s="5" t="inlineStr">
        <is>
          <t>Trinidad and Tobago</t>
        </is>
      </c>
      <c r="E802" s="5" t="n">
        <v>2021</v>
      </c>
      <c r="F802" s="5" t="n">
        <v>0.125</v>
      </c>
      <c r="G802" s="5" t="n">
        <v>5.897</v>
      </c>
      <c r="H802" s="5" t="n">
        <v>1.143</v>
      </c>
      <c r="I802" s="5" t="n">
        <v>0</v>
      </c>
      <c r="J802" s="5" t="n">
        <v>5.897</v>
      </c>
      <c r="K802" s="5" t="n">
        <v>0</v>
      </c>
      <c r="L802" s="5" t="n">
        <v>1</v>
      </c>
      <c r="M802" s="5" t="n">
        <v>7.964</v>
      </c>
      <c r="N802" s="5" t="n">
        <v>3.43</v>
      </c>
      <c r="O802" s="5" t="n">
        <v>0</v>
      </c>
      <c r="P802" s="5" t="n">
        <v>7.964</v>
      </c>
      <c r="Q802" s="5" t="n">
        <v>0</v>
      </c>
      <c r="R802" s="5" t="n">
        <v>1</v>
      </c>
      <c r="S802" s="5" t="n">
        <v>11.613</v>
      </c>
      <c r="T802" s="5" t="n">
        <v>6.86</v>
      </c>
      <c r="U802" s="5" t="n">
        <v>0</v>
      </c>
      <c r="V802" s="5" t="n">
        <v>13.065</v>
      </c>
      <c r="W802" s="5" t="n">
        <v>0.125</v>
      </c>
      <c r="X802" s="5" t="n">
        <v>1</v>
      </c>
      <c r="Y802" s="5" t="n">
        <v>7.417</v>
      </c>
      <c r="Z802" s="5" t="n">
        <v>0.8139999999999999</v>
      </c>
      <c r="AA802" s="5" t="n">
        <v>0</v>
      </c>
      <c r="AB802" s="5" t="n">
        <v>7.417</v>
      </c>
      <c r="AC802" s="5" t="n">
        <v>0</v>
      </c>
      <c r="AD802" s="5" t="n">
        <v>1</v>
      </c>
      <c r="AE802" s="5" t="n">
        <v>7.988</v>
      </c>
      <c r="AF802" s="5" t="n">
        <v>1.553</v>
      </c>
      <c r="AG802" s="5" t="n">
        <v>0</v>
      </c>
      <c r="AH802" s="5" t="n">
        <v>7.988</v>
      </c>
      <c r="AI802" s="5" t="n">
        <v>0</v>
      </c>
      <c r="AJ802" s="5" t="n">
        <v>1</v>
      </c>
      <c r="AK802" s="5" t="n">
        <v>11.418</v>
      </c>
      <c r="AL802" s="5" t="n">
        <v>5.386</v>
      </c>
      <c r="AM802" s="5" t="n">
        <v>0</v>
      </c>
      <c r="AN802" s="5" t="n">
        <v>12.845</v>
      </c>
      <c r="AO802" s="5" t="n">
        <v>0.125</v>
      </c>
      <c r="AP802" s="5" t="n">
        <v>1</v>
      </c>
      <c r="AQ802" s="5" t="n">
        <v>0.649</v>
      </c>
      <c r="AR802" s="5" t="n">
        <v>0.114</v>
      </c>
      <c r="AS802" s="5" t="n">
        <v>-0.25</v>
      </c>
      <c r="AT802" s="5" t="n">
        <v>0.449</v>
      </c>
      <c r="AU802" s="5" t="n">
        <v>0</v>
      </c>
      <c r="AV802" s="5" t="n">
        <v>0</v>
      </c>
      <c r="AW802" s="5" t="n">
        <v>0.577</v>
      </c>
      <c r="AX802" s="5" t="n">
        <v>0.114</v>
      </c>
      <c r="AY802" s="5" t="n">
        <v>-0.133</v>
      </c>
      <c r="AZ802" s="5" t="n">
        <v>0.499</v>
      </c>
      <c r="BA802" s="5" t="n">
        <v>0</v>
      </c>
      <c r="BB802" s="5" t="n">
        <v>1</v>
      </c>
      <c r="BC802" s="5" t="n">
        <v>0.458</v>
      </c>
      <c r="BD802" s="5" t="n">
        <v>0.114</v>
      </c>
      <c r="BE802" s="5" t="n">
        <v>-0.244</v>
      </c>
      <c r="BF802" s="5" t="n">
        <v>0.215</v>
      </c>
      <c r="BG802" s="5" t="n">
        <v>0</v>
      </c>
      <c r="BH802" s="5" t="n">
        <v>0</v>
      </c>
      <c r="BI802" s="5" t="n">
        <v>0.491</v>
      </c>
      <c r="BJ802" s="5" t="n">
        <v>0.114</v>
      </c>
      <c r="BK802" s="5" t="n">
        <v>-0.137</v>
      </c>
      <c r="BL802" s="5" t="n">
        <v>0.354</v>
      </c>
      <c r="BM802" s="5" t="n">
        <v>0</v>
      </c>
      <c r="BN802" s="5" t="n">
        <v>0</v>
      </c>
      <c r="BO802" s="5" t="n">
        <v>0</v>
      </c>
      <c r="BP802" s="5" t="n">
        <v>-0.032</v>
      </c>
      <c r="BQ802" s="5" t="n">
        <v>0.053</v>
      </c>
      <c r="BR802" s="5" t="n">
        <v>0</v>
      </c>
      <c r="BS802" s="5" t="n">
        <v>0</v>
      </c>
      <c r="BT802" s="5" t="n">
        <v>0</v>
      </c>
      <c r="BU802" s="5" t="n">
        <v>-0.032</v>
      </c>
      <c r="BV802" s="5" t="n">
        <v>0.052</v>
      </c>
      <c r="BW802" s="5" t="n">
        <v>0</v>
      </c>
      <c r="BX802" s="5" t="n">
        <v>0.167</v>
      </c>
      <c r="BY802" s="5" t="n">
        <v>11.787</v>
      </c>
      <c r="BZ802" s="5" t="n">
        <v>0</v>
      </c>
      <c r="CA802" s="5" t="n">
        <v>11.787</v>
      </c>
      <c r="CB802" s="5" t="n">
        <v>0</v>
      </c>
      <c r="CC802" s="5" t="n">
        <v>78.125</v>
      </c>
      <c r="CD802" s="5" t="n">
        <v>7.95</v>
      </c>
      <c r="CE802" s="5" t="n">
        <v>-31.153</v>
      </c>
      <c r="CF802" s="5" t="n">
        <v>46.972</v>
      </c>
      <c r="CG802" s="5" t="n">
        <v>0</v>
      </c>
      <c r="CH802" s="5" t="n">
        <v>0</v>
      </c>
      <c r="CI802" s="5" t="n">
        <v>0</v>
      </c>
      <c r="CJ802" s="5" t="n">
        <v>0</v>
      </c>
      <c r="CK802" s="5" t="n">
        <v>0</v>
      </c>
      <c r="CL802" s="5" t="n">
        <v>0</v>
      </c>
      <c r="CM802" s="5" t="n">
        <v>0</v>
      </c>
      <c r="CN802" s="5" t="n">
        <v>0</v>
      </c>
      <c r="CO802" s="5" t="n">
        <v>0</v>
      </c>
      <c r="CP802" s="5" t="n">
        <v>0</v>
      </c>
      <c r="CQ802" s="5" t="n">
        <v>1.198</v>
      </c>
      <c r="CR802" s="5" t="n">
        <v>1</v>
      </c>
      <c r="CS802" s="5" t="n">
        <v>6.845</v>
      </c>
      <c r="CT802" s="5" t="n">
        <v>4.753</v>
      </c>
      <c r="CU802" s="5" t="n">
        <v>14.129</v>
      </c>
    </row>
    <row r="803">
      <c r="A803" s="5" t="inlineStr">
        <is>
          <t>TTO2022</t>
        </is>
      </c>
      <c r="B803" s="5" t="inlineStr">
        <is>
          <t>TTO</t>
        </is>
      </c>
      <c r="C803" s="5" t="inlineStr">
        <is>
          <t>TTO</t>
        </is>
      </c>
      <c r="D803" s="5" t="inlineStr">
        <is>
          <t>Trinidad and Tobago</t>
        </is>
      </c>
      <c r="E803" s="5" t="n">
        <v>2022</v>
      </c>
      <c r="F803" s="5" t="n">
        <v>0.125</v>
      </c>
      <c r="G803" s="5" t="n">
        <v>11.72</v>
      </c>
      <c r="H803" s="5" t="n">
        <v>1.235</v>
      </c>
      <c r="I803" s="5" t="n">
        <v>0</v>
      </c>
      <c r="J803" s="5" t="n">
        <v>11.72</v>
      </c>
      <c r="K803" s="5" t="n">
        <v>0</v>
      </c>
      <c r="L803" s="5" t="n">
        <v>1</v>
      </c>
      <c r="M803" s="5" t="n">
        <v>9.782999999999999</v>
      </c>
      <c r="N803" s="5" t="n">
        <v>3.704</v>
      </c>
      <c r="O803" s="5" t="n">
        <v>0</v>
      </c>
      <c r="P803" s="5" t="n">
        <v>9.782999999999999</v>
      </c>
      <c r="Q803" s="5" t="n">
        <v>0</v>
      </c>
      <c r="R803" s="5" t="n">
        <v>1</v>
      </c>
      <c r="S803" s="5" t="n">
        <v>17.893</v>
      </c>
      <c r="T803" s="5" t="n">
        <v>7.408</v>
      </c>
      <c r="U803" s="5" t="n">
        <v>0.166</v>
      </c>
      <c r="V803" s="5" t="n">
        <v>20.13</v>
      </c>
      <c r="W803" s="5" t="n">
        <v>0.125</v>
      </c>
      <c r="X803" s="5" t="n">
        <v>1</v>
      </c>
      <c r="Y803" s="5" t="n">
        <v>8.009</v>
      </c>
      <c r="Z803" s="5" t="n">
        <v>0.879</v>
      </c>
      <c r="AA803" s="5" t="n">
        <v>0</v>
      </c>
      <c r="AB803" s="5" t="n">
        <v>8.009</v>
      </c>
      <c r="AC803" s="5" t="n">
        <v>0</v>
      </c>
      <c r="AD803" s="5" t="n">
        <v>1</v>
      </c>
      <c r="AE803" s="5" t="n">
        <v>8.627000000000001</v>
      </c>
      <c r="AF803" s="5" t="n">
        <v>1.678</v>
      </c>
      <c r="AG803" s="5" t="n">
        <v>0</v>
      </c>
      <c r="AH803" s="5" t="n">
        <v>8.627000000000001</v>
      </c>
      <c r="AI803" s="5" t="n">
        <v>0</v>
      </c>
      <c r="AJ803" s="5" t="n">
        <v>1</v>
      </c>
      <c r="AK803" s="5" t="n">
        <v>12.331</v>
      </c>
      <c r="AL803" s="5" t="n">
        <v>5.817</v>
      </c>
      <c r="AM803" s="5" t="n">
        <v>0.114</v>
      </c>
      <c r="AN803" s="5" t="n">
        <v>13.872</v>
      </c>
      <c r="AO803" s="5" t="n">
        <v>0.125</v>
      </c>
      <c r="AP803" s="5" t="n">
        <v>1</v>
      </c>
      <c r="AQ803" s="5" t="n">
        <v>0.896</v>
      </c>
      <c r="AR803" s="5" t="n">
        <v>0.123</v>
      </c>
      <c r="AS803" s="5" t="n">
        <v>-0.281</v>
      </c>
      <c r="AT803" s="5" t="n">
        <v>0.6929999999999999</v>
      </c>
      <c r="AU803" s="5" t="n">
        <v>0</v>
      </c>
      <c r="AV803" s="5" t="n">
        <v>0</v>
      </c>
      <c r="AW803" s="5" t="n">
        <v>0.89</v>
      </c>
      <c r="AX803" s="5" t="n">
        <v>0.123</v>
      </c>
      <c r="AY803" s="5" t="n">
        <v>-0.383</v>
      </c>
      <c r="AZ803" s="5" t="n">
        <v>0.57</v>
      </c>
      <c r="BA803" s="5" t="n">
        <v>0</v>
      </c>
      <c r="BB803" s="5" t="n">
        <v>1</v>
      </c>
      <c r="BC803" s="5" t="n">
        <v>0.62</v>
      </c>
      <c r="BD803" s="5" t="n">
        <v>0.123</v>
      </c>
      <c r="BE803" s="5" t="n">
        <v>-0.263</v>
      </c>
      <c r="BF803" s="5" t="n">
        <v>0.357</v>
      </c>
      <c r="BG803" s="5" t="n">
        <v>0</v>
      </c>
      <c r="BH803" s="5" t="n">
        <v>0</v>
      </c>
      <c r="BI803" s="5" t="n">
        <v>0.608</v>
      </c>
      <c r="BJ803" s="5" t="n">
        <v>0.123</v>
      </c>
      <c r="BK803" s="5" t="n">
        <v>-0.148</v>
      </c>
      <c r="BL803" s="5" t="n">
        <v>0.46</v>
      </c>
      <c r="BM803" s="5" t="n">
        <v>0</v>
      </c>
      <c r="BN803" s="5" t="n">
        <v>0</v>
      </c>
      <c r="BO803" s="5" t="n">
        <v>0</v>
      </c>
      <c r="BP803" s="5" t="n">
        <v>-0.032</v>
      </c>
      <c r="BQ803" s="5" t="n">
        <v>0.053</v>
      </c>
      <c r="BR803" s="5" t="n">
        <v>0</v>
      </c>
      <c r="BS803" s="5" t="n">
        <v>0</v>
      </c>
      <c r="BT803" s="5" t="n">
        <v>0</v>
      </c>
      <c r="BU803" s="5" t="n">
        <v>-0.032</v>
      </c>
      <c r="BV803" s="5" t="n">
        <v>0.052</v>
      </c>
      <c r="BW803" s="5" t="n">
        <v>0</v>
      </c>
      <c r="BX803" s="5" t="n">
        <v>0.167</v>
      </c>
      <c r="BY803" s="5" t="n">
        <v>12.729</v>
      </c>
      <c r="BZ803" s="5" t="n">
        <v>0</v>
      </c>
      <c r="CA803" s="5" t="n">
        <v>12.729</v>
      </c>
      <c r="CB803" s="5" t="n">
        <v>0</v>
      </c>
      <c r="CC803" s="5" t="n">
        <v>97.90000000000001</v>
      </c>
      <c r="CD803" s="5" t="n">
        <v>7.95</v>
      </c>
      <c r="CE803" s="5" t="n">
        <v>-33.643</v>
      </c>
      <c r="CF803" s="5" t="n">
        <v>64.25700000000001</v>
      </c>
      <c r="CG803" s="5" t="n">
        <v>0</v>
      </c>
      <c r="CH803" s="5" t="n">
        <v>0</v>
      </c>
      <c r="CI803" s="5" t="n">
        <v>0</v>
      </c>
      <c r="CJ803" s="5" t="n">
        <v>0</v>
      </c>
      <c r="CK803" s="5" t="n">
        <v>0</v>
      </c>
      <c r="CL803" s="5" t="n">
        <v>0</v>
      </c>
      <c r="CM803" s="5" t="n">
        <v>0</v>
      </c>
      <c r="CN803" s="5" t="n">
        <v>0</v>
      </c>
      <c r="CO803" s="5" t="n">
        <v>0</v>
      </c>
      <c r="CP803" s="5" t="n">
        <v>0</v>
      </c>
      <c r="CQ803" s="5" t="n">
        <v>1.294</v>
      </c>
      <c r="CR803" s="5" t="n">
        <v>1</v>
      </c>
      <c r="CS803" s="5" t="n">
        <v>7.392</v>
      </c>
      <c r="CT803" s="5" t="n">
        <v>10.485</v>
      </c>
      <c r="CU803" s="5" t="n">
        <v>28.059</v>
      </c>
    </row>
    <row r="804">
      <c r="A804" s="5" t="inlineStr">
        <is>
          <t>TTO2023</t>
        </is>
      </c>
      <c r="B804" s="5" t="inlineStr">
        <is>
          <t>TTO</t>
        </is>
      </c>
      <c r="C804" s="5" t="inlineStr">
        <is>
          <t>TTO</t>
        </is>
      </c>
      <c r="D804" s="5" t="inlineStr">
        <is>
          <t>Trinidad and Tobago</t>
        </is>
      </c>
      <c r="E804" s="5" t="n">
        <v>2023</v>
      </c>
      <c r="F804" s="5" t="n">
        <v>0.125</v>
      </c>
      <c r="G804" s="5" t="n">
        <v>6.147</v>
      </c>
      <c r="H804" s="5" t="n">
        <v>1.286</v>
      </c>
      <c r="I804" s="5" t="n">
        <v>0</v>
      </c>
      <c r="J804" s="5" t="n">
        <v>6.147</v>
      </c>
      <c r="K804" s="5" t="n">
        <v>0</v>
      </c>
      <c r="L804" s="5" t="n">
        <v>1</v>
      </c>
      <c r="M804" s="5" t="n">
        <v>7.886</v>
      </c>
      <c r="N804" s="5" t="n">
        <v>3.857</v>
      </c>
      <c r="O804" s="5" t="n">
        <v>0</v>
      </c>
      <c r="P804" s="5" t="n">
        <v>7.886</v>
      </c>
      <c r="Q804" s="5" t="n">
        <v>0</v>
      </c>
      <c r="R804" s="5" t="n">
        <v>1</v>
      </c>
      <c r="S804" s="5" t="n">
        <v>12.575</v>
      </c>
      <c r="T804" s="5" t="n">
        <v>7.714</v>
      </c>
      <c r="U804" s="5" t="n">
        <v>0.174</v>
      </c>
      <c r="V804" s="5" t="n">
        <v>14.147</v>
      </c>
      <c r="W804" s="5" t="n">
        <v>0.125</v>
      </c>
      <c r="X804" s="5" t="n">
        <v>1</v>
      </c>
      <c r="Y804" s="5" t="n">
        <v>8.34</v>
      </c>
      <c r="Z804" s="5" t="n">
        <v>0.915</v>
      </c>
      <c r="AA804" s="5" t="n">
        <v>0</v>
      </c>
      <c r="AB804" s="5" t="n">
        <v>8.34</v>
      </c>
      <c r="AC804" s="5" t="n">
        <v>0</v>
      </c>
      <c r="AD804" s="5" t="n">
        <v>1</v>
      </c>
      <c r="AE804" s="5" t="n">
        <v>8.983000000000001</v>
      </c>
      <c r="AF804" s="5" t="n">
        <v>1.747</v>
      </c>
      <c r="AG804" s="5" t="n">
        <v>0</v>
      </c>
      <c r="AH804" s="5" t="n">
        <v>8.983000000000001</v>
      </c>
      <c r="AI804" s="5" t="n">
        <v>0</v>
      </c>
      <c r="AJ804" s="5" t="n">
        <v>1</v>
      </c>
      <c r="AK804" s="5" t="n">
        <v>12.84</v>
      </c>
      <c r="AL804" s="5" t="n">
        <v>6.057</v>
      </c>
      <c r="AM804" s="5" t="n">
        <v>0.178</v>
      </c>
      <c r="AN804" s="5" t="n">
        <v>14.445</v>
      </c>
      <c r="AO804" s="5" t="n">
        <v>0.125</v>
      </c>
      <c r="AP804" s="5" t="n">
        <v>1</v>
      </c>
      <c r="AQ804" s="5" t="n">
        <v>0.791</v>
      </c>
      <c r="AR804" s="5" t="n">
        <v>0.129</v>
      </c>
      <c r="AS804" s="5" t="n">
        <v>-0.196</v>
      </c>
      <c r="AT804" s="5" t="n">
        <v>0.595</v>
      </c>
      <c r="AU804" s="5" t="n">
        <v>0</v>
      </c>
      <c r="AV804" s="5" t="n">
        <v>0</v>
      </c>
      <c r="AW804" s="5" t="n">
        <v>0.618</v>
      </c>
      <c r="AX804" s="5" t="n">
        <v>0.129</v>
      </c>
      <c r="AY804" s="5" t="n">
        <v>-0.042</v>
      </c>
      <c r="AZ804" s="5" t="n">
        <v>0.576</v>
      </c>
      <c r="BA804" s="5" t="n">
        <v>0</v>
      </c>
      <c r="BB804" s="5" t="n">
        <v>1</v>
      </c>
      <c r="BC804" s="5" t="n">
        <v>0.554</v>
      </c>
      <c r="BD804" s="5" t="n">
        <v>0.129</v>
      </c>
      <c r="BE804" s="5" t="n">
        <v>-0.274</v>
      </c>
      <c r="BF804" s="5" t="n">
        <v>0.281</v>
      </c>
      <c r="BG804" s="5" t="n">
        <v>0</v>
      </c>
      <c r="BH804" s="5" t="n">
        <v>0</v>
      </c>
      <c r="BI804" s="5" t="n">
        <v>0.5570000000000001</v>
      </c>
      <c r="BJ804" s="5" t="n">
        <v>0.129</v>
      </c>
      <c r="BK804" s="5" t="n">
        <v>-0.154</v>
      </c>
      <c r="BL804" s="5" t="n">
        <v>0.403</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13.254</v>
      </c>
      <c r="BZ804" s="5" t="n">
        <v>0</v>
      </c>
      <c r="CA804" s="5" t="n">
        <v>13.254</v>
      </c>
      <c r="CB804" s="5" t="n">
        <v>0</v>
      </c>
      <c r="CC804" s="5" t="n">
        <v>83.248</v>
      </c>
      <c r="CD804" s="5" t="n">
        <v>7.95</v>
      </c>
      <c r="CE804" s="5" t="n">
        <v>-35.031</v>
      </c>
      <c r="CF804" s="5" t="n">
        <v>48.217</v>
      </c>
      <c r="CG804" s="5" t="n">
        <v>0</v>
      </c>
      <c r="CH804" s="5" t="n">
        <v>0</v>
      </c>
      <c r="CI804" s="5" t="n">
        <v>0</v>
      </c>
      <c r="CJ804" s="5" t="n">
        <v>0</v>
      </c>
      <c r="CK804" s="5" t="n">
        <v>0</v>
      </c>
      <c r="CL804" s="5" t="n">
        <v>0</v>
      </c>
      <c r="CM804" s="5" t="n">
        <v>0</v>
      </c>
      <c r="CN804" s="5" t="n">
        <v>0</v>
      </c>
      <c r="CO804" s="5" t="n">
        <v>0</v>
      </c>
      <c r="CP804" s="5" t="n">
        <v>0</v>
      </c>
      <c r="CQ804" s="5" t="n">
        <v>1.348</v>
      </c>
      <c r="CR804" s="5" t="n">
        <v>1</v>
      </c>
      <c r="CS804" s="5" t="n">
        <v>7.697</v>
      </c>
      <c r="CT804" s="5" t="n">
        <v>4.861</v>
      </c>
      <c r="CU804" s="5" t="n">
        <v>9.260999999999999</v>
      </c>
    </row>
    <row r="805">
      <c r="A805" s="5" t="inlineStr">
        <is>
          <t>TTO2024</t>
        </is>
      </c>
      <c r="B805" s="5" t="inlineStr">
        <is>
          <t>TTO</t>
        </is>
      </c>
      <c r="C805" s="5" t="inlineStr">
        <is>
          <t>TTO</t>
        </is>
      </c>
      <c r="D805" s="5" t="inlineStr">
        <is>
          <t>Trinidad and Tobago</t>
        </is>
      </c>
      <c r="E805" s="5" t="n">
        <v>2024</v>
      </c>
      <c r="F805" s="5" t="n">
        <v>0.125</v>
      </c>
      <c r="G805" s="5" t="n">
        <v>5.575</v>
      </c>
      <c r="H805" s="5" t="n">
        <v>1.324</v>
      </c>
      <c r="I805" s="5" t="n">
        <v>0</v>
      </c>
      <c r="J805" s="5" t="n">
        <v>5.575</v>
      </c>
      <c r="K805" s="5" t="n">
        <v>0</v>
      </c>
      <c r="L805" s="5" t="n">
        <v>1</v>
      </c>
      <c r="M805" s="5" t="n">
        <v>7.124</v>
      </c>
      <c r="N805" s="5" t="n">
        <v>3.971</v>
      </c>
      <c r="O805" s="5" t="n">
        <v>0</v>
      </c>
      <c r="P805" s="5" t="n">
        <v>7.124</v>
      </c>
      <c r="Q805" s="5" t="n">
        <v>0</v>
      </c>
      <c r="R805" s="5" t="n">
        <v>1</v>
      </c>
      <c r="S805" s="5" t="n">
        <v>12.193</v>
      </c>
      <c r="T805" s="5" t="n">
        <v>7.942</v>
      </c>
      <c r="U805" s="5" t="n">
        <v>0.208</v>
      </c>
      <c r="V805" s="5" t="n">
        <v>13.717</v>
      </c>
      <c r="W805" s="5" t="n">
        <v>0.125</v>
      </c>
      <c r="X805" s="5" t="n">
        <v>1</v>
      </c>
      <c r="Y805" s="5" t="n">
        <v>8.26</v>
      </c>
      <c r="Z805" s="5" t="n">
        <v>0.906</v>
      </c>
      <c r="AA805" s="5" t="n">
        <v>0</v>
      </c>
      <c r="AB805" s="5" t="n">
        <v>8.26</v>
      </c>
      <c r="AC805" s="5" t="n">
        <v>0</v>
      </c>
      <c r="AD805" s="5" t="n">
        <v>1</v>
      </c>
      <c r="AE805" s="5" t="n">
        <v>8.922000000000001</v>
      </c>
      <c r="AF805" s="5" t="n">
        <v>1.735</v>
      </c>
      <c r="AG805" s="5" t="n">
        <v>0</v>
      </c>
      <c r="AH805" s="5" t="n">
        <v>8.922000000000001</v>
      </c>
      <c r="AI805" s="5" t="n">
        <v>0</v>
      </c>
      <c r="AJ805" s="5" t="n">
        <v>1</v>
      </c>
      <c r="AK805" s="5" t="n">
        <v>12.892</v>
      </c>
      <c r="AL805" s="5" t="n">
        <v>6.082</v>
      </c>
      <c r="AM805" s="5" t="n">
        <v>0.22</v>
      </c>
      <c r="AN805" s="5" t="n">
        <v>14.504</v>
      </c>
      <c r="AO805" s="5" t="n">
        <v>0.125</v>
      </c>
      <c r="AP805" s="5" t="n">
        <v>1</v>
      </c>
      <c r="AQ805" s="5" t="n">
        <v>0.756</v>
      </c>
      <c r="AR805" s="5" t="n">
        <v>0.132</v>
      </c>
      <c r="AS805" s="5" t="n">
        <v>-0.195</v>
      </c>
      <c r="AT805" s="5" t="n">
        <v>0.5610000000000001</v>
      </c>
      <c r="AU805" s="5" t="n">
        <v>0</v>
      </c>
      <c r="AV805" s="5" t="n">
        <v>0</v>
      </c>
      <c r="AW805" s="5" t="n">
        <v>0.655</v>
      </c>
      <c r="AX805" s="5" t="n">
        <v>0.132</v>
      </c>
      <c r="AY805" s="5" t="n">
        <v>-0.061</v>
      </c>
      <c r="AZ805" s="5" t="n">
        <v>0.594</v>
      </c>
      <c r="BA805" s="5" t="n">
        <v>0</v>
      </c>
      <c r="BB805" s="5" t="n">
        <v>1</v>
      </c>
      <c r="BC805" s="5" t="n">
        <v>0.534</v>
      </c>
      <c r="BD805" s="5" t="n">
        <v>0.132</v>
      </c>
      <c r="BE805" s="5" t="n">
        <v>-0.282</v>
      </c>
      <c r="BF805" s="5" t="n">
        <v>0.252</v>
      </c>
      <c r="BG805" s="5" t="n">
        <v>0</v>
      </c>
      <c r="BH805" s="5" t="n">
        <v>0</v>
      </c>
      <c r="BI805" s="5" t="n">
        <v>0.5679999999999999</v>
      </c>
      <c r="BJ805" s="5" t="n">
        <v>0.132</v>
      </c>
      <c r="BK805" s="5" t="n">
        <v>-0.158</v>
      </c>
      <c r="BL805" s="5" t="n">
        <v>0.409</v>
      </c>
      <c r="BM805" s="5" t="n">
        <v>0</v>
      </c>
      <c r="BN805" s="5" t="n">
        <v>0</v>
      </c>
      <c r="BO805" s="5" t="n">
        <v>0</v>
      </c>
      <c r="BP805" s="5" t="n">
        <v>-0.033</v>
      </c>
      <c r="BQ805" s="5" t="n">
        <v>0.053</v>
      </c>
      <c r="BR805" s="5" t="n">
        <v>0</v>
      </c>
      <c r="BS805" s="5" t="n">
        <v>0</v>
      </c>
      <c r="BT805" s="5" t="n">
        <v>0</v>
      </c>
      <c r="BU805" s="5" t="n">
        <v>-0.033</v>
      </c>
      <c r="BV805" s="5" t="n">
        <v>0.055</v>
      </c>
      <c r="BW805" s="5" t="n">
        <v>0</v>
      </c>
      <c r="BX805" s="5" t="n">
        <v>0.167</v>
      </c>
      <c r="BY805" s="5" t="n">
        <v>13.646</v>
      </c>
      <c r="BZ805" s="5" t="n">
        <v>0</v>
      </c>
      <c r="CA805" s="5" t="n">
        <v>13.646</v>
      </c>
      <c r="CB805" s="5" t="n">
        <v>0</v>
      </c>
      <c r="CC805" s="5" t="n">
        <v>82.58799999999999</v>
      </c>
      <c r="CD805" s="5" t="n">
        <v>7.95</v>
      </c>
      <c r="CE805" s="5" t="n">
        <v>-36.065</v>
      </c>
      <c r="CF805" s="5" t="n">
        <v>46.523</v>
      </c>
      <c r="CG805" s="5" t="n">
        <v>0</v>
      </c>
      <c r="CH805" s="5" t="n">
        <v>0</v>
      </c>
      <c r="CI805" s="5" t="n">
        <v>0</v>
      </c>
      <c r="CJ805" s="5" t="n">
        <v>0</v>
      </c>
      <c r="CK805" s="5" t="n">
        <v>0</v>
      </c>
      <c r="CL805" s="5" t="n">
        <v>0</v>
      </c>
      <c r="CM805" s="5" t="n">
        <v>0</v>
      </c>
      <c r="CN805" s="5" t="n">
        <v>0</v>
      </c>
      <c r="CO805" s="5" t="n">
        <v>0</v>
      </c>
      <c r="CP805" s="5" t="n">
        <v>0</v>
      </c>
      <c r="CQ805" s="5" t="n">
        <v>1.387</v>
      </c>
      <c r="CR805" s="5" t="n">
        <v>1</v>
      </c>
      <c r="CS805" s="5" t="n">
        <v>7.598</v>
      </c>
      <c r="CT805" s="5" t="n">
        <v>4.251</v>
      </c>
      <c r="CU805" s="5" t="n">
        <v>7.598</v>
      </c>
    </row>
    <row r="806">
      <c r="A806" s="5" t="inlineStr">
        <is>
          <t>TUN2021</t>
        </is>
      </c>
      <c r="B806" s="5" t="inlineStr">
        <is>
          <t>TUN</t>
        </is>
      </c>
      <c r="C806" s="5" t="inlineStr">
        <is>
          <t>TUN</t>
        </is>
      </c>
      <c r="D806" s="5" t="inlineStr">
        <is>
          <t>Tunisia</t>
        </is>
      </c>
      <c r="E806" s="5" t="n">
        <v>2021</v>
      </c>
      <c r="F806" s="5" t="n">
        <v>0.19</v>
      </c>
      <c r="G806" s="5" t="n">
        <v>5.897</v>
      </c>
      <c r="H806" s="5" t="n">
        <v>1.143</v>
      </c>
      <c r="I806" s="5" t="n">
        <v>0</v>
      </c>
      <c r="J806" s="5" t="n">
        <v>5.897</v>
      </c>
      <c r="K806" s="5" t="n">
        <v>0</v>
      </c>
      <c r="L806" s="5" t="n">
        <v>1</v>
      </c>
      <c r="M806" s="5" t="n">
        <v>7.964</v>
      </c>
      <c r="N806" s="5" t="n">
        <v>3.43</v>
      </c>
      <c r="O806" s="5" t="n">
        <v>0</v>
      </c>
      <c r="P806" s="5" t="n">
        <v>7.964</v>
      </c>
      <c r="Q806" s="5" t="n">
        <v>0</v>
      </c>
      <c r="R806" s="5" t="n">
        <v>1</v>
      </c>
      <c r="S806" s="5" t="n">
        <v>11.613</v>
      </c>
      <c r="T806" s="5" t="n">
        <v>6.86</v>
      </c>
      <c r="U806" s="5" t="n">
        <v>0</v>
      </c>
      <c r="V806" s="5" t="n">
        <v>13.82</v>
      </c>
      <c r="W806" s="5" t="n">
        <v>0.19</v>
      </c>
      <c r="X806" s="5" t="n">
        <v>1</v>
      </c>
      <c r="Y806" s="5" t="n">
        <v>6.869</v>
      </c>
      <c r="Z806" s="5" t="n">
        <v>0.913</v>
      </c>
      <c r="AA806" s="5" t="n">
        <v>1.348</v>
      </c>
      <c r="AB806" s="5" t="n">
        <v>8.217000000000001</v>
      </c>
      <c r="AC806" s="5" t="n">
        <v>0</v>
      </c>
      <c r="AD806" s="5" t="n">
        <v>1</v>
      </c>
      <c r="AE806" s="5" t="n">
        <v>7.788</v>
      </c>
      <c r="AF806" s="5" t="n">
        <v>1.788</v>
      </c>
      <c r="AG806" s="5" t="n">
        <v>0.429</v>
      </c>
      <c r="AH806" s="5" t="n">
        <v>8.217000000000001</v>
      </c>
      <c r="AI806" s="5" t="n">
        <v>0</v>
      </c>
      <c r="AJ806" s="5" t="n">
        <v>1</v>
      </c>
      <c r="AK806" s="5" t="n">
        <v>13.299</v>
      </c>
      <c r="AL806" s="5" t="n">
        <v>6.969</v>
      </c>
      <c r="AM806" s="5" t="n">
        <v>-9.521000000000001</v>
      </c>
      <c r="AN806" s="5" t="n">
        <v>4.496</v>
      </c>
      <c r="AO806" s="5" t="n">
        <v>0</v>
      </c>
      <c r="AP806" s="5" t="n">
        <v>0</v>
      </c>
      <c r="AQ806" s="5" t="n">
        <v>0.621</v>
      </c>
      <c r="AR806" s="5" t="n">
        <v>0.114</v>
      </c>
      <c r="AS806" s="5" t="n">
        <v>-0.045</v>
      </c>
      <c r="AT806" s="5" t="n">
        <v>0.6850000000000001</v>
      </c>
      <c r="AU806" s="5" t="n">
        <v>0.19</v>
      </c>
      <c r="AV806" s="5" t="n">
        <v>1</v>
      </c>
      <c r="AW806" s="5" t="n">
        <v>0.593</v>
      </c>
      <c r="AX806" s="5" t="n">
        <v>0.114</v>
      </c>
      <c r="AY806" s="5" t="n">
        <v>-0.103</v>
      </c>
      <c r="AZ806" s="5" t="n">
        <v>0.583</v>
      </c>
      <c r="BA806" s="5" t="n">
        <v>0</v>
      </c>
      <c r="BB806" s="5" t="n">
        <v>1</v>
      </c>
      <c r="BC806" s="5" t="n">
        <v>0.44</v>
      </c>
      <c r="BD806" s="5" t="n">
        <v>0.114</v>
      </c>
      <c r="BE806" s="5" t="n">
        <v>-0.348</v>
      </c>
      <c r="BF806" s="5" t="n">
        <v>0.109</v>
      </c>
      <c r="BG806" s="5" t="n">
        <v>0</v>
      </c>
      <c r="BH806" s="5" t="n">
        <v>0</v>
      </c>
      <c r="BI806" s="5" t="n">
        <v>0.5600000000000001</v>
      </c>
      <c r="BJ806" s="5" t="n">
        <v>0.114</v>
      </c>
      <c r="BK806" s="5" t="n">
        <v>-0.317</v>
      </c>
      <c r="BL806" s="5" t="n">
        <v>0.29</v>
      </c>
      <c r="BM806" s="5" t="n">
        <v>0</v>
      </c>
      <c r="BN806" s="5" t="n">
        <v>0</v>
      </c>
      <c r="BO806" s="5" t="n">
        <v>0</v>
      </c>
      <c r="BP806" s="5" t="n">
        <v>0</v>
      </c>
      <c r="BQ806" s="5" t="n">
        <v>0.097</v>
      </c>
      <c r="BR806" s="5" t="n">
        <v>0</v>
      </c>
      <c r="BS806" s="5" t="n">
        <v>0.667</v>
      </c>
      <c r="BT806" s="5" t="n">
        <v>0</v>
      </c>
      <c r="BU806" s="5" t="n">
        <v>0</v>
      </c>
      <c r="BV806" s="5" t="n">
        <v>0.022</v>
      </c>
      <c r="BW806" s="5" t="n">
        <v>0.19</v>
      </c>
      <c r="BX806" s="5" t="n">
        <v>0.333</v>
      </c>
      <c r="BY806" s="5" t="n">
        <v>11.787</v>
      </c>
      <c r="BZ806" s="5" t="n">
        <v>0</v>
      </c>
      <c r="CA806" s="5" t="n">
        <v>11.787</v>
      </c>
      <c r="CB806" s="5" t="n">
        <v>0</v>
      </c>
      <c r="CC806" s="5" t="n">
        <v>81.69499999999999</v>
      </c>
      <c r="CD806" s="5" t="n">
        <v>7.95</v>
      </c>
      <c r="CE806" s="5" t="n">
        <v>-44.854</v>
      </c>
      <c r="CF806" s="5" t="n">
        <v>43.842</v>
      </c>
      <c r="CG806" s="5" t="n">
        <v>0</v>
      </c>
      <c r="CH806" s="5" t="n">
        <v>0</v>
      </c>
      <c r="CI806" s="5" t="n">
        <v>0</v>
      </c>
      <c r="CJ806" s="5" t="n">
        <v>0</v>
      </c>
      <c r="CK806" s="5" t="n">
        <v>0</v>
      </c>
      <c r="CL806" s="5" t="n">
        <v>0</v>
      </c>
      <c r="CM806" s="5" t="n">
        <v>0</v>
      </c>
      <c r="CN806" s="5" t="n">
        <v>0</v>
      </c>
      <c r="CO806" s="5" t="n">
        <v>0</v>
      </c>
      <c r="CP806" s="5" t="n">
        <v>0</v>
      </c>
      <c r="CQ806" s="5" t="n">
        <v>1.198</v>
      </c>
      <c r="CR806" s="5" t="n">
        <v>0.393</v>
      </c>
      <c r="CS806" s="5" t="n">
        <v>5.951</v>
      </c>
      <c r="CT806" s="5" t="n">
        <v>4.753</v>
      </c>
      <c r="CU806" s="5" t="n">
        <v>14.162</v>
      </c>
    </row>
    <row r="807">
      <c r="A807" s="5" t="inlineStr">
        <is>
          <t>TUN2022</t>
        </is>
      </c>
      <c r="B807" s="5" t="inlineStr">
        <is>
          <t>TUN</t>
        </is>
      </c>
      <c r="C807" s="5" t="inlineStr">
        <is>
          <t>TUN</t>
        </is>
      </c>
      <c r="D807" s="5" t="inlineStr">
        <is>
          <t>Tunisia</t>
        </is>
      </c>
      <c r="E807" s="5" t="n">
        <v>2022</v>
      </c>
      <c r="F807" s="5" t="n">
        <v>0.19</v>
      </c>
      <c r="G807" s="5" t="n">
        <v>11.72</v>
      </c>
      <c r="H807" s="5" t="n">
        <v>1.235</v>
      </c>
      <c r="I807" s="5" t="n">
        <v>0</v>
      </c>
      <c r="J807" s="5" t="n">
        <v>11.72</v>
      </c>
      <c r="K807" s="5" t="n">
        <v>0</v>
      </c>
      <c r="L807" s="5" t="n">
        <v>1</v>
      </c>
      <c r="M807" s="5" t="n">
        <v>9.782999999999999</v>
      </c>
      <c r="N807" s="5" t="n">
        <v>3.704</v>
      </c>
      <c r="O807" s="5" t="n">
        <v>0</v>
      </c>
      <c r="P807" s="5" t="n">
        <v>9.782999999999999</v>
      </c>
      <c r="Q807" s="5" t="n">
        <v>0</v>
      </c>
      <c r="R807" s="5" t="n">
        <v>1</v>
      </c>
      <c r="S807" s="5" t="n">
        <v>17.893</v>
      </c>
      <c r="T807" s="5" t="n">
        <v>7.408</v>
      </c>
      <c r="U807" s="5" t="n">
        <v>0.252</v>
      </c>
      <c r="V807" s="5" t="n">
        <v>21.293</v>
      </c>
      <c r="W807" s="5" t="n">
        <v>0.19</v>
      </c>
      <c r="X807" s="5" t="n">
        <v>1</v>
      </c>
      <c r="Y807" s="5" t="n">
        <v>7.425</v>
      </c>
      <c r="Z807" s="5" t="n">
        <v>0.987</v>
      </c>
      <c r="AA807" s="5" t="n">
        <v>0.741</v>
      </c>
      <c r="AB807" s="5" t="n">
        <v>8.167</v>
      </c>
      <c r="AC807" s="5" t="n">
        <v>0</v>
      </c>
      <c r="AD807" s="5" t="n">
        <v>1</v>
      </c>
      <c r="AE807" s="5" t="n">
        <v>8.423999999999999</v>
      </c>
      <c r="AF807" s="5" t="n">
        <v>1.934</v>
      </c>
      <c r="AG807" s="5" t="n">
        <v>-0.257</v>
      </c>
      <c r="AH807" s="5" t="n">
        <v>8.167</v>
      </c>
      <c r="AI807" s="5" t="n">
        <v>0</v>
      </c>
      <c r="AJ807" s="5" t="n">
        <v>1</v>
      </c>
      <c r="AK807" s="5" t="n">
        <v>14.416</v>
      </c>
      <c r="AL807" s="5" t="n">
        <v>7.554</v>
      </c>
      <c r="AM807" s="5" t="n">
        <v>-10.788</v>
      </c>
      <c r="AN807" s="5" t="n">
        <v>4.318</v>
      </c>
      <c r="AO807" s="5" t="n">
        <v>0</v>
      </c>
      <c r="AP807" s="5" t="n">
        <v>0</v>
      </c>
      <c r="AQ807" s="5" t="n">
        <v>0.847</v>
      </c>
      <c r="AR807" s="5" t="n">
        <v>0.123</v>
      </c>
      <c r="AS807" s="5" t="n">
        <v>-0.257</v>
      </c>
      <c r="AT807" s="5" t="n">
        <v>0.702</v>
      </c>
      <c r="AU807" s="5" t="n">
        <v>0.19</v>
      </c>
      <c r="AV807" s="5" t="n">
        <v>1</v>
      </c>
      <c r="AW807" s="5" t="n">
        <v>0.947</v>
      </c>
      <c r="AX807" s="5" t="n">
        <v>0.123</v>
      </c>
      <c r="AY807" s="5" t="n">
        <v>-0.443</v>
      </c>
      <c r="AZ807" s="5" t="n">
        <v>0.599</v>
      </c>
      <c r="BA807" s="5" t="n">
        <v>0</v>
      </c>
      <c r="BB807" s="5" t="n">
        <v>1</v>
      </c>
      <c r="BC807" s="5" t="n">
        <v>0.589</v>
      </c>
      <c r="BD807" s="5" t="n">
        <v>0.123</v>
      </c>
      <c r="BE807" s="5" t="n">
        <v>-0.495</v>
      </c>
      <c r="BF807" s="5" t="n">
        <v>0.111</v>
      </c>
      <c r="BG807" s="5" t="n">
        <v>0</v>
      </c>
      <c r="BH807" s="5" t="n">
        <v>0</v>
      </c>
      <c r="BI807" s="5" t="n">
        <v>0.6889999999999999</v>
      </c>
      <c r="BJ807" s="5" t="n">
        <v>0.123</v>
      </c>
      <c r="BK807" s="5" t="n">
        <v>-0.457</v>
      </c>
      <c r="BL807" s="5" t="n">
        <v>0.276</v>
      </c>
      <c r="BM807" s="5" t="n">
        <v>0</v>
      </c>
      <c r="BN807" s="5" t="n">
        <v>0</v>
      </c>
      <c r="BO807" s="5" t="n">
        <v>0</v>
      </c>
      <c r="BP807" s="5" t="n">
        <v>0</v>
      </c>
      <c r="BQ807" s="5" t="n">
        <v>0.094</v>
      </c>
      <c r="BR807" s="5" t="n">
        <v>0</v>
      </c>
      <c r="BS807" s="5" t="n">
        <v>0.667</v>
      </c>
      <c r="BT807" s="5" t="n">
        <v>0</v>
      </c>
      <c r="BU807" s="5" t="n">
        <v>0</v>
      </c>
      <c r="BV807" s="5" t="n">
        <v>0.02</v>
      </c>
      <c r="BW807" s="5" t="n">
        <v>0.19</v>
      </c>
      <c r="BX807" s="5" t="n">
        <v>0.333</v>
      </c>
      <c r="BY807" s="5" t="n">
        <v>12.729</v>
      </c>
      <c r="BZ807" s="5" t="n">
        <v>0</v>
      </c>
      <c r="CA807" s="5" t="n">
        <v>12.729</v>
      </c>
      <c r="CB807" s="5" t="n">
        <v>0</v>
      </c>
      <c r="CC807" s="5" t="n">
        <v>102.477</v>
      </c>
      <c r="CD807" s="5" t="n">
        <v>7.95</v>
      </c>
      <c r="CE807" s="5" t="n">
        <v>-63.257</v>
      </c>
      <c r="CF807" s="5" t="n">
        <v>46.672</v>
      </c>
      <c r="CG807" s="5" t="n">
        <v>0</v>
      </c>
      <c r="CH807" s="5" t="n">
        <v>0</v>
      </c>
      <c r="CI807" s="5" t="n">
        <v>0</v>
      </c>
      <c r="CJ807" s="5" t="n">
        <v>0</v>
      </c>
      <c r="CK807" s="5" t="n">
        <v>0</v>
      </c>
      <c r="CL807" s="5" t="n">
        <v>0</v>
      </c>
      <c r="CM807" s="5" t="n">
        <v>0</v>
      </c>
      <c r="CN807" s="5" t="n">
        <v>0</v>
      </c>
      <c r="CO807" s="5" t="n">
        <v>0</v>
      </c>
      <c r="CP807" s="5" t="n">
        <v>0</v>
      </c>
      <c r="CQ807" s="5" t="n">
        <v>1.294</v>
      </c>
      <c r="CR807" s="5" t="n">
        <v>0.382</v>
      </c>
      <c r="CS807" s="5" t="n">
        <v>6.427</v>
      </c>
      <c r="CT807" s="5" t="n">
        <v>10.485</v>
      </c>
      <c r="CU807" s="5" t="n">
        <v>30.326</v>
      </c>
    </row>
    <row r="808">
      <c r="A808" s="5" t="inlineStr">
        <is>
          <t>TUN2023</t>
        </is>
      </c>
      <c r="B808" s="5" t="inlineStr">
        <is>
          <t>TUN</t>
        </is>
      </c>
      <c r="C808" s="5" t="inlineStr">
        <is>
          <t>TUN</t>
        </is>
      </c>
      <c r="D808" s="5" t="inlineStr">
        <is>
          <t>Tunisia</t>
        </is>
      </c>
      <c r="E808" s="5" t="n">
        <v>2023</v>
      </c>
      <c r="F808" s="5" t="n">
        <v>0.19</v>
      </c>
      <c r="G808" s="5" t="n">
        <v>6.147</v>
      </c>
      <c r="H808" s="5" t="n">
        <v>1.286</v>
      </c>
      <c r="I808" s="5" t="n">
        <v>0</v>
      </c>
      <c r="J808" s="5" t="n">
        <v>6.147</v>
      </c>
      <c r="K808" s="5" t="n">
        <v>0</v>
      </c>
      <c r="L808" s="5" t="n">
        <v>1</v>
      </c>
      <c r="M808" s="5" t="n">
        <v>7.886</v>
      </c>
      <c r="N808" s="5" t="n">
        <v>3.857</v>
      </c>
      <c r="O808" s="5" t="n">
        <v>0</v>
      </c>
      <c r="P808" s="5" t="n">
        <v>7.886</v>
      </c>
      <c r="Q808" s="5" t="n">
        <v>0</v>
      </c>
      <c r="R808" s="5" t="n">
        <v>1</v>
      </c>
      <c r="S808" s="5" t="n">
        <v>12.575</v>
      </c>
      <c r="T808" s="5" t="n">
        <v>7.714</v>
      </c>
      <c r="U808" s="5" t="n">
        <v>0.265</v>
      </c>
      <c r="V808" s="5" t="n">
        <v>14.964</v>
      </c>
      <c r="W808" s="5" t="n">
        <v>0.19</v>
      </c>
      <c r="X808" s="5" t="n">
        <v>1</v>
      </c>
      <c r="Y808" s="5" t="n">
        <v>7.747</v>
      </c>
      <c r="Z808" s="5" t="n">
        <v>1.03</v>
      </c>
      <c r="AA808" s="5" t="n">
        <v>0.797</v>
      </c>
      <c r="AB808" s="5" t="n">
        <v>8.544</v>
      </c>
      <c r="AC808" s="5" t="n">
        <v>0</v>
      </c>
      <c r="AD808" s="5" t="n">
        <v>1</v>
      </c>
      <c r="AE808" s="5" t="n">
        <v>8.802</v>
      </c>
      <c r="AF808" s="5" t="n">
        <v>2.021</v>
      </c>
      <c r="AG808" s="5" t="n">
        <v>-0.258</v>
      </c>
      <c r="AH808" s="5" t="n">
        <v>8.544</v>
      </c>
      <c r="AI808" s="5" t="n">
        <v>0</v>
      </c>
      <c r="AJ808" s="5" t="n">
        <v>1</v>
      </c>
      <c r="AK808" s="5" t="n">
        <v>15.132</v>
      </c>
      <c r="AL808" s="5" t="n">
        <v>7.929</v>
      </c>
      <c r="AM808" s="5" t="n">
        <v>-11.666</v>
      </c>
      <c r="AN808" s="5" t="n">
        <v>4.124</v>
      </c>
      <c r="AO808" s="5" t="n">
        <v>0</v>
      </c>
      <c r="AP808" s="5" t="n">
        <v>0</v>
      </c>
      <c r="AQ808" s="5" t="n">
        <v>0.749</v>
      </c>
      <c r="AR808" s="5" t="n">
        <v>0.129</v>
      </c>
      <c r="AS808" s="5" t="n">
        <v>-0.105</v>
      </c>
      <c r="AT808" s="5" t="n">
        <v>0.766</v>
      </c>
      <c r="AU808" s="5" t="n">
        <v>0.19</v>
      </c>
      <c r="AV808" s="5" t="n">
        <v>1</v>
      </c>
      <c r="AW808" s="5" t="n">
        <v>0.783</v>
      </c>
      <c r="AX808" s="5" t="n">
        <v>0.129</v>
      </c>
      <c r="AY808" s="5" t="n">
        <v>-0.228</v>
      </c>
      <c r="AZ808" s="5" t="n">
        <v>0.66</v>
      </c>
      <c r="BA808" s="5" t="n">
        <v>0</v>
      </c>
      <c r="BB808" s="5" t="n">
        <v>1</v>
      </c>
      <c r="BC808" s="5" t="n">
        <v>0.527</v>
      </c>
      <c r="BD808" s="5" t="n">
        <v>0.129</v>
      </c>
      <c r="BE808" s="5" t="n">
        <v>-0.431</v>
      </c>
      <c r="BF808" s="5" t="n">
        <v>0.115</v>
      </c>
      <c r="BG808" s="5" t="n">
        <v>0</v>
      </c>
      <c r="BH808" s="5" t="n">
        <v>0</v>
      </c>
      <c r="BI808" s="5" t="n">
        <v>0.64</v>
      </c>
      <c r="BJ808" s="5" t="n">
        <v>0.129</v>
      </c>
      <c r="BK808" s="5" t="n">
        <v>-0.383</v>
      </c>
      <c r="BL808" s="5" t="n">
        <v>0.306</v>
      </c>
      <c r="BM808" s="5" t="n">
        <v>0</v>
      </c>
      <c r="BN808" s="5" t="n">
        <v>0</v>
      </c>
      <c r="BO808" s="5" t="n">
        <v>0</v>
      </c>
      <c r="BP808" s="5" t="n">
        <v>0</v>
      </c>
      <c r="BQ808" s="5" t="n">
        <v>0.094</v>
      </c>
      <c r="BR808" s="5" t="n">
        <v>0</v>
      </c>
      <c r="BS808" s="5" t="n">
        <v>0.667</v>
      </c>
      <c r="BT808" s="5" t="n">
        <v>0</v>
      </c>
      <c r="BU808" s="5" t="n">
        <v>0</v>
      </c>
      <c r="BV808" s="5" t="n">
        <v>0.02</v>
      </c>
      <c r="BW808" s="5" t="n">
        <v>0.19</v>
      </c>
      <c r="BX808" s="5" t="n">
        <v>0.333</v>
      </c>
      <c r="BY808" s="5" t="n">
        <v>13.254</v>
      </c>
      <c r="BZ808" s="5" t="n">
        <v>0</v>
      </c>
      <c r="CA808" s="5" t="n">
        <v>13.254</v>
      </c>
      <c r="CB808" s="5" t="n">
        <v>0</v>
      </c>
      <c r="CC808" s="5" t="n">
        <v>87.07899999999999</v>
      </c>
      <c r="CD808" s="5" t="n">
        <v>7.95</v>
      </c>
      <c r="CE808" s="5" t="n">
        <v>-45.856</v>
      </c>
      <c r="CF808" s="5" t="n">
        <v>49.056</v>
      </c>
      <c r="CG808" s="5" t="n">
        <v>0</v>
      </c>
      <c r="CH808" s="5" t="n">
        <v>0</v>
      </c>
      <c r="CI808" s="5" t="n">
        <v>0</v>
      </c>
      <c r="CJ808" s="5" t="n">
        <v>0</v>
      </c>
      <c r="CK808" s="5" t="n">
        <v>0</v>
      </c>
      <c r="CL808" s="5" t="n">
        <v>0</v>
      </c>
      <c r="CM808" s="5" t="n">
        <v>0</v>
      </c>
      <c r="CN808" s="5" t="n">
        <v>0</v>
      </c>
      <c r="CO808" s="5" t="n">
        <v>0</v>
      </c>
      <c r="CP808" s="5" t="n">
        <v>0</v>
      </c>
      <c r="CQ808" s="5" t="n">
        <v>1.348</v>
      </c>
      <c r="CR808" s="5" t="n">
        <v>0.359</v>
      </c>
      <c r="CS808" s="5" t="n">
        <v>6.692</v>
      </c>
      <c r="CT808" s="5" t="n">
        <v>4.861</v>
      </c>
      <c r="CU808" s="5" t="n">
        <v>10.622</v>
      </c>
    </row>
    <row r="809">
      <c r="A809" s="5" t="inlineStr">
        <is>
          <t>TUN2024</t>
        </is>
      </c>
      <c r="B809" s="5" t="inlineStr">
        <is>
          <t>TUN</t>
        </is>
      </c>
      <c r="C809" s="5" t="inlineStr">
        <is>
          <t>TUN</t>
        </is>
      </c>
      <c r="D809" s="5" t="inlineStr">
        <is>
          <t>Tunisia</t>
        </is>
      </c>
      <c r="E809" s="5" t="n">
        <v>2024</v>
      </c>
      <c r="F809" s="5" t="n">
        <v>0.19</v>
      </c>
      <c r="G809" s="5" t="n">
        <v>5.575</v>
      </c>
      <c r="H809" s="5" t="n">
        <v>1.324</v>
      </c>
      <c r="I809" s="5" t="n">
        <v>0</v>
      </c>
      <c r="J809" s="5" t="n">
        <v>5.575</v>
      </c>
      <c r="K809" s="5" t="n">
        <v>0</v>
      </c>
      <c r="L809" s="5" t="n">
        <v>1</v>
      </c>
      <c r="M809" s="5" t="n">
        <v>7.124</v>
      </c>
      <c r="N809" s="5" t="n">
        <v>3.971</v>
      </c>
      <c r="O809" s="5" t="n">
        <v>0</v>
      </c>
      <c r="P809" s="5" t="n">
        <v>7.124</v>
      </c>
      <c r="Q809" s="5" t="n">
        <v>0</v>
      </c>
      <c r="R809" s="5" t="n">
        <v>1</v>
      </c>
      <c r="S809" s="5" t="n">
        <v>12.193</v>
      </c>
      <c r="T809" s="5" t="n">
        <v>7.942</v>
      </c>
      <c r="U809" s="5" t="n">
        <v>0.316</v>
      </c>
      <c r="V809" s="5" t="n">
        <v>14.509</v>
      </c>
      <c r="W809" s="5" t="n">
        <v>0.19</v>
      </c>
      <c r="X809" s="5" t="n">
        <v>1</v>
      </c>
      <c r="Y809" s="5" t="n">
        <v>7.975</v>
      </c>
      <c r="Z809" s="5" t="n">
        <v>1.06</v>
      </c>
      <c r="AA809" s="5" t="n">
        <v>0.82</v>
      </c>
      <c r="AB809" s="5" t="n">
        <v>8.795999999999999</v>
      </c>
      <c r="AC809" s="5" t="n">
        <v>0</v>
      </c>
      <c r="AD809" s="5" t="n">
        <v>1</v>
      </c>
      <c r="AE809" s="5" t="n">
        <v>9.061999999999999</v>
      </c>
      <c r="AF809" s="5" t="n">
        <v>2.081</v>
      </c>
      <c r="AG809" s="5" t="n">
        <v>-0.266</v>
      </c>
      <c r="AH809" s="5" t="n">
        <v>8.795999999999999</v>
      </c>
      <c r="AI809" s="5" t="n">
        <v>0</v>
      </c>
      <c r="AJ809" s="5" t="n">
        <v>1</v>
      </c>
      <c r="AK809" s="5" t="n">
        <v>15.579</v>
      </c>
      <c r="AL809" s="5" t="n">
        <v>8.163</v>
      </c>
      <c r="AM809" s="5" t="n">
        <v>-11.333</v>
      </c>
      <c r="AN809" s="5" t="n">
        <v>4.246</v>
      </c>
      <c r="AO809" s="5" t="n">
        <v>0</v>
      </c>
      <c r="AP809" s="5" t="n">
        <v>0</v>
      </c>
      <c r="AQ809" s="5" t="n">
        <v>0.72</v>
      </c>
      <c r="AR809" s="5" t="n">
        <v>0.132</v>
      </c>
      <c r="AS809" s="5" t="n">
        <v>-0.078</v>
      </c>
      <c r="AT809" s="5" t="n">
        <v>0.764</v>
      </c>
      <c r="AU809" s="5" t="n">
        <v>0.19</v>
      </c>
      <c r="AV809" s="5" t="n">
        <v>1</v>
      </c>
      <c r="AW809" s="5" t="n">
        <v>0.734</v>
      </c>
      <c r="AX809" s="5" t="n">
        <v>0.132</v>
      </c>
      <c r="AY809" s="5" t="n">
        <v>-0.178</v>
      </c>
      <c r="AZ809" s="5" t="n">
        <v>0.661</v>
      </c>
      <c r="BA809" s="5" t="n">
        <v>0</v>
      </c>
      <c r="BB809" s="5" t="n">
        <v>1</v>
      </c>
      <c r="BC809" s="5" t="n">
        <v>0.51</v>
      </c>
      <c r="BD809" s="5" t="n">
        <v>0.132</v>
      </c>
      <c r="BE809" s="5" t="n">
        <v>-0.414</v>
      </c>
      <c r="BF809" s="5" t="n">
        <v>0.115</v>
      </c>
      <c r="BG809" s="5" t="n">
        <v>0</v>
      </c>
      <c r="BH809" s="5" t="n">
        <v>0</v>
      </c>
      <c r="BI809" s="5" t="n">
        <v>0.652</v>
      </c>
      <c r="BJ809" s="5" t="n">
        <v>0.132</v>
      </c>
      <c r="BK809" s="5" t="n">
        <v>-0.338</v>
      </c>
      <c r="BL809" s="5" t="n">
        <v>0.314</v>
      </c>
      <c r="BM809" s="5" t="n">
        <v>0</v>
      </c>
      <c r="BN809" s="5" t="n">
        <v>0</v>
      </c>
      <c r="BO809" s="5" t="n">
        <v>0</v>
      </c>
      <c r="BP809" s="5" t="n">
        <v>0</v>
      </c>
      <c r="BQ809" s="5" t="n">
        <v>0.099</v>
      </c>
      <c r="BR809" s="5" t="n">
        <v>0</v>
      </c>
      <c r="BS809" s="5" t="n">
        <v>0.667</v>
      </c>
      <c r="BT809" s="5" t="n">
        <v>0</v>
      </c>
      <c r="BU809" s="5" t="n">
        <v>0</v>
      </c>
      <c r="BV809" s="5" t="n">
        <v>0.018</v>
      </c>
      <c r="BW809" s="5" t="n">
        <v>0.19</v>
      </c>
      <c r="BX809" s="5" t="n">
        <v>0.333</v>
      </c>
      <c r="BY809" s="5" t="n">
        <v>13.646</v>
      </c>
      <c r="BZ809" s="5" t="n">
        <v>0</v>
      </c>
      <c r="CA809" s="5" t="n">
        <v>13.646</v>
      </c>
      <c r="CB809" s="5" t="n">
        <v>0</v>
      </c>
      <c r="CC809" s="5" t="n">
        <v>86.38500000000001</v>
      </c>
      <c r="CD809" s="5" t="n">
        <v>7.95</v>
      </c>
      <c r="CE809" s="5" t="n">
        <v>-54.53</v>
      </c>
      <c r="CF809" s="5" t="n">
        <v>37.908</v>
      </c>
      <c r="CG809" s="5" t="n">
        <v>0</v>
      </c>
      <c r="CH809" s="5" t="n">
        <v>0</v>
      </c>
      <c r="CI809" s="5" t="n">
        <v>0</v>
      </c>
      <c r="CJ809" s="5" t="n">
        <v>0</v>
      </c>
      <c r="CK809" s="5" t="n">
        <v>0</v>
      </c>
      <c r="CL809" s="5" t="n">
        <v>0</v>
      </c>
      <c r="CM809" s="5" t="n">
        <v>0</v>
      </c>
      <c r="CN809" s="5" t="n">
        <v>0</v>
      </c>
      <c r="CO809" s="5" t="n">
        <v>0</v>
      </c>
      <c r="CP809" s="5" t="n">
        <v>0</v>
      </c>
      <c r="CQ809" s="5" t="n">
        <v>1.387</v>
      </c>
      <c r="CR809" s="5" t="n">
        <v>0.359</v>
      </c>
      <c r="CS809" s="5" t="n">
        <v>6.889</v>
      </c>
      <c r="CT809" s="5" t="n">
        <v>4.251</v>
      </c>
      <c r="CU809" s="5" t="n">
        <v>9.167999999999999</v>
      </c>
    </row>
    <row r="810">
      <c r="A810" s="5" t="inlineStr">
        <is>
          <t>TUR2021</t>
        </is>
      </c>
      <c r="B810" s="5" t="inlineStr">
        <is>
          <t>TUR</t>
        </is>
      </c>
      <c r="C810" s="5" t="inlineStr">
        <is>
          <t>TUR</t>
        </is>
      </c>
      <c r="D810" s="5" t="inlineStr">
        <is>
          <t>Turkiye</t>
        </is>
      </c>
      <c r="E810" s="5" t="n">
        <v>2021</v>
      </c>
      <c r="F810" s="5" t="n">
        <v>0.18</v>
      </c>
      <c r="G810" s="5" t="n">
        <v>0.786</v>
      </c>
      <c r="H810" s="5" t="n">
        <v>0.172</v>
      </c>
      <c r="I810" s="5" t="n">
        <v>-0.148</v>
      </c>
      <c r="J810" s="5" t="n">
        <v>0.637</v>
      </c>
      <c r="K810" s="5" t="n">
        <v>0</v>
      </c>
      <c r="L810" s="5" t="n">
        <v>1</v>
      </c>
      <c r="M810" s="5" t="n">
        <v>2.255</v>
      </c>
      <c r="N810" s="5" t="n">
        <v>1.022</v>
      </c>
      <c r="O810" s="5" t="n">
        <v>0</v>
      </c>
      <c r="P810" s="5" t="n">
        <v>2.255</v>
      </c>
      <c r="Q810" s="5" t="n">
        <v>0</v>
      </c>
      <c r="R810" s="5" t="n">
        <v>1</v>
      </c>
      <c r="S810" s="5" t="n">
        <v>3.306</v>
      </c>
      <c r="T810" s="5" t="n">
        <v>2.049</v>
      </c>
      <c r="U810" s="5" t="n">
        <v>-0.755</v>
      </c>
      <c r="V810" s="5" t="n">
        <v>3.01</v>
      </c>
      <c r="W810" s="5" t="n">
        <v>0</v>
      </c>
      <c r="X810" s="5" t="n">
        <v>1</v>
      </c>
      <c r="Y810" s="5" t="n">
        <v>16.094</v>
      </c>
      <c r="Z810" s="5" t="n">
        <v>2.175</v>
      </c>
      <c r="AA810" s="5" t="n">
        <v>-9.529999999999999</v>
      </c>
      <c r="AB810" s="5" t="n">
        <v>6.564</v>
      </c>
      <c r="AC810" s="5" t="n">
        <v>0</v>
      </c>
      <c r="AD810" s="5" t="n">
        <v>1</v>
      </c>
      <c r="AE810" s="5" t="n">
        <v>17.228</v>
      </c>
      <c r="AF810" s="5" t="n">
        <v>4.028</v>
      </c>
      <c r="AG810" s="5" t="n">
        <v>-10.665</v>
      </c>
      <c r="AH810" s="5" t="n">
        <v>6.564</v>
      </c>
      <c r="AI810" s="5" t="n">
        <v>0</v>
      </c>
      <c r="AJ810" s="5" t="n">
        <v>1</v>
      </c>
      <c r="AK810" s="5" t="n">
        <v>21.765</v>
      </c>
      <c r="AL810" s="5" t="n">
        <v>10.682</v>
      </c>
      <c r="AM810" s="5" t="n">
        <v>-16.601</v>
      </c>
      <c r="AN810" s="5" t="n">
        <v>6.094</v>
      </c>
      <c r="AO810" s="5" t="n">
        <v>0</v>
      </c>
      <c r="AP810" s="5" t="n">
        <v>0</v>
      </c>
      <c r="AQ810" s="5" t="n">
        <v>0.619</v>
      </c>
      <c r="AR810" s="5" t="n">
        <v>0.114</v>
      </c>
      <c r="AS810" s="5" t="n">
        <v>0.139</v>
      </c>
      <c r="AT810" s="5" t="n">
        <v>0.895</v>
      </c>
      <c r="AU810" s="5" t="n">
        <v>0.18</v>
      </c>
      <c r="AV810" s="5" t="n">
        <v>1</v>
      </c>
      <c r="AW810" s="5" t="n">
        <v>0.599</v>
      </c>
      <c r="AX810" s="5" t="n">
        <v>0.114</v>
      </c>
      <c r="AY810" s="5" t="n">
        <v>0.117</v>
      </c>
      <c r="AZ810" s="5" t="n">
        <v>0.845</v>
      </c>
      <c r="BA810" s="5" t="n">
        <v>0.18</v>
      </c>
      <c r="BB810" s="5" t="n">
        <v>1</v>
      </c>
      <c r="BC810" s="5" t="n">
        <v>0.439</v>
      </c>
      <c r="BD810" s="5" t="n">
        <v>0.114</v>
      </c>
      <c r="BE810" s="5" t="n">
        <v>0.046</v>
      </c>
      <c r="BF810" s="5" t="n">
        <v>0.572</v>
      </c>
      <c r="BG810" s="5" t="n">
        <v>0.18</v>
      </c>
      <c r="BH810" s="5" t="n">
        <v>1</v>
      </c>
      <c r="BI810" s="5" t="n">
        <v>0.505</v>
      </c>
      <c r="BJ810" s="5" t="n">
        <v>0.114</v>
      </c>
      <c r="BK810" s="5" t="n">
        <v>0.226</v>
      </c>
      <c r="BL810" s="5" t="n">
        <v>0.862</v>
      </c>
      <c r="BM810" s="5" t="n">
        <v>0.18</v>
      </c>
      <c r="BN810" s="5" t="n">
        <v>1</v>
      </c>
      <c r="BO810" s="5" t="n">
        <v>0</v>
      </c>
      <c r="BP810" s="5" t="n">
        <v>0.002</v>
      </c>
      <c r="BQ810" s="5" t="n">
        <v>0.076</v>
      </c>
      <c r="BR810" s="5" t="n">
        <v>0</v>
      </c>
      <c r="BS810" s="5" t="n">
        <v>1</v>
      </c>
      <c r="BT810" s="5" t="n">
        <v>0</v>
      </c>
      <c r="BU810" s="5" t="n">
        <v>0.004</v>
      </c>
      <c r="BV810" s="5" t="n">
        <v>0.096</v>
      </c>
      <c r="BW810" s="5" t="n">
        <v>0.18</v>
      </c>
      <c r="BX810" s="5" t="n">
        <v>1</v>
      </c>
      <c r="BY810" s="5" t="n">
        <v>11.787</v>
      </c>
      <c r="BZ810" s="5" t="n">
        <v>0</v>
      </c>
      <c r="CA810" s="5" t="n">
        <v>11.787</v>
      </c>
      <c r="CB810" s="5" t="n">
        <v>0</v>
      </c>
      <c r="CC810" s="5" t="n">
        <v>78.125</v>
      </c>
      <c r="CD810" s="5" t="n">
        <v>7.95</v>
      </c>
      <c r="CE810" s="5" t="n">
        <v>25.739</v>
      </c>
      <c r="CF810" s="5" t="n">
        <v>122.559</v>
      </c>
      <c r="CG810" s="5" t="n">
        <v>0.18</v>
      </c>
      <c r="CH810" s="5" t="n">
        <v>1</v>
      </c>
      <c r="CI810" s="5" t="n">
        <v>0</v>
      </c>
      <c r="CJ810" s="5" t="n">
        <v>0</v>
      </c>
      <c r="CK810" s="5" t="n">
        <v>0</v>
      </c>
      <c r="CL810" s="5" t="n">
        <v>0.213</v>
      </c>
      <c r="CM810" s="5" t="n">
        <v>0</v>
      </c>
      <c r="CN810" s="5" t="n">
        <v>0.046</v>
      </c>
      <c r="CO810" s="5" t="n">
        <v>0.102</v>
      </c>
      <c r="CP810" s="5" t="n">
        <v>0</v>
      </c>
      <c r="CQ810" s="5" t="n">
        <v>1.198</v>
      </c>
      <c r="CR810" s="5" t="n">
        <v>0</v>
      </c>
      <c r="CS810" s="5" t="n">
        <v>2.456</v>
      </c>
      <c r="CT810" s="5" t="n">
        <v>4.41</v>
      </c>
      <c r="CU810" s="5" t="n">
        <v>15.162</v>
      </c>
    </row>
    <row r="811">
      <c r="A811" s="5" t="inlineStr">
        <is>
          <t>TUR2022</t>
        </is>
      </c>
      <c r="B811" s="5" t="inlineStr">
        <is>
          <t>TUR</t>
        </is>
      </c>
      <c r="C811" s="5" t="inlineStr">
        <is>
          <t>TUR</t>
        </is>
      </c>
      <c r="D811" s="5" t="inlineStr">
        <is>
          <t>Turkiye</t>
        </is>
      </c>
      <c r="E811" s="5" t="n">
        <v>2022</v>
      </c>
      <c r="F811" s="5" t="n">
        <v>0.18</v>
      </c>
      <c r="G811" s="5" t="n">
        <v>0.713</v>
      </c>
      <c r="H811" s="5" t="n">
        <v>0.111</v>
      </c>
      <c r="I811" s="5" t="n">
        <v>-0.09</v>
      </c>
      <c r="J811" s="5" t="n">
        <v>0.623</v>
      </c>
      <c r="K811" s="5" t="n">
        <v>0</v>
      </c>
      <c r="L811" s="5" t="n">
        <v>1</v>
      </c>
      <c r="M811" s="5" t="n">
        <v>2.942</v>
      </c>
      <c r="N811" s="5" t="n">
        <v>1.215</v>
      </c>
      <c r="O811" s="5" t="n">
        <v>0</v>
      </c>
      <c r="P811" s="5" t="n">
        <v>2.942</v>
      </c>
      <c r="Q811" s="5" t="n">
        <v>0</v>
      </c>
      <c r="R811" s="5" t="n">
        <v>1</v>
      </c>
      <c r="S811" s="5" t="n">
        <v>4.042</v>
      </c>
      <c r="T811" s="5" t="n">
        <v>1.98</v>
      </c>
      <c r="U811" s="5" t="n">
        <v>-0.547</v>
      </c>
      <c r="V811" s="5" t="n">
        <v>4.124</v>
      </c>
      <c r="W811" s="5" t="n">
        <v>0</v>
      </c>
      <c r="X811" s="5" t="n">
        <v>1</v>
      </c>
      <c r="Y811" s="5" t="n">
        <v>32.56</v>
      </c>
      <c r="Z811" s="5" t="n">
        <v>4.4</v>
      </c>
      <c r="AA811" s="5" t="n">
        <v>-12.85</v>
      </c>
      <c r="AB811" s="5" t="n">
        <v>19.71</v>
      </c>
      <c r="AC811" s="5" t="n">
        <v>0</v>
      </c>
      <c r="AD811" s="5" t="n">
        <v>1</v>
      </c>
      <c r="AE811" s="5" t="n">
        <v>33.795</v>
      </c>
      <c r="AF811" s="5" t="n">
        <v>7.901</v>
      </c>
      <c r="AG811" s="5" t="n">
        <v>-14.085</v>
      </c>
      <c r="AH811" s="5" t="n">
        <v>19.71</v>
      </c>
      <c r="AI811" s="5" t="n">
        <v>0</v>
      </c>
      <c r="AJ811" s="5" t="n">
        <v>1</v>
      </c>
      <c r="AK811" s="5" t="n">
        <v>38.734</v>
      </c>
      <c r="AL811" s="5" t="n">
        <v>18.497</v>
      </c>
      <c r="AM811" s="5" t="n">
        <v>-33.019</v>
      </c>
      <c r="AN811" s="5" t="n">
        <v>6.743</v>
      </c>
      <c r="AO811" s="5" t="n">
        <v>0</v>
      </c>
      <c r="AP811" s="5" t="n">
        <v>0</v>
      </c>
      <c r="AQ811" s="5" t="n">
        <v>0.861</v>
      </c>
      <c r="AR811" s="5" t="n">
        <v>0.123</v>
      </c>
      <c r="AS811" s="5" t="n">
        <v>0.167</v>
      </c>
      <c r="AT811" s="5" t="n">
        <v>1.213</v>
      </c>
      <c r="AU811" s="5" t="n">
        <v>0.18</v>
      </c>
      <c r="AV811" s="5" t="n">
        <v>1</v>
      </c>
      <c r="AW811" s="5" t="n">
        <v>0.986</v>
      </c>
      <c r="AX811" s="5" t="n">
        <v>0.123</v>
      </c>
      <c r="AY811" s="5" t="n">
        <v>0.16</v>
      </c>
      <c r="AZ811" s="5" t="n">
        <v>1.353</v>
      </c>
      <c r="BA811" s="5" t="n">
        <v>0.18</v>
      </c>
      <c r="BB811" s="5" t="n">
        <v>1</v>
      </c>
      <c r="BC811" s="5" t="n">
        <v>0.598</v>
      </c>
      <c r="BD811" s="5" t="n">
        <v>0.123</v>
      </c>
      <c r="BE811" s="5" t="n">
        <v>-0.049</v>
      </c>
      <c r="BF811" s="5" t="n">
        <v>0.648</v>
      </c>
      <c r="BG811" s="5" t="n">
        <v>0.18</v>
      </c>
      <c r="BH811" s="5" t="n">
        <v>1</v>
      </c>
      <c r="BI811" s="5" t="n">
        <v>0.612</v>
      </c>
      <c r="BJ811" s="5" t="n">
        <v>0.123</v>
      </c>
      <c r="BK811" s="5" t="n">
        <v>0.477</v>
      </c>
      <c r="BL811" s="5" t="n">
        <v>1.285</v>
      </c>
      <c r="BM811" s="5" t="n">
        <v>0.18</v>
      </c>
      <c r="BN811" s="5" t="n">
        <v>1</v>
      </c>
      <c r="BO811" s="5" t="n">
        <v>0</v>
      </c>
      <c r="BP811" s="5" t="n">
        <v>0.001</v>
      </c>
      <c r="BQ811" s="5" t="n">
        <v>0.161</v>
      </c>
      <c r="BR811" s="5" t="n">
        <v>0</v>
      </c>
      <c r="BS811" s="5" t="n">
        <v>1</v>
      </c>
      <c r="BT811" s="5" t="n">
        <v>0</v>
      </c>
      <c r="BU811" s="5" t="n">
        <v>0.003</v>
      </c>
      <c r="BV811" s="5" t="n">
        <v>0.095</v>
      </c>
      <c r="BW811" s="5" t="n">
        <v>0.18</v>
      </c>
      <c r="BX811" s="5" t="n">
        <v>1</v>
      </c>
      <c r="BY811" s="5" t="n">
        <v>12.729</v>
      </c>
      <c r="BZ811" s="5" t="n">
        <v>0</v>
      </c>
      <c r="CA811" s="5" t="n">
        <v>12.729</v>
      </c>
      <c r="CB811" s="5" t="n">
        <v>0</v>
      </c>
      <c r="CC811" s="5" t="n">
        <v>97.90000000000001</v>
      </c>
      <c r="CD811" s="5" t="n">
        <v>7.95</v>
      </c>
      <c r="CE811" s="5" t="n">
        <v>43.515</v>
      </c>
      <c r="CF811" s="5" t="n">
        <v>166.87</v>
      </c>
      <c r="CG811" s="5" t="n">
        <v>0.18</v>
      </c>
      <c r="CH811" s="5" t="n">
        <v>1</v>
      </c>
      <c r="CI811" s="5" t="n">
        <v>0</v>
      </c>
      <c r="CJ811" s="5" t="n">
        <v>0</v>
      </c>
      <c r="CK811" s="5" t="n">
        <v>0</v>
      </c>
      <c r="CL811" s="5" t="n">
        <v>0.231</v>
      </c>
      <c r="CM811" s="5" t="n">
        <v>0</v>
      </c>
      <c r="CN811" s="5" t="n">
        <v>0.049</v>
      </c>
      <c r="CO811" s="5" t="n">
        <v>0.116</v>
      </c>
      <c r="CP811" s="5" t="n">
        <v>0</v>
      </c>
      <c r="CQ811" s="5" t="n">
        <v>1.294</v>
      </c>
      <c r="CR811" s="5" t="n">
        <v>0</v>
      </c>
      <c r="CS811" s="5" t="n">
        <v>2.652</v>
      </c>
      <c r="CT811" s="5" t="n">
        <v>5.842</v>
      </c>
      <c r="CU811" s="5" t="n">
        <v>31.326</v>
      </c>
    </row>
    <row r="812">
      <c r="A812" s="5" t="inlineStr">
        <is>
          <t>TUR2023</t>
        </is>
      </c>
      <c r="B812" s="5" t="inlineStr">
        <is>
          <t>TUR</t>
        </is>
      </c>
      <c r="C812" s="5" t="inlineStr">
        <is>
          <t>TUR</t>
        </is>
      </c>
      <c r="D812" s="5" t="inlineStr">
        <is>
          <t>Turkiye</t>
        </is>
      </c>
      <c r="E812" s="5" t="n">
        <v>2023</v>
      </c>
      <c r="F812" s="5" t="n">
        <v>0.18</v>
      </c>
      <c r="G812" s="5" t="n">
        <v>1.246</v>
      </c>
      <c r="H812" s="5" t="n">
        <v>0.284</v>
      </c>
      <c r="I812" s="5" t="n">
        <v>-0.032</v>
      </c>
      <c r="J812" s="5" t="n">
        <v>1.214</v>
      </c>
      <c r="K812" s="5" t="n">
        <v>0</v>
      </c>
      <c r="L812" s="5" t="n">
        <v>1</v>
      </c>
      <c r="M812" s="5" t="n">
        <v>3.116</v>
      </c>
      <c r="N812" s="5" t="n">
        <v>1.546</v>
      </c>
      <c r="O812" s="5" t="n">
        <v>0</v>
      </c>
      <c r="P812" s="5" t="n">
        <v>3.116</v>
      </c>
      <c r="Q812" s="5" t="n">
        <v>0</v>
      </c>
      <c r="R812" s="5" t="n">
        <v>1</v>
      </c>
      <c r="S812" s="5" t="n">
        <v>3.762</v>
      </c>
      <c r="T812" s="5" t="n">
        <v>2.359</v>
      </c>
      <c r="U812" s="5" t="n">
        <v>-0.34</v>
      </c>
      <c r="V812" s="5" t="n">
        <v>4.038</v>
      </c>
      <c r="W812" s="5" t="n">
        <v>0</v>
      </c>
      <c r="X812" s="5" t="n">
        <v>1</v>
      </c>
      <c r="Y812" s="5" t="n">
        <v>12.908</v>
      </c>
      <c r="Z812" s="5" t="n">
        <v>1.744</v>
      </c>
      <c r="AA812" s="5" t="n">
        <v>-0.051</v>
      </c>
      <c r="AB812" s="5" t="n">
        <v>12.857</v>
      </c>
      <c r="AC812" s="5" t="n">
        <v>0</v>
      </c>
      <c r="AD812" s="5" t="n">
        <v>1</v>
      </c>
      <c r="AE812" s="5" t="n">
        <v>14.194</v>
      </c>
      <c r="AF812" s="5" t="n">
        <v>3.318</v>
      </c>
      <c r="AG812" s="5" t="n">
        <v>-1.336</v>
      </c>
      <c r="AH812" s="5" t="n">
        <v>12.857</v>
      </c>
      <c r="AI812" s="5" t="n">
        <v>0</v>
      </c>
      <c r="AJ812" s="5" t="n">
        <v>1</v>
      </c>
      <c r="AK812" s="5" t="n">
        <v>19.336</v>
      </c>
      <c r="AL812" s="5" t="n">
        <v>9.579000000000001</v>
      </c>
      <c r="AM812" s="5" t="n">
        <v>-14.166</v>
      </c>
      <c r="AN812" s="5" t="n">
        <v>6.101</v>
      </c>
      <c r="AO812" s="5" t="n">
        <v>0</v>
      </c>
      <c r="AP812" s="5" t="n">
        <v>0</v>
      </c>
      <c r="AQ812" s="5" t="n">
        <v>0.76</v>
      </c>
      <c r="AR812" s="5" t="n">
        <v>0.129</v>
      </c>
      <c r="AS812" s="5" t="n">
        <v>0.239</v>
      </c>
      <c r="AT812" s="5" t="n">
        <v>1.179</v>
      </c>
      <c r="AU812" s="5" t="n">
        <v>0.18</v>
      </c>
      <c r="AV812" s="5" t="n">
        <v>1</v>
      </c>
      <c r="AW812" s="5" t="n">
        <v>0.8110000000000001</v>
      </c>
      <c r="AX812" s="5" t="n">
        <v>0.129</v>
      </c>
      <c r="AY812" s="5" t="n">
        <v>0.218</v>
      </c>
      <c r="AZ812" s="5" t="n">
        <v>1.215</v>
      </c>
      <c r="BA812" s="5" t="n">
        <v>0.18</v>
      </c>
      <c r="BB812" s="5" t="n">
        <v>1</v>
      </c>
      <c r="BC812" s="5" t="n">
        <v>0.535</v>
      </c>
      <c r="BD812" s="5" t="n">
        <v>0.129</v>
      </c>
      <c r="BE812" s="5" t="n">
        <v>-0.034</v>
      </c>
      <c r="BF812" s="5" t="n">
        <v>0.591</v>
      </c>
      <c r="BG812" s="5" t="n">
        <v>0.18</v>
      </c>
      <c r="BH812" s="5" t="n">
        <v>1</v>
      </c>
      <c r="BI812" s="5" t="n">
        <v>0.579</v>
      </c>
      <c r="BJ812" s="5" t="n">
        <v>0.129</v>
      </c>
      <c r="BK812" s="5" t="n">
        <v>0.382</v>
      </c>
      <c r="BL812" s="5" t="n">
        <v>1.134</v>
      </c>
      <c r="BM812" s="5" t="n">
        <v>0.18</v>
      </c>
      <c r="BN812" s="5" t="n">
        <v>1</v>
      </c>
      <c r="BO812" s="5" t="n">
        <v>0</v>
      </c>
      <c r="BP812" s="5" t="n">
        <v>0.001</v>
      </c>
      <c r="BQ812" s="5" t="n">
        <v>0.112</v>
      </c>
      <c r="BR812" s="5" t="n">
        <v>0</v>
      </c>
      <c r="BS812" s="5" t="n">
        <v>1</v>
      </c>
      <c r="BT812" s="5" t="n">
        <v>0</v>
      </c>
      <c r="BU812" s="5" t="n">
        <v>0.002</v>
      </c>
      <c r="BV812" s="5" t="n">
        <v>0.076</v>
      </c>
      <c r="BW812" s="5" t="n">
        <v>0.18</v>
      </c>
      <c r="BX812" s="5" t="n">
        <v>1</v>
      </c>
      <c r="BY812" s="5" t="n">
        <v>13.254</v>
      </c>
      <c r="BZ812" s="5" t="n">
        <v>0</v>
      </c>
      <c r="CA812" s="5" t="n">
        <v>13.254</v>
      </c>
      <c r="CB812" s="5" t="n">
        <v>0</v>
      </c>
      <c r="CC812" s="5" t="n">
        <v>83.248</v>
      </c>
      <c r="CD812" s="5" t="n">
        <v>7.95</v>
      </c>
      <c r="CE812" s="5" t="n">
        <v>42.358</v>
      </c>
      <c r="CF812" s="5" t="n">
        <v>149.472</v>
      </c>
      <c r="CG812" s="5" t="n">
        <v>0.19</v>
      </c>
      <c r="CH812" s="5" t="n">
        <v>1</v>
      </c>
      <c r="CI812" s="5" t="n">
        <v>0</v>
      </c>
      <c r="CJ812" s="5" t="n">
        <v>0</v>
      </c>
      <c r="CK812" s="5" t="n">
        <v>0</v>
      </c>
      <c r="CL812" s="5" t="n">
        <v>0.24</v>
      </c>
      <c r="CM812" s="5" t="n">
        <v>0</v>
      </c>
      <c r="CN812" s="5" t="n">
        <v>0.194</v>
      </c>
      <c r="CO812" s="5" t="n">
        <v>0.14</v>
      </c>
      <c r="CP812" s="5" t="n">
        <v>0</v>
      </c>
      <c r="CQ812" s="5" t="n">
        <v>1.348</v>
      </c>
      <c r="CR812" s="5" t="n">
        <v>0</v>
      </c>
      <c r="CS812" s="5" t="n">
        <v>2.762</v>
      </c>
      <c r="CT812" s="5" t="n">
        <v>3.466</v>
      </c>
      <c r="CU812" s="5" t="n">
        <v>11.622</v>
      </c>
    </row>
    <row r="813">
      <c r="A813" s="5" t="inlineStr">
        <is>
          <t>TUR2024</t>
        </is>
      </c>
      <c r="B813" s="5" t="inlineStr">
        <is>
          <t>TUR</t>
        </is>
      </c>
      <c r="C813" s="5" t="inlineStr">
        <is>
          <t>TUR</t>
        </is>
      </c>
      <c r="D813" s="5" t="inlineStr">
        <is>
          <t>Turkiye</t>
        </is>
      </c>
      <c r="E813" s="5" t="n">
        <v>2024</v>
      </c>
      <c r="F813" s="5" t="n">
        <v>0.18</v>
      </c>
      <c r="G813" s="5" t="n">
        <v>1.025</v>
      </c>
      <c r="H813" s="5" t="n">
        <v>0.26</v>
      </c>
      <c r="I813" s="5" t="n">
        <v>-0.081</v>
      </c>
      <c r="J813" s="5" t="n">
        <v>0.944</v>
      </c>
      <c r="K813" s="5" t="n">
        <v>0</v>
      </c>
      <c r="L813" s="5" t="n">
        <v>1</v>
      </c>
      <c r="M813" s="5" t="n">
        <v>3.313</v>
      </c>
      <c r="N813" s="5" t="n">
        <v>1.805</v>
      </c>
      <c r="O813" s="5" t="n">
        <v>0.172</v>
      </c>
      <c r="P813" s="5" t="n">
        <v>3.484</v>
      </c>
      <c r="Q813" s="5" t="n">
        <v>0</v>
      </c>
      <c r="R813" s="5" t="n">
        <v>1</v>
      </c>
      <c r="S813" s="5" t="n">
        <v>4.506</v>
      </c>
      <c r="T813" s="5" t="n">
        <v>2.983</v>
      </c>
      <c r="U813" s="5" t="n">
        <v>-0.877</v>
      </c>
      <c r="V813" s="5" t="n">
        <v>4.282</v>
      </c>
      <c r="W813" s="5" t="n">
        <v>0</v>
      </c>
      <c r="X813" s="5" t="n">
        <v>1</v>
      </c>
      <c r="Y813" s="5" t="n">
        <v>9.196999999999999</v>
      </c>
      <c r="Z813" s="5" t="n">
        <v>1.161</v>
      </c>
      <c r="AA813" s="5" t="n">
        <v>0.262</v>
      </c>
      <c r="AB813" s="5" t="n">
        <v>9.460000000000001</v>
      </c>
      <c r="AC813" s="5" t="n">
        <v>0</v>
      </c>
      <c r="AD813" s="5" t="n">
        <v>1</v>
      </c>
      <c r="AE813" s="5" t="n">
        <v>9.196999999999999</v>
      </c>
      <c r="AF813" s="5" t="n">
        <v>2.015</v>
      </c>
      <c r="AG813" s="5" t="n">
        <v>0.262</v>
      </c>
      <c r="AH813" s="5" t="n">
        <v>9.460000000000001</v>
      </c>
      <c r="AI813" s="5" t="n">
        <v>0</v>
      </c>
      <c r="AJ813" s="5" t="n">
        <v>1</v>
      </c>
      <c r="AK813" s="5" t="n">
        <v>9.548</v>
      </c>
      <c r="AL813" s="5" t="n">
        <v>4.857</v>
      </c>
      <c r="AM813" s="5" t="n">
        <v>-4.764</v>
      </c>
      <c r="AN813" s="5" t="n">
        <v>5.645</v>
      </c>
      <c r="AO813" s="5" t="n">
        <v>0</v>
      </c>
      <c r="AP813" s="5" t="n">
        <v>0</v>
      </c>
      <c r="AQ813" s="5" t="n">
        <v>0.724</v>
      </c>
      <c r="AR813" s="5" t="n">
        <v>0.132</v>
      </c>
      <c r="AS813" s="5" t="n">
        <v>0.364</v>
      </c>
      <c r="AT813" s="5" t="n">
        <v>1.284</v>
      </c>
      <c r="AU813" s="5" t="n">
        <v>0.18</v>
      </c>
      <c r="AV813" s="5" t="n">
        <v>1</v>
      </c>
      <c r="AW813" s="5" t="n">
        <v>0.75</v>
      </c>
      <c r="AX813" s="5" t="n">
        <v>0.132</v>
      </c>
      <c r="AY813" s="5" t="n">
        <v>0.341</v>
      </c>
      <c r="AZ813" s="5" t="n">
        <v>1.287</v>
      </c>
      <c r="BA813" s="5" t="n">
        <v>0.18</v>
      </c>
      <c r="BB813" s="5" t="n">
        <v>1</v>
      </c>
      <c r="BC813" s="5" t="n">
        <v>0.513</v>
      </c>
      <c r="BD813" s="5" t="n">
        <v>0.132</v>
      </c>
      <c r="BE813" s="5" t="n">
        <v>0.078</v>
      </c>
      <c r="BF813" s="5" t="n">
        <v>0.698</v>
      </c>
      <c r="BG813" s="5" t="n">
        <v>0.18</v>
      </c>
      <c r="BH813" s="5" t="n">
        <v>1</v>
      </c>
      <c r="BI813" s="5" t="n">
        <v>0.591</v>
      </c>
      <c r="BJ813" s="5" t="n">
        <v>0.132</v>
      </c>
      <c r="BK813" s="5" t="n">
        <v>0.359</v>
      </c>
      <c r="BL813" s="5" t="n">
        <v>1.122</v>
      </c>
      <c r="BM813" s="5" t="n">
        <v>0.18</v>
      </c>
      <c r="BN813" s="5" t="n">
        <v>1</v>
      </c>
      <c r="BO813" s="5" t="n">
        <v>0</v>
      </c>
      <c r="BP813" s="5" t="n">
        <v>0.001</v>
      </c>
      <c r="BQ813" s="5" t="n">
        <v>0.08799999999999999</v>
      </c>
      <c r="BR813" s="5" t="n">
        <v>0</v>
      </c>
      <c r="BS813" s="5" t="n">
        <v>1</v>
      </c>
      <c r="BT813" s="5" t="n">
        <v>0</v>
      </c>
      <c r="BU813" s="5" t="n">
        <v>0.001</v>
      </c>
      <c r="BV813" s="5" t="n">
        <v>0.06</v>
      </c>
      <c r="BW813" s="5" t="n">
        <v>0.18</v>
      </c>
      <c r="BX813" s="5" t="n">
        <v>1</v>
      </c>
      <c r="BY813" s="5" t="n">
        <v>13.646</v>
      </c>
      <c r="BZ813" s="5" t="n">
        <v>0</v>
      </c>
      <c r="CA813" s="5" t="n">
        <v>13.646</v>
      </c>
      <c r="CB813" s="5" t="n">
        <v>0</v>
      </c>
      <c r="CC813" s="5" t="n">
        <v>82.58799999999999</v>
      </c>
      <c r="CD813" s="5" t="n">
        <v>7.95</v>
      </c>
      <c r="CE813" s="5" t="n">
        <v>41.944</v>
      </c>
      <c r="CF813" s="5" t="n">
        <v>148.193</v>
      </c>
      <c r="CG813" s="5" t="n">
        <v>0.19</v>
      </c>
      <c r="CH813" s="5" t="n">
        <v>1</v>
      </c>
      <c r="CI813" s="5" t="n">
        <v>0</v>
      </c>
      <c r="CJ813" s="5" t="n">
        <v>0</v>
      </c>
      <c r="CK813" s="5" t="n">
        <v>0</v>
      </c>
      <c r="CL813" s="5" t="n">
        <v>0.247</v>
      </c>
      <c r="CM813" s="5" t="n">
        <v>0</v>
      </c>
      <c r="CN813" s="5" t="n">
        <v>0.339</v>
      </c>
      <c r="CO813" s="5" t="n">
        <v>0.156</v>
      </c>
      <c r="CP813" s="5" t="n">
        <v>0</v>
      </c>
      <c r="CQ813" s="5" t="n">
        <v>1.387</v>
      </c>
      <c r="CR813" s="5" t="n">
        <v>0</v>
      </c>
      <c r="CS813" s="5" t="n">
        <v>2.843</v>
      </c>
      <c r="CT813" s="5" t="n">
        <v>3.027</v>
      </c>
      <c r="CU813" s="5" t="n">
        <v>10.168</v>
      </c>
    </row>
    <row r="814">
      <c r="A814" s="5" t="inlineStr">
        <is>
          <t>TKM2021</t>
        </is>
      </c>
      <c r="B814" s="5" t="inlineStr">
        <is>
          <t>TKM</t>
        </is>
      </c>
      <c r="C814" s="5" t="inlineStr">
        <is>
          <t>TKM</t>
        </is>
      </c>
      <c r="D814" s="5" t="inlineStr">
        <is>
          <t>Turkmenistan</t>
        </is>
      </c>
      <c r="E814" s="5" t="n">
        <v>2021</v>
      </c>
      <c r="F814" s="5" t="n">
        <v>0.15</v>
      </c>
      <c r="G814" s="5" t="n">
        <v>5.553</v>
      </c>
      <c r="H814" s="5" t="n">
        <v>1.143</v>
      </c>
      <c r="I814" s="5" t="n">
        <v>0.028</v>
      </c>
      <c r="J814" s="5" t="n">
        <v>5.581</v>
      </c>
      <c r="K814" s="5" t="n">
        <v>0</v>
      </c>
      <c r="L814" s="5" t="n">
        <v>1</v>
      </c>
      <c r="M814" s="5" t="n">
        <v>7.964</v>
      </c>
      <c r="N814" s="5" t="n">
        <v>3.43</v>
      </c>
      <c r="O814" s="5" t="n">
        <v>0.04</v>
      </c>
      <c r="P814" s="5" t="n">
        <v>8.005000000000001</v>
      </c>
      <c r="Q814" s="5" t="n">
        <v>0</v>
      </c>
      <c r="R814" s="5" t="n">
        <v>1</v>
      </c>
      <c r="S814" s="5" t="n">
        <v>11.27</v>
      </c>
      <c r="T814" s="5" t="n">
        <v>6.86</v>
      </c>
      <c r="U814" s="5" t="n">
        <v>0.028</v>
      </c>
      <c r="V814" s="5" t="n">
        <v>12.992</v>
      </c>
      <c r="W814" s="5" t="n">
        <v>0.15</v>
      </c>
      <c r="X814" s="5" t="n">
        <v>1</v>
      </c>
      <c r="Y814" s="5" t="n">
        <v>7.656</v>
      </c>
      <c r="Z814" s="5" t="n">
        <v>0.84</v>
      </c>
      <c r="AA814" s="5" t="n">
        <v>-5.659</v>
      </c>
      <c r="AB814" s="5" t="n">
        <v>1.997</v>
      </c>
      <c r="AC814" s="5" t="n">
        <v>0</v>
      </c>
      <c r="AD814" s="5" t="n">
        <v>0</v>
      </c>
      <c r="AE814" s="5" t="n">
        <v>7.847</v>
      </c>
      <c r="AF814" s="5" t="n">
        <v>1.526</v>
      </c>
      <c r="AG814" s="5" t="n">
        <v>-5.659</v>
      </c>
      <c r="AH814" s="5" t="n">
        <v>2.188</v>
      </c>
      <c r="AI814" s="5" t="n">
        <v>0</v>
      </c>
      <c r="AJ814" s="5" t="n">
        <v>0</v>
      </c>
      <c r="AK814" s="5" t="n">
        <v>6.92</v>
      </c>
      <c r="AL814" s="5" t="n">
        <v>3.264</v>
      </c>
      <c r="AM814" s="5" t="n">
        <v>-4.621</v>
      </c>
      <c r="AN814" s="5" t="n">
        <v>2.299</v>
      </c>
      <c r="AO814" s="5" t="n">
        <v>0</v>
      </c>
      <c r="AP814" s="5" t="n">
        <v>0</v>
      </c>
      <c r="AQ814" s="5" t="n">
        <v>0.619</v>
      </c>
      <c r="AR814" s="5" t="n">
        <v>0.114</v>
      </c>
      <c r="AS814" s="5" t="n">
        <v>-0.285</v>
      </c>
      <c r="AT814" s="5" t="n">
        <v>0.384</v>
      </c>
      <c r="AU814" s="5" t="n">
        <v>0</v>
      </c>
      <c r="AV814" s="5" t="n">
        <v>0</v>
      </c>
      <c r="AW814" s="5" t="n">
        <v>0.599</v>
      </c>
      <c r="AX814" s="5" t="n">
        <v>0.114</v>
      </c>
      <c r="AY814" s="5" t="n">
        <v>-0.273</v>
      </c>
      <c r="AZ814" s="5" t="n">
        <v>0.375</v>
      </c>
      <c r="BA814" s="5" t="n">
        <v>0</v>
      </c>
      <c r="BB814" s="5" t="n">
        <v>0</v>
      </c>
      <c r="BC814" s="5" t="n">
        <v>0.439</v>
      </c>
      <c r="BD814" s="5" t="n">
        <v>0.114</v>
      </c>
      <c r="BE814" s="5" t="n">
        <v>0</v>
      </c>
      <c r="BF814" s="5" t="n">
        <v>0.505</v>
      </c>
      <c r="BG814" s="5" t="n">
        <v>0.15</v>
      </c>
      <c r="BH814" s="5" t="n">
        <v>1</v>
      </c>
      <c r="BI814" s="5" t="n">
        <v>0.505</v>
      </c>
      <c r="BJ814" s="5" t="n">
        <v>0.114</v>
      </c>
      <c r="BK814" s="5" t="n">
        <v>0</v>
      </c>
      <c r="BL814" s="5" t="n">
        <v>0.58</v>
      </c>
      <c r="BM814" s="5" t="n">
        <v>0.15</v>
      </c>
      <c r="BN814" s="5" t="n">
        <v>1</v>
      </c>
      <c r="BO814" s="5" t="n">
        <v>0</v>
      </c>
      <c r="BP814" s="5" t="n">
        <v>-0.073</v>
      </c>
      <c r="BQ814" s="5" t="n">
        <v>0</v>
      </c>
      <c r="BR814" s="5" t="n">
        <v>0</v>
      </c>
      <c r="BS814" s="5" t="n">
        <v>1</v>
      </c>
      <c r="BT814" s="5" t="n">
        <v>0</v>
      </c>
      <c r="BU814" s="5" t="n">
        <v>-0.073</v>
      </c>
      <c r="BV814" s="5" t="n">
        <v>0</v>
      </c>
      <c r="BW814" s="5" t="n">
        <v>0.15</v>
      </c>
      <c r="BX814" s="5" t="n">
        <v>1</v>
      </c>
      <c r="BY814" s="5" t="n">
        <v>11.787</v>
      </c>
      <c r="BZ814" s="5" t="n">
        <v>0</v>
      </c>
      <c r="CA814" s="5" t="n">
        <v>11.787</v>
      </c>
      <c r="CB814" s="5" t="n">
        <v>0</v>
      </c>
      <c r="CC814" s="5" t="n">
        <v>78.125</v>
      </c>
      <c r="CD814" s="5" t="n">
        <v>7.95</v>
      </c>
      <c r="CE814" s="5" t="n">
        <v>0</v>
      </c>
      <c r="CF814" s="5" t="n">
        <v>89.84399999999999</v>
      </c>
      <c r="CG814" s="5" t="n">
        <v>0.15</v>
      </c>
      <c r="CH814" s="5" t="n">
        <v>1</v>
      </c>
      <c r="CI814" s="5" t="n">
        <v>0</v>
      </c>
      <c r="CJ814" s="5" t="n">
        <v>0</v>
      </c>
      <c r="CK814" s="5" t="n">
        <v>0</v>
      </c>
      <c r="CL814" s="5" t="n">
        <v>0</v>
      </c>
      <c r="CM814" s="5" t="n">
        <v>0</v>
      </c>
      <c r="CN814" s="5" t="n">
        <v>0</v>
      </c>
      <c r="CO814" s="5" t="n">
        <v>0</v>
      </c>
      <c r="CP814" s="5" t="n">
        <v>0</v>
      </c>
      <c r="CQ814" s="5" t="n">
        <v>1.198</v>
      </c>
      <c r="CR814" s="5" t="n">
        <v>1</v>
      </c>
      <c r="CS814" s="5" t="n">
        <v>2.347</v>
      </c>
      <c r="CT814" s="5" t="n">
        <v>4.41</v>
      </c>
      <c r="CU814" s="5" t="n">
        <v>14.129</v>
      </c>
    </row>
    <row r="815">
      <c r="A815" s="5" t="inlineStr">
        <is>
          <t>TKM2022</t>
        </is>
      </c>
      <c r="B815" s="5" t="inlineStr">
        <is>
          <t>TKM</t>
        </is>
      </c>
      <c r="C815" s="5" t="inlineStr">
        <is>
          <t>TKM</t>
        </is>
      </c>
      <c r="D815" s="5" t="inlineStr">
        <is>
          <t>Turkmenistan</t>
        </is>
      </c>
      <c r="E815" s="5" t="n">
        <v>2022</v>
      </c>
      <c r="F815" s="5" t="n">
        <v>0.15</v>
      </c>
      <c r="G815" s="5" t="n">
        <v>7.077</v>
      </c>
      <c r="H815" s="5" t="n">
        <v>1.235</v>
      </c>
      <c r="I815" s="5" t="n">
        <v>0.043</v>
      </c>
      <c r="J815" s="5" t="n">
        <v>7.12</v>
      </c>
      <c r="K815" s="5" t="n">
        <v>0</v>
      </c>
      <c r="L815" s="5" t="n">
        <v>1</v>
      </c>
      <c r="M815" s="5" t="n">
        <v>9.782999999999999</v>
      </c>
      <c r="N815" s="5" t="n">
        <v>3.704</v>
      </c>
      <c r="O815" s="5" t="n">
        <v>0.058</v>
      </c>
      <c r="P815" s="5" t="n">
        <v>9.84</v>
      </c>
      <c r="Q815" s="5" t="n">
        <v>0</v>
      </c>
      <c r="R815" s="5" t="n">
        <v>1</v>
      </c>
      <c r="S815" s="5" t="n">
        <v>13.25</v>
      </c>
      <c r="T815" s="5" t="n">
        <v>7.408</v>
      </c>
      <c r="U815" s="5" t="n">
        <v>0.191</v>
      </c>
      <c r="V815" s="5" t="n">
        <v>15.288</v>
      </c>
      <c r="W815" s="5" t="n">
        <v>0.15</v>
      </c>
      <c r="X815" s="5" t="n">
        <v>1</v>
      </c>
      <c r="Y815" s="5" t="n">
        <v>8.268000000000001</v>
      </c>
      <c r="Z815" s="5" t="n">
        <v>0.907</v>
      </c>
      <c r="AA815" s="5" t="n">
        <v>-6.111</v>
      </c>
      <c r="AB815" s="5" t="n">
        <v>2.157</v>
      </c>
      <c r="AC815" s="5" t="n">
        <v>0</v>
      </c>
      <c r="AD815" s="5" t="n">
        <v>0</v>
      </c>
      <c r="AE815" s="5" t="n">
        <v>8.474</v>
      </c>
      <c r="AF815" s="5" t="n">
        <v>1.648</v>
      </c>
      <c r="AG815" s="5" t="n">
        <v>-6.111</v>
      </c>
      <c r="AH815" s="5" t="n">
        <v>2.363</v>
      </c>
      <c r="AI815" s="5" t="n">
        <v>0</v>
      </c>
      <c r="AJ815" s="5" t="n">
        <v>0</v>
      </c>
      <c r="AK815" s="5" t="n">
        <v>7.473</v>
      </c>
      <c r="AL815" s="5" t="n">
        <v>3.525</v>
      </c>
      <c r="AM815" s="5" t="n">
        <v>-4.99</v>
      </c>
      <c r="AN815" s="5" t="n">
        <v>2.483</v>
      </c>
      <c r="AO815" s="5" t="n">
        <v>0</v>
      </c>
      <c r="AP815" s="5" t="n">
        <v>0</v>
      </c>
      <c r="AQ815" s="5" t="n">
        <v>0.861</v>
      </c>
      <c r="AR815" s="5" t="n">
        <v>0.123</v>
      </c>
      <c r="AS815" s="5" t="n">
        <v>-0.47</v>
      </c>
      <c r="AT815" s="5" t="n">
        <v>0.45</v>
      </c>
      <c r="AU815" s="5" t="n">
        <v>0</v>
      </c>
      <c r="AV815" s="5" t="n">
        <v>0</v>
      </c>
      <c r="AW815" s="5" t="n">
        <v>0.986</v>
      </c>
      <c r="AX815" s="5" t="n">
        <v>0.123</v>
      </c>
      <c r="AY815" s="5" t="n">
        <v>-0.652</v>
      </c>
      <c r="AZ815" s="5" t="n">
        <v>0.385</v>
      </c>
      <c r="BA815" s="5" t="n">
        <v>0</v>
      </c>
      <c r="BB815" s="5" t="n">
        <v>0</v>
      </c>
      <c r="BC815" s="5" t="n">
        <v>0.598</v>
      </c>
      <c r="BD815" s="5" t="n">
        <v>0.123</v>
      </c>
      <c r="BE815" s="5" t="n">
        <v>0.007</v>
      </c>
      <c r="BF815" s="5" t="n">
        <v>0.6879999999999999</v>
      </c>
      <c r="BG815" s="5" t="n">
        <v>0.15</v>
      </c>
      <c r="BH815" s="5" t="n">
        <v>1</v>
      </c>
      <c r="BI815" s="5" t="n">
        <v>0.612</v>
      </c>
      <c r="BJ815" s="5" t="n">
        <v>0.123</v>
      </c>
      <c r="BK815" s="5" t="n">
        <v>0.007</v>
      </c>
      <c r="BL815" s="5" t="n">
        <v>0.704</v>
      </c>
      <c r="BM815" s="5" t="n">
        <v>0.15</v>
      </c>
      <c r="BN815" s="5" t="n">
        <v>1</v>
      </c>
      <c r="BO815" s="5" t="n">
        <v>0</v>
      </c>
      <c r="BP815" s="5" t="n">
        <v>-0.073</v>
      </c>
      <c r="BQ815" s="5" t="n">
        <v>0</v>
      </c>
      <c r="BR815" s="5" t="n">
        <v>0</v>
      </c>
      <c r="BS815" s="5" t="n">
        <v>1</v>
      </c>
      <c r="BT815" s="5" t="n">
        <v>0</v>
      </c>
      <c r="BU815" s="5" t="n">
        <v>-0.073</v>
      </c>
      <c r="BV815" s="5" t="n">
        <v>0</v>
      </c>
      <c r="BW815" s="5" t="n">
        <v>0.15</v>
      </c>
      <c r="BX815" s="5" t="n">
        <v>1</v>
      </c>
      <c r="BY815" s="5" t="n">
        <v>12.729</v>
      </c>
      <c r="BZ815" s="5" t="n">
        <v>0</v>
      </c>
      <c r="CA815" s="5" t="n">
        <v>12.729</v>
      </c>
      <c r="CB815" s="5" t="n">
        <v>0</v>
      </c>
      <c r="CC815" s="5" t="n">
        <v>97.90000000000001</v>
      </c>
      <c r="CD815" s="5" t="n">
        <v>7.95</v>
      </c>
      <c r="CE815" s="5" t="n">
        <v>1.087</v>
      </c>
      <c r="CF815" s="5" t="n">
        <v>112.585</v>
      </c>
      <c r="CG815" s="5" t="n">
        <v>0.15</v>
      </c>
      <c r="CH815" s="5" t="n">
        <v>1</v>
      </c>
      <c r="CI815" s="5" t="n">
        <v>0</v>
      </c>
      <c r="CJ815" s="5" t="n">
        <v>0</v>
      </c>
      <c r="CK815" s="5" t="n">
        <v>0</v>
      </c>
      <c r="CL815" s="5" t="n">
        <v>0</v>
      </c>
      <c r="CM815" s="5" t="n">
        <v>0</v>
      </c>
      <c r="CN815" s="5" t="n">
        <v>0</v>
      </c>
      <c r="CO815" s="5" t="n">
        <v>0</v>
      </c>
      <c r="CP815" s="5" t="n">
        <v>0</v>
      </c>
      <c r="CQ815" s="5" t="n">
        <v>1.294</v>
      </c>
      <c r="CR815" s="5" t="n">
        <v>1</v>
      </c>
      <c r="CS815" s="5" t="n">
        <v>2.535</v>
      </c>
      <c r="CT815" s="5" t="n">
        <v>5.842</v>
      </c>
      <c r="CU815" s="5" t="n">
        <v>28.059</v>
      </c>
    </row>
    <row r="816">
      <c r="A816" s="5" t="inlineStr">
        <is>
          <t>TKM2023</t>
        </is>
      </c>
      <c r="B816" s="5" t="inlineStr">
        <is>
          <t>TKM</t>
        </is>
      </c>
      <c r="C816" s="5" t="inlineStr">
        <is>
          <t>TKM</t>
        </is>
      </c>
      <c r="D816" s="5" t="inlineStr">
        <is>
          <t>Turkmenistan</t>
        </is>
      </c>
      <c r="E816" s="5" t="n">
        <v>2023</v>
      </c>
      <c r="F816" s="5" t="n">
        <v>0.15</v>
      </c>
      <c r="G816" s="5" t="n">
        <v>4.752</v>
      </c>
      <c r="H816" s="5" t="n">
        <v>1.286</v>
      </c>
      <c r="I816" s="5" t="n">
        <v>0.027</v>
      </c>
      <c r="J816" s="5" t="n">
        <v>4.778</v>
      </c>
      <c r="K816" s="5" t="n">
        <v>0</v>
      </c>
      <c r="L816" s="5" t="n">
        <v>1</v>
      </c>
      <c r="M816" s="5" t="n">
        <v>7.886</v>
      </c>
      <c r="N816" s="5" t="n">
        <v>3.857</v>
      </c>
      <c r="O816" s="5" t="n">
        <v>0.04</v>
      </c>
      <c r="P816" s="5" t="n">
        <v>7.926</v>
      </c>
      <c r="Q816" s="5" t="n">
        <v>0</v>
      </c>
      <c r="R816" s="5" t="n">
        <v>1</v>
      </c>
      <c r="S816" s="5" t="n">
        <v>11.18</v>
      </c>
      <c r="T816" s="5" t="n">
        <v>7.714</v>
      </c>
      <c r="U816" s="5" t="n">
        <v>0.213</v>
      </c>
      <c r="V816" s="5" t="n">
        <v>12.888</v>
      </c>
      <c r="W816" s="5" t="n">
        <v>0.15</v>
      </c>
      <c r="X816" s="5" t="n">
        <v>1</v>
      </c>
      <c r="Y816" s="5" t="n">
        <v>8.609</v>
      </c>
      <c r="Z816" s="5" t="n">
        <v>0.945</v>
      </c>
      <c r="AA816" s="5" t="n">
        <v>-6.363</v>
      </c>
      <c r="AB816" s="5" t="n">
        <v>2.246</v>
      </c>
      <c r="AC816" s="5" t="n">
        <v>0</v>
      </c>
      <c r="AD816" s="5" t="n">
        <v>0</v>
      </c>
      <c r="AE816" s="5" t="n">
        <v>8.824</v>
      </c>
      <c r="AF816" s="5" t="n">
        <v>1.716</v>
      </c>
      <c r="AG816" s="5" t="n">
        <v>-6.363</v>
      </c>
      <c r="AH816" s="5" t="n">
        <v>2.461</v>
      </c>
      <c r="AI816" s="5" t="n">
        <v>0</v>
      </c>
      <c r="AJ816" s="5" t="n">
        <v>0</v>
      </c>
      <c r="AK816" s="5" t="n">
        <v>7.782</v>
      </c>
      <c r="AL816" s="5" t="n">
        <v>3.671</v>
      </c>
      <c r="AM816" s="5" t="n">
        <v>-5.196</v>
      </c>
      <c r="AN816" s="5" t="n">
        <v>2.586</v>
      </c>
      <c r="AO816" s="5" t="n">
        <v>0</v>
      </c>
      <c r="AP816" s="5" t="n">
        <v>0</v>
      </c>
      <c r="AQ816" s="5" t="n">
        <v>0.76</v>
      </c>
      <c r="AR816" s="5" t="n">
        <v>0.129</v>
      </c>
      <c r="AS816" s="5" t="n">
        <v>-0.292</v>
      </c>
      <c r="AT816" s="5" t="n">
        <v>0.468</v>
      </c>
      <c r="AU816" s="5" t="n">
        <v>0</v>
      </c>
      <c r="AV816" s="5" t="n">
        <v>0</v>
      </c>
      <c r="AW816" s="5" t="n">
        <v>0.8110000000000001</v>
      </c>
      <c r="AX816" s="5" t="n">
        <v>0.129</v>
      </c>
      <c r="AY816" s="5" t="n">
        <v>-0.411</v>
      </c>
      <c r="AZ816" s="5" t="n">
        <v>0.401</v>
      </c>
      <c r="BA816" s="5" t="n">
        <v>0</v>
      </c>
      <c r="BB816" s="5" t="n">
        <v>0</v>
      </c>
      <c r="BC816" s="5" t="n">
        <v>0.535</v>
      </c>
      <c r="BD816" s="5" t="n">
        <v>0.129</v>
      </c>
      <c r="BE816" s="5" t="n">
        <v>0.008999999999999999</v>
      </c>
      <c r="BF816" s="5" t="n">
        <v>0.615</v>
      </c>
      <c r="BG816" s="5" t="n">
        <v>0.15</v>
      </c>
      <c r="BH816" s="5" t="n">
        <v>1</v>
      </c>
      <c r="BI816" s="5" t="n">
        <v>0.579</v>
      </c>
      <c r="BJ816" s="5" t="n">
        <v>0.129</v>
      </c>
      <c r="BK816" s="5" t="n">
        <v>0.01</v>
      </c>
      <c r="BL816" s="5" t="n">
        <v>0.666</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13.254</v>
      </c>
      <c r="BZ816" s="5" t="n">
        <v>0</v>
      </c>
      <c r="CA816" s="5" t="n">
        <v>13.254</v>
      </c>
      <c r="CB816" s="5" t="n">
        <v>0</v>
      </c>
      <c r="CC816" s="5" t="n">
        <v>83.248</v>
      </c>
      <c r="CD816" s="5" t="n">
        <v>7.95</v>
      </c>
      <c r="CE816" s="5" t="n">
        <v>1.383</v>
      </c>
      <c r="CF816" s="5" t="n">
        <v>95.735</v>
      </c>
      <c r="CG816" s="5" t="n">
        <v>0.15</v>
      </c>
      <c r="CH816" s="5" t="n">
        <v>1</v>
      </c>
      <c r="CI816" s="5" t="n">
        <v>0</v>
      </c>
      <c r="CJ816" s="5" t="n">
        <v>0</v>
      </c>
      <c r="CK816" s="5" t="n">
        <v>0</v>
      </c>
      <c r="CL816" s="5" t="n">
        <v>0</v>
      </c>
      <c r="CM816" s="5" t="n">
        <v>0</v>
      </c>
      <c r="CN816" s="5" t="n">
        <v>0</v>
      </c>
      <c r="CO816" s="5" t="n">
        <v>0</v>
      </c>
      <c r="CP816" s="5" t="n">
        <v>0</v>
      </c>
      <c r="CQ816" s="5" t="n">
        <v>1.348</v>
      </c>
      <c r="CR816" s="5" t="n">
        <v>1</v>
      </c>
      <c r="CS816" s="5" t="n">
        <v>2.639</v>
      </c>
      <c r="CT816" s="5" t="n">
        <v>3.466</v>
      </c>
      <c r="CU816" s="5" t="n">
        <v>9.260999999999999</v>
      </c>
    </row>
    <row r="817">
      <c r="A817" s="5" t="inlineStr">
        <is>
          <t>TKM2024</t>
        </is>
      </c>
      <c r="B817" s="5" t="inlineStr">
        <is>
          <t>TKM</t>
        </is>
      </c>
      <c r="C817" s="5" t="inlineStr">
        <is>
          <t>TKM</t>
        </is>
      </c>
      <c r="D817" s="5" t="inlineStr">
        <is>
          <t>Turkmenistan</t>
        </is>
      </c>
      <c r="E817" s="5" t="n">
        <v>2024</v>
      </c>
      <c r="F817" s="5" t="n">
        <v>0.15</v>
      </c>
      <c r="G817" s="5" t="n">
        <v>4.351</v>
      </c>
      <c r="H817" s="5" t="n">
        <v>1.324</v>
      </c>
      <c r="I817" s="5" t="n">
        <v>0.021</v>
      </c>
      <c r="J817" s="5" t="n">
        <v>4.371</v>
      </c>
      <c r="K817" s="5" t="n">
        <v>0</v>
      </c>
      <c r="L817" s="5" t="n">
        <v>1</v>
      </c>
      <c r="M817" s="5" t="n">
        <v>7.124</v>
      </c>
      <c r="N817" s="5" t="n">
        <v>3.971</v>
      </c>
      <c r="O817" s="5" t="n">
        <v>0.028</v>
      </c>
      <c r="P817" s="5" t="n">
        <v>7.151</v>
      </c>
      <c r="Q817" s="5" t="n">
        <v>0</v>
      </c>
      <c r="R817" s="5" t="n">
        <v>1</v>
      </c>
      <c r="S817" s="5" t="n">
        <v>10.969</v>
      </c>
      <c r="T817" s="5" t="n">
        <v>7.942</v>
      </c>
      <c r="U817" s="5" t="n">
        <v>0.245</v>
      </c>
      <c r="V817" s="5" t="n">
        <v>12.638</v>
      </c>
      <c r="W817" s="5" t="n">
        <v>0.15</v>
      </c>
      <c r="X817" s="5" t="n">
        <v>1</v>
      </c>
      <c r="Y817" s="5" t="n">
        <v>8.864000000000001</v>
      </c>
      <c r="Z817" s="5" t="n">
        <v>0.973</v>
      </c>
      <c r="AA817" s="5" t="n">
        <v>-6.551</v>
      </c>
      <c r="AB817" s="5" t="n">
        <v>2.312</v>
      </c>
      <c r="AC817" s="5" t="n">
        <v>0</v>
      </c>
      <c r="AD817" s="5" t="n">
        <v>0</v>
      </c>
      <c r="AE817" s="5" t="n">
        <v>9.084</v>
      </c>
      <c r="AF817" s="5" t="n">
        <v>1.767</v>
      </c>
      <c r="AG817" s="5" t="n">
        <v>-6.551</v>
      </c>
      <c r="AH817" s="5" t="n">
        <v>2.533</v>
      </c>
      <c r="AI817" s="5" t="n">
        <v>0</v>
      </c>
      <c r="AJ817" s="5" t="n">
        <v>0</v>
      </c>
      <c r="AK817" s="5" t="n">
        <v>8.012</v>
      </c>
      <c r="AL817" s="5" t="n">
        <v>3.779</v>
      </c>
      <c r="AM817" s="5" t="n">
        <v>-5.35</v>
      </c>
      <c r="AN817" s="5" t="n">
        <v>2.662</v>
      </c>
      <c r="AO817" s="5" t="n">
        <v>0</v>
      </c>
      <c r="AP817" s="5" t="n">
        <v>0</v>
      </c>
      <c r="AQ817" s="5" t="n">
        <v>0.724</v>
      </c>
      <c r="AR817" s="5" t="n">
        <v>0.132</v>
      </c>
      <c r="AS817" s="5" t="n">
        <v>-0.242</v>
      </c>
      <c r="AT817" s="5" t="n">
        <v>0.482</v>
      </c>
      <c r="AU817" s="5" t="n">
        <v>0</v>
      </c>
      <c r="AV817" s="5" t="n">
        <v>0</v>
      </c>
      <c r="AW817" s="5" t="n">
        <v>0.75</v>
      </c>
      <c r="AX817" s="5" t="n">
        <v>0.132</v>
      </c>
      <c r="AY817" s="5" t="n">
        <v>-0.338</v>
      </c>
      <c r="AZ817" s="5" t="n">
        <v>0.412</v>
      </c>
      <c r="BA817" s="5" t="n">
        <v>0</v>
      </c>
      <c r="BB817" s="5" t="n">
        <v>0</v>
      </c>
      <c r="BC817" s="5" t="n">
        <v>0.513</v>
      </c>
      <c r="BD817" s="5" t="n">
        <v>0.132</v>
      </c>
      <c r="BE817" s="5" t="n">
        <v>0.01</v>
      </c>
      <c r="BF817" s="5" t="n">
        <v>0.59</v>
      </c>
      <c r="BG817" s="5" t="n">
        <v>0.15</v>
      </c>
      <c r="BH817" s="5" t="n">
        <v>1</v>
      </c>
      <c r="BI817" s="5" t="n">
        <v>0.591</v>
      </c>
      <c r="BJ817" s="5" t="n">
        <v>0.132</v>
      </c>
      <c r="BK817" s="5" t="n">
        <v>0.012</v>
      </c>
      <c r="BL817" s="5" t="n">
        <v>0.68</v>
      </c>
      <c r="BM817" s="5" t="n">
        <v>0.15</v>
      </c>
      <c r="BN817" s="5" t="n">
        <v>1</v>
      </c>
      <c r="BO817" s="5" t="n">
        <v>0</v>
      </c>
      <c r="BP817" s="5" t="n">
        <v>-0.075</v>
      </c>
      <c r="BQ817" s="5" t="n">
        <v>0</v>
      </c>
      <c r="BR817" s="5" t="n">
        <v>0</v>
      </c>
      <c r="BS817" s="5" t="n">
        <v>1</v>
      </c>
      <c r="BT817" s="5" t="n">
        <v>0</v>
      </c>
      <c r="BU817" s="5" t="n">
        <v>-0.075</v>
      </c>
      <c r="BV817" s="5" t="n">
        <v>0</v>
      </c>
      <c r="BW817" s="5" t="n">
        <v>0.15</v>
      </c>
      <c r="BX817" s="5" t="n">
        <v>1</v>
      </c>
      <c r="BY817" s="5" t="n">
        <v>13.646</v>
      </c>
      <c r="BZ817" s="5" t="n">
        <v>0</v>
      </c>
      <c r="CA817" s="5" t="n">
        <v>13.646</v>
      </c>
      <c r="CB817" s="5" t="n">
        <v>0</v>
      </c>
      <c r="CC817" s="5" t="n">
        <v>82.58799999999999</v>
      </c>
      <c r="CD817" s="5" t="n">
        <v>7.95</v>
      </c>
      <c r="CE817" s="5" t="n">
        <v>1.687</v>
      </c>
      <c r="CF817" s="5" t="n">
        <v>94.976</v>
      </c>
      <c r="CG817" s="5" t="n">
        <v>0.15</v>
      </c>
      <c r="CH817" s="5" t="n">
        <v>1</v>
      </c>
      <c r="CI817" s="5" t="n">
        <v>0</v>
      </c>
      <c r="CJ817" s="5" t="n">
        <v>0</v>
      </c>
      <c r="CK817" s="5" t="n">
        <v>0</v>
      </c>
      <c r="CL817" s="5" t="n">
        <v>0</v>
      </c>
      <c r="CM817" s="5" t="n">
        <v>0</v>
      </c>
      <c r="CN817" s="5" t="n">
        <v>0</v>
      </c>
      <c r="CO817" s="5" t="n">
        <v>0</v>
      </c>
      <c r="CP817" s="5" t="n">
        <v>0</v>
      </c>
      <c r="CQ817" s="5" t="n">
        <v>1.387</v>
      </c>
      <c r="CR817" s="5" t="n">
        <v>1</v>
      </c>
      <c r="CS817" s="5" t="n">
        <v>2.717</v>
      </c>
      <c r="CT817" s="5" t="n">
        <v>3.027</v>
      </c>
      <c r="CU817" s="5" t="n">
        <v>7.598</v>
      </c>
    </row>
    <row r="818">
      <c r="A818" s="5" t="inlineStr">
        <is>
          <t>TCA2021</t>
        </is>
      </c>
      <c r="B818" s="5" t="inlineStr">
        <is>
          <t>TCA</t>
        </is>
      </c>
      <c r="C818" s="5" t="inlineStr">
        <is>
          <t>TCA</t>
        </is>
      </c>
      <c r="D818" s="5" t="inlineStr">
        <is>
          <t>Turks and Caicos Islands</t>
        </is>
      </c>
      <c r="E818" s="5" t="n">
        <v>2021</v>
      </c>
      <c r="F818" s="5" t="n">
        <v>0</v>
      </c>
      <c r="G818" s="5" t="n">
        <v>5.897</v>
      </c>
      <c r="H818" s="5" t="n">
        <v>1.143</v>
      </c>
      <c r="I818" s="5" t="n">
        <v>0</v>
      </c>
      <c r="J818" s="5" t="n">
        <v>5.897</v>
      </c>
      <c r="K818" s="5" t="n">
        <v>0</v>
      </c>
      <c r="L818" s="5" t="n">
        <v>1</v>
      </c>
      <c r="M818" s="5" t="n">
        <v>7.964</v>
      </c>
      <c r="N818" s="5" t="n">
        <v>3.43</v>
      </c>
      <c r="O818" s="5" t="n">
        <v>0</v>
      </c>
      <c r="P818" s="5" t="n">
        <v>7.964</v>
      </c>
      <c r="Q818" s="5" t="n">
        <v>0</v>
      </c>
      <c r="R818" s="5" t="n">
        <v>1</v>
      </c>
      <c r="S818" s="5" t="n">
        <v>11.613</v>
      </c>
      <c r="T818" s="5" t="n">
        <v>6.86</v>
      </c>
      <c r="U818" s="5" t="n">
        <v>0</v>
      </c>
      <c r="V818" s="5" t="n">
        <v>11.613</v>
      </c>
      <c r="W818" s="5" t="n">
        <v>0</v>
      </c>
      <c r="X818" s="5" t="n">
        <v>1</v>
      </c>
      <c r="Y818" s="5" t="n">
        <v>17.127</v>
      </c>
      <c r="Z818" s="5" t="n">
        <v>2.304</v>
      </c>
      <c r="AA818" s="5" t="n">
        <v>0</v>
      </c>
      <c r="AB818" s="5" t="n">
        <v>17.127</v>
      </c>
      <c r="AC818" s="5" t="n">
        <v>0</v>
      </c>
      <c r="AD818" s="5" t="n">
        <v>1</v>
      </c>
      <c r="AE818" s="5" t="n">
        <v>18.27</v>
      </c>
      <c r="AF818" s="5" t="n">
        <v>4.278</v>
      </c>
      <c r="AG818" s="5" t="n">
        <v>0</v>
      </c>
      <c r="AH818" s="5" t="n">
        <v>18.27</v>
      </c>
      <c r="AI818" s="5" t="n">
        <v>0</v>
      </c>
      <c r="AJ818" s="5" t="n">
        <v>1</v>
      </c>
      <c r="AK818" s="5" t="n">
        <v>25.13</v>
      </c>
      <c r="AL818" s="5" t="n">
        <v>13.503</v>
      </c>
      <c r="AM818" s="5" t="n">
        <v>0</v>
      </c>
      <c r="AN818" s="5" t="n">
        <v>25.13</v>
      </c>
      <c r="AO818" s="5" t="n">
        <v>0</v>
      </c>
      <c r="AP818" s="5" t="n">
        <v>1</v>
      </c>
      <c r="AQ818" s="5" t="n">
        <v>0.649</v>
      </c>
      <c r="AR818" s="5" t="n">
        <v>0.114</v>
      </c>
      <c r="AS818" s="5" t="n">
        <v>0</v>
      </c>
      <c r="AT818" s="5" t="n">
        <v>0.649</v>
      </c>
      <c r="AU818" s="5" t="n">
        <v>0</v>
      </c>
      <c r="AV818" s="5" t="n">
        <v>1</v>
      </c>
      <c r="AW818" s="5" t="n">
        <v>0.577</v>
      </c>
      <c r="AX818" s="5" t="n">
        <v>0.114</v>
      </c>
      <c r="AY818" s="5" t="n">
        <v>0</v>
      </c>
      <c r="AZ818" s="5" t="n">
        <v>0.577</v>
      </c>
      <c r="BA818" s="5" t="n">
        <v>0</v>
      </c>
      <c r="BB818" s="5" t="n">
        <v>1</v>
      </c>
      <c r="BC818" s="5" t="n">
        <v>0.458</v>
      </c>
      <c r="BD818" s="5" t="n">
        <v>0.114</v>
      </c>
      <c r="BE818" s="5" t="n">
        <v>0</v>
      </c>
      <c r="BF818" s="5" t="n">
        <v>0.458</v>
      </c>
      <c r="BG818" s="5" t="n">
        <v>0</v>
      </c>
      <c r="BH818" s="5" t="n">
        <v>1</v>
      </c>
      <c r="BI818" s="5" t="n">
        <v>0.491</v>
      </c>
      <c r="BJ818" s="5" t="n">
        <v>0.114</v>
      </c>
      <c r="BK818" s="5" t="n">
        <v>0</v>
      </c>
      <c r="BL818" s="5" t="n">
        <v>0.491</v>
      </c>
      <c r="BM818" s="5" t="n">
        <v>0</v>
      </c>
      <c r="BN818" s="5" t="n">
        <v>1</v>
      </c>
      <c r="BO818" s="5" t="n">
        <v>0</v>
      </c>
      <c r="BP818" s="5" t="n">
        <v>0</v>
      </c>
      <c r="BQ818" s="5" t="n">
        <v>0</v>
      </c>
      <c r="BR818" s="5" t="n">
        <v>0</v>
      </c>
      <c r="BS818" s="5" t="n">
        <v>1</v>
      </c>
      <c r="BT818" s="5" t="n">
        <v>0</v>
      </c>
      <c r="BU818" s="5" t="n">
        <v>0</v>
      </c>
      <c r="BV818" s="5" t="n">
        <v>0</v>
      </c>
      <c r="BW818" s="5" t="n">
        <v>0</v>
      </c>
      <c r="BX818" s="5" t="n">
        <v>1</v>
      </c>
      <c r="BY818" s="5" t="n">
        <v>11.787</v>
      </c>
      <c r="BZ818" s="5" t="n">
        <v>0</v>
      </c>
      <c r="CA818" s="5" t="n">
        <v>11.787</v>
      </c>
      <c r="CB818" s="5" t="n">
        <v>0</v>
      </c>
      <c r="CC818" s="5" t="n">
        <v>78.125</v>
      </c>
      <c r="CD818" s="5" t="n">
        <v>7.95</v>
      </c>
      <c r="CE818" s="5" t="n">
        <v>0</v>
      </c>
      <c r="CF818" s="5" t="n">
        <v>78.125</v>
      </c>
      <c r="CG818" s="5" t="n">
        <v>0</v>
      </c>
      <c r="CH818" s="5" t="n">
        <v>1</v>
      </c>
      <c r="CI818" s="5" t="n">
        <v>0</v>
      </c>
      <c r="CJ818" s="5" t="n">
        <v>0</v>
      </c>
      <c r="CK818" s="5" t="n">
        <v>0</v>
      </c>
      <c r="CL818" s="5" t="n">
        <v>0</v>
      </c>
      <c r="CM818" s="5" t="n">
        <v>0</v>
      </c>
      <c r="CN818" s="5" t="n">
        <v>0</v>
      </c>
      <c r="CO818" s="5" t="n">
        <v>0</v>
      </c>
      <c r="CP818" s="5" t="n">
        <v>0</v>
      </c>
      <c r="CQ818" s="5" t="n">
        <v>1.198</v>
      </c>
      <c r="CR818" s="5" t="n">
        <v>0</v>
      </c>
      <c r="CS818" s="5" t="n">
        <v>4.776</v>
      </c>
      <c r="CT818" s="5" t="n">
        <v>4.753</v>
      </c>
      <c r="CU818" s="5" t="n">
        <v>15.983</v>
      </c>
    </row>
    <row r="819">
      <c r="A819" s="5" t="inlineStr">
        <is>
          <t>TCA2022</t>
        </is>
      </c>
      <c r="B819" s="5" t="inlineStr">
        <is>
          <t>TCA</t>
        </is>
      </c>
      <c r="C819" s="5" t="inlineStr">
        <is>
          <t>TCA</t>
        </is>
      </c>
      <c r="D819" s="5" t="inlineStr">
        <is>
          <t>Turks and Caicos Islands</t>
        </is>
      </c>
      <c r="E819" s="5" t="n">
        <v>2022</v>
      </c>
      <c r="F819" s="5" t="n">
        <v>0</v>
      </c>
      <c r="G819" s="5" t="n">
        <v>11.72</v>
      </c>
      <c r="H819" s="5" t="n">
        <v>1.235</v>
      </c>
      <c r="I819" s="5" t="n">
        <v>0</v>
      </c>
      <c r="J819" s="5" t="n">
        <v>11.72</v>
      </c>
      <c r="K819" s="5" t="n">
        <v>0</v>
      </c>
      <c r="L819" s="5" t="n">
        <v>1</v>
      </c>
      <c r="M819" s="5" t="n">
        <v>9.782999999999999</v>
      </c>
      <c r="N819" s="5" t="n">
        <v>3.704</v>
      </c>
      <c r="O819" s="5" t="n">
        <v>0</v>
      </c>
      <c r="P819" s="5" t="n">
        <v>9.782999999999999</v>
      </c>
      <c r="Q819" s="5" t="n">
        <v>0</v>
      </c>
      <c r="R819" s="5" t="n">
        <v>1</v>
      </c>
      <c r="S819" s="5" t="n">
        <v>17.893</v>
      </c>
      <c r="T819" s="5" t="n">
        <v>7.408</v>
      </c>
      <c r="U819" s="5" t="n">
        <v>0</v>
      </c>
      <c r="V819" s="5" t="n">
        <v>17.893</v>
      </c>
      <c r="W819" s="5" t="n">
        <v>0</v>
      </c>
      <c r="X819" s="5" t="n">
        <v>1</v>
      </c>
      <c r="Y819" s="5" t="n">
        <v>30.728</v>
      </c>
      <c r="Z819" s="5" t="n">
        <v>4.133</v>
      </c>
      <c r="AA819" s="5" t="n">
        <v>0</v>
      </c>
      <c r="AB819" s="5" t="n">
        <v>30.728</v>
      </c>
      <c r="AC819" s="5" t="n">
        <v>0</v>
      </c>
      <c r="AD819" s="5" t="n">
        <v>1</v>
      </c>
      <c r="AE819" s="5" t="n">
        <v>31.963</v>
      </c>
      <c r="AF819" s="5" t="n">
        <v>7.485</v>
      </c>
      <c r="AG819" s="5" t="n">
        <v>0</v>
      </c>
      <c r="AH819" s="5" t="n">
        <v>31.963</v>
      </c>
      <c r="AI819" s="5" t="n">
        <v>0</v>
      </c>
      <c r="AJ819" s="5" t="n">
        <v>1</v>
      </c>
      <c r="AK819" s="5" t="n">
        <v>39.371</v>
      </c>
      <c r="AL819" s="5" t="n">
        <v>21.155</v>
      </c>
      <c r="AM819" s="5" t="n">
        <v>0</v>
      </c>
      <c r="AN819" s="5" t="n">
        <v>39.371</v>
      </c>
      <c r="AO819" s="5" t="n">
        <v>0</v>
      </c>
      <c r="AP819" s="5" t="n">
        <v>1</v>
      </c>
      <c r="AQ819" s="5" t="n">
        <v>0.896</v>
      </c>
      <c r="AR819" s="5" t="n">
        <v>0.123</v>
      </c>
      <c r="AS819" s="5" t="n">
        <v>0</v>
      </c>
      <c r="AT819" s="5" t="n">
        <v>0.896</v>
      </c>
      <c r="AU819" s="5" t="n">
        <v>0</v>
      </c>
      <c r="AV819" s="5" t="n">
        <v>1</v>
      </c>
      <c r="AW819" s="5" t="n">
        <v>0.89</v>
      </c>
      <c r="AX819" s="5" t="n">
        <v>0.123</v>
      </c>
      <c r="AY819" s="5" t="n">
        <v>0</v>
      </c>
      <c r="AZ819" s="5" t="n">
        <v>0.89</v>
      </c>
      <c r="BA819" s="5" t="n">
        <v>0</v>
      </c>
      <c r="BB819" s="5" t="n">
        <v>1</v>
      </c>
      <c r="BC819" s="5" t="n">
        <v>0.62</v>
      </c>
      <c r="BD819" s="5" t="n">
        <v>0.123</v>
      </c>
      <c r="BE819" s="5" t="n">
        <v>0</v>
      </c>
      <c r="BF819" s="5" t="n">
        <v>0.62</v>
      </c>
      <c r="BG819" s="5" t="n">
        <v>0</v>
      </c>
      <c r="BH819" s="5" t="n">
        <v>1</v>
      </c>
      <c r="BI819" s="5" t="n">
        <v>0.608</v>
      </c>
      <c r="BJ819" s="5" t="n">
        <v>0.123</v>
      </c>
      <c r="BK819" s="5" t="n">
        <v>0</v>
      </c>
      <c r="BL819" s="5" t="n">
        <v>0.608</v>
      </c>
      <c r="BM819" s="5" t="n">
        <v>0</v>
      </c>
      <c r="BN819" s="5" t="n">
        <v>1</v>
      </c>
      <c r="BO819" s="5" t="n">
        <v>0</v>
      </c>
      <c r="BP819" s="5" t="n">
        <v>0</v>
      </c>
      <c r="BQ819" s="5" t="n">
        <v>0</v>
      </c>
      <c r="BR819" s="5" t="n">
        <v>0</v>
      </c>
      <c r="BS819" s="5" t="n">
        <v>1</v>
      </c>
      <c r="BT819" s="5" t="n">
        <v>0</v>
      </c>
      <c r="BU819" s="5" t="n">
        <v>0</v>
      </c>
      <c r="BV819" s="5" t="n">
        <v>0</v>
      </c>
      <c r="BW819" s="5" t="n">
        <v>0</v>
      </c>
      <c r="BX819" s="5" t="n">
        <v>1</v>
      </c>
      <c r="BY819" s="5" t="n">
        <v>12.729</v>
      </c>
      <c r="BZ819" s="5" t="n">
        <v>0</v>
      </c>
      <c r="CA819" s="5" t="n">
        <v>12.729</v>
      </c>
      <c r="CB819" s="5" t="n">
        <v>0</v>
      </c>
      <c r="CC819" s="5" t="n">
        <v>97.90000000000001</v>
      </c>
      <c r="CD819" s="5" t="n">
        <v>7.95</v>
      </c>
      <c r="CE819" s="5" t="n">
        <v>0</v>
      </c>
      <c r="CF819" s="5" t="n">
        <v>97.90000000000001</v>
      </c>
      <c r="CG819" s="5" t="n">
        <v>0</v>
      </c>
      <c r="CH819" s="5" t="n">
        <v>1</v>
      </c>
      <c r="CI819" s="5" t="n">
        <v>0</v>
      </c>
      <c r="CJ819" s="5" t="n">
        <v>0</v>
      </c>
      <c r="CK819" s="5" t="n">
        <v>0</v>
      </c>
      <c r="CL819" s="5" t="n">
        <v>0</v>
      </c>
      <c r="CM819" s="5" t="n">
        <v>0</v>
      </c>
      <c r="CN819" s="5" t="n">
        <v>0</v>
      </c>
      <c r="CO819" s="5" t="n">
        <v>0</v>
      </c>
      <c r="CP819" s="5" t="n">
        <v>0</v>
      </c>
      <c r="CQ819" s="5" t="n">
        <v>1.294</v>
      </c>
      <c r="CR819" s="5" t="n">
        <v>0</v>
      </c>
      <c r="CS819" s="5" t="n">
        <v>5.158</v>
      </c>
      <c r="CT819" s="5" t="n">
        <v>10.485</v>
      </c>
      <c r="CU819" s="5" t="n">
        <v>29.494</v>
      </c>
    </row>
    <row r="820">
      <c r="A820" s="5" t="inlineStr">
        <is>
          <t>TCA2023</t>
        </is>
      </c>
      <c r="B820" s="5" t="inlineStr">
        <is>
          <t>TCA</t>
        </is>
      </c>
      <c r="C820" s="5" t="inlineStr">
        <is>
          <t>TCA</t>
        </is>
      </c>
      <c r="D820" s="5" t="inlineStr">
        <is>
          <t>Turks and Caicos Islands</t>
        </is>
      </c>
      <c r="E820" s="5" t="n">
        <v>2023</v>
      </c>
      <c r="F820" s="5" t="n">
        <v>0</v>
      </c>
      <c r="G820" s="5" t="n">
        <v>6.147</v>
      </c>
      <c r="H820" s="5" t="n">
        <v>1.286</v>
      </c>
      <c r="I820" s="5" t="n">
        <v>0</v>
      </c>
      <c r="J820" s="5" t="n">
        <v>6.147</v>
      </c>
      <c r="K820" s="5" t="n">
        <v>0</v>
      </c>
      <c r="L820" s="5" t="n">
        <v>1</v>
      </c>
      <c r="M820" s="5" t="n">
        <v>7.886</v>
      </c>
      <c r="N820" s="5" t="n">
        <v>3.857</v>
      </c>
      <c r="O820" s="5" t="n">
        <v>0</v>
      </c>
      <c r="P820" s="5" t="n">
        <v>7.886</v>
      </c>
      <c r="Q820" s="5" t="n">
        <v>0</v>
      </c>
      <c r="R820" s="5" t="n">
        <v>1</v>
      </c>
      <c r="S820" s="5" t="n">
        <v>12.575</v>
      </c>
      <c r="T820" s="5" t="n">
        <v>7.714</v>
      </c>
      <c r="U820" s="5" t="n">
        <v>0</v>
      </c>
      <c r="V820" s="5" t="n">
        <v>12.575</v>
      </c>
      <c r="W820" s="5" t="n">
        <v>0</v>
      </c>
      <c r="X820" s="5" t="n">
        <v>1</v>
      </c>
      <c r="Y820" s="5" t="n">
        <v>12.478</v>
      </c>
      <c r="Z820" s="5" t="n">
        <v>1.678</v>
      </c>
      <c r="AA820" s="5" t="n">
        <v>0</v>
      </c>
      <c r="AB820" s="5" t="n">
        <v>12.478</v>
      </c>
      <c r="AC820" s="5" t="n">
        <v>0</v>
      </c>
      <c r="AD820" s="5" t="n">
        <v>1</v>
      </c>
      <c r="AE820" s="5" t="n">
        <v>13.763</v>
      </c>
      <c r="AF820" s="5" t="n">
        <v>3.223</v>
      </c>
      <c r="AG820" s="5" t="n">
        <v>0</v>
      </c>
      <c r="AH820" s="5" t="n">
        <v>13.763</v>
      </c>
      <c r="AI820" s="5" t="n">
        <v>0</v>
      </c>
      <c r="AJ820" s="5" t="n">
        <v>1</v>
      </c>
      <c r="AK820" s="5" t="n">
        <v>21.477</v>
      </c>
      <c r="AL820" s="5" t="n">
        <v>11.54</v>
      </c>
      <c r="AM820" s="5" t="n">
        <v>0</v>
      </c>
      <c r="AN820" s="5" t="n">
        <v>21.477</v>
      </c>
      <c r="AO820" s="5" t="n">
        <v>0</v>
      </c>
      <c r="AP820" s="5" t="n">
        <v>1</v>
      </c>
      <c r="AQ820" s="5" t="n">
        <v>0.791</v>
      </c>
      <c r="AR820" s="5" t="n">
        <v>0.129</v>
      </c>
      <c r="AS820" s="5" t="n">
        <v>0</v>
      </c>
      <c r="AT820" s="5" t="n">
        <v>0.791</v>
      </c>
      <c r="AU820" s="5" t="n">
        <v>0</v>
      </c>
      <c r="AV820" s="5" t="n">
        <v>1</v>
      </c>
      <c r="AW820" s="5" t="n">
        <v>0.618</v>
      </c>
      <c r="AX820" s="5" t="n">
        <v>0.129</v>
      </c>
      <c r="AY820" s="5" t="n">
        <v>0</v>
      </c>
      <c r="AZ820" s="5" t="n">
        <v>0.618</v>
      </c>
      <c r="BA820" s="5" t="n">
        <v>0</v>
      </c>
      <c r="BB820" s="5" t="n">
        <v>1</v>
      </c>
      <c r="BC820" s="5" t="n">
        <v>0.554</v>
      </c>
      <c r="BD820" s="5" t="n">
        <v>0.129</v>
      </c>
      <c r="BE820" s="5" t="n">
        <v>0</v>
      </c>
      <c r="BF820" s="5" t="n">
        <v>0.554</v>
      </c>
      <c r="BG820" s="5" t="n">
        <v>0</v>
      </c>
      <c r="BH820" s="5" t="n">
        <v>1</v>
      </c>
      <c r="BI820" s="5" t="n">
        <v>0.5570000000000001</v>
      </c>
      <c r="BJ820" s="5" t="n">
        <v>0.129</v>
      </c>
      <c r="BK820" s="5" t="n">
        <v>0</v>
      </c>
      <c r="BL820" s="5" t="n">
        <v>0.5570000000000001</v>
      </c>
      <c r="BM820" s="5" t="n">
        <v>0</v>
      </c>
      <c r="BN820" s="5" t="n">
        <v>1</v>
      </c>
      <c r="BO820" s="5" t="n">
        <v>0</v>
      </c>
      <c r="BP820" s="5" t="n">
        <v>0</v>
      </c>
      <c r="BQ820" s="5" t="n">
        <v>0</v>
      </c>
      <c r="BR820" s="5" t="n">
        <v>0</v>
      </c>
      <c r="BS820" s="5" t="n">
        <v>1</v>
      </c>
      <c r="BT820" s="5" t="n">
        <v>0</v>
      </c>
      <c r="BU820" s="5" t="n">
        <v>0</v>
      </c>
      <c r="BV820" s="5" t="n">
        <v>0</v>
      </c>
      <c r="BW820" s="5" t="n">
        <v>0</v>
      </c>
      <c r="BX820" s="5" t="n">
        <v>1</v>
      </c>
      <c r="BY820" s="5" t="n">
        <v>13.254</v>
      </c>
      <c r="BZ820" s="5" t="n">
        <v>0</v>
      </c>
      <c r="CA820" s="5" t="n">
        <v>13.254</v>
      </c>
      <c r="CB820" s="5" t="n">
        <v>0</v>
      </c>
      <c r="CC820" s="5" t="n">
        <v>83.248</v>
      </c>
      <c r="CD820" s="5" t="n">
        <v>7.95</v>
      </c>
      <c r="CE820" s="5" t="n">
        <v>0</v>
      </c>
      <c r="CF820" s="5" t="n">
        <v>83.248</v>
      </c>
      <c r="CG820" s="5" t="n">
        <v>0</v>
      </c>
      <c r="CH820" s="5" t="n">
        <v>1</v>
      </c>
      <c r="CI820" s="5" t="n">
        <v>0</v>
      </c>
      <c r="CJ820" s="5" t="n">
        <v>0</v>
      </c>
      <c r="CK820" s="5" t="n">
        <v>0</v>
      </c>
      <c r="CL820" s="5" t="n">
        <v>0</v>
      </c>
      <c r="CM820" s="5" t="n">
        <v>0</v>
      </c>
      <c r="CN820" s="5" t="n">
        <v>0</v>
      </c>
      <c r="CO820" s="5" t="n">
        <v>0</v>
      </c>
      <c r="CP820" s="5" t="n">
        <v>0</v>
      </c>
      <c r="CQ820" s="5" t="n">
        <v>1.348</v>
      </c>
      <c r="CR820" s="5" t="n">
        <v>0</v>
      </c>
      <c r="CS820" s="5" t="n">
        <v>5.37</v>
      </c>
      <c r="CT820" s="5" t="n">
        <v>4.861</v>
      </c>
      <c r="CU820" s="5" t="n">
        <v>11.192</v>
      </c>
    </row>
    <row r="821">
      <c r="A821" s="5" t="inlineStr">
        <is>
          <t>TCA2024</t>
        </is>
      </c>
      <c r="B821" s="5" t="inlineStr">
        <is>
          <t>TCA</t>
        </is>
      </c>
      <c r="C821" s="5" t="inlineStr">
        <is>
          <t>TCA</t>
        </is>
      </c>
      <c r="D821" s="5" t="inlineStr">
        <is>
          <t>Turks and Caicos Islands</t>
        </is>
      </c>
      <c r="E821" s="5" t="n">
        <v>2024</v>
      </c>
      <c r="F821" s="5" t="n">
        <v>0</v>
      </c>
      <c r="G821" s="5" t="n">
        <v>5.575</v>
      </c>
      <c r="H821" s="5" t="n">
        <v>1.324</v>
      </c>
      <c r="I821" s="5" t="n">
        <v>0</v>
      </c>
      <c r="J821" s="5" t="n">
        <v>5.575</v>
      </c>
      <c r="K821" s="5" t="n">
        <v>0</v>
      </c>
      <c r="L821" s="5" t="n">
        <v>1</v>
      </c>
      <c r="M821" s="5" t="n">
        <v>7.124</v>
      </c>
      <c r="N821" s="5" t="n">
        <v>3.971</v>
      </c>
      <c r="O821" s="5" t="n">
        <v>0</v>
      </c>
      <c r="P821" s="5" t="n">
        <v>7.124</v>
      </c>
      <c r="Q821" s="5" t="n">
        <v>0</v>
      </c>
      <c r="R821" s="5" t="n">
        <v>1</v>
      </c>
      <c r="S821" s="5" t="n">
        <v>12.193</v>
      </c>
      <c r="T821" s="5" t="n">
        <v>7.942</v>
      </c>
      <c r="U821" s="5" t="n">
        <v>0</v>
      </c>
      <c r="V821" s="5" t="n">
        <v>12.193</v>
      </c>
      <c r="W821" s="5" t="n">
        <v>0</v>
      </c>
      <c r="X821" s="5" t="n">
        <v>1</v>
      </c>
      <c r="Y821" s="5" t="n">
        <v>11.447</v>
      </c>
      <c r="Z821" s="5" t="n">
        <v>1.54</v>
      </c>
      <c r="AA821" s="5" t="n">
        <v>0</v>
      </c>
      <c r="AB821" s="5" t="n">
        <v>11.447</v>
      </c>
      <c r="AC821" s="5" t="n">
        <v>0</v>
      </c>
      <c r="AD821" s="5" t="n">
        <v>1</v>
      </c>
      <c r="AE821" s="5" t="n">
        <v>12.771</v>
      </c>
      <c r="AF821" s="5" t="n">
        <v>2.991</v>
      </c>
      <c r="AG821" s="5" t="n">
        <v>0</v>
      </c>
      <c r="AH821" s="5" t="n">
        <v>12.771</v>
      </c>
      <c r="AI821" s="5" t="n">
        <v>0</v>
      </c>
      <c r="AJ821" s="5" t="n">
        <v>1</v>
      </c>
      <c r="AK821" s="5" t="n">
        <v>20.712</v>
      </c>
      <c r="AL821" s="5" t="n">
        <v>11.129</v>
      </c>
      <c r="AM821" s="5" t="n">
        <v>0</v>
      </c>
      <c r="AN821" s="5" t="n">
        <v>20.712</v>
      </c>
      <c r="AO821" s="5" t="n">
        <v>0</v>
      </c>
      <c r="AP821" s="5" t="n">
        <v>1</v>
      </c>
      <c r="AQ821" s="5" t="n">
        <v>0.756</v>
      </c>
      <c r="AR821" s="5" t="n">
        <v>0.132</v>
      </c>
      <c r="AS821" s="5" t="n">
        <v>0</v>
      </c>
      <c r="AT821" s="5" t="n">
        <v>0.756</v>
      </c>
      <c r="AU821" s="5" t="n">
        <v>0</v>
      </c>
      <c r="AV821" s="5" t="n">
        <v>1</v>
      </c>
      <c r="AW821" s="5" t="n">
        <v>0.655</v>
      </c>
      <c r="AX821" s="5" t="n">
        <v>0.132</v>
      </c>
      <c r="AY821" s="5" t="n">
        <v>0</v>
      </c>
      <c r="AZ821" s="5" t="n">
        <v>0.655</v>
      </c>
      <c r="BA821" s="5" t="n">
        <v>0</v>
      </c>
      <c r="BB821" s="5" t="n">
        <v>1</v>
      </c>
      <c r="BC821" s="5" t="n">
        <v>0.534</v>
      </c>
      <c r="BD821" s="5" t="n">
        <v>0.132</v>
      </c>
      <c r="BE821" s="5" t="n">
        <v>0</v>
      </c>
      <c r="BF821" s="5" t="n">
        <v>0.534</v>
      </c>
      <c r="BG821" s="5" t="n">
        <v>0</v>
      </c>
      <c r="BH821" s="5" t="n">
        <v>1</v>
      </c>
      <c r="BI821" s="5" t="n">
        <v>0.5679999999999999</v>
      </c>
      <c r="BJ821" s="5" t="n">
        <v>0.132</v>
      </c>
      <c r="BK821" s="5" t="n">
        <v>0</v>
      </c>
      <c r="BL821" s="5" t="n">
        <v>0.5679999999999999</v>
      </c>
      <c r="BM821" s="5" t="n">
        <v>0</v>
      </c>
      <c r="BN821" s="5" t="n">
        <v>1</v>
      </c>
      <c r="BO821" s="5" t="n">
        <v>0</v>
      </c>
      <c r="BP821" s="5" t="n">
        <v>0</v>
      </c>
      <c r="BQ821" s="5" t="n">
        <v>0</v>
      </c>
      <c r="BR821" s="5" t="n">
        <v>0</v>
      </c>
      <c r="BS821" s="5" t="n">
        <v>1</v>
      </c>
      <c r="BT821" s="5" t="n">
        <v>0</v>
      </c>
      <c r="BU821" s="5" t="n">
        <v>0</v>
      </c>
      <c r="BV821" s="5" t="n">
        <v>0</v>
      </c>
      <c r="BW821" s="5" t="n">
        <v>0</v>
      </c>
      <c r="BX821" s="5" t="n">
        <v>1</v>
      </c>
      <c r="BY821" s="5" t="n">
        <v>13.646</v>
      </c>
      <c r="BZ821" s="5" t="n">
        <v>0</v>
      </c>
      <c r="CA821" s="5" t="n">
        <v>13.646</v>
      </c>
      <c r="CB821" s="5" t="n">
        <v>0</v>
      </c>
      <c r="CC821" s="5" t="n">
        <v>82.58799999999999</v>
      </c>
      <c r="CD821" s="5" t="n">
        <v>7.95</v>
      </c>
      <c r="CE821" s="5" t="n">
        <v>0</v>
      </c>
      <c r="CF821" s="5" t="n">
        <v>82.58799999999999</v>
      </c>
      <c r="CG821" s="5" t="n">
        <v>0</v>
      </c>
      <c r="CH821" s="5" t="n">
        <v>1</v>
      </c>
      <c r="CI821" s="5" t="n">
        <v>0</v>
      </c>
      <c r="CJ821" s="5" t="n">
        <v>0</v>
      </c>
      <c r="CK821" s="5" t="n">
        <v>0</v>
      </c>
      <c r="CL821" s="5" t="n">
        <v>0</v>
      </c>
      <c r="CM821" s="5" t="n">
        <v>0</v>
      </c>
      <c r="CN821" s="5" t="n">
        <v>0</v>
      </c>
      <c r="CO821" s="5" t="n">
        <v>0</v>
      </c>
      <c r="CP821" s="5" t="n">
        <v>0</v>
      </c>
      <c r="CQ821" s="5" t="n">
        <v>1.387</v>
      </c>
      <c r="CR821" s="5" t="n">
        <v>0</v>
      </c>
      <c r="CS821" s="5" t="n">
        <v>5.529</v>
      </c>
      <c r="CT821" s="5" t="n">
        <v>4.251</v>
      </c>
      <c r="CU821" s="5" t="n">
        <v>10.123</v>
      </c>
    </row>
    <row r="822">
      <c r="A822" s="5" t="inlineStr">
        <is>
          <t>TUV2021</t>
        </is>
      </c>
      <c r="B822" s="5" t="inlineStr">
        <is>
          <t>TUV</t>
        </is>
      </c>
      <c r="C822" s="5" t="inlineStr">
        <is>
          <t>TUV</t>
        </is>
      </c>
      <c r="D822" s="5" t="inlineStr">
        <is>
          <t>Tuvalu</t>
        </is>
      </c>
      <c r="E822" s="5" t="n">
        <v>2021</v>
      </c>
      <c r="F822" s="5" t="n">
        <v>0</v>
      </c>
      <c r="G822" s="5" t="n">
        <v>4.747</v>
      </c>
      <c r="H822" s="5" t="n">
        <v>1.143</v>
      </c>
      <c r="I822" s="5" t="n">
        <v>0</v>
      </c>
      <c r="J822" s="5" t="n">
        <v>4.747</v>
      </c>
      <c r="K822" s="5" t="n">
        <v>0</v>
      </c>
      <c r="L822" s="5" t="n">
        <v>1</v>
      </c>
      <c r="M822" s="5" t="n">
        <v>7.964</v>
      </c>
      <c r="N822" s="5" t="n">
        <v>3.43</v>
      </c>
      <c r="O822" s="5" t="n">
        <v>0</v>
      </c>
      <c r="P822" s="5" t="n">
        <v>7.964</v>
      </c>
      <c r="Q822" s="5" t="n">
        <v>0</v>
      </c>
      <c r="R822" s="5" t="n">
        <v>1</v>
      </c>
      <c r="S822" s="5" t="n">
        <v>10.464</v>
      </c>
      <c r="T822" s="5" t="n">
        <v>6.86</v>
      </c>
      <c r="U822" s="5" t="n">
        <v>0</v>
      </c>
      <c r="V822" s="5" t="n">
        <v>10.464</v>
      </c>
      <c r="W822" s="5" t="n">
        <v>0</v>
      </c>
      <c r="X822" s="5" t="n">
        <v>1</v>
      </c>
      <c r="Y822" s="5" t="n">
        <v>10.551</v>
      </c>
      <c r="Z822" s="5" t="n">
        <v>1.302</v>
      </c>
      <c r="AA822" s="5" t="n">
        <v>0</v>
      </c>
      <c r="AB822" s="5" t="n">
        <v>10.551</v>
      </c>
      <c r="AC822" s="5" t="n">
        <v>0</v>
      </c>
      <c r="AD822" s="5" t="n">
        <v>1</v>
      </c>
      <c r="AE822" s="5" t="n">
        <v>11.694</v>
      </c>
      <c r="AF822" s="5" t="n">
        <v>2.549</v>
      </c>
      <c r="AG822" s="5" t="n">
        <v>0</v>
      </c>
      <c r="AH822" s="5" t="n">
        <v>11.694</v>
      </c>
      <c r="AI822" s="5" t="n">
        <v>0</v>
      </c>
      <c r="AJ822" s="5" t="n">
        <v>1</v>
      </c>
      <c r="AK822" s="5" t="n">
        <v>18.554</v>
      </c>
      <c r="AL822" s="5" t="n">
        <v>9.627000000000001</v>
      </c>
      <c r="AM822" s="5" t="n">
        <v>0</v>
      </c>
      <c r="AN822" s="5" t="n">
        <v>18.554</v>
      </c>
      <c r="AO822" s="5" t="n">
        <v>0</v>
      </c>
      <c r="AP822" s="5" t="n">
        <v>1</v>
      </c>
      <c r="AQ822" s="5" t="n">
        <v>0.621</v>
      </c>
      <c r="AR822" s="5" t="n">
        <v>0.114</v>
      </c>
      <c r="AS822" s="5" t="n">
        <v>0</v>
      </c>
      <c r="AT822" s="5" t="n">
        <v>0.621</v>
      </c>
      <c r="AU822" s="5" t="n">
        <v>0</v>
      </c>
      <c r="AV822" s="5" t="n">
        <v>1</v>
      </c>
      <c r="AW822" s="5" t="n">
        <v>0.593</v>
      </c>
      <c r="AX822" s="5" t="n">
        <v>0.114</v>
      </c>
      <c r="AY822" s="5" t="n">
        <v>0</v>
      </c>
      <c r="AZ822" s="5" t="n">
        <v>0.593</v>
      </c>
      <c r="BA822" s="5" t="n">
        <v>0</v>
      </c>
      <c r="BB822" s="5" t="n">
        <v>1</v>
      </c>
      <c r="BC822" s="5" t="n">
        <v>0.44</v>
      </c>
      <c r="BD822" s="5" t="n">
        <v>0.114</v>
      </c>
      <c r="BE822" s="5" t="n">
        <v>0</v>
      </c>
      <c r="BF822" s="5" t="n">
        <v>0.44</v>
      </c>
      <c r="BG822" s="5" t="n">
        <v>0</v>
      </c>
      <c r="BH822" s="5" t="n">
        <v>1</v>
      </c>
      <c r="BI822" s="5" t="n">
        <v>0.5600000000000001</v>
      </c>
      <c r="BJ822" s="5" t="n">
        <v>0.114</v>
      </c>
      <c r="BK822" s="5" t="n">
        <v>0</v>
      </c>
      <c r="BL822" s="5" t="n">
        <v>0.5600000000000001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11.787</v>
      </c>
      <c r="BZ822" s="5" t="n">
        <v>0</v>
      </c>
      <c r="CA822" s="5" t="n">
        <v>11.787</v>
      </c>
      <c r="CB822" s="5" t="n">
        <v>0</v>
      </c>
      <c r="CC822" s="5" t="n">
        <v>81.69499999999999</v>
      </c>
      <c r="CD822" s="5" t="n">
        <v>7.95</v>
      </c>
      <c r="CE822" s="5" t="n">
        <v>0</v>
      </c>
      <c r="CF822" s="5" t="n">
        <v>81.69499999999999</v>
      </c>
      <c r="CG822" s="5" t="n">
        <v>0</v>
      </c>
      <c r="CH822" s="5" t="n">
        <v>1</v>
      </c>
      <c r="CI822" s="5" t="n">
        <v>0</v>
      </c>
      <c r="CJ822" s="5" t="n">
        <v>0</v>
      </c>
      <c r="CK822" s="5" t="n">
        <v>0</v>
      </c>
      <c r="CL822" s="5" t="n">
        <v>0</v>
      </c>
      <c r="CM822" s="5" t="n">
        <v>0</v>
      </c>
      <c r="CN822" s="5" t="n">
        <v>0</v>
      </c>
      <c r="CO822" s="5" t="n">
        <v>0</v>
      </c>
      <c r="CP822" s="5" t="n">
        <v>0</v>
      </c>
      <c r="CQ822" s="5" t="n">
        <v>1.198</v>
      </c>
      <c r="CR822" s="5" t="n">
        <v>0</v>
      </c>
      <c r="CS822" s="5" t="n">
        <v>4.776</v>
      </c>
      <c r="CT822" s="5" t="n">
        <v>3.604</v>
      </c>
      <c r="CU822" s="5" t="n">
        <v>9.407999999999999</v>
      </c>
    </row>
    <row r="823">
      <c r="A823" s="5" t="inlineStr">
        <is>
          <t>TUV2022</t>
        </is>
      </c>
      <c r="B823" s="5" t="inlineStr">
        <is>
          <t>TUV</t>
        </is>
      </c>
      <c r="C823" s="5" t="inlineStr">
        <is>
          <t>TUV</t>
        </is>
      </c>
      <c r="D823" s="5" t="inlineStr">
        <is>
          <t>Tuvalu</t>
        </is>
      </c>
      <c r="E823" s="5" t="n">
        <v>2022</v>
      </c>
      <c r="F823" s="5" t="n">
        <v>0</v>
      </c>
      <c r="G823" s="5" t="n">
        <v>8.788</v>
      </c>
      <c r="H823" s="5" t="n">
        <v>1.235</v>
      </c>
      <c r="I823" s="5" t="n">
        <v>0</v>
      </c>
      <c r="J823" s="5" t="n">
        <v>8.788</v>
      </c>
      <c r="K823" s="5" t="n">
        <v>0</v>
      </c>
      <c r="L823" s="5" t="n">
        <v>1</v>
      </c>
      <c r="M823" s="5" t="n">
        <v>9.782999999999999</v>
      </c>
      <c r="N823" s="5" t="n">
        <v>3.704</v>
      </c>
      <c r="O823" s="5" t="n">
        <v>0</v>
      </c>
      <c r="P823" s="5" t="n">
        <v>9.782999999999999</v>
      </c>
      <c r="Q823" s="5" t="n">
        <v>0</v>
      </c>
      <c r="R823" s="5" t="n">
        <v>1</v>
      </c>
      <c r="S823" s="5" t="n">
        <v>14.962</v>
      </c>
      <c r="T823" s="5" t="n">
        <v>7.408</v>
      </c>
      <c r="U823" s="5" t="n">
        <v>0</v>
      </c>
      <c r="V823" s="5" t="n">
        <v>14.962</v>
      </c>
      <c r="W823" s="5" t="n">
        <v>0</v>
      </c>
      <c r="X823" s="5" t="n">
        <v>1</v>
      </c>
      <c r="Y823" s="5" t="n">
        <v>17.332</v>
      </c>
      <c r="Z823" s="5" t="n">
        <v>2.139</v>
      </c>
      <c r="AA823" s="5" t="n">
        <v>0</v>
      </c>
      <c r="AB823" s="5" t="n">
        <v>17.332</v>
      </c>
      <c r="AC823" s="5" t="n">
        <v>0</v>
      </c>
      <c r="AD823" s="5" t="n">
        <v>1</v>
      </c>
      <c r="AE823" s="5" t="n">
        <v>18.566</v>
      </c>
      <c r="AF823" s="5" t="n">
        <v>4.048</v>
      </c>
      <c r="AG823" s="5" t="n">
        <v>0</v>
      </c>
      <c r="AH823" s="5" t="n">
        <v>18.566</v>
      </c>
      <c r="AI823" s="5" t="n">
        <v>0</v>
      </c>
      <c r="AJ823" s="5" t="n">
        <v>1</v>
      </c>
      <c r="AK823" s="5" t="n">
        <v>25.974</v>
      </c>
      <c r="AL823" s="5" t="n">
        <v>13.478</v>
      </c>
      <c r="AM823" s="5" t="n">
        <v>0</v>
      </c>
      <c r="AN823" s="5" t="n">
        <v>25.974</v>
      </c>
      <c r="AO823" s="5" t="n">
        <v>0</v>
      </c>
      <c r="AP823" s="5" t="n">
        <v>1</v>
      </c>
      <c r="AQ823" s="5" t="n">
        <v>0.847</v>
      </c>
      <c r="AR823" s="5" t="n">
        <v>0.123</v>
      </c>
      <c r="AS823" s="5" t="n">
        <v>0</v>
      </c>
      <c r="AT823" s="5" t="n">
        <v>0.847</v>
      </c>
      <c r="AU823" s="5" t="n">
        <v>0</v>
      </c>
      <c r="AV823" s="5" t="n">
        <v>1</v>
      </c>
      <c r="AW823" s="5" t="n">
        <v>0.947</v>
      </c>
      <c r="AX823" s="5" t="n">
        <v>0.123</v>
      </c>
      <c r="AY823" s="5" t="n">
        <v>0</v>
      </c>
      <c r="AZ823" s="5" t="n">
        <v>0.947</v>
      </c>
      <c r="BA823" s="5" t="n">
        <v>0</v>
      </c>
      <c r="BB823" s="5" t="n">
        <v>1</v>
      </c>
      <c r="BC823" s="5" t="n">
        <v>0.589</v>
      </c>
      <c r="BD823" s="5" t="n">
        <v>0.123</v>
      </c>
      <c r="BE823" s="5" t="n">
        <v>0</v>
      </c>
      <c r="BF823" s="5" t="n">
        <v>0.589</v>
      </c>
      <c r="BG823" s="5" t="n">
        <v>0</v>
      </c>
      <c r="BH823" s="5" t="n">
        <v>1</v>
      </c>
      <c r="BI823" s="5" t="n">
        <v>0.6889999999999999</v>
      </c>
      <c r="BJ823" s="5" t="n">
        <v>0.123</v>
      </c>
      <c r="BK823" s="5" t="n">
        <v>0</v>
      </c>
      <c r="BL823" s="5" t="n">
        <v>0.6889999999999999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12.729</v>
      </c>
      <c r="BZ823" s="5" t="n">
        <v>0</v>
      </c>
      <c r="CA823" s="5" t="n">
        <v>12.729</v>
      </c>
      <c r="CB823" s="5" t="n">
        <v>0</v>
      </c>
      <c r="CC823" s="5" t="n">
        <v>102.477</v>
      </c>
      <c r="CD823" s="5" t="n">
        <v>7.95</v>
      </c>
      <c r="CE823" s="5" t="n">
        <v>0</v>
      </c>
      <c r="CF823" s="5" t="n">
        <v>102.477</v>
      </c>
      <c r="CG823" s="5" t="n">
        <v>0</v>
      </c>
      <c r="CH823" s="5" t="n">
        <v>1</v>
      </c>
      <c r="CI823" s="5" t="n">
        <v>0</v>
      </c>
      <c r="CJ823" s="5" t="n">
        <v>0</v>
      </c>
      <c r="CK823" s="5" t="n">
        <v>0</v>
      </c>
      <c r="CL823" s="5" t="n">
        <v>0</v>
      </c>
      <c r="CM823" s="5" t="n">
        <v>0</v>
      </c>
      <c r="CN823" s="5" t="n">
        <v>0</v>
      </c>
      <c r="CO823" s="5" t="n">
        <v>0</v>
      </c>
      <c r="CP823" s="5" t="n">
        <v>0</v>
      </c>
      <c r="CQ823" s="5" t="n">
        <v>1.294</v>
      </c>
      <c r="CR823" s="5" t="n">
        <v>0</v>
      </c>
      <c r="CS823" s="5" t="n">
        <v>5.158</v>
      </c>
      <c r="CT823" s="5" t="n">
        <v>7.554</v>
      </c>
      <c r="CU823" s="5" t="n">
        <v>16.097</v>
      </c>
    </row>
    <row r="824">
      <c r="A824" s="5" t="inlineStr">
        <is>
          <t>TUV2023</t>
        </is>
      </c>
      <c r="B824" s="5" t="inlineStr">
        <is>
          <t>TUV</t>
        </is>
      </c>
      <c r="C824" s="5" t="inlineStr">
        <is>
          <t>TUV</t>
        </is>
      </c>
      <c r="D824" s="5" t="inlineStr">
        <is>
          <t>Tuvalu</t>
        </is>
      </c>
      <c r="E824" s="5" t="n">
        <v>2023</v>
      </c>
      <c r="F824" s="5" t="n">
        <v>0</v>
      </c>
      <c r="G824" s="5" t="n">
        <v>5.77</v>
      </c>
      <c r="H824" s="5" t="n">
        <v>1.286</v>
      </c>
      <c r="I824" s="5" t="n">
        <v>0</v>
      </c>
      <c r="J824" s="5" t="n">
        <v>5.77</v>
      </c>
      <c r="K824" s="5" t="n">
        <v>0</v>
      </c>
      <c r="L824" s="5" t="n">
        <v>1</v>
      </c>
      <c r="M824" s="5" t="n">
        <v>7.886</v>
      </c>
      <c r="N824" s="5" t="n">
        <v>3.857</v>
      </c>
      <c r="O824" s="5" t="n">
        <v>0</v>
      </c>
      <c r="P824" s="5" t="n">
        <v>7.886</v>
      </c>
      <c r="Q824" s="5" t="n">
        <v>0</v>
      </c>
      <c r="R824" s="5" t="n">
        <v>1</v>
      </c>
      <c r="S824" s="5" t="n">
        <v>12.198</v>
      </c>
      <c r="T824" s="5" t="n">
        <v>7.714</v>
      </c>
      <c r="U824" s="5" t="n">
        <v>0</v>
      </c>
      <c r="V824" s="5" t="n">
        <v>12.198</v>
      </c>
      <c r="W824" s="5" t="n">
        <v>0</v>
      </c>
      <c r="X824" s="5" t="n">
        <v>1</v>
      </c>
      <c r="Y824" s="5" t="n">
        <v>13.814</v>
      </c>
      <c r="Z824" s="5" t="n">
        <v>1.705</v>
      </c>
      <c r="AA824" s="5" t="n">
        <v>0</v>
      </c>
      <c r="AB824" s="5" t="n">
        <v>13.814</v>
      </c>
      <c r="AC824" s="5" t="n">
        <v>0</v>
      </c>
      <c r="AD824" s="5" t="n">
        <v>1</v>
      </c>
      <c r="AE824" s="5" t="n">
        <v>15.1</v>
      </c>
      <c r="AF824" s="5" t="n">
        <v>3.292</v>
      </c>
      <c r="AG824" s="5" t="n">
        <v>0</v>
      </c>
      <c r="AH824" s="5" t="n">
        <v>15.1</v>
      </c>
      <c r="AI824" s="5" t="n">
        <v>0</v>
      </c>
      <c r="AJ824" s="5" t="n">
        <v>1</v>
      </c>
      <c r="AK824" s="5" t="n">
        <v>22.814</v>
      </c>
      <c r="AL824" s="5" t="n">
        <v>11.838</v>
      </c>
      <c r="AM824" s="5" t="n">
        <v>0</v>
      </c>
      <c r="AN824" s="5" t="n">
        <v>22.814</v>
      </c>
      <c r="AO824" s="5" t="n">
        <v>0</v>
      </c>
      <c r="AP824" s="5" t="n">
        <v>1</v>
      </c>
      <c r="AQ824" s="5" t="n">
        <v>0.749</v>
      </c>
      <c r="AR824" s="5" t="n">
        <v>0.129</v>
      </c>
      <c r="AS824" s="5" t="n">
        <v>0</v>
      </c>
      <c r="AT824" s="5" t="n">
        <v>0.749</v>
      </c>
      <c r="AU824" s="5" t="n">
        <v>0</v>
      </c>
      <c r="AV824" s="5" t="n">
        <v>1</v>
      </c>
      <c r="AW824" s="5" t="n">
        <v>0.783</v>
      </c>
      <c r="AX824" s="5" t="n">
        <v>0.129</v>
      </c>
      <c r="AY824" s="5" t="n">
        <v>0</v>
      </c>
      <c r="AZ824" s="5" t="n">
        <v>0.783</v>
      </c>
      <c r="BA824" s="5" t="n">
        <v>0</v>
      </c>
      <c r="BB824" s="5" t="n">
        <v>1</v>
      </c>
      <c r="BC824" s="5" t="n">
        <v>0.527</v>
      </c>
      <c r="BD824" s="5" t="n">
        <v>0.129</v>
      </c>
      <c r="BE824" s="5" t="n">
        <v>0</v>
      </c>
      <c r="BF824" s="5" t="n">
        <v>0.527</v>
      </c>
      <c r="BG824" s="5" t="n">
        <v>0</v>
      </c>
      <c r="BH824" s="5" t="n">
        <v>1</v>
      </c>
      <c r="BI824" s="5" t="n">
        <v>0.64</v>
      </c>
      <c r="BJ824" s="5" t="n">
        <v>0.129</v>
      </c>
      <c r="BK824" s="5" t="n">
        <v>0</v>
      </c>
      <c r="BL824" s="5" t="n">
        <v>0.64</v>
      </c>
      <c r="BM824" s="5" t="n">
        <v>0</v>
      </c>
      <c r="BN824" s="5" t="n">
        <v>1</v>
      </c>
      <c r="BO824" s="5" t="n">
        <v>0</v>
      </c>
      <c r="BP824" s="5" t="n">
        <v>0</v>
      </c>
      <c r="BQ824" s="5" t="n">
        <v>0</v>
      </c>
      <c r="BR824" s="5" t="n">
        <v>0</v>
      </c>
      <c r="BS824" s="5" t="n">
        <v>1</v>
      </c>
      <c r="BT824" s="5" t="n">
        <v>0</v>
      </c>
      <c r="BU824" s="5" t="n">
        <v>0</v>
      </c>
      <c r="BV824" s="5" t="n">
        <v>0</v>
      </c>
      <c r="BW824" s="5" t="n">
        <v>0</v>
      </c>
      <c r="BX824" s="5" t="n">
        <v>1</v>
      </c>
      <c r="BY824" s="5" t="n">
        <v>13.254</v>
      </c>
      <c r="BZ824" s="5" t="n">
        <v>0</v>
      </c>
      <c r="CA824" s="5" t="n">
        <v>13.254</v>
      </c>
      <c r="CB824" s="5" t="n">
        <v>0</v>
      </c>
      <c r="CC824" s="5" t="n">
        <v>87.07899999999999</v>
      </c>
      <c r="CD824" s="5" t="n">
        <v>7.95</v>
      </c>
      <c r="CE824" s="5" t="n">
        <v>0</v>
      </c>
      <c r="CF824" s="5" t="n">
        <v>87.07899999999999</v>
      </c>
      <c r="CG824" s="5" t="n">
        <v>0</v>
      </c>
      <c r="CH824" s="5" t="n">
        <v>1</v>
      </c>
      <c r="CI824" s="5" t="n">
        <v>0</v>
      </c>
      <c r="CJ824" s="5" t="n">
        <v>0</v>
      </c>
      <c r="CK824" s="5" t="n">
        <v>0</v>
      </c>
      <c r="CL824" s="5" t="n">
        <v>0</v>
      </c>
      <c r="CM824" s="5" t="n">
        <v>0</v>
      </c>
      <c r="CN824" s="5" t="n">
        <v>0</v>
      </c>
      <c r="CO824" s="5" t="n">
        <v>0</v>
      </c>
      <c r="CP824" s="5" t="n">
        <v>0</v>
      </c>
      <c r="CQ824" s="5" t="n">
        <v>1.348</v>
      </c>
      <c r="CR824" s="5" t="n">
        <v>0</v>
      </c>
      <c r="CS824" s="5" t="n">
        <v>5.37</v>
      </c>
      <c r="CT824" s="5" t="n">
        <v>4.484</v>
      </c>
      <c r="CU824" s="5" t="n">
        <v>12.529</v>
      </c>
    </row>
    <row r="825">
      <c r="A825" s="5" t="inlineStr">
        <is>
          <t>TUV2024</t>
        </is>
      </c>
      <c r="B825" s="5" t="inlineStr">
        <is>
          <t>TUV</t>
        </is>
      </c>
      <c r="C825" s="5" t="inlineStr">
        <is>
          <t>TUV</t>
        </is>
      </c>
      <c r="D825" s="5" t="inlineStr">
        <is>
          <t>Tuvalu</t>
        </is>
      </c>
      <c r="E825" s="5" t="n">
        <v>2024</v>
      </c>
      <c r="F825" s="5" t="n">
        <v>0</v>
      </c>
      <c r="G825" s="5" t="n">
        <v>4.833</v>
      </c>
      <c r="H825" s="5" t="n">
        <v>1.324</v>
      </c>
      <c r="I825" s="5" t="n">
        <v>0</v>
      </c>
      <c r="J825" s="5" t="n">
        <v>4.833</v>
      </c>
      <c r="K825" s="5" t="n">
        <v>0</v>
      </c>
      <c r="L825" s="5" t="n">
        <v>1</v>
      </c>
      <c r="M825" s="5" t="n">
        <v>7.124</v>
      </c>
      <c r="N825" s="5" t="n">
        <v>3.971</v>
      </c>
      <c r="O825" s="5" t="n">
        <v>0</v>
      </c>
      <c r="P825" s="5" t="n">
        <v>7.124</v>
      </c>
      <c r="Q825" s="5" t="n">
        <v>0</v>
      </c>
      <c r="R825" s="5" t="n">
        <v>1</v>
      </c>
      <c r="S825" s="5" t="n">
        <v>11.451</v>
      </c>
      <c r="T825" s="5" t="n">
        <v>7.942</v>
      </c>
      <c r="U825" s="5" t="n">
        <v>0</v>
      </c>
      <c r="V825" s="5" t="n">
        <v>11.451</v>
      </c>
      <c r="W825" s="5" t="n">
        <v>0</v>
      </c>
      <c r="X825" s="5" t="n">
        <v>1</v>
      </c>
      <c r="Y825" s="5" t="n">
        <v>12.219</v>
      </c>
      <c r="Z825" s="5" t="n">
        <v>1.508</v>
      </c>
      <c r="AA825" s="5" t="n">
        <v>0</v>
      </c>
      <c r="AB825" s="5" t="n">
        <v>12.219</v>
      </c>
      <c r="AC825" s="5" t="n">
        <v>0</v>
      </c>
      <c r="AD825" s="5" t="n">
        <v>1</v>
      </c>
      <c r="AE825" s="5" t="n">
        <v>13.543</v>
      </c>
      <c r="AF825" s="5" t="n">
        <v>2.952</v>
      </c>
      <c r="AG825" s="5" t="n">
        <v>0</v>
      </c>
      <c r="AH825" s="5" t="n">
        <v>13.543</v>
      </c>
      <c r="AI825" s="5" t="n">
        <v>0</v>
      </c>
      <c r="AJ825" s="5" t="n">
        <v>1</v>
      </c>
      <c r="AK825" s="5" t="n">
        <v>21.484</v>
      </c>
      <c r="AL825" s="5" t="n">
        <v>11.148</v>
      </c>
      <c r="AM825" s="5" t="n">
        <v>0</v>
      </c>
      <c r="AN825" s="5" t="n">
        <v>21.484</v>
      </c>
      <c r="AO825" s="5" t="n">
        <v>0</v>
      </c>
      <c r="AP825" s="5" t="n">
        <v>1</v>
      </c>
      <c r="AQ825" s="5" t="n">
        <v>0.72</v>
      </c>
      <c r="AR825" s="5" t="n">
        <v>0.132</v>
      </c>
      <c r="AS825" s="5" t="n">
        <v>0</v>
      </c>
      <c r="AT825" s="5" t="n">
        <v>0.72</v>
      </c>
      <c r="AU825" s="5" t="n">
        <v>0</v>
      </c>
      <c r="AV825" s="5" t="n">
        <v>1</v>
      </c>
      <c r="AW825" s="5" t="n">
        <v>0.734</v>
      </c>
      <c r="AX825" s="5" t="n">
        <v>0.132</v>
      </c>
      <c r="AY825" s="5" t="n">
        <v>0</v>
      </c>
      <c r="AZ825" s="5" t="n">
        <v>0.734</v>
      </c>
      <c r="BA825" s="5" t="n">
        <v>0</v>
      </c>
      <c r="BB825" s="5" t="n">
        <v>1</v>
      </c>
      <c r="BC825" s="5" t="n">
        <v>0.51</v>
      </c>
      <c r="BD825" s="5" t="n">
        <v>0.132</v>
      </c>
      <c r="BE825" s="5" t="n">
        <v>0</v>
      </c>
      <c r="BF825" s="5" t="n">
        <v>0.51</v>
      </c>
      <c r="BG825" s="5" t="n">
        <v>0</v>
      </c>
      <c r="BH825" s="5" t="n">
        <v>1</v>
      </c>
      <c r="BI825" s="5" t="n">
        <v>0.652</v>
      </c>
      <c r="BJ825" s="5" t="n">
        <v>0.132</v>
      </c>
      <c r="BK825" s="5" t="n">
        <v>0</v>
      </c>
      <c r="BL825" s="5" t="n">
        <v>0.652</v>
      </c>
      <c r="BM825" s="5" t="n">
        <v>0</v>
      </c>
      <c r="BN825" s="5" t="n">
        <v>1</v>
      </c>
      <c r="BO825" s="5" t="n">
        <v>0</v>
      </c>
      <c r="BP825" s="5" t="n">
        <v>0</v>
      </c>
      <c r="BQ825" s="5" t="n">
        <v>0</v>
      </c>
      <c r="BR825" s="5" t="n">
        <v>0</v>
      </c>
      <c r="BS825" s="5" t="n">
        <v>1</v>
      </c>
      <c r="BT825" s="5" t="n">
        <v>0</v>
      </c>
      <c r="BU825" s="5" t="n">
        <v>0</v>
      </c>
      <c r="BV825" s="5" t="n">
        <v>0</v>
      </c>
      <c r="BW825" s="5" t="n">
        <v>0</v>
      </c>
      <c r="BX825" s="5" t="n">
        <v>1</v>
      </c>
      <c r="BY825" s="5" t="n">
        <v>13.646</v>
      </c>
      <c r="BZ825" s="5" t="n">
        <v>0</v>
      </c>
      <c r="CA825" s="5" t="n">
        <v>13.646</v>
      </c>
      <c r="CB825" s="5" t="n">
        <v>0</v>
      </c>
      <c r="CC825" s="5" t="n">
        <v>86.38500000000001</v>
      </c>
      <c r="CD825" s="5" t="n">
        <v>7.95</v>
      </c>
      <c r="CE825" s="5" t="n">
        <v>0</v>
      </c>
      <c r="CF825" s="5" t="n">
        <v>86.38500000000001</v>
      </c>
      <c r="CG825" s="5" t="n">
        <v>0</v>
      </c>
      <c r="CH825" s="5" t="n">
        <v>1</v>
      </c>
      <c r="CI825" s="5" t="n">
        <v>0</v>
      </c>
      <c r="CJ825" s="5" t="n">
        <v>0</v>
      </c>
      <c r="CK825" s="5" t="n">
        <v>0</v>
      </c>
      <c r="CL825" s="5" t="n">
        <v>0</v>
      </c>
      <c r="CM825" s="5" t="n">
        <v>0</v>
      </c>
      <c r="CN825" s="5" t="n">
        <v>0</v>
      </c>
      <c r="CO825" s="5" t="n">
        <v>0</v>
      </c>
      <c r="CP825" s="5" t="n">
        <v>0</v>
      </c>
      <c r="CQ825" s="5" t="n">
        <v>1.387</v>
      </c>
      <c r="CR825" s="5" t="n">
        <v>0</v>
      </c>
      <c r="CS825" s="5" t="n">
        <v>5.529</v>
      </c>
      <c r="CT825" s="5" t="n">
        <v>3.509</v>
      </c>
      <c r="CU825" s="5" t="n">
        <v>10.896</v>
      </c>
    </row>
    <row r="826">
      <c r="A826" s="5" t="inlineStr">
        <is>
          <t>UGA2021</t>
        </is>
      </c>
      <c r="B826" s="5" t="inlineStr">
        <is>
          <t>UGA</t>
        </is>
      </c>
      <c r="C826" s="5" t="inlineStr">
        <is>
          <t>UGA</t>
        </is>
      </c>
      <c r="D826" s="5" t="inlineStr">
        <is>
          <t>Uganda</t>
        </is>
      </c>
      <c r="E826" s="5" t="n">
        <v>2021</v>
      </c>
      <c r="F826" s="5" t="n">
        <v>0.18</v>
      </c>
      <c r="G826" s="5" t="n">
        <v>5.897</v>
      </c>
      <c r="H826" s="5" t="n">
        <v>1.143</v>
      </c>
      <c r="I826" s="5" t="n">
        <v>0</v>
      </c>
      <c r="J826" s="5" t="n">
        <v>5.897</v>
      </c>
      <c r="K826" s="5" t="n">
        <v>0</v>
      </c>
      <c r="L826" s="5" t="n">
        <v>1</v>
      </c>
      <c r="M826" s="5" t="n">
        <v>7.964</v>
      </c>
      <c r="N826" s="5" t="n">
        <v>3.43</v>
      </c>
      <c r="O826" s="5" t="n">
        <v>0</v>
      </c>
      <c r="P826" s="5" t="n">
        <v>7.964</v>
      </c>
      <c r="Q826" s="5" t="n">
        <v>0</v>
      </c>
      <c r="R826" s="5" t="n">
        <v>1</v>
      </c>
      <c r="S826" s="5" t="n">
        <v>11.613</v>
      </c>
      <c r="T826" s="5" t="n">
        <v>6.86</v>
      </c>
      <c r="U826" s="5" t="n">
        <v>0</v>
      </c>
      <c r="V826" s="5" t="n">
        <v>13.704</v>
      </c>
      <c r="W826" s="5" t="n">
        <v>0.18</v>
      </c>
      <c r="X826" s="5" t="n">
        <v>1</v>
      </c>
      <c r="Y826" s="5" t="n">
        <v>16.222</v>
      </c>
      <c r="Z826" s="5" t="n">
        <v>2.193</v>
      </c>
      <c r="AA826" s="5" t="n">
        <v>0</v>
      </c>
      <c r="AB826" s="5" t="n">
        <v>16.222</v>
      </c>
      <c r="AC826" s="5" t="n">
        <v>0</v>
      </c>
      <c r="AD826" s="5" t="n">
        <v>1</v>
      </c>
      <c r="AE826" s="5" t="n">
        <v>17.366</v>
      </c>
      <c r="AF826" s="5" t="n">
        <v>4.061</v>
      </c>
      <c r="AG826" s="5" t="n">
        <v>0</v>
      </c>
      <c r="AH826" s="5" t="n">
        <v>17.366</v>
      </c>
      <c r="AI826" s="5" t="n">
        <v>0</v>
      </c>
      <c r="AJ826" s="5" t="n">
        <v>1</v>
      </c>
      <c r="AK826" s="5" t="n">
        <v>24.226</v>
      </c>
      <c r="AL826" s="5" t="n">
        <v>12.902</v>
      </c>
      <c r="AM826" s="5" t="n">
        <v>0</v>
      </c>
      <c r="AN826" s="5" t="n">
        <v>28.586</v>
      </c>
      <c r="AO826" s="5" t="n">
        <v>0.18</v>
      </c>
      <c r="AP826" s="5" t="n">
        <v>1</v>
      </c>
      <c r="AQ826" s="5" t="n">
        <v>0.619</v>
      </c>
      <c r="AR826" s="5" t="n">
        <v>0.114</v>
      </c>
      <c r="AS826" s="5" t="n">
        <v>0.332</v>
      </c>
      <c r="AT826" s="5" t="n">
        <v>1.123</v>
      </c>
      <c r="AU826" s="5" t="n">
        <v>0.18</v>
      </c>
      <c r="AV826" s="5" t="n">
        <v>1</v>
      </c>
      <c r="AW826" s="5" t="n">
        <v>0.599</v>
      </c>
      <c r="AX826" s="5" t="n">
        <v>0.114</v>
      </c>
      <c r="AY826" s="5" t="n">
        <v>0.273</v>
      </c>
      <c r="AZ826" s="5" t="n">
        <v>1.029</v>
      </c>
      <c r="BA826" s="5" t="n">
        <v>0.18</v>
      </c>
      <c r="BB826" s="5" t="n">
        <v>1</v>
      </c>
      <c r="BC826" s="5" t="n">
        <v>0.439</v>
      </c>
      <c r="BD826" s="5" t="n">
        <v>0.114</v>
      </c>
      <c r="BE826" s="5" t="n">
        <v>0</v>
      </c>
      <c r="BF826" s="5" t="n">
        <v>0.518</v>
      </c>
      <c r="BG826" s="5" t="n">
        <v>0.18</v>
      </c>
      <c r="BH826" s="5" t="n">
        <v>1</v>
      </c>
      <c r="BI826" s="5" t="n">
        <v>0.505</v>
      </c>
      <c r="BJ826" s="5" t="n">
        <v>0.114</v>
      </c>
      <c r="BK826" s="5" t="n">
        <v>0.275</v>
      </c>
      <c r="BL826" s="5" t="n">
        <v>0.921</v>
      </c>
      <c r="BM826" s="5" t="n">
        <v>0.18</v>
      </c>
      <c r="BN826" s="5" t="n">
        <v>1</v>
      </c>
      <c r="BO826" s="5" t="n">
        <v>0</v>
      </c>
      <c r="BP826" s="5" t="n">
        <v>0</v>
      </c>
      <c r="BQ826" s="5" t="n">
        <v>0.097</v>
      </c>
      <c r="BR826" s="5" t="n">
        <v>0</v>
      </c>
      <c r="BS826" s="5" t="n">
        <v>0.833</v>
      </c>
      <c r="BT826" s="5" t="n">
        <v>0</v>
      </c>
      <c r="BU826" s="5" t="n">
        <v>0</v>
      </c>
      <c r="BV826" s="5" t="n">
        <v>0.208</v>
      </c>
      <c r="BW826" s="5" t="n">
        <v>0.18</v>
      </c>
      <c r="BX826" s="5" t="n">
        <v>1</v>
      </c>
      <c r="BY826" s="5" t="n">
        <v>11.787</v>
      </c>
      <c r="BZ826" s="5" t="n">
        <v>0</v>
      </c>
      <c r="CA826" s="5" t="n">
        <v>11.787</v>
      </c>
      <c r="CB826" s="5" t="n">
        <v>0</v>
      </c>
      <c r="CC826" s="5" t="n">
        <v>78.125</v>
      </c>
      <c r="CD826" s="5" t="n">
        <v>7.95</v>
      </c>
      <c r="CE826" s="5" t="n">
        <v>38.776</v>
      </c>
      <c r="CF826" s="5" t="n">
        <v>137.943</v>
      </c>
      <c r="CG826" s="5" t="n">
        <v>0.18</v>
      </c>
      <c r="CH826" s="5" t="n">
        <v>1</v>
      </c>
      <c r="CI826" s="5" t="n">
        <v>0</v>
      </c>
      <c r="CJ826" s="5" t="n">
        <v>0</v>
      </c>
      <c r="CK826" s="5" t="n">
        <v>0</v>
      </c>
      <c r="CL826" s="5" t="n">
        <v>0</v>
      </c>
      <c r="CM826" s="5" t="n">
        <v>0</v>
      </c>
      <c r="CN826" s="5" t="n">
        <v>0</v>
      </c>
      <c r="CO826" s="5" t="n">
        <v>0</v>
      </c>
      <c r="CP826" s="5" t="n">
        <v>0</v>
      </c>
      <c r="CQ826" s="5" t="n">
        <v>1.198</v>
      </c>
      <c r="CR826" s="5" t="n">
        <v>0</v>
      </c>
      <c r="CS826" s="5" t="n">
        <v>4.776</v>
      </c>
      <c r="CT826" s="5" t="n">
        <v>4.753</v>
      </c>
      <c r="CU826" s="5" t="n">
        <v>15.162</v>
      </c>
    </row>
    <row r="827">
      <c r="A827" s="5" t="inlineStr">
        <is>
          <t>UGA2022</t>
        </is>
      </c>
      <c r="B827" s="5" t="inlineStr">
        <is>
          <t>UGA</t>
        </is>
      </c>
      <c r="C827" s="5" t="inlineStr">
        <is>
          <t>UGA</t>
        </is>
      </c>
      <c r="D827" s="5" t="inlineStr">
        <is>
          <t>Uganda</t>
        </is>
      </c>
      <c r="E827" s="5" t="n">
        <v>2022</v>
      </c>
      <c r="F827" s="5" t="n">
        <v>0.18</v>
      </c>
      <c r="G827" s="5" t="n">
        <v>11.72</v>
      </c>
      <c r="H827" s="5" t="n">
        <v>1.235</v>
      </c>
      <c r="I827" s="5" t="n">
        <v>0</v>
      </c>
      <c r="J827" s="5" t="n">
        <v>11.72</v>
      </c>
      <c r="K827" s="5" t="n">
        <v>0</v>
      </c>
      <c r="L827" s="5" t="n">
        <v>1</v>
      </c>
      <c r="M827" s="5" t="n">
        <v>9.782999999999999</v>
      </c>
      <c r="N827" s="5" t="n">
        <v>3.704</v>
      </c>
      <c r="O827" s="5" t="n">
        <v>0</v>
      </c>
      <c r="P827" s="5" t="n">
        <v>9.782999999999999</v>
      </c>
      <c r="Q827" s="5" t="n">
        <v>0</v>
      </c>
      <c r="R827" s="5" t="n">
        <v>1</v>
      </c>
      <c r="S827" s="5" t="n">
        <v>17.893</v>
      </c>
      <c r="T827" s="5" t="n">
        <v>7.408</v>
      </c>
      <c r="U827" s="5" t="n">
        <v>0.238</v>
      </c>
      <c r="V827" s="5" t="n">
        <v>21.114</v>
      </c>
      <c r="W827" s="5" t="n">
        <v>0.18</v>
      </c>
      <c r="X827" s="5" t="n">
        <v>1</v>
      </c>
      <c r="Y827" s="5" t="n">
        <v>32.521</v>
      </c>
      <c r="Z827" s="5" t="n">
        <v>4.395</v>
      </c>
      <c r="AA827" s="5" t="n">
        <v>0</v>
      </c>
      <c r="AB827" s="5" t="n">
        <v>32.521</v>
      </c>
      <c r="AC827" s="5" t="n">
        <v>0</v>
      </c>
      <c r="AD827" s="5" t="n">
        <v>1</v>
      </c>
      <c r="AE827" s="5" t="n">
        <v>33.755</v>
      </c>
      <c r="AF827" s="5" t="n">
        <v>7.893</v>
      </c>
      <c r="AG827" s="5" t="n">
        <v>0</v>
      </c>
      <c r="AH827" s="5" t="n">
        <v>33.755</v>
      </c>
      <c r="AI827" s="5" t="n">
        <v>0</v>
      </c>
      <c r="AJ827" s="5" t="n">
        <v>1</v>
      </c>
      <c r="AK827" s="5" t="n">
        <v>41.163</v>
      </c>
      <c r="AL827" s="5" t="n">
        <v>21.923</v>
      </c>
      <c r="AM827" s="5" t="n">
        <v>0.548</v>
      </c>
      <c r="AN827" s="5" t="n">
        <v>48.573</v>
      </c>
      <c r="AO827" s="5" t="n">
        <v>0.18</v>
      </c>
      <c r="AP827" s="5" t="n">
        <v>1</v>
      </c>
      <c r="AQ827" s="5" t="n">
        <v>0.861</v>
      </c>
      <c r="AR827" s="5" t="n">
        <v>0.123</v>
      </c>
      <c r="AS827" s="5" t="n">
        <v>0.386</v>
      </c>
      <c r="AT827" s="5" t="n">
        <v>1.472</v>
      </c>
      <c r="AU827" s="5" t="n">
        <v>0.18</v>
      </c>
      <c r="AV827" s="5" t="n">
        <v>1</v>
      </c>
      <c r="AW827" s="5" t="n">
        <v>0.986</v>
      </c>
      <c r="AX827" s="5" t="n">
        <v>0.123</v>
      </c>
      <c r="AY827" s="5" t="n">
        <v>0.183</v>
      </c>
      <c r="AZ827" s="5" t="n">
        <v>1.38</v>
      </c>
      <c r="BA827" s="5" t="n">
        <v>0.18</v>
      </c>
      <c r="BB827" s="5" t="n">
        <v>1</v>
      </c>
      <c r="BC827" s="5" t="n">
        <v>0.598</v>
      </c>
      <c r="BD827" s="5" t="n">
        <v>0.123</v>
      </c>
      <c r="BE827" s="5" t="n">
        <v>0.008</v>
      </c>
      <c r="BF827" s="5" t="n">
        <v>0.705</v>
      </c>
      <c r="BG827" s="5" t="n">
        <v>0.18</v>
      </c>
      <c r="BH827" s="5" t="n">
        <v>1</v>
      </c>
      <c r="BI827" s="5" t="n">
        <v>0.612</v>
      </c>
      <c r="BJ827" s="5" t="n">
        <v>0.123</v>
      </c>
      <c r="BK827" s="5" t="n">
        <v>0.216</v>
      </c>
      <c r="BL827" s="5" t="n">
        <v>0.977</v>
      </c>
      <c r="BM827" s="5" t="n">
        <v>0.18</v>
      </c>
      <c r="BN827" s="5" t="n">
        <v>1</v>
      </c>
      <c r="BO827" s="5" t="n">
        <v>0</v>
      </c>
      <c r="BP827" s="5" t="n">
        <v>0</v>
      </c>
      <c r="BQ827" s="5" t="n">
        <v>0.102</v>
      </c>
      <c r="BR827" s="5" t="n">
        <v>0</v>
      </c>
      <c r="BS827" s="5" t="n">
        <v>0.833</v>
      </c>
      <c r="BT827" s="5" t="n">
        <v>0</v>
      </c>
      <c r="BU827" s="5" t="n">
        <v>0</v>
      </c>
      <c r="BV827" s="5" t="n">
        <v>0.222</v>
      </c>
      <c r="BW827" s="5" t="n">
        <v>0.18</v>
      </c>
      <c r="BX827" s="5" t="n">
        <v>1</v>
      </c>
      <c r="BY827" s="5" t="n">
        <v>12.729</v>
      </c>
      <c r="BZ827" s="5" t="n">
        <v>0</v>
      </c>
      <c r="CA827" s="5" t="n">
        <v>12.729</v>
      </c>
      <c r="CB827" s="5" t="n">
        <v>0</v>
      </c>
      <c r="CC827" s="5" t="n">
        <v>97.90000000000001</v>
      </c>
      <c r="CD827" s="5" t="n">
        <v>7.95</v>
      </c>
      <c r="CE827" s="5" t="n">
        <v>53.103</v>
      </c>
      <c r="CF827" s="5" t="n">
        <v>178.184</v>
      </c>
      <c r="CG827" s="5" t="n">
        <v>0.18</v>
      </c>
      <c r="CH827" s="5" t="n">
        <v>1</v>
      </c>
      <c r="CI827" s="5" t="n">
        <v>0</v>
      </c>
      <c r="CJ827" s="5" t="n">
        <v>0</v>
      </c>
      <c r="CK827" s="5" t="n">
        <v>0</v>
      </c>
      <c r="CL827" s="5" t="n">
        <v>0</v>
      </c>
      <c r="CM827" s="5" t="n">
        <v>0</v>
      </c>
      <c r="CN827" s="5" t="n">
        <v>0</v>
      </c>
      <c r="CO827" s="5" t="n">
        <v>0</v>
      </c>
      <c r="CP827" s="5" t="n">
        <v>0</v>
      </c>
      <c r="CQ827" s="5" t="n">
        <v>1.294</v>
      </c>
      <c r="CR827" s="5" t="n">
        <v>0</v>
      </c>
      <c r="CS827" s="5" t="n">
        <v>5.158</v>
      </c>
      <c r="CT827" s="5" t="n">
        <v>10.485</v>
      </c>
      <c r="CU827" s="5" t="n">
        <v>31.326</v>
      </c>
    </row>
    <row r="828">
      <c r="A828" s="5" t="inlineStr">
        <is>
          <t>UGA2023</t>
        </is>
      </c>
      <c r="B828" s="5" t="inlineStr">
        <is>
          <t>UGA</t>
        </is>
      </c>
      <c r="C828" s="5" t="inlineStr">
        <is>
          <t>UGA</t>
        </is>
      </c>
      <c r="D828" s="5" t="inlineStr">
        <is>
          <t>Uganda</t>
        </is>
      </c>
      <c r="E828" s="5" t="n">
        <v>2023</v>
      </c>
      <c r="F828" s="5" t="n">
        <v>0.18</v>
      </c>
      <c r="G828" s="5" t="n">
        <v>6.147</v>
      </c>
      <c r="H828" s="5" t="n">
        <v>1.286</v>
      </c>
      <c r="I828" s="5" t="n">
        <v>0</v>
      </c>
      <c r="J828" s="5" t="n">
        <v>6.147</v>
      </c>
      <c r="K828" s="5" t="n">
        <v>0</v>
      </c>
      <c r="L828" s="5" t="n">
        <v>1</v>
      </c>
      <c r="M828" s="5" t="n">
        <v>7.886</v>
      </c>
      <c r="N828" s="5" t="n">
        <v>3.857</v>
      </c>
      <c r="O828" s="5" t="n">
        <v>0</v>
      </c>
      <c r="P828" s="5" t="n">
        <v>7.886</v>
      </c>
      <c r="Q828" s="5" t="n">
        <v>0</v>
      </c>
      <c r="R828" s="5" t="n">
        <v>1</v>
      </c>
      <c r="S828" s="5" t="n">
        <v>12.575</v>
      </c>
      <c r="T828" s="5" t="n">
        <v>7.714</v>
      </c>
      <c r="U828" s="5" t="n">
        <v>0.251</v>
      </c>
      <c r="V828" s="5" t="n">
        <v>14.839</v>
      </c>
      <c r="W828" s="5" t="n">
        <v>0.18</v>
      </c>
      <c r="X828" s="5" t="n">
        <v>1</v>
      </c>
      <c r="Y828" s="5" t="n">
        <v>12.019</v>
      </c>
      <c r="Z828" s="5" t="n">
        <v>1.624</v>
      </c>
      <c r="AA828" s="5" t="n">
        <v>0</v>
      </c>
      <c r="AB828" s="5" t="n">
        <v>12.019</v>
      </c>
      <c r="AC828" s="5" t="n">
        <v>0</v>
      </c>
      <c r="AD828" s="5" t="n">
        <v>1</v>
      </c>
      <c r="AE828" s="5" t="n">
        <v>13.305</v>
      </c>
      <c r="AF828" s="5" t="n">
        <v>3.111</v>
      </c>
      <c r="AG828" s="5" t="n">
        <v>0</v>
      </c>
      <c r="AH828" s="5" t="n">
        <v>13.305</v>
      </c>
      <c r="AI828" s="5" t="n">
        <v>0</v>
      </c>
      <c r="AJ828" s="5" t="n">
        <v>1</v>
      </c>
      <c r="AK828" s="5" t="n">
        <v>21.019</v>
      </c>
      <c r="AL828" s="5" t="n">
        <v>11.194</v>
      </c>
      <c r="AM828" s="5" t="n">
        <v>0.419</v>
      </c>
      <c r="AN828" s="5" t="n">
        <v>24.802</v>
      </c>
      <c r="AO828" s="5" t="n">
        <v>0.18</v>
      </c>
      <c r="AP828" s="5" t="n">
        <v>1</v>
      </c>
      <c r="AQ828" s="5" t="n">
        <v>0.76</v>
      </c>
      <c r="AR828" s="5" t="n">
        <v>0.129</v>
      </c>
      <c r="AS828" s="5" t="n">
        <v>0.458</v>
      </c>
      <c r="AT828" s="5" t="n">
        <v>1.438</v>
      </c>
      <c r="AU828" s="5" t="n">
        <v>0.18</v>
      </c>
      <c r="AV828" s="5" t="n">
        <v>1</v>
      </c>
      <c r="AW828" s="5" t="n">
        <v>0.8110000000000001</v>
      </c>
      <c r="AX828" s="5" t="n">
        <v>0.129</v>
      </c>
      <c r="AY828" s="5" t="n">
        <v>0.292</v>
      </c>
      <c r="AZ828" s="5" t="n">
        <v>1.302</v>
      </c>
      <c r="BA828" s="5" t="n">
        <v>0.18</v>
      </c>
      <c r="BB828" s="5" t="n">
        <v>1</v>
      </c>
      <c r="BC828" s="5" t="n">
        <v>0.535</v>
      </c>
      <c r="BD828" s="5" t="n">
        <v>0.129</v>
      </c>
      <c r="BE828" s="5" t="n">
        <v>0.011</v>
      </c>
      <c r="BF828" s="5" t="n">
        <v>0.631</v>
      </c>
      <c r="BG828" s="5" t="n">
        <v>0.18</v>
      </c>
      <c r="BH828" s="5" t="n">
        <v>1</v>
      </c>
      <c r="BI828" s="5" t="n">
        <v>0.579</v>
      </c>
      <c r="BJ828" s="5" t="n">
        <v>0.129</v>
      </c>
      <c r="BK828" s="5" t="n">
        <v>0.259</v>
      </c>
      <c r="BL828" s="5" t="n">
        <v>0.97</v>
      </c>
      <c r="BM828" s="5" t="n">
        <v>0.18</v>
      </c>
      <c r="BN828" s="5" t="n">
        <v>1</v>
      </c>
      <c r="BO828" s="5" t="n">
        <v>0</v>
      </c>
      <c r="BP828" s="5" t="n">
        <v>0</v>
      </c>
      <c r="BQ828" s="5" t="n">
        <v>0.106</v>
      </c>
      <c r="BR828" s="5" t="n">
        <v>0</v>
      </c>
      <c r="BS828" s="5" t="n">
        <v>0.833</v>
      </c>
      <c r="BT828" s="5" t="n">
        <v>0</v>
      </c>
      <c r="BU828" s="5" t="n">
        <v>0</v>
      </c>
      <c r="BV828" s="5" t="n">
        <v>0.217</v>
      </c>
      <c r="BW828" s="5" t="n">
        <v>0.18</v>
      </c>
      <c r="BX828" s="5" t="n">
        <v>1</v>
      </c>
      <c r="BY828" s="5" t="n">
        <v>13.254</v>
      </c>
      <c r="BZ828" s="5" t="n">
        <v>0</v>
      </c>
      <c r="CA828" s="5" t="n">
        <v>13.254</v>
      </c>
      <c r="CB828" s="5" t="n">
        <v>0</v>
      </c>
      <c r="CC828" s="5" t="n">
        <v>83.248</v>
      </c>
      <c r="CD828" s="5" t="n">
        <v>7.95</v>
      </c>
      <c r="CE828" s="5" t="n">
        <v>65.199</v>
      </c>
      <c r="CF828" s="5" t="n">
        <v>171.745</v>
      </c>
      <c r="CG828" s="5" t="n">
        <v>0.18</v>
      </c>
      <c r="CH828" s="5" t="n">
        <v>1</v>
      </c>
      <c r="CI828" s="5" t="n">
        <v>0</v>
      </c>
      <c r="CJ828" s="5" t="n">
        <v>0</v>
      </c>
      <c r="CK828" s="5" t="n">
        <v>0</v>
      </c>
      <c r="CL828" s="5" t="n">
        <v>0</v>
      </c>
      <c r="CM828" s="5" t="n">
        <v>0</v>
      </c>
      <c r="CN828" s="5" t="n">
        <v>0</v>
      </c>
      <c r="CO828" s="5" t="n">
        <v>0</v>
      </c>
      <c r="CP828" s="5" t="n">
        <v>0</v>
      </c>
      <c r="CQ828" s="5" t="n">
        <v>1.348</v>
      </c>
      <c r="CR828" s="5" t="n">
        <v>0</v>
      </c>
      <c r="CS828" s="5" t="n">
        <v>5.37</v>
      </c>
      <c r="CT828" s="5" t="n">
        <v>4.861</v>
      </c>
      <c r="CU828" s="5" t="n">
        <v>11.622</v>
      </c>
    </row>
    <row r="829">
      <c r="A829" s="5" t="inlineStr">
        <is>
          <t>UGA2024</t>
        </is>
      </c>
      <c r="B829" s="5" t="inlineStr">
        <is>
          <t>UGA</t>
        </is>
      </c>
      <c r="C829" s="5" t="inlineStr">
        <is>
          <t>UGA</t>
        </is>
      </c>
      <c r="D829" s="5" t="inlineStr">
        <is>
          <t>Uganda</t>
        </is>
      </c>
      <c r="E829" s="5" t="n">
        <v>2024</v>
      </c>
      <c r="F829" s="5" t="n">
        <v>0.18</v>
      </c>
      <c r="G829" s="5" t="n">
        <v>5.575</v>
      </c>
      <c r="H829" s="5" t="n">
        <v>1.324</v>
      </c>
      <c r="I829" s="5" t="n">
        <v>0</v>
      </c>
      <c r="J829" s="5" t="n">
        <v>5.575</v>
      </c>
      <c r="K829" s="5" t="n">
        <v>0</v>
      </c>
      <c r="L829" s="5" t="n">
        <v>1</v>
      </c>
      <c r="M829" s="5" t="n">
        <v>7.124</v>
      </c>
      <c r="N829" s="5" t="n">
        <v>3.971</v>
      </c>
      <c r="O829" s="5" t="n">
        <v>0</v>
      </c>
      <c r="P829" s="5" t="n">
        <v>7.124</v>
      </c>
      <c r="Q829" s="5" t="n">
        <v>0</v>
      </c>
      <c r="R829" s="5" t="n">
        <v>1</v>
      </c>
      <c r="S829" s="5" t="n">
        <v>12.193</v>
      </c>
      <c r="T829" s="5" t="n">
        <v>7.942</v>
      </c>
      <c r="U829" s="5" t="n">
        <v>0.299</v>
      </c>
      <c r="V829" s="5" t="n">
        <v>14.388</v>
      </c>
      <c r="W829" s="5" t="n">
        <v>0.18</v>
      </c>
      <c r="X829" s="5" t="n">
        <v>1</v>
      </c>
      <c r="Y829" s="5" t="n">
        <v>10.789</v>
      </c>
      <c r="Z829" s="5" t="n">
        <v>1.458</v>
      </c>
      <c r="AA829" s="5" t="n">
        <v>0</v>
      </c>
      <c r="AB829" s="5" t="n">
        <v>10.789</v>
      </c>
      <c r="AC829" s="5" t="n">
        <v>0</v>
      </c>
      <c r="AD829" s="5" t="n">
        <v>1</v>
      </c>
      <c r="AE829" s="5" t="n">
        <v>12.112</v>
      </c>
      <c r="AF829" s="5" t="n">
        <v>2.832</v>
      </c>
      <c r="AG829" s="5" t="n">
        <v>0</v>
      </c>
      <c r="AH829" s="5" t="n">
        <v>12.112</v>
      </c>
      <c r="AI829" s="5" t="n">
        <v>0</v>
      </c>
      <c r="AJ829" s="5" t="n">
        <v>1</v>
      </c>
      <c r="AK829" s="5" t="n">
        <v>20.054</v>
      </c>
      <c r="AL829" s="5" t="n">
        <v>10.681</v>
      </c>
      <c r="AM829" s="5" t="n">
        <v>0.492</v>
      </c>
      <c r="AN829" s="5" t="n">
        <v>23.664</v>
      </c>
      <c r="AO829" s="5" t="n">
        <v>0.18</v>
      </c>
      <c r="AP829" s="5" t="n">
        <v>1</v>
      </c>
      <c r="AQ829" s="5" t="n">
        <v>0.724</v>
      </c>
      <c r="AR829" s="5" t="n">
        <v>0.132</v>
      </c>
      <c r="AS829" s="5" t="n">
        <v>0.513</v>
      </c>
      <c r="AT829" s="5" t="n">
        <v>1.425</v>
      </c>
      <c r="AU829" s="5" t="n">
        <v>0.18</v>
      </c>
      <c r="AV829" s="5" t="n">
        <v>1</v>
      </c>
      <c r="AW829" s="5" t="n">
        <v>0.75</v>
      </c>
      <c r="AX829" s="5" t="n">
        <v>0.132</v>
      </c>
      <c r="AY829" s="5" t="n">
        <v>0.36</v>
      </c>
      <c r="AZ829" s="5" t="n">
        <v>1.279</v>
      </c>
      <c r="BA829" s="5" t="n">
        <v>0.18</v>
      </c>
      <c r="BB829" s="5" t="n">
        <v>1</v>
      </c>
      <c r="BC829" s="5" t="n">
        <v>0.513</v>
      </c>
      <c r="BD829" s="5" t="n">
        <v>0.132</v>
      </c>
      <c r="BE829" s="5" t="n">
        <v>0.013</v>
      </c>
      <c r="BF829" s="5" t="n">
        <v>0.605</v>
      </c>
      <c r="BG829" s="5" t="n">
        <v>0.18</v>
      </c>
      <c r="BH829" s="5" t="n">
        <v>1</v>
      </c>
      <c r="BI829" s="5" t="n">
        <v>0.591</v>
      </c>
      <c r="BJ829" s="5" t="n">
        <v>0.132</v>
      </c>
      <c r="BK829" s="5" t="n">
        <v>0.272</v>
      </c>
      <c r="BL829" s="5" t="n">
        <v>0.994</v>
      </c>
      <c r="BM829" s="5" t="n">
        <v>0.18</v>
      </c>
      <c r="BN829" s="5" t="n">
        <v>1</v>
      </c>
      <c r="BO829" s="5" t="n">
        <v>0</v>
      </c>
      <c r="BP829" s="5" t="n">
        <v>0</v>
      </c>
      <c r="BQ829" s="5" t="n">
        <v>0.08400000000000001</v>
      </c>
      <c r="BR829" s="5" t="n">
        <v>0</v>
      </c>
      <c r="BS829" s="5" t="n">
        <v>0.833</v>
      </c>
      <c r="BT829" s="5" t="n">
        <v>0</v>
      </c>
      <c r="BU829" s="5" t="n">
        <v>0</v>
      </c>
      <c r="BV829" s="5" t="n">
        <v>0.195</v>
      </c>
      <c r="BW829" s="5" t="n">
        <v>0.18</v>
      </c>
      <c r="BX829" s="5" t="n">
        <v>1</v>
      </c>
      <c r="BY829" s="5" t="n">
        <v>13.646</v>
      </c>
      <c r="BZ829" s="5" t="n">
        <v>0</v>
      </c>
      <c r="CA829" s="5" t="n">
        <v>13.646</v>
      </c>
      <c r="CB829" s="5" t="n">
        <v>0</v>
      </c>
      <c r="CC829" s="5" t="n">
        <v>82.58799999999999</v>
      </c>
      <c r="CD829" s="5" t="n">
        <v>7.95</v>
      </c>
      <c r="CE829" s="5" t="n">
        <v>68.931</v>
      </c>
      <c r="CF829" s="5" t="n">
        <v>174.514</v>
      </c>
      <c r="CG829" s="5" t="n">
        <v>0.18</v>
      </c>
      <c r="CH829" s="5" t="n">
        <v>1</v>
      </c>
      <c r="CI829" s="5" t="n">
        <v>0</v>
      </c>
      <c r="CJ829" s="5" t="n">
        <v>0</v>
      </c>
      <c r="CK829" s="5" t="n">
        <v>0</v>
      </c>
      <c r="CL829" s="5" t="n">
        <v>0</v>
      </c>
      <c r="CM829" s="5" t="n">
        <v>0</v>
      </c>
      <c r="CN829" s="5" t="n">
        <v>0</v>
      </c>
      <c r="CO829" s="5" t="n">
        <v>0</v>
      </c>
      <c r="CP829" s="5" t="n">
        <v>0</v>
      </c>
      <c r="CQ829" s="5" t="n">
        <v>1.387</v>
      </c>
      <c r="CR829" s="5" t="n">
        <v>0</v>
      </c>
      <c r="CS829" s="5" t="n">
        <v>5.529</v>
      </c>
      <c r="CT829" s="5" t="n">
        <v>4.251</v>
      </c>
      <c r="CU829" s="5" t="n">
        <v>10.168</v>
      </c>
    </row>
    <row r="830">
      <c r="A830" s="5" t="inlineStr">
        <is>
          <t>UKR2021</t>
        </is>
      </c>
      <c r="B830" s="5" t="inlineStr">
        <is>
          <t>UKR</t>
        </is>
      </c>
      <c r="C830" s="5" t="inlineStr">
        <is>
          <t>UKR</t>
        </is>
      </c>
      <c r="D830" s="5" t="inlineStr">
        <is>
          <t>Ukraine</t>
        </is>
      </c>
      <c r="E830" s="5" t="n">
        <v>2021</v>
      </c>
      <c r="F830" s="5" t="n">
        <v>0.2</v>
      </c>
      <c r="G830" s="5" t="n">
        <v>4.082</v>
      </c>
      <c r="H830" s="5" t="n">
        <v>0.921</v>
      </c>
      <c r="I830" s="5" t="n">
        <v>0.027</v>
      </c>
      <c r="J830" s="5" t="n">
        <v>4.109</v>
      </c>
      <c r="K830" s="5" t="n">
        <v>0</v>
      </c>
      <c r="L830" s="5" t="n">
        <v>1</v>
      </c>
      <c r="M830" s="5" t="n">
        <v>6</v>
      </c>
      <c r="N830" s="5" t="n">
        <v>2.763</v>
      </c>
      <c r="O830" s="5" t="n">
        <v>0.028</v>
      </c>
      <c r="P830" s="5" t="n">
        <v>6.028</v>
      </c>
      <c r="Q830" s="5" t="n">
        <v>0</v>
      </c>
      <c r="R830" s="5" t="n">
        <v>1</v>
      </c>
      <c r="S830" s="5" t="n">
        <v>8.686999999999999</v>
      </c>
      <c r="T830" s="5" t="n">
        <v>5.526</v>
      </c>
      <c r="U830" s="5" t="n">
        <v>-0.639</v>
      </c>
      <c r="V830" s="5" t="n">
        <v>9.657</v>
      </c>
      <c r="W830" s="5" t="n">
        <v>0.2</v>
      </c>
      <c r="X830" s="5" t="n">
        <v>1</v>
      </c>
      <c r="Y830" s="5" t="n">
        <v>5.302</v>
      </c>
      <c r="Z830" s="5" t="n">
        <v>0.528</v>
      </c>
      <c r="AA830" s="5" t="n">
        <v>1.836</v>
      </c>
      <c r="AB830" s="5" t="n">
        <v>7.138</v>
      </c>
      <c r="AC830" s="5" t="n">
        <v>0</v>
      </c>
      <c r="AD830" s="5" t="n">
        <v>1</v>
      </c>
      <c r="AE830" s="5" t="n">
        <v>6.026</v>
      </c>
      <c r="AF830" s="5" t="n">
        <v>1.072</v>
      </c>
      <c r="AG830" s="5" t="n">
        <v>1.112</v>
      </c>
      <c r="AH830" s="5" t="n">
        <v>7.138</v>
      </c>
      <c r="AI830" s="5" t="n">
        <v>0</v>
      </c>
      <c r="AJ830" s="5" t="n">
        <v>1</v>
      </c>
      <c r="AK830" s="5" t="n">
        <v>10.371</v>
      </c>
      <c r="AL830" s="5" t="n">
        <v>4.636</v>
      </c>
      <c r="AM830" s="5" t="n">
        <v>-2.885</v>
      </c>
      <c r="AN830" s="5" t="n">
        <v>8.984</v>
      </c>
      <c r="AO830" s="5" t="n">
        <v>0</v>
      </c>
      <c r="AP830" s="5" t="n">
        <v>0</v>
      </c>
      <c r="AQ830" s="5" t="n">
        <v>0.619</v>
      </c>
      <c r="AR830" s="5" t="n">
        <v>0.114</v>
      </c>
      <c r="AS830" s="5" t="n">
        <v>0.274</v>
      </c>
      <c r="AT830" s="5" t="n">
        <v>1.072</v>
      </c>
      <c r="AU830" s="5" t="n">
        <v>0.2</v>
      </c>
      <c r="AV830" s="5" t="n">
        <v>1</v>
      </c>
      <c r="AW830" s="5" t="n">
        <v>0.599</v>
      </c>
      <c r="AX830" s="5" t="n">
        <v>0.114</v>
      </c>
      <c r="AY830" s="5" t="n">
        <v>0.26</v>
      </c>
      <c r="AZ830" s="5" t="n">
        <v>1.031</v>
      </c>
      <c r="BA830" s="5" t="n">
        <v>0.2</v>
      </c>
      <c r="BB830" s="5" t="n">
        <v>1</v>
      </c>
      <c r="BC830" s="5" t="n">
        <v>0.439</v>
      </c>
      <c r="BD830" s="5" t="n">
        <v>0.114</v>
      </c>
      <c r="BE830" s="5" t="n">
        <v>0.063</v>
      </c>
      <c r="BF830" s="5" t="n">
        <v>0.602</v>
      </c>
      <c r="BG830" s="5" t="n">
        <v>0.2</v>
      </c>
      <c r="BH830" s="5" t="n">
        <v>1</v>
      </c>
      <c r="BI830" s="5" t="n">
        <v>0.505</v>
      </c>
      <c r="BJ830" s="5" t="n">
        <v>0.114</v>
      </c>
      <c r="BK830" s="5" t="n">
        <v>0</v>
      </c>
      <c r="BL830" s="5" t="n">
        <v>0.606</v>
      </c>
      <c r="BM830" s="5" t="n">
        <v>0.2</v>
      </c>
      <c r="BN830" s="5" t="n">
        <v>1</v>
      </c>
      <c r="BO830" s="5" t="n">
        <v>0</v>
      </c>
      <c r="BP830" s="5" t="n">
        <v>0</v>
      </c>
      <c r="BQ830" s="5" t="n">
        <v>0</v>
      </c>
      <c r="BR830" s="5" t="n">
        <v>0</v>
      </c>
      <c r="BS830" s="5" t="n">
        <v>1</v>
      </c>
      <c r="BT830" s="5" t="n">
        <v>0</v>
      </c>
      <c r="BU830" s="5" t="n">
        <v>-0.032</v>
      </c>
      <c r="BV830" s="5" t="n">
        <v>0.057</v>
      </c>
      <c r="BW830" s="5" t="n">
        <v>0</v>
      </c>
      <c r="BX830" s="5" t="n">
        <v>1</v>
      </c>
      <c r="BY830" s="5" t="n">
        <v>11.787</v>
      </c>
      <c r="BZ830" s="5" t="n">
        <v>0</v>
      </c>
      <c r="CA830" s="5" t="n">
        <v>11.787</v>
      </c>
      <c r="CB830" s="5" t="n">
        <v>0</v>
      </c>
      <c r="CC830" s="5" t="n">
        <v>78.125</v>
      </c>
      <c r="CD830" s="5" t="n">
        <v>7.95</v>
      </c>
      <c r="CE830" s="5" t="n">
        <v>0.751</v>
      </c>
      <c r="CF830" s="5" t="n">
        <v>94.651</v>
      </c>
      <c r="CG830" s="5" t="n">
        <v>0.2</v>
      </c>
      <c r="CH830" s="5" t="n">
        <v>1</v>
      </c>
      <c r="CI830" s="5" t="n">
        <v>0</v>
      </c>
      <c r="CJ830" s="5" t="n">
        <v>0</v>
      </c>
      <c r="CK830" s="5" t="n">
        <v>0</v>
      </c>
      <c r="CL830" s="5" t="n">
        <v>0.18</v>
      </c>
      <c r="CM830" s="5" t="n">
        <v>0</v>
      </c>
      <c r="CN830" s="5" t="n">
        <v>0</v>
      </c>
      <c r="CO830" s="5" t="n">
        <v>0</v>
      </c>
      <c r="CP830" s="5" t="n">
        <v>0.389</v>
      </c>
      <c r="CQ830" s="5" t="n">
        <v>1.198</v>
      </c>
      <c r="CR830" s="5" t="n">
        <v>0.733</v>
      </c>
      <c r="CS830" s="5" t="n">
        <v>4.823</v>
      </c>
      <c r="CT830" s="5" t="n">
        <v>4.41</v>
      </c>
      <c r="CU830" s="5" t="n">
        <v>15.162</v>
      </c>
    </row>
    <row r="831">
      <c r="A831" s="5" t="inlineStr">
        <is>
          <t>UKR2022</t>
        </is>
      </c>
      <c r="B831" s="5" t="inlineStr">
        <is>
          <t>UKR</t>
        </is>
      </c>
      <c r="C831" s="5" t="inlineStr">
        <is>
          <t>UKR</t>
        </is>
      </c>
      <c r="D831" s="5" t="inlineStr">
        <is>
          <t>Ukraine</t>
        </is>
      </c>
      <c r="E831" s="5" t="n">
        <v>2022</v>
      </c>
      <c r="F831" s="5" t="n">
        <v>0.2</v>
      </c>
      <c r="G831" s="5" t="n">
        <v>3.588</v>
      </c>
      <c r="H831" s="5" t="n">
        <v>0.8179999999999999</v>
      </c>
      <c r="I831" s="5" t="n">
        <v>0.083</v>
      </c>
      <c r="J831" s="5" t="n">
        <v>3.671</v>
      </c>
      <c r="K831" s="5" t="n">
        <v>0</v>
      </c>
      <c r="L831" s="5" t="n">
        <v>1</v>
      </c>
      <c r="M831" s="5" t="n">
        <v>5.3</v>
      </c>
      <c r="N831" s="5" t="n">
        <v>2.453</v>
      </c>
      <c r="O831" s="5" t="n">
        <v>0.08400000000000001</v>
      </c>
      <c r="P831" s="5" t="n">
        <v>5.384</v>
      </c>
      <c r="Q831" s="5" t="n">
        <v>0</v>
      </c>
      <c r="R831" s="5" t="n">
        <v>1</v>
      </c>
      <c r="S831" s="5" t="n">
        <v>7.677</v>
      </c>
      <c r="T831" s="5" t="n">
        <v>4.906</v>
      </c>
      <c r="U831" s="5" t="n">
        <v>-0.351</v>
      </c>
      <c r="V831" s="5" t="n">
        <v>8.663</v>
      </c>
      <c r="W831" s="5" t="n">
        <v>0.2</v>
      </c>
      <c r="X831" s="5" t="n">
        <v>1</v>
      </c>
      <c r="Y831" s="5" t="n">
        <v>5.91</v>
      </c>
      <c r="Z831" s="5" t="n">
        <v>0.588</v>
      </c>
      <c r="AA831" s="5" t="n">
        <v>1.843</v>
      </c>
      <c r="AB831" s="5" t="n">
        <v>7.753</v>
      </c>
      <c r="AC831" s="5" t="n">
        <v>0</v>
      </c>
      <c r="AD831" s="5" t="n">
        <v>1</v>
      </c>
      <c r="AE831" s="5" t="n">
        <v>6.632</v>
      </c>
      <c r="AF831" s="5" t="n">
        <v>1.18</v>
      </c>
      <c r="AG831" s="5" t="n">
        <v>9.459</v>
      </c>
      <c r="AH831" s="5" t="n">
        <v>16.09</v>
      </c>
      <c r="AI831" s="5" t="n">
        <v>0</v>
      </c>
      <c r="AJ831" s="5" t="n">
        <v>1</v>
      </c>
      <c r="AK831" s="5" t="n">
        <v>10.964</v>
      </c>
      <c r="AL831" s="5" t="n">
        <v>4.901</v>
      </c>
      <c r="AM831" s="5" t="n">
        <v>-3.614</v>
      </c>
      <c r="AN831" s="5" t="n">
        <v>8.82</v>
      </c>
      <c r="AO831" s="5" t="n">
        <v>0</v>
      </c>
      <c r="AP831" s="5" t="n">
        <v>0</v>
      </c>
      <c r="AQ831" s="5" t="n">
        <v>0.861</v>
      </c>
      <c r="AR831" s="5" t="n">
        <v>0.123</v>
      </c>
      <c r="AS831" s="5" t="n">
        <v>0.275</v>
      </c>
      <c r="AT831" s="5" t="n">
        <v>1.364</v>
      </c>
      <c r="AU831" s="5" t="n">
        <v>0.2</v>
      </c>
      <c r="AV831" s="5" t="n">
        <v>1</v>
      </c>
      <c r="AW831" s="5" t="n">
        <v>0.986</v>
      </c>
      <c r="AX831" s="5" t="n">
        <v>0.123</v>
      </c>
      <c r="AY831" s="5" t="n">
        <v>0.232</v>
      </c>
      <c r="AZ831" s="5" t="n">
        <v>1.462</v>
      </c>
      <c r="BA831" s="5" t="n">
        <v>0.2</v>
      </c>
      <c r="BB831" s="5" t="n">
        <v>1</v>
      </c>
      <c r="BC831" s="5" t="n">
        <v>0.598</v>
      </c>
      <c r="BD831" s="5" t="n">
        <v>0.123</v>
      </c>
      <c r="BE831" s="5" t="n">
        <v>0.124</v>
      </c>
      <c r="BF831" s="5" t="n">
        <v>0.866</v>
      </c>
      <c r="BG831" s="5" t="n">
        <v>0.2</v>
      </c>
      <c r="BH831" s="5" t="n">
        <v>1</v>
      </c>
      <c r="BI831" s="5" t="n">
        <v>0.612</v>
      </c>
      <c r="BJ831" s="5" t="n">
        <v>0.123</v>
      </c>
      <c r="BK831" s="5" t="n">
        <v>0.008999999999999999</v>
      </c>
      <c r="BL831" s="5" t="n">
        <v>0.735</v>
      </c>
      <c r="BM831" s="5" t="n">
        <v>0.2</v>
      </c>
      <c r="BN831" s="5" t="n">
        <v>1</v>
      </c>
      <c r="BO831" s="5" t="n">
        <v>0</v>
      </c>
      <c r="BP831" s="5" t="n">
        <v>-0.007</v>
      </c>
      <c r="BQ831" s="5" t="n">
        <v>0</v>
      </c>
      <c r="BR831" s="5" t="n">
        <v>0</v>
      </c>
      <c r="BS831" s="5" t="n">
        <v>1</v>
      </c>
      <c r="BT831" s="5" t="n">
        <v>0</v>
      </c>
      <c r="BU831" s="5" t="n">
        <v>-0.035</v>
      </c>
      <c r="BV831" s="5" t="n">
        <v>0.049</v>
      </c>
      <c r="BW831" s="5" t="n">
        <v>0</v>
      </c>
      <c r="BX831" s="5" t="n">
        <v>1</v>
      </c>
      <c r="BY831" s="5" t="n">
        <v>12.729</v>
      </c>
      <c r="BZ831" s="5" t="n">
        <v>0</v>
      </c>
      <c r="CA831" s="5" t="n">
        <v>12.729</v>
      </c>
      <c r="CB831" s="5" t="n">
        <v>0</v>
      </c>
      <c r="CC831" s="5" t="n">
        <v>97.90000000000001</v>
      </c>
      <c r="CD831" s="5" t="n">
        <v>7.95</v>
      </c>
      <c r="CE831" s="5" t="n">
        <v>2.647</v>
      </c>
      <c r="CF831" s="5" t="n">
        <v>118.897</v>
      </c>
      <c r="CG831" s="5" t="n">
        <v>0.2</v>
      </c>
      <c r="CH831" s="5" t="n">
        <v>1</v>
      </c>
      <c r="CI831" s="5" t="n">
        <v>0</v>
      </c>
      <c r="CJ831" s="5" t="n">
        <v>0</v>
      </c>
      <c r="CK831" s="5" t="n">
        <v>0</v>
      </c>
      <c r="CL831" s="5" t="n">
        <v>0.195</v>
      </c>
      <c r="CM831" s="5" t="n">
        <v>0</v>
      </c>
      <c r="CN831" s="5" t="n">
        <v>0</v>
      </c>
      <c r="CO831" s="5" t="n">
        <v>0</v>
      </c>
      <c r="CP831" s="5" t="n">
        <v>0.675</v>
      </c>
      <c r="CQ831" s="5" t="n">
        <v>1.294</v>
      </c>
      <c r="CR831" s="5" t="n">
        <v>0.83</v>
      </c>
      <c r="CS831" s="5" t="n">
        <v>5.209</v>
      </c>
      <c r="CT831" s="5" t="n">
        <v>5.842</v>
      </c>
      <c r="CU831" s="5" t="n">
        <v>31.326</v>
      </c>
    </row>
    <row r="832">
      <c r="A832" s="5" t="inlineStr">
        <is>
          <t>UKR2023</t>
        </is>
      </c>
      <c r="B832" s="5" t="inlineStr">
        <is>
          <t>UKR</t>
        </is>
      </c>
      <c r="C832" s="5" t="inlineStr">
        <is>
          <t>UKR</t>
        </is>
      </c>
      <c r="D832" s="5" t="inlineStr">
        <is>
          <t>Ukraine</t>
        </is>
      </c>
      <c r="E832" s="5" t="n">
        <v>2023</v>
      </c>
      <c r="F832" s="5" t="n">
        <v>0.2</v>
      </c>
      <c r="G832" s="5" t="n">
        <v>2.767</v>
      </c>
      <c r="H832" s="5" t="n">
        <v>0.824</v>
      </c>
      <c r="I832" s="5" t="n">
        <v>0.07099999999999999</v>
      </c>
      <c r="J832" s="5" t="n">
        <v>2.838</v>
      </c>
      <c r="K832" s="5" t="n">
        <v>0</v>
      </c>
      <c r="L832" s="5" t="n">
        <v>1</v>
      </c>
      <c r="M832" s="5" t="n">
        <v>4.572</v>
      </c>
      <c r="N832" s="5" t="n">
        <v>2.471</v>
      </c>
      <c r="O832" s="5" t="n">
        <v>0.073</v>
      </c>
      <c r="P832" s="5" t="n">
        <v>4.645</v>
      </c>
      <c r="Q832" s="5" t="n">
        <v>0</v>
      </c>
      <c r="R832" s="5" t="n">
        <v>1</v>
      </c>
      <c r="S832" s="5" t="n">
        <v>6.885</v>
      </c>
      <c r="T832" s="5" t="n">
        <v>4.941</v>
      </c>
      <c r="U832" s="5" t="n">
        <v>-0.196</v>
      </c>
      <c r="V832" s="5" t="n">
        <v>7.852</v>
      </c>
      <c r="W832" s="5" t="n">
        <v>0.2</v>
      </c>
      <c r="X832" s="5" t="n">
        <v>1</v>
      </c>
      <c r="Y832" s="5" t="n">
        <v>5.899</v>
      </c>
      <c r="Z832" s="5" t="n">
        <v>0.587</v>
      </c>
      <c r="AA832" s="5" t="n">
        <v>2.113</v>
      </c>
      <c r="AB832" s="5" t="n">
        <v>8.012</v>
      </c>
      <c r="AC832" s="5" t="n">
        <v>0</v>
      </c>
      <c r="AD832" s="5" t="n">
        <v>1</v>
      </c>
      <c r="AE832" s="5" t="n">
        <v>6.679</v>
      </c>
      <c r="AF832" s="5" t="n">
        <v>1.189</v>
      </c>
      <c r="AG832" s="5" t="n">
        <v>1.127</v>
      </c>
      <c r="AH832" s="5" t="n">
        <v>7.807</v>
      </c>
      <c r="AI832" s="5" t="n">
        <v>0</v>
      </c>
      <c r="AJ832" s="5" t="n">
        <v>1</v>
      </c>
      <c r="AK832" s="5" t="n">
        <v>11.364</v>
      </c>
      <c r="AL832" s="5" t="n">
        <v>5.08</v>
      </c>
      <c r="AM832" s="5" t="n">
        <v>-5.279</v>
      </c>
      <c r="AN832" s="5" t="n">
        <v>7.302</v>
      </c>
      <c r="AO832" s="5" t="n">
        <v>0</v>
      </c>
      <c r="AP832" s="5" t="n">
        <v>0</v>
      </c>
      <c r="AQ832" s="5" t="n">
        <v>0.76</v>
      </c>
      <c r="AR832" s="5" t="n">
        <v>0.129</v>
      </c>
      <c r="AS832" s="5" t="n">
        <v>0.391</v>
      </c>
      <c r="AT832" s="5" t="n">
        <v>1.381</v>
      </c>
      <c r="AU832" s="5" t="n">
        <v>0.2</v>
      </c>
      <c r="AV832" s="5" t="n">
        <v>1</v>
      </c>
      <c r="AW832" s="5" t="n">
        <v>0.8110000000000001</v>
      </c>
      <c r="AX832" s="5" t="n">
        <v>0.129</v>
      </c>
      <c r="AY832" s="5" t="n">
        <v>0.348</v>
      </c>
      <c r="AZ832" s="5" t="n">
        <v>1.392</v>
      </c>
      <c r="BA832" s="5" t="n">
        <v>0.2</v>
      </c>
      <c r="BB832" s="5" t="n">
        <v>1</v>
      </c>
      <c r="BC832" s="5" t="n">
        <v>0.535</v>
      </c>
      <c r="BD832" s="5" t="n">
        <v>0.129</v>
      </c>
      <c r="BE832" s="5" t="n">
        <v>0.05</v>
      </c>
      <c r="BF832" s="5" t="n">
        <v>0.701</v>
      </c>
      <c r="BG832" s="5" t="n">
        <v>0.2</v>
      </c>
      <c r="BH832" s="5" t="n">
        <v>1</v>
      </c>
      <c r="BI832" s="5" t="n">
        <v>0.579</v>
      </c>
      <c r="BJ832" s="5" t="n">
        <v>0.129</v>
      </c>
      <c r="BK832" s="5" t="n">
        <v>0.013</v>
      </c>
      <c r="BL832" s="5" t="n">
        <v>0.695</v>
      </c>
      <c r="BM832" s="5" t="n">
        <v>0.2</v>
      </c>
      <c r="BN832" s="5" t="n">
        <v>1</v>
      </c>
      <c r="BO832" s="5" t="n">
        <v>0</v>
      </c>
      <c r="BP832" s="5" t="n">
        <v>-0.007</v>
      </c>
      <c r="BQ832" s="5" t="n">
        <v>0</v>
      </c>
      <c r="BR832" s="5" t="n">
        <v>0</v>
      </c>
      <c r="BS832" s="5" t="n">
        <v>1</v>
      </c>
      <c r="BT832" s="5" t="n">
        <v>0</v>
      </c>
      <c r="BU832" s="5" t="n">
        <v>-0.035</v>
      </c>
      <c r="BV832" s="5" t="n">
        <v>0.065</v>
      </c>
      <c r="BW832" s="5" t="n">
        <v>0</v>
      </c>
      <c r="BX832" s="5" t="n">
        <v>1</v>
      </c>
      <c r="BY832" s="5" t="n">
        <v>13.254</v>
      </c>
      <c r="BZ832" s="5" t="n">
        <v>0</v>
      </c>
      <c r="CA832" s="5" t="n">
        <v>13.254</v>
      </c>
      <c r="CB832" s="5" t="n">
        <v>0</v>
      </c>
      <c r="CC832" s="5" t="n">
        <v>83.248</v>
      </c>
      <c r="CD832" s="5" t="n">
        <v>7.95</v>
      </c>
      <c r="CE832" s="5" t="n">
        <v>2.897</v>
      </c>
      <c r="CF832" s="5" t="n">
        <v>101.135</v>
      </c>
      <c r="CG832" s="5" t="n">
        <v>0.2</v>
      </c>
      <c r="CH832" s="5" t="n">
        <v>1</v>
      </c>
      <c r="CI832" s="5" t="n">
        <v>0</v>
      </c>
      <c r="CJ832" s="5" t="n">
        <v>0</v>
      </c>
      <c r="CK832" s="5" t="n">
        <v>0</v>
      </c>
      <c r="CL832" s="5" t="n">
        <v>0.203</v>
      </c>
      <c r="CM832" s="5" t="n">
        <v>0</v>
      </c>
      <c r="CN832" s="5" t="n">
        <v>0</v>
      </c>
      <c r="CO832" s="5" t="n">
        <v>0</v>
      </c>
      <c r="CP832" s="5" t="n">
        <v>0.719</v>
      </c>
      <c r="CQ832" s="5" t="n">
        <v>1.348</v>
      </c>
      <c r="CR832" s="5" t="n">
        <v>0.786</v>
      </c>
      <c r="CS832" s="5" t="n">
        <v>5.424</v>
      </c>
      <c r="CT832" s="5" t="n">
        <v>3.466</v>
      </c>
      <c r="CU832" s="5" t="n">
        <v>11.622</v>
      </c>
    </row>
    <row r="833">
      <c r="A833" s="5" t="inlineStr">
        <is>
          <t>UKR2024</t>
        </is>
      </c>
      <c r="B833" s="5" t="inlineStr">
        <is>
          <t>UKR</t>
        </is>
      </c>
      <c r="C833" s="5" t="inlineStr">
        <is>
          <t>UKR</t>
        </is>
      </c>
      <c r="D833" s="5" t="inlineStr">
        <is>
          <t>Ukraine</t>
        </is>
      </c>
      <c r="E833" s="5" t="n">
        <v>2024</v>
      </c>
      <c r="F833" s="5" t="n">
        <v>0.2</v>
      </c>
      <c r="G833" s="5" t="n">
        <v>2.696</v>
      </c>
      <c r="H833" s="5" t="n">
        <v>0.848</v>
      </c>
      <c r="I833" s="5" t="n">
        <v>0.06900000000000001</v>
      </c>
      <c r="J833" s="5" t="n">
        <v>2.765</v>
      </c>
      <c r="K833" s="5" t="n">
        <v>0</v>
      </c>
      <c r="L833" s="5" t="n">
        <v>1</v>
      </c>
      <c r="M833" s="5" t="n">
        <v>4.427</v>
      </c>
      <c r="N833" s="5" t="n">
        <v>2.544</v>
      </c>
      <c r="O833" s="5" t="n">
        <v>0.07000000000000001</v>
      </c>
      <c r="P833" s="5" t="n">
        <v>4.497</v>
      </c>
      <c r="Q833" s="5" t="n">
        <v>0</v>
      </c>
      <c r="R833" s="5" t="n">
        <v>1</v>
      </c>
      <c r="S833" s="5" t="n">
        <v>6.936</v>
      </c>
      <c r="T833" s="5" t="n">
        <v>5.087</v>
      </c>
      <c r="U833" s="5" t="n">
        <v>-0.165</v>
      </c>
      <c r="V833" s="5" t="n">
        <v>7.909</v>
      </c>
      <c r="W833" s="5" t="n">
        <v>0.2</v>
      </c>
      <c r="X833" s="5" t="n">
        <v>1</v>
      </c>
      <c r="Y833" s="5" t="n">
        <v>6.073</v>
      </c>
      <c r="Z833" s="5" t="n">
        <v>0.605</v>
      </c>
      <c r="AA833" s="5" t="n">
        <v>2.175</v>
      </c>
      <c r="AB833" s="5" t="n">
        <v>8.247999999999999</v>
      </c>
      <c r="AC833" s="5" t="n">
        <v>0</v>
      </c>
      <c r="AD833" s="5" t="n">
        <v>1</v>
      </c>
      <c r="AE833" s="5" t="n">
        <v>6.877</v>
      </c>
      <c r="AF833" s="5" t="n">
        <v>1.224</v>
      </c>
      <c r="AG833" s="5" t="n">
        <v>0.39</v>
      </c>
      <c r="AH833" s="5" t="n">
        <v>7.267</v>
      </c>
      <c r="AI833" s="5" t="n">
        <v>0</v>
      </c>
      <c r="AJ833" s="5" t="n">
        <v>1</v>
      </c>
      <c r="AK833" s="5" t="n">
        <v>11.699</v>
      </c>
      <c r="AL833" s="5" t="n">
        <v>5.23</v>
      </c>
      <c r="AM833" s="5" t="n">
        <v>-5.694</v>
      </c>
      <c r="AN833" s="5" t="n">
        <v>7.206</v>
      </c>
      <c r="AO833" s="5" t="n">
        <v>0</v>
      </c>
      <c r="AP833" s="5" t="n">
        <v>0</v>
      </c>
      <c r="AQ833" s="5" t="n">
        <v>0.724</v>
      </c>
      <c r="AR833" s="5" t="n">
        <v>0.132</v>
      </c>
      <c r="AS833" s="5" t="n">
        <v>0.465</v>
      </c>
      <c r="AT833" s="5" t="n">
        <v>1.427</v>
      </c>
      <c r="AU833" s="5" t="n">
        <v>0.2</v>
      </c>
      <c r="AV833" s="5" t="n">
        <v>1</v>
      </c>
      <c r="AW833" s="5" t="n">
        <v>0.75</v>
      </c>
      <c r="AX833" s="5" t="n">
        <v>0.132</v>
      </c>
      <c r="AY833" s="5" t="n">
        <v>0.4</v>
      </c>
      <c r="AZ833" s="5" t="n">
        <v>1.38</v>
      </c>
      <c r="BA833" s="5" t="n">
        <v>0.2</v>
      </c>
      <c r="BB833" s="5" t="n">
        <v>1</v>
      </c>
      <c r="BC833" s="5" t="n">
        <v>0.513</v>
      </c>
      <c r="BD833" s="5" t="n">
        <v>0.132</v>
      </c>
      <c r="BE833" s="5" t="n">
        <v>0.12</v>
      </c>
      <c r="BF833" s="5" t="n">
        <v>0.76</v>
      </c>
      <c r="BG833" s="5" t="n">
        <v>0.2</v>
      </c>
      <c r="BH833" s="5" t="n">
        <v>1</v>
      </c>
      <c r="BI833" s="5" t="n">
        <v>0.591</v>
      </c>
      <c r="BJ833" s="5" t="n">
        <v>0.132</v>
      </c>
      <c r="BK833" s="5" t="n">
        <v>0.016</v>
      </c>
      <c r="BL833" s="5" t="n">
        <v>0.71</v>
      </c>
      <c r="BM833" s="5" t="n">
        <v>0.2</v>
      </c>
      <c r="BN833" s="5" t="n">
        <v>1</v>
      </c>
      <c r="BO833" s="5" t="n">
        <v>0</v>
      </c>
      <c r="BP833" s="5" t="n">
        <v>-0.008</v>
      </c>
      <c r="BQ833" s="5" t="n">
        <v>0</v>
      </c>
      <c r="BR833" s="5" t="n">
        <v>0</v>
      </c>
      <c r="BS833" s="5" t="n">
        <v>1</v>
      </c>
      <c r="BT833" s="5" t="n">
        <v>0</v>
      </c>
      <c r="BU833" s="5" t="n">
        <v>-0.051</v>
      </c>
      <c r="BV833" s="5" t="n">
        <v>0.089</v>
      </c>
      <c r="BW833" s="5" t="n">
        <v>0</v>
      </c>
      <c r="BX833" s="5" t="n">
        <v>1</v>
      </c>
      <c r="BY833" s="5" t="n">
        <v>13.646</v>
      </c>
      <c r="BZ833" s="5" t="n">
        <v>0</v>
      </c>
      <c r="CA833" s="5" t="n">
        <v>13.646</v>
      </c>
      <c r="CB833" s="5" t="n">
        <v>0</v>
      </c>
      <c r="CC833" s="5" t="n">
        <v>82.58799999999999</v>
      </c>
      <c r="CD833" s="5" t="n">
        <v>7.95</v>
      </c>
      <c r="CE833" s="5" t="n">
        <v>3.29</v>
      </c>
      <c r="CF833" s="5" t="n">
        <v>100.32</v>
      </c>
      <c r="CG833" s="5" t="n">
        <v>0.2</v>
      </c>
      <c r="CH833" s="5" t="n">
        <v>1</v>
      </c>
      <c r="CI833" s="5" t="n">
        <v>0</v>
      </c>
      <c r="CJ833" s="5" t="n">
        <v>0</v>
      </c>
      <c r="CK833" s="5" t="n">
        <v>0</v>
      </c>
      <c r="CL833" s="5" t="n">
        <v>0.209</v>
      </c>
      <c r="CM833" s="5" t="n">
        <v>0</v>
      </c>
      <c r="CN833" s="5" t="n">
        <v>0</v>
      </c>
      <c r="CO833" s="5" t="n">
        <v>0</v>
      </c>
      <c r="CP833" s="5" t="n">
        <v>0.719</v>
      </c>
      <c r="CQ833" s="5" t="n">
        <v>1.387</v>
      </c>
      <c r="CR833" s="5" t="n">
        <v>0.786</v>
      </c>
      <c r="CS833" s="5" t="n">
        <v>5.584</v>
      </c>
      <c r="CT833" s="5" t="n">
        <v>3.027</v>
      </c>
      <c r="CU833" s="5" t="n">
        <v>10.168</v>
      </c>
    </row>
    <row r="834">
      <c r="A834" s="5" t="inlineStr">
        <is>
          <t>ARE2021</t>
        </is>
      </c>
      <c r="B834" s="5" t="inlineStr">
        <is>
          <t>ARE</t>
        </is>
      </c>
      <c r="C834" s="5" t="inlineStr">
        <is>
          <t>ARE</t>
        </is>
      </c>
      <c r="D834" s="5" t="inlineStr">
        <is>
          <t>United Arab Emirates</t>
        </is>
      </c>
      <c r="E834" s="5" t="n">
        <v>2021</v>
      </c>
      <c r="F834" s="5" t="n">
        <v>0.05</v>
      </c>
      <c r="G834" s="5" t="n">
        <v>5.897</v>
      </c>
      <c r="H834" s="5" t="n">
        <v>1.143</v>
      </c>
      <c r="I834" s="5" t="n">
        <v>0.238</v>
      </c>
      <c r="J834" s="5" t="n">
        <v>6.134</v>
      </c>
      <c r="K834" s="5" t="n">
        <v>0</v>
      </c>
      <c r="L834" s="5" t="n">
        <v>1</v>
      </c>
      <c r="M834" s="5" t="n">
        <v>7.964</v>
      </c>
      <c r="N834" s="5" t="n">
        <v>3.43</v>
      </c>
      <c r="O834" s="5" t="n">
        <v>0.227</v>
      </c>
      <c r="P834" s="5" t="n">
        <v>8.191000000000001</v>
      </c>
      <c r="Q834" s="5" t="n">
        <v>0</v>
      </c>
      <c r="R834" s="5" t="n">
        <v>1</v>
      </c>
      <c r="S834" s="5" t="n">
        <v>11.613</v>
      </c>
      <c r="T834" s="5" t="n">
        <v>6.86</v>
      </c>
      <c r="U834" s="5" t="n">
        <v>0.238</v>
      </c>
      <c r="V834" s="5" t="n">
        <v>12.444</v>
      </c>
      <c r="W834" s="5" t="n">
        <v>0.05</v>
      </c>
      <c r="X834" s="5" t="n">
        <v>1</v>
      </c>
      <c r="Y834" s="5" t="n">
        <v>6.345</v>
      </c>
      <c r="Z834" s="5" t="n">
        <v>0.718</v>
      </c>
      <c r="AA834" s="5" t="n">
        <v>-2.843</v>
      </c>
      <c r="AB834" s="5" t="n">
        <v>3.501</v>
      </c>
      <c r="AC834" s="5" t="n">
        <v>0</v>
      </c>
      <c r="AD834" s="5" t="n">
        <v>0</v>
      </c>
      <c r="AE834" s="5" t="n">
        <v>7.088</v>
      </c>
      <c r="AF834" s="5" t="n">
        <v>1.412</v>
      </c>
      <c r="AG834" s="5" t="n">
        <v>-4.125</v>
      </c>
      <c r="AH834" s="5" t="n">
        <v>2.963</v>
      </c>
      <c r="AI834" s="5" t="n">
        <v>0</v>
      </c>
      <c r="AJ834" s="5" t="n">
        <v>0</v>
      </c>
      <c r="AK834" s="5" t="n">
        <v>11.55</v>
      </c>
      <c r="AL834" s="5" t="n">
        <v>5.538</v>
      </c>
      <c r="AM834" s="5" t="n">
        <v>-4.43</v>
      </c>
      <c r="AN834" s="5" t="n">
        <v>7.12</v>
      </c>
      <c r="AO834" s="5" t="n">
        <v>0</v>
      </c>
      <c r="AP834" s="5" t="n">
        <v>0</v>
      </c>
      <c r="AQ834" s="5" t="n">
        <v>0.621</v>
      </c>
      <c r="AR834" s="5" t="n">
        <v>0.114</v>
      </c>
      <c r="AS834" s="5" t="n">
        <v>-0.029</v>
      </c>
      <c r="AT834" s="5" t="n">
        <v>0.621</v>
      </c>
      <c r="AU834" s="5" t="n">
        <v>0.05</v>
      </c>
      <c r="AV834" s="5" t="n">
        <v>1</v>
      </c>
      <c r="AW834" s="5" t="n">
        <v>0.593</v>
      </c>
      <c r="AX834" s="5" t="n">
        <v>0.114</v>
      </c>
      <c r="AY834" s="5" t="n">
        <v>0.018</v>
      </c>
      <c r="AZ834" s="5" t="n">
        <v>0.642</v>
      </c>
      <c r="BA834" s="5" t="n">
        <v>0.05</v>
      </c>
      <c r="BB834" s="5" t="n">
        <v>1</v>
      </c>
      <c r="BC834" s="5" t="n">
        <v>0.44</v>
      </c>
      <c r="BD834" s="5" t="n">
        <v>0.114</v>
      </c>
      <c r="BE834" s="5" t="n">
        <v>0</v>
      </c>
      <c r="BF834" s="5" t="n">
        <v>0.462</v>
      </c>
      <c r="BG834" s="5" t="n">
        <v>0.05</v>
      </c>
      <c r="BH834" s="5" t="n">
        <v>1</v>
      </c>
      <c r="BI834" s="5" t="n">
        <v>0.5600000000000001</v>
      </c>
      <c r="BJ834" s="5" t="n">
        <v>0.114</v>
      </c>
      <c r="BK834" s="5" t="n">
        <v>0</v>
      </c>
      <c r="BL834" s="5" t="n">
        <v>0.588</v>
      </c>
      <c r="BM834" s="5" t="n">
        <v>0.05</v>
      </c>
      <c r="BN834" s="5" t="n">
        <v>1</v>
      </c>
      <c r="BO834" s="5" t="n">
        <v>0</v>
      </c>
      <c r="BP834" s="5" t="n">
        <v>-0.017</v>
      </c>
      <c r="BQ834" s="5" t="n">
        <v>0.063</v>
      </c>
      <c r="BR834" s="5" t="n">
        <v>0</v>
      </c>
      <c r="BS834" s="5" t="n">
        <v>0.333</v>
      </c>
      <c r="BT834" s="5" t="n">
        <v>0</v>
      </c>
      <c r="BU834" s="5" t="n">
        <v>-0.017</v>
      </c>
      <c r="BV834" s="5" t="n">
        <v>0.063</v>
      </c>
      <c r="BW834" s="5" t="n">
        <v>0</v>
      </c>
      <c r="BX834" s="5" t="n">
        <v>0.167</v>
      </c>
      <c r="BY834" s="5" t="n">
        <v>11.787</v>
      </c>
      <c r="BZ834" s="5" t="n">
        <v>0</v>
      </c>
      <c r="CA834" s="5" t="n">
        <v>11.787</v>
      </c>
      <c r="CB834" s="5" t="n">
        <v>0</v>
      </c>
      <c r="CC834" s="5" t="n">
        <v>81.69499999999999</v>
      </c>
      <c r="CD834" s="5" t="n">
        <v>7.95</v>
      </c>
      <c r="CE834" s="5" t="n">
        <v>0</v>
      </c>
      <c r="CF834" s="5" t="n">
        <v>85.78</v>
      </c>
      <c r="CG834" s="5" t="n">
        <v>0.05</v>
      </c>
      <c r="CH834" s="5" t="n">
        <v>1</v>
      </c>
      <c r="CI834" s="5" t="n">
        <v>0</v>
      </c>
      <c r="CJ834" s="5" t="n">
        <v>0</v>
      </c>
      <c r="CK834" s="5" t="n">
        <v>0</v>
      </c>
      <c r="CL834" s="5" t="n">
        <v>0</v>
      </c>
      <c r="CM834" s="5" t="n">
        <v>0</v>
      </c>
      <c r="CN834" s="5" t="n">
        <v>0</v>
      </c>
      <c r="CO834" s="5" t="n">
        <v>0</v>
      </c>
      <c r="CP834" s="5" t="n">
        <v>0</v>
      </c>
      <c r="CQ834" s="5" t="n">
        <v>1.198</v>
      </c>
      <c r="CR834" s="5" t="n">
        <v>0.699</v>
      </c>
      <c r="CS834" s="5" t="n">
        <v>3.639</v>
      </c>
      <c r="CT834" s="5" t="n">
        <v>4.753</v>
      </c>
      <c r="CU834" s="5" t="n">
        <v>14.162</v>
      </c>
    </row>
    <row r="835">
      <c r="A835" s="5" t="inlineStr">
        <is>
          <t>ARE2022</t>
        </is>
      </c>
      <c r="B835" s="5" t="inlineStr">
        <is>
          <t>ARE</t>
        </is>
      </c>
      <c r="C835" s="5" t="inlineStr">
        <is>
          <t>ARE</t>
        </is>
      </c>
      <c r="D835" s="5" t="inlineStr">
        <is>
          <t>United Arab Emirates</t>
        </is>
      </c>
      <c r="E835" s="5" t="n">
        <v>2022</v>
      </c>
      <c r="F835" s="5" t="n">
        <v>0.05</v>
      </c>
      <c r="G835" s="5" t="n">
        <v>11.72</v>
      </c>
      <c r="H835" s="5" t="n">
        <v>1.235</v>
      </c>
      <c r="I835" s="5" t="n">
        <v>0.5659999999999999</v>
      </c>
      <c r="J835" s="5" t="n">
        <v>12.286</v>
      </c>
      <c r="K835" s="5" t="n">
        <v>0</v>
      </c>
      <c r="L835" s="5" t="n">
        <v>1</v>
      </c>
      <c r="M835" s="5" t="n">
        <v>9.782999999999999</v>
      </c>
      <c r="N835" s="5" t="n">
        <v>3.704</v>
      </c>
      <c r="O835" s="5" t="n">
        <v>0.328</v>
      </c>
      <c r="P835" s="5" t="n">
        <v>10.111</v>
      </c>
      <c r="Q835" s="5" t="n">
        <v>0</v>
      </c>
      <c r="R835" s="5" t="n">
        <v>1</v>
      </c>
      <c r="S835" s="5" t="n">
        <v>17.893</v>
      </c>
      <c r="T835" s="5" t="n">
        <v>7.408</v>
      </c>
      <c r="U835" s="5" t="n">
        <v>0.634</v>
      </c>
      <c r="V835" s="5" t="n">
        <v>19.382</v>
      </c>
      <c r="W835" s="5" t="n">
        <v>0.05</v>
      </c>
      <c r="X835" s="5" t="n">
        <v>1</v>
      </c>
      <c r="Y835" s="5" t="n">
        <v>6.025</v>
      </c>
      <c r="Z835" s="5" t="n">
        <v>0.6820000000000001</v>
      </c>
      <c r="AA835" s="5" t="n">
        <v>-3.071</v>
      </c>
      <c r="AB835" s="5" t="n">
        <v>2.955</v>
      </c>
      <c r="AC835" s="5" t="n">
        <v>0</v>
      </c>
      <c r="AD835" s="5" t="n">
        <v>0</v>
      </c>
      <c r="AE835" s="5" t="n">
        <v>6.824</v>
      </c>
      <c r="AF835" s="5" t="n">
        <v>1.36</v>
      </c>
      <c r="AG835" s="5" t="n">
        <v>-4.455</v>
      </c>
      <c r="AH835" s="5" t="n">
        <v>2.37</v>
      </c>
      <c r="AI835" s="5" t="n">
        <v>0</v>
      </c>
      <c r="AJ835" s="5" t="n">
        <v>0</v>
      </c>
      <c r="AK835" s="5" t="n">
        <v>11.618</v>
      </c>
      <c r="AL835" s="5" t="n">
        <v>5.571</v>
      </c>
      <c r="AM835" s="5" t="n">
        <v>-4.575</v>
      </c>
      <c r="AN835" s="5" t="n">
        <v>7.043</v>
      </c>
      <c r="AO835" s="5" t="n">
        <v>0</v>
      </c>
      <c r="AP835" s="5" t="n">
        <v>0</v>
      </c>
      <c r="AQ835" s="5" t="n">
        <v>0.847</v>
      </c>
      <c r="AR835" s="5" t="n">
        <v>0.123</v>
      </c>
      <c r="AS835" s="5" t="n">
        <v>0.037</v>
      </c>
      <c r="AT835" s="5" t="n">
        <v>0.927</v>
      </c>
      <c r="AU835" s="5" t="n">
        <v>0.05</v>
      </c>
      <c r="AV835" s="5" t="n">
        <v>1</v>
      </c>
      <c r="AW835" s="5" t="n">
        <v>0.947</v>
      </c>
      <c r="AX835" s="5" t="n">
        <v>0.123</v>
      </c>
      <c r="AY835" s="5" t="n">
        <v>0.031</v>
      </c>
      <c r="AZ835" s="5" t="n">
        <v>1.027</v>
      </c>
      <c r="BA835" s="5" t="n">
        <v>0.05</v>
      </c>
      <c r="BB835" s="5" t="n">
        <v>1</v>
      </c>
      <c r="BC835" s="5" t="n">
        <v>0.589</v>
      </c>
      <c r="BD835" s="5" t="n">
        <v>0.123</v>
      </c>
      <c r="BE835" s="5" t="n">
        <v>0.002</v>
      </c>
      <c r="BF835" s="5" t="n">
        <v>0.618</v>
      </c>
      <c r="BG835" s="5" t="n">
        <v>0.05</v>
      </c>
      <c r="BH835" s="5" t="n">
        <v>1</v>
      </c>
      <c r="BI835" s="5" t="n">
        <v>0.6889999999999999</v>
      </c>
      <c r="BJ835" s="5" t="n">
        <v>0.123</v>
      </c>
      <c r="BK835" s="5" t="n">
        <v>0.003</v>
      </c>
      <c r="BL835" s="5" t="n">
        <v>0.723</v>
      </c>
      <c r="BM835" s="5" t="n">
        <v>0.05</v>
      </c>
      <c r="BN835" s="5" t="n">
        <v>1</v>
      </c>
      <c r="BO835" s="5" t="n">
        <v>0</v>
      </c>
      <c r="BP835" s="5" t="n">
        <v>-0.017</v>
      </c>
      <c r="BQ835" s="5" t="n">
        <v>0.063</v>
      </c>
      <c r="BR835" s="5" t="n">
        <v>0</v>
      </c>
      <c r="BS835" s="5" t="n">
        <v>0.333</v>
      </c>
      <c r="BT835" s="5" t="n">
        <v>0</v>
      </c>
      <c r="BU835" s="5" t="n">
        <v>-0.017</v>
      </c>
      <c r="BV835" s="5" t="n">
        <v>0.063</v>
      </c>
      <c r="BW835" s="5" t="n">
        <v>0</v>
      </c>
      <c r="BX835" s="5" t="n">
        <v>0.167</v>
      </c>
      <c r="BY835" s="5" t="n">
        <v>12.729</v>
      </c>
      <c r="BZ835" s="5" t="n">
        <v>0</v>
      </c>
      <c r="CA835" s="5" t="n">
        <v>12.729</v>
      </c>
      <c r="CB835" s="5" t="n">
        <v>0</v>
      </c>
      <c r="CC835" s="5" t="n">
        <v>102.477</v>
      </c>
      <c r="CD835" s="5" t="n">
        <v>7.95</v>
      </c>
      <c r="CE835" s="5" t="n">
        <v>0.379</v>
      </c>
      <c r="CF835" s="5" t="n">
        <v>107.6</v>
      </c>
      <c r="CG835" s="5" t="n">
        <v>0.05</v>
      </c>
      <c r="CH835" s="5" t="n">
        <v>1</v>
      </c>
      <c r="CI835" s="5" t="n">
        <v>0</v>
      </c>
      <c r="CJ835" s="5" t="n">
        <v>0</v>
      </c>
      <c r="CK835" s="5" t="n">
        <v>0</v>
      </c>
      <c r="CL835" s="5" t="n">
        <v>0</v>
      </c>
      <c r="CM835" s="5" t="n">
        <v>0</v>
      </c>
      <c r="CN835" s="5" t="n">
        <v>0</v>
      </c>
      <c r="CO835" s="5" t="n">
        <v>0</v>
      </c>
      <c r="CP835" s="5" t="n">
        <v>0</v>
      </c>
      <c r="CQ835" s="5" t="n">
        <v>1.294</v>
      </c>
      <c r="CR835" s="5" t="n">
        <v>0.706</v>
      </c>
      <c r="CS835" s="5" t="n">
        <v>3.93</v>
      </c>
      <c r="CT835" s="5" t="n">
        <v>10.485</v>
      </c>
      <c r="CU835" s="5" t="n">
        <v>30.326</v>
      </c>
    </row>
    <row r="836">
      <c r="A836" s="5" t="inlineStr">
        <is>
          <t>ARE2023</t>
        </is>
      </c>
      <c r="B836" s="5" t="inlineStr">
        <is>
          <t>ARE</t>
        </is>
      </c>
      <c r="C836" s="5" t="inlineStr">
        <is>
          <t>ARE</t>
        </is>
      </c>
      <c r="D836" s="5" t="inlineStr">
        <is>
          <t>United Arab Emirates</t>
        </is>
      </c>
      <c r="E836" s="5" t="n">
        <v>2023</v>
      </c>
      <c r="F836" s="5" t="n">
        <v>0.05</v>
      </c>
      <c r="G836" s="5" t="n">
        <v>6.147</v>
      </c>
      <c r="H836" s="5" t="n">
        <v>1.286</v>
      </c>
      <c r="I836" s="5" t="n">
        <v>0.273</v>
      </c>
      <c r="J836" s="5" t="n">
        <v>6.42</v>
      </c>
      <c r="K836" s="5" t="n">
        <v>0</v>
      </c>
      <c r="L836" s="5" t="n">
        <v>1</v>
      </c>
      <c r="M836" s="5" t="n">
        <v>7.886</v>
      </c>
      <c r="N836" s="5" t="n">
        <v>3.857</v>
      </c>
      <c r="O836" s="5" t="n">
        <v>0.227</v>
      </c>
      <c r="P836" s="5" t="n">
        <v>8.113</v>
      </c>
      <c r="Q836" s="5" t="n">
        <v>0</v>
      </c>
      <c r="R836" s="5" t="n">
        <v>1</v>
      </c>
      <c r="S836" s="5" t="n">
        <v>12.575</v>
      </c>
      <c r="T836" s="5" t="n">
        <v>7.714</v>
      </c>
      <c r="U836" s="5" t="n">
        <v>0.344</v>
      </c>
      <c r="V836" s="5" t="n">
        <v>13.491</v>
      </c>
      <c r="W836" s="5" t="n">
        <v>0.05</v>
      </c>
      <c r="X836" s="5" t="n">
        <v>1</v>
      </c>
      <c r="Y836" s="5" t="n">
        <v>6.143</v>
      </c>
      <c r="Z836" s="5" t="n">
        <v>0.695</v>
      </c>
      <c r="AA836" s="5" t="n">
        <v>-2.785</v>
      </c>
      <c r="AB836" s="5" t="n">
        <v>3.358</v>
      </c>
      <c r="AC836" s="5" t="n">
        <v>0</v>
      </c>
      <c r="AD836" s="5" t="n">
        <v>0</v>
      </c>
      <c r="AE836" s="5" t="n">
        <v>6.975</v>
      </c>
      <c r="AF836" s="5" t="n">
        <v>1.39</v>
      </c>
      <c r="AG836" s="5" t="n">
        <v>-4.226</v>
      </c>
      <c r="AH836" s="5" t="n">
        <v>2.749</v>
      </c>
      <c r="AI836" s="5" t="n">
        <v>0</v>
      </c>
      <c r="AJ836" s="5" t="n">
        <v>0</v>
      </c>
      <c r="AK836" s="5" t="n">
        <v>11.962</v>
      </c>
      <c r="AL836" s="5" t="n">
        <v>5.736</v>
      </c>
      <c r="AM836" s="5" t="n">
        <v>-5.097</v>
      </c>
      <c r="AN836" s="5" t="n">
        <v>6.865</v>
      </c>
      <c r="AO836" s="5" t="n">
        <v>0</v>
      </c>
      <c r="AP836" s="5" t="n">
        <v>0</v>
      </c>
      <c r="AQ836" s="5" t="n">
        <v>0.749</v>
      </c>
      <c r="AR836" s="5" t="n">
        <v>0.129</v>
      </c>
      <c r="AS836" s="5" t="n">
        <v>0.022</v>
      </c>
      <c r="AT836" s="5" t="n">
        <v>0.8090000000000001</v>
      </c>
      <c r="AU836" s="5" t="n">
        <v>0.05</v>
      </c>
      <c r="AV836" s="5" t="n">
        <v>1</v>
      </c>
      <c r="AW836" s="5" t="n">
        <v>0.783</v>
      </c>
      <c r="AX836" s="5" t="n">
        <v>0.129</v>
      </c>
      <c r="AY836" s="5" t="n">
        <v>0.031</v>
      </c>
      <c r="AZ836" s="5" t="n">
        <v>0.854</v>
      </c>
      <c r="BA836" s="5" t="n">
        <v>0.05</v>
      </c>
      <c r="BB836" s="5" t="n">
        <v>1</v>
      </c>
      <c r="BC836" s="5" t="n">
        <v>0.527</v>
      </c>
      <c r="BD836" s="5" t="n">
        <v>0.129</v>
      </c>
      <c r="BE836" s="5" t="n">
        <v>0.003</v>
      </c>
      <c r="BF836" s="5" t="n">
        <v>0.554</v>
      </c>
      <c r="BG836" s="5" t="n">
        <v>0.05</v>
      </c>
      <c r="BH836" s="5" t="n">
        <v>1</v>
      </c>
      <c r="BI836" s="5" t="n">
        <v>0.64</v>
      </c>
      <c r="BJ836" s="5" t="n">
        <v>0.129</v>
      </c>
      <c r="BK836" s="5" t="n">
        <v>0.004</v>
      </c>
      <c r="BL836" s="5" t="n">
        <v>0.672</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13.254</v>
      </c>
      <c r="BZ836" s="5" t="n">
        <v>0</v>
      </c>
      <c r="CA836" s="5" t="n">
        <v>13.254</v>
      </c>
      <c r="CB836" s="5" t="n">
        <v>0</v>
      </c>
      <c r="CC836" s="5" t="n">
        <v>87.07899999999999</v>
      </c>
      <c r="CD836" s="5" t="n">
        <v>7.95</v>
      </c>
      <c r="CE836" s="5" t="n">
        <v>0.482</v>
      </c>
      <c r="CF836" s="5" t="n">
        <v>91.43300000000001</v>
      </c>
      <c r="CG836" s="5" t="n">
        <v>0.05</v>
      </c>
      <c r="CH836" s="5" t="n">
        <v>1</v>
      </c>
      <c r="CI836" s="5" t="n">
        <v>0</v>
      </c>
      <c r="CJ836" s="5" t="n">
        <v>0</v>
      </c>
      <c r="CK836" s="5" t="n">
        <v>0</v>
      </c>
      <c r="CL836" s="5" t="n">
        <v>0</v>
      </c>
      <c r="CM836" s="5" t="n">
        <v>0</v>
      </c>
      <c r="CN836" s="5" t="n">
        <v>0</v>
      </c>
      <c r="CO836" s="5" t="n">
        <v>0</v>
      </c>
      <c r="CP836" s="5" t="n">
        <v>0</v>
      </c>
      <c r="CQ836" s="5" t="n">
        <v>1.348</v>
      </c>
      <c r="CR836" s="5" t="n">
        <v>0.707</v>
      </c>
      <c r="CS836" s="5" t="n">
        <v>4.093</v>
      </c>
      <c r="CT836" s="5" t="n">
        <v>4.861</v>
      </c>
      <c r="CU836" s="5" t="n">
        <v>10.622</v>
      </c>
    </row>
    <row r="837">
      <c r="A837" s="5" t="inlineStr">
        <is>
          <t>ARE2024</t>
        </is>
      </c>
      <c r="B837" s="5" t="inlineStr">
        <is>
          <t>ARE</t>
        </is>
      </c>
      <c r="C837" s="5" t="inlineStr">
        <is>
          <t>ARE</t>
        </is>
      </c>
      <c r="D837" s="5" t="inlineStr">
        <is>
          <t>United Arab Emirates</t>
        </is>
      </c>
      <c r="E837" s="5" t="n">
        <v>2024</v>
      </c>
      <c r="F837" s="5" t="n">
        <v>0.05</v>
      </c>
      <c r="G837" s="5" t="n">
        <v>5.575</v>
      </c>
      <c r="H837" s="5" t="n">
        <v>1.324</v>
      </c>
      <c r="I837" s="5" t="n">
        <v>0.213</v>
      </c>
      <c r="J837" s="5" t="n">
        <v>5.787</v>
      </c>
      <c r="K837" s="5" t="n">
        <v>0</v>
      </c>
      <c r="L837" s="5" t="n">
        <v>1</v>
      </c>
      <c r="M837" s="5" t="n">
        <v>7.124</v>
      </c>
      <c r="N837" s="5" t="n">
        <v>3.971</v>
      </c>
      <c r="O837" s="5" t="n">
        <v>0.158</v>
      </c>
      <c r="P837" s="5" t="n">
        <v>7.281</v>
      </c>
      <c r="Q837" s="5" t="n">
        <v>0</v>
      </c>
      <c r="R837" s="5" t="n">
        <v>1</v>
      </c>
      <c r="S837" s="5" t="n">
        <v>12.193</v>
      </c>
      <c r="T837" s="5" t="n">
        <v>7.942</v>
      </c>
      <c r="U837" s="5" t="n">
        <v>0.297</v>
      </c>
      <c r="V837" s="5" t="n">
        <v>13.026</v>
      </c>
      <c r="W837" s="5" t="n">
        <v>0.05</v>
      </c>
      <c r="X837" s="5" t="n">
        <v>1</v>
      </c>
      <c r="Y837" s="5" t="n">
        <v>5.975</v>
      </c>
      <c r="Z837" s="5" t="n">
        <v>0.676</v>
      </c>
      <c r="AA837" s="5" t="n">
        <v>-2.868</v>
      </c>
      <c r="AB837" s="5" t="n">
        <v>3.108</v>
      </c>
      <c r="AC837" s="5" t="n">
        <v>0</v>
      </c>
      <c r="AD837" s="5" t="n">
        <v>0</v>
      </c>
      <c r="AE837" s="5" t="n">
        <v>6.831</v>
      </c>
      <c r="AF837" s="5" t="n">
        <v>1.361</v>
      </c>
      <c r="AG837" s="5" t="n">
        <v>-4.291</v>
      </c>
      <c r="AH837" s="5" t="n">
        <v>2.54</v>
      </c>
      <c r="AI837" s="5" t="n">
        <v>0</v>
      </c>
      <c r="AJ837" s="5" t="n">
        <v>0</v>
      </c>
      <c r="AK837" s="5" t="n">
        <v>11.966</v>
      </c>
      <c r="AL837" s="5" t="n">
        <v>5.738</v>
      </c>
      <c r="AM837" s="5" t="n">
        <v>-4.904</v>
      </c>
      <c r="AN837" s="5" t="n">
        <v>7.062</v>
      </c>
      <c r="AO837" s="5" t="n">
        <v>0</v>
      </c>
      <c r="AP837" s="5" t="n">
        <v>0</v>
      </c>
      <c r="AQ837" s="5" t="n">
        <v>0.72</v>
      </c>
      <c r="AR837" s="5" t="n">
        <v>0.132</v>
      </c>
      <c r="AS837" s="5" t="n">
        <v>0.013</v>
      </c>
      <c r="AT837" s="5" t="n">
        <v>0.77</v>
      </c>
      <c r="AU837" s="5" t="n">
        <v>0.05</v>
      </c>
      <c r="AV837" s="5" t="n">
        <v>1</v>
      </c>
      <c r="AW837" s="5" t="n">
        <v>0.734</v>
      </c>
      <c r="AX837" s="5" t="n">
        <v>0.132</v>
      </c>
      <c r="AY837" s="5" t="n">
        <v>0.017</v>
      </c>
      <c r="AZ837" s="5" t="n">
        <v>0.788</v>
      </c>
      <c r="BA837" s="5" t="n">
        <v>0.05</v>
      </c>
      <c r="BB837" s="5" t="n">
        <v>1</v>
      </c>
      <c r="BC837" s="5" t="n">
        <v>0.51</v>
      </c>
      <c r="BD837" s="5" t="n">
        <v>0.132</v>
      </c>
      <c r="BE837" s="5" t="n">
        <v>0.003</v>
      </c>
      <c r="BF837" s="5" t="n">
        <v>0.536</v>
      </c>
      <c r="BG837" s="5" t="n">
        <v>0.05</v>
      </c>
      <c r="BH837" s="5" t="n">
        <v>1</v>
      </c>
      <c r="BI837" s="5" t="n">
        <v>0.652</v>
      </c>
      <c r="BJ837" s="5" t="n">
        <v>0.132</v>
      </c>
      <c r="BK837" s="5" t="n">
        <v>0.004</v>
      </c>
      <c r="BL837" s="5" t="n">
        <v>0.6850000000000001</v>
      </c>
      <c r="BM837" s="5" t="n">
        <v>0.05</v>
      </c>
      <c r="BN837" s="5" t="n">
        <v>1</v>
      </c>
      <c r="BO837" s="5" t="n">
        <v>0</v>
      </c>
      <c r="BP837" s="5" t="n">
        <v>-0.018</v>
      </c>
      <c r="BQ837" s="5" t="n">
        <v>0.07099999999999999</v>
      </c>
      <c r="BR837" s="5" t="n">
        <v>0</v>
      </c>
      <c r="BS837" s="5" t="n">
        <v>0.333</v>
      </c>
      <c r="BT837" s="5" t="n">
        <v>0</v>
      </c>
      <c r="BU837" s="5" t="n">
        <v>-0.018</v>
      </c>
      <c r="BV837" s="5" t="n">
        <v>0.062</v>
      </c>
      <c r="BW837" s="5" t="n">
        <v>0</v>
      </c>
      <c r="BX837" s="5" t="n">
        <v>0.167</v>
      </c>
      <c r="BY837" s="5" t="n">
        <v>13.646</v>
      </c>
      <c r="BZ837" s="5" t="n">
        <v>0</v>
      </c>
      <c r="CA837" s="5" t="n">
        <v>13.646</v>
      </c>
      <c r="CB837" s="5" t="n">
        <v>0</v>
      </c>
      <c r="CC837" s="5" t="n">
        <v>86.38500000000001</v>
      </c>
      <c r="CD837" s="5" t="n">
        <v>7.95</v>
      </c>
      <c r="CE837" s="5" t="n">
        <v>0.588</v>
      </c>
      <c r="CF837" s="5" t="n">
        <v>90.705</v>
      </c>
      <c r="CG837" s="5" t="n">
        <v>0.05</v>
      </c>
      <c r="CH837" s="5" t="n">
        <v>1</v>
      </c>
      <c r="CI837" s="5" t="n">
        <v>0</v>
      </c>
      <c r="CJ837" s="5" t="n">
        <v>0</v>
      </c>
      <c r="CK837" s="5" t="n">
        <v>0</v>
      </c>
      <c r="CL837" s="5" t="n">
        <v>0</v>
      </c>
      <c r="CM837" s="5" t="n">
        <v>0</v>
      </c>
      <c r="CN837" s="5" t="n">
        <v>0</v>
      </c>
      <c r="CO837" s="5" t="n">
        <v>0</v>
      </c>
      <c r="CP837" s="5" t="n">
        <v>0</v>
      </c>
      <c r="CQ837" s="5" t="n">
        <v>1.387</v>
      </c>
      <c r="CR837" s="5" t="n">
        <v>0.707</v>
      </c>
      <c r="CS837" s="5" t="n">
        <v>4.213</v>
      </c>
      <c r="CT837" s="5" t="n">
        <v>4.251</v>
      </c>
      <c r="CU837" s="5" t="n">
        <v>9.167999999999999</v>
      </c>
    </row>
    <row r="838">
      <c r="A838" s="5" t="inlineStr">
        <is>
          <t>GBR2021</t>
        </is>
      </c>
      <c r="B838" s="5" t="inlineStr">
        <is>
          <t>GBR</t>
        </is>
      </c>
      <c r="C838" s="5" t="inlineStr">
        <is>
          <t>GBR</t>
        </is>
      </c>
      <c r="D838" s="5" t="inlineStr">
        <is>
          <t>United Kingdom</t>
        </is>
      </c>
      <c r="E838" s="5" t="n">
        <v>2021</v>
      </c>
      <c r="F838" s="5" t="n">
        <v>0.2</v>
      </c>
      <c r="G838" s="5" t="n">
        <v>4.347</v>
      </c>
      <c r="H838" s="5" t="n">
        <v>0.951</v>
      </c>
      <c r="I838" s="5" t="n">
        <v>4.105</v>
      </c>
      <c r="J838" s="5" t="n">
        <v>8.452</v>
      </c>
      <c r="K838" s="5" t="n">
        <v>0</v>
      </c>
      <c r="L838" s="5" t="n">
        <v>1</v>
      </c>
      <c r="M838" s="5" t="n">
        <v>4.719</v>
      </c>
      <c r="N838" s="5" t="n">
        <v>2.139</v>
      </c>
      <c r="O838" s="5" t="n">
        <v>2.239</v>
      </c>
      <c r="P838" s="5" t="n">
        <v>6.958</v>
      </c>
      <c r="Q838" s="5" t="n">
        <v>0</v>
      </c>
      <c r="R838" s="5" t="n">
        <v>1</v>
      </c>
      <c r="S838" s="5" t="n">
        <v>16.992</v>
      </c>
      <c r="T838" s="5" t="n">
        <v>10.53</v>
      </c>
      <c r="U838" s="5" t="n">
        <v>0.095</v>
      </c>
      <c r="V838" s="5" t="n">
        <v>20.504</v>
      </c>
      <c r="W838" s="5" t="n">
        <v>0.2</v>
      </c>
      <c r="X838" s="5" t="n">
        <v>1</v>
      </c>
      <c r="Y838" s="5" t="n">
        <v>25.664</v>
      </c>
      <c r="Z838" s="5" t="n">
        <v>2.835</v>
      </c>
      <c r="AA838" s="5" t="n">
        <v>-10.255</v>
      </c>
      <c r="AB838" s="5" t="n">
        <v>15.409</v>
      </c>
      <c r="AC838" s="5" t="n">
        <v>0</v>
      </c>
      <c r="AD838" s="5" t="n">
        <v>1</v>
      </c>
      <c r="AE838" s="5" t="n">
        <v>20.76</v>
      </c>
      <c r="AF838" s="5" t="n">
        <v>4.085</v>
      </c>
      <c r="AG838" s="5" t="n">
        <v>-7.711</v>
      </c>
      <c r="AH838" s="5" t="n">
        <v>13.049</v>
      </c>
      <c r="AI838" s="5" t="n">
        <v>0</v>
      </c>
      <c r="AJ838" s="5" t="n">
        <v>1</v>
      </c>
      <c r="AK838" s="5" t="n">
        <v>27.865</v>
      </c>
      <c r="AL838" s="5" t="n">
        <v>13.676</v>
      </c>
      <c r="AM838" s="5" t="n">
        <v>-12.644</v>
      </c>
      <c r="AN838" s="5" t="n">
        <v>18.265</v>
      </c>
      <c r="AO838" s="5" t="n">
        <v>0.2</v>
      </c>
      <c r="AP838" s="5" t="n">
        <v>1</v>
      </c>
      <c r="AQ838" s="5" t="n">
        <v>0.619</v>
      </c>
      <c r="AR838" s="5" t="n">
        <v>0.114</v>
      </c>
      <c r="AS838" s="5" t="n">
        <v>0.892</v>
      </c>
      <c r="AT838" s="5" t="n">
        <v>1.813</v>
      </c>
      <c r="AU838" s="5" t="n">
        <v>0.2</v>
      </c>
      <c r="AV838" s="5" t="n">
        <v>1</v>
      </c>
      <c r="AW838" s="5" t="n">
        <v>0.599</v>
      </c>
      <c r="AX838" s="5" t="n">
        <v>0.114</v>
      </c>
      <c r="AY838" s="5" t="n">
        <v>0.944</v>
      </c>
      <c r="AZ838" s="5" t="n">
        <v>1.852</v>
      </c>
      <c r="BA838" s="5" t="n">
        <v>0.2</v>
      </c>
      <c r="BB838" s="5" t="n">
        <v>1</v>
      </c>
      <c r="BC838" s="5" t="n">
        <v>0.439</v>
      </c>
      <c r="BD838" s="5" t="n">
        <v>0.114</v>
      </c>
      <c r="BE838" s="5" t="n">
        <v>0.319</v>
      </c>
      <c r="BF838" s="5" t="n">
        <v>0.909</v>
      </c>
      <c r="BG838" s="5" t="n">
        <v>0.2</v>
      </c>
      <c r="BH838" s="5" t="n">
        <v>1</v>
      </c>
      <c r="BI838" s="5" t="n">
        <v>0.505</v>
      </c>
      <c r="BJ838" s="5" t="n">
        <v>0.114</v>
      </c>
      <c r="BK838" s="5" t="n">
        <v>0.078</v>
      </c>
      <c r="BL838" s="5" t="n">
        <v>0.699</v>
      </c>
      <c r="BM838" s="5" t="n">
        <v>0.2</v>
      </c>
      <c r="BN838" s="5" t="n">
        <v>1</v>
      </c>
      <c r="BO838" s="5" t="n">
        <v>0</v>
      </c>
      <c r="BP838" s="5" t="n">
        <v>0.045</v>
      </c>
      <c r="BQ838" s="5" t="n">
        <v>0.188</v>
      </c>
      <c r="BR838" s="5" t="n">
        <v>0</v>
      </c>
      <c r="BS838" s="5" t="n">
        <v>1</v>
      </c>
      <c r="BT838" s="5" t="n">
        <v>0</v>
      </c>
      <c r="BU838" s="5" t="n">
        <v>0.048</v>
      </c>
      <c r="BV838" s="5" t="n">
        <v>0.291</v>
      </c>
      <c r="BW838" s="5" t="n">
        <v>0.05</v>
      </c>
      <c r="BX838" s="5" t="n">
        <v>1</v>
      </c>
      <c r="BY838" s="5" t="n">
        <v>11.787</v>
      </c>
      <c r="BZ838" s="5" t="n">
        <v>0</v>
      </c>
      <c r="CA838" s="5" t="n">
        <v>11.787</v>
      </c>
      <c r="CB838" s="5" t="n">
        <v>0</v>
      </c>
      <c r="CC838" s="5" t="n">
        <v>78.125</v>
      </c>
      <c r="CD838" s="5" t="n">
        <v>7.95</v>
      </c>
      <c r="CE838" s="5" t="n">
        <v>39.721</v>
      </c>
      <c r="CF838" s="5" t="n">
        <v>141.415</v>
      </c>
      <c r="CG838" s="5" t="n">
        <v>0.2</v>
      </c>
      <c r="CH838" s="5" t="n">
        <v>1</v>
      </c>
      <c r="CI838" s="5" t="n">
        <v>0</v>
      </c>
      <c r="CJ838" s="5" t="n">
        <v>0</v>
      </c>
      <c r="CK838" s="5" t="n">
        <v>0</v>
      </c>
      <c r="CL838" s="5" t="n">
        <v>0</v>
      </c>
      <c r="CM838" s="5" t="n">
        <v>0</v>
      </c>
      <c r="CN838" s="5" t="n">
        <v>0.914</v>
      </c>
      <c r="CO838" s="5" t="n">
        <v>1.816</v>
      </c>
      <c r="CP838" s="5" t="n">
        <v>0</v>
      </c>
      <c r="CQ838" s="5" t="n">
        <v>1.198</v>
      </c>
      <c r="CR838" s="5" t="n">
        <v>0</v>
      </c>
      <c r="CS838" s="5" t="n">
        <v>5.221</v>
      </c>
      <c r="CT838" s="5" t="n">
        <v>7.447</v>
      </c>
      <c r="CU838" s="5" t="n">
        <v>14.931</v>
      </c>
    </row>
    <row r="839">
      <c r="A839" s="5" t="inlineStr">
        <is>
          <t>GBR2022</t>
        </is>
      </c>
      <c r="B839" s="5" t="inlineStr">
        <is>
          <t>GBR</t>
        </is>
      </c>
      <c r="C839" s="5" t="inlineStr">
        <is>
          <t>GBR</t>
        </is>
      </c>
      <c r="D839" s="5" t="inlineStr">
        <is>
          <t>United Kingdom</t>
        </is>
      </c>
      <c r="E839" s="5" t="n">
        <v>2022</v>
      </c>
      <c r="F839" s="5" t="n">
        <v>0.2</v>
      </c>
      <c r="G839" s="5" t="n">
        <v>7.85</v>
      </c>
      <c r="H839" s="5" t="n">
        <v>1.219</v>
      </c>
      <c r="I839" s="5" t="n">
        <v>11.883</v>
      </c>
      <c r="J839" s="5" t="n">
        <v>19.733</v>
      </c>
      <c r="K839" s="5" t="n">
        <v>0</v>
      </c>
      <c r="L839" s="5" t="n">
        <v>1</v>
      </c>
      <c r="M839" s="5" t="n">
        <v>9.981</v>
      </c>
      <c r="N839" s="5" t="n">
        <v>4.121</v>
      </c>
      <c r="O839" s="5" t="n">
        <v>9.68</v>
      </c>
      <c r="P839" s="5" t="n">
        <v>19.661</v>
      </c>
      <c r="Q839" s="5" t="n">
        <v>0</v>
      </c>
      <c r="R839" s="5" t="n">
        <v>1</v>
      </c>
      <c r="S839" s="5" t="n">
        <v>20.41</v>
      </c>
      <c r="T839" s="5" t="n">
        <v>9.996</v>
      </c>
      <c r="U839" s="5" t="n">
        <v>0.108</v>
      </c>
      <c r="V839" s="5" t="n">
        <v>24.622</v>
      </c>
      <c r="W839" s="5" t="n">
        <v>0.2</v>
      </c>
      <c r="X839" s="5" t="n">
        <v>1</v>
      </c>
      <c r="Y839" s="5" t="n">
        <v>35.24</v>
      </c>
      <c r="Z839" s="5" t="n">
        <v>3.697</v>
      </c>
      <c r="AA839" s="5" t="n">
        <v>-5.161</v>
      </c>
      <c r="AB839" s="5" t="n">
        <v>30.078</v>
      </c>
      <c r="AC839" s="5" t="n">
        <v>0</v>
      </c>
      <c r="AD839" s="5" t="n">
        <v>1</v>
      </c>
      <c r="AE839" s="5" t="n">
        <v>30.427</v>
      </c>
      <c r="AF839" s="5" t="n">
        <v>5.641</v>
      </c>
      <c r="AG839" s="5" t="n">
        <v>-6.571</v>
      </c>
      <c r="AH839" s="5" t="n">
        <v>23.856</v>
      </c>
      <c r="AI839" s="5" t="n">
        <v>0</v>
      </c>
      <c r="AJ839" s="5" t="n">
        <v>1</v>
      </c>
      <c r="AK839" s="5" t="n">
        <v>38.08</v>
      </c>
      <c r="AL839" s="5" t="n">
        <v>18.185</v>
      </c>
      <c r="AM839" s="5" t="n">
        <v>-11.196</v>
      </c>
      <c r="AN839" s="5" t="n">
        <v>32.261</v>
      </c>
      <c r="AO839" s="5" t="n">
        <v>0.2</v>
      </c>
      <c r="AP839" s="5" t="n">
        <v>1</v>
      </c>
      <c r="AQ839" s="5" t="n">
        <v>0.861</v>
      </c>
      <c r="AR839" s="5" t="n">
        <v>0.123</v>
      </c>
      <c r="AS839" s="5" t="n">
        <v>0.836</v>
      </c>
      <c r="AT839" s="5" t="n">
        <v>2.037</v>
      </c>
      <c r="AU839" s="5" t="n">
        <v>0.2</v>
      </c>
      <c r="AV839" s="5" t="n">
        <v>1</v>
      </c>
      <c r="AW839" s="5" t="n">
        <v>0.986</v>
      </c>
      <c r="AX839" s="5" t="n">
        <v>0.123</v>
      </c>
      <c r="AY839" s="5" t="n">
        <v>0.853</v>
      </c>
      <c r="AZ839" s="5" t="n">
        <v>2.208</v>
      </c>
      <c r="BA839" s="5" t="n">
        <v>0.2</v>
      </c>
      <c r="BB839" s="5" t="n">
        <v>1</v>
      </c>
      <c r="BC839" s="5" t="n">
        <v>0.598</v>
      </c>
      <c r="BD839" s="5" t="n">
        <v>0.123</v>
      </c>
      <c r="BE839" s="5" t="n">
        <v>0.154</v>
      </c>
      <c r="BF839" s="5" t="n">
        <v>0.902</v>
      </c>
      <c r="BG839" s="5" t="n">
        <v>0.2</v>
      </c>
      <c r="BH839" s="5" t="n">
        <v>1</v>
      </c>
      <c r="BI839" s="5" t="n">
        <v>0.612</v>
      </c>
      <c r="BJ839" s="5" t="n">
        <v>0.123</v>
      </c>
      <c r="BK839" s="5" t="n">
        <v>0.327</v>
      </c>
      <c r="BL839" s="5" t="n">
        <v>1.127</v>
      </c>
      <c r="BM839" s="5" t="n">
        <v>0.2</v>
      </c>
      <c r="BN839" s="5" t="n">
        <v>1</v>
      </c>
      <c r="BO839" s="5" t="n">
        <v>0</v>
      </c>
      <c r="BP839" s="5" t="n">
        <v>0.034</v>
      </c>
      <c r="BQ839" s="5" t="n">
        <v>0.254</v>
      </c>
      <c r="BR839" s="5" t="n">
        <v>0</v>
      </c>
      <c r="BS839" s="5" t="n">
        <v>1</v>
      </c>
      <c r="BT839" s="5" t="n">
        <v>0</v>
      </c>
      <c r="BU839" s="5" t="n">
        <v>0.043</v>
      </c>
      <c r="BV839" s="5" t="n">
        <v>0.415</v>
      </c>
      <c r="BW839" s="5" t="n">
        <v>0.05</v>
      </c>
      <c r="BX839" s="5" t="n">
        <v>1</v>
      </c>
      <c r="BY839" s="5" t="n">
        <v>12.729</v>
      </c>
      <c r="BZ839" s="5" t="n">
        <v>0</v>
      </c>
      <c r="CA839" s="5" t="n">
        <v>12.729</v>
      </c>
      <c r="CB839" s="5" t="n">
        <v>0</v>
      </c>
      <c r="CC839" s="5" t="n">
        <v>97.90000000000001</v>
      </c>
      <c r="CD839" s="5" t="n">
        <v>7.95</v>
      </c>
      <c r="CE839" s="5" t="n">
        <v>95.393</v>
      </c>
      <c r="CF839" s="5" t="n">
        <v>231.952</v>
      </c>
      <c r="CG839" s="5" t="n">
        <v>0.2</v>
      </c>
      <c r="CH839" s="5" t="n">
        <v>1</v>
      </c>
      <c r="CI839" s="5" t="n">
        <v>0</v>
      </c>
      <c r="CJ839" s="5" t="n">
        <v>0</v>
      </c>
      <c r="CK839" s="5" t="n">
        <v>0</v>
      </c>
      <c r="CL839" s="5" t="n">
        <v>0</v>
      </c>
      <c r="CM839" s="5" t="n">
        <v>0</v>
      </c>
      <c r="CN839" s="5" t="n">
        <v>1.12</v>
      </c>
      <c r="CO839" s="5" t="n">
        <v>1.89</v>
      </c>
      <c r="CP839" s="5" t="n">
        <v>0</v>
      </c>
      <c r="CQ839" s="5" t="n">
        <v>1.294</v>
      </c>
      <c r="CR839" s="5" t="n">
        <v>0</v>
      </c>
      <c r="CS839" s="5" t="n">
        <v>5.638</v>
      </c>
      <c r="CT839" s="5" t="n">
        <v>19.027</v>
      </c>
      <c r="CU839" s="5" t="n">
        <v>24.415</v>
      </c>
    </row>
    <row r="840">
      <c r="A840" s="5" t="inlineStr">
        <is>
          <t>GBR2023</t>
        </is>
      </c>
      <c r="B840" s="5" t="inlineStr">
        <is>
          <t>GBR</t>
        </is>
      </c>
      <c r="C840" s="5" t="inlineStr">
        <is>
          <t>GBR</t>
        </is>
      </c>
      <c r="D840" s="5" t="inlineStr">
        <is>
          <t>United Kingdom</t>
        </is>
      </c>
      <c r="E840" s="5" t="n">
        <v>2023</v>
      </c>
      <c r="F840" s="5" t="n">
        <v>0.2</v>
      </c>
      <c r="G840" s="5" t="n">
        <v>12.936</v>
      </c>
      <c r="H840" s="5" t="n">
        <v>2.946</v>
      </c>
      <c r="I840" s="5" t="n">
        <v>11.178</v>
      </c>
      <c r="J840" s="5" t="n">
        <v>24.114</v>
      </c>
      <c r="K840" s="5" t="n">
        <v>0</v>
      </c>
      <c r="L840" s="5" t="n">
        <v>1</v>
      </c>
      <c r="M840" s="5" t="n">
        <v>14.03</v>
      </c>
      <c r="N840" s="5" t="n">
        <v>6.958</v>
      </c>
      <c r="O840" s="5" t="n">
        <v>9.073</v>
      </c>
      <c r="P840" s="5" t="n">
        <v>23.103</v>
      </c>
      <c r="Q840" s="5" t="n">
        <v>0</v>
      </c>
      <c r="R840" s="5" t="n">
        <v>1</v>
      </c>
      <c r="S840" s="5" t="n">
        <v>30.588</v>
      </c>
      <c r="T840" s="5" t="n">
        <v>19.182</v>
      </c>
      <c r="U840" s="5" t="n">
        <v>0.122</v>
      </c>
      <c r="V840" s="5" t="n">
        <v>36.852</v>
      </c>
      <c r="W840" s="5" t="n">
        <v>0.2</v>
      </c>
      <c r="X840" s="5" t="n">
        <v>1</v>
      </c>
      <c r="Y840" s="5" t="n">
        <v>22.551</v>
      </c>
      <c r="Z840" s="5" t="n">
        <v>2.526</v>
      </c>
      <c r="AA840" s="5" t="n">
        <v>9.079000000000001</v>
      </c>
      <c r="AB840" s="5" t="n">
        <v>31.63</v>
      </c>
      <c r="AC840" s="5" t="n">
        <v>0</v>
      </c>
      <c r="AD840" s="5" t="n">
        <v>1</v>
      </c>
      <c r="AE840" s="5" t="n">
        <v>17.789</v>
      </c>
      <c r="AF840" s="5" t="n">
        <v>3.543</v>
      </c>
      <c r="AG840" s="5" t="n">
        <v>7.601</v>
      </c>
      <c r="AH840" s="5" t="n">
        <v>25.39</v>
      </c>
      <c r="AI840" s="5" t="n">
        <v>0</v>
      </c>
      <c r="AJ840" s="5" t="n">
        <v>1</v>
      </c>
      <c r="AK840" s="5" t="n">
        <v>25.748</v>
      </c>
      <c r="AL840" s="5" t="n">
        <v>12.755</v>
      </c>
      <c r="AM840" s="5" t="n">
        <v>2.682</v>
      </c>
      <c r="AN840" s="5" t="n">
        <v>34.116</v>
      </c>
      <c r="AO840" s="5" t="n">
        <v>0.2</v>
      </c>
      <c r="AP840" s="5" t="n">
        <v>1</v>
      </c>
      <c r="AQ840" s="5" t="n">
        <v>0.76</v>
      </c>
      <c r="AR840" s="5" t="n">
        <v>0.129</v>
      </c>
      <c r="AS840" s="5" t="n">
        <v>0.772</v>
      </c>
      <c r="AT840" s="5" t="n">
        <v>1.839</v>
      </c>
      <c r="AU840" s="5" t="n">
        <v>0.2</v>
      </c>
      <c r="AV840" s="5" t="n">
        <v>1</v>
      </c>
      <c r="AW840" s="5" t="n">
        <v>0.8110000000000001</v>
      </c>
      <c r="AX840" s="5" t="n">
        <v>0.129</v>
      </c>
      <c r="AY840" s="5" t="n">
        <v>0.841</v>
      </c>
      <c r="AZ840" s="5" t="n">
        <v>1.983</v>
      </c>
      <c r="BA840" s="5" t="n">
        <v>0.2</v>
      </c>
      <c r="BB840" s="5" t="n">
        <v>1</v>
      </c>
      <c r="BC840" s="5" t="n">
        <v>0.535</v>
      </c>
      <c r="BD840" s="5" t="n">
        <v>0.129</v>
      </c>
      <c r="BE840" s="5" t="n">
        <v>0.264</v>
      </c>
      <c r="BF840" s="5" t="n">
        <v>0.958</v>
      </c>
      <c r="BG840" s="5" t="n">
        <v>0.2</v>
      </c>
      <c r="BH840" s="5" t="n">
        <v>1</v>
      </c>
      <c r="BI840" s="5" t="n">
        <v>0.579</v>
      </c>
      <c r="BJ840" s="5" t="n">
        <v>0.129</v>
      </c>
      <c r="BK840" s="5" t="n">
        <v>0.183</v>
      </c>
      <c r="BL840" s="5" t="n">
        <v>0.915</v>
      </c>
      <c r="BM840" s="5" t="n">
        <v>0.2</v>
      </c>
      <c r="BN840" s="5" t="n">
        <v>1</v>
      </c>
      <c r="BO840" s="5" t="n">
        <v>0</v>
      </c>
      <c r="BP840" s="5" t="n">
        <v>0.037</v>
      </c>
      <c r="BQ840" s="5" t="n">
        <v>0.345</v>
      </c>
      <c r="BR840" s="5" t="n">
        <v>0</v>
      </c>
      <c r="BS840" s="5" t="n">
        <v>1</v>
      </c>
      <c r="BT840" s="5" t="n">
        <v>0</v>
      </c>
      <c r="BU840" s="5" t="n">
        <v>0.07199999999999999</v>
      </c>
      <c r="BV840" s="5" t="n">
        <v>0.433</v>
      </c>
      <c r="BW840" s="5" t="n">
        <v>0.05</v>
      </c>
      <c r="BX840" s="5" t="n">
        <v>1</v>
      </c>
      <c r="BY840" s="5" t="n">
        <v>13.254</v>
      </c>
      <c r="BZ840" s="5" t="n">
        <v>0</v>
      </c>
      <c r="CA840" s="5" t="n">
        <v>13.254</v>
      </c>
      <c r="CB840" s="5" t="n">
        <v>0</v>
      </c>
      <c r="CC840" s="5" t="n">
        <v>83.248</v>
      </c>
      <c r="CD840" s="5" t="n">
        <v>7.95</v>
      </c>
      <c r="CE840" s="5" t="n">
        <v>83.386</v>
      </c>
      <c r="CF840" s="5" t="n">
        <v>199.961</v>
      </c>
      <c r="CG840" s="5" t="n">
        <v>0.2</v>
      </c>
      <c r="CH840" s="5" t="n">
        <v>1</v>
      </c>
      <c r="CI840" s="5" t="n">
        <v>0</v>
      </c>
      <c r="CJ840" s="5" t="n">
        <v>0</v>
      </c>
      <c r="CK840" s="5" t="n">
        <v>0</v>
      </c>
      <c r="CL840" s="5" t="n">
        <v>0</v>
      </c>
      <c r="CM840" s="5" t="n">
        <v>0</v>
      </c>
      <c r="CN840" s="5" t="n">
        <v>0.989</v>
      </c>
      <c r="CO840" s="5" t="n">
        <v>1.703</v>
      </c>
      <c r="CP840" s="5" t="n">
        <v>0</v>
      </c>
      <c r="CQ840" s="5" t="n">
        <v>1.348</v>
      </c>
      <c r="CR840" s="5" t="n">
        <v>0</v>
      </c>
      <c r="CS840" s="5" t="n">
        <v>5.871</v>
      </c>
      <c r="CT840" s="5" t="n">
        <v>9.154999999999999</v>
      </c>
      <c r="CU840" s="5" t="n">
        <v>11.675</v>
      </c>
    </row>
    <row r="841">
      <c r="A841" s="5" t="inlineStr">
        <is>
          <t>GBR2024</t>
        </is>
      </c>
      <c r="B841" s="5" t="inlineStr">
        <is>
          <t>GBR</t>
        </is>
      </c>
      <c r="C841" s="5" t="inlineStr">
        <is>
          <t>GBR</t>
        </is>
      </c>
      <c r="D841" s="5" t="inlineStr">
        <is>
          <t>United Kingdom</t>
        </is>
      </c>
      <c r="E841" s="5" t="n">
        <v>2024</v>
      </c>
      <c r="F841" s="5" t="n">
        <v>0.2</v>
      </c>
      <c r="G841" s="5" t="n">
        <v>13.133</v>
      </c>
      <c r="H841" s="5" t="n">
        <v>3.327</v>
      </c>
      <c r="I841" s="5" t="n">
        <v>7.055</v>
      </c>
      <c r="J841" s="5" t="n">
        <v>20.188</v>
      </c>
      <c r="K841" s="5" t="n">
        <v>0</v>
      </c>
      <c r="L841" s="5" t="n">
        <v>1</v>
      </c>
      <c r="M841" s="5" t="n">
        <v>14.313</v>
      </c>
      <c r="N841" s="5" t="n">
        <v>7.797</v>
      </c>
      <c r="O841" s="5" t="n">
        <v>4.935</v>
      </c>
      <c r="P841" s="5" t="n">
        <v>19.248</v>
      </c>
      <c r="Q841" s="5" t="n">
        <v>0</v>
      </c>
      <c r="R841" s="5" t="n">
        <v>1</v>
      </c>
      <c r="S841" s="5" t="n">
        <v>31.19</v>
      </c>
      <c r="T841" s="5" t="n">
        <v>20.649</v>
      </c>
      <c r="U841" s="5" t="n">
        <v>0.125</v>
      </c>
      <c r="V841" s="5" t="n">
        <v>37.578</v>
      </c>
      <c r="W841" s="5" t="n">
        <v>0.2</v>
      </c>
      <c r="X841" s="5" t="n">
        <v>1</v>
      </c>
      <c r="Y841" s="5" t="n">
        <v>32.277</v>
      </c>
      <c r="Z841" s="5" t="n">
        <v>4.076</v>
      </c>
      <c r="AA841" s="5" t="n">
        <v>2.671</v>
      </c>
      <c r="AB841" s="5" t="n">
        <v>34.948</v>
      </c>
      <c r="AC841" s="5" t="n">
        <v>0</v>
      </c>
      <c r="AD841" s="5" t="n">
        <v>1</v>
      </c>
      <c r="AE841" s="5" t="n">
        <v>19.634</v>
      </c>
      <c r="AF841" s="5" t="n">
        <v>4.301</v>
      </c>
      <c r="AG841" s="5" t="n">
        <v>2.779</v>
      </c>
      <c r="AH841" s="5" t="n">
        <v>22.414</v>
      </c>
      <c r="AI841" s="5" t="n">
        <v>0</v>
      </c>
      <c r="AJ841" s="5" t="n">
        <v>1</v>
      </c>
      <c r="AK841" s="5" t="n">
        <v>27.108</v>
      </c>
      <c r="AL841" s="5" t="n">
        <v>13.788</v>
      </c>
      <c r="AM841" s="5" t="n">
        <v>-5.664</v>
      </c>
      <c r="AN841" s="5" t="n">
        <v>25.733</v>
      </c>
      <c r="AO841" s="5" t="n">
        <v>0.2</v>
      </c>
      <c r="AP841" s="5" t="n">
        <v>1</v>
      </c>
      <c r="AQ841" s="5" t="n">
        <v>0.724</v>
      </c>
      <c r="AR841" s="5" t="n">
        <v>0.132</v>
      </c>
      <c r="AS841" s="5" t="n">
        <v>0.785</v>
      </c>
      <c r="AT841" s="5" t="n">
        <v>1.811</v>
      </c>
      <c r="AU841" s="5" t="n">
        <v>0.2</v>
      </c>
      <c r="AV841" s="5" t="n">
        <v>1</v>
      </c>
      <c r="AW841" s="5" t="n">
        <v>0.75</v>
      </c>
      <c r="AX841" s="5" t="n">
        <v>0.132</v>
      </c>
      <c r="AY841" s="5" t="n">
        <v>0.839</v>
      </c>
      <c r="AZ841" s="5" t="n">
        <v>1.908</v>
      </c>
      <c r="BA841" s="5" t="n">
        <v>0.2</v>
      </c>
      <c r="BB841" s="5" t="n">
        <v>1</v>
      </c>
      <c r="BC841" s="5" t="n">
        <v>0.513</v>
      </c>
      <c r="BD841" s="5" t="n">
        <v>0.132</v>
      </c>
      <c r="BE841" s="5" t="n">
        <v>0.413</v>
      </c>
      <c r="BF841" s="5" t="n">
        <v>1.111</v>
      </c>
      <c r="BG841" s="5" t="n">
        <v>0.2</v>
      </c>
      <c r="BH841" s="5" t="n">
        <v>1</v>
      </c>
      <c r="BI841" s="5" t="n">
        <v>0.591</v>
      </c>
      <c r="BJ841" s="5" t="n">
        <v>0.132</v>
      </c>
      <c r="BK841" s="5" t="n">
        <v>0.114</v>
      </c>
      <c r="BL841" s="5" t="n">
        <v>0.846</v>
      </c>
      <c r="BM841" s="5" t="n">
        <v>0.2</v>
      </c>
      <c r="BN841" s="5" t="n">
        <v>1</v>
      </c>
      <c r="BO841" s="5" t="n">
        <v>0</v>
      </c>
      <c r="BP841" s="5" t="n">
        <v>0.044</v>
      </c>
      <c r="BQ841" s="5" t="n">
        <v>0.338</v>
      </c>
      <c r="BR841" s="5" t="n">
        <v>0</v>
      </c>
      <c r="BS841" s="5" t="n">
        <v>1</v>
      </c>
      <c r="BT841" s="5" t="n">
        <v>0</v>
      </c>
      <c r="BU841" s="5" t="n">
        <v>0.053</v>
      </c>
      <c r="BV841" s="5" t="n">
        <v>0.384</v>
      </c>
      <c r="BW841" s="5" t="n">
        <v>0.05</v>
      </c>
      <c r="BX841" s="5" t="n">
        <v>1</v>
      </c>
      <c r="BY841" s="5" t="n">
        <v>13.646</v>
      </c>
      <c r="BZ841" s="5" t="n">
        <v>0</v>
      </c>
      <c r="CA841" s="5" t="n">
        <v>13.646</v>
      </c>
      <c r="CB841" s="5" t="n">
        <v>0</v>
      </c>
      <c r="CC841" s="5" t="n">
        <v>82.58799999999999</v>
      </c>
      <c r="CD841" s="5" t="n">
        <v>7.95</v>
      </c>
      <c r="CE841" s="5" t="n">
        <v>61.413</v>
      </c>
      <c r="CF841" s="5" t="n">
        <v>172.801</v>
      </c>
      <c r="CG841" s="5" t="n">
        <v>0.2</v>
      </c>
      <c r="CH841" s="5" t="n">
        <v>1</v>
      </c>
      <c r="CI841" s="5" t="n">
        <v>0</v>
      </c>
      <c r="CJ841" s="5" t="n">
        <v>0</v>
      </c>
      <c r="CK841" s="5" t="n">
        <v>0</v>
      </c>
      <c r="CL841" s="5" t="n">
        <v>0</v>
      </c>
      <c r="CM841" s="5" t="n">
        <v>0</v>
      </c>
      <c r="CN841" s="5" t="n">
        <v>0.985</v>
      </c>
      <c r="CO841" s="5" t="n">
        <v>1.796</v>
      </c>
      <c r="CP841" s="5" t="n">
        <v>0</v>
      </c>
      <c r="CQ841" s="5" t="n">
        <v>1.387</v>
      </c>
      <c r="CR841" s="5" t="n">
        <v>0</v>
      </c>
      <c r="CS841" s="5" t="n">
        <v>6.044</v>
      </c>
      <c r="CT841" s="5" t="n">
        <v>7.164</v>
      </c>
      <c r="CU841" s="5" t="n">
        <v>10.029</v>
      </c>
    </row>
    <row r="842">
      <c r="A842" s="5" t="inlineStr">
        <is>
          <t>USA2021</t>
        </is>
      </c>
      <c r="B842" s="5" t="inlineStr">
        <is>
          <t>USA</t>
        </is>
      </c>
      <c r="C842" s="5" t="inlineStr">
        <is>
          <t>USA</t>
        </is>
      </c>
      <c r="D842" s="5" t="inlineStr">
        <is>
          <t>United States</t>
        </is>
      </c>
      <c r="E842" s="5" t="n">
        <v>2021</v>
      </c>
      <c r="F842" s="5" t="n">
        <v>0.07000000000000001</v>
      </c>
      <c r="G842" s="5" t="n">
        <v>1.586</v>
      </c>
      <c r="H842" s="5" t="n">
        <v>0.347</v>
      </c>
      <c r="I842" s="5" t="n">
        <v>0.187</v>
      </c>
      <c r="J842" s="5" t="n">
        <v>1.774</v>
      </c>
      <c r="K842" s="5" t="n">
        <v>0</v>
      </c>
      <c r="L842" s="5" t="n">
        <v>1</v>
      </c>
      <c r="M842" s="5" t="n">
        <v>2.349</v>
      </c>
      <c r="N842" s="5" t="n">
        <v>1.065</v>
      </c>
      <c r="O842" s="5" t="n">
        <v>0.113</v>
      </c>
      <c r="P842" s="5" t="n">
        <v>2.462</v>
      </c>
      <c r="Q842" s="5" t="n">
        <v>0</v>
      </c>
      <c r="R842" s="5" t="n">
        <v>1</v>
      </c>
      <c r="S842" s="5" t="n">
        <v>4.852</v>
      </c>
      <c r="T842" s="5" t="n">
        <v>3.468</v>
      </c>
      <c r="U842" s="5" t="n">
        <v>0.08699999999999999</v>
      </c>
      <c r="V842" s="5" t="n">
        <v>5.284</v>
      </c>
      <c r="W842" s="5" t="n">
        <v>0.07000000000000001</v>
      </c>
      <c r="X842" s="5" t="n">
        <v>1</v>
      </c>
      <c r="Y842" s="5" t="n">
        <v>4.712</v>
      </c>
      <c r="Z842" s="5" t="n">
        <v>0.521</v>
      </c>
      <c r="AA842" s="5" t="n">
        <v>0.11</v>
      </c>
      <c r="AB842" s="5" t="n">
        <v>4.822</v>
      </c>
      <c r="AC842" s="5" t="n">
        <v>0</v>
      </c>
      <c r="AD842" s="5" t="n">
        <v>1</v>
      </c>
      <c r="AE842" s="5" t="n">
        <v>8.75</v>
      </c>
      <c r="AF842" s="5" t="n">
        <v>1.722</v>
      </c>
      <c r="AG842" s="5" t="n">
        <v>0.062</v>
      </c>
      <c r="AH842" s="5" t="n">
        <v>8.811999999999999</v>
      </c>
      <c r="AI842" s="5" t="n">
        <v>0</v>
      </c>
      <c r="AJ842" s="5" t="n">
        <v>1</v>
      </c>
      <c r="AK842" s="5" t="n">
        <v>11.64</v>
      </c>
      <c r="AL842" s="5" t="n">
        <v>5.713</v>
      </c>
      <c r="AM842" s="5" t="n">
        <v>-1.191</v>
      </c>
      <c r="AN842" s="5" t="n">
        <v>11.181</v>
      </c>
      <c r="AO842" s="5" t="n">
        <v>0</v>
      </c>
      <c r="AP842" s="5" t="n">
        <v>1</v>
      </c>
      <c r="AQ842" s="5" t="n">
        <v>0.6840000000000001</v>
      </c>
      <c r="AR842" s="5" t="n">
        <v>0.114</v>
      </c>
      <c r="AS842" s="5" t="n">
        <v>0.146</v>
      </c>
      <c r="AT842" s="5" t="n">
        <v>0.888</v>
      </c>
      <c r="AU842" s="5" t="n">
        <v>0.07000000000000001</v>
      </c>
      <c r="AV842" s="5" t="n">
        <v>1</v>
      </c>
      <c r="AW842" s="5" t="n">
        <v>0.577</v>
      </c>
      <c r="AX842" s="5" t="n">
        <v>0.114</v>
      </c>
      <c r="AY842" s="5" t="n">
        <v>0.216</v>
      </c>
      <c r="AZ842" s="5" t="n">
        <v>0.848</v>
      </c>
      <c r="BA842" s="5" t="n">
        <v>0.07000000000000001</v>
      </c>
      <c r="BB842" s="5" t="n">
        <v>1</v>
      </c>
      <c r="BC842" s="5" t="n">
        <v>0.48</v>
      </c>
      <c r="BD842" s="5" t="n">
        <v>0.114</v>
      </c>
      <c r="BE842" s="5" t="n">
        <v>0.002</v>
      </c>
      <c r="BF842" s="5" t="n">
        <v>0.516</v>
      </c>
      <c r="BG842" s="5" t="n">
        <v>0.07000000000000001</v>
      </c>
      <c r="BH842" s="5" t="n">
        <v>1</v>
      </c>
      <c r="BI842" s="5" t="n">
        <v>0.5590000000000001</v>
      </c>
      <c r="BJ842" s="5" t="n">
        <v>0.114</v>
      </c>
      <c r="BK842" s="5" t="n">
        <v>0.218</v>
      </c>
      <c r="BL842" s="5" t="n">
        <v>0.831</v>
      </c>
      <c r="BM842" s="5" t="n">
        <v>0.07000000000000001</v>
      </c>
      <c r="BN842" s="5" t="n">
        <v>1</v>
      </c>
      <c r="BO842" s="5" t="n">
        <v>0</v>
      </c>
      <c r="BP842" s="5" t="n">
        <v>0.003</v>
      </c>
      <c r="BQ842" s="5" t="n">
        <v>0.116</v>
      </c>
      <c r="BR842" s="5" t="n">
        <v>0</v>
      </c>
      <c r="BS842" s="5" t="n">
        <v>1</v>
      </c>
      <c r="BT842" s="5" t="n">
        <v>0</v>
      </c>
      <c r="BU842" s="5" t="n">
        <v>-0.003</v>
      </c>
      <c r="BV842" s="5" t="n">
        <v>0.156</v>
      </c>
      <c r="BW842" s="5" t="n">
        <v>0.07000000000000001</v>
      </c>
      <c r="BX842" s="5" t="n">
        <v>1</v>
      </c>
      <c r="BY842" s="5" t="n">
        <v>11.787</v>
      </c>
      <c r="BZ842" s="5" t="n">
        <v>0</v>
      </c>
      <c r="CA842" s="5" t="n">
        <v>11.787</v>
      </c>
      <c r="CB842" s="5" t="n">
        <v>0</v>
      </c>
      <c r="CC842" s="5" t="n">
        <v>67.79000000000001</v>
      </c>
      <c r="CD842" s="5" t="n">
        <v>7.95</v>
      </c>
      <c r="CE842" s="5" t="n">
        <v>10.466</v>
      </c>
      <c r="CF842" s="5" t="n">
        <v>83.73399999999999</v>
      </c>
      <c r="CG842" s="5" t="n">
        <v>0.07000000000000001</v>
      </c>
      <c r="CH842" s="5" t="n">
        <v>1</v>
      </c>
      <c r="CI842" s="5" t="n">
        <v>0</v>
      </c>
      <c r="CJ842" s="5" t="n">
        <v>0</v>
      </c>
      <c r="CK842" s="5" t="n">
        <v>0</v>
      </c>
      <c r="CL842" s="5" t="n">
        <v>0.229</v>
      </c>
      <c r="CM842" s="5" t="n">
        <v>0</v>
      </c>
      <c r="CN842" s="5" t="n">
        <v>1.013</v>
      </c>
      <c r="CO842" s="5" t="n">
        <v>1.649</v>
      </c>
      <c r="CP842" s="5" t="n">
        <v>0</v>
      </c>
      <c r="CQ842" s="5" t="n">
        <v>1.364</v>
      </c>
      <c r="CR842" s="5" t="n">
        <v>0</v>
      </c>
      <c r="CS842" s="5" t="n">
        <v>3.624</v>
      </c>
      <c r="CT842" s="5" t="n">
        <v>3.136</v>
      </c>
      <c r="CU842" s="5" t="n">
        <v>3.624</v>
      </c>
    </row>
    <row r="843">
      <c r="A843" s="5" t="inlineStr">
        <is>
          <t>USA2022</t>
        </is>
      </c>
      <c r="B843" s="5" t="inlineStr">
        <is>
          <t>USA</t>
        </is>
      </c>
      <c r="C843" s="5" t="inlineStr">
        <is>
          <t>USA</t>
        </is>
      </c>
      <c r="D843" s="5" t="inlineStr">
        <is>
          <t>United States</t>
        </is>
      </c>
      <c r="E843" s="5" t="n">
        <v>2022</v>
      </c>
      <c r="F843" s="5" t="n">
        <v>0.07000000000000001</v>
      </c>
      <c r="G843" s="5" t="n">
        <v>1.892</v>
      </c>
      <c r="H843" s="5" t="n">
        <v>0.294</v>
      </c>
      <c r="I843" s="5" t="n">
        <v>0.217</v>
      </c>
      <c r="J843" s="5" t="n">
        <v>2.109</v>
      </c>
      <c r="K843" s="5" t="n">
        <v>0</v>
      </c>
      <c r="L843" s="5" t="n">
        <v>1</v>
      </c>
      <c r="M843" s="5" t="n">
        <v>2.833</v>
      </c>
      <c r="N843" s="5" t="n">
        <v>1.17</v>
      </c>
      <c r="O843" s="5" t="n">
        <v>0.2</v>
      </c>
      <c r="P843" s="5" t="n">
        <v>3.033</v>
      </c>
      <c r="Q843" s="5" t="n">
        <v>0</v>
      </c>
      <c r="R843" s="5" t="n">
        <v>1</v>
      </c>
      <c r="S843" s="5" t="n">
        <v>5.296</v>
      </c>
      <c r="T843" s="5" t="n">
        <v>3.756</v>
      </c>
      <c r="U843" s="5" t="n">
        <v>0.183</v>
      </c>
      <c r="V843" s="5" t="n">
        <v>5.833</v>
      </c>
      <c r="W843" s="5" t="n">
        <v>0.07000000000000001</v>
      </c>
      <c r="X843" s="5" t="n">
        <v>1</v>
      </c>
      <c r="Y843" s="5" t="n">
        <v>6.835</v>
      </c>
      <c r="Z843" s="5" t="n">
        <v>0.717</v>
      </c>
      <c r="AA843" s="5" t="n">
        <v>0.127</v>
      </c>
      <c r="AB843" s="5" t="n">
        <v>6.962</v>
      </c>
      <c r="AC843" s="5" t="n">
        <v>0</v>
      </c>
      <c r="AD843" s="5" t="n">
        <v>1</v>
      </c>
      <c r="AE843" s="5" t="n">
        <v>12.431</v>
      </c>
      <c r="AF843" s="5" t="n">
        <v>2.304</v>
      </c>
      <c r="AG843" s="5" t="n">
        <v>0.109</v>
      </c>
      <c r="AH843" s="5" t="n">
        <v>12.54</v>
      </c>
      <c r="AI843" s="5" t="n">
        <v>0</v>
      </c>
      <c r="AJ843" s="5" t="n">
        <v>1</v>
      </c>
      <c r="AK843" s="5" t="n">
        <v>15.546</v>
      </c>
      <c r="AL843" s="5" t="n">
        <v>7.424</v>
      </c>
      <c r="AM843" s="5" t="n">
        <v>-1.527</v>
      </c>
      <c r="AN843" s="5" t="n">
        <v>15</v>
      </c>
      <c r="AO843" s="5" t="n">
        <v>0</v>
      </c>
      <c r="AP843" s="5" t="n">
        <v>1</v>
      </c>
      <c r="AQ843" s="5" t="n">
        <v>0.9370000000000001</v>
      </c>
      <c r="AR843" s="5" t="n">
        <v>0.123</v>
      </c>
      <c r="AS843" s="5" t="n">
        <v>0.111</v>
      </c>
      <c r="AT843" s="5" t="n">
        <v>1.121</v>
      </c>
      <c r="AU843" s="5" t="n">
        <v>0.07000000000000001</v>
      </c>
      <c r="AV843" s="5" t="n">
        <v>1</v>
      </c>
      <c r="AW843" s="5" t="n">
        <v>0.89</v>
      </c>
      <c r="AX843" s="5" t="n">
        <v>0.123</v>
      </c>
      <c r="AY843" s="5" t="n">
        <v>0.334</v>
      </c>
      <c r="AZ843" s="5" t="n">
        <v>1.31</v>
      </c>
      <c r="BA843" s="5" t="n">
        <v>0.07000000000000001</v>
      </c>
      <c r="BB843" s="5" t="n">
        <v>1</v>
      </c>
      <c r="BC843" s="5" t="n">
        <v>0.646</v>
      </c>
      <c r="BD843" s="5" t="n">
        <v>0.123</v>
      </c>
      <c r="BE843" s="5" t="n">
        <v>0.007</v>
      </c>
      <c r="BF843" s="5" t="n">
        <v>0.695</v>
      </c>
      <c r="BG843" s="5" t="n">
        <v>0.07000000000000001</v>
      </c>
      <c r="BH843" s="5" t="n">
        <v>1</v>
      </c>
      <c r="BI843" s="5" t="n">
        <v>0.8</v>
      </c>
      <c r="BJ843" s="5" t="n">
        <v>0.123</v>
      </c>
      <c r="BK843" s="5" t="n">
        <v>0.414</v>
      </c>
      <c r="BL843" s="5" t="n">
        <v>1.299</v>
      </c>
      <c r="BM843" s="5" t="n">
        <v>0.07000000000000001</v>
      </c>
      <c r="BN843" s="5" t="n">
        <v>1</v>
      </c>
      <c r="BO843" s="5" t="n">
        <v>0</v>
      </c>
      <c r="BP843" s="5" t="n">
        <v>0.003</v>
      </c>
      <c r="BQ843" s="5" t="n">
        <v>0.14</v>
      </c>
      <c r="BR843" s="5" t="n">
        <v>0</v>
      </c>
      <c r="BS843" s="5" t="n">
        <v>1</v>
      </c>
      <c r="BT843" s="5" t="n">
        <v>0</v>
      </c>
      <c r="BU843" s="5" t="n">
        <v>-0.004</v>
      </c>
      <c r="BV843" s="5" t="n">
        <v>0.173</v>
      </c>
      <c r="BW843" s="5" t="n">
        <v>0.07000000000000001</v>
      </c>
      <c r="BX843" s="5" t="n">
        <v>1</v>
      </c>
      <c r="BY843" s="5" t="n">
        <v>12.729</v>
      </c>
      <c r="BZ843" s="5" t="n">
        <v>0</v>
      </c>
      <c r="CA843" s="5" t="n">
        <v>12.729</v>
      </c>
      <c r="CB843" s="5" t="n">
        <v>0</v>
      </c>
      <c r="CC843" s="5" t="n">
        <v>84.79000000000001</v>
      </c>
      <c r="CD843" s="5" t="n">
        <v>7.95</v>
      </c>
      <c r="CE843" s="5" t="n">
        <v>27.65</v>
      </c>
      <c r="CF843" s="5" t="n">
        <v>120.311</v>
      </c>
      <c r="CG843" s="5" t="n">
        <v>0.07000000000000001</v>
      </c>
      <c r="CH843" s="5" t="n">
        <v>1</v>
      </c>
      <c r="CI843" s="5" t="n">
        <v>0</v>
      </c>
      <c r="CJ843" s="5" t="n">
        <v>0</v>
      </c>
      <c r="CK843" s="5" t="n">
        <v>0</v>
      </c>
      <c r="CL843" s="5" t="n">
        <v>0.248</v>
      </c>
      <c r="CM843" s="5" t="n">
        <v>0</v>
      </c>
      <c r="CN843" s="5" t="n">
        <v>1.151</v>
      </c>
      <c r="CO843" s="5" t="n">
        <v>1.902</v>
      </c>
      <c r="CP843" s="5" t="n">
        <v>0</v>
      </c>
      <c r="CQ843" s="5" t="n">
        <v>1.473</v>
      </c>
      <c r="CR843" s="5" t="n">
        <v>0</v>
      </c>
      <c r="CS843" s="5" t="n">
        <v>6.122</v>
      </c>
      <c r="CT843" s="5" t="n">
        <v>6.323</v>
      </c>
      <c r="CU843" s="5" t="n">
        <v>6.122</v>
      </c>
    </row>
    <row r="844">
      <c r="A844" s="5" t="inlineStr">
        <is>
          <t>USA2023</t>
        </is>
      </c>
      <c r="B844" s="5" t="inlineStr">
        <is>
          <t>USA</t>
        </is>
      </c>
      <c r="C844" s="5" t="inlineStr">
        <is>
          <t>USA</t>
        </is>
      </c>
      <c r="D844" s="5" t="inlineStr">
        <is>
          <t>United States</t>
        </is>
      </c>
      <c r="E844" s="5" t="n">
        <v>2023</v>
      </c>
      <c r="F844" s="5" t="n">
        <v>0.07000000000000001</v>
      </c>
      <c r="G844" s="5" t="n">
        <v>2.008</v>
      </c>
      <c r="H844" s="5" t="n">
        <v>0.457</v>
      </c>
      <c r="I844" s="5" t="n">
        <v>0.246</v>
      </c>
      <c r="J844" s="5" t="n">
        <v>2.254</v>
      </c>
      <c r="K844" s="5" t="n">
        <v>0</v>
      </c>
      <c r="L844" s="5" t="n">
        <v>1</v>
      </c>
      <c r="M844" s="5" t="n">
        <v>3.383</v>
      </c>
      <c r="N844" s="5" t="n">
        <v>1.678</v>
      </c>
      <c r="O844" s="5" t="n">
        <v>0.288</v>
      </c>
      <c r="P844" s="5" t="n">
        <v>3.671</v>
      </c>
      <c r="Q844" s="5" t="n">
        <v>0</v>
      </c>
      <c r="R844" s="5" t="n">
        <v>1</v>
      </c>
      <c r="S844" s="5" t="n">
        <v>5.451</v>
      </c>
      <c r="T844" s="5" t="n">
        <v>3.894</v>
      </c>
      <c r="U844" s="5" t="n">
        <v>0.268</v>
      </c>
      <c r="V844" s="5" t="n">
        <v>6.072</v>
      </c>
      <c r="W844" s="5" t="n">
        <v>0.07000000000000001</v>
      </c>
      <c r="X844" s="5" t="n">
        <v>1</v>
      </c>
      <c r="Y844" s="5" t="n">
        <v>3.187</v>
      </c>
      <c r="Z844" s="5" t="n">
        <v>0.357</v>
      </c>
      <c r="AA844" s="5" t="n">
        <v>0.144</v>
      </c>
      <c r="AB844" s="5" t="n">
        <v>3.331</v>
      </c>
      <c r="AC844" s="5" t="n">
        <v>0</v>
      </c>
      <c r="AD844" s="5" t="n">
        <v>1</v>
      </c>
      <c r="AE844" s="5" t="n">
        <v>9.375</v>
      </c>
      <c r="AF844" s="5" t="n">
        <v>1.867</v>
      </c>
      <c r="AG844" s="5" t="n">
        <v>0.156</v>
      </c>
      <c r="AH844" s="5" t="n">
        <v>9.531000000000001</v>
      </c>
      <c r="AI844" s="5" t="n">
        <v>0</v>
      </c>
      <c r="AJ844" s="5" t="n">
        <v>1</v>
      </c>
      <c r="AK844" s="5" t="n">
        <v>12.623</v>
      </c>
      <c r="AL844" s="5" t="n">
        <v>6.253</v>
      </c>
      <c r="AM844" s="5" t="n">
        <v>-1.265</v>
      </c>
      <c r="AN844" s="5" t="n">
        <v>12.153</v>
      </c>
      <c r="AO844" s="5" t="n">
        <v>0</v>
      </c>
      <c r="AP844" s="5" t="n">
        <v>1</v>
      </c>
      <c r="AQ844" s="5" t="n">
        <v>0.8139999999999999</v>
      </c>
      <c r="AR844" s="5" t="n">
        <v>0.129</v>
      </c>
      <c r="AS844" s="5" t="n">
        <v>0.13</v>
      </c>
      <c r="AT844" s="5" t="n">
        <v>1.01</v>
      </c>
      <c r="AU844" s="5" t="n">
        <v>0.07000000000000001</v>
      </c>
      <c r="AV844" s="5" t="n">
        <v>1</v>
      </c>
      <c r="AW844" s="5" t="n">
        <v>0.618</v>
      </c>
      <c r="AX844" s="5" t="n">
        <v>0.129</v>
      </c>
      <c r="AY844" s="5" t="n">
        <v>0.422</v>
      </c>
      <c r="AZ844" s="5" t="n">
        <v>1.113</v>
      </c>
      <c r="BA844" s="5" t="n">
        <v>0.07000000000000001</v>
      </c>
      <c r="BB844" s="5" t="n">
        <v>1</v>
      </c>
      <c r="BC844" s="5" t="n">
        <v>0.569</v>
      </c>
      <c r="BD844" s="5" t="n">
        <v>0.129</v>
      </c>
      <c r="BE844" s="5" t="n">
        <v>0.008999999999999999</v>
      </c>
      <c r="BF844" s="5" t="n">
        <v>0.614</v>
      </c>
      <c r="BG844" s="5" t="n">
        <v>0.07000000000000001</v>
      </c>
      <c r="BH844" s="5" t="n">
        <v>1</v>
      </c>
      <c r="BI844" s="5" t="n">
        <v>0.697</v>
      </c>
      <c r="BJ844" s="5" t="n">
        <v>0.129</v>
      </c>
      <c r="BK844" s="5" t="n">
        <v>0.321</v>
      </c>
      <c r="BL844" s="5" t="n">
        <v>1.089</v>
      </c>
      <c r="BM844" s="5" t="n">
        <v>0.07000000000000001</v>
      </c>
      <c r="BN844" s="5" t="n">
        <v>1</v>
      </c>
      <c r="BO844" s="5" t="n">
        <v>0</v>
      </c>
      <c r="BP844" s="5" t="n">
        <v>0.003</v>
      </c>
      <c r="BQ844" s="5" t="n">
        <v>0.144</v>
      </c>
      <c r="BR844" s="5" t="n">
        <v>0</v>
      </c>
      <c r="BS844" s="5" t="n">
        <v>1</v>
      </c>
      <c r="BT844" s="5" t="n">
        <v>0</v>
      </c>
      <c r="BU844" s="5" t="n">
        <v>-0.004</v>
      </c>
      <c r="BV844" s="5" t="n">
        <v>0.169</v>
      </c>
      <c r="BW844" s="5" t="n">
        <v>0.07000000000000001</v>
      </c>
      <c r="BX844" s="5" t="n">
        <v>1</v>
      </c>
      <c r="BY844" s="5" t="n">
        <v>13.254</v>
      </c>
      <c r="BZ844" s="5" t="n">
        <v>0</v>
      </c>
      <c r="CA844" s="5" t="n">
        <v>13.254</v>
      </c>
      <c r="CB844" s="5" t="n">
        <v>0</v>
      </c>
      <c r="CC844" s="5" t="n">
        <v>68.569</v>
      </c>
      <c r="CD844" s="5" t="n">
        <v>7.95</v>
      </c>
      <c r="CE844" s="5" t="n">
        <v>41.73</v>
      </c>
      <c r="CF844" s="5" t="n">
        <v>118.02</v>
      </c>
      <c r="CG844" s="5" t="n">
        <v>0.07000000000000001</v>
      </c>
      <c r="CH844" s="5" t="n">
        <v>1</v>
      </c>
      <c r="CI844" s="5" t="n">
        <v>0</v>
      </c>
      <c r="CJ844" s="5" t="n">
        <v>0</v>
      </c>
      <c r="CK844" s="5" t="n">
        <v>0</v>
      </c>
      <c r="CL844" s="5" t="n">
        <v>0.258</v>
      </c>
      <c r="CM844" s="5" t="n">
        <v>0</v>
      </c>
      <c r="CN844" s="5" t="n">
        <v>1.25</v>
      </c>
      <c r="CO844" s="5" t="n">
        <v>2.124</v>
      </c>
      <c r="CP844" s="5" t="n">
        <v>0</v>
      </c>
      <c r="CQ844" s="5" t="n">
        <v>1.534</v>
      </c>
      <c r="CR844" s="5" t="n">
        <v>0</v>
      </c>
      <c r="CS844" s="5" t="n">
        <v>2.445</v>
      </c>
      <c r="CT844" s="5" t="n">
        <v>3.961</v>
      </c>
      <c r="CU844" s="5" t="n">
        <v>2.445</v>
      </c>
    </row>
    <row r="845">
      <c r="A845" s="5" t="inlineStr">
        <is>
          <t>USA2024</t>
        </is>
      </c>
      <c r="B845" s="5" t="inlineStr">
        <is>
          <t>USA</t>
        </is>
      </c>
      <c r="C845" s="5" t="inlineStr">
        <is>
          <t>USA</t>
        </is>
      </c>
      <c r="D845" s="5" t="inlineStr">
        <is>
          <t>United States</t>
        </is>
      </c>
      <c r="E845" s="5" t="n">
        <v>2024</v>
      </c>
      <c r="F845" s="5" t="n">
        <v>0.07000000000000001</v>
      </c>
      <c r="G845" s="5" t="n">
        <v>1.746</v>
      </c>
      <c r="H845" s="5" t="n">
        <v>0.442</v>
      </c>
      <c r="I845" s="5" t="n">
        <v>0.253</v>
      </c>
      <c r="J845" s="5" t="n">
        <v>1.999</v>
      </c>
      <c r="K845" s="5" t="n">
        <v>0</v>
      </c>
      <c r="L845" s="5" t="n">
        <v>1</v>
      </c>
      <c r="M845" s="5" t="n">
        <v>2.845</v>
      </c>
      <c r="N845" s="5" t="n">
        <v>1.55</v>
      </c>
      <c r="O845" s="5" t="n">
        <v>0.297</v>
      </c>
      <c r="P845" s="5" t="n">
        <v>3.141</v>
      </c>
      <c r="Q845" s="5" t="n">
        <v>0</v>
      </c>
      <c r="R845" s="5" t="n">
        <v>1</v>
      </c>
      <c r="S845" s="5" t="n">
        <v>5.618</v>
      </c>
      <c r="T845" s="5" t="n">
        <v>4.009</v>
      </c>
      <c r="U845" s="5" t="n">
        <v>0.286</v>
      </c>
      <c r="V845" s="5" t="n">
        <v>6.258</v>
      </c>
      <c r="W845" s="5" t="n">
        <v>0.07000000000000001</v>
      </c>
      <c r="X845" s="5" t="n">
        <v>1</v>
      </c>
      <c r="Y845" s="5" t="n">
        <v>2.492</v>
      </c>
      <c r="Z845" s="5" t="n">
        <v>0.315</v>
      </c>
      <c r="AA845" s="5" t="n">
        <v>0.148</v>
      </c>
      <c r="AB845" s="5" t="n">
        <v>2.64</v>
      </c>
      <c r="AC845" s="5" t="n">
        <v>0</v>
      </c>
      <c r="AD845" s="5" t="n">
        <v>1</v>
      </c>
      <c r="AE845" s="5" t="n">
        <v>8.52</v>
      </c>
      <c r="AF845" s="5" t="n">
        <v>1.866</v>
      </c>
      <c r="AG845" s="5" t="n">
        <v>0.161</v>
      </c>
      <c r="AH845" s="5" t="n">
        <v>8.680999999999999</v>
      </c>
      <c r="AI845" s="5" t="n">
        <v>0</v>
      </c>
      <c r="AJ845" s="5" t="n">
        <v>1</v>
      </c>
      <c r="AK845" s="5" t="n">
        <v>11.864</v>
      </c>
      <c r="AL845" s="5" t="n">
        <v>6.034</v>
      </c>
      <c r="AM845" s="5" t="n">
        <v>-1.285</v>
      </c>
      <c r="AN845" s="5" t="n">
        <v>11.319</v>
      </c>
      <c r="AO845" s="5" t="n">
        <v>0</v>
      </c>
      <c r="AP845" s="5" t="n">
        <v>1</v>
      </c>
      <c r="AQ845" s="5" t="n">
        <v>0.75</v>
      </c>
      <c r="AR845" s="5" t="n">
        <v>0.132</v>
      </c>
      <c r="AS845" s="5" t="n">
        <v>0.148</v>
      </c>
      <c r="AT845" s="5" t="n">
        <v>0.96</v>
      </c>
      <c r="AU845" s="5" t="n">
        <v>0.07000000000000001</v>
      </c>
      <c r="AV845" s="5" t="n">
        <v>1</v>
      </c>
      <c r="AW845" s="5" t="n">
        <v>0.655</v>
      </c>
      <c r="AX845" s="5" t="n">
        <v>0.132</v>
      </c>
      <c r="AY845" s="5" t="n">
        <v>0.275</v>
      </c>
      <c r="AZ845" s="5" t="n">
        <v>0.995</v>
      </c>
      <c r="BA845" s="5" t="n">
        <v>0.07000000000000001</v>
      </c>
      <c r="BB845" s="5" t="n">
        <v>1</v>
      </c>
      <c r="BC845" s="5" t="n">
        <v>0.529</v>
      </c>
      <c r="BD845" s="5" t="n">
        <v>0.132</v>
      </c>
      <c r="BE845" s="5" t="n">
        <v>0.01</v>
      </c>
      <c r="BF845" s="5" t="n">
        <v>0.572</v>
      </c>
      <c r="BG845" s="5" t="n">
        <v>0.07000000000000001</v>
      </c>
      <c r="BH845" s="5" t="n">
        <v>1</v>
      </c>
      <c r="BI845" s="5" t="n">
        <v>0.666</v>
      </c>
      <c r="BJ845" s="5" t="n">
        <v>0.132</v>
      </c>
      <c r="BK845" s="5" t="n">
        <v>0.284</v>
      </c>
      <c r="BL845" s="5" t="n">
        <v>1.016</v>
      </c>
      <c r="BM845" s="5" t="n">
        <v>0.07000000000000001</v>
      </c>
      <c r="BN845" s="5" t="n">
        <v>1</v>
      </c>
      <c r="BO845" s="5" t="n">
        <v>0</v>
      </c>
      <c r="BP845" s="5" t="n">
        <v>0.003</v>
      </c>
      <c r="BQ845" s="5" t="n">
        <v>0.149</v>
      </c>
      <c r="BR845" s="5" t="n">
        <v>0</v>
      </c>
      <c r="BS845" s="5" t="n">
        <v>1</v>
      </c>
      <c r="BT845" s="5" t="n">
        <v>0</v>
      </c>
      <c r="BU845" s="5" t="n">
        <v>-0.004</v>
      </c>
      <c r="BV845" s="5" t="n">
        <v>0.187</v>
      </c>
      <c r="BW845" s="5" t="n">
        <v>0.07000000000000001</v>
      </c>
      <c r="BX845" s="5" t="n">
        <v>1</v>
      </c>
      <c r="BY845" s="5" t="n">
        <v>13.646</v>
      </c>
      <c r="BZ845" s="5" t="n">
        <v>0</v>
      </c>
      <c r="CA845" s="5" t="n">
        <v>13.646</v>
      </c>
      <c r="CB845" s="5" t="n">
        <v>0</v>
      </c>
      <c r="CC845" s="5" t="n">
        <v>66.652</v>
      </c>
      <c r="CD845" s="5" t="n">
        <v>7.95</v>
      </c>
      <c r="CE845" s="5" t="n">
        <v>35.22</v>
      </c>
      <c r="CF845" s="5" t="n">
        <v>109.003</v>
      </c>
      <c r="CG845" s="5" t="n">
        <v>0.07000000000000001</v>
      </c>
      <c r="CH845" s="5" t="n">
        <v>1</v>
      </c>
      <c r="CI845" s="5" t="n">
        <v>0</v>
      </c>
      <c r="CJ845" s="5" t="n">
        <v>0</v>
      </c>
      <c r="CK845" s="5" t="n">
        <v>0</v>
      </c>
      <c r="CL845" s="5" t="n">
        <v>0.266</v>
      </c>
      <c r="CM845" s="5" t="n">
        <v>0</v>
      </c>
      <c r="CN845" s="5" t="n">
        <v>1.28</v>
      </c>
      <c r="CO845" s="5" t="n">
        <v>2.256</v>
      </c>
      <c r="CP845" s="5" t="n">
        <v>0</v>
      </c>
      <c r="CQ845" s="5" t="n">
        <v>1.579</v>
      </c>
      <c r="CR845" s="5" t="n">
        <v>0</v>
      </c>
      <c r="CS845" s="5" t="n">
        <v>2.211</v>
      </c>
      <c r="CT845" s="5" t="n">
        <v>4.658</v>
      </c>
      <c r="CU845" s="5" t="n">
        <v>2.211</v>
      </c>
    </row>
    <row r="846">
      <c r="A846" s="5" t="inlineStr">
        <is>
          <t>URY2021</t>
        </is>
      </c>
      <c r="B846" s="5" t="inlineStr">
        <is>
          <t>URY</t>
        </is>
      </c>
      <c r="C846" s="5" t="inlineStr">
        <is>
          <t>URY</t>
        </is>
      </c>
      <c r="D846" s="5" t="inlineStr">
        <is>
          <t>Uruguay</t>
        </is>
      </c>
      <c r="E846" s="5" t="n">
        <v>2021</v>
      </c>
      <c r="F846" s="5" t="n">
        <v>0.22</v>
      </c>
      <c r="G846" s="5" t="n">
        <v>5.897</v>
      </c>
      <c r="H846" s="5" t="n">
        <v>1.143</v>
      </c>
      <c r="I846" s="5" t="n">
        <v>0</v>
      </c>
      <c r="J846" s="5" t="n">
        <v>5.897</v>
      </c>
      <c r="K846" s="5" t="n">
        <v>0</v>
      </c>
      <c r="L846" s="5" t="n">
        <v>1</v>
      </c>
      <c r="M846" s="5" t="n">
        <v>7.964</v>
      </c>
      <c r="N846" s="5" t="n">
        <v>3.43</v>
      </c>
      <c r="O846" s="5" t="n">
        <v>0</v>
      </c>
      <c r="P846" s="5" t="n">
        <v>7.964</v>
      </c>
      <c r="Q846" s="5" t="n">
        <v>0</v>
      </c>
      <c r="R846" s="5" t="n">
        <v>1</v>
      </c>
      <c r="S846" s="5" t="n">
        <v>11.613</v>
      </c>
      <c r="T846" s="5" t="n">
        <v>6.86</v>
      </c>
      <c r="U846" s="5" t="n">
        <v>0</v>
      </c>
      <c r="V846" s="5" t="n">
        <v>14.168</v>
      </c>
      <c r="W846" s="5" t="n">
        <v>0.22</v>
      </c>
      <c r="X846" s="5" t="n">
        <v>1</v>
      </c>
      <c r="Y846" s="5" t="n">
        <v>5.919</v>
      </c>
      <c r="Z846" s="5" t="n">
        <v>0.796</v>
      </c>
      <c r="AA846" s="5" t="n">
        <v>17.006</v>
      </c>
      <c r="AB846" s="5" t="n">
        <v>22.925</v>
      </c>
      <c r="AC846" s="5" t="n">
        <v>0</v>
      </c>
      <c r="AD846" s="5" t="n">
        <v>1</v>
      </c>
      <c r="AE846" s="5" t="n">
        <v>7.062</v>
      </c>
      <c r="AF846" s="5" t="n">
        <v>1.654</v>
      </c>
      <c r="AG846" s="5" t="n">
        <v>15.862</v>
      </c>
      <c r="AH846" s="5" t="n">
        <v>22.925</v>
      </c>
      <c r="AI846" s="5" t="n">
        <v>0</v>
      </c>
      <c r="AJ846" s="5" t="n">
        <v>1</v>
      </c>
      <c r="AK846" s="5" t="n">
        <v>13.922</v>
      </c>
      <c r="AL846" s="5" t="n">
        <v>7.481</v>
      </c>
      <c r="AM846" s="5" t="n">
        <v>15.412</v>
      </c>
      <c r="AN846" s="5" t="n">
        <v>35.788</v>
      </c>
      <c r="AO846" s="5" t="n">
        <v>0.22</v>
      </c>
      <c r="AP846" s="5" t="n">
        <v>1</v>
      </c>
      <c r="AQ846" s="5" t="n">
        <v>0.649</v>
      </c>
      <c r="AR846" s="5" t="n">
        <v>0.114</v>
      </c>
      <c r="AS846" s="5" t="n">
        <v>0.836</v>
      </c>
      <c r="AT846" s="5" t="n">
        <v>1.485</v>
      </c>
      <c r="AU846" s="5" t="n">
        <v>0</v>
      </c>
      <c r="AV846" s="5" t="n">
        <v>1</v>
      </c>
      <c r="AW846" s="5" t="n">
        <v>0.577</v>
      </c>
      <c r="AX846" s="5" t="n">
        <v>0.114</v>
      </c>
      <c r="AY846" s="5" t="n">
        <v>0.277</v>
      </c>
      <c r="AZ846" s="5" t="n">
        <v>1.041</v>
      </c>
      <c r="BA846" s="5" t="n">
        <v>0.22</v>
      </c>
      <c r="BB846" s="5" t="n">
        <v>1</v>
      </c>
      <c r="BC846" s="5" t="n">
        <v>0.458</v>
      </c>
      <c r="BD846" s="5" t="n">
        <v>0.114</v>
      </c>
      <c r="BE846" s="5" t="n">
        <v>0.057</v>
      </c>
      <c r="BF846" s="5" t="n">
        <v>0.629</v>
      </c>
      <c r="BG846" s="5" t="n">
        <v>0.22</v>
      </c>
      <c r="BH846" s="5" t="n">
        <v>1</v>
      </c>
      <c r="BI846" s="5" t="n">
        <v>0.491</v>
      </c>
      <c r="BJ846" s="5" t="n">
        <v>0.114</v>
      </c>
      <c r="BK846" s="5" t="n">
        <v>0.495</v>
      </c>
      <c r="BL846" s="5" t="n">
        <v>0.986</v>
      </c>
      <c r="BM846" s="5" t="n">
        <v>0</v>
      </c>
      <c r="BN846" s="5" t="n">
        <v>1</v>
      </c>
      <c r="BO846" s="5" t="n">
        <v>0</v>
      </c>
      <c r="BP846" s="5" t="n">
        <v>0</v>
      </c>
      <c r="BQ846" s="5" t="n">
        <v>0.127</v>
      </c>
      <c r="BR846" s="5" t="n">
        <v>0</v>
      </c>
      <c r="BS846" s="5" t="n">
        <v>1</v>
      </c>
      <c r="BT846" s="5" t="n">
        <v>0</v>
      </c>
      <c r="BU846" s="5" t="n">
        <v>0</v>
      </c>
      <c r="BV846" s="5" t="n">
        <v>0.174</v>
      </c>
      <c r="BW846" s="5" t="n">
        <v>0.22</v>
      </c>
      <c r="BX846" s="5" t="n">
        <v>1</v>
      </c>
      <c r="BY846" s="5" t="n">
        <v>11.787</v>
      </c>
      <c r="BZ846" s="5" t="n">
        <v>0</v>
      </c>
      <c r="CA846" s="5" t="n">
        <v>11.787</v>
      </c>
      <c r="CB846" s="5" t="n">
        <v>0</v>
      </c>
      <c r="CC846" s="5" t="n">
        <v>78.125</v>
      </c>
      <c r="CD846" s="5" t="n">
        <v>7.95</v>
      </c>
      <c r="CE846" s="5" t="n">
        <v>-4.62</v>
      </c>
      <c r="CF846" s="5" t="n">
        <v>89.676</v>
      </c>
      <c r="CG846" s="5" t="n">
        <v>0.22</v>
      </c>
      <c r="CH846" s="5" t="n">
        <v>1</v>
      </c>
      <c r="CI846" s="5" t="n">
        <v>0</v>
      </c>
      <c r="CJ846" s="5" t="n">
        <v>0</v>
      </c>
      <c r="CK846" s="5" t="n">
        <v>0</v>
      </c>
      <c r="CL846" s="5" t="n">
        <v>0</v>
      </c>
      <c r="CM846" s="5" t="n">
        <v>0</v>
      </c>
      <c r="CN846" s="5" t="n">
        <v>0</v>
      </c>
      <c r="CO846" s="5" t="n">
        <v>0</v>
      </c>
      <c r="CP846" s="5" t="n">
        <v>0</v>
      </c>
      <c r="CQ846" s="5" t="n">
        <v>1.198</v>
      </c>
      <c r="CR846" s="5" t="n">
        <v>0</v>
      </c>
      <c r="CS846" s="5" t="n">
        <v>4.776</v>
      </c>
      <c r="CT846" s="5" t="n">
        <v>4.753</v>
      </c>
      <c r="CU846" s="5" t="n">
        <v>15.983</v>
      </c>
    </row>
    <row r="847">
      <c r="A847" s="5" t="inlineStr">
        <is>
          <t>URY2022</t>
        </is>
      </c>
      <c r="B847" s="5" t="inlineStr">
        <is>
          <t>URY</t>
        </is>
      </c>
      <c r="C847" s="5" t="inlineStr">
        <is>
          <t>URY</t>
        </is>
      </c>
      <c r="D847" s="5" t="inlineStr">
        <is>
          <t>Uruguay</t>
        </is>
      </c>
      <c r="E847" s="5" t="n">
        <v>2022</v>
      </c>
      <c r="F847" s="5" t="n">
        <v>0.22</v>
      </c>
      <c r="G847" s="5" t="n">
        <v>11.72</v>
      </c>
      <c r="H847" s="5" t="n">
        <v>1.235</v>
      </c>
      <c r="I847" s="5" t="n">
        <v>0</v>
      </c>
      <c r="J847" s="5" t="n">
        <v>11.72</v>
      </c>
      <c r="K847" s="5" t="n">
        <v>0</v>
      </c>
      <c r="L847" s="5" t="n">
        <v>1</v>
      </c>
      <c r="M847" s="5" t="n">
        <v>9.782999999999999</v>
      </c>
      <c r="N847" s="5" t="n">
        <v>3.704</v>
      </c>
      <c r="O847" s="5" t="n">
        <v>0</v>
      </c>
      <c r="P847" s="5" t="n">
        <v>9.782999999999999</v>
      </c>
      <c r="Q847" s="5" t="n">
        <v>0</v>
      </c>
      <c r="R847" s="5" t="n">
        <v>1</v>
      </c>
      <c r="S847" s="5" t="n">
        <v>17.893</v>
      </c>
      <c r="T847" s="5" t="n">
        <v>7.408</v>
      </c>
      <c r="U847" s="5" t="n">
        <v>0.291</v>
      </c>
      <c r="V847" s="5" t="n">
        <v>21.83</v>
      </c>
      <c r="W847" s="5" t="n">
        <v>0.22</v>
      </c>
      <c r="X847" s="5" t="n">
        <v>1</v>
      </c>
      <c r="Y847" s="5" t="n">
        <v>6.392</v>
      </c>
      <c r="Z847" s="5" t="n">
        <v>0.86</v>
      </c>
      <c r="AA847" s="5" t="n">
        <v>18.365</v>
      </c>
      <c r="AB847" s="5" t="n">
        <v>24.757</v>
      </c>
      <c r="AC847" s="5" t="n">
        <v>0</v>
      </c>
      <c r="AD847" s="5" t="n">
        <v>1</v>
      </c>
      <c r="AE847" s="5" t="n">
        <v>7.627</v>
      </c>
      <c r="AF847" s="5" t="n">
        <v>1.786</v>
      </c>
      <c r="AG847" s="5" t="n">
        <v>17.13</v>
      </c>
      <c r="AH847" s="5" t="n">
        <v>24.757</v>
      </c>
      <c r="AI847" s="5" t="n">
        <v>0</v>
      </c>
      <c r="AJ847" s="5" t="n">
        <v>1</v>
      </c>
      <c r="AK847" s="5" t="n">
        <v>15.035</v>
      </c>
      <c r="AL847" s="5" t="n">
        <v>8.079000000000001</v>
      </c>
      <c r="AM847" s="5" t="n">
        <v>17.16</v>
      </c>
      <c r="AN847" s="5" t="n">
        <v>38.649</v>
      </c>
      <c r="AO847" s="5" t="n">
        <v>0.22</v>
      </c>
      <c r="AP847" s="5" t="n">
        <v>1</v>
      </c>
      <c r="AQ847" s="5" t="n">
        <v>0.896</v>
      </c>
      <c r="AR847" s="5" t="n">
        <v>0.123</v>
      </c>
      <c r="AS847" s="5" t="n">
        <v>0.885</v>
      </c>
      <c r="AT847" s="5" t="n">
        <v>1.781</v>
      </c>
      <c r="AU847" s="5" t="n">
        <v>0</v>
      </c>
      <c r="AV847" s="5" t="n">
        <v>1</v>
      </c>
      <c r="AW847" s="5" t="n">
        <v>0.89</v>
      </c>
      <c r="AX847" s="5" t="n">
        <v>0.123</v>
      </c>
      <c r="AY847" s="5" t="n">
        <v>0.19</v>
      </c>
      <c r="AZ847" s="5" t="n">
        <v>1.318</v>
      </c>
      <c r="BA847" s="5" t="n">
        <v>0.22</v>
      </c>
      <c r="BB847" s="5" t="n">
        <v>1</v>
      </c>
      <c r="BC847" s="5" t="n">
        <v>0.62</v>
      </c>
      <c r="BD847" s="5" t="n">
        <v>0.123</v>
      </c>
      <c r="BE847" s="5" t="n">
        <v>-0.021</v>
      </c>
      <c r="BF847" s="5" t="n">
        <v>0.731</v>
      </c>
      <c r="BG847" s="5" t="n">
        <v>0.22</v>
      </c>
      <c r="BH847" s="5" t="n">
        <v>1</v>
      </c>
      <c r="BI847" s="5" t="n">
        <v>0.608</v>
      </c>
      <c r="BJ847" s="5" t="n">
        <v>0.123</v>
      </c>
      <c r="BK847" s="5" t="n">
        <v>0.575</v>
      </c>
      <c r="BL847" s="5" t="n">
        <v>1.183</v>
      </c>
      <c r="BM847" s="5" t="n">
        <v>0</v>
      </c>
      <c r="BN847" s="5" t="n">
        <v>1</v>
      </c>
      <c r="BO847" s="5" t="n">
        <v>0</v>
      </c>
      <c r="BP847" s="5" t="n">
        <v>0</v>
      </c>
      <c r="BQ847" s="5" t="n">
        <v>0.14</v>
      </c>
      <c r="BR847" s="5" t="n">
        <v>0</v>
      </c>
      <c r="BS847" s="5" t="n">
        <v>1</v>
      </c>
      <c r="BT847" s="5" t="n">
        <v>0</v>
      </c>
      <c r="BU847" s="5" t="n">
        <v>0</v>
      </c>
      <c r="BV847" s="5" t="n">
        <v>0.191</v>
      </c>
      <c r="BW847" s="5" t="n">
        <v>0.22</v>
      </c>
      <c r="BX847" s="5" t="n">
        <v>1</v>
      </c>
      <c r="BY847" s="5" t="n">
        <v>12.729</v>
      </c>
      <c r="BZ847" s="5" t="n">
        <v>0</v>
      </c>
      <c r="CA847" s="5" t="n">
        <v>12.729</v>
      </c>
      <c r="CB847" s="5" t="n">
        <v>0</v>
      </c>
      <c r="CC847" s="5" t="n">
        <v>97.90000000000001</v>
      </c>
      <c r="CD847" s="5" t="n">
        <v>7.95</v>
      </c>
      <c r="CE847" s="5" t="n">
        <v>-6.28</v>
      </c>
      <c r="CF847" s="5" t="n">
        <v>111.777</v>
      </c>
      <c r="CG847" s="5" t="n">
        <v>0.22</v>
      </c>
      <c r="CH847" s="5" t="n">
        <v>1</v>
      </c>
      <c r="CI847" s="5" t="n">
        <v>0</v>
      </c>
      <c r="CJ847" s="5" t="n">
        <v>0</v>
      </c>
      <c r="CK847" s="5" t="n">
        <v>0</v>
      </c>
      <c r="CL847" s="5" t="n">
        <v>0</v>
      </c>
      <c r="CM847" s="5" t="n">
        <v>0</v>
      </c>
      <c r="CN847" s="5" t="n">
        <v>0</v>
      </c>
      <c r="CO847" s="5" t="n">
        <v>0</v>
      </c>
      <c r="CP847" s="5" t="n">
        <v>0</v>
      </c>
      <c r="CQ847" s="5" t="n">
        <v>1.294</v>
      </c>
      <c r="CR847" s="5" t="n">
        <v>0</v>
      </c>
      <c r="CS847" s="5" t="n">
        <v>5.158</v>
      </c>
      <c r="CT847" s="5" t="n">
        <v>10.485</v>
      </c>
      <c r="CU847" s="5" t="n">
        <v>29.494</v>
      </c>
    </row>
    <row r="848">
      <c r="A848" s="5" t="inlineStr">
        <is>
          <t>URY2023</t>
        </is>
      </c>
      <c r="B848" s="5" t="inlineStr">
        <is>
          <t>URY</t>
        </is>
      </c>
      <c r="C848" s="5" t="inlineStr">
        <is>
          <t>URY</t>
        </is>
      </c>
      <c r="D848" s="5" t="inlineStr">
        <is>
          <t>Uruguay</t>
        </is>
      </c>
      <c r="E848" s="5" t="n">
        <v>2023</v>
      </c>
      <c r="F848" s="5" t="n">
        <v>0.22</v>
      </c>
      <c r="G848" s="5" t="n">
        <v>5.067</v>
      </c>
      <c r="H848" s="5" t="n">
        <v>1.119</v>
      </c>
      <c r="I848" s="5" t="n">
        <v>0</v>
      </c>
      <c r="J848" s="5" t="n">
        <v>5.067</v>
      </c>
      <c r="K848" s="5" t="n">
        <v>0</v>
      </c>
      <c r="L848" s="5" t="n">
        <v>1</v>
      </c>
      <c r="M848" s="5" t="n">
        <v>6.689</v>
      </c>
      <c r="N848" s="5" t="n">
        <v>3.356</v>
      </c>
      <c r="O848" s="5" t="n">
        <v>0</v>
      </c>
      <c r="P848" s="5" t="n">
        <v>6.689</v>
      </c>
      <c r="Q848" s="5" t="n">
        <v>0</v>
      </c>
      <c r="R848" s="5" t="n">
        <v>1</v>
      </c>
      <c r="S848" s="5" t="n">
        <v>10.661</v>
      </c>
      <c r="T848" s="5" t="n">
        <v>6.712</v>
      </c>
      <c r="U848" s="5" t="n">
        <v>0.26</v>
      </c>
      <c r="V848" s="5" t="n">
        <v>13.006</v>
      </c>
      <c r="W848" s="5" t="n">
        <v>0.22</v>
      </c>
      <c r="X848" s="5" t="n">
        <v>1</v>
      </c>
      <c r="Y848" s="5" t="n">
        <v>6.656</v>
      </c>
      <c r="Z848" s="5" t="n">
        <v>0.895</v>
      </c>
      <c r="AA848" s="5" t="n">
        <v>19.123</v>
      </c>
      <c r="AB848" s="5" t="n">
        <v>25.779</v>
      </c>
      <c r="AC848" s="5" t="n">
        <v>0</v>
      </c>
      <c r="AD848" s="5" t="n">
        <v>1</v>
      </c>
      <c r="AE848" s="5" t="n">
        <v>7.942</v>
      </c>
      <c r="AF848" s="5" t="n">
        <v>1.86</v>
      </c>
      <c r="AG848" s="5" t="n">
        <v>17.837</v>
      </c>
      <c r="AH848" s="5" t="n">
        <v>25.779</v>
      </c>
      <c r="AI848" s="5" t="n">
        <v>0</v>
      </c>
      <c r="AJ848" s="5" t="n">
        <v>1</v>
      </c>
      <c r="AK848" s="5" t="n">
        <v>15.656</v>
      </c>
      <c r="AL848" s="5" t="n">
        <v>8.412000000000001</v>
      </c>
      <c r="AM848" s="5" t="n">
        <v>18.135</v>
      </c>
      <c r="AN848" s="5" t="n">
        <v>40.244</v>
      </c>
      <c r="AO848" s="5" t="n">
        <v>0.22</v>
      </c>
      <c r="AP848" s="5" t="n">
        <v>1</v>
      </c>
      <c r="AQ848" s="5" t="n">
        <v>0.791</v>
      </c>
      <c r="AR848" s="5" t="n">
        <v>0.129</v>
      </c>
      <c r="AS848" s="5" t="n">
        <v>1.077</v>
      </c>
      <c r="AT848" s="5" t="n">
        <v>1.868</v>
      </c>
      <c r="AU848" s="5" t="n">
        <v>0</v>
      </c>
      <c r="AV848" s="5" t="n">
        <v>1</v>
      </c>
      <c r="AW848" s="5" t="n">
        <v>0.618</v>
      </c>
      <c r="AX848" s="5" t="n">
        <v>0.129</v>
      </c>
      <c r="AY848" s="5" t="n">
        <v>0.544</v>
      </c>
      <c r="AZ848" s="5" t="n">
        <v>1.418</v>
      </c>
      <c r="BA848" s="5" t="n">
        <v>0.22</v>
      </c>
      <c r="BB848" s="5" t="n">
        <v>1</v>
      </c>
      <c r="BC848" s="5" t="n">
        <v>0.554</v>
      </c>
      <c r="BD848" s="5" t="n">
        <v>0.129</v>
      </c>
      <c r="BE848" s="5" t="n">
        <v>0.251</v>
      </c>
      <c r="BF848" s="5" t="n">
        <v>0.983</v>
      </c>
      <c r="BG848" s="5" t="n">
        <v>0.22</v>
      </c>
      <c r="BH848" s="5" t="n">
        <v>1</v>
      </c>
      <c r="BI848" s="5" t="n">
        <v>0.5570000000000001</v>
      </c>
      <c r="BJ848" s="5" t="n">
        <v>0.129</v>
      </c>
      <c r="BK848" s="5" t="n">
        <v>0.88</v>
      </c>
      <c r="BL848" s="5" t="n">
        <v>1.437</v>
      </c>
      <c r="BM848" s="5" t="n">
        <v>0</v>
      </c>
      <c r="BN848" s="5" t="n">
        <v>1</v>
      </c>
      <c r="BO848" s="5" t="n">
        <v>0</v>
      </c>
      <c r="BP848" s="5" t="n">
        <v>0</v>
      </c>
      <c r="BQ848" s="5" t="n">
        <v>0.155</v>
      </c>
      <c r="BR848" s="5" t="n">
        <v>0</v>
      </c>
      <c r="BS848" s="5" t="n">
        <v>1</v>
      </c>
      <c r="BT848" s="5" t="n">
        <v>0</v>
      </c>
      <c r="BU848" s="5" t="n">
        <v>0</v>
      </c>
      <c r="BV848" s="5" t="n">
        <v>0.219</v>
      </c>
      <c r="BW848" s="5" t="n">
        <v>0.22</v>
      </c>
      <c r="BX848" s="5" t="n">
        <v>1</v>
      </c>
      <c r="BY848" s="5" t="n">
        <v>13.254</v>
      </c>
      <c r="BZ848" s="5" t="n">
        <v>0</v>
      </c>
      <c r="CA848" s="5" t="n">
        <v>13.254</v>
      </c>
      <c r="CB848" s="5" t="n">
        <v>0</v>
      </c>
      <c r="CC848" s="5" t="n">
        <v>83.248</v>
      </c>
      <c r="CD848" s="5" t="n">
        <v>7.95</v>
      </c>
      <c r="CE848" s="5" t="n">
        <v>15.681</v>
      </c>
      <c r="CF848" s="5" t="n">
        <v>120.693</v>
      </c>
      <c r="CG848" s="5" t="n">
        <v>0.22</v>
      </c>
      <c r="CH848" s="5" t="n">
        <v>1</v>
      </c>
      <c r="CI848" s="5" t="n">
        <v>0</v>
      </c>
      <c r="CJ848" s="5" t="n">
        <v>0</v>
      </c>
      <c r="CK848" s="5" t="n">
        <v>0</v>
      </c>
      <c r="CL848" s="5" t="n">
        <v>0</v>
      </c>
      <c r="CM848" s="5" t="n">
        <v>0</v>
      </c>
      <c r="CN848" s="5" t="n">
        <v>0</v>
      </c>
      <c r="CO848" s="5" t="n">
        <v>0</v>
      </c>
      <c r="CP848" s="5" t="n">
        <v>0.26</v>
      </c>
      <c r="CQ848" s="5" t="n">
        <v>1.348</v>
      </c>
      <c r="CR848" s="5" t="n">
        <v>0</v>
      </c>
      <c r="CS848" s="5" t="n">
        <v>5.37</v>
      </c>
      <c r="CT848" s="5" t="n">
        <v>4.861</v>
      </c>
      <c r="CU848" s="5" t="n">
        <v>11.192</v>
      </c>
    </row>
    <row r="849">
      <c r="A849" s="5" t="inlineStr">
        <is>
          <t>URY2024</t>
        </is>
      </c>
      <c r="B849" s="5" t="inlineStr">
        <is>
          <t>URY</t>
        </is>
      </c>
      <c r="C849" s="5" t="inlineStr">
        <is>
          <t>URY</t>
        </is>
      </c>
      <c r="D849" s="5" t="inlineStr">
        <is>
          <t>Uruguay</t>
        </is>
      </c>
      <c r="E849" s="5" t="n">
        <v>2024</v>
      </c>
      <c r="F849" s="5" t="n">
        <v>0.22</v>
      </c>
      <c r="G849" s="5" t="n">
        <v>4.659</v>
      </c>
      <c r="H849" s="5" t="n">
        <v>1.152</v>
      </c>
      <c r="I849" s="5" t="n">
        <v>0</v>
      </c>
      <c r="J849" s="5" t="n">
        <v>4.659</v>
      </c>
      <c r="K849" s="5" t="n">
        <v>0</v>
      </c>
      <c r="L849" s="5" t="n">
        <v>1</v>
      </c>
      <c r="M849" s="5" t="n">
        <v>6.149</v>
      </c>
      <c r="N849" s="5" t="n">
        <v>3.455</v>
      </c>
      <c r="O849" s="5" t="n">
        <v>0</v>
      </c>
      <c r="P849" s="5" t="n">
        <v>6.149</v>
      </c>
      <c r="Q849" s="5" t="n">
        <v>0</v>
      </c>
      <c r="R849" s="5" t="n">
        <v>1</v>
      </c>
      <c r="S849" s="5" t="n">
        <v>10.418</v>
      </c>
      <c r="T849" s="5" t="n">
        <v>6.91</v>
      </c>
      <c r="U849" s="5" t="n">
        <v>0.312</v>
      </c>
      <c r="V849" s="5" t="n">
        <v>12.71</v>
      </c>
      <c r="W849" s="5" t="n">
        <v>0.22</v>
      </c>
      <c r="X849" s="5" t="n">
        <v>1</v>
      </c>
      <c r="Y849" s="5" t="n">
        <v>6.853</v>
      </c>
      <c r="Z849" s="5" t="n">
        <v>0.922</v>
      </c>
      <c r="AA849" s="5" t="n">
        <v>19.687</v>
      </c>
      <c r="AB849" s="5" t="n">
        <v>26.54</v>
      </c>
      <c r="AC849" s="5" t="n">
        <v>0</v>
      </c>
      <c r="AD849" s="5" t="n">
        <v>1</v>
      </c>
      <c r="AE849" s="5" t="n">
        <v>8.176</v>
      </c>
      <c r="AF849" s="5" t="n">
        <v>1.915</v>
      </c>
      <c r="AG849" s="5" t="n">
        <v>18.364</v>
      </c>
      <c r="AH849" s="5" t="n">
        <v>26.54</v>
      </c>
      <c r="AI849" s="5" t="n">
        <v>0</v>
      </c>
      <c r="AJ849" s="5" t="n">
        <v>1</v>
      </c>
      <c r="AK849" s="5" t="n">
        <v>16.118</v>
      </c>
      <c r="AL849" s="5" t="n">
        <v>8.66</v>
      </c>
      <c r="AM849" s="5" t="n">
        <v>18.861</v>
      </c>
      <c r="AN849" s="5" t="n">
        <v>41.432</v>
      </c>
      <c r="AO849" s="5" t="n">
        <v>0.22</v>
      </c>
      <c r="AP849" s="5" t="n">
        <v>1</v>
      </c>
      <c r="AQ849" s="5" t="n">
        <v>0.756</v>
      </c>
      <c r="AR849" s="5" t="n">
        <v>0.132</v>
      </c>
      <c r="AS849" s="5" t="n">
        <v>1.136</v>
      </c>
      <c r="AT849" s="5" t="n">
        <v>1.892</v>
      </c>
      <c r="AU849" s="5" t="n">
        <v>0</v>
      </c>
      <c r="AV849" s="5" t="n">
        <v>1</v>
      </c>
      <c r="AW849" s="5" t="n">
        <v>0.655</v>
      </c>
      <c r="AX849" s="5" t="n">
        <v>0.132</v>
      </c>
      <c r="AY849" s="5" t="n">
        <v>0.379</v>
      </c>
      <c r="AZ849" s="5" t="n">
        <v>1.262</v>
      </c>
      <c r="BA849" s="5" t="n">
        <v>0.22</v>
      </c>
      <c r="BB849" s="5" t="n">
        <v>1</v>
      </c>
      <c r="BC849" s="5" t="n">
        <v>0.534</v>
      </c>
      <c r="BD849" s="5" t="n">
        <v>0.132</v>
      </c>
      <c r="BE849" s="5" t="n">
        <v>0.316</v>
      </c>
      <c r="BF849" s="5" t="n">
        <v>1.037</v>
      </c>
      <c r="BG849" s="5" t="n">
        <v>0.22</v>
      </c>
      <c r="BH849" s="5" t="n">
        <v>1</v>
      </c>
      <c r="BI849" s="5" t="n">
        <v>0.5679999999999999</v>
      </c>
      <c r="BJ849" s="5" t="n">
        <v>0.132</v>
      </c>
      <c r="BK849" s="5" t="n">
        <v>0.8120000000000001</v>
      </c>
      <c r="BL849" s="5" t="n">
        <v>1.38</v>
      </c>
      <c r="BM849" s="5" t="n">
        <v>0</v>
      </c>
      <c r="BN849" s="5" t="n">
        <v>1</v>
      </c>
      <c r="BO849" s="5" t="n">
        <v>0</v>
      </c>
      <c r="BP849" s="5" t="n">
        <v>0</v>
      </c>
      <c r="BQ849" s="5" t="n">
        <v>0.153</v>
      </c>
      <c r="BR849" s="5" t="n">
        <v>0</v>
      </c>
      <c r="BS849" s="5" t="n">
        <v>1</v>
      </c>
      <c r="BT849" s="5" t="n">
        <v>0</v>
      </c>
      <c r="BU849" s="5" t="n">
        <v>0</v>
      </c>
      <c r="BV849" s="5" t="n">
        <v>0.228</v>
      </c>
      <c r="BW849" s="5" t="n">
        <v>0.22</v>
      </c>
      <c r="BX849" s="5" t="n">
        <v>1</v>
      </c>
      <c r="BY849" s="5" t="n">
        <v>13.646</v>
      </c>
      <c r="BZ849" s="5" t="n">
        <v>0</v>
      </c>
      <c r="CA849" s="5" t="n">
        <v>13.646</v>
      </c>
      <c r="CB849" s="5" t="n">
        <v>0</v>
      </c>
      <c r="CC849" s="5" t="n">
        <v>82.58799999999999</v>
      </c>
      <c r="CD849" s="5" t="n">
        <v>7.95</v>
      </c>
      <c r="CE849" s="5" t="n">
        <v>13.137</v>
      </c>
      <c r="CF849" s="5" t="n">
        <v>116.785</v>
      </c>
      <c r="CG849" s="5" t="n">
        <v>0.22</v>
      </c>
      <c r="CH849" s="5" t="n">
        <v>1</v>
      </c>
      <c r="CI849" s="5" t="n">
        <v>0</v>
      </c>
      <c r="CJ849" s="5" t="n">
        <v>0</v>
      </c>
      <c r="CK849" s="5" t="n">
        <v>0</v>
      </c>
      <c r="CL849" s="5" t="n">
        <v>0</v>
      </c>
      <c r="CM849" s="5" t="n">
        <v>0</v>
      </c>
      <c r="CN849" s="5" t="n">
        <v>0</v>
      </c>
      <c r="CO849" s="5" t="n">
        <v>0</v>
      </c>
      <c r="CP849" s="5" t="n">
        <v>0.26</v>
      </c>
      <c r="CQ849" s="5" t="n">
        <v>1.387</v>
      </c>
      <c r="CR849" s="5" t="n">
        <v>0</v>
      </c>
      <c r="CS849" s="5" t="n">
        <v>5.529</v>
      </c>
      <c r="CT849" s="5" t="n">
        <v>4.251</v>
      </c>
      <c r="CU849" s="5" t="n">
        <v>10.123</v>
      </c>
    </row>
    <row r="850">
      <c r="A850" s="5" t="inlineStr">
        <is>
          <t>UZB2021</t>
        </is>
      </c>
      <c r="B850" s="5" t="inlineStr">
        <is>
          <t>UZB</t>
        </is>
      </c>
      <c r="C850" s="5" t="inlineStr">
        <is>
          <t>UZB</t>
        </is>
      </c>
      <c r="D850" s="5" t="inlineStr">
        <is>
          <t>Uzbekistan</t>
        </is>
      </c>
      <c r="E850" s="5" t="n">
        <v>2021</v>
      </c>
      <c r="F850" s="5" t="n">
        <v>0.2</v>
      </c>
      <c r="G850" s="5" t="n">
        <v>3.136</v>
      </c>
      <c r="H850" s="5" t="n">
        <v>0.778</v>
      </c>
      <c r="I850" s="5" t="n">
        <v>0.01</v>
      </c>
      <c r="J850" s="5" t="n">
        <v>3.146</v>
      </c>
      <c r="K850" s="5" t="n">
        <v>0</v>
      </c>
      <c r="L850" s="5" t="n">
        <v>1</v>
      </c>
      <c r="M850" s="5" t="n">
        <v>4.737</v>
      </c>
      <c r="N850" s="5" t="n">
        <v>2.334</v>
      </c>
      <c r="O850" s="5" t="n">
        <v>0.015</v>
      </c>
      <c r="P850" s="5" t="n">
        <v>4.752</v>
      </c>
      <c r="Q850" s="5" t="n">
        <v>0</v>
      </c>
      <c r="R850" s="5" t="n">
        <v>1</v>
      </c>
      <c r="S850" s="5" t="n">
        <v>7.026</v>
      </c>
      <c r="T850" s="5" t="n">
        <v>4.668</v>
      </c>
      <c r="U850" s="5" t="n">
        <v>0.01</v>
      </c>
      <c r="V850" s="5" t="n">
        <v>8.444000000000001</v>
      </c>
      <c r="W850" s="5" t="n">
        <v>0.2</v>
      </c>
      <c r="X850" s="5" t="n">
        <v>1</v>
      </c>
      <c r="Y850" s="5" t="n">
        <v>13.661</v>
      </c>
      <c r="Z850" s="5" t="n">
        <v>1.513</v>
      </c>
      <c r="AA850" s="5" t="n">
        <v>-4.056</v>
      </c>
      <c r="AB850" s="5" t="n">
        <v>9.605</v>
      </c>
      <c r="AC850" s="5" t="n">
        <v>0</v>
      </c>
      <c r="AD850" s="5" t="n">
        <v>0</v>
      </c>
      <c r="AE850" s="5" t="n">
        <v>13.05</v>
      </c>
      <c r="AF850" s="5" t="n">
        <v>2.56</v>
      </c>
      <c r="AG850" s="5" t="n">
        <v>-4.056</v>
      </c>
      <c r="AH850" s="5" t="n">
        <v>8.994</v>
      </c>
      <c r="AI850" s="5" t="n">
        <v>0</v>
      </c>
      <c r="AJ850" s="5" t="n">
        <v>0</v>
      </c>
      <c r="AK850" s="5" t="n">
        <v>9.384</v>
      </c>
      <c r="AL850" s="5" t="n">
        <v>4.455</v>
      </c>
      <c r="AM850" s="5" t="n">
        <v>-8.596</v>
      </c>
      <c r="AN850" s="5" t="n">
        <v>0.945</v>
      </c>
      <c r="AO850" s="5" t="n">
        <v>0</v>
      </c>
      <c r="AP850" s="5" t="n">
        <v>0</v>
      </c>
      <c r="AQ850" s="5" t="n">
        <v>0.619</v>
      </c>
      <c r="AR850" s="5" t="n">
        <v>0.114</v>
      </c>
      <c r="AS850" s="5" t="n">
        <v>0.041</v>
      </c>
      <c r="AT850" s="5" t="n">
        <v>0.792</v>
      </c>
      <c r="AU850" s="5" t="n">
        <v>0.2</v>
      </c>
      <c r="AV850" s="5" t="n">
        <v>1</v>
      </c>
      <c r="AW850" s="5" t="n">
        <v>0.599</v>
      </c>
      <c r="AX850" s="5" t="n">
        <v>0.114</v>
      </c>
      <c r="AY850" s="5" t="n">
        <v>0.005</v>
      </c>
      <c r="AZ850" s="5" t="n">
        <v>0.725</v>
      </c>
      <c r="BA850" s="5" t="n">
        <v>0.2</v>
      </c>
      <c r="BB850" s="5" t="n">
        <v>1</v>
      </c>
      <c r="BC850" s="5" t="n">
        <v>0.439</v>
      </c>
      <c r="BD850" s="5" t="n">
        <v>0.114</v>
      </c>
      <c r="BE850" s="5" t="n">
        <v>0</v>
      </c>
      <c r="BF850" s="5" t="n">
        <v>0.527</v>
      </c>
      <c r="BG850" s="5" t="n">
        <v>0.2</v>
      </c>
      <c r="BH850" s="5" t="n">
        <v>1</v>
      </c>
      <c r="BI850" s="5" t="n">
        <v>0.505</v>
      </c>
      <c r="BJ850" s="5" t="n">
        <v>0.114</v>
      </c>
      <c r="BK850" s="5" t="n">
        <v>0</v>
      </c>
      <c r="BL850" s="5" t="n">
        <v>0.606</v>
      </c>
      <c r="BM850" s="5" t="n">
        <v>0.2</v>
      </c>
      <c r="BN850" s="5" t="n">
        <v>1</v>
      </c>
      <c r="BO850" s="5" t="n">
        <v>0</v>
      </c>
      <c r="BP850" s="5" t="n">
        <v>-0.037</v>
      </c>
      <c r="BQ850" s="5" t="n">
        <v>0.042</v>
      </c>
      <c r="BR850" s="5" t="n">
        <v>0</v>
      </c>
      <c r="BS850" s="5" t="n">
        <v>0.333</v>
      </c>
      <c r="BT850" s="5" t="n">
        <v>0</v>
      </c>
      <c r="BU850" s="5" t="n">
        <v>-0.037</v>
      </c>
      <c r="BV850" s="5" t="n">
        <v>0.028</v>
      </c>
      <c r="BW850" s="5" t="n">
        <v>0</v>
      </c>
      <c r="BX850" s="5" t="n">
        <v>0.333</v>
      </c>
      <c r="BY850" s="5" t="n">
        <v>11.787</v>
      </c>
      <c r="BZ850" s="5" t="n">
        <v>0</v>
      </c>
      <c r="CA850" s="5" t="n">
        <v>11.787</v>
      </c>
      <c r="CB850" s="5" t="n">
        <v>0</v>
      </c>
      <c r="CC850" s="5" t="n">
        <v>78.125</v>
      </c>
      <c r="CD850" s="5" t="n">
        <v>7.95</v>
      </c>
      <c r="CE850" s="5" t="n">
        <v>0</v>
      </c>
      <c r="CF850" s="5" t="n">
        <v>93.75</v>
      </c>
      <c r="CG850" s="5" t="n">
        <v>0.2</v>
      </c>
      <c r="CH850" s="5" t="n">
        <v>1</v>
      </c>
      <c r="CI850" s="5" t="n">
        <v>0</v>
      </c>
      <c r="CJ850" s="5" t="n">
        <v>0</v>
      </c>
      <c r="CK850" s="5" t="n">
        <v>0</v>
      </c>
      <c r="CL850" s="5" t="n">
        <v>0</v>
      </c>
      <c r="CM850" s="5" t="n">
        <v>0</v>
      </c>
      <c r="CN850" s="5" t="n">
        <v>0</v>
      </c>
      <c r="CO850" s="5" t="n">
        <v>0</v>
      </c>
      <c r="CP850" s="5" t="n">
        <v>0.639</v>
      </c>
      <c r="CQ850" s="5" t="n">
        <v>1.198</v>
      </c>
      <c r="CR850" s="5" t="n">
        <v>0.956</v>
      </c>
      <c r="CS850" s="5" t="n">
        <v>4.715</v>
      </c>
      <c r="CT850" s="5" t="n">
        <v>4.41</v>
      </c>
      <c r="CU850" s="5" t="n">
        <v>14.129</v>
      </c>
    </row>
    <row r="851">
      <c r="A851" s="5" t="inlineStr">
        <is>
          <t>UZB2022</t>
        </is>
      </c>
      <c r="B851" s="5" t="inlineStr">
        <is>
          <t>UZB</t>
        </is>
      </c>
      <c r="C851" s="5" t="inlineStr">
        <is>
          <t>UZB</t>
        </is>
      </c>
      <c r="D851" s="5" t="inlineStr">
        <is>
          <t>Uzbekistan</t>
        </is>
      </c>
      <c r="E851" s="5" t="n">
        <v>2022</v>
      </c>
      <c r="F851" s="5" t="n">
        <v>0.2</v>
      </c>
      <c r="G851" s="5" t="n">
        <v>3.709</v>
      </c>
      <c r="H851" s="5" t="n">
        <v>0.832</v>
      </c>
      <c r="I851" s="5" t="n">
        <v>0.015</v>
      </c>
      <c r="J851" s="5" t="n">
        <v>3.724</v>
      </c>
      <c r="K851" s="5" t="n">
        <v>0</v>
      </c>
      <c r="L851" s="5" t="n">
        <v>1</v>
      </c>
      <c r="M851" s="5" t="n">
        <v>5.456</v>
      </c>
      <c r="N851" s="5" t="n">
        <v>2.497</v>
      </c>
      <c r="O851" s="5" t="n">
        <v>0.02</v>
      </c>
      <c r="P851" s="5" t="n">
        <v>5.476</v>
      </c>
      <c r="Q851" s="5" t="n">
        <v>0</v>
      </c>
      <c r="R851" s="5" t="n">
        <v>1</v>
      </c>
      <c r="S851" s="5" t="n">
        <v>7.87</v>
      </c>
      <c r="T851" s="5" t="n">
        <v>4.993</v>
      </c>
      <c r="U851" s="5" t="n">
        <v>0.132</v>
      </c>
      <c r="V851" s="5" t="n">
        <v>9.462</v>
      </c>
      <c r="W851" s="5" t="n">
        <v>0.2</v>
      </c>
      <c r="X851" s="5" t="n">
        <v>1</v>
      </c>
      <c r="Y851" s="5" t="n">
        <v>14.752</v>
      </c>
      <c r="Z851" s="5" t="n">
        <v>1.634</v>
      </c>
      <c r="AA851" s="5" t="n">
        <v>-4.374</v>
      </c>
      <c r="AB851" s="5" t="n">
        <v>10.378</v>
      </c>
      <c r="AC851" s="5" t="n">
        <v>0</v>
      </c>
      <c r="AD851" s="5" t="n">
        <v>0</v>
      </c>
      <c r="AE851" s="5" t="n">
        <v>14.092</v>
      </c>
      <c r="AF851" s="5" t="n">
        <v>2.764</v>
      </c>
      <c r="AG851" s="5" t="n">
        <v>-4.374</v>
      </c>
      <c r="AH851" s="5" t="n">
        <v>9.718</v>
      </c>
      <c r="AI851" s="5" t="n">
        <v>0</v>
      </c>
      <c r="AJ851" s="5" t="n">
        <v>0</v>
      </c>
      <c r="AK851" s="5" t="n">
        <v>10.135</v>
      </c>
      <c r="AL851" s="5" t="n">
        <v>4.811</v>
      </c>
      <c r="AM851" s="5" t="n">
        <v>-9.378</v>
      </c>
      <c r="AN851" s="5" t="n">
        <v>0.908</v>
      </c>
      <c r="AO851" s="5" t="n">
        <v>0</v>
      </c>
      <c r="AP851" s="5" t="n">
        <v>0</v>
      </c>
      <c r="AQ851" s="5" t="n">
        <v>0.861</v>
      </c>
      <c r="AR851" s="5" t="n">
        <v>0.123</v>
      </c>
      <c r="AS851" s="5" t="n">
        <v>-0.062</v>
      </c>
      <c r="AT851" s="5" t="n">
        <v>0.959</v>
      </c>
      <c r="AU851" s="5" t="n">
        <v>0.2</v>
      </c>
      <c r="AV851" s="5" t="n">
        <v>1</v>
      </c>
      <c r="AW851" s="5" t="n">
        <v>0.986</v>
      </c>
      <c r="AX851" s="5" t="n">
        <v>0.123</v>
      </c>
      <c r="AY851" s="5" t="n">
        <v>-0.108</v>
      </c>
      <c r="AZ851" s="5" t="n">
        <v>1.054</v>
      </c>
      <c r="BA851" s="5" t="n">
        <v>0.2</v>
      </c>
      <c r="BB851" s="5" t="n">
        <v>1</v>
      </c>
      <c r="BC851" s="5" t="n">
        <v>0.598</v>
      </c>
      <c r="BD851" s="5" t="n">
        <v>0.123</v>
      </c>
      <c r="BE851" s="5" t="n">
        <v>0.008999999999999999</v>
      </c>
      <c r="BF851" s="5" t="n">
        <v>0.717</v>
      </c>
      <c r="BG851" s="5" t="n">
        <v>0.2</v>
      </c>
      <c r="BH851" s="5" t="n">
        <v>1</v>
      </c>
      <c r="BI851" s="5" t="n">
        <v>0.612</v>
      </c>
      <c r="BJ851" s="5" t="n">
        <v>0.123</v>
      </c>
      <c r="BK851" s="5" t="n">
        <v>0.008999999999999999</v>
      </c>
      <c r="BL851" s="5" t="n">
        <v>0.735</v>
      </c>
      <c r="BM851" s="5" t="n">
        <v>0.2</v>
      </c>
      <c r="BN851" s="5" t="n">
        <v>1</v>
      </c>
      <c r="BO851" s="5" t="n">
        <v>0</v>
      </c>
      <c r="BP851" s="5" t="n">
        <v>-0.037</v>
      </c>
      <c r="BQ851" s="5" t="n">
        <v>0.041</v>
      </c>
      <c r="BR851" s="5" t="n">
        <v>0</v>
      </c>
      <c r="BS851" s="5" t="n">
        <v>0.333</v>
      </c>
      <c r="BT851" s="5" t="n">
        <v>0</v>
      </c>
      <c r="BU851" s="5" t="n">
        <v>-0.037</v>
      </c>
      <c r="BV851" s="5" t="n">
        <v>0.027</v>
      </c>
      <c r="BW851" s="5" t="n">
        <v>0</v>
      </c>
      <c r="BX851" s="5" t="n">
        <v>0.333</v>
      </c>
      <c r="BY851" s="5" t="n">
        <v>12.729</v>
      </c>
      <c r="BZ851" s="5" t="n">
        <v>0</v>
      </c>
      <c r="CA851" s="5" t="n">
        <v>12.729</v>
      </c>
      <c r="CB851" s="5" t="n">
        <v>0</v>
      </c>
      <c r="CC851" s="5" t="n">
        <v>97.90000000000001</v>
      </c>
      <c r="CD851" s="5" t="n">
        <v>7.95</v>
      </c>
      <c r="CE851" s="5" t="n">
        <v>1.449</v>
      </c>
      <c r="CF851" s="5" t="n">
        <v>117.48</v>
      </c>
      <c r="CG851" s="5" t="n">
        <v>0.2</v>
      </c>
      <c r="CH851" s="5" t="n">
        <v>1</v>
      </c>
      <c r="CI851" s="5" t="n">
        <v>0</v>
      </c>
      <c r="CJ851" s="5" t="n">
        <v>0</v>
      </c>
      <c r="CK851" s="5" t="n">
        <v>0</v>
      </c>
      <c r="CL851" s="5" t="n">
        <v>0</v>
      </c>
      <c r="CM851" s="5" t="n">
        <v>0</v>
      </c>
      <c r="CN851" s="5" t="n">
        <v>0</v>
      </c>
      <c r="CO851" s="5" t="n">
        <v>0</v>
      </c>
      <c r="CP851" s="5" t="n">
        <v>0.652</v>
      </c>
      <c r="CQ851" s="5" t="n">
        <v>1.294</v>
      </c>
      <c r="CR851" s="5" t="n">
        <v>0.956</v>
      </c>
      <c r="CS851" s="5" t="n">
        <v>5.091</v>
      </c>
      <c r="CT851" s="5" t="n">
        <v>5.842</v>
      </c>
      <c r="CU851" s="5" t="n">
        <v>28.059</v>
      </c>
    </row>
    <row r="852">
      <c r="A852" s="5" t="inlineStr">
        <is>
          <t>UZB2023</t>
        </is>
      </c>
      <c r="B852" s="5" t="inlineStr">
        <is>
          <t>UZB</t>
        </is>
      </c>
      <c r="C852" s="5" t="inlineStr">
        <is>
          <t>UZB</t>
        </is>
      </c>
      <c r="D852" s="5" t="inlineStr">
        <is>
          <t>Uzbekistan</t>
        </is>
      </c>
      <c r="E852" s="5" t="n">
        <v>2023</v>
      </c>
      <c r="F852" s="5" t="n">
        <v>0.2</v>
      </c>
      <c r="G852" s="5" t="n">
        <v>2.871</v>
      </c>
      <c r="H852" s="5" t="n">
        <v>0.848</v>
      </c>
      <c r="I852" s="5" t="n">
        <v>0.008999999999999999</v>
      </c>
      <c r="J852" s="5" t="n">
        <v>2.88</v>
      </c>
      <c r="K852" s="5" t="n">
        <v>0</v>
      </c>
      <c r="L852" s="5" t="n">
        <v>1</v>
      </c>
      <c r="M852" s="5" t="n">
        <v>4.746</v>
      </c>
      <c r="N852" s="5" t="n">
        <v>2.544</v>
      </c>
      <c r="O852" s="5" t="n">
        <v>0.013</v>
      </c>
      <c r="P852" s="5" t="n">
        <v>4.759</v>
      </c>
      <c r="Q852" s="5" t="n">
        <v>0</v>
      </c>
      <c r="R852" s="5" t="n">
        <v>1</v>
      </c>
      <c r="S852" s="5" t="n">
        <v>7.11</v>
      </c>
      <c r="T852" s="5" t="n">
        <v>5.087</v>
      </c>
      <c r="U852" s="5" t="n">
        <v>0.166</v>
      </c>
      <c r="V852" s="5" t="n">
        <v>8.542999999999999</v>
      </c>
      <c r="W852" s="5" t="n">
        <v>0.2</v>
      </c>
      <c r="X852" s="5" t="n">
        <v>1</v>
      </c>
      <c r="Y852" s="5" t="n">
        <v>15.342</v>
      </c>
      <c r="Z852" s="5" t="n">
        <v>1.699</v>
      </c>
      <c r="AA852" s="5" t="n">
        <v>-4.563</v>
      </c>
      <c r="AB852" s="5" t="n">
        <v>10.779</v>
      </c>
      <c r="AC852" s="5" t="n">
        <v>0</v>
      </c>
      <c r="AD852" s="5" t="n">
        <v>0</v>
      </c>
      <c r="AE852" s="5" t="n">
        <v>14.663</v>
      </c>
      <c r="AF852" s="5" t="n">
        <v>2.877</v>
      </c>
      <c r="AG852" s="5" t="n">
        <v>-4.563</v>
      </c>
      <c r="AH852" s="5" t="n">
        <v>10.1</v>
      </c>
      <c r="AI852" s="5" t="n">
        <v>0</v>
      </c>
      <c r="AJ852" s="5" t="n">
        <v>0</v>
      </c>
      <c r="AK852" s="5" t="n">
        <v>10.563</v>
      </c>
      <c r="AL852" s="5" t="n">
        <v>5.014</v>
      </c>
      <c r="AM852" s="5" t="n">
        <v>-9.851000000000001</v>
      </c>
      <c r="AN852" s="5" t="n">
        <v>0.855</v>
      </c>
      <c r="AO852" s="5" t="n">
        <v>0</v>
      </c>
      <c r="AP852" s="5" t="n">
        <v>0</v>
      </c>
      <c r="AQ852" s="5" t="n">
        <v>0.76</v>
      </c>
      <c r="AR852" s="5" t="n">
        <v>0.129</v>
      </c>
      <c r="AS852" s="5" t="n">
        <v>0.016</v>
      </c>
      <c r="AT852" s="5" t="n">
        <v>0.931</v>
      </c>
      <c r="AU852" s="5" t="n">
        <v>0.2</v>
      </c>
      <c r="AV852" s="5" t="n">
        <v>1</v>
      </c>
      <c r="AW852" s="5" t="n">
        <v>0.8110000000000001</v>
      </c>
      <c r="AX852" s="5" t="n">
        <v>0.129</v>
      </c>
      <c r="AY852" s="5" t="n">
        <v>0.003</v>
      </c>
      <c r="AZ852" s="5" t="n">
        <v>0.978</v>
      </c>
      <c r="BA852" s="5" t="n">
        <v>0.2</v>
      </c>
      <c r="BB852" s="5" t="n">
        <v>1</v>
      </c>
      <c r="BC852" s="5" t="n">
        <v>0.535</v>
      </c>
      <c r="BD852" s="5" t="n">
        <v>0.129</v>
      </c>
      <c r="BE852" s="5" t="n">
        <v>0.012</v>
      </c>
      <c r="BF852" s="5" t="n">
        <v>0.642</v>
      </c>
      <c r="BG852" s="5" t="n">
        <v>0.2</v>
      </c>
      <c r="BH852" s="5" t="n">
        <v>1</v>
      </c>
      <c r="BI852" s="5" t="n">
        <v>0.579</v>
      </c>
      <c r="BJ852" s="5" t="n">
        <v>0.129</v>
      </c>
      <c r="BK852" s="5" t="n">
        <v>0.013</v>
      </c>
      <c r="BL852" s="5" t="n">
        <v>0.695</v>
      </c>
      <c r="BM852" s="5" t="n">
        <v>0.2</v>
      </c>
      <c r="BN852" s="5" t="n">
        <v>1</v>
      </c>
      <c r="BO852" s="5" t="n">
        <v>0</v>
      </c>
      <c r="BP852" s="5" t="n">
        <v>-0.037</v>
      </c>
      <c r="BQ852" s="5" t="n">
        <v>0.038</v>
      </c>
      <c r="BR852" s="5" t="n">
        <v>0</v>
      </c>
      <c r="BS852" s="5" t="n">
        <v>0.333</v>
      </c>
      <c r="BT852" s="5" t="n">
        <v>0</v>
      </c>
      <c r="BU852" s="5" t="n">
        <v>-0.037</v>
      </c>
      <c r="BV852" s="5" t="n">
        <v>0.025</v>
      </c>
      <c r="BW852" s="5" t="n">
        <v>0</v>
      </c>
      <c r="BX852" s="5" t="n">
        <v>0.333</v>
      </c>
      <c r="BY852" s="5" t="n">
        <v>13.254</v>
      </c>
      <c r="BZ852" s="5" t="n">
        <v>0</v>
      </c>
      <c r="CA852" s="5" t="n">
        <v>13.254</v>
      </c>
      <c r="CB852" s="5" t="n">
        <v>0</v>
      </c>
      <c r="CC852" s="5" t="n">
        <v>83.248</v>
      </c>
      <c r="CD852" s="5" t="n">
        <v>7.95</v>
      </c>
      <c r="CE852" s="5" t="n">
        <v>1.843</v>
      </c>
      <c r="CF852" s="5" t="n">
        <v>99.898</v>
      </c>
      <c r="CG852" s="5" t="n">
        <v>0.2</v>
      </c>
      <c r="CH852" s="5" t="n">
        <v>1</v>
      </c>
      <c r="CI852" s="5" t="n">
        <v>0</v>
      </c>
      <c r="CJ852" s="5" t="n">
        <v>0</v>
      </c>
      <c r="CK852" s="5" t="n">
        <v>0</v>
      </c>
      <c r="CL852" s="5" t="n">
        <v>0</v>
      </c>
      <c r="CM852" s="5" t="n">
        <v>0</v>
      </c>
      <c r="CN852" s="5" t="n">
        <v>0</v>
      </c>
      <c r="CO852" s="5" t="n">
        <v>0</v>
      </c>
      <c r="CP852" s="5" t="n">
        <v>0.681</v>
      </c>
      <c r="CQ852" s="5" t="n">
        <v>1.348</v>
      </c>
      <c r="CR852" s="5" t="n">
        <v>0.952</v>
      </c>
      <c r="CS852" s="5" t="n">
        <v>5.302</v>
      </c>
      <c r="CT852" s="5" t="n">
        <v>3.466</v>
      </c>
      <c r="CU852" s="5" t="n">
        <v>9.260999999999999</v>
      </c>
    </row>
    <row r="853">
      <c r="A853" s="5" t="inlineStr">
        <is>
          <t>UZB2024</t>
        </is>
      </c>
      <c r="B853" s="5" t="inlineStr">
        <is>
          <t>UZB</t>
        </is>
      </c>
      <c r="C853" s="5" t="inlineStr">
        <is>
          <t>UZB</t>
        </is>
      </c>
      <c r="D853" s="5" t="inlineStr">
        <is>
          <t>Uzbekistan</t>
        </is>
      </c>
      <c r="E853" s="5" t="n">
        <v>2024</v>
      </c>
      <c r="F853" s="5" t="n">
        <v>0.2</v>
      </c>
      <c r="G853" s="5" t="n">
        <v>2.783</v>
      </c>
      <c r="H853" s="5" t="n">
        <v>0.873</v>
      </c>
      <c r="I853" s="5" t="n">
        <v>0.007</v>
      </c>
      <c r="J853" s="5" t="n">
        <v>2.79</v>
      </c>
      <c r="K853" s="5" t="n">
        <v>0</v>
      </c>
      <c r="L853" s="5" t="n">
        <v>1</v>
      </c>
      <c r="M853" s="5" t="n">
        <v>4.569</v>
      </c>
      <c r="N853" s="5" t="n">
        <v>2.619</v>
      </c>
      <c r="O853" s="5" t="n">
        <v>0.008999999999999999</v>
      </c>
      <c r="P853" s="5" t="n">
        <v>4.578</v>
      </c>
      <c r="Q853" s="5" t="n">
        <v>0</v>
      </c>
      <c r="R853" s="5" t="n">
        <v>1</v>
      </c>
      <c r="S853" s="5" t="n">
        <v>7.147</v>
      </c>
      <c r="T853" s="5" t="n">
        <v>5.237</v>
      </c>
      <c r="U853" s="5" t="n">
        <v>0.202</v>
      </c>
      <c r="V853" s="5" t="n">
        <v>8.585000000000001</v>
      </c>
      <c r="W853" s="5" t="n">
        <v>0.2</v>
      </c>
      <c r="X853" s="5" t="n">
        <v>1</v>
      </c>
      <c r="Y853" s="5" t="n">
        <v>15.773</v>
      </c>
      <c r="Z853" s="5" t="n">
        <v>1.747</v>
      </c>
      <c r="AA853" s="5" t="n">
        <v>-4.178</v>
      </c>
      <c r="AB853" s="5" t="n">
        <v>11.595</v>
      </c>
      <c r="AC853" s="5" t="n">
        <v>0</v>
      </c>
      <c r="AD853" s="5" t="n">
        <v>0</v>
      </c>
      <c r="AE853" s="5" t="n">
        <v>15.077</v>
      </c>
      <c r="AF853" s="5" t="n">
        <v>2.958</v>
      </c>
      <c r="AG853" s="5" t="n">
        <v>-4.178</v>
      </c>
      <c r="AH853" s="5" t="n">
        <v>10.899</v>
      </c>
      <c r="AI853" s="5" t="n">
        <v>0</v>
      </c>
      <c r="AJ853" s="5" t="n">
        <v>0</v>
      </c>
      <c r="AK853" s="5" t="n">
        <v>10.867</v>
      </c>
      <c r="AL853" s="5" t="n">
        <v>5.159</v>
      </c>
      <c r="AM853" s="5" t="n">
        <v>-10.128</v>
      </c>
      <c r="AN853" s="5" t="n">
        <v>0.887</v>
      </c>
      <c r="AO853" s="5" t="n">
        <v>0</v>
      </c>
      <c r="AP853" s="5" t="n">
        <v>0</v>
      </c>
      <c r="AQ853" s="5" t="n">
        <v>0.724</v>
      </c>
      <c r="AR853" s="5" t="n">
        <v>0.132</v>
      </c>
      <c r="AS853" s="5" t="n">
        <v>-0.054</v>
      </c>
      <c r="AT853" s="5" t="n">
        <v>0.804</v>
      </c>
      <c r="AU853" s="5" t="n">
        <v>0.2</v>
      </c>
      <c r="AV853" s="5" t="n">
        <v>1</v>
      </c>
      <c r="AW853" s="5" t="n">
        <v>0.75</v>
      </c>
      <c r="AX853" s="5" t="n">
        <v>0.132</v>
      </c>
      <c r="AY853" s="5" t="n">
        <v>0.032</v>
      </c>
      <c r="AZ853" s="5" t="n">
        <v>0.9389999999999999</v>
      </c>
      <c r="BA853" s="5" t="n">
        <v>0.2</v>
      </c>
      <c r="BB853" s="5" t="n">
        <v>1</v>
      </c>
      <c r="BC853" s="5" t="n">
        <v>0.513</v>
      </c>
      <c r="BD853" s="5" t="n">
        <v>0.132</v>
      </c>
      <c r="BE853" s="5" t="n">
        <v>0.014</v>
      </c>
      <c r="BF853" s="5" t="n">
        <v>0.616</v>
      </c>
      <c r="BG853" s="5" t="n">
        <v>0.2</v>
      </c>
      <c r="BH853" s="5" t="n">
        <v>1</v>
      </c>
      <c r="BI853" s="5" t="n">
        <v>0.591</v>
      </c>
      <c r="BJ853" s="5" t="n">
        <v>0.132</v>
      </c>
      <c r="BK853" s="5" t="n">
        <v>0.016</v>
      </c>
      <c r="BL853" s="5" t="n">
        <v>0.71</v>
      </c>
      <c r="BM853" s="5" t="n">
        <v>0.2</v>
      </c>
      <c r="BN853" s="5" t="n">
        <v>1</v>
      </c>
      <c r="BO853" s="5" t="n">
        <v>0</v>
      </c>
      <c r="BP853" s="5" t="n">
        <v>-0.038</v>
      </c>
      <c r="BQ853" s="5" t="n">
        <v>0.065</v>
      </c>
      <c r="BR853" s="5" t="n">
        <v>0</v>
      </c>
      <c r="BS853" s="5" t="n">
        <v>0.333</v>
      </c>
      <c r="BT853" s="5" t="n">
        <v>0</v>
      </c>
      <c r="BU853" s="5" t="n">
        <v>-0.038</v>
      </c>
      <c r="BV853" s="5" t="n">
        <v>0.034</v>
      </c>
      <c r="BW853" s="5" t="n">
        <v>0</v>
      </c>
      <c r="BX853" s="5" t="n">
        <v>0.333</v>
      </c>
      <c r="BY853" s="5" t="n">
        <v>13.646</v>
      </c>
      <c r="BZ853" s="5" t="n">
        <v>0</v>
      </c>
      <c r="CA853" s="5" t="n">
        <v>13.646</v>
      </c>
      <c r="CB853" s="5" t="n">
        <v>0</v>
      </c>
      <c r="CC853" s="5" t="n">
        <v>82.58799999999999</v>
      </c>
      <c r="CD853" s="5" t="n">
        <v>7.95</v>
      </c>
      <c r="CE853" s="5" t="n">
        <v>2.25</v>
      </c>
      <c r="CF853" s="5" t="n">
        <v>99.10599999999999</v>
      </c>
      <c r="CG853" s="5" t="n">
        <v>0.2</v>
      </c>
      <c r="CH853" s="5" t="n">
        <v>1</v>
      </c>
      <c r="CI853" s="5" t="n">
        <v>0</v>
      </c>
      <c r="CJ853" s="5" t="n">
        <v>0</v>
      </c>
      <c r="CK853" s="5" t="n">
        <v>0</v>
      </c>
      <c r="CL853" s="5" t="n">
        <v>0</v>
      </c>
      <c r="CM853" s="5" t="n">
        <v>0</v>
      </c>
      <c r="CN853" s="5" t="n">
        <v>0</v>
      </c>
      <c r="CO853" s="5" t="n">
        <v>0</v>
      </c>
      <c r="CP853" s="5" t="n">
        <v>0.681</v>
      </c>
      <c r="CQ853" s="5" t="n">
        <v>1.387</v>
      </c>
      <c r="CR853" s="5" t="n">
        <v>0.952</v>
      </c>
      <c r="CS853" s="5" t="n">
        <v>5.458</v>
      </c>
      <c r="CT853" s="5" t="n">
        <v>3.027</v>
      </c>
      <c r="CU853" s="5" t="n">
        <v>7.598</v>
      </c>
    </row>
    <row r="854">
      <c r="A854" s="5" t="inlineStr">
        <is>
          <t>VUT2021</t>
        </is>
      </c>
      <c r="B854" s="5" t="inlineStr">
        <is>
          <t>VUT</t>
        </is>
      </c>
      <c r="C854" s="5" t="inlineStr">
        <is>
          <t>VUT</t>
        </is>
      </c>
      <c r="D854" s="5" t="inlineStr">
        <is>
          <t>Vanuatu</t>
        </is>
      </c>
      <c r="E854" s="5" t="n">
        <v>2021</v>
      </c>
      <c r="F854" s="5" t="n">
        <v>0.15</v>
      </c>
      <c r="G854" s="5" t="n">
        <v>4.747</v>
      </c>
      <c r="H854" s="5" t="n">
        <v>1.143</v>
      </c>
      <c r="I854" s="5" t="n">
        <v>0</v>
      </c>
      <c r="J854" s="5" t="n">
        <v>4.747</v>
      </c>
      <c r="K854" s="5" t="n">
        <v>0</v>
      </c>
      <c r="L854" s="5" t="n">
        <v>1</v>
      </c>
      <c r="M854" s="5" t="n">
        <v>7.964</v>
      </c>
      <c r="N854" s="5" t="n">
        <v>3.43</v>
      </c>
      <c r="O854" s="5" t="n">
        <v>0</v>
      </c>
      <c r="P854" s="5" t="n">
        <v>7.964</v>
      </c>
      <c r="Q854" s="5" t="n">
        <v>0</v>
      </c>
      <c r="R854" s="5" t="n">
        <v>1</v>
      </c>
      <c r="S854" s="5" t="n">
        <v>10.464</v>
      </c>
      <c r="T854" s="5" t="n">
        <v>6.86</v>
      </c>
      <c r="U854" s="5" t="n">
        <v>0</v>
      </c>
      <c r="V854" s="5" t="n">
        <v>12.034</v>
      </c>
      <c r="W854" s="5" t="n">
        <v>0.15</v>
      </c>
      <c r="X854" s="5" t="n">
        <v>1</v>
      </c>
      <c r="Y854" s="5" t="n">
        <v>10.551</v>
      </c>
      <c r="Z854" s="5" t="n">
        <v>1.302</v>
      </c>
      <c r="AA854" s="5" t="n">
        <v>0</v>
      </c>
      <c r="AB854" s="5" t="n">
        <v>10.551</v>
      </c>
      <c r="AC854" s="5" t="n">
        <v>0</v>
      </c>
      <c r="AD854" s="5" t="n">
        <v>1</v>
      </c>
      <c r="AE854" s="5" t="n">
        <v>11.694</v>
      </c>
      <c r="AF854" s="5" t="n">
        <v>2.549</v>
      </c>
      <c r="AG854" s="5" t="n">
        <v>0</v>
      </c>
      <c r="AH854" s="5" t="n">
        <v>11.694</v>
      </c>
      <c r="AI854" s="5" t="n">
        <v>0</v>
      </c>
      <c r="AJ854" s="5" t="n">
        <v>1</v>
      </c>
      <c r="AK854" s="5" t="n">
        <v>18.554</v>
      </c>
      <c r="AL854" s="5" t="n">
        <v>9.627000000000001</v>
      </c>
      <c r="AM854" s="5" t="n">
        <v>0</v>
      </c>
      <c r="AN854" s="5" t="n">
        <v>21.337</v>
      </c>
      <c r="AO854" s="5" t="n">
        <v>0.15</v>
      </c>
      <c r="AP854" s="5" t="n">
        <v>1</v>
      </c>
      <c r="AQ854" s="5" t="n">
        <v>0.621</v>
      </c>
      <c r="AR854" s="5" t="n">
        <v>0.114</v>
      </c>
      <c r="AS854" s="5" t="n">
        <v>0.404</v>
      </c>
      <c r="AT854" s="5" t="n">
        <v>1.179</v>
      </c>
      <c r="AU854" s="5" t="n">
        <v>0.15</v>
      </c>
      <c r="AV854" s="5" t="n">
        <v>1</v>
      </c>
      <c r="AW854" s="5" t="n">
        <v>0.593</v>
      </c>
      <c r="AX854" s="5" t="n">
        <v>0.114</v>
      </c>
      <c r="AY854" s="5" t="n">
        <v>0.456</v>
      </c>
      <c r="AZ854" s="5" t="n">
        <v>1.206</v>
      </c>
      <c r="BA854" s="5" t="n">
        <v>0.15</v>
      </c>
      <c r="BB854" s="5" t="n">
        <v>1</v>
      </c>
      <c r="BC854" s="5" t="n">
        <v>0.44</v>
      </c>
      <c r="BD854" s="5" t="n">
        <v>0.114</v>
      </c>
      <c r="BE854" s="5" t="n">
        <v>0</v>
      </c>
      <c r="BF854" s="5" t="n">
        <v>0.506</v>
      </c>
      <c r="BG854" s="5" t="n">
        <v>0.15</v>
      </c>
      <c r="BH854" s="5" t="n">
        <v>1</v>
      </c>
      <c r="BI854" s="5" t="n">
        <v>0.5600000000000001</v>
      </c>
      <c r="BJ854" s="5" t="n">
        <v>0.114</v>
      </c>
      <c r="BK854" s="5" t="n">
        <v>0</v>
      </c>
      <c r="BL854" s="5" t="n">
        <v>0.644</v>
      </c>
      <c r="BM854" s="5" t="n">
        <v>0.15</v>
      </c>
      <c r="BN854" s="5" t="n">
        <v>1</v>
      </c>
      <c r="BO854" s="5" t="n">
        <v>0</v>
      </c>
      <c r="BP854" s="5" t="n">
        <v>0</v>
      </c>
      <c r="BQ854" s="5" t="n">
        <v>0</v>
      </c>
      <c r="BR854" s="5" t="n">
        <v>0</v>
      </c>
      <c r="BS854" s="5" t="n">
        <v>1</v>
      </c>
      <c r="BT854" s="5" t="n">
        <v>0</v>
      </c>
      <c r="BU854" s="5" t="n">
        <v>0</v>
      </c>
      <c r="BV854" s="5" t="n">
        <v>0</v>
      </c>
      <c r="BW854" s="5" t="n">
        <v>0.15</v>
      </c>
      <c r="BX854" s="5" t="n">
        <v>1</v>
      </c>
      <c r="BY854" s="5" t="n">
        <v>11.787</v>
      </c>
      <c r="BZ854" s="5" t="n">
        <v>0</v>
      </c>
      <c r="CA854" s="5" t="n">
        <v>11.787</v>
      </c>
      <c r="CB854" s="5" t="n">
        <v>0</v>
      </c>
      <c r="CC854" s="5" t="n">
        <v>81.69499999999999</v>
      </c>
      <c r="CD854" s="5" t="n">
        <v>7.95</v>
      </c>
      <c r="CE854" s="5" t="n">
        <v>0</v>
      </c>
      <c r="CF854" s="5" t="n">
        <v>93.95</v>
      </c>
      <c r="CG854" s="5" t="n">
        <v>0.15</v>
      </c>
      <c r="CH854" s="5" t="n">
        <v>1</v>
      </c>
      <c r="CI854" s="5" t="n">
        <v>0</v>
      </c>
      <c r="CJ854" s="5" t="n">
        <v>0</v>
      </c>
      <c r="CK854" s="5" t="n">
        <v>0</v>
      </c>
      <c r="CL854" s="5" t="n">
        <v>0</v>
      </c>
      <c r="CM854" s="5" t="n">
        <v>0</v>
      </c>
      <c r="CN854" s="5" t="n">
        <v>0</v>
      </c>
      <c r="CO854" s="5" t="n">
        <v>0</v>
      </c>
      <c r="CP854" s="5" t="n">
        <v>0</v>
      </c>
      <c r="CQ854" s="5" t="n">
        <v>1.198</v>
      </c>
      <c r="CR854" s="5" t="n">
        <v>0</v>
      </c>
      <c r="CS854" s="5" t="n">
        <v>4.776</v>
      </c>
      <c r="CT854" s="5" t="n">
        <v>3.604</v>
      </c>
      <c r="CU854" s="5" t="n">
        <v>9.407999999999999</v>
      </c>
    </row>
    <row r="855">
      <c r="A855" s="5" t="inlineStr">
        <is>
          <t>VUT2022</t>
        </is>
      </c>
      <c r="B855" s="5" t="inlineStr">
        <is>
          <t>VUT</t>
        </is>
      </c>
      <c r="C855" s="5" t="inlineStr">
        <is>
          <t>VUT</t>
        </is>
      </c>
      <c r="D855" s="5" t="inlineStr">
        <is>
          <t>Vanuatu</t>
        </is>
      </c>
      <c r="E855" s="5" t="n">
        <v>2022</v>
      </c>
      <c r="F855" s="5" t="n">
        <v>0.15</v>
      </c>
      <c r="G855" s="5" t="n">
        <v>8.788</v>
      </c>
      <c r="H855" s="5" t="n">
        <v>1.235</v>
      </c>
      <c r="I855" s="5" t="n">
        <v>0</v>
      </c>
      <c r="J855" s="5" t="n">
        <v>8.788</v>
      </c>
      <c r="K855" s="5" t="n">
        <v>0</v>
      </c>
      <c r="L855" s="5" t="n">
        <v>1</v>
      </c>
      <c r="M855" s="5" t="n">
        <v>9.782999999999999</v>
      </c>
      <c r="N855" s="5" t="n">
        <v>3.704</v>
      </c>
      <c r="O855" s="5" t="n">
        <v>0</v>
      </c>
      <c r="P855" s="5" t="n">
        <v>9.782999999999999</v>
      </c>
      <c r="Q855" s="5" t="n">
        <v>0</v>
      </c>
      <c r="R855" s="5" t="n">
        <v>1</v>
      </c>
      <c r="S855" s="5" t="n">
        <v>14.962</v>
      </c>
      <c r="T855" s="5" t="n">
        <v>7.408</v>
      </c>
      <c r="U855" s="5" t="n">
        <v>0.166</v>
      </c>
      <c r="V855" s="5" t="n">
        <v>17.206</v>
      </c>
      <c r="W855" s="5" t="n">
        <v>0.15</v>
      </c>
      <c r="X855" s="5" t="n">
        <v>1</v>
      </c>
      <c r="Y855" s="5" t="n">
        <v>17.332</v>
      </c>
      <c r="Z855" s="5" t="n">
        <v>2.139</v>
      </c>
      <c r="AA855" s="5" t="n">
        <v>0</v>
      </c>
      <c r="AB855" s="5" t="n">
        <v>17.332</v>
      </c>
      <c r="AC855" s="5" t="n">
        <v>0</v>
      </c>
      <c r="AD855" s="5" t="n">
        <v>1</v>
      </c>
      <c r="AE855" s="5" t="n">
        <v>18.566</v>
      </c>
      <c r="AF855" s="5" t="n">
        <v>4.048</v>
      </c>
      <c r="AG855" s="5" t="n">
        <v>0</v>
      </c>
      <c r="AH855" s="5" t="n">
        <v>18.566</v>
      </c>
      <c r="AI855" s="5" t="n">
        <v>0</v>
      </c>
      <c r="AJ855" s="5" t="n">
        <v>1</v>
      </c>
      <c r="AK855" s="5" t="n">
        <v>25.974</v>
      </c>
      <c r="AL855" s="5" t="n">
        <v>13.478</v>
      </c>
      <c r="AM855" s="5" t="n">
        <v>0.288</v>
      </c>
      <c r="AN855" s="5" t="n">
        <v>29.871</v>
      </c>
      <c r="AO855" s="5" t="n">
        <v>0.15</v>
      </c>
      <c r="AP855" s="5" t="n">
        <v>1</v>
      </c>
      <c r="AQ855" s="5" t="n">
        <v>0.847</v>
      </c>
      <c r="AR855" s="5" t="n">
        <v>0.123</v>
      </c>
      <c r="AS855" s="5" t="n">
        <v>0.457</v>
      </c>
      <c r="AT855" s="5" t="n">
        <v>1.5</v>
      </c>
      <c r="AU855" s="5" t="n">
        <v>0.15</v>
      </c>
      <c r="AV855" s="5" t="n">
        <v>1</v>
      </c>
      <c r="AW855" s="5" t="n">
        <v>0.947</v>
      </c>
      <c r="AX855" s="5" t="n">
        <v>0.123</v>
      </c>
      <c r="AY855" s="5" t="n">
        <v>0.433</v>
      </c>
      <c r="AZ855" s="5" t="n">
        <v>1.586</v>
      </c>
      <c r="BA855" s="5" t="n">
        <v>0.15</v>
      </c>
      <c r="BB855" s="5" t="n">
        <v>1</v>
      </c>
      <c r="BC855" s="5" t="n">
        <v>0.589</v>
      </c>
      <c r="BD855" s="5" t="n">
        <v>0.123</v>
      </c>
      <c r="BE855" s="5" t="n">
        <v>0.007</v>
      </c>
      <c r="BF855" s="5" t="n">
        <v>0.677</v>
      </c>
      <c r="BG855" s="5" t="n">
        <v>0.15</v>
      </c>
      <c r="BH855" s="5" t="n">
        <v>1</v>
      </c>
      <c r="BI855" s="5" t="n">
        <v>0.6889999999999999</v>
      </c>
      <c r="BJ855" s="5" t="n">
        <v>0.123</v>
      </c>
      <c r="BK855" s="5" t="n">
        <v>0.008</v>
      </c>
      <c r="BL855" s="5" t="n">
        <v>0.792</v>
      </c>
      <c r="BM855" s="5" t="n">
        <v>0.15</v>
      </c>
      <c r="BN855" s="5" t="n">
        <v>1</v>
      </c>
      <c r="BO855" s="5" t="n">
        <v>0</v>
      </c>
      <c r="BP855" s="5" t="n">
        <v>0</v>
      </c>
      <c r="BQ855" s="5" t="n">
        <v>0</v>
      </c>
      <c r="BR855" s="5" t="n">
        <v>0</v>
      </c>
      <c r="BS855" s="5" t="n">
        <v>1</v>
      </c>
      <c r="BT855" s="5" t="n">
        <v>0</v>
      </c>
      <c r="BU855" s="5" t="n">
        <v>0</v>
      </c>
      <c r="BV855" s="5" t="n">
        <v>0</v>
      </c>
      <c r="BW855" s="5" t="n">
        <v>0.15</v>
      </c>
      <c r="BX855" s="5" t="n">
        <v>1</v>
      </c>
      <c r="BY855" s="5" t="n">
        <v>12.729</v>
      </c>
      <c r="BZ855" s="5" t="n">
        <v>0</v>
      </c>
      <c r="CA855" s="5" t="n">
        <v>12.729</v>
      </c>
      <c r="CB855" s="5" t="n">
        <v>0</v>
      </c>
      <c r="CC855" s="5" t="n">
        <v>102.477</v>
      </c>
      <c r="CD855" s="5" t="n">
        <v>7.95</v>
      </c>
      <c r="CE855" s="5" t="n">
        <v>1.138</v>
      </c>
      <c r="CF855" s="5" t="n">
        <v>117.848</v>
      </c>
      <c r="CG855" s="5" t="n">
        <v>0.15</v>
      </c>
      <c r="CH855" s="5" t="n">
        <v>1</v>
      </c>
      <c r="CI855" s="5" t="n">
        <v>0</v>
      </c>
      <c r="CJ855" s="5" t="n">
        <v>0</v>
      </c>
      <c r="CK855" s="5" t="n">
        <v>0</v>
      </c>
      <c r="CL855" s="5" t="n">
        <v>0</v>
      </c>
      <c r="CM855" s="5" t="n">
        <v>0</v>
      </c>
      <c r="CN855" s="5" t="n">
        <v>0</v>
      </c>
      <c r="CO855" s="5" t="n">
        <v>0</v>
      </c>
      <c r="CP855" s="5" t="n">
        <v>0</v>
      </c>
      <c r="CQ855" s="5" t="n">
        <v>1.294</v>
      </c>
      <c r="CR855" s="5" t="n">
        <v>0</v>
      </c>
      <c r="CS855" s="5" t="n">
        <v>5.158</v>
      </c>
      <c r="CT855" s="5" t="n">
        <v>7.554</v>
      </c>
      <c r="CU855" s="5" t="n">
        <v>16.097</v>
      </c>
    </row>
    <row r="856">
      <c r="A856" s="5" t="inlineStr">
        <is>
          <t>VUT2023</t>
        </is>
      </c>
      <c r="B856" s="5" t="inlineStr">
        <is>
          <t>VUT</t>
        </is>
      </c>
      <c r="C856" s="5" t="inlineStr">
        <is>
          <t>VUT</t>
        </is>
      </c>
      <c r="D856" s="5" t="inlineStr">
        <is>
          <t>Vanuatu</t>
        </is>
      </c>
      <c r="E856" s="5" t="n">
        <v>2023</v>
      </c>
      <c r="F856" s="5" t="n">
        <v>0.15</v>
      </c>
      <c r="G856" s="5" t="n">
        <v>5.77</v>
      </c>
      <c r="H856" s="5" t="n">
        <v>1.286</v>
      </c>
      <c r="I856" s="5" t="n">
        <v>0</v>
      </c>
      <c r="J856" s="5" t="n">
        <v>5.77</v>
      </c>
      <c r="K856" s="5" t="n">
        <v>0</v>
      </c>
      <c r="L856" s="5" t="n">
        <v>1</v>
      </c>
      <c r="M856" s="5" t="n">
        <v>7.886</v>
      </c>
      <c r="N856" s="5" t="n">
        <v>3.857</v>
      </c>
      <c r="O856" s="5" t="n">
        <v>0</v>
      </c>
      <c r="P856" s="5" t="n">
        <v>7.886</v>
      </c>
      <c r="Q856" s="5" t="n">
        <v>0</v>
      </c>
      <c r="R856" s="5" t="n">
        <v>1</v>
      </c>
      <c r="S856" s="5" t="n">
        <v>12.198</v>
      </c>
      <c r="T856" s="5" t="n">
        <v>7.714</v>
      </c>
      <c r="U856" s="5" t="n">
        <v>0.203</v>
      </c>
      <c r="V856" s="5" t="n">
        <v>14.028</v>
      </c>
      <c r="W856" s="5" t="n">
        <v>0.15</v>
      </c>
      <c r="X856" s="5" t="n">
        <v>1</v>
      </c>
      <c r="Y856" s="5" t="n">
        <v>13.814</v>
      </c>
      <c r="Z856" s="5" t="n">
        <v>1.705</v>
      </c>
      <c r="AA856" s="5" t="n">
        <v>0</v>
      </c>
      <c r="AB856" s="5" t="n">
        <v>13.814</v>
      </c>
      <c r="AC856" s="5" t="n">
        <v>0</v>
      </c>
      <c r="AD856" s="5" t="n">
        <v>1</v>
      </c>
      <c r="AE856" s="5" t="n">
        <v>15.1</v>
      </c>
      <c r="AF856" s="5" t="n">
        <v>3.292</v>
      </c>
      <c r="AG856" s="5" t="n">
        <v>0</v>
      </c>
      <c r="AH856" s="5" t="n">
        <v>15.1</v>
      </c>
      <c r="AI856" s="5" t="n">
        <v>0</v>
      </c>
      <c r="AJ856" s="5" t="n">
        <v>1</v>
      </c>
      <c r="AK856" s="5" t="n">
        <v>22.814</v>
      </c>
      <c r="AL856" s="5" t="n">
        <v>11.838</v>
      </c>
      <c r="AM856" s="5" t="n">
        <v>0.379</v>
      </c>
      <c r="AN856" s="5" t="n">
        <v>26.236</v>
      </c>
      <c r="AO856" s="5" t="n">
        <v>0.15</v>
      </c>
      <c r="AP856" s="5" t="n">
        <v>1</v>
      </c>
      <c r="AQ856" s="5" t="n">
        <v>0.749</v>
      </c>
      <c r="AR856" s="5" t="n">
        <v>0.129</v>
      </c>
      <c r="AS856" s="5" t="n">
        <v>0.675</v>
      </c>
      <c r="AT856" s="5" t="n">
        <v>1.637</v>
      </c>
      <c r="AU856" s="5" t="n">
        <v>0.15</v>
      </c>
      <c r="AV856" s="5" t="n">
        <v>1</v>
      </c>
      <c r="AW856" s="5" t="n">
        <v>0.783</v>
      </c>
      <c r="AX856" s="5" t="n">
        <v>0.129</v>
      </c>
      <c r="AY856" s="5" t="n">
        <v>0.714</v>
      </c>
      <c r="AZ856" s="5" t="n">
        <v>1.721</v>
      </c>
      <c r="BA856" s="5" t="n">
        <v>0.15</v>
      </c>
      <c r="BB856" s="5" t="n">
        <v>1</v>
      </c>
      <c r="BC856" s="5" t="n">
        <v>0.527</v>
      </c>
      <c r="BD856" s="5" t="n">
        <v>0.129</v>
      </c>
      <c r="BE856" s="5" t="n">
        <v>0.008999999999999999</v>
      </c>
      <c r="BF856" s="5" t="n">
        <v>0.607</v>
      </c>
      <c r="BG856" s="5" t="n">
        <v>0.15</v>
      </c>
      <c r="BH856" s="5" t="n">
        <v>1</v>
      </c>
      <c r="BI856" s="5" t="n">
        <v>0.64</v>
      </c>
      <c r="BJ856" s="5" t="n">
        <v>0.129</v>
      </c>
      <c r="BK856" s="5" t="n">
        <v>0.011</v>
      </c>
      <c r="BL856" s="5" t="n">
        <v>0.736</v>
      </c>
      <c r="BM856" s="5" t="n">
        <v>0.15</v>
      </c>
      <c r="BN856" s="5" t="n">
        <v>1</v>
      </c>
      <c r="BO856" s="5" t="n">
        <v>0</v>
      </c>
      <c r="BP856" s="5" t="n">
        <v>0</v>
      </c>
      <c r="BQ856" s="5" t="n">
        <v>0</v>
      </c>
      <c r="BR856" s="5" t="n">
        <v>0</v>
      </c>
      <c r="BS856" s="5" t="n">
        <v>1</v>
      </c>
      <c r="BT856" s="5" t="n">
        <v>0</v>
      </c>
      <c r="BU856" s="5" t="n">
        <v>0</v>
      </c>
      <c r="BV856" s="5" t="n">
        <v>0</v>
      </c>
      <c r="BW856" s="5" t="n">
        <v>0.15</v>
      </c>
      <c r="BX856" s="5" t="n">
        <v>1</v>
      </c>
      <c r="BY856" s="5" t="n">
        <v>13.254</v>
      </c>
      <c r="BZ856" s="5" t="n">
        <v>0</v>
      </c>
      <c r="CA856" s="5" t="n">
        <v>13.254</v>
      </c>
      <c r="CB856" s="5" t="n">
        <v>0</v>
      </c>
      <c r="CC856" s="5" t="n">
        <v>87.07899999999999</v>
      </c>
      <c r="CD856" s="5" t="n">
        <v>7.95</v>
      </c>
      <c r="CE856" s="5" t="n">
        <v>1.446</v>
      </c>
      <c r="CF856" s="5" t="n">
        <v>100.141</v>
      </c>
      <c r="CG856" s="5" t="n">
        <v>0.15</v>
      </c>
      <c r="CH856" s="5" t="n">
        <v>1</v>
      </c>
      <c r="CI856" s="5" t="n">
        <v>0</v>
      </c>
      <c r="CJ856" s="5" t="n">
        <v>0</v>
      </c>
      <c r="CK856" s="5" t="n">
        <v>0</v>
      </c>
      <c r="CL856" s="5" t="n">
        <v>0</v>
      </c>
      <c r="CM856" s="5" t="n">
        <v>0</v>
      </c>
      <c r="CN856" s="5" t="n">
        <v>0</v>
      </c>
      <c r="CO856" s="5" t="n">
        <v>0</v>
      </c>
      <c r="CP856" s="5" t="n">
        <v>0</v>
      </c>
      <c r="CQ856" s="5" t="n">
        <v>1.348</v>
      </c>
      <c r="CR856" s="5" t="n">
        <v>0</v>
      </c>
      <c r="CS856" s="5" t="n">
        <v>5.37</v>
      </c>
      <c r="CT856" s="5" t="n">
        <v>4.484</v>
      </c>
      <c r="CU856" s="5" t="n">
        <v>12.529</v>
      </c>
    </row>
    <row r="857">
      <c r="A857" s="5" t="inlineStr">
        <is>
          <t>VUT2024</t>
        </is>
      </c>
      <c r="B857" s="5" t="inlineStr">
        <is>
          <t>VUT</t>
        </is>
      </c>
      <c r="C857" s="5" t="inlineStr">
        <is>
          <t>VUT</t>
        </is>
      </c>
      <c r="D857" s="5" t="inlineStr">
        <is>
          <t>Vanuatu</t>
        </is>
      </c>
      <c r="E857" s="5" t="n">
        <v>2024</v>
      </c>
      <c r="F857" s="5" t="n">
        <v>0.15</v>
      </c>
      <c r="G857" s="5" t="n">
        <v>4.833</v>
      </c>
      <c r="H857" s="5" t="n">
        <v>1.324</v>
      </c>
      <c r="I857" s="5" t="n">
        <v>0</v>
      </c>
      <c r="J857" s="5" t="n">
        <v>4.833</v>
      </c>
      <c r="K857" s="5" t="n">
        <v>0</v>
      </c>
      <c r="L857" s="5" t="n">
        <v>1</v>
      </c>
      <c r="M857" s="5" t="n">
        <v>7.124</v>
      </c>
      <c r="N857" s="5" t="n">
        <v>3.971</v>
      </c>
      <c r="O857" s="5" t="n">
        <v>0</v>
      </c>
      <c r="P857" s="5" t="n">
        <v>7.124</v>
      </c>
      <c r="Q857" s="5" t="n">
        <v>0</v>
      </c>
      <c r="R857" s="5" t="n">
        <v>1</v>
      </c>
      <c r="S857" s="5" t="n">
        <v>11.451</v>
      </c>
      <c r="T857" s="5" t="n">
        <v>7.942</v>
      </c>
      <c r="U857" s="5" t="n">
        <v>0.234</v>
      </c>
      <c r="V857" s="5" t="n">
        <v>13.168</v>
      </c>
      <c r="W857" s="5" t="n">
        <v>0.15</v>
      </c>
      <c r="X857" s="5" t="n">
        <v>1</v>
      </c>
      <c r="Y857" s="5" t="n">
        <v>12.219</v>
      </c>
      <c r="Z857" s="5" t="n">
        <v>1.508</v>
      </c>
      <c r="AA857" s="5" t="n">
        <v>0</v>
      </c>
      <c r="AB857" s="5" t="n">
        <v>12.219</v>
      </c>
      <c r="AC857" s="5" t="n">
        <v>0</v>
      </c>
      <c r="AD857" s="5" t="n">
        <v>1</v>
      </c>
      <c r="AE857" s="5" t="n">
        <v>13.543</v>
      </c>
      <c r="AF857" s="5" t="n">
        <v>2.952</v>
      </c>
      <c r="AG857" s="5" t="n">
        <v>0</v>
      </c>
      <c r="AH857" s="5" t="n">
        <v>13.543</v>
      </c>
      <c r="AI857" s="5" t="n">
        <v>0</v>
      </c>
      <c r="AJ857" s="5" t="n">
        <v>1</v>
      </c>
      <c r="AK857" s="5" t="n">
        <v>21.484</v>
      </c>
      <c r="AL857" s="5" t="n">
        <v>11.148</v>
      </c>
      <c r="AM857" s="5" t="n">
        <v>0.439</v>
      </c>
      <c r="AN857" s="5" t="n">
        <v>24.707</v>
      </c>
      <c r="AO857" s="5" t="n">
        <v>0.15</v>
      </c>
      <c r="AP857" s="5" t="n">
        <v>1</v>
      </c>
      <c r="AQ857" s="5" t="n">
        <v>0.72</v>
      </c>
      <c r="AR857" s="5" t="n">
        <v>0.132</v>
      </c>
      <c r="AS857" s="5" t="n">
        <v>0.616</v>
      </c>
      <c r="AT857" s="5" t="n">
        <v>1.536</v>
      </c>
      <c r="AU857" s="5" t="n">
        <v>0.15</v>
      </c>
      <c r="AV857" s="5" t="n">
        <v>1</v>
      </c>
      <c r="AW857" s="5" t="n">
        <v>0.734</v>
      </c>
      <c r="AX857" s="5" t="n">
        <v>0.132</v>
      </c>
      <c r="AY857" s="5" t="n">
        <v>0.595</v>
      </c>
      <c r="AZ857" s="5" t="n">
        <v>1.528</v>
      </c>
      <c r="BA857" s="5" t="n">
        <v>0.15</v>
      </c>
      <c r="BB857" s="5" t="n">
        <v>1</v>
      </c>
      <c r="BC857" s="5" t="n">
        <v>0.51</v>
      </c>
      <c r="BD857" s="5" t="n">
        <v>0.132</v>
      </c>
      <c r="BE857" s="5" t="n">
        <v>0.01</v>
      </c>
      <c r="BF857" s="5" t="n">
        <v>0.587</v>
      </c>
      <c r="BG857" s="5" t="n">
        <v>0.15</v>
      </c>
      <c r="BH857" s="5" t="n">
        <v>1</v>
      </c>
      <c r="BI857" s="5" t="n">
        <v>0.652</v>
      </c>
      <c r="BJ857" s="5" t="n">
        <v>0.132</v>
      </c>
      <c r="BK857" s="5" t="n">
        <v>0.013</v>
      </c>
      <c r="BL857" s="5" t="n">
        <v>0.75</v>
      </c>
      <c r="BM857" s="5" t="n">
        <v>0.15</v>
      </c>
      <c r="BN857" s="5" t="n">
        <v>1</v>
      </c>
      <c r="BO857" s="5" t="n">
        <v>0</v>
      </c>
      <c r="BP857" s="5" t="n">
        <v>0</v>
      </c>
      <c r="BQ857" s="5" t="n">
        <v>0</v>
      </c>
      <c r="BR857" s="5" t="n">
        <v>0</v>
      </c>
      <c r="BS857" s="5" t="n">
        <v>1</v>
      </c>
      <c r="BT857" s="5" t="n">
        <v>0</v>
      </c>
      <c r="BU857" s="5" t="n">
        <v>0</v>
      </c>
      <c r="BV857" s="5" t="n">
        <v>0</v>
      </c>
      <c r="BW857" s="5" t="n">
        <v>0.15</v>
      </c>
      <c r="BX857" s="5" t="n">
        <v>1</v>
      </c>
      <c r="BY857" s="5" t="n">
        <v>13.646</v>
      </c>
      <c r="BZ857" s="5" t="n">
        <v>0</v>
      </c>
      <c r="CA857" s="5" t="n">
        <v>13.646</v>
      </c>
      <c r="CB857" s="5" t="n">
        <v>0</v>
      </c>
      <c r="CC857" s="5" t="n">
        <v>86.38500000000001</v>
      </c>
      <c r="CD857" s="5" t="n">
        <v>7.95</v>
      </c>
      <c r="CE857" s="5" t="n">
        <v>1.765</v>
      </c>
      <c r="CF857" s="5" t="n">
        <v>99.343</v>
      </c>
      <c r="CG857" s="5" t="n">
        <v>0.15</v>
      </c>
      <c r="CH857" s="5" t="n">
        <v>1</v>
      </c>
      <c r="CI857" s="5" t="n">
        <v>0</v>
      </c>
      <c r="CJ857" s="5" t="n">
        <v>0</v>
      </c>
      <c r="CK857" s="5" t="n">
        <v>0</v>
      </c>
      <c r="CL857" s="5" t="n">
        <v>0</v>
      </c>
      <c r="CM857" s="5" t="n">
        <v>0</v>
      </c>
      <c r="CN857" s="5" t="n">
        <v>0</v>
      </c>
      <c r="CO857" s="5" t="n">
        <v>0</v>
      </c>
      <c r="CP857" s="5" t="n">
        <v>0</v>
      </c>
      <c r="CQ857" s="5" t="n">
        <v>1.387</v>
      </c>
      <c r="CR857" s="5" t="n">
        <v>0</v>
      </c>
      <c r="CS857" s="5" t="n">
        <v>5.529</v>
      </c>
      <c r="CT857" s="5" t="n">
        <v>3.509</v>
      </c>
      <c r="CU857" s="5" t="n">
        <v>10.896</v>
      </c>
    </row>
    <row r="858">
      <c r="A858" s="5" t="inlineStr">
        <is>
          <t>VEN2021</t>
        </is>
      </c>
      <c r="B858" s="5" t="inlineStr">
        <is>
          <t>VEN</t>
        </is>
      </c>
      <c r="C858" s="5" t="inlineStr">
        <is>
          <t>VEN</t>
        </is>
      </c>
      <c r="D858" s="5" t="inlineStr">
        <is>
          <t>Venezuela</t>
        </is>
      </c>
      <c r="E858" s="5" t="n">
        <v>2021</v>
      </c>
      <c r="F858" s="5" t="n">
        <v>0.16</v>
      </c>
      <c r="G858" s="5" t="n">
        <v>1.77</v>
      </c>
      <c r="H858" s="5" t="n">
        <v>0.572</v>
      </c>
      <c r="I858" s="5" t="n">
        <v>0</v>
      </c>
      <c r="J858" s="5" t="n">
        <v>1.77</v>
      </c>
      <c r="K858" s="5" t="n">
        <v>0</v>
      </c>
      <c r="L858" s="5" t="n">
        <v>1</v>
      </c>
      <c r="M858" s="5" t="n">
        <v>2.913</v>
      </c>
      <c r="N858" s="5" t="n">
        <v>1.715</v>
      </c>
      <c r="O858" s="5" t="n">
        <v>0</v>
      </c>
      <c r="P858" s="5" t="n">
        <v>2.913</v>
      </c>
      <c r="Q858" s="5" t="n">
        <v>0</v>
      </c>
      <c r="R858" s="5" t="n">
        <v>1</v>
      </c>
      <c r="S858" s="5" t="n">
        <v>4.628</v>
      </c>
      <c r="T858" s="5" t="n">
        <v>3.43</v>
      </c>
      <c r="U858" s="5" t="n">
        <v>0</v>
      </c>
      <c r="V858" s="5" t="n">
        <v>5.369</v>
      </c>
      <c r="W858" s="5" t="n">
        <v>0.16</v>
      </c>
      <c r="X858" s="5" t="n">
        <v>1</v>
      </c>
      <c r="Y858" s="5" t="n">
        <v>6.395</v>
      </c>
      <c r="Z858" s="5" t="n">
        <v>0.469</v>
      </c>
      <c r="AA858" s="5" t="n">
        <v>-1.675</v>
      </c>
      <c r="AB858" s="5" t="n">
        <v>4.72</v>
      </c>
      <c r="AC858" s="5" t="n">
        <v>0</v>
      </c>
      <c r="AD858" s="5" t="n">
        <v>0</v>
      </c>
      <c r="AE858" s="5" t="n">
        <v>6.966</v>
      </c>
      <c r="AF858" s="5" t="n">
        <v>0.944</v>
      </c>
      <c r="AG858" s="5" t="n">
        <v>-1.675</v>
      </c>
      <c r="AH858" s="5" t="n">
        <v>5.292</v>
      </c>
      <c r="AI858" s="5" t="n">
        <v>0</v>
      </c>
      <c r="AJ858" s="5" t="n">
        <v>0</v>
      </c>
      <c r="AK858" s="5" t="n">
        <v>10.396</v>
      </c>
      <c r="AL858" s="5" t="n">
        <v>3.907</v>
      </c>
      <c r="AM858" s="5" t="n">
        <v>-0.011</v>
      </c>
      <c r="AN858" s="5" t="n">
        <v>10.385</v>
      </c>
      <c r="AO858" s="5" t="n">
        <v>0</v>
      </c>
      <c r="AP858" s="5" t="n">
        <v>1</v>
      </c>
      <c r="AQ858" s="5" t="n">
        <v>0.649</v>
      </c>
      <c r="AR858" s="5" t="n">
        <v>0.114</v>
      </c>
      <c r="AS858" s="5" t="n">
        <v>-0.64</v>
      </c>
      <c r="AT858" s="5" t="n">
        <v>0.01</v>
      </c>
      <c r="AU858" s="5" t="n">
        <v>0</v>
      </c>
      <c r="AV858" s="5" t="n">
        <v>0</v>
      </c>
      <c r="AW858" s="5" t="n">
        <v>0.577</v>
      </c>
      <c r="AX858" s="5" t="n">
        <v>0.114</v>
      </c>
      <c r="AY858" s="5" t="n">
        <v>-0.5669999999999999</v>
      </c>
      <c r="AZ858" s="5" t="n">
        <v>0.01</v>
      </c>
      <c r="BA858" s="5" t="n">
        <v>0</v>
      </c>
      <c r="BB858" s="5" t="n">
        <v>0</v>
      </c>
      <c r="BC858" s="5" t="n">
        <v>0.458</v>
      </c>
      <c r="BD858" s="5" t="n">
        <v>0.114</v>
      </c>
      <c r="BE858" s="5" t="n">
        <v>-0.431</v>
      </c>
      <c r="BF858" s="5" t="n">
        <v>0.032</v>
      </c>
      <c r="BG858" s="5" t="n">
        <v>0</v>
      </c>
      <c r="BH858" s="5" t="n">
        <v>0</v>
      </c>
      <c r="BI858" s="5" t="n">
        <v>0.491</v>
      </c>
      <c r="BJ858" s="5" t="n">
        <v>0.114</v>
      </c>
      <c r="BK858" s="5" t="n">
        <v>0.095</v>
      </c>
      <c r="BL858" s="5" t="n">
        <v>0.68</v>
      </c>
      <c r="BM858" s="5" t="n">
        <v>0.16</v>
      </c>
      <c r="BN858" s="5" t="n">
        <v>1</v>
      </c>
      <c r="BO858" s="5" t="n">
        <v>0</v>
      </c>
      <c r="BP858" s="5" t="n">
        <v>-0.081</v>
      </c>
      <c r="BQ858" s="5" t="n">
        <v>0.119</v>
      </c>
      <c r="BR858" s="5" t="n">
        <v>0</v>
      </c>
      <c r="BS858" s="5" t="n">
        <v>1</v>
      </c>
      <c r="BT858" s="5" t="n">
        <v>0</v>
      </c>
      <c r="BU858" s="5" t="n">
        <v>-0.081</v>
      </c>
      <c r="BV858" s="5" t="n">
        <v>0.045</v>
      </c>
      <c r="BW858" s="5" t="n">
        <v>0</v>
      </c>
      <c r="BX858" s="5" t="n">
        <v>0.833</v>
      </c>
      <c r="BY858" s="5" t="n">
        <v>11.787</v>
      </c>
      <c r="BZ858" s="5" t="n">
        <v>0</v>
      </c>
      <c r="CA858" s="5" t="n">
        <v>11.787</v>
      </c>
      <c r="CB858" s="5" t="n">
        <v>0</v>
      </c>
      <c r="CC858" s="5" t="n">
        <v>78.125</v>
      </c>
      <c r="CD858" s="5" t="n">
        <v>7.95</v>
      </c>
      <c r="CE858" s="5" t="n">
        <v>0</v>
      </c>
      <c r="CF858" s="5" t="n">
        <v>90.625</v>
      </c>
      <c r="CG858" s="5" t="n">
        <v>0.16</v>
      </c>
      <c r="CH858" s="5" t="n">
        <v>1</v>
      </c>
      <c r="CI858" s="5" t="n">
        <v>0</v>
      </c>
      <c r="CJ858" s="5" t="n">
        <v>0</v>
      </c>
      <c r="CK858" s="5" t="n">
        <v>0</v>
      </c>
      <c r="CL858" s="5" t="n">
        <v>0</v>
      </c>
      <c r="CM858" s="5" t="n">
        <v>0</v>
      </c>
      <c r="CN858" s="5" t="n">
        <v>0</v>
      </c>
      <c r="CO858" s="5" t="n">
        <v>0</v>
      </c>
      <c r="CP858" s="5" t="n">
        <v>1</v>
      </c>
      <c r="CQ858" s="5" t="n">
        <v>1.198</v>
      </c>
      <c r="CR858" s="5" t="n">
        <v>1</v>
      </c>
      <c r="CS858" s="5" t="n">
        <v>5.823</v>
      </c>
      <c r="CT858" s="5" t="n">
        <v>4.753</v>
      </c>
      <c r="CU858" s="5" t="n">
        <v>15.983</v>
      </c>
    </row>
    <row r="859">
      <c r="A859" s="5" t="inlineStr">
        <is>
          <t>VEN2022</t>
        </is>
      </c>
      <c r="B859" s="5" t="inlineStr">
        <is>
          <t>VEN</t>
        </is>
      </c>
      <c r="C859" s="5" t="inlineStr">
        <is>
          <t>VEN</t>
        </is>
      </c>
      <c r="D859" s="5" t="inlineStr">
        <is>
          <t>Venezuela</t>
        </is>
      </c>
      <c r="E859" s="5" t="n">
        <v>2022</v>
      </c>
      <c r="F859" s="5" t="n">
        <v>0.16</v>
      </c>
      <c r="G859" s="5" t="n">
        <v>1.911</v>
      </c>
      <c r="H859" s="5" t="n">
        <v>0.617</v>
      </c>
      <c r="I859" s="5" t="n">
        <v>0</v>
      </c>
      <c r="J859" s="5" t="n">
        <v>1.911</v>
      </c>
      <c r="K859" s="5" t="n">
        <v>0</v>
      </c>
      <c r="L859" s="5" t="n">
        <v>1</v>
      </c>
      <c r="M859" s="5" t="n">
        <v>3.146</v>
      </c>
      <c r="N859" s="5" t="n">
        <v>1.852</v>
      </c>
      <c r="O859" s="5" t="n">
        <v>0</v>
      </c>
      <c r="P859" s="5" t="n">
        <v>3.146</v>
      </c>
      <c r="Q859" s="5" t="n">
        <v>0</v>
      </c>
      <c r="R859" s="5" t="n">
        <v>1</v>
      </c>
      <c r="S859" s="5" t="n">
        <v>4.998</v>
      </c>
      <c r="T859" s="5" t="n">
        <v>3.704</v>
      </c>
      <c r="U859" s="5" t="n">
        <v>0.059</v>
      </c>
      <c r="V859" s="5" t="n">
        <v>5.798</v>
      </c>
      <c r="W859" s="5" t="n">
        <v>0.16</v>
      </c>
      <c r="X859" s="5" t="n">
        <v>1</v>
      </c>
      <c r="Y859" s="5" t="n">
        <v>6.906</v>
      </c>
      <c r="Z859" s="5" t="n">
        <v>0.506</v>
      </c>
      <c r="AA859" s="5" t="n">
        <v>-1.808</v>
      </c>
      <c r="AB859" s="5" t="n">
        <v>5.097</v>
      </c>
      <c r="AC859" s="5" t="n">
        <v>0</v>
      </c>
      <c r="AD859" s="5" t="n">
        <v>0</v>
      </c>
      <c r="AE859" s="5" t="n">
        <v>7.523</v>
      </c>
      <c r="AF859" s="5" t="n">
        <v>1.019</v>
      </c>
      <c r="AG859" s="5" t="n">
        <v>-1.808</v>
      </c>
      <c r="AH859" s="5" t="n">
        <v>5.715</v>
      </c>
      <c r="AI859" s="5" t="n">
        <v>0</v>
      </c>
      <c r="AJ859" s="5" t="n">
        <v>0</v>
      </c>
      <c r="AK859" s="5" t="n">
        <v>11.227</v>
      </c>
      <c r="AL859" s="5" t="n">
        <v>4.22</v>
      </c>
      <c r="AM859" s="5" t="n">
        <v>-0.012</v>
      </c>
      <c r="AN859" s="5" t="n">
        <v>11.215</v>
      </c>
      <c r="AO859" s="5" t="n">
        <v>0</v>
      </c>
      <c r="AP859" s="5" t="n">
        <v>1</v>
      </c>
      <c r="AQ859" s="5" t="n">
        <v>0.896</v>
      </c>
      <c r="AR859" s="5" t="n">
        <v>0.123</v>
      </c>
      <c r="AS859" s="5" t="n">
        <v>-0.876</v>
      </c>
      <c r="AT859" s="5" t="n">
        <v>0.023</v>
      </c>
      <c r="AU859" s="5" t="n">
        <v>0</v>
      </c>
      <c r="AV859" s="5" t="n">
        <v>0</v>
      </c>
      <c r="AW859" s="5" t="n">
        <v>0.89</v>
      </c>
      <c r="AX859" s="5" t="n">
        <v>0.123</v>
      </c>
      <c r="AY859" s="5" t="n">
        <v>-0.872</v>
      </c>
      <c r="AZ859" s="5" t="n">
        <v>0.021</v>
      </c>
      <c r="BA859" s="5" t="n">
        <v>0</v>
      </c>
      <c r="BB859" s="5" t="n">
        <v>0</v>
      </c>
      <c r="BC859" s="5" t="n">
        <v>0.62</v>
      </c>
      <c r="BD859" s="5" t="n">
        <v>0.123</v>
      </c>
      <c r="BE859" s="5" t="n">
        <v>-0.569</v>
      </c>
      <c r="BF859" s="5" t="n">
        <v>0.06</v>
      </c>
      <c r="BG859" s="5" t="n">
        <v>0</v>
      </c>
      <c r="BH859" s="5" t="n">
        <v>0</v>
      </c>
      <c r="BI859" s="5" t="n">
        <v>0.608</v>
      </c>
      <c r="BJ859" s="5" t="n">
        <v>0.123</v>
      </c>
      <c r="BK859" s="5" t="n">
        <v>0.101</v>
      </c>
      <c r="BL859" s="5" t="n">
        <v>0.8120000000000001</v>
      </c>
      <c r="BM859" s="5" t="n">
        <v>0.16</v>
      </c>
      <c r="BN859" s="5" t="n">
        <v>1</v>
      </c>
      <c r="BO859" s="5" t="n">
        <v>0</v>
      </c>
      <c r="BP859" s="5" t="n">
        <v>-0.081</v>
      </c>
      <c r="BQ859" s="5" t="n">
        <v>0.132</v>
      </c>
      <c r="BR859" s="5" t="n">
        <v>0</v>
      </c>
      <c r="BS859" s="5" t="n">
        <v>1</v>
      </c>
      <c r="BT859" s="5" t="n">
        <v>0</v>
      </c>
      <c r="BU859" s="5" t="n">
        <v>-0.081</v>
      </c>
      <c r="BV859" s="5" t="n">
        <v>0.046</v>
      </c>
      <c r="BW859" s="5" t="n">
        <v>0</v>
      </c>
      <c r="BX859" s="5" t="n">
        <v>0.833</v>
      </c>
      <c r="BY859" s="5" t="n">
        <v>12.729</v>
      </c>
      <c r="BZ859" s="5" t="n">
        <v>0</v>
      </c>
      <c r="CA859" s="5" t="n">
        <v>12.729</v>
      </c>
      <c r="CB859" s="5" t="n">
        <v>0</v>
      </c>
      <c r="CC859" s="5" t="n">
        <v>97.90000000000001</v>
      </c>
      <c r="CD859" s="5" t="n">
        <v>7.95</v>
      </c>
      <c r="CE859" s="5" t="n">
        <v>1.159</v>
      </c>
      <c r="CF859" s="5" t="n">
        <v>113.564</v>
      </c>
      <c r="CG859" s="5" t="n">
        <v>0.16</v>
      </c>
      <c r="CH859" s="5" t="n">
        <v>1</v>
      </c>
      <c r="CI859" s="5" t="n">
        <v>0</v>
      </c>
      <c r="CJ859" s="5" t="n">
        <v>0</v>
      </c>
      <c r="CK859" s="5" t="n">
        <v>0</v>
      </c>
      <c r="CL859" s="5" t="n">
        <v>0</v>
      </c>
      <c r="CM859" s="5" t="n">
        <v>0</v>
      </c>
      <c r="CN859" s="5" t="n">
        <v>0</v>
      </c>
      <c r="CO859" s="5" t="n">
        <v>0</v>
      </c>
      <c r="CP859" s="5" t="n">
        <v>1</v>
      </c>
      <c r="CQ859" s="5" t="n">
        <v>1.294</v>
      </c>
      <c r="CR859" s="5" t="n">
        <v>1</v>
      </c>
      <c r="CS859" s="5" t="n">
        <v>6.288</v>
      </c>
      <c r="CT859" s="5" t="n">
        <v>10.485</v>
      </c>
      <c r="CU859" s="5" t="n">
        <v>29.494</v>
      </c>
    </row>
    <row r="860">
      <c r="A860" s="5" t="inlineStr">
        <is>
          <t>VEN2023</t>
        </is>
      </c>
      <c r="B860" s="5" t="inlineStr">
        <is>
          <t>VEN</t>
        </is>
      </c>
      <c r="C860" s="5" t="inlineStr">
        <is>
          <t>VEN</t>
        </is>
      </c>
      <c r="D860" s="5" t="inlineStr">
        <is>
          <t>Venezuela</t>
        </is>
      </c>
      <c r="E860" s="5" t="n">
        <v>2023</v>
      </c>
      <c r="F860" s="5" t="n">
        <v>0.16</v>
      </c>
      <c r="G860" s="5" t="n">
        <v>1.99</v>
      </c>
      <c r="H860" s="5" t="n">
        <v>0.643</v>
      </c>
      <c r="I860" s="5" t="n">
        <v>0</v>
      </c>
      <c r="J860" s="5" t="n">
        <v>1.99</v>
      </c>
      <c r="K860" s="5" t="n">
        <v>0</v>
      </c>
      <c r="L860" s="5" t="n">
        <v>1</v>
      </c>
      <c r="M860" s="5" t="n">
        <v>3.276</v>
      </c>
      <c r="N860" s="5" t="n">
        <v>1.928</v>
      </c>
      <c r="O860" s="5" t="n">
        <v>0</v>
      </c>
      <c r="P860" s="5" t="n">
        <v>3.276</v>
      </c>
      <c r="Q860" s="5" t="n">
        <v>0</v>
      </c>
      <c r="R860" s="5" t="n">
        <v>1</v>
      </c>
      <c r="S860" s="5" t="n">
        <v>5.205</v>
      </c>
      <c r="T860" s="5" t="n">
        <v>3.857</v>
      </c>
      <c r="U860" s="5" t="n">
        <v>0.092</v>
      </c>
      <c r="V860" s="5" t="n">
        <v>6.037</v>
      </c>
      <c r="W860" s="5" t="n">
        <v>0.16</v>
      </c>
      <c r="X860" s="5" t="n">
        <v>1</v>
      </c>
      <c r="Y860" s="5" t="n">
        <v>7.191</v>
      </c>
      <c r="Z860" s="5" t="n">
        <v>0.527</v>
      </c>
      <c r="AA860" s="5" t="n">
        <v>-1.883</v>
      </c>
      <c r="AB860" s="5" t="n">
        <v>5.308</v>
      </c>
      <c r="AC860" s="5" t="n">
        <v>0</v>
      </c>
      <c r="AD860" s="5" t="n">
        <v>0</v>
      </c>
      <c r="AE860" s="5" t="n">
        <v>7.834</v>
      </c>
      <c r="AF860" s="5" t="n">
        <v>1.061</v>
      </c>
      <c r="AG860" s="5" t="n">
        <v>-1.883</v>
      </c>
      <c r="AH860" s="5" t="n">
        <v>5.951</v>
      </c>
      <c r="AI860" s="5" t="n">
        <v>0</v>
      </c>
      <c r="AJ860" s="5" t="n">
        <v>0</v>
      </c>
      <c r="AK860" s="5" t="n">
        <v>11.691</v>
      </c>
      <c r="AL860" s="5" t="n">
        <v>4.394</v>
      </c>
      <c r="AM860" s="5" t="n">
        <v>-0.013</v>
      </c>
      <c r="AN860" s="5" t="n">
        <v>11.678</v>
      </c>
      <c r="AO860" s="5" t="n">
        <v>0</v>
      </c>
      <c r="AP860" s="5" t="n">
        <v>1</v>
      </c>
      <c r="AQ860" s="5" t="n">
        <v>0.791</v>
      </c>
      <c r="AR860" s="5" t="n">
        <v>0.129</v>
      </c>
      <c r="AS860" s="5" t="n">
        <v>-0.767</v>
      </c>
      <c r="AT860" s="5" t="n">
        <v>0.024</v>
      </c>
      <c r="AU860" s="5" t="n">
        <v>0</v>
      </c>
      <c r="AV860" s="5" t="n">
        <v>0</v>
      </c>
      <c r="AW860" s="5" t="n">
        <v>0.618</v>
      </c>
      <c r="AX860" s="5" t="n">
        <v>0.129</v>
      </c>
      <c r="AY860" s="5" t="n">
        <v>-0.609</v>
      </c>
      <c r="AZ860" s="5" t="n">
        <v>0.01</v>
      </c>
      <c r="BA860" s="5" t="n">
        <v>0</v>
      </c>
      <c r="BB860" s="5" t="n">
        <v>0</v>
      </c>
      <c r="BC860" s="5" t="n">
        <v>0.554</v>
      </c>
      <c r="BD860" s="5" t="n">
        <v>0.129</v>
      </c>
      <c r="BE860" s="5" t="n">
        <v>-0.492</v>
      </c>
      <c r="BF860" s="5" t="n">
        <v>0.062</v>
      </c>
      <c r="BG860" s="5" t="n">
        <v>0</v>
      </c>
      <c r="BH860" s="5" t="n">
        <v>0</v>
      </c>
      <c r="BI860" s="5" t="n">
        <v>0.5570000000000001</v>
      </c>
      <c r="BJ860" s="5" t="n">
        <v>0.129</v>
      </c>
      <c r="BK860" s="5" t="n">
        <v>0.118</v>
      </c>
      <c r="BL860" s="5" t="n">
        <v>0.77</v>
      </c>
      <c r="BM860" s="5" t="n">
        <v>0.16</v>
      </c>
      <c r="BN860" s="5" t="n">
        <v>1</v>
      </c>
      <c r="BO860" s="5" t="n">
        <v>0</v>
      </c>
      <c r="BP860" s="5" t="n">
        <v>-0.081</v>
      </c>
      <c r="BQ860" s="5" t="n">
        <v>0.237</v>
      </c>
      <c r="BR860" s="5" t="n">
        <v>0</v>
      </c>
      <c r="BS860" s="5" t="n">
        <v>1</v>
      </c>
      <c r="BT860" s="5" t="n">
        <v>0</v>
      </c>
      <c r="BU860" s="5" t="n">
        <v>-0.081</v>
      </c>
      <c r="BV860" s="5" t="n">
        <v>0.032</v>
      </c>
      <c r="BW860" s="5" t="n">
        <v>0</v>
      </c>
      <c r="BX860" s="5" t="n">
        <v>0.833</v>
      </c>
      <c r="BY860" s="5" t="n">
        <v>13.254</v>
      </c>
      <c r="BZ860" s="5" t="n">
        <v>0</v>
      </c>
      <c r="CA860" s="5" t="n">
        <v>13.254</v>
      </c>
      <c r="CB860" s="5" t="n">
        <v>0</v>
      </c>
      <c r="CC860" s="5" t="n">
        <v>83.248</v>
      </c>
      <c r="CD860" s="5" t="n">
        <v>7.95</v>
      </c>
      <c r="CE860" s="5" t="n">
        <v>1.475</v>
      </c>
      <c r="CF860" s="5" t="n">
        <v>96.568</v>
      </c>
      <c r="CG860" s="5" t="n">
        <v>0.16</v>
      </c>
      <c r="CH860" s="5" t="n">
        <v>1</v>
      </c>
      <c r="CI860" s="5" t="n">
        <v>0</v>
      </c>
      <c r="CJ860" s="5" t="n">
        <v>0</v>
      </c>
      <c r="CK860" s="5" t="n">
        <v>0</v>
      </c>
      <c r="CL860" s="5" t="n">
        <v>0</v>
      </c>
      <c r="CM860" s="5" t="n">
        <v>0</v>
      </c>
      <c r="CN860" s="5" t="n">
        <v>0</v>
      </c>
      <c r="CO860" s="5" t="n">
        <v>0</v>
      </c>
      <c r="CP860" s="5" t="n">
        <v>1</v>
      </c>
      <c r="CQ860" s="5" t="n">
        <v>1.348</v>
      </c>
      <c r="CR860" s="5" t="n">
        <v>1</v>
      </c>
      <c r="CS860" s="5" t="n">
        <v>6.548</v>
      </c>
      <c r="CT860" s="5" t="n">
        <v>4.861</v>
      </c>
      <c r="CU860" s="5" t="n">
        <v>11.192</v>
      </c>
    </row>
    <row r="861">
      <c r="A861" s="5" t="inlineStr">
        <is>
          <t>VEN2024</t>
        </is>
      </c>
      <c r="B861" s="5" t="inlineStr">
        <is>
          <t>VEN</t>
        </is>
      </c>
      <c r="C861" s="5" t="inlineStr">
        <is>
          <t>VEN</t>
        </is>
      </c>
      <c r="D861" s="5" t="inlineStr">
        <is>
          <t>Venezuela</t>
        </is>
      </c>
      <c r="E861" s="5" t="n">
        <v>2024</v>
      </c>
      <c r="F861" s="5" t="n">
        <v>0.16</v>
      </c>
      <c r="G861" s="5" t="n">
        <v>2.049</v>
      </c>
      <c r="H861" s="5" t="n">
        <v>0.662</v>
      </c>
      <c r="I861" s="5" t="n">
        <v>0</v>
      </c>
      <c r="J861" s="5" t="n">
        <v>2.049</v>
      </c>
      <c r="K861" s="5" t="n">
        <v>0</v>
      </c>
      <c r="L861" s="5" t="n">
        <v>1</v>
      </c>
      <c r="M861" s="5" t="n">
        <v>3.373</v>
      </c>
      <c r="N861" s="5" t="n">
        <v>1.985</v>
      </c>
      <c r="O861" s="5" t="n">
        <v>0</v>
      </c>
      <c r="P861" s="5" t="n">
        <v>3.373</v>
      </c>
      <c r="Q861" s="5" t="n">
        <v>0</v>
      </c>
      <c r="R861" s="5" t="n">
        <v>1</v>
      </c>
      <c r="S861" s="5" t="n">
        <v>5.358</v>
      </c>
      <c r="T861" s="5" t="n">
        <v>3.971</v>
      </c>
      <c r="U861" s="5" t="n">
        <v>0.117</v>
      </c>
      <c r="V861" s="5" t="n">
        <v>6.215</v>
      </c>
      <c r="W861" s="5" t="n">
        <v>0.16</v>
      </c>
      <c r="X861" s="5" t="n">
        <v>1</v>
      </c>
      <c r="Y861" s="5" t="n">
        <v>7.403</v>
      </c>
      <c r="Z861" s="5" t="n">
        <v>0.543</v>
      </c>
      <c r="AA861" s="5" t="n">
        <v>-1.724</v>
      </c>
      <c r="AB861" s="5" t="n">
        <v>5.679</v>
      </c>
      <c r="AC861" s="5" t="n">
        <v>0</v>
      </c>
      <c r="AD861" s="5" t="n">
        <v>0</v>
      </c>
      <c r="AE861" s="5" t="n">
        <v>8.065</v>
      </c>
      <c r="AF861" s="5" t="n">
        <v>1.092</v>
      </c>
      <c r="AG861" s="5" t="n">
        <v>-1.724</v>
      </c>
      <c r="AH861" s="5" t="n">
        <v>6.341</v>
      </c>
      <c r="AI861" s="5" t="n">
        <v>0</v>
      </c>
      <c r="AJ861" s="5" t="n">
        <v>0</v>
      </c>
      <c r="AK861" s="5" t="n">
        <v>12.036</v>
      </c>
      <c r="AL861" s="5" t="n">
        <v>4.523</v>
      </c>
      <c r="AM861" s="5" t="n">
        <v>-0.074</v>
      </c>
      <c r="AN861" s="5" t="n">
        <v>11.962</v>
      </c>
      <c r="AO861" s="5" t="n">
        <v>0</v>
      </c>
      <c r="AP861" s="5" t="n">
        <v>1</v>
      </c>
      <c r="AQ861" s="5" t="n">
        <v>0.756</v>
      </c>
      <c r="AR861" s="5" t="n">
        <v>0.132</v>
      </c>
      <c r="AS861" s="5" t="n">
        <v>-0.731</v>
      </c>
      <c r="AT861" s="5" t="n">
        <v>0.025</v>
      </c>
      <c r="AU861" s="5" t="n">
        <v>0</v>
      </c>
      <c r="AV861" s="5" t="n">
        <v>0</v>
      </c>
      <c r="AW861" s="5" t="n">
        <v>0.655</v>
      </c>
      <c r="AX861" s="5" t="n">
        <v>0.132</v>
      </c>
      <c r="AY861" s="5" t="n">
        <v>-0.646</v>
      </c>
      <c r="AZ861" s="5" t="n">
        <v>0.01</v>
      </c>
      <c r="BA861" s="5" t="n">
        <v>0</v>
      </c>
      <c r="BB861" s="5" t="n">
        <v>0</v>
      </c>
      <c r="BC861" s="5" t="n">
        <v>0.534</v>
      </c>
      <c r="BD861" s="5" t="n">
        <v>0.132</v>
      </c>
      <c r="BE861" s="5" t="n">
        <v>-0.469</v>
      </c>
      <c r="BF861" s="5" t="n">
        <v>0.064</v>
      </c>
      <c r="BG861" s="5" t="n">
        <v>0</v>
      </c>
      <c r="BH861" s="5" t="n">
        <v>0</v>
      </c>
      <c r="BI861" s="5" t="n">
        <v>0.5679999999999999</v>
      </c>
      <c r="BJ861" s="5" t="n">
        <v>0.132</v>
      </c>
      <c r="BK861" s="5" t="n">
        <v>0.125</v>
      </c>
      <c r="BL861" s="5" t="n">
        <v>0.787</v>
      </c>
      <c r="BM861" s="5" t="n">
        <v>0.16</v>
      </c>
      <c r="BN861" s="5" t="n">
        <v>1</v>
      </c>
      <c r="BO861" s="5" t="n">
        <v>0</v>
      </c>
      <c r="BP861" s="5" t="n">
        <v>-0.08400000000000001</v>
      </c>
      <c r="BQ861" s="5" t="n">
        <v>0.244</v>
      </c>
      <c r="BR861" s="5" t="n">
        <v>0</v>
      </c>
      <c r="BS861" s="5" t="n">
        <v>1</v>
      </c>
      <c r="BT861" s="5" t="n">
        <v>0</v>
      </c>
      <c r="BU861" s="5" t="n">
        <v>-0.08400000000000001</v>
      </c>
      <c r="BV861" s="5" t="n">
        <v>0.033</v>
      </c>
      <c r="BW861" s="5" t="n">
        <v>0</v>
      </c>
      <c r="BX861" s="5" t="n">
        <v>0.833</v>
      </c>
      <c r="BY861" s="5" t="n">
        <v>13.646</v>
      </c>
      <c r="BZ861" s="5" t="n">
        <v>0</v>
      </c>
      <c r="CA861" s="5" t="n">
        <v>13.646</v>
      </c>
      <c r="CB861" s="5" t="n">
        <v>0</v>
      </c>
      <c r="CC861" s="5" t="n">
        <v>82.58799999999999</v>
      </c>
      <c r="CD861" s="5" t="n">
        <v>7.95</v>
      </c>
      <c r="CE861" s="5" t="n">
        <v>1.8</v>
      </c>
      <c r="CF861" s="5" t="n">
        <v>95.80200000000001</v>
      </c>
      <c r="CG861" s="5" t="n">
        <v>0.16</v>
      </c>
      <c r="CH861" s="5" t="n">
        <v>1</v>
      </c>
      <c r="CI861" s="5" t="n">
        <v>0</v>
      </c>
      <c r="CJ861" s="5" t="n">
        <v>0</v>
      </c>
      <c r="CK861" s="5" t="n">
        <v>0</v>
      </c>
      <c r="CL861" s="5" t="n">
        <v>0</v>
      </c>
      <c r="CM861" s="5" t="n">
        <v>0</v>
      </c>
      <c r="CN861" s="5" t="n">
        <v>0</v>
      </c>
      <c r="CO861" s="5" t="n">
        <v>0</v>
      </c>
      <c r="CP861" s="5" t="n">
        <v>1</v>
      </c>
      <c r="CQ861" s="5" t="n">
        <v>1.387</v>
      </c>
      <c r="CR861" s="5" t="n">
        <v>1</v>
      </c>
      <c r="CS861" s="5" t="n">
        <v>6.741</v>
      </c>
      <c r="CT861" s="5" t="n">
        <v>4.251</v>
      </c>
      <c r="CU861" s="5" t="n">
        <v>10.123</v>
      </c>
    </row>
    <row r="862">
      <c r="A862" s="5" t="inlineStr">
        <is>
          <t>VNM2021</t>
        </is>
      </c>
      <c r="B862" s="5" t="inlineStr">
        <is>
          <t>VNM</t>
        </is>
      </c>
      <c r="C862" s="5" t="inlineStr">
        <is>
          <t>VNM</t>
        </is>
      </c>
      <c r="D862" s="5" t="inlineStr">
        <is>
          <t>Vietnam</t>
        </is>
      </c>
      <c r="E862" s="5" t="n">
        <v>2021</v>
      </c>
      <c r="F862" s="5" t="n">
        <v>0.1</v>
      </c>
      <c r="G862" s="5" t="n">
        <v>6.151</v>
      </c>
      <c r="H862" s="5" t="n">
        <v>0.804</v>
      </c>
      <c r="I862" s="5" t="n">
        <v>-0.127</v>
      </c>
      <c r="J862" s="5" t="n">
        <v>6.024</v>
      </c>
      <c r="K862" s="5" t="n">
        <v>0</v>
      </c>
      <c r="L862" s="5" t="n">
        <v>1</v>
      </c>
      <c r="M862" s="5" t="n">
        <v>7.086</v>
      </c>
      <c r="N862" s="5" t="n">
        <v>2.412</v>
      </c>
      <c r="O862" s="5" t="n">
        <v>-0.119</v>
      </c>
      <c r="P862" s="5" t="n">
        <v>6.967</v>
      </c>
      <c r="Q862" s="5" t="n">
        <v>0</v>
      </c>
      <c r="R862" s="5" t="n">
        <v>1</v>
      </c>
      <c r="S862" s="5" t="n">
        <v>7.001</v>
      </c>
      <c r="T862" s="5" t="n">
        <v>4.825</v>
      </c>
      <c r="U862" s="5" t="n">
        <v>-1.127</v>
      </c>
      <c r="V862" s="5" t="n">
        <v>6.462</v>
      </c>
      <c r="W862" s="5" t="n">
        <v>0.1</v>
      </c>
      <c r="X862" s="5" t="n">
        <v>1</v>
      </c>
      <c r="Y862" s="5" t="n">
        <v>3.937</v>
      </c>
      <c r="Z862" s="5" t="n">
        <v>0.26</v>
      </c>
      <c r="AA862" s="5" t="n">
        <v>-0.073</v>
      </c>
      <c r="AB862" s="5" t="n">
        <v>3.863</v>
      </c>
      <c r="AC862" s="5" t="n">
        <v>0</v>
      </c>
      <c r="AD862" s="5" t="n">
        <v>1</v>
      </c>
      <c r="AE862" s="5" t="n">
        <v>4.508</v>
      </c>
      <c r="AF862" s="5" t="n">
        <v>0.556</v>
      </c>
      <c r="AG862" s="5" t="n">
        <v>-0.073</v>
      </c>
      <c r="AH862" s="5" t="n">
        <v>4.435</v>
      </c>
      <c r="AI862" s="5" t="n">
        <v>0</v>
      </c>
      <c r="AJ862" s="5" t="n">
        <v>1</v>
      </c>
      <c r="AK862" s="5" t="n">
        <v>7.938</v>
      </c>
      <c r="AL862" s="5" t="n">
        <v>2.815</v>
      </c>
      <c r="AM862" s="5" t="n">
        <v>-0.067</v>
      </c>
      <c r="AN862" s="5" t="n">
        <v>8.659000000000001</v>
      </c>
      <c r="AO862" s="5" t="n">
        <v>0.1</v>
      </c>
      <c r="AP862" s="5" t="n">
        <v>1</v>
      </c>
      <c r="AQ862" s="5" t="n">
        <v>0.621</v>
      </c>
      <c r="AR862" s="5" t="n">
        <v>0.114</v>
      </c>
      <c r="AS862" s="5" t="n">
        <v>0.052</v>
      </c>
      <c r="AT862" s="5" t="n">
        <v>0.74</v>
      </c>
      <c r="AU862" s="5" t="n">
        <v>0.1</v>
      </c>
      <c r="AV862" s="5" t="n">
        <v>1</v>
      </c>
      <c r="AW862" s="5" t="n">
        <v>0.593</v>
      </c>
      <c r="AX862" s="5" t="n">
        <v>0.114</v>
      </c>
      <c r="AY862" s="5" t="n">
        <v>-0.057</v>
      </c>
      <c r="AZ862" s="5" t="n">
        <v>0.59</v>
      </c>
      <c r="BA862" s="5" t="n">
        <v>0.1</v>
      </c>
      <c r="BB862" s="5" t="n">
        <v>1</v>
      </c>
      <c r="BC862" s="5" t="n">
        <v>0.44</v>
      </c>
      <c r="BD862" s="5" t="n">
        <v>0.114</v>
      </c>
      <c r="BE862" s="5" t="n">
        <v>0.226</v>
      </c>
      <c r="BF862" s="5" t="n">
        <v>0.732</v>
      </c>
      <c r="BG862" s="5" t="n">
        <v>0.1</v>
      </c>
      <c r="BH862" s="5" t="n">
        <v>1</v>
      </c>
      <c r="BI862" s="5" t="n">
        <v>0.5600000000000001</v>
      </c>
      <c r="BJ862" s="5" t="n">
        <v>0.114</v>
      </c>
      <c r="BK862" s="5" t="n">
        <v>-0.06</v>
      </c>
      <c r="BL862" s="5" t="n">
        <v>0.55</v>
      </c>
      <c r="BM862" s="5" t="n">
        <v>0.1</v>
      </c>
      <c r="BN862" s="5" t="n">
        <v>1</v>
      </c>
      <c r="BO862" s="5" t="n">
        <v>0</v>
      </c>
      <c r="BP862" s="5" t="n">
        <v>-0.016</v>
      </c>
      <c r="BQ862" s="5" t="n">
        <v>0.081</v>
      </c>
      <c r="BR862" s="5" t="n">
        <v>0</v>
      </c>
      <c r="BS862" s="5" t="n">
        <v>0.833</v>
      </c>
      <c r="BT862" s="5" t="n">
        <v>0</v>
      </c>
      <c r="BU862" s="5" t="n">
        <v>-0.016</v>
      </c>
      <c r="BV862" s="5" t="n">
        <v>0.1</v>
      </c>
      <c r="BW862" s="5" t="n">
        <v>0</v>
      </c>
      <c r="BX862" s="5" t="n">
        <v>0.833</v>
      </c>
      <c r="BY862" s="5" t="n">
        <v>11.787</v>
      </c>
      <c r="BZ862" s="5" t="n">
        <v>0</v>
      </c>
      <c r="CA862" s="5" t="n">
        <v>11.787</v>
      </c>
      <c r="CB862" s="5" t="n">
        <v>0</v>
      </c>
      <c r="CC862" s="5" t="n">
        <v>81.69499999999999</v>
      </c>
      <c r="CD862" s="5" t="n">
        <v>7.95</v>
      </c>
      <c r="CE862" s="5" t="n">
        <v>-0.963</v>
      </c>
      <c r="CF862" s="5" t="n">
        <v>88.806</v>
      </c>
      <c r="CG862" s="5" t="n">
        <v>0.1</v>
      </c>
      <c r="CH862" s="5" t="n">
        <v>1</v>
      </c>
      <c r="CI862" s="5" t="n">
        <v>0</v>
      </c>
      <c r="CJ862" s="5" t="n">
        <v>0</v>
      </c>
      <c r="CK862" s="5" t="n">
        <v>0</v>
      </c>
      <c r="CL862" s="5" t="n">
        <v>0</v>
      </c>
      <c r="CM862" s="5" t="n">
        <v>0</v>
      </c>
      <c r="CN862" s="5" t="n">
        <v>0</v>
      </c>
      <c r="CO862" s="5" t="n">
        <v>0</v>
      </c>
      <c r="CP862" s="5" t="n">
        <v>0.593</v>
      </c>
      <c r="CQ862" s="5" t="n">
        <v>1.198</v>
      </c>
      <c r="CR862" s="5" t="n">
        <v>1</v>
      </c>
      <c r="CS862" s="5" t="n">
        <v>3.365</v>
      </c>
      <c r="CT862" s="5" t="n">
        <v>3.604</v>
      </c>
      <c r="CU862" s="5" t="n">
        <v>9.407999999999999</v>
      </c>
    </row>
    <row r="863">
      <c r="A863" s="5" t="inlineStr">
        <is>
          <t>VNM2022</t>
        </is>
      </c>
      <c r="B863" s="5" t="inlineStr">
        <is>
          <t>VNM</t>
        </is>
      </c>
      <c r="C863" s="5" t="inlineStr">
        <is>
          <t>VNM</t>
        </is>
      </c>
      <c r="D863" s="5" t="inlineStr">
        <is>
          <t>Vietnam</t>
        </is>
      </c>
      <c r="E863" s="5" t="n">
        <v>2022</v>
      </c>
      <c r="F863" s="5" t="n">
        <v>0.1</v>
      </c>
      <c r="G863" s="5" t="n">
        <v>7.846</v>
      </c>
      <c r="H863" s="5" t="n">
        <v>0.843</v>
      </c>
      <c r="I863" s="5" t="n">
        <v>-5.687</v>
      </c>
      <c r="J863" s="5" t="n">
        <v>2.16</v>
      </c>
      <c r="K863" s="5" t="n">
        <v>0</v>
      </c>
      <c r="L863" s="5" t="n">
        <v>1</v>
      </c>
      <c r="M863" s="5" t="n">
        <v>7.858</v>
      </c>
      <c r="N863" s="5" t="n">
        <v>2.528</v>
      </c>
      <c r="O863" s="5" t="n">
        <v>-5.698</v>
      </c>
      <c r="P863" s="5" t="n">
        <v>2.16</v>
      </c>
      <c r="Q863" s="5" t="n">
        <v>0</v>
      </c>
      <c r="R863" s="5" t="n">
        <v>1</v>
      </c>
      <c r="S863" s="5" t="n">
        <v>8.637</v>
      </c>
      <c r="T863" s="5" t="n">
        <v>5.057</v>
      </c>
      <c r="U863" s="5" t="n">
        <v>-6.753</v>
      </c>
      <c r="V863" s="5" t="n">
        <v>2.057</v>
      </c>
      <c r="W863" s="5" t="n">
        <v>0.1</v>
      </c>
      <c r="X863" s="5" t="n">
        <v>1</v>
      </c>
      <c r="Y863" s="5" t="n">
        <v>4.251</v>
      </c>
      <c r="Z863" s="5" t="n">
        <v>0.281</v>
      </c>
      <c r="AA863" s="5" t="n">
        <v>-0.079</v>
      </c>
      <c r="AB863" s="5" t="n">
        <v>4.172</v>
      </c>
      <c r="AC863" s="5" t="n">
        <v>0</v>
      </c>
      <c r="AD863" s="5" t="n">
        <v>1</v>
      </c>
      <c r="AE863" s="5" t="n">
        <v>4.869</v>
      </c>
      <c r="AF863" s="5" t="n">
        <v>0.601</v>
      </c>
      <c r="AG863" s="5" t="n">
        <v>-0.079</v>
      </c>
      <c r="AH863" s="5" t="n">
        <v>4.79</v>
      </c>
      <c r="AI863" s="5" t="n">
        <v>0</v>
      </c>
      <c r="AJ863" s="5" t="n">
        <v>1</v>
      </c>
      <c r="AK863" s="5" t="n">
        <v>8.573</v>
      </c>
      <c r="AL863" s="5" t="n">
        <v>3.04</v>
      </c>
      <c r="AM863" s="5" t="n">
        <v>-0.008999999999999999</v>
      </c>
      <c r="AN863" s="5" t="n">
        <v>9.351000000000001</v>
      </c>
      <c r="AO863" s="5" t="n">
        <v>0.1</v>
      </c>
      <c r="AP863" s="5" t="n">
        <v>1</v>
      </c>
      <c r="AQ863" s="5" t="n">
        <v>0.847</v>
      </c>
      <c r="AR863" s="5" t="n">
        <v>0.123</v>
      </c>
      <c r="AS863" s="5" t="n">
        <v>0.017</v>
      </c>
      <c r="AT863" s="5" t="n">
        <v>0.95</v>
      </c>
      <c r="AU863" s="5" t="n">
        <v>0.1</v>
      </c>
      <c r="AV863" s="5" t="n">
        <v>1</v>
      </c>
      <c r="AW863" s="5" t="n">
        <v>0.947</v>
      </c>
      <c r="AX863" s="5" t="n">
        <v>0.123</v>
      </c>
      <c r="AY863" s="5" t="n">
        <v>-0.119</v>
      </c>
      <c r="AZ863" s="5" t="n">
        <v>0.91</v>
      </c>
      <c r="BA863" s="5" t="n">
        <v>0.1</v>
      </c>
      <c r="BB863" s="5" t="n">
        <v>1</v>
      </c>
      <c r="BC863" s="5" t="n">
        <v>0.589</v>
      </c>
      <c r="BD863" s="5" t="n">
        <v>0.123</v>
      </c>
      <c r="BE863" s="5" t="n">
        <v>0.197</v>
      </c>
      <c r="BF863" s="5" t="n">
        <v>0.857</v>
      </c>
      <c r="BG863" s="5" t="n">
        <v>0.1</v>
      </c>
      <c r="BH863" s="5" t="n">
        <v>1</v>
      </c>
      <c r="BI863" s="5" t="n">
        <v>0.6889999999999999</v>
      </c>
      <c r="BJ863" s="5" t="n">
        <v>0.123</v>
      </c>
      <c r="BK863" s="5" t="n">
        <v>0.111</v>
      </c>
      <c r="BL863" s="5" t="n">
        <v>0.88</v>
      </c>
      <c r="BM863" s="5" t="n">
        <v>0.1</v>
      </c>
      <c r="BN863" s="5" t="n">
        <v>1</v>
      </c>
      <c r="BO863" s="5" t="n">
        <v>0</v>
      </c>
      <c r="BP863" s="5" t="n">
        <v>-0.016</v>
      </c>
      <c r="BQ863" s="5" t="n">
        <v>0.079</v>
      </c>
      <c r="BR863" s="5" t="n">
        <v>0</v>
      </c>
      <c r="BS863" s="5" t="n">
        <v>0.833</v>
      </c>
      <c r="BT863" s="5" t="n">
        <v>0</v>
      </c>
      <c r="BU863" s="5" t="n">
        <v>-0.016</v>
      </c>
      <c r="BV863" s="5" t="n">
        <v>0.098</v>
      </c>
      <c r="BW863" s="5" t="n">
        <v>0</v>
      </c>
      <c r="BX863" s="5" t="n">
        <v>0.833</v>
      </c>
      <c r="BY863" s="5" t="n">
        <v>12.729</v>
      </c>
      <c r="BZ863" s="5" t="n">
        <v>0</v>
      </c>
      <c r="CA863" s="5" t="n">
        <v>12.729</v>
      </c>
      <c r="CB863" s="5" t="n">
        <v>0</v>
      </c>
      <c r="CC863" s="5" t="n">
        <v>102.477</v>
      </c>
      <c r="CD863" s="5" t="n">
        <v>7.95</v>
      </c>
      <c r="CE863" s="5" t="n">
        <v>-6.959</v>
      </c>
      <c r="CF863" s="5" t="n">
        <v>105.07</v>
      </c>
      <c r="CG863" s="5" t="n">
        <v>0.1</v>
      </c>
      <c r="CH863" s="5" t="n">
        <v>1</v>
      </c>
      <c r="CI863" s="5" t="n">
        <v>0</v>
      </c>
      <c r="CJ863" s="5" t="n">
        <v>0</v>
      </c>
      <c r="CK863" s="5" t="n">
        <v>0</v>
      </c>
      <c r="CL863" s="5" t="n">
        <v>0</v>
      </c>
      <c r="CM863" s="5" t="n">
        <v>0</v>
      </c>
      <c r="CN863" s="5" t="n">
        <v>0</v>
      </c>
      <c r="CO863" s="5" t="n">
        <v>0</v>
      </c>
      <c r="CP863" s="5" t="n">
        <v>0.635</v>
      </c>
      <c r="CQ863" s="5" t="n">
        <v>1.294</v>
      </c>
      <c r="CR863" s="5" t="n">
        <v>1</v>
      </c>
      <c r="CS863" s="5" t="n">
        <v>3.634</v>
      </c>
      <c r="CT863" s="5" t="n">
        <v>7.554</v>
      </c>
      <c r="CU863" s="5" t="n">
        <v>16.097</v>
      </c>
    </row>
    <row r="864">
      <c r="A864" s="5" t="inlineStr">
        <is>
          <t>VNM2023</t>
        </is>
      </c>
      <c r="B864" s="5" t="inlineStr">
        <is>
          <t>VNM</t>
        </is>
      </c>
      <c r="C864" s="5" t="inlineStr">
        <is>
          <t>VNM</t>
        </is>
      </c>
      <c r="D864" s="5" t="inlineStr">
        <is>
          <t>Vietnam</t>
        </is>
      </c>
      <c r="E864" s="5" t="n">
        <v>2023</v>
      </c>
      <c r="F864" s="5" t="n">
        <v>0.1</v>
      </c>
      <c r="G864" s="5" t="n">
        <v>6.983</v>
      </c>
      <c r="H864" s="5" t="n">
        <v>0.886</v>
      </c>
      <c r="I864" s="5" t="n">
        <v>1.163</v>
      </c>
      <c r="J864" s="5" t="n">
        <v>8.146000000000001</v>
      </c>
      <c r="K864" s="5" t="n">
        <v>0</v>
      </c>
      <c r="L864" s="5" t="n">
        <v>1</v>
      </c>
      <c r="M864" s="5" t="n">
        <v>7.4</v>
      </c>
      <c r="N864" s="5" t="n">
        <v>2.657</v>
      </c>
      <c r="O864" s="5" t="n">
        <v>1.159</v>
      </c>
      <c r="P864" s="5" t="n">
        <v>8.558999999999999</v>
      </c>
      <c r="Q864" s="5" t="n">
        <v>0</v>
      </c>
      <c r="R864" s="5" t="n">
        <v>1</v>
      </c>
      <c r="S864" s="5" t="n">
        <v>7.846</v>
      </c>
      <c r="T864" s="5" t="n">
        <v>5.314</v>
      </c>
      <c r="U864" s="5" t="n">
        <v>0.125</v>
      </c>
      <c r="V864" s="5" t="n">
        <v>8.672000000000001</v>
      </c>
      <c r="W864" s="5" t="n">
        <v>0.1</v>
      </c>
      <c r="X864" s="5" t="n">
        <v>1</v>
      </c>
      <c r="Y864" s="5" t="n">
        <v>4.427</v>
      </c>
      <c r="Z864" s="5" t="n">
        <v>0.293</v>
      </c>
      <c r="AA864" s="5" t="n">
        <v>-0.082</v>
      </c>
      <c r="AB864" s="5" t="n">
        <v>4.344</v>
      </c>
      <c r="AC864" s="5" t="n">
        <v>0</v>
      </c>
      <c r="AD864" s="5" t="n">
        <v>1</v>
      </c>
      <c r="AE864" s="5" t="n">
        <v>5.07</v>
      </c>
      <c r="AF864" s="5" t="n">
        <v>0.626</v>
      </c>
      <c r="AG864" s="5" t="n">
        <v>-0.082</v>
      </c>
      <c r="AH864" s="5" t="n">
        <v>4.987</v>
      </c>
      <c r="AI864" s="5" t="n">
        <v>0</v>
      </c>
      <c r="AJ864" s="5" t="n">
        <v>1</v>
      </c>
      <c r="AK864" s="5" t="n">
        <v>8.927</v>
      </c>
      <c r="AL864" s="5" t="n">
        <v>3.166</v>
      </c>
      <c r="AM864" s="5" t="n">
        <v>0.023</v>
      </c>
      <c r="AN864" s="5" t="n">
        <v>9.737</v>
      </c>
      <c r="AO864" s="5" t="n">
        <v>0.1</v>
      </c>
      <c r="AP864" s="5" t="n">
        <v>1</v>
      </c>
      <c r="AQ864" s="5" t="n">
        <v>0.749</v>
      </c>
      <c r="AR864" s="5" t="n">
        <v>0.129</v>
      </c>
      <c r="AS864" s="5" t="n">
        <v>0.015</v>
      </c>
      <c r="AT864" s="5" t="n">
        <v>0.84</v>
      </c>
      <c r="AU864" s="5" t="n">
        <v>0.1</v>
      </c>
      <c r="AV864" s="5" t="n">
        <v>1</v>
      </c>
      <c r="AW864" s="5" t="n">
        <v>0.783</v>
      </c>
      <c r="AX864" s="5" t="n">
        <v>0.129</v>
      </c>
      <c r="AY864" s="5" t="n">
        <v>-0.073</v>
      </c>
      <c r="AZ864" s="5" t="n">
        <v>0.78</v>
      </c>
      <c r="BA864" s="5" t="n">
        <v>0.1</v>
      </c>
      <c r="BB864" s="5" t="n">
        <v>1</v>
      </c>
      <c r="BC864" s="5" t="n">
        <v>0.527</v>
      </c>
      <c r="BD864" s="5" t="n">
        <v>0.129</v>
      </c>
      <c r="BE864" s="5" t="n">
        <v>0.247</v>
      </c>
      <c r="BF864" s="5" t="n">
        <v>0.843</v>
      </c>
      <c r="BG864" s="5" t="n">
        <v>0.1</v>
      </c>
      <c r="BH864" s="5" t="n">
        <v>1</v>
      </c>
      <c r="BI864" s="5" t="n">
        <v>0.64</v>
      </c>
      <c r="BJ864" s="5" t="n">
        <v>0.129</v>
      </c>
      <c r="BK864" s="5" t="n">
        <v>0.079</v>
      </c>
      <c r="BL864" s="5" t="n">
        <v>0.79</v>
      </c>
      <c r="BM864" s="5" t="n">
        <v>0.1</v>
      </c>
      <c r="BN864" s="5" t="n">
        <v>1</v>
      </c>
      <c r="BO864" s="5" t="n">
        <v>0</v>
      </c>
      <c r="BP864" s="5" t="n">
        <v>-0.016</v>
      </c>
      <c r="BQ864" s="5" t="n">
        <v>0.082</v>
      </c>
      <c r="BR864" s="5" t="n">
        <v>0</v>
      </c>
      <c r="BS864" s="5" t="n">
        <v>0.833</v>
      </c>
      <c r="BT864" s="5" t="n">
        <v>0</v>
      </c>
      <c r="BU864" s="5" t="n">
        <v>-0.016</v>
      </c>
      <c r="BV864" s="5" t="n">
        <v>0.101</v>
      </c>
      <c r="BW864" s="5" t="n">
        <v>0</v>
      </c>
      <c r="BX864" s="5" t="n">
        <v>0.833</v>
      </c>
      <c r="BY864" s="5" t="n">
        <v>13.254</v>
      </c>
      <c r="BZ864" s="5" t="n">
        <v>0</v>
      </c>
      <c r="CA864" s="5" t="n">
        <v>13.254</v>
      </c>
      <c r="CB864" s="5" t="n">
        <v>0</v>
      </c>
      <c r="CC864" s="5" t="n">
        <v>87.07899999999999</v>
      </c>
      <c r="CD864" s="5" t="n">
        <v>7.95</v>
      </c>
      <c r="CE864" s="5" t="n">
        <v>-5.573</v>
      </c>
      <c r="CF864" s="5" t="n">
        <v>89.657</v>
      </c>
      <c r="CG864" s="5" t="n">
        <v>0.1</v>
      </c>
      <c r="CH864" s="5" t="n">
        <v>1</v>
      </c>
      <c r="CI864" s="5" t="n">
        <v>0</v>
      </c>
      <c r="CJ864" s="5" t="n">
        <v>0</v>
      </c>
      <c r="CK864" s="5" t="n">
        <v>0</v>
      </c>
      <c r="CL864" s="5" t="n">
        <v>0</v>
      </c>
      <c r="CM864" s="5" t="n">
        <v>0</v>
      </c>
      <c r="CN864" s="5" t="n">
        <v>0</v>
      </c>
      <c r="CO864" s="5" t="n">
        <v>0</v>
      </c>
      <c r="CP864" s="5" t="n">
        <v>0.622</v>
      </c>
      <c r="CQ864" s="5" t="n">
        <v>1.348</v>
      </c>
      <c r="CR864" s="5" t="n">
        <v>1</v>
      </c>
      <c r="CS864" s="5" t="n">
        <v>3.784</v>
      </c>
      <c r="CT864" s="5" t="n">
        <v>4.484</v>
      </c>
      <c r="CU864" s="5" t="n">
        <v>12.529</v>
      </c>
    </row>
    <row r="865">
      <c r="A865" s="5" t="inlineStr">
        <is>
          <t>VNM2024</t>
        </is>
      </c>
      <c r="B865" s="5" t="inlineStr">
        <is>
          <t>VNM</t>
        </is>
      </c>
      <c r="C865" s="5" t="inlineStr">
        <is>
          <t>VNM</t>
        </is>
      </c>
      <c r="D865" s="5" t="inlineStr">
        <is>
          <t>Vietnam</t>
        </is>
      </c>
      <c r="E865" s="5" t="n">
        <v>2024</v>
      </c>
      <c r="F865" s="5" t="n">
        <v>0.1</v>
      </c>
      <c r="G865" s="5" t="n">
        <v>6.771</v>
      </c>
      <c r="H865" s="5" t="n">
        <v>0.912</v>
      </c>
      <c r="I865" s="5" t="n">
        <v>1.184</v>
      </c>
      <c r="J865" s="5" t="n">
        <v>7.955</v>
      </c>
      <c r="K865" s="5" t="n">
        <v>0</v>
      </c>
      <c r="L865" s="5" t="n">
        <v>1</v>
      </c>
      <c r="M865" s="5" t="n">
        <v>7.243</v>
      </c>
      <c r="N865" s="5" t="n">
        <v>2.735</v>
      </c>
      <c r="O865" s="5" t="n">
        <v>1.182</v>
      </c>
      <c r="P865" s="5" t="n">
        <v>8.423999999999999</v>
      </c>
      <c r="Q865" s="5" t="n">
        <v>0</v>
      </c>
      <c r="R865" s="5" t="n">
        <v>1</v>
      </c>
      <c r="S865" s="5" t="n">
        <v>7.659</v>
      </c>
      <c r="T865" s="5" t="n">
        <v>5.471</v>
      </c>
      <c r="U865" s="5" t="n">
        <v>0.131</v>
      </c>
      <c r="V865" s="5" t="n">
        <v>8.454000000000001</v>
      </c>
      <c r="W865" s="5" t="n">
        <v>0.1</v>
      </c>
      <c r="X865" s="5" t="n">
        <v>1</v>
      </c>
      <c r="Y865" s="5" t="n">
        <v>4.558</v>
      </c>
      <c r="Z865" s="5" t="n">
        <v>0.301</v>
      </c>
      <c r="AA865" s="5" t="n">
        <v>-0.075</v>
      </c>
      <c r="AB865" s="5" t="n">
        <v>4.482</v>
      </c>
      <c r="AC865" s="5" t="n">
        <v>0</v>
      </c>
      <c r="AD865" s="5" t="n">
        <v>1</v>
      </c>
      <c r="AE865" s="5" t="n">
        <v>5.219</v>
      </c>
      <c r="AF865" s="5" t="n">
        <v>0.644</v>
      </c>
      <c r="AG865" s="5" t="n">
        <v>-0.075</v>
      </c>
      <c r="AH865" s="5" t="n">
        <v>5.144</v>
      </c>
      <c r="AI865" s="5" t="n">
        <v>0</v>
      </c>
      <c r="AJ865" s="5" t="n">
        <v>1</v>
      </c>
      <c r="AK865" s="5" t="n">
        <v>9.19</v>
      </c>
      <c r="AL865" s="5" t="n">
        <v>3.259</v>
      </c>
      <c r="AM865" s="5" t="n">
        <v>0.049</v>
      </c>
      <c r="AN865" s="5" t="n">
        <v>10.026</v>
      </c>
      <c r="AO865" s="5" t="n">
        <v>0.1</v>
      </c>
      <c r="AP865" s="5" t="n">
        <v>1</v>
      </c>
      <c r="AQ865" s="5" t="n">
        <v>0.72</v>
      </c>
      <c r="AR865" s="5" t="n">
        <v>0.132</v>
      </c>
      <c r="AS865" s="5" t="n">
        <v>0.016</v>
      </c>
      <c r="AT865" s="5" t="n">
        <v>0.8100000000000001</v>
      </c>
      <c r="AU865" s="5" t="n">
        <v>0.1</v>
      </c>
      <c r="AV865" s="5" t="n">
        <v>1</v>
      </c>
      <c r="AW865" s="5" t="n">
        <v>0.734</v>
      </c>
      <c r="AX865" s="5" t="n">
        <v>0.132</v>
      </c>
      <c r="AY865" s="5" t="n">
        <v>-0.052</v>
      </c>
      <c r="AZ865" s="5" t="n">
        <v>0.75</v>
      </c>
      <c r="BA865" s="5" t="n">
        <v>0.1</v>
      </c>
      <c r="BB865" s="5" t="n">
        <v>1</v>
      </c>
      <c r="BC865" s="5" t="n">
        <v>0.51</v>
      </c>
      <c r="BD865" s="5" t="n">
        <v>0.132</v>
      </c>
      <c r="BE865" s="5" t="n">
        <v>0.272</v>
      </c>
      <c r="BF865" s="5" t="n">
        <v>0.849</v>
      </c>
      <c r="BG865" s="5" t="n">
        <v>0.1</v>
      </c>
      <c r="BH865" s="5" t="n">
        <v>1</v>
      </c>
      <c r="BI865" s="5" t="n">
        <v>0.652</v>
      </c>
      <c r="BJ865" s="5" t="n">
        <v>0.132</v>
      </c>
      <c r="BK865" s="5" t="n">
        <v>0.03</v>
      </c>
      <c r="BL865" s="5" t="n">
        <v>0.75</v>
      </c>
      <c r="BM865" s="5" t="n">
        <v>0.1</v>
      </c>
      <c r="BN865" s="5" t="n">
        <v>1</v>
      </c>
      <c r="BO865" s="5" t="n">
        <v>0</v>
      </c>
      <c r="BP865" s="5" t="n">
        <v>-0.016</v>
      </c>
      <c r="BQ865" s="5" t="n">
        <v>0.083</v>
      </c>
      <c r="BR865" s="5" t="n">
        <v>0</v>
      </c>
      <c r="BS865" s="5" t="n">
        <v>0.833</v>
      </c>
      <c r="BT865" s="5" t="n">
        <v>0</v>
      </c>
      <c r="BU865" s="5" t="n">
        <v>-0.016</v>
      </c>
      <c r="BV865" s="5" t="n">
        <v>0.103</v>
      </c>
      <c r="BW865" s="5" t="n">
        <v>0</v>
      </c>
      <c r="BX865" s="5" t="n">
        <v>0.833</v>
      </c>
      <c r="BY865" s="5" t="n">
        <v>13.646</v>
      </c>
      <c r="BZ865" s="5" t="n">
        <v>0</v>
      </c>
      <c r="CA865" s="5" t="n">
        <v>13.646</v>
      </c>
      <c r="CB865" s="5" t="n">
        <v>0</v>
      </c>
      <c r="CC865" s="5" t="n">
        <v>86.38500000000001</v>
      </c>
      <c r="CD865" s="5" t="n">
        <v>7.95</v>
      </c>
      <c r="CE865" s="5" t="n">
        <v>-5.647</v>
      </c>
      <c r="CF865" s="5" t="n">
        <v>88.813</v>
      </c>
      <c r="CG865" s="5" t="n">
        <v>0.1</v>
      </c>
      <c r="CH865" s="5" t="n">
        <v>1</v>
      </c>
      <c r="CI865" s="5" t="n">
        <v>0</v>
      </c>
      <c r="CJ865" s="5" t="n">
        <v>0</v>
      </c>
      <c r="CK865" s="5" t="n">
        <v>0</v>
      </c>
      <c r="CL865" s="5" t="n">
        <v>0</v>
      </c>
      <c r="CM865" s="5" t="n">
        <v>0</v>
      </c>
      <c r="CN865" s="5" t="n">
        <v>0</v>
      </c>
      <c r="CO865" s="5" t="n">
        <v>0</v>
      </c>
      <c r="CP865" s="5" t="n">
        <v>0.622</v>
      </c>
      <c r="CQ865" s="5" t="n">
        <v>1.387</v>
      </c>
      <c r="CR865" s="5" t="n">
        <v>1</v>
      </c>
      <c r="CS865" s="5" t="n">
        <v>3.896</v>
      </c>
      <c r="CT865" s="5" t="n">
        <v>3.509</v>
      </c>
      <c r="CU865" s="5" t="n">
        <v>10.896</v>
      </c>
    </row>
    <row r="866">
      <c r="A866" s="5" t="inlineStr">
        <is>
          <t>VIR2021</t>
        </is>
      </c>
      <c r="B866" s="5" t="inlineStr">
        <is>
          <t>VIR</t>
        </is>
      </c>
      <c r="C866" s="5" t="inlineStr">
        <is>
          <t>VIR</t>
        </is>
      </c>
      <c r="D866" s="5" t="inlineStr">
        <is>
          <t>Virgin Islands (U.S.)</t>
        </is>
      </c>
      <c r="E866" s="5" t="n">
        <v>2021</v>
      </c>
      <c r="F866" s="5" t="n">
        <v>0.055</v>
      </c>
      <c r="G866" s="5" t="n">
        <v>5.897</v>
      </c>
      <c r="H866" s="5" t="n">
        <v>1.143</v>
      </c>
      <c r="I866" s="5" t="n">
        <v>0</v>
      </c>
      <c r="J866" s="5" t="n">
        <v>5.897</v>
      </c>
      <c r="K866" s="5" t="n">
        <v>0</v>
      </c>
      <c r="L866" s="5" t="n">
        <v>1</v>
      </c>
      <c r="M866" s="5" t="n">
        <v>7.964</v>
      </c>
      <c r="N866" s="5" t="n">
        <v>3.43</v>
      </c>
      <c r="O866" s="5" t="n">
        <v>0</v>
      </c>
      <c r="P866" s="5" t="n">
        <v>7.964</v>
      </c>
      <c r="Q866" s="5" t="n">
        <v>0</v>
      </c>
      <c r="R866" s="5" t="n">
        <v>1</v>
      </c>
      <c r="S866" s="5" t="n">
        <v>11.613</v>
      </c>
      <c r="T866" s="5" t="n">
        <v>6.86</v>
      </c>
      <c r="U866" s="5" t="n">
        <v>0</v>
      </c>
      <c r="V866" s="5" t="n">
        <v>12.252</v>
      </c>
      <c r="W866" s="5" t="n">
        <v>0.055</v>
      </c>
      <c r="X866" s="5" t="n">
        <v>1</v>
      </c>
      <c r="Y866" s="5" t="n">
        <v>17.127</v>
      </c>
      <c r="Z866" s="5" t="n">
        <v>2.304</v>
      </c>
      <c r="AA866" s="5" t="n">
        <v>0</v>
      </c>
      <c r="AB866" s="5" t="n">
        <v>17.127</v>
      </c>
      <c r="AC866" s="5" t="n">
        <v>0</v>
      </c>
      <c r="AD866" s="5" t="n">
        <v>1</v>
      </c>
      <c r="AE866" s="5" t="n">
        <v>18.27</v>
      </c>
      <c r="AF866" s="5" t="n">
        <v>4.278</v>
      </c>
      <c r="AG866" s="5" t="n">
        <v>0</v>
      </c>
      <c r="AH866" s="5" t="n">
        <v>18.27</v>
      </c>
      <c r="AI866" s="5" t="n">
        <v>0</v>
      </c>
      <c r="AJ866" s="5" t="n">
        <v>1</v>
      </c>
      <c r="AK866" s="5" t="n">
        <v>25.13</v>
      </c>
      <c r="AL866" s="5" t="n">
        <v>13.503</v>
      </c>
      <c r="AM866" s="5" t="n">
        <v>0</v>
      </c>
      <c r="AN866" s="5" t="n">
        <v>26.512</v>
      </c>
      <c r="AO866" s="5" t="n">
        <v>0.055</v>
      </c>
      <c r="AP866" s="5" t="n">
        <v>1</v>
      </c>
      <c r="AQ866" s="5" t="n">
        <v>0.649</v>
      </c>
      <c r="AR866" s="5" t="n">
        <v>0.114</v>
      </c>
      <c r="AS866" s="5" t="n">
        <v>0</v>
      </c>
      <c r="AT866" s="5" t="n">
        <v>0.6850000000000001</v>
      </c>
      <c r="AU866" s="5" t="n">
        <v>0.055</v>
      </c>
      <c r="AV866" s="5" t="n">
        <v>1</v>
      </c>
      <c r="AW866" s="5" t="n">
        <v>0.577</v>
      </c>
      <c r="AX866" s="5" t="n">
        <v>0.114</v>
      </c>
      <c r="AY866" s="5" t="n">
        <v>0</v>
      </c>
      <c r="AZ866" s="5" t="n">
        <v>0.608</v>
      </c>
      <c r="BA866" s="5" t="n">
        <v>0.055</v>
      </c>
      <c r="BB866" s="5" t="n">
        <v>1</v>
      </c>
      <c r="BC866" s="5" t="n">
        <v>0.458</v>
      </c>
      <c r="BD866" s="5" t="n">
        <v>0.114</v>
      </c>
      <c r="BE866" s="5" t="n">
        <v>0</v>
      </c>
      <c r="BF866" s="5" t="n">
        <v>0.483</v>
      </c>
      <c r="BG866" s="5" t="n">
        <v>0.055</v>
      </c>
      <c r="BH866" s="5" t="n">
        <v>1</v>
      </c>
      <c r="BI866" s="5" t="n">
        <v>0.491</v>
      </c>
      <c r="BJ866" s="5" t="n">
        <v>0.114</v>
      </c>
      <c r="BK866" s="5" t="n">
        <v>0</v>
      </c>
      <c r="BL866" s="5" t="n">
        <v>0.518</v>
      </c>
      <c r="BM866" s="5" t="n">
        <v>0.055</v>
      </c>
      <c r="BN866" s="5" t="n">
        <v>1</v>
      </c>
      <c r="BO866" s="5" t="n">
        <v>0</v>
      </c>
      <c r="BP866" s="5" t="n">
        <v>0</v>
      </c>
      <c r="BQ866" s="5" t="n">
        <v>0</v>
      </c>
      <c r="BR866" s="5" t="n">
        <v>0</v>
      </c>
      <c r="BS866" s="5" t="n">
        <v>1</v>
      </c>
      <c r="BT866" s="5" t="n">
        <v>0</v>
      </c>
      <c r="BU866" s="5" t="n">
        <v>0</v>
      </c>
      <c r="BV866" s="5" t="n">
        <v>0</v>
      </c>
      <c r="BW866" s="5" t="n">
        <v>0.055</v>
      </c>
      <c r="BX866" s="5" t="n">
        <v>1</v>
      </c>
      <c r="BY866" s="5" t="n">
        <v>11.787</v>
      </c>
      <c r="BZ866" s="5" t="n">
        <v>0</v>
      </c>
      <c r="CA866" s="5" t="n">
        <v>11.787</v>
      </c>
      <c r="CB866" s="5" t="n">
        <v>0</v>
      </c>
      <c r="CC866" s="5" t="n">
        <v>78.125</v>
      </c>
      <c r="CD866" s="5" t="n">
        <v>7.95</v>
      </c>
      <c r="CE866" s="5" t="n">
        <v>0</v>
      </c>
      <c r="CF866" s="5" t="n">
        <v>82.422</v>
      </c>
      <c r="CG866" s="5" t="n">
        <v>0.055</v>
      </c>
      <c r="CH866" s="5" t="n">
        <v>1</v>
      </c>
      <c r="CI866" s="5" t="n">
        <v>0</v>
      </c>
      <c r="CJ866" s="5" t="n">
        <v>0</v>
      </c>
      <c r="CK866" s="5" t="n">
        <v>0</v>
      </c>
      <c r="CL866" s="5" t="n">
        <v>0</v>
      </c>
      <c r="CM866" s="5" t="n">
        <v>0</v>
      </c>
      <c r="CN866" s="5" t="n">
        <v>0</v>
      </c>
      <c r="CO866" s="5" t="n">
        <v>0</v>
      </c>
      <c r="CP866" s="5" t="n">
        <v>0</v>
      </c>
      <c r="CQ866" s="5" t="n">
        <v>1.198</v>
      </c>
      <c r="CR866" s="5" t="n">
        <v>0</v>
      </c>
      <c r="CS866" s="5" t="n">
        <v>4.776</v>
      </c>
      <c r="CT866" s="5" t="n">
        <v>4.753</v>
      </c>
      <c r="CU866" s="5" t="n">
        <v>15.983</v>
      </c>
    </row>
    <row r="867">
      <c r="A867" s="5" t="inlineStr">
        <is>
          <t>VIR2022</t>
        </is>
      </c>
      <c r="B867" s="5" t="inlineStr">
        <is>
          <t>VIR</t>
        </is>
      </c>
      <c r="C867" s="5" t="inlineStr">
        <is>
          <t>VIR</t>
        </is>
      </c>
      <c r="D867" s="5" t="inlineStr">
        <is>
          <t>Virgin Islands (U.S.)</t>
        </is>
      </c>
      <c r="E867" s="5" t="n">
        <v>2022</v>
      </c>
      <c r="F867" s="5" t="n">
        <v>0.055</v>
      </c>
      <c r="G867" s="5" t="n">
        <v>11.72</v>
      </c>
      <c r="H867" s="5" t="n">
        <v>1.235</v>
      </c>
      <c r="I867" s="5" t="n">
        <v>0</v>
      </c>
      <c r="J867" s="5" t="n">
        <v>11.72</v>
      </c>
      <c r="K867" s="5" t="n">
        <v>0</v>
      </c>
      <c r="L867" s="5" t="n">
        <v>1</v>
      </c>
      <c r="M867" s="5" t="n">
        <v>9.782999999999999</v>
      </c>
      <c r="N867" s="5" t="n">
        <v>3.704</v>
      </c>
      <c r="O867" s="5" t="n">
        <v>0</v>
      </c>
      <c r="P867" s="5" t="n">
        <v>9.782999999999999</v>
      </c>
      <c r="Q867" s="5" t="n">
        <v>0</v>
      </c>
      <c r="R867" s="5" t="n">
        <v>1</v>
      </c>
      <c r="S867" s="5" t="n">
        <v>17.893</v>
      </c>
      <c r="T867" s="5" t="n">
        <v>7.408</v>
      </c>
      <c r="U867" s="5" t="n">
        <v>0.073</v>
      </c>
      <c r="V867" s="5" t="n">
        <v>18.877</v>
      </c>
      <c r="W867" s="5" t="n">
        <v>0.055</v>
      </c>
      <c r="X867" s="5" t="n">
        <v>1</v>
      </c>
      <c r="Y867" s="5" t="n">
        <v>30.728</v>
      </c>
      <c r="Z867" s="5" t="n">
        <v>4.133</v>
      </c>
      <c r="AA867" s="5" t="n">
        <v>0</v>
      </c>
      <c r="AB867" s="5" t="n">
        <v>30.728</v>
      </c>
      <c r="AC867" s="5" t="n">
        <v>0</v>
      </c>
      <c r="AD867" s="5" t="n">
        <v>1</v>
      </c>
      <c r="AE867" s="5" t="n">
        <v>31.963</v>
      </c>
      <c r="AF867" s="5" t="n">
        <v>7.485</v>
      </c>
      <c r="AG867" s="5" t="n">
        <v>0</v>
      </c>
      <c r="AH867" s="5" t="n">
        <v>31.963</v>
      </c>
      <c r="AI867" s="5" t="n">
        <v>0</v>
      </c>
      <c r="AJ867" s="5" t="n">
        <v>1</v>
      </c>
      <c r="AK867" s="5" t="n">
        <v>39.371</v>
      </c>
      <c r="AL867" s="5" t="n">
        <v>21.155</v>
      </c>
      <c r="AM867" s="5" t="n">
        <v>0.16</v>
      </c>
      <c r="AN867" s="5" t="n">
        <v>41.537</v>
      </c>
      <c r="AO867" s="5" t="n">
        <v>0.055</v>
      </c>
      <c r="AP867" s="5" t="n">
        <v>1</v>
      </c>
      <c r="AQ867" s="5" t="n">
        <v>0.896</v>
      </c>
      <c r="AR867" s="5" t="n">
        <v>0.123</v>
      </c>
      <c r="AS867" s="5" t="n">
        <v>0.004</v>
      </c>
      <c r="AT867" s="5" t="n">
        <v>0.945</v>
      </c>
      <c r="AU867" s="5" t="n">
        <v>0.055</v>
      </c>
      <c r="AV867" s="5" t="n">
        <v>1</v>
      </c>
      <c r="AW867" s="5" t="n">
        <v>0.89</v>
      </c>
      <c r="AX867" s="5" t="n">
        <v>0.123</v>
      </c>
      <c r="AY867" s="5" t="n">
        <v>0.004</v>
      </c>
      <c r="AZ867" s="5" t="n">
        <v>0.9389999999999999</v>
      </c>
      <c r="BA867" s="5" t="n">
        <v>0.055</v>
      </c>
      <c r="BB867" s="5" t="n">
        <v>1</v>
      </c>
      <c r="BC867" s="5" t="n">
        <v>0.62</v>
      </c>
      <c r="BD867" s="5" t="n">
        <v>0.123</v>
      </c>
      <c r="BE867" s="5" t="n">
        <v>0.003</v>
      </c>
      <c r="BF867" s="5" t="n">
        <v>0.654</v>
      </c>
      <c r="BG867" s="5" t="n">
        <v>0.055</v>
      </c>
      <c r="BH867" s="5" t="n">
        <v>1</v>
      </c>
      <c r="BI867" s="5" t="n">
        <v>0.608</v>
      </c>
      <c r="BJ867" s="5" t="n">
        <v>0.123</v>
      </c>
      <c r="BK867" s="5" t="n">
        <v>0.002</v>
      </c>
      <c r="BL867" s="5" t="n">
        <v>0.641</v>
      </c>
      <c r="BM867" s="5" t="n">
        <v>0.055</v>
      </c>
      <c r="BN867" s="5" t="n">
        <v>1</v>
      </c>
      <c r="BO867" s="5" t="n">
        <v>0</v>
      </c>
      <c r="BP867" s="5" t="n">
        <v>0</v>
      </c>
      <c r="BQ867" s="5" t="n">
        <v>0</v>
      </c>
      <c r="BR867" s="5" t="n">
        <v>0</v>
      </c>
      <c r="BS867" s="5" t="n">
        <v>1</v>
      </c>
      <c r="BT867" s="5" t="n">
        <v>0</v>
      </c>
      <c r="BU867" s="5" t="n">
        <v>0</v>
      </c>
      <c r="BV867" s="5" t="n">
        <v>0</v>
      </c>
      <c r="BW867" s="5" t="n">
        <v>0.055</v>
      </c>
      <c r="BX867" s="5" t="n">
        <v>1</v>
      </c>
      <c r="BY867" s="5" t="n">
        <v>12.729</v>
      </c>
      <c r="BZ867" s="5" t="n">
        <v>0</v>
      </c>
      <c r="CA867" s="5" t="n">
        <v>12.729</v>
      </c>
      <c r="CB867" s="5" t="n">
        <v>0</v>
      </c>
      <c r="CC867" s="5" t="n">
        <v>97.90000000000001</v>
      </c>
      <c r="CD867" s="5" t="n">
        <v>7.95</v>
      </c>
      <c r="CE867" s="5" t="n">
        <v>0.399</v>
      </c>
      <c r="CF867" s="5" t="n">
        <v>103.285</v>
      </c>
      <c r="CG867" s="5" t="n">
        <v>0.055</v>
      </c>
      <c r="CH867" s="5" t="n">
        <v>1</v>
      </c>
      <c r="CI867" s="5" t="n">
        <v>0</v>
      </c>
      <c r="CJ867" s="5" t="n">
        <v>0</v>
      </c>
      <c r="CK867" s="5" t="n">
        <v>0</v>
      </c>
      <c r="CL867" s="5" t="n">
        <v>0</v>
      </c>
      <c r="CM867" s="5" t="n">
        <v>0</v>
      </c>
      <c r="CN867" s="5" t="n">
        <v>0</v>
      </c>
      <c r="CO867" s="5" t="n">
        <v>0</v>
      </c>
      <c r="CP867" s="5" t="n">
        <v>0</v>
      </c>
      <c r="CQ867" s="5" t="n">
        <v>1.294</v>
      </c>
      <c r="CR867" s="5" t="n">
        <v>0</v>
      </c>
      <c r="CS867" s="5" t="n">
        <v>5.158</v>
      </c>
      <c r="CT867" s="5" t="n">
        <v>10.485</v>
      </c>
      <c r="CU867" s="5" t="n">
        <v>29.494</v>
      </c>
    </row>
    <row r="868">
      <c r="A868" s="5" t="inlineStr">
        <is>
          <t>VIR2023</t>
        </is>
      </c>
      <c r="B868" s="5" t="inlineStr">
        <is>
          <t>VIR</t>
        </is>
      </c>
      <c r="C868" s="5" t="inlineStr">
        <is>
          <t>VIR</t>
        </is>
      </c>
      <c r="D868" s="5" t="inlineStr">
        <is>
          <t>Virgin Islands (U.S.)</t>
        </is>
      </c>
      <c r="E868" s="5" t="n">
        <v>2023</v>
      </c>
      <c r="F868" s="5" t="n">
        <v>0.055</v>
      </c>
      <c r="G868" s="5" t="n">
        <v>6.147</v>
      </c>
      <c r="H868" s="5" t="n">
        <v>1.286</v>
      </c>
      <c r="I868" s="5" t="n">
        <v>0</v>
      </c>
      <c r="J868" s="5" t="n">
        <v>6.147</v>
      </c>
      <c r="K868" s="5" t="n">
        <v>0</v>
      </c>
      <c r="L868" s="5" t="n">
        <v>1</v>
      </c>
      <c r="M868" s="5" t="n">
        <v>7.886</v>
      </c>
      <c r="N868" s="5" t="n">
        <v>3.857</v>
      </c>
      <c r="O868" s="5" t="n">
        <v>0</v>
      </c>
      <c r="P868" s="5" t="n">
        <v>7.886</v>
      </c>
      <c r="Q868" s="5" t="n">
        <v>0</v>
      </c>
      <c r="R868" s="5" t="n">
        <v>1</v>
      </c>
      <c r="S868" s="5" t="n">
        <v>12.575</v>
      </c>
      <c r="T868" s="5" t="n">
        <v>7.714</v>
      </c>
      <c r="U868" s="5" t="n">
        <v>0.077</v>
      </c>
      <c r="V868" s="5" t="n">
        <v>13.267</v>
      </c>
      <c r="W868" s="5" t="n">
        <v>0.055</v>
      </c>
      <c r="X868" s="5" t="n">
        <v>1</v>
      </c>
      <c r="Y868" s="5" t="n">
        <v>12.478</v>
      </c>
      <c r="Z868" s="5" t="n">
        <v>1.678</v>
      </c>
      <c r="AA868" s="5" t="n">
        <v>0</v>
      </c>
      <c r="AB868" s="5" t="n">
        <v>12.478</v>
      </c>
      <c r="AC868" s="5" t="n">
        <v>0</v>
      </c>
      <c r="AD868" s="5" t="n">
        <v>1</v>
      </c>
      <c r="AE868" s="5" t="n">
        <v>13.763</v>
      </c>
      <c r="AF868" s="5" t="n">
        <v>3.223</v>
      </c>
      <c r="AG868" s="5" t="n">
        <v>0</v>
      </c>
      <c r="AH868" s="5" t="n">
        <v>13.763</v>
      </c>
      <c r="AI868" s="5" t="n">
        <v>0</v>
      </c>
      <c r="AJ868" s="5" t="n">
        <v>1</v>
      </c>
      <c r="AK868" s="5" t="n">
        <v>21.477</v>
      </c>
      <c r="AL868" s="5" t="n">
        <v>11.54</v>
      </c>
      <c r="AM868" s="5" t="n">
        <v>0.131</v>
      </c>
      <c r="AN868" s="5" t="n">
        <v>22.659</v>
      </c>
      <c r="AO868" s="5" t="n">
        <v>0.055</v>
      </c>
      <c r="AP868" s="5" t="n">
        <v>1</v>
      </c>
      <c r="AQ868" s="5" t="n">
        <v>0.791</v>
      </c>
      <c r="AR868" s="5" t="n">
        <v>0.129</v>
      </c>
      <c r="AS868" s="5" t="n">
        <v>0.005</v>
      </c>
      <c r="AT868" s="5" t="n">
        <v>0.834</v>
      </c>
      <c r="AU868" s="5" t="n">
        <v>0.055</v>
      </c>
      <c r="AV868" s="5" t="n">
        <v>1</v>
      </c>
      <c r="AW868" s="5" t="n">
        <v>0.618</v>
      </c>
      <c r="AX868" s="5" t="n">
        <v>0.129</v>
      </c>
      <c r="AY868" s="5" t="n">
        <v>0.004</v>
      </c>
      <c r="AZ868" s="5" t="n">
        <v>0.652</v>
      </c>
      <c r="BA868" s="5" t="n">
        <v>0.055</v>
      </c>
      <c r="BB868" s="5" t="n">
        <v>1</v>
      </c>
      <c r="BC868" s="5" t="n">
        <v>0.554</v>
      </c>
      <c r="BD868" s="5" t="n">
        <v>0.129</v>
      </c>
      <c r="BE868" s="5" t="n">
        <v>0.003</v>
      </c>
      <c r="BF868" s="5" t="n">
        <v>0.585</v>
      </c>
      <c r="BG868" s="5" t="n">
        <v>0.055</v>
      </c>
      <c r="BH868" s="5" t="n">
        <v>1</v>
      </c>
      <c r="BI868" s="5" t="n">
        <v>0.5570000000000001</v>
      </c>
      <c r="BJ868" s="5" t="n">
        <v>0.129</v>
      </c>
      <c r="BK868" s="5" t="n">
        <v>0.003</v>
      </c>
      <c r="BL868" s="5" t="n">
        <v>0.588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13.254</v>
      </c>
      <c r="BZ868" s="5" t="n">
        <v>0</v>
      </c>
      <c r="CA868" s="5" t="n">
        <v>13.254</v>
      </c>
      <c r="CB868" s="5" t="n">
        <v>0</v>
      </c>
      <c r="CC868" s="5" t="n">
        <v>83.248</v>
      </c>
      <c r="CD868" s="5" t="n">
        <v>7.95</v>
      </c>
      <c r="CE868" s="5" t="n">
        <v>0.507</v>
      </c>
      <c r="CF868" s="5" t="n">
        <v>87.827</v>
      </c>
      <c r="CG868" s="5" t="n">
        <v>0.055</v>
      </c>
      <c r="CH868" s="5" t="n">
        <v>1</v>
      </c>
      <c r="CI868" s="5" t="n">
        <v>0</v>
      </c>
      <c r="CJ868" s="5" t="n">
        <v>0</v>
      </c>
      <c r="CK868" s="5" t="n">
        <v>0</v>
      </c>
      <c r="CL868" s="5" t="n">
        <v>0</v>
      </c>
      <c r="CM868" s="5" t="n">
        <v>0</v>
      </c>
      <c r="CN868" s="5" t="n">
        <v>0</v>
      </c>
      <c r="CO868" s="5" t="n">
        <v>0</v>
      </c>
      <c r="CP868" s="5" t="n">
        <v>0</v>
      </c>
      <c r="CQ868" s="5" t="n">
        <v>1.348</v>
      </c>
      <c r="CR868" s="5" t="n">
        <v>0</v>
      </c>
      <c r="CS868" s="5" t="n">
        <v>5.37</v>
      </c>
      <c r="CT868" s="5" t="n">
        <v>4.861</v>
      </c>
      <c r="CU868" s="5" t="n">
        <v>11.192</v>
      </c>
    </row>
    <row r="869">
      <c r="A869" s="5" t="inlineStr">
        <is>
          <t>VIR2024</t>
        </is>
      </c>
      <c r="B869" s="5" t="inlineStr">
        <is>
          <t>VIR</t>
        </is>
      </c>
      <c r="C869" s="5" t="inlineStr">
        <is>
          <t>VIR</t>
        </is>
      </c>
      <c r="D869" s="5" t="inlineStr">
        <is>
          <t>Virgin Islands (U.S.)</t>
        </is>
      </c>
      <c r="E869" s="5" t="n">
        <v>2024</v>
      </c>
      <c r="F869" s="5" t="n">
        <v>0.055</v>
      </c>
      <c r="G869" s="5" t="n">
        <v>5.575</v>
      </c>
      <c r="H869" s="5" t="n">
        <v>1.324</v>
      </c>
      <c r="I869" s="5" t="n">
        <v>0</v>
      </c>
      <c r="J869" s="5" t="n">
        <v>5.575</v>
      </c>
      <c r="K869" s="5" t="n">
        <v>0</v>
      </c>
      <c r="L869" s="5" t="n">
        <v>1</v>
      </c>
      <c r="M869" s="5" t="n">
        <v>7.124</v>
      </c>
      <c r="N869" s="5" t="n">
        <v>3.971</v>
      </c>
      <c r="O869" s="5" t="n">
        <v>0</v>
      </c>
      <c r="P869" s="5" t="n">
        <v>7.124</v>
      </c>
      <c r="Q869" s="5" t="n">
        <v>0</v>
      </c>
      <c r="R869" s="5" t="n">
        <v>1</v>
      </c>
      <c r="S869" s="5" t="n">
        <v>12.193</v>
      </c>
      <c r="T869" s="5" t="n">
        <v>7.942</v>
      </c>
      <c r="U869" s="5" t="n">
        <v>0.091</v>
      </c>
      <c r="V869" s="5" t="n">
        <v>12.863</v>
      </c>
      <c r="W869" s="5" t="n">
        <v>0.055</v>
      </c>
      <c r="X869" s="5" t="n">
        <v>1</v>
      </c>
      <c r="Y869" s="5" t="n">
        <v>11.447</v>
      </c>
      <c r="Z869" s="5" t="n">
        <v>1.54</v>
      </c>
      <c r="AA869" s="5" t="n">
        <v>0</v>
      </c>
      <c r="AB869" s="5" t="n">
        <v>11.447</v>
      </c>
      <c r="AC869" s="5" t="n">
        <v>0</v>
      </c>
      <c r="AD869" s="5" t="n">
        <v>1</v>
      </c>
      <c r="AE869" s="5" t="n">
        <v>12.771</v>
      </c>
      <c r="AF869" s="5" t="n">
        <v>2.991</v>
      </c>
      <c r="AG869" s="5" t="n">
        <v>0</v>
      </c>
      <c r="AH869" s="5" t="n">
        <v>12.771</v>
      </c>
      <c r="AI869" s="5" t="n">
        <v>0</v>
      </c>
      <c r="AJ869" s="5" t="n">
        <v>1</v>
      </c>
      <c r="AK869" s="5" t="n">
        <v>20.712</v>
      </c>
      <c r="AL869" s="5" t="n">
        <v>11.129</v>
      </c>
      <c r="AM869" s="5" t="n">
        <v>0.155</v>
      </c>
      <c r="AN869" s="5" t="n">
        <v>21.852</v>
      </c>
      <c r="AO869" s="5" t="n">
        <v>0.055</v>
      </c>
      <c r="AP869" s="5" t="n">
        <v>1</v>
      </c>
      <c r="AQ869" s="5" t="n">
        <v>0.756</v>
      </c>
      <c r="AR869" s="5" t="n">
        <v>0.132</v>
      </c>
      <c r="AS869" s="5" t="n">
        <v>0.006</v>
      </c>
      <c r="AT869" s="5" t="n">
        <v>0.798</v>
      </c>
      <c r="AU869" s="5" t="n">
        <v>0.055</v>
      </c>
      <c r="AV869" s="5" t="n">
        <v>1</v>
      </c>
      <c r="AW869" s="5" t="n">
        <v>0.655</v>
      </c>
      <c r="AX869" s="5" t="n">
        <v>0.132</v>
      </c>
      <c r="AY869" s="5" t="n">
        <v>0.005</v>
      </c>
      <c r="AZ869" s="5" t="n">
        <v>0.6909999999999999</v>
      </c>
      <c r="BA869" s="5" t="n">
        <v>0.055</v>
      </c>
      <c r="BB869" s="5" t="n">
        <v>1</v>
      </c>
      <c r="BC869" s="5" t="n">
        <v>0.534</v>
      </c>
      <c r="BD869" s="5" t="n">
        <v>0.132</v>
      </c>
      <c r="BE869" s="5" t="n">
        <v>0.004</v>
      </c>
      <c r="BF869" s="5" t="n">
        <v>0.5629999999999999</v>
      </c>
      <c r="BG869" s="5" t="n">
        <v>0.055</v>
      </c>
      <c r="BH869" s="5" t="n">
        <v>1</v>
      </c>
      <c r="BI869" s="5" t="n">
        <v>0.5679999999999999</v>
      </c>
      <c r="BJ869" s="5" t="n">
        <v>0.132</v>
      </c>
      <c r="BK869" s="5" t="n">
        <v>0.004</v>
      </c>
      <c r="BL869" s="5" t="n">
        <v>0.599</v>
      </c>
      <c r="BM869" s="5" t="n">
        <v>0.055</v>
      </c>
      <c r="BN869" s="5" t="n">
        <v>1</v>
      </c>
      <c r="BO869" s="5" t="n">
        <v>0</v>
      </c>
      <c r="BP869" s="5" t="n">
        <v>0</v>
      </c>
      <c r="BQ869" s="5" t="n">
        <v>0</v>
      </c>
      <c r="BR869" s="5" t="n">
        <v>0</v>
      </c>
      <c r="BS869" s="5" t="n">
        <v>1</v>
      </c>
      <c r="BT869" s="5" t="n">
        <v>0</v>
      </c>
      <c r="BU869" s="5" t="n">
        <v>0</v>
      </c>
      <c r="BV869" s="5" t="n">
        <v>0</v>
      </c>
      <c r="BW869" s="5" t="n">
        <v>0.055</v>
      </c>
      <c r="BX869" s="5" t="n">
        <v>1</v>
      </c>
      <c r="BY869" s="5" t="n">
        <v>13.646</v>
      </c>
      <c r="BZ869" s="5" t="n">
        <v>0</v>
      </c>
      <c r="CA869" s="5" t="n">
        <v>13.646</v>
      </c>
      <c r="CB869" s="5" t="n">
        <v>0</v>
      </c>
      <c r="CC869" s="5" t="n">
        <v>82.58799999999999</v>
      </c>
      <c r="CD869" s="5" t="n">
        <v>7.95</v>
      </c>
      <c r="CE869" s="5" t="n">
        <v>0.619</v>
      </c>
      <c r="CF869" s="5" t="n">
        <v>87.13</v>
      </c>
      <c r="CG869" s="5" t="n">
        <v>0.055</v>
      </c>
      <c r="CH869" s="5" t="n">
        <v>1</v>
      </c>
      <c r="CI869" s="5" t="n">
        <v>0</v>
      </c>
      <c r="CJ869" s="5" t="n">
        <v>0</v>
      </c>
      <c r="CK869" s="5" t="n">
        <v>0</v>
      </c>
      <c r="CL869" s="5" t="n">
        <v>0</v>
      </c>
      <c r="CM869" s="5" t="n">
        <v>0</v>
      </c>
      <c r="CN869" s="5" t="n">
        <v>0</v>
      </c>
      <c r="CO869" s="5" t="n">
        <v>0</v>
      </c>
      <c r="CP869" s="5" t="n">
        <v>0</v>
      </c>
      <c r="CQ869" s="5" t="n">
        <v>1.387</v>
      </c>
      <c r="CR869" s="5" t="n">
        <v>0</v>
      </c>
      <c r="CS869" s="5" t="n">
        <v>5.529</v>
      </c>
      <c r="CT869" s="5" t="n">
        <v>4.251</v>
      </c>
      <c r="CU869" s="5" t="n">
        <v>10.123</v>
      </c>
    </row>
    <row r="870">
      <c r="A870" s="5" t="inlineStr">
        <is>
          <t>PSE2021</t>
        </is>
      </c>
      <c r="B870" s="5" t="inlineStr">
        <is>
          <t>PSE</t>
        </is>
      </c>
      <c r="C870" s="5" t="inlineStr">
        <is>
          <t>PSE</t>
        </is>
      </c>
      <c r="D870" s="5" t="inlineStr">
        <is>
          <t>West Bank and Gaza</t>
        </is>
      </c>
      <c r="E870" s="5" t="n">
        <v>2021</v>
      </c>
      <c r="F870" s="5" t="n">
        <v>0.16</v>
      </c>
      <c r="G870" s="5" t="n">
        <v>5.897</v>
      </c>
      <c r="H870" s="5" t="n">
        <v>1.143</v>
      </c>
      <c r="I870" s="5" t="n">
        <v>0</v>
      </c>
      <c r="J870" s="5" t="n">
        <v>5.897</v>
      </c>
      <c r="K870" s="5" t="n">
        <v>0</v>
      </c>
      <c r="L870" s="5" t="n">
        <v>1</v>
      </c>
      <c r="M870" s="5" t="n">
        <v>7.964</v>
      </c>
      <c r="N870" s="5" t="n">
        <v>3.43</v>
      </c>
      <c r="O870" s="5" t="n">
        <v>0</v>
      </c>
      <c r="P870" s="5" t="n">
        <v>7.964</v>
      </c>
      <c r="Q870" s="5" t="n">
        <v>0</v>
      </c>
      <c r="R870" s="5" t="n">
        <v>1</v>
      </c>
      <c r="S870" s="5" t="n">
        <v>11.613</v>
      </c>
      <c r="T870" s="5" t="n">
        <v>6.86</v>
      </c>
      <c r="U870" s="5" t="n">
        <v>0</v>
      </c>
      <c r="V870" s="5" t="n">
        <v>13.471</v>
      </c>
      <c r="W870" s="5" t="n">
        <v>0.16</v>
      </c>
      <c r="X870" s="5" t="n">
        <v>1</v>
      </c>
      <c r="Y870" s="5" t="n">
        <v>15.299</v>
      </c>
      <c r="Z870" s="5" t="n">
        <v>2.496</v>
      </c>
      <c r="AA870" s="5" t="n">
        <v>0</v>
      </c>
      <c r="AB870" s="5" t="n">
        <v>15.299</v>
      </c>
      <c r="AC870" s="5" t="n">
        <v>0</v>
      </c>
      <c r="AD870" s="5" t="n">
        <v>1</v>
      </c>
      <c r="AE870" s="5" t="n">
        <v>16.442</v>
      </c>
      <c r="AF870" s="5" t="n">
        <v>4.506</v>
      </c>
      <c r="AG870" s="5" t="n">
        <v>0</v>
      </c>
      <c r="AH870" s="5" t="n">
        <v>16.442</v>
      </c>
      <c r="AI870" s="5" t="n">
        <v>0</v>
      </c>
      <c r="AJ870" s="5" t="n">
        <v>1</v>
      </c>
      <c r="AK870" s="5" t="n">
        <v>23.302</v>
      </c>
      <c r="AL870" s="5" t="n">
        <v>13.551</v>
      </c>
      <c r="AM870" s="5" t="n">
        <v>0</v>
      </c>
      <c r="AN870" s="5" t="n">
        <v>27.03</v>
      </c>
      <c r="AO870" s="5" t="n">
        <v>0.16</v>
      </c>
      <c r="AP870" s="5" t="n">
        <v>1</v>
      </c>
      <c r="AQ870" s="5" t="n">
        <v>0.621</v>
      </c>
      <c r="AR870" s="5" t="n">
        <v>0.114</v>
      </c>
      <c r="AS870" s="5" t="n">
        <v>0</v>
      </c>
      <c r="AT870" s="5" t="n">
        <v>0.72</v>
      </c>
      <c r="AU870" s="5" t="n">
        <v>0.16</v>
      </c>
      <c r="AV870" s="5" t="n">
        <v>1</v>
      </c>
      <c r="AW870" s="5" t="n">
        <v>0.593</v>
      </c>
      <c r="AX870" s="5" t="n">
        <v>0.114</v>
      </c>
      <c r="AY870" s="5" t="n">
        <v>0.798</v>
      </c>
      <c r="AZ870" s="5" t="n">
        <v>1.614</v>
      </c>
      <c r="BA870" s="5" t="n">
        <v>0.16</v>
      </c>
      <c r="BB870" s="5" t="n">
        <v>1</v>
      </c>
      <c r="BC870" s="5" t="n">
        <v>0.44</v>
      </c>
      <c r="BD870" s="5" t="n">
        <v>0.114</v>
      </c>
      <c r="BE870" s="5" t="n">
        <v>0</v>
      </c>
      <c r="BF870" s="5" t="n">
        <v>0.51</v>
      </c>
      <c r="BG870" s="5" t="n">
        <v>0.16</v>
      </c>
      <c r="BH870" s="5" t="n">
        <v>1</v>
      </c>
      <c r="BI870" s="5" t="n">
        <v>0.5600000000000001</v>
      </c>
      <c r="BJ870" s="5" t="n">
        <v>0.114</v>
      </c>
      <c r="BK870" s="5" t="n">
        <v>0</v>
      </c>
      <c r="BL870" s="5" t="n">
        <v>0.65</v>
      </c>
      <c r="BM870" s="5" t="n">
        <v>0.16</v>
      </c>
      <c r="BN870" s="5" t="n">
        <v>1</v>
      </c>
      <c r="BO870" s="5" t="n">
        <v>0</v>
      </c>
      <c r="BP870" s="5" t="n">
        <v>0</v>
      </c>
      <c r="BQ870" s="5" t="n">
        <v>0</v>
      </c>
      <c r="BR870" s="5" t="n">
        <v>0</v>
      </c>
      <c r="BS870" s="5" t="n">
        <v>1</v>
      </c>
      <c r="BT870" s="5" t="n">
        <v>0</v>
      </c>
      <c r="BU870" s="5" t="n">
        <v>0</v>
      </c>
      <c r="BV870" s="5" t="n">
        <v>0</v>
      </c>
      <c r="BW870" s="5" t="n">
        <v>0.16</v>
      </c>
      <c r="BX870" s="5" t="n">
        <v>1</v>
      </c>
      <c r="BY870" s="5" t="n">
        <v>11.787</v>
      </c>
      <c r="BZ870" s="5" t="n">
        <v>0</v>
      </c>
      <c r="CA870" s="5" t="n">
        <v>11.787</v>
      </c>
      <c r="CB870" s="5" t="n">
        <v>0</v>
      </c>
      <c r="CC870" s="5" t="n">
        <v>81.69499999999999</v>
      </c>
      <c r="CD870" s="5" t="n">
        <v>7.95</v>
      </c>
      <c r="CE870" s="5" t="n">
        <v>0</v>
      </c>
      <c r="CF870" s="5" t="n">
        <v>94.767</v>
      </c>
      <c r="CG870" s="5" t="n">
        <v>0.16</v>
      </c>
      <c r="CH870" s="5" t="n">
        <v>1</v>
      </c>
      <c r="CI870" s="5" t="n">
        <v>0</v>
      </c>
      <c r="CJ870" s="5" t="n">
        <v>0</v>
      </c>
      <c r="CK870" s="5" t="n">
        <v>0</v>
      </c>
      <c r="CL870" s="5" t="n">
        <v>0</v>
      </c>
      <c r="CM870" s="5" t="n">
        <v>0</v>
      </c>
      <c r="CN870" s="5" t="n">
        <v>0</v>
      </c>
      <c r="CO870" s="5" t="n">
        <v>0</v>
      </c>
      <c r="CP870" s="5" t="n">
        <v>0</v>
      </c>
      <c r="CQ870" s="5" t="n">
        <v>1.198</v>
      </c>
      <c r="CR870" s="5" t="n">
        <v>0</v>
      </c>
      <c r="CS870" s="5" t="n">
        <v>4.776</v>
      </c>
      <c r="CT870" s="5" t="n">
        <v>4.753</v>
      </c>
      <c r="CU870" s="5" t="n">
        <v>14.162</v>
      </c>
    </row>
    <row r="871">
      <c r="A871" s="5" t="inlineStr">
        <is>
          <t>PSE2022</t>
        </is>
      </c>
      <c r="B871" s="5" t="inlineStr">
        <is>
          <t>PSE</t>
        </is>
      </c>
      <c r="C871" s="5" t="inlineStr">
        <is>
          <t>PSE</t>
        </is>
      </c>
      <c r="D871" s="5" t="inlineStr">
        <is>
          <t>West Bank and Gaza</t>
        </is>
      </c>
      <c r="E871" s="5" t="n">
        <v>2022</v>
      </c>
      <c r="F871" s="5" t="n">
        <v>0.16</v>
      </c>
      <c r="G871" s="5" t="n">
        <v>11.72</v>
      </c>
      <c r="H871" s="5" t="n">
        <v>1.235</v>
      </c>
      <c r="I871" s="5" t="n">
        <v>0</v>
      </c>
      <c r="J871" s="5" t="n">
        <v>11.72</v>
      </c>
      <c r="K871" s="5" t="n">
        <v>0</v>
      </c>
      <c r="L871" s="5" t="n">
        <v>1</v>
      </c>
      <c r="M871" s="5" t="n">
        <v>9.782999999999999</v>
      </c>
      <c r="N871" s="5" t="n">
        <v>3.704</v>
      </c>
      <c r="O871" s="5" t="n">
        <v>0</v>
      </c>
      <c r="P871" s="5" t="n">
        <v>9.782999999999999</v>
      </c>
      <c r="Q871" s="5" t="n">
        <v>0</v>
      </c>
      <c r="R871" s="5" t="n">
        <v>1</v>
      </c>
      <c r="S871" s="5" t="n">
        <v>17.893</v>
      </c>
      <c r="T871" s="5" t="n">
        <v>7.408</v>
      </c>
      <c r="U871" s="5" t="n">
        <v>0.212</v>
      </c>
      <c r="V871" s="5" t="n">
        <v>20.756</v>
      </c>
      <c r="W871" s="5" t="n">
        <v>0.16</v>
      </c>
      <c r="X871" s="5" t="n">
        <v>1</v>
      </c>
      <c r="Y871" s="5" t="n">
        <v>31.56</v>
      </c>
      <c r="Z871" s="5" t="n">
        <v>5.148</v>
      </c>
      <c r="AA871" s="5" t="n">
        <v>0</v>
      </c>
      <c r="AB871" s="5" t="n">
        <v>31.56</v>
      </c>
      <c r="AC871" s="5" t="n">
        <v>0</v>
      </c>
      <c r="AD871" s="5" t="n">
        <v>1</v>
      </c>
      <c r="AE871" s="5" t="n">
        <v>32.795</v>
      </c>
      <c r="AF871" s="5" t="n">
        <v>8.988</v>
      </c>
      <c r="AG871" s="5" t="n">
        <v>0</v>
      </c>
      <c r="AH871" s="5" t="n">
        <v>32.795</v>
      </c>
      <c r="AI871" s="5" t="n">
        <v>0</v>
      </c>
      <c r="AJ871" s="5" t="n">
        <v>1</v>
      </c>
      <c r="AK871" s="5" t="n">
        <v>40.203</v>
      </c>
      <c r="AL871" s="5" t="n">
        <v>23.38</v>
      </c>
      <c r="AM871" s="5" t="n">
        <v>0.476</v>
      </c>
      <c r="AN871" s="5" t="n">
        <v>46.635</v>
      </c>
      <c r="AO871" s="5" t="n">
        <v>0.16</v>
      </c>
      <c r="AP871" s="5" t="n">
        <v>1</v>
      </c>
      <c r="AQ871" s="5" t="n">
        <v>0.847</v>
      </c>
      <c r="AR871" s="5" t="n">
        <v>0.123</v>
      </c>
      <c r="AS871" s="5" t="n">
        <v>0.01</v>
      </c>
      <c r="AT871" s="5" t="n">
        <v>0.982</v>
      </c>
      <c r="AU871" s="5" t="n">
        <v>0.16</v>
      </c>
      <c r="AV871" s="5" t="n">
        <v>1</v>
      </c>
      <c r="AW871" s="5" t="n">
        <v>0.947</v>
      </c>
      <c r="AX871" s="5" t="n">
        <v>0.123</v>
      </c>
      <c r="AY871" s="5" t="n">
        <v>0.581</v>
      </c>
      <c r="AZ871" s="5" t="n">
        <v>1.772</v>
      </c>
      <c r="BA871" s="5" t="n">
        <v>0.16</v>
      </c>
      <c r="BB871" s="5" t="n">
        <v>1</v>
      </c>
      <c r="BC871" s="5" t="n">
        <v>0.589</v>
      </c>
      <c r="BD871" s="5" t="n">
        <v>0.123</v>
      </c>
      <c r="BE871" s="5" t="n">
        <v>0.007</v>
      </c>
      <c r="BF871" s="5" t="n">
        <v>0.6830000000000001</v>
      </c>
      <c r="BG871" s="5" t="n">
        <v>0.16</v>
      </c>
      <c r="BH871" s="5" t="n">
        <v>1</v>
      </c>
      <c r="BI871" s="5" t="n">
        <v>0.6889999999999999</v>
      </c>
      <c r="BJ871" s="5" t="n">
        <v>0.123</v>
      </c>
      <c r="BK871" s="5" t="n">
        <v>0.008</v>
      </c>
      <c r="BL871" s="5" t="n">
        <v>0.799</v>
      </c>
      <c r="BM871" s="5" t="n">
        <v>0.16</v>
      </c>
      <c r="BN871" s="5" t="n">
        <v>1</v>
      </c>
      <c r="BO871" s="5" t="n">
        <v>0</v>
      </c>
      <c r="BP871" s="5" t="n">
        <v>0</v>
      </c>
      <c r="BQ871" s="5" t="n">
        <v>0</v>
      </c>
      <c r="BR871" s="5" t="n">
        <v>0</v>
      </c>
      <c r="BS871" s="5" t="n">
        <v>1</v>
      </c>
      <c r="BT871" s="5" t="n">
        <v>0</v>
      </c>
      <c r="BU871" s="5" t="n">
        <v>0</v>
      </c>
      <c r="BV871" s="5" t="n">
        <v>0</v>
      </c>
      <c r="BW871" s="5" t="n">
        <v>0.16</v>
      </c>
      <c r="BX871" s="5" t="n">
        <v>1</v>
      </c>
      <c r="BY871" s="5" t="n">
        <v>12.729</v>
      </c>
      <c r="BZ871" s="5" t="n">
        <v>0</v>
      </c>
      <c r="CA871" s="5" t="n">
        <v>12.729</v>
      </c>
      <c r="CB871" s="5" t="n">
        <v>0</v>
      </c>
      <c r="CC871" s="5" t="n">
        <v>102.477</v>
      </c>
      <c r="CD871" s="5" t="n">
        <v>7.95</v>
      </c>
      <c r="CE871" s="5" t="n">
        <v>1.213</v>
      </c>
      <c r="CF871" s="5" t="n">
        <v>118.873</v>
      </c>
      <c r="CG871" s="5" t="n">
        <v>0.16</v>
      </c>
      <c r="CH871" s="5" t="n">
        <v>1</v>
      </c>
      <c r="CI871" s="5" t="n">
        <v>0</v>
      </c>
      <c r="CJ871" s="5" t="n">
        <v>0</v>
      </c>
      <c r="CK871" s="5" t="n">
        <v>0</v>
      </c>
      <c r="CL871" s="5" t="n">
        <v>0</v>
      </c>
      <c r="CM871" s="5" t="n">
        <v>0</v>
      </c>
      <c r="CN871" s="5" t="n">
        <v>0</v>
      </c>
      <c r="CO871" s="5" t="n">
        <v>0</v>
      </c>
      <c r="CP871" s="5" t="n">
        <v>0</v>
      </c>
      <c r="CQ871" s="5" t="n">
        <v>1.294</v>
      </c>
      <c r="CR871" s="5" t="n">
        <v>0</v>
      </c>
      <c r="CS871" s="5" t="n">
        <v>5.158</v>
      </c>
      <c r="CT871" s="5" t="n">
        <v>10.485</v>
      </c>
      <c r="CU871" s="5" t="n">
        <v>30.326</v>
      </c>
    </row>
    <row r="872">
      <c r="A872" s="5" t="inlineStr">
        <is>
          <t>PSE2023</t>
        </is>
      </c>
      <c r="B872" s="5" t="inlineStr">
        <is>
          <t>PSE</t>
        </is>
      </c>
      <c r="C872" s="5" t="inlineStr">
        <is>
          <t>PSE</t>
        </is>
      </c>
      <c r="D872" s="5" t="inlineStr">
        <is>
          <t>West Bank and Gaza</t>
        </is>
      </c>
      <c r="E872" s="5" t="n">
        <v>2023</v>
      </c>
      <c r="F872" s="5" t="n">
        <v>0.16</v>
      </c>
      <c r="G872" s="5" t="n">
        <v>6.147</v>
      </c>
      <c r="H872" s="5" t="n">
        <v>1.286</v>
      </c>
      <c r="I872" s="5" t="n">
        <v>0</v>
      </c>
      <c r="J872" s="5" t="n">
        <v>6.147</v>
      </c>
      <c r="K872" s="5" t="n">
        <v>0</v>
      </c>
      <c r="L872" s="5" t="n">
        <v>1</v>
      </c>
      <c r="M872" s="5" t="n">
        <v>7.886</v>
      </c>
      <c r="N872" s="5" t="n">
        <v>3.857</v>
      </c>
      <c r="O872" s="5" t="n">
        <v>0</v>
      </c>
      <c r="P872" s="5" t="n">
        <v>7.886</v>
      </c>
      <c r="Q872" s="5" t="n">
        <v>0</v>
      </c>
      <c r="R872" s="5" t="n">
        <v>1</v>
      </c>
      <c r="S872" s="5" t="n">
        <v>12.575</v>
      </c>
      <c r="T872" s="5" t="n">
        <v>7.714</v>
      </c>
      <c r="U872" s="5" t="n">
        <v>0.223</v>
      </c>
      <c r="V872" s="5" t="n">
        <v>14.587</v>
      </c>
      <c r="W872" s="5" t="n">
        <v>0.16</v>
      </c>
      <c r="X872" s="5" t="n">
        <v>1</v>
      </c>
      <c r="Y872" s="5" t="n">
        <v>11.897</v>
      </c>
      <c r="Z872" s="5" t="n">
        <v>1.941</v>
      </c>
      <c r="AA872" s="5" t="n">
        <v>0</v>
      </c>
      <c r="AB872" s="5" t="n">
        <v>11.897</v>
      </c>
      <c r="AC872" s="5" t="n">
        <v>0</v>
      </c>
      <c r="AD872" s="5" t="n">
        <v>1</v>
      </c>
      <c r="AE872" s="5" t="n">
        <v>13.183</v>
      </c>
      <c r="AF872" s="5" t="n">
        <v>3.613</v>
      </c>
      <c r="AG872" s="5" t="n">
        <v>0</v>
      </c>
      <c r="AH872" s="5" t="n">
        <v>13.183</v>
      </c>
      <c r="AI872" s="5" t="n">
        <v>0</v>
      </c>
      <c r="AJ872" s="5" t="n">
        <v>1</v>
      </c>
      <c r="AK872" s="5" t="n">
        <v>20.897</v>
      </c>
      <c r="AL872" s="5" t="n">
        <v>12.153</v>
      </c>
      <c r="AM872" s="5" t="n">
        <v>0.37</v>
      </c>
      <c r="AN872" s="5" t="n">
        <v>24.24</v>
      </c>
      <c r="AO872" s="5" t="n">
        <v>0.16</v>
      </c>
      <c r="AP872" s="5" t="n">
        <v>1</v>
      </c>
      <c r="AQ872" s="5" t="n">
        <v>0.749</v>
      </c>
      <c r="AR872" s="5" t="n">
        <v>0.129</v>
      </c>
      <c r="AS872" s="5" t="n">
        <v>0.013</v>
      </c>
      <c r="AT872" s="5" t="n">
        <v>0.869</v>
      </c>
      <c r="AU872" s="5" t="n">
        <v>0.16</v>
      </c>
      <c r="AV872" s="5" t="n">
        <v>1</v>
      </c>
      <c r="AW872" s="5" t="n">
        <v>0.783</v>
      </c>
      <c r="AX872" s="5" t="n">
        <v>0.129</v>
      </c>
      <c r="AY872" s="5" t="n">
        <v>0.665</v>
      </c>
      <c r="AZ872" s="5" t="n">
        <v>1.68</v>
      </c>
      <c r="BA872" s="5" t="n">
        <v>0.16</v>
      </c>
      <c r="BB872" s="5" t="n">
        <v>1</v>
      </c>
      <c r="BC872" s="5" t="n">
        <v>0.527</v>
      </c>
      <c r="BD872" s="5" t="n">
        <v>0.129</v>
      </c>
      <c r="BE872" s="5" t="n">
        <v>0.008999999999999999</v>
      </c>
      <c r="BF872" s="5" t="n">
        <v>0.612</v>
      </c>
      <c r="BG872" s="5" t="n">
        <v>0.16</v>
      </c>
      <c r="BH872" s="5" t="n">
        <v>1</v>
      </c>
      <c r="BI872" s="5" t="n">
        <v>0.64</v>
      </c>
      <c r="BJ872" s="5" t="n">
        <v>0.129</v>
      </c>
      <c r="BK872" s="5" t="n">
        <v>0.011</v>
      </c>
      <c r="BL872" s="5" t="n">
        <v>0.742</v>
      </c>
      <c r="BM872" s="5" t="n">
        <v>0.16</v>
      </c>
      <c r="BN872" s="5" t="n">
        <v>1</v>
      </c>
      <c r="BO872" s="5" t="n">
        <v>0</v>
      </c>
      <c r="BP872" s="5" t="n">
        <v>0</v>
      </c>
      <c r="BQ872" s="5" t="n">
        <v>0</v>
      </c>
      <c r="BR872" s="5" t="n">
        <v>0</v>
      </c>
      <c r="BS872" s="5" t="n">
        <v>1</v>
      </c>
      <c r="BT872" s="5" t="n">
        <v>0</v>
      </c>
      <c r="BU872" s="5" t="n">
        <v>0</v>
      </c>
      <c r="BV872" s="5" t="n">
        <v>0</v>
      </c>
      <c r="BW872" s="5" t="n">
        <v>0.16</v>
      </c>
      <c r="BX872" s="5" t="n">
        <v>1</v>
      </c>
      <c r="BY872" s="5" t="n">
        <v>13.254</v>
      </c>
      <c r="BZ872" s="5" t="n">
        <v>0</v>
      </c>
      <c r="CA872" s="5" t="n">
        <v>13.254</v>
      </c>
      <c r="CB872" s="5" t="n">
        <v>0</v>
      </c>
      <c r="CC872" s="5" t="n">
        <v>87.07899999999999</v>
      </c>
      <c r="CD872" s="5" t="n">
        <v>7.95</v>
      </c>
      <c r="CE872" s="5" t="n">
        <v>1.543</v>
      </c>
      <c r="CF872" s="5" t="n">
        <v>101.012</v>
      </c>
      <c r="CG872" s="5" t="n">
        <v>0.16</v>
      </c>
      <c r="CH872" s="5" t="n">
        <v>1</v>
      </c>
      <c r="CI872" s="5" t="n">
        <v>0</v>
      </c>
      <c r="CJ872" s="5" t="n">
        <v>0</v>
      </c>
      <c r="CK872" s="5" t="n">
        <v>0</v>
      </c>
      <c r="CL872" s="5" t="n">
        <v>0</v>
      </c>
      <c r="CM872" s="5" t="n">
        <v>0</v>
      </c>
      <c r="CN872" s="5" t="n">
        <v>0</v>
      </c>
      <c r="CO872" s="5" t="n">
        <v>0</v>
      </c>
      <c r="CP872" s="5" t="n">
        <v>0</v>
      </c>
      <c r="CQ872" s="5" t="n">
        <v>1.348</v>
      </c>
      <c r="CR872" s="5" t="n">
        <v>0</v>
      </c>
      <c r="CS872" s="5" t="n">
        <v>5.37</v>
      </c>
      <c r="CT872" s="5" t="n">
        <v>4.861</v>
      </c>
      <c r="CU872" s="5" t="n">
        <v>10.622</v>
      </c>
    </row>
    <row r="873">
      <c r="A873" s="5" t="inlineStr">
        <is>
          <t>PSE2024</t>
        </is>
      </c>
      <c r="B873" s="5" t="inlineStr">
        <is>
          <t>PSE</t>
        </is>
      </c>
      <c r="C873" s="5" t="inlineStr">
        <is>
          <t>PSE</t>
        </is>
      </c>
      <c r="D873" s="5" t="inlineStr">
        <is>
          <t>West Bank and Gaza</t>
        </is>
      </c>
      <c r="E873" s="5" t="n">
        <v>2024</v>
      </c>
      <c r="F873" s="5" t="n">
        <v>0.16</v>
      </c>
      <c r="G873" s="5" t="n">
        <v>5.575</v>
      </c>
      <c r="H873" s="5" t="n">
        <v>1.324</v>
      </c>
      <c r="I873" s="5" t="n">
        <v>0</v>
      </c>
      <c r="J873" s="5" t="n">
        <v>5.575</v>
      </c>
      <c r="K873" s="5" t="n">
        <v>0</v>
      </c>
      <c r="L873" s="5" t="n">
        <v>1</v>
      </c>
      <c r="M873" s="5" t="n">
        <v>7.124</v>
      </c>
      <c r="N873" s="5" t="n">
        <v>3.971</v>
      </c>
      <c r="O873" s="5" t="n">
        <v>0</v>
      </c>
      <c r="P873" s="5" t="n">
        <v>7.124</v>
      </c>
      <c r="Q873" s="5" t="n">
        <v>0</v>
      </c>
      <c r="R873" s="5" t="n">
        <v>1</v>
      </c>
      <c r="S873" s="5" t="n">
        <v>12.193</v>
      </c>
      <c r="T873" s="5" t="n">
        <v>7.942</v>
      </c>
      <c r="U873" s="5" t="n">
        <v>0.266</v>
      </c>
      <c r="V873" s="5" t="n">
        <v>14.144</v>
      </c>
      <c r="W873" s="5" t="n">
        <v>0.16</v>
      </c>
      <c r="X873" s="5" t="n">
        <v>1</v>
      </c>
      <c r="Y873" s="5" t="n">
        <v>10.483</v>
      </c>
      <c r="Z873" s="5" t="n">
        <v>1.71</v>
      </c>
      <c r="AA873" s="5" t="n">
        <v>0</v>
      </c>
      <c r="AB873" s="5" t="n">
        <v>10.483</v>
      </c>
      <c r="AC873" s="5" t="n">
        <v>0</v>
      </c>
      <c r="AD873" s="5" t="n">
        <v>1</v>
      </c>
      <c r="AE873" s="5" t="n">
        <v>11.807</v>
      </c>
      <c r="AF873" s="5" t="n">
        <v>3.236</v>
      </c>
      <c r="AG873" s="5" t="n">
        <v>0</v>
      </c>
      <c r="AH873" s="5" t="n">
        <v>11.807</v>
      </c>
      <c r="AI873" s="5" t="n">
        <v>0</v>
      </c>
      <c r="AJ873" s="5" t="n">
        <v>1</v>
      </c>
      <c r="AK873" s="5" t="n">
        <v>19.748</v>
      </c>
      <c r="AL873" s="5" t="n">
        <v>11.485</v>
      </c>
      <c r="AM873" s="5" t="n">
        <v>0.43</v>
      </c>
      <c r="AN873" s="5" t="n">
        <v>22.908</v>
      </c>
      <c r="AO873" s="5" t="n">
        <v>0.16</v>
      </c>
      <c r="AP873" s="5" t="n">
        <v>1</v>
      </c>
      <c r="AQ873" s="5" t="n">
        <v>0.72</v>
      </c>
      <c r="AR873" s="5" t="n">
        <v>0.132</v>
      </c>
      <c r="AS873" s="5" t="n">
        <v>0.016</v>
      </c>
      <c r="AT873" s="5" t="n">
        <v>0.835</v>
      </c>
      <c r="AU873" s="5" t="n">
        <v>0.16</v>
      </c>
      <c r="AV873" s="5" t="n">
        <v>1</v>
      </c>
      <c r="AW873" s="5" t="n">
        <v>0.734</v>
      </c>
      <c r="AX873" s="5" t="n">
        <v>0.132</v>
      </c>
      <c r="AY873" s="5" t="n">
        <v>0.72</v>
      </c>
      <c r="AZ873" s="5" t="n">
        <v>1.686</v>
      </c>
      <c r="BA873" s="5" t="n">
        <v>0.16</v>
      </c>
      <c r="BB873" s="5" t="n">
        <v>1</v>
      </c>
      <c r="BC873" s="5" t="n">
        <v>0.51</v>
      </c>
      <c r="BD873" s="5" t="n">
        <v>0.132</v>
      </c>
      <c r="BE873" s="5" t="n">
        <v>0.011</v>
      </c>
      <c r="BF873" s="5" t="n">
        <v>0.592</v>
      </c>
      <c r="BG873" s="5" t="n">
        <v>0.16</v>
      </c>
      <c r="BH873" s="5" t="n">
        <v>1</v>
      </c>
      <c r="BI873" s="5" t="n">
        <v>0.652</v>
      </c>
      <c r="BJ873" s="5" t="n">
        <v>0.132</v>
      </c>
      <c r="BK873" s="5" t="n">
        <v>0.014</v>
      </c>
      <c r="BL873" s="5" t="n">
        <v>0.757</v>
      </c>
      <c r="BM873" s="5" t="n">
        <v>0.16</v>
      </c>
      <c r="BN873" s="5" t="n">
        <v>1</v>
      </c>
      <c r="BO873" s="5" t="n">
        <v>0</v>
      </c>
      <c r="BP873" s="5" t="n">
        <v>0</v>
      </c>
      <c r="BQ873" s="5" t="n">
        <v>0</v>
      </c>
      <c r="BR873" s="5" t="n">
        <v>0</v>
      </c>
      <c r="BS873" s="5" t="n">
        <v>1</v>
      </c>
      <c r="BT873" s="5" t="n">
        <v>0</v>
      </c>
      <c r="BU873" s="5" t="n">
        <v>0</v>
      </c>
      <c r="BV873" s="5" t="n">
        <v>0</v>
      </c>
      <c r="BW873" s="5" t="n">
        <v>0.16</v>
      </c>
      <c r="BX873" s="5" t="n">
        <v>1</v>
      </c>
      <c r="BY873" s="5" t="n">
        <v>13.646</v>
      </c>
      <c r="BZ873" s="5" t="n">
        <v>0</v>
      </c>
      <c r="CA873" s="5" t="n">
        <v>13.646</v>
      </c>
      <c r="CB873" s="5" t="n">
        <v>0</v>
      </c>
      <c r="CC873" s="5" t="n">
        <v>86.38500000000001</v>
      </c>
      <c r="CD873" s="5" t="n">
        <v>7.95</v>
      </c>
      <c r="CE873" s="5" t="n">
        <v>1.883</v>
      </c>
      <c r="CF873" s="5" t="n">
        <v>100.207</v>
      </c>
      <c r="CG873" s="5" t="n">
        <v>0.16</v>
      </c>
      <c r="CH873" s="5" t="n">
        <v>1</v>
      </c>
      <c r="CI873" s="5" t="n">
        <v>0</v>
      </c>
      <c r="CJ873" s="5" t="n">
        <v>0</v>
      </c>
      <c r="CK873" s="5" t="n">
        <v>0</v>
      </c>
      <c r="CL873" s="5" t="n">
        <v>0</v>
      </c>
      <c r="CM873" s="5" t="n">
        <v>0</v>
      </c>
      <c r="CN873" s="5" t="n">
        <v>0</v>
      </c>
      <c r="CO873" s="5" t="n">
        <v>0</v>
      </c>
      <c r="CP873" s="5" t="n">
        <v>0</v>
      </c>
      <c r="CQ873" s="5" t="n">
        <v>1.387</v>
      </c>
      <c r="CR873" s="5" t="n">
        <v>0</v>
      </c>
      <c r="CS873" s="5" t="n">
        <v>5.529</v>
      </c>
      <c r="CT873" s="5" t="n">
        <v>4.251</v>
      </c>
      <c r="CU873" s="5" t="n">
        <v>9.167999999999999</v>
      </c>
    </row>
    <row r="874">
      <c r="A874" s="5" t="inlineStr">
        <is>
          <t>YEM2021</t>
        </is>
      </c>
      <c r="B874" s="5" t="inlineStr">
        <is>
          <t>YEM</t>
        </is>
      </c>
      <c r="C874" s="5" t="inlineStr">
        <is>
          <t>YEM</t>
        </is>
      </c>
      <c r="D874" s="5" t="inlineStr">
        <is>
          <t>Yemen</t>
        </is>
      </c>
      <c r="E874" s="5" t="n">
        <v>2021</v>
      </c>
      <c r="F874" s="5" t="n">
        <v>0.05</v>
      </c>
      <c r="G874" s="5" t="n">
        <v>5.897</v>
      </c>
      <c r="H874" s="5" t="n">
        <v>1.143</v>
      </c>
      <c r="I874" s="5" t="n">
        <v>0</v>
      </c>
      <c r="J874" s="5" t="n">
        <v>5.897</v>
      </c>
      <c r="K874" s="5" t="n">
        <v>0</v>
      </c>
      <c r="L874" s="5" t="n">
        <v>1</v>
      </c>
      <c r="M874" s="5" t="n">
        <v>7.964</v>
      </c>
      <c r="N874" s="5" t="n">
        <v>3.43</v>
      </c>
      <c r="O874" s="5" t="n">
        <v>0</v>
      </c>
      <c r="P874" s="5" t="n">
        <v>7.964</v>
      </c>
      <c r="Q874" s="5" t="n">
        <v>0</v>
      </c>
      <c r="R874" s="5" t="n">
        <v>1</v>
      </c>
      <c r="S874" s="5" t="n">
        <v>11.613</v>
      </c>
      <c r="T874" s="5" t="n">
        <v>6.86</v>
      </c>
      <c r="U874" s="5" t="n">
        <v>0</v>
      </c>
      <c r="V874" s="5" t="n">
        <v>12.194</v>
      </c>
      <c r="W874" s="5" t="n">
        <v>0.05</v>
      </c>
      <c r="X874" s="5" t="n">
        <v>1</v>
      </c>
      <c r="Y874" s="5" t="n">
        <v>5.456</v>
      </c>
      <c r="Z874" s="5" t="n">
        <v>0.599</v>
      </c>
      <c r="AA874" s="5" t="n">
        <v>0</v>
      </c>
      <c r="AB874" s="5" t="n">
        <v>5.456</v>
      </c>
      <c r="AC874" s="5" t="n">
        <v>0</v>
      </c>
      <c r="AD874" s="5" t="n">
        <v>1</v>
      </c>
      <c r="AE874" s="5" t="n">
        <v>6.028</v>
      </c>
      <c r="AF874" s="5" t="n">
        <v>1.172</v>
      </c>
      <c r="AG874" s="5" t="n">
        <v>0</v>
      </c>
      <c r="AH874" s="5" t="n">
        <v>6.028</v>
      </c>
      <c r="AI874" s="5" t="n">
        <v>0</v>
      </c>
      <c r="AJ874" s="5" t="n">
        <v>1</v>
      </c>
      <c r="AK874" s="5" t="n">
        <v>9.458</v>
      </c>
      <c r="AL874" s="5" t="n">
        <v>4.461</v>
      </c>
      <c r="AM874" s="5" t="n">
        <v>0</v>
      </c>
      <c r="AN874" s="5" t="n">
        <v>9.93</v>
      </c>
      <c r="AO874" s="5" t="n">
        <v>0.05</v>
      </c>
      <c r="AP874" s="5" t="n">
        <v>1</v>
      </c>
      <c r="AQ874" s="5" t="n">
        <v>0.621</v>
      </c>
      <c r="AR874" s="5" t="n">
        <v>0.114</v>
      </c>
      <c r="AS874" s="5" t="n">
        <v>0.25</v>
      </c>
      <c r="AT874" s="5" t="n">
        <v>0.914</v>
      </c>
      <c r="AU874" s="5" t="n">
        <v>0.05</v>
      </c>
      <c r="AV874" s="5" t="n">
        <v>1</v>
      </c>
      <c r="AW874" s="5" t="n">
        <v>0.593</v>
      </c>
      <c r="AX874" s="5" t="n">
        <v>0.114</v>
      </c>
      <c r="AY874" s="5" t="n">
        <v>0.179</v>
      </c>
      <c r="AZ874" s="5" t="n">
        <v>0.8110000000000001</v>
      </c>
      <c r="BA874" s="5" t="n">
        <v>0.05</v>
      </c>
      <c r="BB874" s="5" t="n">
        <v>1</v>
      </c>
      <c r="BC874" s="5" t="n">
        <v>0.44</v>
      </c>
      <c r="BD874" s="5" t="n">
        <v>0.114</v>
      </c>
      <c r="BE874" s="5" t="n">
        <v>0</v>
      </c>
      <c r="BF874" s="5" t="n">
        <v>0.462</v>
      </c>
      <c r="BG874" s="5" t="n">
        <v>0.05</v>
      </c>
      <c r="BH874" s="5" t="n">
        <v>1</v>
      </c>
      <c r="BI874" s="5" t="n">
        <v>0.5600000000000001</v>
      </c>
      <c r="BJ874" s="5" t="n">
        <v>0.114</v>
      </c>
      <c r="BK874" s="5" t="n">
        <v>0</v>
      </c>
      <c r="BL874" s="5" t="n">
        <v>0.588</v>
      </c>
      <c r="BM874" s="5" t="n">
        <v>0.05</v>
      </c>
      <c r="BN874" s="5" t="n">
        <v>1</v>
      </c>
      <c r="BO874" s="5" t="n">
        <v>0</v>
      </c>
      <c r="BP874" s="5" t="n">
        <v>0</v>
      </c>
      <c r="BQ874" s="5" t="n">
        <v>0</v>
      </c>
      <c r="BR874" s="5" t="n">
        <v>0</v>
      </c>
      <c r="BS874" s="5" t="n">
        <v>1</v>
      </c>
      <c r="BT874" s="5" t="n">
        <v>0</v>
      </c>
      <c r="BU874" s="5" t="n">
        <v>0</v>
      </c>
      <c r="BV874" s="5" t="n">
        <v>0</v>
      </c>
      <c r="BW874" s="5" t="n">
        <v>0.05</v>
      </c>
      <c r="BX874" s="5" t="n">
        <v>1</v>
      </c>
      <c r="BY874" s="5" t="n">
        <v>11.787</v>
      </c>
      <c r="BZ874" s="5" t="n">
        <v>0</v>
      </c>
      <c r="CA874" s="5" t="n">
        <v>11.787</v>
      </c>
      <c r="CB874" s="5" t="n">
        <v>0</v>
      </c>
      <c r="CC874" s="5" t="n">
        <v>81.69499999999999</v>
      </c>
      <c r="CD874" s="5" t="n">
        <v>7.95</v>
      </c>
      <c r="CE874" s="5" t="n">
        <v>0</v>
      </c>
      <c r="CF874" s="5" t="n">
        <v>85.78</v>
      </c>
      <c r="CG874" s="5" t="n">
        <v>0.05</v>
      </c>
      <c r="CH874" s="5" t="n">
        <v>1</v>
      </c>
      <c r="CI874" s="5" t="n">
        <v>0</v>
      </c>
      <c r="CJ874" s="5" t="n">
        <v>0</v>
      </c>
      <c r="CK874" s="5" t="n">
        <v>0</v>
      </c>
      <c r="CL874" s="5" t="n">
        <v>0</v>
      </c>
      <c r="CM874" s="5" t="n">
        <v>0</v>
      </c>
      <c r="CN874" s="5" t="n">
        <v>0</v>
      </c>
      <c r="CO874" s="5" t="n">
        <v>0</v>
      </c>
      <c r="CP874" s="5" t="n">
        <v>0</v>
      </c>
      <c r="CQ874" s="5" t="n">
        <v>1.198</v>
      </c>
      <c r="CR874" s="5" t="n">
        <v>1</v>
      </c>
      <c r="CS874" s="5" t="n">
        <v>4.884</v>
      </c>
      <c r="CT874" s="5" t="n">
        <v>4.753</v>
      </c>
      <c r="CU874" s="5" t="n">
        <v>14.129</v>
      </c>
    </row>
    <row r="875">
      <c r="A875" s="5" t="inlineStr">
        <is>
          <t>YEM2022</t>
        </is>
      </c>
      <c r="B875" s="5" t="inlineStr">
        <is>
          <t>YEM</t>
        </is>
      </c>
      <c r="C875" s="5" t="inlineStr">
        <is>
          <t>YEM</t>
        </is>
      </c>
      <c r="D875" s="5" t="inlineStr">
        <is>
          <t>Yemen</t>
        </is>
      </c>
      <c r="E875" s="5" t="n">
        <v>2022</v>
      </c>
      <c r="F875" s="5" t="n">
        <v>0.05</v>
      </c>
      <c r="G875" s="5" t="n">
        <v>11.72</v>
      </c>
      <c r="H875" s="5" t="n">
        <v>1.235</v>
      </c>
      <c r="I875" s="5" t="n">
        <v>0</v>
      </c>
      <c r="J875" s="5" t="n">
        <v>11.72</v>
      </c>
      <c r="K875" s="5" t="n">
        <v>0</v>
      </c>
      <c r="L875" s="5" t="n">
        <v>1</v>
      </c>
      <c r="M875" s="5" t="n">
        <v>9.782999999999999</v>
      </c>
      <c r="N875" s="5" t="n">
        <v>3.704</v>
      </c>
      <c r="O875" s="5" t="n">
        <v>0</v>
      </c>
      <c r="P875" s="5" t="n">
        <v>9.782999999999999</v>
      </c>
      <c r="Q875" s="5" t="n">
        <v>0</v>
      </c>
      <c r="R875" s="5" t="n">
        <v>1</v>
      </c>
      <c r="S875" s="5" t="n">
        <v>17.893</v>
      </c>
      <c r="T875" s="5" t="n">
        <v>7.408</v>
      </c>
      <c r="U875" s="5" t="n">
        <v>0.066</v>
      </c>
      <c r="V875" s="5" t="n">
        <v>18.788</v>
      </c>
      <c r="W875" s="5" t="n">
        <v>0.05</v>
      </c>
      <c r="X875" s="5" t="n">
        <v>1</v>
      </c>
      <c r="Y875" s="5" t="n">
        <v>5.892</v>
      </c>
      <c r="Z875" s="5" t="n">
        <v>0.647</v>
      </c>
      <c r="AA875" s="5" t="n">
        <v>0</v>
      </c>
      <c r="AB875" s="5" t="n">
        <v>5.892</v>
      </c>
      <c r="AC875" s="5" t="n">
        <v>0</v>
      </c>
      <c r="AD875" s="5" t="n">
        <v>1</v>
      </c>
      <c r="AE875" s="5" t="n">
        <v>6.509</v>
      </c>
      <c r="AF875" s="5" t="n">
        <v>1.266</v>
      </c>
      <c r="AG875" s="5" t="n">
        <v>0</v>
      </c>
      <c r="AH875" s="5" t="n">
        <v>6.509</v>
      </c>
      <c r="AI875" s="5" t="n">
        <v>0</v>
      </c>
      <c r="AJ875" s="5" t="n">
        <v>1</v>
      </c>
      <c r="AK875" s="5" t="n">
        <v>10.213</v>
      </c>
      <c r="AL875" s="5" t="n">
        <v>4.818</v>
      </c>
      <c r="AM875" s="5" t="n">
        <v>0.038</v>
      </c>
      <c r="AN875" s="5" t="n">
        <v>10.724</v>
      </c>
      <c r="AO875" s="5" t="n">
        <v>0.05</v>
      </c>
      <c r="AP875" s="5" t="n">
        <v>1</v>
      </c>
      <c r="AQ875" s="5" t="n">
        <v>0.847</v>
      </c>
      <c r="AR875" s="5" t="n">
        <v>0.123</v>
      </c>
      <c r="AS875" s="5" t="n">
        <v>0.266</v>
      </c>
      <c r="AT875" s="5" t="n">
        <v>1.164</v>
      </c>
      <c r="AU875" s="5" t="n">
        <v>0.05</v>
      </c>
      <c r="AV875" s="5" t="n">
        <v>1</v>
      </c>
      <c r="AW875" s="5" t="n">
        <v>0.947</v>
      </c>
      <c r="AX875" s="5" t="n">
        <v>0.123</v>
      </c>
      <c r="AY875" s="5" t="n">
        <v>0.183</v>
      </c>
      <c r="AZ875" s="5" t="n">
        <v>1.182</v>
      </c>
      <c r="BA875" s="5" t="n">
        <v>0.05</v>
      </c>
      <c r="BB875" s="5" t="n">
        <v>1</v>
      </c>
      <c r="BC875" s="5" t="n">
        <v>0.589</v>
      </c>
      <c r="BD875" s="5" t="n">
        <v>0.123</v>
      </c>
      <c r="BE875" s="5" t="n">
        <v>0.002</v>
      </c>
      <c r="BF875" s="5" t="n">
        <v>0.618</v>
      </c>
      <c r="BG875" s="5" t="n">
        <v>0.05</v>
      </c>
      <c r="BH875" s="5" t="n">
        <v>1</v>
      </c>
      <c r="BI875" s="5" t="n">
        <v>0.6889999999999999</v>
      </c>
      <c r="BJ875" s="5" t="n">
        <v>0.123</v>
      </c>
      <c r="BK875" s="5" t="n">
        <v>0.003</v>
      </c>
      <c r="BL875" s="5" t="n">
        <v>0.723</v>
      </c>
      <c r="BM875" s="5" t="n">
        <v>0.05</v>
      </c>
      <c r="BN875" s="5" t="n">
        <v>1</v>
      </c>
      <c r="BO875" s="5" t="n">
        <v>0</v>
      </c>
      <c r="BP875" s="5" t="n">
        <v>0</v>
      </c>
      <c r="BQ875" s="5" t="n">
        <v>0</v>
      </c>
      <c r="BR875" s="5" t="n">
        <v>0</v>
      </c>
      <c r="BS875" s="5" t="n">
        <v>1</v>
      </c>
      <c r="BT875" s="5" t="n">
        <v>0</v>
      </c>
      <c r="BU875" s="5" t="n">
        <v>0</v>
      </c>
      <c r="BV875" s="5" t="n">
        <v>0</v>
      </c>
      <c r="BW875" s="5" t="n">
        <v>0.05</v>
      </c>
      <c r="BX875" s="5" t="n">
        <v>1</v>
      </c>
      <c r="BY875" s="5" t="n">
        <v>12.729</v>
      </c>
      <c r="BZ875" s="5" t="n">
        <v>0</v>
      </c>
      <c r="CA875" s="5" t="n">
        <v>12.729</v>
      </c>
      <c r="CB875" s="5" t="n">
        <v>0</v>
      </c>
      <c r="CC875" s="5" t="n">
        <v>102.477</v>
      </c>
      <c r="CD875" s="5" t="n">
        <v>7.95</v>
      </c>
      <c r="CE875" s="5" t="n">
        <v>0.379</v>
      </c>
      <c r="CF875" s="5" t="n">
        <v>107.6</v>
      </c>
      <c r="CG875" s="5" t="n">
        <v>0.05</v>
      </c>
      <c r="CH875" s="5" t="n">
        <v>1</v>
      </c>
      <c r="CI875" s="5" t="n">
        <v>0</v>
      </c>
      <c r="CJ875" s="5" t="n">
        <v>0</v>
      </c>
      <c r="CK875" s="5" t="n">
        <v>0</v>
      </c>
      <c r="CL875" s="5" t="n">
        <v>0</v>
      </c>
      <c r="CM875" s="5" t="n">
        <v>0</v>
      </c>
      <c r="CN875" s="5" t="n">
        <v>0</v>
      </c>
      <c r="CO875" s="5" t="n">
        <v>0</v>
      </c>
      <c r="CP875" s="5" t="n">
        <v>0</v>
      </c>
      <c r="CQ875" s="5" t="n">
        <v>1.294</v>
      </c>
      <c r="CR875" s="5" t="n">
        <v>1</v>
      </c>
      <c r="CS875" s="5" t="n">
        <v>5.275</v>
      </c>
      <c r="CT875" s="5" t="n">
        <v>10.485</v>
      </c>
      <c r="CU875" s="5" t="n">
        <v>28.059</v>
      </c>
    </row>
    <row r="876">
      <c r="A876" s="5" t="inlineStr">
        <is>
          <t>YEM2023</t>
        </is>
      </c>
      <c r="B876" s="5" t="inlineStr">
        <is>
          <t>YEM</t>
        </is>
      </c>
      <c r="C876" s="5" t="inlineStr">
        <is>
          <t>YEM</t>
        </is>
      </c>
      <c r="D876" s="5" t="inlineStr">
        <is>
          <t>Yemen</t>
        </is>
      </c>
      <c r="E876" s="5" t="n">
        <v>2023</v>
      </c>
      <c r="F876" s="5" t="n">
        <v>0.05</v>
      </c>
      <c r="G876" s="5" t="n">
        <v>6.147</v>
      </c>
      <c r="H876" s="5" t="n">
        <v>1.286</v>
      </c>
      <c r="I876" s="5" t="n">
        <v>0</v>
      </c>
      <c r="J876" s="5" t="n">
        <v>6.147</v>
      </c>
      <c r="K876" s="5" t="n">
        <v>0</v>
      </c>
      <c r="L876" s="5" t="n">
        <v>1</v>
      </c>
      <c r="M876" s="5" t="n">
        <v>7.886</v>
      </c>
      <c r="N876" s="5" t="n">
        <v>3.857</v>
      </c>
      <c r="O876" s="5" t="n">
        <v>0</v>
      </c>
      <c r="P876" s="5" t="n">
        <v>7.886</v>
      </c>
      <c r="Q876" s="5" t="n">
        <v>0</v>
      </c>
      <c r="R876" s="5" t="n">
        <v>1</v>
      </c>
      <c r="S876" s="5" t="n">
        <v>12.575</v>
      </c>
      <c r="T876" s="5" t="n">
        <v>7.714</v>
      </c>
      <c r="U876" s="5" t="n">
        <v>0.07000000000000001</v>
      </c>
      <c r="V876" s="5" t="n">
        <v>13.204</v>
      </c>
      <c r="W876" s="5" t="n">
        <v>0.05</v>
      </c>
      <c r="X876" s="5" t="n">
        <v>1</v>
      </c>
      <c r="Y876" s="5" t="n">
        <v>6.135</v>
      </c>
      <c r="Z876" s="5" t="n">
        <v>0.673</v>
      </c>
      <c r="AA876" s="5" t="n">
        <v>0</v>
      </c>
      <c r="AB876" s="5" t="n">
        <v>6.135</v>
      </c>
      <c r="AC876" s="5" t="n">
        <v>0</v>
      </c>
      <c r="AD876" s="5" t="n">
        <v>1</v>
      </c>
      <c r="AE876" s="5" t="n">
        <v>6.778</v>
      </c>
      <c r="AF876" s="5" t="n">
        <v>1.318</v>
      </c>
      <c r="AG876" s="5" t="n">
        <v>0</v>
      </c>
      <c r="AH876" s="5" t="n">
        <v>6.778</v>
      </c>
      <c r="AI876" s="5" t="n">
        <v>0</v>
      </c>
      <c r="AJ876" s="5" t="n">
        <v>1</v>
      </c>
      <c r="AK876" s="5" t="n">
        <v>10.635</v>
      </c>
      <c r="AL876" s="5" t="n">
        <v>5.017</v>
      </c>
      <c r="AM876" s="5" t="n">
        <v>0.059</v>
      </c>
      <c r="AN876" s="5" t="n">
        <v>11.167</v>
      </c>
      <c r="AO876" s="5" t="n">
        <v>0.05</v>
      </c>
      <c r="AP876" s="5" t="n">
        <v>1</v>
      </c>
      <c r="AQ876" s="5" t="n">
        <v>0.749</v>
      </c>
      <c r="AR876" s="5" t="n">
        <v>0.129</v>
      </c>
      <c r="AS876" s="5" t="n">
        <v>0.285</v>
      </c>
      <c r="AT876" s="5" t="n">
        <v>1.079</v>
      </c>
      <c r="AU876" s="5" t="n">
        <v>0.05</v>
      </c>
      <c r="AV876" s="5" t="n">
        <v>1</v>
      </c>
      <c r="AW876" s="5" t="n">
        <v>0.783</v>
      </c>
      <c r="AX876" s="5" t="n">
        <v>0.129</v>
      </c>
      <c r="AY876" s="5" t="n">
        <v>0.202</v>
      </c>
      <c r="AZ876" s="5" t="n">
        <v>1.028</v>
      </c>
      <c r="BA876" s="5" t="n">
        <v>0.05</v>
      </c>
      <c r="BB876" s="5" t="n">
        <v>1</v>
      </c>
      <c r="BC876" s="5" t="n">
        <v>0.527</v>
      </c>
      <c r="BD876" s="5" t="n">
        <v>0.129</v>
      </c>
      <c r="BE876" s="5" t="n">
        <v>0.003</v>
      </c>
      <c r="BF876" s="5" t="n">
        <v>0.554</v>
      </c>
      <c r="BG876" s="5" t="n">
        <v>0.05</v>
      </c>
      <c r="BH876" s="5" t="n">
        <v>1</v>
      </c>
      <c r="BI876" s="5" t="n">
        <v>0.64</v>
      </c>
      <c r="BJ876" s="5" t="n">
        <v>0.129</v>
      </c>
      <c r="BK876" s="5" t="n">
        <v>0.004</v>
      </c>
      <c r="BL876" s="5" t="n">
        <v>0.672</v>
      </c>
      <c r="BM876" s="5" t="n">
        <v>0.05</v>
      </c>
      <c r="BN876" s="5" t="n">
        <v>1</v>
      </c>
      <c r="BO876" s="5" t="n">
        <v>0</v>
      </c>
      <c r="BP876" s="5" t="n">
        <v>0</v>
      </c>
      <c r="BQ876" s="5" t="n">
        <v>0</v>
      </c>
      <c r="BR876" s="5" t="n">
        <v>0</v>
      </c>
      <c r="BS876" s="5" t="n">
        <v>1</v>
      </c>
      <c r="BT876" s="5" t="n">
        <v>0</v>
      </c>
      <c r="BU876" s="5" t="n">
        <v>0</v>
      </c>
      <c r="BV876" s="5" t="n">
        <v>0</v>
      </c>
      <c r="BW876" s="5" t="n">
        <v>0.05</v>
      </c>
      <c r="BX876" s="5" t="n">
        <v>1</v>
      </c>
      <c r="BY876" s="5" t="n">
        <v>13.254</v>
      </c>
      <c r="BZ876" s="5" t="n">
        <v>0</v>
      </c>
      <c r="CA876" s="5" t="n">
        <v>13.254</v>
      </c>
      <c r="CB876" s="5" t="n">
        <v>0</v>
      </c>
      <c r="CC876" s="5" t="n">
        <v>87.07899999999999</v>
      </c>
      <c r="CD876" s="5" t="n">
        <v>7.95</v>
      </c>
      <c r="CE876" s="5" t="n">
        <v>0.482</v>
      </c>
      <c r="CF876" s="5" t="n">
        <v>91.43300000000001</v>
      </c>
      <c r="CG876" s="5" t="n">
        <v>0.05</v>
      </c>
      <c r="CH876" s="5" t="n">
        <v>1</v>
      </c>
      <c r="CI876" s="5" t="n">
        <v>0</v>
      </c>
      <c r="CJ876" s="5" t="n">
        <v>0</v>
      </c>
      <c r="CK876" s="5" t="n">
        <v>0</v>
      </c>
      <c r="CL876" s="5" t="n">
        <v>0</v>
      </c>
      <c r="CM876" s="5" t="n">
        <v>0</v>
      </c>
      <c r="CN876" s="5" t="n">
        <v>0</v>
      </c>
      <c r="CO876" s="5" t="n">
        <v>0</v>
      </c>
      <c r="CP876" s="5" t="n">
        <v>0</v>
      </c>
      <c r="CQ876" s="5" t="n">
        <v>1.348</v>
      </c>
      <c r="CR876" s="5" t="n">
        <v>1</v>
      </c>
      <c r="CS876" s="5" t="n">
        <v>5.492</v>
      </c>
      <c r="CT876" s="5" t="n">
        <v>4.861</v>
      </c>
      <c r="CU876" s="5" t="n">
        <v>9.260999999999999</v>
      </c>
    </row>
    <row r="877">
      <c r="A877" s="5" t="inlineStr">
        <is>
          <t>YEM2024</t>
        </is>
      </c>
      <c r="B877" s="5" t="inlineStr">
        <is>
          <t>YEM</t>
        </is>
      </c>
      <c r="C877" s="5" t="inlineStr">
        <is>
          <t>YEM</t>
        </is>
      </c>
      <c r="D877" s="5" t="inlineStr">
        <is>
          <t>Yemen</t>
        </is>
      </c>
      <c r="E877" s="5" t="n">
        <v>2024</v>
      </c>
      <c r="F877" s="5" t="n">
        <v>0.05</v>
      </c>
      <c r="G877" s="5" t="n">
        <v>5.575</v>
      </c>
      <c r="H877" s="5" t="n">
        <v>1.324</v>
      </c>
      <c r="I877" s="5" t="n">
        <v>0</v>
      </c>
      <c r="J877" s="5" t="n">
        <v>5.575</v>
      </c>
      <c r="K877" s="5" t="n">
        <v>0</v>
      </c>
      <c r="L877" s="5" t="n">
        <v>1</v>
      </c>
      <c r="M877" s="5" t="n">
        <v>7.124</v>
      </c>
      <c r="N877" s="5" t="n">
        <v>3.971</v>
      </c>
      <c r="O877" s="5" t="n">
        <v>0</v>
      </c>
      <c r="P877" s="5" t="n">
        <v>7.124</v>
      </c>
      <c r="Q877" s="5" t="n">
        <v>0</v>
      </c>
      <c r="R877" s="5" t="n">
        <v>1</v>
      </c>
      <c r="S877" s="5" t="n">
        <v>12.193</v>
      </c>
      <c r="T877" s="5" t="n">
        <v>7.942</v>
      </c>
      <c r="U877" s="5" t="n">
        <v>0.083</v>
      </c>
      <c r="V877" s="5" t="n">
        <v>12.802</v>
      </c>
      <c r="W877" s="5" t="n">
        <v>0.05</v>
      </c>
      <c r="X877" s="5" t="n">
        <v>1</v>
      </c>
      <c r="Y877" s="5" t="n">
        <v>6.316</v>
      </c>
      <c r="Z877" s="5" t="n">
        <v>0.6929999999999999</v>
      </c>
      <c r="AA877" s="5" t="n">
        <v>0</v>
      </c>
      <c r="AB877" s="5" t="n">
        <v>6.316</v>
      </c>
      <c r="AC877" s="5" t="n">
        <v>0</v>
      </c>
      <c r="AD877" s="5" t="n">
        <v>1</v>
      </c>
      <c r="AE877" s="5" t="n">
        <v>6.978</v>
      </c>
      <c r="AF877" s="5" t="n">
        <v>1.357</v>
      </c>
      <c r="AG877" s="5" t="n">
        <v>0</v>
      </c>
      <c r="AH877" s="5" t="n">
        <v>6.978</v>
      </c>
      <c r="AI877" s="5" t="n">
        <v>0</v>
      </c>
      <c r="AJ877" s="5" t="n">
        <v>1</v>
      </c>
      <c r="AK877" s="5" t="n">
        <v>10.949</v>
      </c>
      <c r="AL877" s="5" t="n">
        <v>5.165</v>
      </c>
      <c r="AM877" s="5" t="n">
        <v>0.075</v>
      </c>
      <c r="AN877" s="5" t="n">
        <v>11.496</v>
      </c>
      <c r="AO877" s="5" t="n">
        <v>0.05</v>
      </c>
      <c r="AP877" s="5" t="n">
        <v>1</v>
      </c>
      <c r="AQ877" s="5" t="n">
        <v>0.72</v>
      </c>
      <c r="AR877" s="5" t="n">
        <v>0.132</v>
      </c>
      <c r="AS877" s="5" t="n">
        <v>0.297</v>
      </c>
      <c r="AT877" s="5" t="n">
        <v>1.06</v>
      </c>
      <c r="AU877" s="5" t="n">
        <v>0.05</v>
      </c>
      <c r="AV877" s="5" t="n">
        <v>1</v>
      </c>
      <c r="AW877" s="5" t="n">
        <v>0.734</v>
      </c>
      <c r="AX877" s="5" t="n">
        <v>0.132</v>
      </c>
      <c r="AY877" s="5" t="n">
        <v>0.212</v>
      </c>
      <c r="AZ877" s="5" t="n">
        <v>0.986</v>
      </c>
      <c r="BA877" s="5" t="n">
        <v>0.05</v>
      </c>
      <c r="BB877" s="5" t="n">
        <v>1</v>
      </c>
      <c r="BC877" s="5" t="n">
        <v>0.51</v>
      </c>
      <c r="BD877" s="5" t="n">
        <v>0.132</v>
      </c>
      <c r="BE877" s="5" t="n">
        <v>0.003</v>
      </c>
      <c r="BF877" s="5" t="n">
        <v>0.536</v>
      </c>
      <c r="BG877" s="5" t="n">
        <v>0.05</v>
      </c>
      <c r="BH877" s="5" t="n">
        <v>1</v>
      </c>
      <c r="BI877" s="5" t="n">
        <v>0.652</v>
      </c>
      <c r="BJ877" s="5" t="n">
        <v>0.132</v>
      </c>
      <c r="BK877" s="5" t="n">
        <v>0.004</v>
      </c>
      <c r="BL877" s="5" t="n">
        <v>0.6850000000000001</v>
      </c>
      <c r="BM877" s="5" t="n">
        <v>0.05</v>
      </c>
      <c r="BN877" s="5" t="n">
        <v>1</v>
      </c>
      <c r="BO877" s="5" t="n">
        <v>0</v>
      </c>
      <c r="BP877" s="5" t="n">
        <v>0</v>
      </c>
      <c r="BQ877" s="5" t="n">
        <v>0</v>
      </c>
      <c r="BR877" s="5" t="n">
        <v>0</v>
      </c>
      <c r="BS877" s="5" t="n">
        <v>1</v>
      </c>
      <c r="BT877" s="5" t="n">
        <v>0</v>
      </c>
      <c r="BU877" s="5" t="n">
        <v>0</v>
      </c>
      <c r="BV877" s="5" t="n">
        <v>0</v>
      </c>
      <c r="BW877" s="5" t="n">
        <v>0.05</v>
      </c>
      <c r="BX877" s="5" t="n">
        <v>1</v>
      </c>
      <c r="BY877" s="5" t="n">
        <v>13.646</v>
      </c>
      <c r="BZ877" s="5" t="n">
        <v>0</v>
      </c>
      <c r="CA877" s="5" t="n">
        <v>13.646</v>
      </c>
      <c r="CB877" s="5" t="n">
        <v>0</v>
      </c>
      <c r="CC877" s="5" t="n">
        <v>86.38500000000001</v>
      </c>
      <c r="CD877" s="5" t="n">
        <v>7.95</v>
      </c>
      <c r="CE877" s="5" t="n">
        <v>0.588</v>
      </c>
      <c r="CF877" s="5" t="n">
        <v>90.705</v>
      </c>
      <c r="CG877" s="5" t="n">
        <v>0.05</v>
      </c>
      <c r="CH877" s="5" t="n">
        <v>1</v>
      </c>
      <c r="CI877" s="5" t="n">
        <v>0</v>
      </c>
      <c r="CJ877" s="5" t="n">
        <v>0</v>
      </c>
      <c r="CK877" s="5" t="n">
        <v>0</v>
      </c>
      <c r="CL877" s="5" t="n">
        <v>0</v>
      </c>
      <c r="CM877" s="5" t="n">
        <v>0</v>
      </c>
      <c r="CN877" s="5" t="n">
        <v>0</v>
      </c>
      <c r="CO877" s="5" t="n">
        <v>0</v>
      </c>
      <c r="CP877" s="5" t="n">
        <v>0</v>
      </c>
      <c r="CQ877" s="5" t="n">
        <v>1.387</v>
      </c>
      <c r="CR877" s="5" t="n">
        <v>1</v>
      </c>
      <c r="CS877" s="5" t="n">
        <v>5.654</v>
      </c>
      <c r="CT877" s="5" t="n">
        <v>4.251</v>
      </c>
      <c r="CU877" s="5" t="n">
        <v>7.598</v>
      </c>
    </row>
    <row r="878">
      <c r="A878" s="5" t="inlineStr">
        <is>
          <t>ZMB2021</t>
        </is>
      </c>
      <c r="B878" s="5" t="inlineStr">
        <is>
          <t>ZMB</t>
        </is>
      </c>
      <c r="C878" s="5" t="inlineStr">
        <is>
          <t>ZMB</t>
        </is>
      </c>
      <c r="D878" s="5" t="inlineStr">
        <is>
          <t>Zambia</t>
        </is>
      </c>
      <c r="E878" s="5" t="n">
        <v>2021</v>
      </c>
      <c r="F878" s="5" t="n">
        <v>0.16</v>
      </c>
      <c r="G878" s="5" t="n">
        <v>2.093</v>
      </c>
      <c r="H878" s="5" t="n">
        <v>0.616</v>
      </c>
      <c r="I878" s="5" t="n">
        <v>0.169</v>
      </c>
      <c r="J878" s="5" t="n">
        <v>2.261</v>
      </c>
      <c r="K878" s="5" t="n">
        <v>0</v>
      </c>
      <c r="L878" s="5" t="n">
        <v>1</v>
      </c>
      <c r="M878" s="5" t="n">
        <v>3.308</v>
      </c>
      <c r="N878" s="5" t="n">
        <v>1.849</v>
      </c>
      <c r="O878" s="5" t="n">
        <v>0.166</v>
      </c>
      <c r="P878" s="5" t="n">
        <v>3.474</v>
      </c>
      <c r="Q878" s="5" t="n">
        <v>0</v>
      </c>
      <c r="R878" s="5" t="n">
        <v>1</v>
      </c>
      <c r="S878" s="5" t="n">
        <v>5.174</v>
      </c>
      <c r="T878" s="5" t="n">
        <v>3.698</v>
      </c>
      <c r="U878" s="5" t="n">
        <v>0</v>
      </c>
      <c r="V878" s="5" t="n">
        <v>6.002</v>
      </c>
      <c r="W878" s="5" t="n">
        <v>0.16</v>
      </c>
      <c r="X878" s="5" t="n">
        <v>1</v>
      </c>
      <c r="Y878" s="5" t="n">
        <v>16.166</v>
      </c>
      <c r="Z878" s="5" t="n">
        <v>2.185</v>
      </c>
      <c r="AA878" s="5" t="n">
        <v>0</v>
      </c>
      <c r="AB878" s="5" t="n">
        <v>16.166</v>
      </c>
      <c r="AC878" s="5" t="n">
        <v>0</v>
      </c>
      <c r="AD878" s="5" t="n">
        <v>1</v>
      </c>
      <c r="AE878" s="5" t="n">
        <v>17.31</v>
      </c>
      <c r="AF878" s="5" t="n">
        <v>4.047</v>
      </c>
      <c r="AG878" s="5" t="n">
        <v>0</v>
      </c>
      <c r="AH878" s="5" t="n">
        <v>17.31</v>
      </c>
      <c r="AI878" s="5" t="n">
        <v>0</v>
      </c>
      <c r="AJ878" s="5" t="n">
        <v>1</v>
      </c>
      <c r="AK878" s="5" t="n">
        <v>24.169</v>
      </c>
      <c r="AL878" s="5" t="n">
        <v>12.872</v>
      </c>
      <c r="AM878" s="5" t="n">
        <v>0</v>
      </c>
      <c r="AN878" s="5" t="n">
        <v>28.036</v>
      </c>
      <c r="AO878" s="5" t="n">
        <v>0.16</v>
      </c>
      <c r="AP878" s="5" t="n">
        <v>1</v>
      </c>
      <c r="AQ878" s="5" t="n">
        <v>0.619</v>
      </c>
      <c r="AR878" s="5" t="n">
        <v>0.114</v>
      </c>
      <c r="AS878" s="5" t="n">
        <v>0.276</v>
      </c>
      <c r="AT878" s="5" t="n">
        <v>0.895</v>
      </c>
      <c r="AU878" s="5" t="n">
        <v>0</v>
      </c>
      <c r="AV878" s="5" t="n">
        <v>1</v>
      </c>
      <c r="AW878" s="5" t="n">
        <v>0.599</v>
      </c>
      <c r="AX878" s="5" t="n">
        <v>0.114</v>
      </c>
      <c r="AY878" s="5" t="n">
        <v>0.198</v>
      </c>
      <c r="AZ878" s="5" t="n">
        <v>0.798</v>
      </c>
      <c r="BA878" s="5" t="n">
        <v>0</v>
      </c>
      <c r="BB878" s="5" t="n">
        <v>1</v>
      </c>
      <c r="BC878" s="5" t="n">
        <v>0.439</v>
      </c>
      <c r="BD878" s="5" t="n">
        <v>0.114</v>
      </c>
      <c r="BE878" s="5" t="n">
        <v>0.075</v>
      </c>
      <c r="BF878" s="5" t="n">
        <v>0.596</v>
      </c>
      <c r="BG878" s="5" t="n">
        <v>0.16</v>
      </c>
      <c r="BH878" s="5" t="n">
        <v>1</v>
      </c>
      <c r="BI878" s="5" t="n">
        <v>0.505</v>
      </c>
      <c r="BJ878" s="5" t="n">
        <v>0.114</v>
      </c>
      <c r="BK878" s="5" t="n">
        <v>0.264</v>
      </c>
      <c r="BL878" s="5" t="n">
        <v>0.769</v>
      </c>
      <c r="BM878" s="5" t="n">
        <v>0</v>
      </c>
      <c r="BN878" s="5" t="n">
        <v>1</v>
      </c>
      <c r="BO878" s="5" t="n">
        <v>0</v>
      </c>
      <c r="BP878" s="5" t="n">
        <v>0</v>
      </c>
      <c r="BQ878" s="5" t="n">
        <v>0.093</v>
      </c>
      <c r="BR878" s="5" t="n">
        <v>0</v>
      </c>
      <c r="BS878" s="5" t="n">
        <v>0.833</v>
      </c>
      <c r="BT878" s="5" t="n">
        <v>0</v>
      </c>
      <c r="BU878" s="5" t="n">
        <v>0</v>
      </c>
      <c r="BV878" s="5" t="n">
        <v>0.055</v>
      </c>
      <c r="BW878" s="5" t="n">
        <v>0.16</v>
      </c>
      <c r="BX878" s="5" t="n">
        <v>1</v>
      </c>
      <c r="BY878" s="5" t="n">
        <v>11.787</v>
      </c>
      <c r="BZ878" s="5" t="n">
        <v>0</v>
      </c>
      <c r="CA878" s="5" t="n">
        <v>11.787</v>
      </c>
      <c r="CB878" s="5" t="n">
        <v>0</v>
      </c>
      <c r="CC878" s="5" t="n">
        <v>78.125</v>
      </c>
      <c r="CD878" s="5" t="n">
        <v>7.95</v>
      </c>
      <c r="CE878" s="5" t="n">
        <v>27.252</v>
      </c>
      <c r="CF878" s="5" t="n">
        <v>122.238</v>
      </c>
      <c r="CG878" s="5" t="n">
        <v>0.16</v>
      </c>
      <c r="CH878" s="5" t="n">
        <v>1</v>
      </c>
      <c r="CI878" s="5" t="n">
        <v>0</v>
      </c>
      <c r="CJ878" s="5" t="n">
        <v>0</v>
      </c>
      <c r="CK878" s="5" t="n">
        <v>0</v>
      </c>
      <c r="CL878" s="5" t="n">
        <v>0</v>
      </c>
      <c r="CM878" s="5" t="n">
        <v>0</v>
      </c>
      <c r="CN878" s="5" t="n">
        <v>0</v>
      </c>
      <c r="CO878" s="5" t="n">
        <v>0</v>
      </c>
      <c r="CP878" s="5" t="n">
        <v>0.922</v>
      </c>
      <c r="CQ878" s="5" t="n">
        <v>1.198</v>
      </c>
      <c r="CR878" s="5" t="n">
        <v>0</v>
      </c>
      <c r="CS878" s="5" t="n">
        <v>4.776</v>
      </c>
      <c r="CT878" s="5" t="n">
        <v>4.753</v>
      </c>
      <c r="CU878" s="5" t="n">
        <v>15.162</v>
      </c>
    </row>
    <row r="879">
      <c r="A879" s="5" t="inlineStr">
        <is>
          <t>ZMB2022</t>
        </is>
      </c>
      <c r="B879" s="5" t="inlineStr">
        <is>
          <t>ZMB</t>
        </is>
      </c>
      <c r="C879" s="5" t="inlineStr">
        <is>
          <t>ZMB</t>
        </is>
      </c>
      <c r="D879" s="5" t="inlineStr">
        <is>
          <t>Zambia</t>
        </is>
      </c>
      <c r="E879" s="5" t="n">
        <v>2022</v>
      </c>
      <c r="F879" s="5" t="n">
        <v>0.16</v>
      </c>
      <c r="G879" s="5" t="n">
        <v>2.711</v>
      </c>
      <c r="H879" s="5" t="n">
        <v>0.668</v>
      </c>
      <c r="I879" s="5" t="n">
        <v>0.25</v>
      </c>
      <c r="J879" s="5" t="n">
        <v>2.961</v>
      </c>
      <c r="K879" s="5" t="n">
        <v>0</v>
      </c>
      <c r="L879" s="5" t="n">
        <v>1</v>
      </c>
      <c r="M879" s="5" t="n">
        <v>3.687</v>
      </c>
      <c r="N879" s="5" t="n">
        <v>2.003</v>
      </c>
      <c r="O879" s="5" t="n">
        <v>0.196</v>
      </c>
      <c r="P879" s="5" t="n">
        <v>3.883</v>
      </c>
      <c r="Q879" s="5" t="n">
        <v>0</v>
      </c>
      <c r="R879" s="5" t="n">
        <v>1</v>
      </c>
      <c r="S879" s="5" t="n">
        <v>6.049</v>
      </c>
      <c r="T879" s="5" t="n">
        <v>4.006</v>
      </c>
      <c r="U879" s="5" t="n">
        <v>0.07199999999999999</v>
      </c>
      <c r="V879" s="5" t="n">
        <v>7.017</v>
      </c>
      <c r="W879" s="5" t="n">
        <v>0.16</v>
      </c>
      <c r="X879" s="5" t="n">
        <v>1</v>
      </c>
      <c r="Y879" s="5" t="n">
        <v>32.248</v>
      </c>
      <c r="Z879" s="5" t="n">
        <v>4.359</v>
      </c>
      <c r="AA879" s="5" t="n">
        <v>0</v>
      </c>
      <c r="AB879" s="5" t="n">
        <v>32.248</v>
      </c>
      <c r="AC879" s="5" t="n">
        <v>0</v>
      </c>
      <c r="AD879" s="5" t="n">
        <v>1</v>
      </c>
      <c r="AE879" s="5" t="n">
        <v>33.483</v>
      </c>
      <c r="AF879" s="5" t="n">
        <v>7.829</v>
      </c>
      <c r="AG879" s="5" t="n">
        <v>0</v>
      </c>
      <c r="AH879" s="5" t="n">
        <v>33.483</v>
      </c>
      <c r="AI879" s="5" t="n">
        <v>0</v>
      </c>
      <c r="AJ879" s="5" t="n">
        <v>1</v>
      </c>
      <c r="AK879" s="5" t="n">
        <v>40.891</v>
      </c>
      <c r="AL879" s="5" t="n">
        <v>21.778</v>
      </c>
      <c r="AM879" s="5" t="n">
        <v>0.484</v>
      </c>
      <c r="AN879" s="5" t="n">
        <v>47.434</v>
      </c>
      <c r="AO879" s="5" t="n">
        <v>0.16</v>
      </c>
      <c r="AP879" s="5" t="n">
        <v>1</v>
      </c>
      <c r="AQ879" s="5" t="n">
        <v>0.861</v>
      </c>
      <c r="AR879" s="5" t="n">
        <v>0.123</v>
      </c>
      <c r="AS879" s="5" t="n">
        <v>0.339</v>
      </c>
      <c r="AT879" s="5" t="n">
        <v>1.392</v>
      </c>
      <c r="AU879" s="5" t="n">
        <v>0.16</v>
      </c>
      <c r="AV879" s="5" t="n">
        <v>1</v>
      </c>
      <c r="AW879" s="5" t="n">
        <v>0.986</v>
      </c>
      <c r="AX879" s="5" t="n">
        <v>0.123</v>
      </c>
      <c r="AY879" s="5" t="n">
        <v>0.265</v>
      </c>
      <c r="AZ879" s="5" t="n">
        <v>1.452</v>
      </c>
      <c r="BA879" s="5" t="n">
        <v>0.16</v>
      </c>
      <c r="BB879" s="5" t="n">
        <v>1</v>
      </c>
      <c r="BC879" s="5" t="n">
        <v>0.598</v>
      </c>
      <c r="BD879" s="5" t="n">
        <v>0.123</v>
      </c>
      <c r="BE879" s="5" t="n">
        <v>0.107</v>
      </c>
      <c r="BF879" s="5" t="n">
        <v>0.8080000000000001</v>
      </c>
      <c r="BG879" s="5" t="n">
        <v>0.16</v>
      </c>
      <c r="BH879" s="5" t="n">
        <v>1</v>
      </c>
      <c r="BI879" s="5" t="n">
        <v>0.612</v>
      </c>
      <c r="BJ879" s="5" t="n">
        <v>0.123</v>
      </c>
      <c r="BK879" s="5" t="n">
        <v>0.3</v>
      </c>
      <c r="BL879" s="5" t="n">
        <v>1.059</v>
      </c>
      <c r="BM879" s="5" t="n">
        <v>0.16</v>
      </c>
      <c r="BN879" s="5" t="n">
        <v>1</v>
      </c>
      <c r="BO879" s="5" t="n">
        <v>0</v>
      </c>
      <c r="BP879" s="5" t="n">
        <v>0</v>
      </c>
      <c r="BQ879" s="5" t="n">
        <v>0.062</v>
      </c>
      <c r="BR879" s="5" t="n">
        <v>0</v>
      </c>
      <c r="BS879" s="5" t="n">
        <v>0.833</v>
      </c>
      <c r="BT879" s="5" t="n">
        <v>0</v>
      </c>
      <c r="BU879" s="5" t="n">
        <v>0</v>
      </c>
      <c r="BV879" s="5" t="n">
        <v>0.052</v>
      </c>
      <c r="BW879" s="5" t="n">
        <v>0.16</v>
      </c>
      <c r="BX879" s="5" t="n">
        <v>1</v>
      </c>
      <c r="BY879" s="5" t="n">
        <v>12.729</v>
      </c>
      <c r="BZ879" s="5" t="n">
        <v>0</v>
      </c>
      <c r="CA879" s="5" t="n">
        <v>12.729</v>
      </c>
      <c r="CB879" s="5" t="n">
        <v>0</v>
      </c>
      <c r="CC879" s="5" t="n">
        <v>97.90000000000001</v>
      </c>
      <c r="CD879" s="5" t="n">
        <v>7.95</v>
      </c>
      <c r="CE879" s="5" t="n">
        <v>47.961</v>
      </c>
      <c r="CF879" s="5" t="n">
        <v>169.198</v>
      </c>
      <c r="CG879" s="5" t="n">
        <v>0.16</v>
      </c>
      <c r="CH879" s="5" t="n">
        <v>1</v>
      </c>
      <c r="CI879" s="5" t="n">
        <v>0</v>
      </c>
      <c r="CJ879" s="5" t="n">
        <v>0</v>
      </c>
      <c r="CK879" s="5" t="n">
        <v>0</v>
      </c>
      <c r="CL879" s="5" t="n">
        <v>0</v>
      </c>
      <c r="CM879" s="5" t="n">
        <v>0</v>
      </c>
      <c r="CN879" s="5" t="n">
        <v>0</v>
      </c>
      <c r="CO879" s="5" t="n">
        <v>0</v>
      </c>
      <c r="CP879" s="5" t="n">
        <v>0.918</v>
      </c>
      <c r="CQ879" s="5" t="n">
        <v>1.294</v>
      </c>
      <c r="CR879" s="5" t="n">
        <v>0</v>
      </c>
      <c r="CS879" s="5" t="n">
        <v>5.158</v>
      </c>
      <c r="CT879" s="5" t="n">
        <v>10.485</v>
      </c>
      <c r="CU879" s="5" t="n">
        <v>31.326</v>
      </c>
    </row>
    <row r="880">
      <c r="A880" s="5" t="inlineStr">
        <is>
          <t>ZMB2023</t>
        </is>
      </c>
      <c r="B880" s="5" t="inlineStr">
        <is>
          <t>ZMB</t>
        </is>
      </c>
      <c r="C880" s="5" t="inlineStr">
        <is>
          <t>ZMB</t>
        </is>
      </c>
      <c r="D880" s="5" t="inlineStr">
        <is>
          <t>Zambia</t>
        </is>
      </c>
      <c r="E880" s="5" t="n">
        <v>2023</v>
      </c>
      <c r="F880" s="5" t="n">
        <v>0.16</v>
      </c>
      <c r="G880" s="5" t="n">
        <v>2.428</v>
      </c>
      <c r="H880" s="5" t="n">
        <v>0.71</v>
      </c>
      <c r="I880" s="5" t="n">
        <v>0.204</v>
      </c>
      <c r="J880" s="5" t="n">
        <v>2.631</v>
      </c>
      <c r="K880" s="5" t="n">
        <v>0</v>
      </c>
      <c r="L880" s="5" t="n">
        <v>1</v>
      </c>
      <c r="M880" s="5" t="n">
        <v>3.761</v>
      </c>
      <c r="N880" s="5" t="n">
        <v>2.131</v>
      </c>
      <c r="O880" s="5" t="n">
        <v>0.19</v>
      </c>
      <c r="P880" s="5" t="n">
        <v>3.951</v>
      </c>
      <c r="Q880" s="5" t="n">
        <v>0</v>
      </c>
      <c r="R880" s="5" t="n">
        <v>1</v>
      </c>
      <c r="S880" s="5" t="n">
        <v>5.98</v>
      </c>
      <c r="T880" s="5" t="n">
        <v>4.263</v>
      </c>
      <c r="U880" s="5" t="n">
        <v>0.106</v>
      </c>
      <c r="V880" s="5" t="n">
        <v>6.936</v>
      </c>
      <c r="W880" s="5" t="n">
        <v>0.16</v>
      </c>
      <c r="X880" s="5" t="n">
        <v>1</v>
      </c>
      <c r="Y880" s="5" t="n">
        <v>9.936999999999999</v>
      </c>
      <c r="Z880" s="5" t="n">
        <v>1.343</v>
      </c>
      <c r="AA880" s="5" t="n">
        <v>0</v>
      </c>
      <c r="AB880" s="5" t="n">
        <v>9.936999999999999</v>
      </c>
      <c r="AC880" s="5" t="n">
        <v>0</v>
      </c>
      <c r="AD880" s="5" t="n">
        <v>1</v>
      </c>
      <c r="AE880" s="5" t="n">
        <v>11.222</v>
      </c>
      <c r="AF880" s="5" t="n">
        <v>2.624</v>
      </c>
      <c r="AG880" s="5" t="n">
        <v>0</v>
      </c>
      <c r="AH880" s="5" t="n">
        <v>11.222</v>
      </c>
      <c r="AI880" s="5" t="n">
        <v>0</v>
      </c>
      <c r="AJ880" s="5" t="n">
        <v>1</v>
      </c>
      <c r="AK880" s="5" t="n">
        <v>18.936</v>
      </c>
      <c r="AL880" s="5" t="n">
        <v>10.085</v>
      </c>
      <c r="AM880" s="5" t="n">
        <v>0.335</v>
      </c>
      <c r="AN880" s="5" t="n">
        <v>21.966</v>
      </c>
      <c r="AO880" s="5" t="n">
        <v>0.16</v>
      </c>
      <c r="AP880" s="5" t="n">
        <v>1</v>
      </c>
      <c r="AQ880" s="5" t="n">
        <v>0.76</v>
      </c>
      <c r="AR880" s="5" t="n">
        <v>0.129</v>
      </c>
      <c r="AS880" s="5" t="n">
        <v>0.412</v>
      </c>
      <c r="AT880" s="5" t="n">
        <v>1.36</v>
      </c>
      <c r="AU880" s="5" t="n">
        <v>0.16</v>
      </c>
      <c r="AV880" s="5" t="n">
        <v>1</v>
      </c>
      <c r="AW880" s="5" t="n">
        <v>0.8110000000000001</v>
      </c>
      <c r="AX880" s="5" t="n">
        <v>0.129</v>
      </c>
      <c r="AY880" s="5" t="n">
        <v>0.325</v>
      </c>
      <c r="AZ880" s="5" t="n">
        <v>1.318</v>
      </c>
      <c r="BA880" s="5" t="n">
        <v>0.16</v>
      </c>
      <c r="BB880" s="5" t="n">
        <v>1</v>
      </c>
      <c r="BC880" s="5" t="n">
        <v>0.535</v>
      </c>
      <c r="BD880" s="5" t="n">
        <v>0.129</v>
      </c>
      <c r="BE880" s="5" t="n">
        <v>0.101</v>
      </c>
      <c r="BF880" s="5" t="n">
        <v>0.725</v>
      </c>
      <c r="BG880" s="5" t="n">
        <v>0.16</v>
      </c>
      <c r="BH880" s="5" t="n">
        <v>1</v>
      </c>
      <c r="BI880" s="5" t="n">
        <v>0.579</v>
      </c>
      <c r="BJ880" s="5" t="n">
        <v>0.129</v>
      </c>
      <c r="BK880" s="5" t="n">
        <v>0.301</v>
      </c>
      <c r="BL880" s="5" t="n">
        <v>1.022</v>
      </c>
      <c r="BM880" s="5" t="n">
        <v>0.16</v>
      </c>
      <c r="BN880" s="5" t="n">
        <v>1</v>
      </c>
      <c r="BO880" s="5" t="n">
        <v>0</v>
      </c>
      <c r="BP880" s="5" t="n">
        <v>0</v>
      </c>
      <c r="BQ880" s="5" t="n">
        <v>0.06900000000000001</v>
      </c>
      <c r="BR880" s="5" t="n">
        <v>0</v>
      </c>
      <c r="BS880" s="5" t="n">
        <v>0.833</v>
      </c>
      <c r="BT880" s="5" t="n">
        <v>0</v>
      </c>
      <c r="BU880" s="5" t="n">
        <v>0</v>
      </c>
      <c r="BV880" s="5" t="n">
        <v>0.054</v>
      </c>
      <c r="BW880" s="5" t="n">
        <v>0.16</v>
      </c>
      <c r="BX880" s="5" t="n">
        <v>1</v>
      </c>
      <c r="BY880" s="5" t="n">
        <v>13.254</v>
      </c>
      <c r="BZ880" s="5" t="n">
        <v>0</v>
      </c>
      <c r="CA880" s="5" t="n">
        <v>13.254</v>
      </c>
      <c r="CB880" s="5" t="n">
        <v>0</v>
      </c>
      <c r="CC880" s="5" t="n">
        <v>83.248</v>
      </c>
      <c r="CD880" s="5" t="n">
        <v>7.95</v>
      </c>
      <c r="CE880" s="5" t="n">
        <v>56.954</v>
      </c>
      <c r="CF880" s="5" t="n">
        <v>162.634</v>
      </c>
      <c r="CG880" s="5" t="n">
        <v>0.16</v>
      </c>
      <c r="CH880" s="5" t="n">
        <v>1</v>
      </c>
      <c r="CI880" s="5" t="n">
        <v>0</v>
      </c>
      <c r="CJ880" s="5" t="n">
        <v>0</v>
      </c>
      <c r="CK880" s="5" t="n">
        <v>0</v>
      </c>
      <c r="CL880" s="5" t="n">
        <v>0</v>
      </c>
      <c r="CM880" s="5" t="n">
        <v>0</v>
      </c>
      <c r="CN880" s="5" t="n">
        <v>0</v>
      </c>
      <c r="CO880" s="5" t="n">
        <v>0</v>
      </c>
      <c r="CP880" s="5" t="n">
        <v>0.895</v>
      </c>
      <c r="CQ880" s="5" t="n">
        <v>1.348</v>
      </c>
      <c r="CR880" s="5" t="n">
        <v>0</v>
      </c>
      <c r="CS880" s="5" t="n">
        <v>5.37</v>
      </c>
      <c r="CT880" s="5" t="n">
        <v>4.861</v>
      </c>
      <c r="CU880" s="5" t="n">
        <v>11.622</v>
      </c>
    </row>
    <row r="881">
      <c r="A881" s="5" t="inlineStr">
        <is>
          <t>ZMB2024</t>
        </is>
      </c>
      <c r="B881" s="5" t="inlineStr">
        <is>
          <t>ZMB</t>
        </is>
      </c>
      <c r="C881" s="5" t="inlineStr">
        <is>
          <t>ZMB</t>
        </is>
      </c>
      <c r="D881" s="5" t="inlineStr">
        <is>
          <t>Zambia</t>
        </is>
      </c>
      <c r="E881" s="5" t="n">
        <v>2024</v>
      </c>
      <c r="F881" s="5" t="n">
        <v>0.16</v>
      </c>
      <c r="G881" s="5" t="n">
        <v>2.42</v>
      </c>
      <c r="H881" s="5" t="n">
        <v>0.731</v>
      </c>
      <c r="I881" s="5" t="n">
        <v>0.198</v>
      </c>
      <c r="J881" s="5" t="n">
        <v>2.618</v>
      </c>
      <c r="K881" s="5" t="n">
        <v>0</v>
      </c>
      <c r="L881" s="5" t="n">
        <v>1</v>
      </c>
      <c r="M881" s="5" t="n">
        <v>3.767</v>
      </c>
      <c r="N881" s="5" t="n">
        <v>2.194</v>
      </c>
      <c r="O881" s="5" t="n">
        <v>0.18</v>
      </c>
      <c r="P881" s="5" t="n">
        <v>3.948</v>
      </c>
      <c r="Q881" s="5" t="n">
        <v>0</v>
      </c>
      <c r="R881" s="5" t="n">
        <v>1</v>
      </c>
      <c r="S881" s="5" t="n">
        <v>6.077</v>
      </c>
      <c r="T881" s="5" t="n">
        <v>4.388</v>
      </c>
      <c r="U881" s="5" t="n">
        <v>0.132</v>
      </c>
      <c r="V881" s="5" t="n">
        <v>7.049</v>
      </c>
      <c r="W881" s="5" t="n">
        <v>0.16</v>
      </c>
      <c r="X881" s="5" t="n">
        <v>1</v>
      </c>
      <c r="Y881" s="5" t="n">
        <v>9.287000000000001</v>
      </c>
      <c r="Z881" s="5" t="n">
        <v>1.255</v>
      </c>
      <c r="AA881" s="5" t="n">
        <v>0</v>
      </c>
      <c r="AB881" s="5" t="n">
        <v>9.287000000000001</v>
      </c>
      <c r="AC881" s="5" t="n">
        <v>0</v>
      </c>
      <c r="AD881" s="5" t="n">
        <v>1</v>
      </c>
      <c r="AE881" s="5" t="n">
        <v>10.611</v>
      </c>
      <c r="AF881" s="5" t="n">
        <v>2.481</v>
      </c>
      <c r="AG881" s="5" t="n">
        <v>0</v>
      </c>
      <c r="AH881" s="5" t="n">
        <v>10.611</v>
      </c>
      <c r="AI881" s="5" t="n">
        <v>0</v>
      </c>
      <c r="AJ881" s="5" t="n">
        <v>1</v>
      </c>
      <c r="AK881" s="5" t="n">
        <v>18.552</v>
      </c>
      <c r="AL881" s="5" t="n">
        <v>9.881</v>
      </c>
      <c r="AM881" s="5" t="n">
        <v>0.404</v>
      </c>
      <c r="AN881" s="5" t="n">
        <v>21.521</v>
      </c>
      <c r="AO881" s="5" t="n">
        <v>0.16</v>
      </c>
      <c r="AP881" s="5" t="n">
        <v>1</v>
      </c>
      <c r="AQ881" s="5" t="n">
        <v>0.724</v>
      </c>
      <c r="AR881" s="5" t="n">
        <v>0.132</v>
      </c>
      <c r="AS881" s="5" t="n">
        <v>0.36</v>
      </c>
      <c r="AT881" s="5" t="n">
        <v>1.258</v>
      </c>
      <c r="AU881" s="5" t="n">
        <v>0.16</v>
      </c>
      <c r="AV881" s="5" t="n">
        <v>1</v>
      </c>
      <c r="AW881" s="5" t="n">
        <v>0.75</v>
      </c>
      <c r="AX881" s="5" t="n">
        <v>0.132</v>
      </c>
      <c r="AY881" s="5" t="n">
        <v>0.242</v>
      </c>
      <c r="AZ881" s="5" t="n">
        <v>1.151</v>
      </c>
      <c r="BA881" s="5" t="n">
        <v>0.16</v>
      </c>
      <c r="BB881" s="5" t="n">
        <v>1</v>
      </c>
      <c r="BC881" s="5" t="n">
        <v>0.513</v>
      </c>
      <c r="BD881" s="5" t="n">
        <v>0.132</v>
      </c>
      <c r="BE881" s="5" t="n">
        <v>0.1</v>
      </c>
      <c r="BF881" s="5" t="n">
        <v>0.696</v>
      </c>
      <c r="BG881" s="5" t="n">
        <v>0.16</v>
      </c>
      <c r="BH881" s="5" t="n">
        <v>1</v>
      </c>
      <c r="BI881" s="5" t="n">
        <v>0.591</v>
      </c>
      <c r="BJ881" s="5" t="n">
        <v>0.132</v>
      </c>
      <c r="BK881" s="5" t="n">
        <v>0.242</v>
      </c>
      <c r="BL881" s="5" t="n">
        <v>0.967</v>
      </c>
      <c r="BM881" s="5" t="n">
        <v>0.16</v>
      </c>
      <c r="BN881" s="5" t="n">
        <v>1</v>
      </c>
      <c r="BO881" s="5" t="n">
        <v>0</v>
      </c>
      <c r="BP881" s="5" t="n">
        <v>0</v>
      </c>
      <c r="BQ881" s="5" t="n">
        <v>0.065</v>
      </c>
      <c r="BR881" s="5" t="n">
        <v>0</v>
      </c>
      <c r="BS881" s="5" t="n">
        <v>0.833</v>
      </c>
      <c r="BT881" s="5" t="n">
        <v>0</v>
      </c>
      <c r="BU881" s="5" t="n">
        <v>0</v>
      </c>
      <c r="BV881" s="5" t="n">
        <v>0.049</v>
      </c>
      <c r="BW881" s="5" t="n">
        <v>0.16</v>
      </c>
      <c r="BX881" s="5" t="n">
        <v>1</v>
      </c>
      <c r="BY881" s="5" t="n">
        <v>13.646</v>
      </c>
      <c r="BZ881" s="5" t="n">
        <v>0</v>
      </c>
      <c r="CA881" s="5" t="n">
        <v>13.646</v>
      </c>
      <c r="CB881" s="5" t="n">
        <v>0</v>
      </c>
      <c r="CC881" s="5" t="n">
        <v>82.58799999999999</v>
      </c>
      <c r="CD881" s="5" t="n">
        <v>7.95</v>
      </c>
      <c r="CE881" s="5" t="n">
        <v>49.614</v>
      </c>
      <c r="CF881" s="5" t="n">
        <v>153.355</v>
      </c>
      <c r="CG881" s="5" t="n">
        <v>0.16</v>
      </c>
      <c r="CH881" s="5" t="n">
        <v>1</v>
      </c>
      <c r="CI881" s="5" t="n">
        <v>0</v>
      </c>
      <c r="CJ881" s="5" t="n">
        <v>0</v>
      </c>
      <c r="CK881" s="5" t="n">
        <v>0</v>
      </c>
      <c r="CL881" s="5" t="n">
        <v>0</v>
      </c>
      <c r="CM881" s="5" t="n">
        <v>0</v>
      </c>
      <c r="CN881" s="5" t="n">
        <v>0</v>
      </c>
      <c r="CO881" s="5" t="n">
        <v>0</v>
      </c>
      <c r="CP881" s="5" t="n">
        <v>0.895</v>
      </c>
      <c r="CQ881" s="5" t="n">
        <v>1.387</v>
      </c>
      <c r="CR881" s="5" t="n">
        <v>0</v>
      </c>
      <c r="CS881" s="5" t="n">
        <v>5.529</v>
      </c>
      <c r="CT881" s="5" t="n">
        <v>4.251</v>
      </c>
      <c r="CU881" s="5" t="n">
        <v>10.168</v>
      </c>
    </row>
    <row r="882">
      <c r="A882" s="5" t="inlineStr">
        <is>
          <t>ZWE2021</t>
        </is>
      </c>
      <c r="B882" s="5" t="inlineStr">
        <is>
          <t>ZWE</t>
        </is>
      </c>
      <c r="C882" s="5" t="inlineStr">
        <is>
          <t>ZWE</t>
        </is>
      </c>
      <c r="D882" s="5" t="inlineStr">
        <is>
          <t>Zimbabwe</t>
        </is>
      </c>
      <c r="E882" s="5" t="n">
        <v>2021</v>
      </c>
      <c r="F882" s="5" t="n">
        <v>0.145</v>
      </c>
      <c r="G882" s="5" t="n">
        <v>1.775</v>
      </c>
      <c r="H882" s="5" t="n">
        <v>0.572</v>
      </c>
      <c r="I882" s="5" t="n">
        <v>0</v>
      </c>
      <c r="J882" s="5" t="n">
        <v>1.775</v>
      </c>
      <c r="K882" s="5" t="n">
        <v>0</v>
      </c>
      <c r="L882" s="5" t="n">
        <v>1</v>
      </c>
      <c r="M882" s="5" t="n">
        <v>2.919</v>
      </c>
      <c r="N882" s="5" t="n">
        <v>1.717</v>
      </c>
      <c r="O882" s="5" t="n">
        <v>0</v>
      </c>
      <c r="P882" s="5" t="n">
        <v>2.919</v>
      </c>
      <c r="Q882" s="5" t="n">
        <v>0</v>
      </c>
      <c r="R882" s="5" t="n">
        <v>1</v>
      </c>
      <c r="S882" s="5" t="n">
        <v>4.636</v>
      </c>
      <c r="T882" s="5" t="n">
        <v>3.434</v>
      </c>
      <c r="U882" s="5" t="n">
        <v>0</v>
      </c>
      <c r="V882" s="5" t="n">
        <v>5.309</v>
      </c>
      <c r="W882" s="5" t="n">
        <v>0.145</v>
      </c>
      <c r="X882" s="5" t="n">
        <v>1</v>
      </c>
      <c r="Y882" s="5" t="n">
        <v>16.248</v>
      </c>
      <c r="Z882" s="5" t="n">
        <v>2.196</v>
      </c>
      <c r="AA882" s="5" t="n">
        <v>0</v>
      </c>
      <c r="AB882" s="5" t="n">
        <v>16.248</v>
      </c>
      <c r="AC882" s="5" t="n">
        <v>0</v>
      </c>
      <c r="AD882" s="5" t="n">
        <v>1</v>
      </c>
      <c r="AE882" s="5" t="n">
        <v>17.391</v>
      </c>
      <c r="AF882" s="5" t="n">
        <v>4.067</v>
      </c>
      <c r="AG882" s="5" t="n">
        <v>0</v>
      </c>
      <c r="AH882" s="5" t="n">
        <v>17.391</v>
      </c>
      <c r="AI882" s="5" t="n">
        <v>0</v>
      </c>
      <c r="AJ882" s="5" t="n">
        <v>1</v>
      </c>
      <c r="AK882" s="5" t="n">
        <v>24.251</v>
      </c>
      <c r="AL882" s="5" t="n">
        <v>12.916</v>
      </c>
      <c r="AM882" s="5" t="n">
        <v>0</v>
      </c>
      <c r="AN882" s="5" t="n">
        <v>27.767</v>
      </c>
      <c r="AO882" s="5" t="n">
        <v>0.145</v>
      </c>
      <c r="AP882" s="5" t="n">
        <v>1</v>
      </c>
      <c r="AQ882" s="5" t="n">
        <v>0.619</v>
      </c>
      <c r="AR882" s="5" t="n">
        <v>0.114</v>
      </c>
      <c r="AS882" s="5" t="n">
        <v>0.534</v>
      </c>
      <c r="AT882" s="5" t="n">
        <v>1.32</v>
      </c>
      <c r="AU882" s="5" t="n">
        <v>0</v>
      </c>
      <c r="AV882" s="5" t="n">
        <v>0</v>
      </c>
      <c r="AW882" s="5" t="n">
        <v>0.599</v>
      </c>
      <c r="AX882" s="5" t="n">
        <v>0.114</v>
      </c>
      <c r="AY882" s="5" t="n">
        <v>0.541</v>
      </c>
      <c r="AZ882" s="5" t="n">
        <v>1.305</v>
      </c>
      <c r="BA882" s="5" t="n">
        <v>0</v>
      </c>
      <c r="BB882" s="5" t="n">
        <v>0</v>
      </c>
      <c r="BC882" s="5" t="n">
        <v>0.439</v>
      </c>
      <c r="BD882" s="5" t="n">
        <v>0.114</v>
      </c>
      <c r="BE882" s="5" t="n">
        <v>0</v>
      </c>
      <c r="BF882" s="5" t="n">
        <v>0.503</v>
      </c>
      <c r="BG882" s="5" t="n">
        <v>0.145</v>
      </c>
      <c r="BH882" s="5" t="n">
        <v>1</v>
      </c>
      <c r="BI882" s="5" t="n">
        <v>0.505</v>
      </c>
      <c r="BJ882" s="5" t="n">
        <v>0.114</v>
      </c>
      <c r="BK882" s="5" t="n">
        <v>-0.495</v>
      </c>
      <c r="BL882" s="5" t="n">
        <v>0.01</v>
      </c>
      <c r="BM882" s="5" t="n">
        <v>0</v>
      </c>
      <c r="BN882" s="5" t="n">
        <v>0</v>
      </c>
      <c r="BO882" s="5" t="n">
        <v>0</v>
      </c>
      <c r="BP882" s="5" t="n">
        <v>0</v>
      </c>
      <c r="BQ882" s="5" t="n">
        <v>0.113</v>
      </c>
      <c r="BR882" s="5" t="n">
        <v>0</v>
      </c>
      <c r="BS882" s="5" t="n">
        <v>0.667</v>
      </c>
      <c r="BT882" s="5" t="n">
        <v>0</v>
      </c>
      <c r="BU882" s="5" t="n">
        <v>0</v>
      </c>
      <c r="BV882" s="5" t="n">
        <v>0.119</v>
      </c>
      <c r="BW882" s="5" t="n">
        <v>0.145</v>
      </c>
      <c r="BX882" s="5" t="n">
        <v>0.667</v>
      </c>
      <c r="BY882" s="5" t="n">
        <v>11.787</v>
      </c>
      <c r="BZ882" s="5" t="n">
        <v>0</v>
      </c>
      <c r="CA882" s="5" t="n">
        <v>11.787</v>
      </c>
      <c r="CB882" s="5" t="n">
        <v>0</v>
      </c>
      <c r="CC882" s="5" t="n">
        <v>78.125</v>
      </c>
      <c r="CD882" s="5" t="n">
        <v>7.95</v>
      </c>
      <c r="CE882" s="5" t="n">
        <v>0</v>
      </c>
      <c r="CF882" s="5" t="n">
        <v>89.453</v>
      </c>
      <c r="CG882" s="5" t="n">
        <v>0.145</v>
      </c>
      <c r="CH882" s="5" t="n">
        <v>1</v>
      </c>
      <c r="CI882" s="5" t="n">
        <v>0</v>
      </c>
      <c r="CJ882" s="5" t="n">
        <v>0</v>
      </c>
      <c r="CK882" s="5" t="n">
        <v>0</v>
      </c>
      <c r="CL882" s="5" t="n">
        <v>0</v>
      </c>
      <c r="CM882" s="5" t="n">
        <v>0</v>
      </c>
      <c r="CN882" s="5" t="n">
        <v>0</v>
      </c>
      <c r="CO882" s="5" t="n">
        <v>0</v>
      </c>
      <c r="CP882" s="5" t="n">
        <v>0.999</v>
      </c>
      <c r="CQ882" s="5" t="n">
        <v>1.198</v>
      </c>
      <c r="CR882" s="5" t="n">
        <v>0</v>
      </c>
      <c r="CS882" s="5" t="n">
        <v>4.776</v>
      </c>
      <c r="CT882" s="5" t="n">
        <v>4.753</v>
      </c>
      <c r="CU882" s="5" t="n">
        <v>15.162</v>
      </c>
    </row>
    <row r="883">
      <c r="A883" s="5" t="inlineStr">
        <is>
          <t>ZWE2022</t>
        </is>
      </c>
      <c r="B883" s="5" t="inlineStr">
        <is>
          <t>ZWE</t>
        </is>
      </c>
      <c r="C883" s="5" t="inlineStr">
        <is>
          <t>ZWE</t>
        </is>
      </c>
      <c r="D883" s="5" t="inlineStr">
        <is>
          <t>Zimbabwe</t>
        </is>
      </c>
      <c r="E883" s="5" t="n">
        <v>2022</v>
      </c>
      <c r="F883" s="5" t="n">
        <v>0.145</v>
      </c>
      <c r="G883" s="5" t="n">
        <v>1.918</v>
      </c>
      <c r="H883" s="5" t="n">
        <v>0.618</v>
      </c>
      <c r="I883" s="5" t="n">
        <v>0</v>
      </c>
      <c r="J883" s="5" t="n">
        <v>1.918</v>
      </c>
      <c r="K883" s="5" t="n">
        <v>0</v>
      </c>
      <c r="L883" s="5" t="n">
        <v>1</v>
      </c>
      <c r="M883" s="5" t="n">
        <v>3.151</v>
      </c>
      <c r="N883" s="5" t="n">
        <v>1.853</v>
      </c>
      <c r="O883" s="5" t="n">
        <v>0</v>
      </c>
      <c r="P883" s="5" t="n">
        <v>3.151</v>
      </c>
      <c r="Q883" s="5" t="n">
        <v>0</v>
      </c>
      <c r="R883" s="5" t="n">
        <v>1</v>
      </c>
      <c r="S883" s="5" t="n">
        <v>5.007</v>
      </c>
      <c r="T883" s="5" t="n">
        <v>3.707</v>
      </c>
      <c r="U883" s="5" t="n">
        <v>0.054</v>
      </c>
      <c r="V883" s="5" t="n">
        <v>5.733</v>
      </c>
      <c r="W883" s="5" t="n">
        <v>0.145</v>
      </c>
      <c r="X883" s="5" t="n">
        <v>1</v>
      </c>
      <c r="Y883" s="5" t="n">
        <v>32.431</v>
      </c>
      <c r="Z883" s="5" t="n">
        <v>4.383</v>
      </c>
      <c r="AA883" s="5" t="n">
        <v>0</v>
      </c>
      <c r="AB883" s="5" t="n">
        <v>32.431</v>
      </c>
      <c r="AC883" s="5" t="n">
        <v>0</v>
      </c>
      <c r="AD883" s="5" t="n">
        <v>1</v>
      </c>
      <c r="AE883" s="5" t="n">
        <v>33.666</v>
      </c>
      <c r="AF883" s="5" t="n">
        <v>7.872</v>
      </c>
      <c r="AG883" s="5" t="n">
        <v>0</v>
      </c>
      <c r="AH883" s="5" t="n">
        <v>33.666</v>
      </c>
      <c r="AI883" s="5" t="n">
        <v>0</v>
      </c>
      <c r="AJ883" s="5" t="n">
        <v>1</v>
      </c>
      <c r="AK883" s="5" t="n">
        <v>41.074</v>
      </c>
      <c r="AL883" s="5" t="n">
        <v>21.876</v>
      </c>
      <c r="AM883" s="5" t="n">
        <v>0.441</v>
      </c>
      <c r="AN883" s="5" t="n">
        <v>47.03</v>
      </c>
      <c r="AO883" s="5" t="n">
        <v>0.145</v>
      </c>
      <c r="AP883" s="5" t="n">
        <v>1</v>
      </c>
      <c r="AQ883" s="5" t="n">
        <v>0.861</v>
      </c>
      <c r="AR883" s="5" t="n">
        <v>0.123</v>
      </c>
      <c r="AS883" s="5" t="n">
        <v>0.475</v>
      </c>
      <c r="AT883" s="5" t="n">
        <v>1.529</v>
      </c>
      <c r="AU883" s="5" t="n">
        <v>0</v>
      </c>
      <c r="AV883" s="5" t="n">
        <v>0</v>
      </c>
      <c r="AW883" s="5" t="n">
        <v>0.986</v>
      </c>
      <c r="AX883" s="5" t="n">
        <v>0.123</v>
      </c>
      <c r="AY883" s="5" t="n">
        <v>0.463</v>
      </c>
      <c r="AZ883" s="5" t="n">
        <v>1.66</v>
      </c>
      <c r="BA883" s="5" t="n">
        <v>0</v>
      </c>
      <c r="BB883" s="5" t="n">
        <v>0</v>
      </c>
      <c r="BC883" s="5" t="n">
        <v>0.598</v>
      </c>
      <c r="BD883" s="5" t="n">
        <v>0.123</v>
      </c>
      <c r="BE883" s="5" t="n">
        <v>0.006</v>
      </c>
      <c r="BF883" s="5" t="n">
        <v>0.6850000000000001</v>
      </c>
      <c r="BG883" s="5" t="n">
        <v>0.145</v>
      </c>
      <c r="BH883" s="5" t="n">
        <v>1</v>
      </c>
      <c r="BI883" s="5" t="n">
        <v>0.612</v>
      </c>
      <c r="BJ883" s="5" t="n">
        <v>0.123</v>
      </c>
      <c r="BK883" s="5" t="n">
        <v>-0.572</v>
      </c>
      <c r="BL883" s="5" t="n">
        <v>0.041</v>
      </c>
      <c r="BM883" s="5" t="n">
        <v>0</v>
      </c>
      <c r="BN883" s="5" t="n">
        <v>0</v>
      </c>
      <c r="BO883" s="5" t="n">
        <v>0</v>
      </c>
      <c r="BP883" s="5" t="n">
        <v>0</v>
      </c>
      <c r="BQ883" s="5" t="n">
        <v>0.106</v>
      </c>
      <c r="BR883" s="5" t="n">
        <v>0</v>
      </c>
      <c r="BS883" s="5" t="n">
        <v>0.667</v>
      </c>
      <c r="BT883" s="5" t="n">
        <v>0</v>
      </c>
      <c r="BU883" s="5" t="n">
        <v>0</v>
      </c>
      <c r="BV883" s="5" t="n">
        <v>0.106</v>
      </c>
      <c r="BW883" s="5" t="n">
        <v>0.145</v>
      </c>
      <c r="BX883" s="5" t="n">
        <v>0.667</v>
      </c>
      <c r="BY883" s="5" t="n">
        <v>12.729</v>
      </c>
      <c r="BZ883" s="5" t="n">
        <v>0</v>
      </c>
      <c r="CA883" s="5" t="n">
        <v>12.729</v>
      </c>
      <c r="CB883" s="5" t="n">
        <v>0</v>
      </c>
      <c r="CC883" s="5" t="n">
        <v>97.90000000000001</v>
      </c>
      <c r="CD883" s="5" t="n">
        <v>7.95</v>
      </c>
      <c r="CE883" s="5" t="n">
        <v>1.051</v>
      </c>
      <c r="CF883" s="5" t="n">
        <v>112.095</v>
      </c>
      <c r="CG883" s="5" t="n">
        <v>0.145</v>
      </c>
      <c r="CH883" s="5" t="n">
        <v>1</v>
      </c>
      <c r="CI883" s="5" t="n">
        <v>0</v>
      </c>
      <c r="CJ883" s="5" t="n">
        <v>0</v>
      </c>
      <c r="CK883" s="5" t="n">
        <v>0</v>
      </c>
      <c r="CL883" s="5" t="n">
        <v>0</v>
      </c>
      <c r="CM883" s="5" t="n">
        <v>0</v>
      </c>
      <c r="CN883" s="5" t="n">
        <v>0</v>
      </c>
      <c r="CO883" s="5" t="n">
        <v>0</v>
      </c>
      <c r="CP883" s="5" t="n">
        <v>0.999</v>
      </c>
      <c r="CQ883" s="5" t="n">
        <v>1.294</v>
      </c>
      <c r="CR883" s="5" t="n">
        <v>0</v>
      </c>
      <c r="CS883" s="5" t="n">
        <v>5.158</v>
      </c>
      <c r="CT883" s="5" t="n">
        <v>10.485</v>
      </c>
      <c r="CU883" s="5" t="n">
        <v>31.326</v>
      </c>
    </row>
    <row r="884">
      <c r="A884" s="5" t="inlineStr">
        <is>
          <t>ZWE2023</t>
        </is>
      </c>
      <c r="B884" s="5" t="inlineStr">
        <is>
          <t>ZWE</t>
        </is>
      </c>
      <c r="C884" s="5" t="inlineStr">
        <is>
          <t>ZWE</t>
        </is>
      </c>
      <c r="D884" s="5" t="inlineStr">
        <is>
          <t>Zimbabwe</t>
        </is>
      </c>
      <c r="E884" s="5" t="n">
        <v>2023</v>
      </c>
      <c r="F884" s="5" t="n">
        <v>0.145</v>
      </c>
      <c r="G884" s="5" t="n">
        <v>1.992</v>
      </c>
      <c r="H884" s="5" t="n">
        <v>0.643</v>
      </c>
      <c r="I884" s="5" t="n">
        <v>0</v>
      </c>
      <c r="J884" s="5" t="n">
        <v>1.992</v>
      </c>
      <c r="K884" s="5" t="n">
        <v>0</v>
      </c>
      <c r="L884" s="5" t="n">
        <v>1</v>
      </c>
      <c r="M884" s="5" t="n">
        <v>3.278</v>
      </c>
      <c r="N884" s="5" t="n">
        <v>1.929</v>
      </c>
      <c r="O884" s="5" t="n">
        <v>0</v>
      </c>
      <c r="P884" s="5" t="n">
        <v>3.278</v>
      </c>
      <c r="Q884" s="5" t="n">
        <v>0</v>
      </c>
      <c r="R884" s="5" t="n">
        <v>1</v>
      </c>
      <c r="S884" s="5" t="n">
        <v>5.208</v>
      </c>
      <c r="T884" s="5" t="n">
        <v>3.859</v>
      </c>
      <c r="U884" s="5" t="n">
        <v>0.08400000000000001</v>
      </c>
      <c r="V884" s="5" t="n">
        <v>5.963</v>
      </c>
      <c r="W884" s="5" t="n">
        <v>0.145</v>
      </c>
      <c r="X884" s="5" t="n">
        <v>1</v>
      </c>
      <c r="Y884" s="5" t="n">
        <v>12.868</v>
      </c>
      <c r="Z884" s="5" t="n">
        <v>1.739</v>
      </c>
      <c r="AA884" s="5" t="n">
        <v>0</v>
      </c>
      <c r="AB884" s="5" t="n">
        <v>12.868</v>
      </c>
      <c r="AC884" s="5" t="n">
        <v>0</v>
      </c>
      <c r="AD884" s="5" t="n">
        <v>1</v>
      </c>
      <c r="AE884" s="5" t="n">
        <v>14.153</v>
      </c>
      <c r="AF884" s="5" t="n">
        <v>3.309</v>
      </c>
      <c r="AG884" s="5" t="n">
        <v>0</v>
      </c>
      <c r="AH884" s="5" t="n">
        <v>14.153</v>
      </c>
      <c r="AI884" s="5" t="n">
        <v>0</v>
      </c>
      <c r="AJ884" s="5" t="n">
        <v>1</v>
      </c>
      <c r="AK884" s="5" t="n">
        <v>21.867</v>
      </c>
      <c r="AL884" s="5" t="n">
        <v>11.646</v>
      </c>
      <c r="AM884" s="5" t="n">
        <v>0.351</v>
      </c>
      <c r="AN884" s="5" t="n">
        <v>25.038</v>
      </c>
      <c r="AO884" s="5" t="n">
        <v>0.145</v>
      </c>
      <c r="AP884" s="5" t="n">
        <v>1</v>
      </c>
      <c r="AQ884" s="5" t="n">
        <v>0.76</v>
      </c>
      <c r="AR884" s="5" t="n">
        <v>0.129</v>
      </c>
      <c r="AS884" s="5" t="n">
        <v>-0.383</v>
      </c>
      <c r="AT884" s="5" t="n">
        <v>0.432</v>
      </c>
      <c r="AU884" s="5" t="n">
        <v>0</v>
      </c>
      <c r="AV884" s="5" t="n">
        <v>0</v>
      </c>
      <c r="AW884" s="5" t="n">
        <v>0.8110000000000001</v>
      </c>
      <c r="AX884" s="5" t="n">
        <v>0.129</v>
      </c>
      <c r="AY884" s="5" t="n">
        <v>-0.417</v>
      </c>
      <c r="AZ884" s="5" t="n">
        <v>0.451</v>
      </c>
      <c r="BA884" s="5" t="n">
        <v>0</v>
      </c>
      <c r="BB884" s="5" t="n">
        <v>0</v>
      </c>
      <c r="BC884" s="5" t="n">
        <v>0.535</v>
      </c>
      <c r="BD884" s="5" t="n">
        <v>0.129</v>
      </c>
      <c r="BE884" s="5" t="n">
        <v>0.008999999999999999</v>
      </c>
      <c r="BF884" s="5" t="n">
        <v>0.613</v>
      </c>
      <c r="BG884" s="5" t="n">
        <v>0.145</v>
      </c>
      <c r="BH884" s="5" t="n">
        <v>1</v>
      </c>
      <c r="BI884" s="5" t="n">
        <v>0.579</v>
      </c>
      <c r="BJ884" s="5" t="n">
        <v>0.129</v>
      </c>
      <c r="BK884" s="5" t="n">
        <v>-0.569</v>
      </c>
      <c r="BL884" s="5" t="n">
        <v>0.01</v>
      </c>
      <c r="BM884" s="5" t="n">
        <v>0</v>
      </c>
      <c r="BN884" s="5" t="n">
        <v>0</v>
      </c>
      <c r="BO884" s="5" t="n">
        <v>0</v>
      </c>
      <c r="BP884" s="5" t="n">
        <v>0</v>
      </c>
      <c r="BQ884" s="5" t="n">
        <v>0.106</v>
      </c>
      <c r="BR884" s="5" t="n">
        <v>0</v>
      </c>
      <c r="BS884" s="5" t="n">
        <v>0.667</v>
      </c>
      <c r="BT884" s="5" t="n">
        <v>0</v>
      </c>
      <c r="BU884" s="5" t="n">
        <v>0</v>
      </c>
      <c r="BV884" s="5" t="n">
        <v>0.106</v>
      </c>
      <c r="BW884" s="5" t="n">
        <v>0.145</v>
      </c>
      <c r="BX884" s="5" t="n">
        <v>0.667</v>
      </c>
      <c r="BY884" s="5" t="n">
        <v>13.254</v>
      </c>
      <c r="BZ884" s="5" t="n">
        <v>0</v>
      </c>
      <c r="CA884" s="5" t="n">
        <v>13.254</v>
      </c>
      <c r="CB884" s="5" t="n">
        <v>0</v>
      </c>
      <c r="CC884" s="5" t="n">
        <v>83.248</v>
      </c>
      <c r="CD884" s="5" t="n">
        <v>7.95</v>
      </c>
      <c r="CE884" s="5" t="n">
        <v>1.336</v>
      </c>
      <c r="CF884" s="5" t="n">
        <v>95.319</v>
      </c>
      <c r="CG884" s="5" t="n">
        <v>0.145</v>
      </c>
      <c r="CH884" s="5" t="n">
        <v>1</v>
      </c>
      <c r="CI884" s="5" t="n">
        <v>0</v>
      </c>
      <c r="CJ884" s="5" t="n">
        <v>0</v>
      </c>
      <c r="CK884" s="5" t="n">
        <v>0</v>
      </c>
      <c r="CL884" s="5" t="n">
        <v>0</v>
      </c>
      <c r="CM884" s="5" t="n">
        <v>0</v>
      </c>
      <c r="CN884" s="5" t="n">
        <v>0</v>
      </c>
      <c r="CO884" s="5" t="n">
        <v>0</v>
      </c>
      <c r="CP884" s="5" t="n">
        <v>1</v>
      </c>
      <c r="CQ884" s="5" t="n">
        <v>1.348</v>
      </c>
      <c r="CR884" s="5" t="n">
        <v>0</v>
      </c>
      <c r="CS884" s="5" t="n">
        <v>5.37</v>
      </c>
      <c r="CT884" s="5" t="n">
        <v>4.861</v>
      </c>
      <c r="CU884" s="5" t="n">
        <v>11.622</v>
      </c>
    </row>
    <row r="885">
      <c r="A885" s="5" t="inlineStr">
        <is>
          <t>ZWE2024</t>
        </is>
      </c>
      <c r="B885" s="5" t="inlineStr">
        <is>
          <t>ZWE</t>
        </is>
      </c>
      <c r="C885" s="5" t="inlineStr">
        <is>
          <t>ZWE</t>
        </is>
      </c>
      <c r="D885" s="5" t="inlineStr">
        <is>
          <t>Zimbabwe</t>
        </is>
      </c>
      <c r="E885" s="5" t="n">
        <v>2024</v>
      </c>
      <c r="F885" s="5" t="n">
        <v>0.145</v>
      </c>
      <c r="G885" s="5" t="n">
        <v>2.051</v>
      </c>
      <c r="H885" s="5" t="n">
        <v>0.662</v>
      </c>
      <c r="I885" s="5" t="n">
        <v>0</v>
      </c>
      <c r="J885" s="5" t="n">
        <v>2.051</v>
      </c>
      <c r="K885" s="5" t="n">
        <v>0</v>
      </c>
      <c r="L885" s="5" t="n">
        <v>1</v>
      </c>
      <c r="M885" s="5" t="n">
        <v>3.374</v>
      </c>
      <c r="N885" s="5" t="n">
        <v>1.986</v>
      </c>
      <c r="O885" s="5" t="n">
        <v>0</v>
      </c>
      <c r="P885" s="5" t="n">
        <v>3.374</v>
      </c>
      <c r="Q885" s="5" t="n">
        <v>0</v>
      </c>
      <c r="R885" s="5" t="n">
        <v>1</v>
      </c>
      <c r="S885" s="5" t="n">
        <v>5.361</v>
      </c>
      <c r="T885" s="5" t="n">
        <v>3.973</v>
      </c>
      <c r="U885" s="5" t="n">
        <v>0.106</v>
      </c>
      <c r="V885" s="5" t="n">
        <v>6.139</v>
      </c>
      <c r="W885" s="5" t="n">
        <v>0.145</v>
      </c>
      <c r="X885" s="5" t="n">
        <v>1</v>
      </c>
      <c r="Y885" s="5" t="n">
        <v>11.458</v>
      </c>
      <c r="Z885" s="5" t="n">
        <v>1.549</v>
      </c>
      <c r="AA885" s="5" t="n">
        <v>0</v>
      </c>
      <c r="AB885" s="5" t="n">
        <v>11.458</v>
      </c>
      <c r="AC885" s="5" t="n">
        <v>0</v>
      </c>
      <c r="AD885" s="5" t="n">
        <v>1</v>
      </c>
      <c r="AE885" s="5" t="n">
        <v>12.782</v>
      </c>
      <c r="AF885" s="5" t="n">
        <v>2.989</v>
      </c>
      <c r="AG885" s="5" t="n">
        <v>0</v>
      </c>
      <c r="AH885" s="5" t="n">
        <v>12.782</v>
      </c>
      <c r="AI885" s="5" t="n">
        <v>0</v>
      </c>
      <c r="AJ885" s="5" t="n">
        <v>1</v>
      </c>
      <c r="AK885" s="5" t="n">
        <v>20.724</v>
      </c>
      <c r="AL885" s="5" t="n">
        <v>11.037</v>
      </c>
      <c r="AM885" s="5" t="n">
        <v>0.409</v>
      </c>
      <c r="AN885" s="5" t="n">
        <v>23.728</v>
      </c>
      <c r="AO885" s="5" t="n">
        <v>0.145</v>
      </c>
      <c r="AP885" s="5" t="n">
        <v>1</v>
      </c>
      <c r="AQ885" s="5" t="n">
        <v>0.724</v>
      </c>
      <c r="AR885" s="5" t="n">
        <v>0.132</v>
      </c>
      <c r="AS885" s="5" t="n">
        <v>-0.301</v>
      </c>
      <c r="AT885" s="5" t="n">
        <v>0.485</v>
      </c>
      <c r="AU885" s="5" t="n">
        <v>0</v>
      </c>
      <c r="AV885" s="5" t="n">
        <v>0</v>
      </c>
      <c r="AW885" s="5" t="n">
        <v>0.75</v>
      </c>
      <c r="AX885" s="5" t="n">
        <v>0.132</v>
      </c>
      <c r="AY885" s="5" t="n">
        <v>-0.318</v>
      </c>
      <c r="AZ885" s="5" t="n">
        <v>0.495</v>
      </c>
      <c r="BA885" s="5" t="n">
        <v>0</v>
      </c>
      <c r="BB885" s="5" t="n">
        <v>0</v>
      </c>
      <c r="BC885" s="5" t="n">
        <v>0.513</v>
      </c>
      <c r="BD885" s="5" t="n">
        <v>0.132</v>
      </c>
      <c r="BE885" s="5" t="n">
        <v>0.01</v>
      </c>
      <c r="BF885" s="5" t="n">
        <v>0.587</v>
      </c>
      <c r="BG885" s="5" t="n">
        <v>0.145</v>
      </c>
      <c r="BH885" s="5" t="n">
        <v>1</v>
      </c>
      <c r="BI885" s="5" t="n">
        <v>0.591</v>
      </c>
      <c r="BJ885" s="5" t="n">
        <v>0.132</v>
      </c>
      <c r="BK885" s="5" t="n">
        <v>-0.581</v>
      </c>
      <c r="BL885" s="5" t="n">
        <v>0.01</v>
      </c>
      <c r="BM885" s="5" t="n">
        <v>0</v>
      </c>
      <c r="BN885" s="5" t="n">
        <v>0</v>
      </c>
      <c r="BO885" s="5" t="n">
        <v>0</v>
      </c>
      <c r="BP885" s="5" t="n">
        <v>0</v>
      </c>
      <c r="BQ885" s="5" t="n">
        <v>0.109</v>
      </c>
      <c r="BR885" s="5" t="n">
        <v>0</v>
      </c>
      <c r="BS885" s="5" t="n">
        <v>0.667</v>
      </c>
      <c r="BT885" s="5" t="n">
        <v>0</v>
      </c>
      <c r="BU885" s="5" t="n">
        <v>0</v>
      </c>
      <c r="BV885" s="5" t="n">
        <v>0.078</v>
      </c>
      <c r="BW885" s="5" t="n">
        <v>0.145</v>
      </c>
      <c r="BX885" s="5" t="n">
        <v>0.667</v>
      </c>
      <c r="BY885" s="5" t="n">
        <v>13.646</v>
      </c>
      <c r="BZ885" s="5" t="n">
        <v>0</v>
      </c>
      <c r="CA885" s="5" t="n">
        <v>13.646</v>
      </c>
      <c r="CB885" s="5" t="n">
        <v>0</v>
      </c>
      <c r="CC885" s="5" t="n">
        <v>82.58799999999999</v>
      </c>
      <c r="CD885" s="5" t="n">
        <v>7.95</v>
      </c>
      <c r="CE885" s="5" t="n">
        <v>1.631</v>
      </c>
      <c r="CF885" s="5" t="n">
        <v>94.563</v>
      </c>
      <c r="CG885" s="5" t="n">
        <v>0.145</v>
      </c>
      <c r="CH885" s="5" t="n">
        <v>1</v>
      </c>
      <c r="CI885" s="5" t="n">
        <v>0</v>
      </c>
      <c r="CJ885" s="5" t="n">
        <v>0</v>
      </c>
      <c r="CK885" s="5" t="n">
        <v>0</v>
      </c>
      <c r="CL885" s="5" t="n">
        <v>0</v>
      </c>
      <c r="CM885" s="5" t="n">
        <v>0</v>
      </c>
      <c r="CN885" s="5" t="n">
        <v>0</v>
      </c>
      <c r="CO885" s="5" t="n">
        <v>0</v>
      </c>
      <c r="CP885" s="5" t="n">
        <v>1</v>
      </c>
      <c r="CQ885" s="5" t="n">
        <v>1.387</v>
      </c>
      <c r="CR885" s="5" t="n">
        <v>0</v>
      </c>
      <c r="CS885" s="5" t="n">
        <v>5.529</v>
      </c>
      <c r="CT885" s="5" t="n">
        <v>4.251</v>
      </c>
      <c r="CU885" s="5"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633-695 (built from legacy Prices_int; IMF-WB* = average of IMF and WB; global gas = average of LNG, North America, Europe)</t>
        </is>
      </c>
    </row>
    <row r="2">
      <c r="A2" s="1" t="inlineStr">
        <is>
          <t>International energy prices by source, nominal USD (key = source|commodity)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0" t="inlineStr">
        <is>
          <t>key</t>
        </is>
      </c>
      <c r="B3" s="10" t="inlineStr">
        <is>
          <t>source</t>
        </is>
      </c>
      <c r="C3" s="10" t="inlineStr">
        <is>
          <t>commodity</t>
        </is>
      </c>
      <c r="D3" s="10" t="inlineStr">
        <is>
          <t>label</t>
        </is>
      </c>
      <c r="E3" s="10" t="inlineStr">
        <is>
          <t>unit</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c r="AE3" s="10" t="inlineStr">
        <is>
          <t>source_row</t>
        </is>
      </c>
    </row>
    <row r="4">
      <c r="A4" s="5" t="inlineStr">
        <is>
          <t>IMF|oil</t>
        </is>
      </c>
      <c r="B4" s="5" t="inlineStr">
        <is>
          <t>IMF</t>
        </is>
      </c>
      <c r="C4" s="5" t="inlineStr">
        <is>
          <t>oil</t>
        </is>
      </c>
      <c r="D4" s="5" t="inlineStr">
        <is>
          <t>Crude Oil</t>
        </is>
      </c>
      <c r="E4" s="5" t="inlineStr">
        <is>
          <t>$/bbl nom</t>
        </is>
      </c>
      <c r="F4" s="5" t="n">
        <v>70.83150000000001</v>
      </c>
      <c r="G4" s="5" t="n">
        <v>98.99632800000001</v>
      </c>
      <c r="H4" s="5" t="n">
        <v>82.321243</v>
      </c>
      <c r="I4" s="5" t="n">
        <v>79.911739</v>
      </c>
      <c r="J4" s="5" t="n">
        <v>68.324907</v>
      </c>
      <c r="K4" s="5" t="n">
        <v>80.18651199999999</v>
      </c>
      <c r="L4" s="5" t="n">
        <v>71.451835</v>
      </c>
      <c r="M4" s="5" t="n">
        <v>69.689763</v>
      </c>
      <c r="N4" s="5" t="n">
        <v>69.423202</v>
      </c>
      <c r="O4" s="5" t="n">
        <v>69.35791399999999</v>
      </c>
      <c r="P4" s="5" t="n">
        <v>69.12690600000001</v>
      </c>
      <c r="Q4" s="5" t="n">
        <v>70.3527253503064</v>
      </c>
      <c r="R4" s="5" t="n">
        <v>71.5785447006128</v>
      </c>
      <c r="S4" s="5" t="n">
        <v>72.80436405091918</v>
      </c>
      <c r="T4" s="5" t="n">
        <v>74.03018340122557</v>
      </c>
      <c r="U4" s="5" t="n">
        <v>75.25600275153197</v>
      </c>
      <c r="V4" s="5" t="n">
        <v>76.48182210183836</v>
      </c>
      <c r="W4" s="5" t="n">
        <v>77.70764145214476</v>
      </c>
      <c r="X4" s="5" t="n">
        <v>78.93346080245114</v>
      </c>
      <c r="Y4" s="5" t="n">
        <v>80.15928015275755</v>
      </c>
      <c r="Z4" s="5" t="n">
        <v>81.38509950306393</v>
      </c>
      <c r="AA4" s="5" t="n"/>
      <c r="AB4" s="5" t="n"/>
      <c r="AC4" s="5" t="n"/>
      <c r="AD4" s="5" t="n"/>
      <c r="AE4" s="5" t="inlineStr">
        <is>
          <t>legacy Mitigation row 634</t>
        </is>
      </c>
    </row>
    <row r="5">
      <c r="A5" s="5" t="inlineStr">
        <is>
          <t>IMF|coa</t>
        </is>
      </c>
      <c r="B5" s="5" t="inlineStr">
        <is>
          <t>IMF</t>
        </is>
      </c>
      <c r="C5" s="5" t="inlineStr">
        <is>
          <t>coa</t>
        </is>
      </c>
      <c r="D5" s="5" t="inlineStr">
        <is>
          <t>Coal</t>
        </is>
      </c>
      <c r="E5" s="5" t="inlineStr">
        <is>
          <t>$/ton nom</t>
        </is>
      </c>
      <c r="F5" s="5" t="n">
        <v>143.984744</v>
      </c>
      <c r="G5" s="5" t="n">
        <v>384.169733</v>
      </c>
      <c r="H5" s="5" t="n">
        <v>188.152584</v>
      </c>
      <c r="I5" s="5" t="n">
        <v>143.551382</v>
      </c>
      <c r="J5" s="5" t="n">
        <v>112.437589</v>
      </c>
      <c r="K5" s="5" t="n">
        <v>135.601486</v>
      </c>
      <c r="L5" s="5" t="n">
        <v>143.176523</v>
      </c>
      <c r="M5" s="5" t="n">
        <v>143.310932</v>
      </c>
      <c r="N5" s="5" t="n">
        <v>143.44086</v>
      </c>
      <c r="O5" s="5" t="n">
        <v>143.44086</v>
      </c>
      <c r="P5" s="5" t="n">
        <v>143.44086</v>
      </c>
      <c r="Q5" s="5" t="n">
        <v>145.9844800169669</v>
      </c>
      <c r="R5" s="5" t="n">
        <v>148.5281000339338</v>
      </c>
      <c r="S5" s="5" t="n">
        <v>151.0717200509007</v>
      </c>
      <c r="T5" s="5" t="n">
        <v>153.6153400678676</v>
      </c>
      <c r="U5" s="5" t="n">
        <v>156.1589600848345</v>
      </c>
      <c r="V5" s="5" t="n">
        <v>158.7025801018015</v>
      </c>
      <c r="W5" s="5" t="n">
        <v>161.2462001187684</v>
      </c>
      <c r="X5" s="5" t="n">
        <v>163.7898201357353</v>
      </c>
      <c r="Y5" s="5" t="n">
        <v>166.3334401527022</v>
      </c>
      <c r="Z5" s="5" t="n">
        <v>168.8770601696691</v>
      </c>
      <c r="AA5" s="5" t="n"/>
      <c r="AB5" s="5" t="n"/>
      <c r="AC5" s="5" t="n"/>
      <c r="AD5" s="5" t="n"/>
      <c r="AE5" s="5" t="inlineStr">
        <is>
          <t>legacy Mitigation row 635</t>
        </is>
      </c>
    </row>
    <row r="6">
      <c r="A6" s="5" t="inlineStr">
        <is>
          <t>IMF|nga.lng</t>
        </is>
      </c>
      <c r="B6" s="5" t="inlineStr">
        <is>
          <t>IMF</t>
        </is>
      </c>
      <c r="C6" s="5" t="inlineStr">
        <is>
          <t>nga.lng</t>
        </is>
      </c>
      <c r="D6" s="5" t="inlineStr">
        <is>
          <t>Natural Gas - LNG</t>
        </is>
      </c>
      <c r="E6" s="5" t="inlineStr">
        <is>
          <t>$/MMBtu nom</t>
        </is>
      </c>
      <c r="F6" s="5" t="n">
        <v>18.600467</v>
      </c>
      <c r="G6" s="5" t="n">
        <v>33.297022</v>
      </c>
      <c r="H6" s="5" t="n">
        <v>13.463505</v>
      </c>
      <c r="I6" s="5" t="n">
        <v>11.708527</v>
      </c>
      <c r="J6" s="5" t="n">
        <v>12.08775</v>
      </c>
      <c r="K6" s="5" t="n">
        <v>14.950167</v>
      </c>
      <c r="L6" s="5" t="n">
        <v>12.495417</v>
      </c>
      <c r="M6" s="5" t="n">
        <v>9.391249999999999</v>
      </c>
      <c r="N6" s="5" t="n">
        <v>8.461667</v>
      </c>
      <c r="O6" s="5" t="n">
        <v>8.331666999999999</v>
      </c>
      <c r="P6" s="5" t="n">
        <v>8.195918000000001</v>
      </c>
      <c r="Q6" s="5" t="n">
        <v>8.341255256638169</v>
      </c>
      <c r="R6" s="5" t="n">
        <v>8.486592513276337</v>
      </c>
      <c r="S6" s="5" t="n">
        <v>8.631929769914503</v>
      </c>
      <c r="T6" s="5" t="n">
        <v>8.77726702655267</v>
      </c>
      <c r="U6" s="5" t="n">
        <v>8.922604283190838</v>
      </c>
      <c r="V6" s="5" t="n">
        <v>9.067941539829006</v>
      </c>
      <c r="W6" s="5" t="n">
        <v>9.213278796467174</v>
      </c>
      <c r="X6" s="5" t="n">
        <v>9.35861605310534</v>
      </c>
      <c r="Y6" s="5" t="n">
        <v>9.50395330974351</v>
      </c>
      <c r="Z6" s="5" t="n">
        <v>9.649290566381675</v>
      </c>
      <c r="AA6" s="5" t="n"/>
      <c r="AB6" s="5" t="n"/>
      <c r="AC6" s="5" t="n"/>
      <c r="AD6" s="5" t="n"/>
      <c r="AE6" s="5" t="inlineStr">
        <is>
          <t>legacy Mitigation row 636</t>
        </is>
      </c>
    </row>
    <row r="7">
      <c r="A7" s="5" t="inlineStr">
        <is>
          <t>IMF|nga.nam</t>
        </is>
      </c>
      <c r="B7" s="5" t="inlineStr">
        <is>
          <t>IMF</t>
        </is>
      </c>
      <c r="C7" s="5" t="inlineStr">
        <is>
          <t>nga.nam</t>
        </is>
      </c>
      <c r="D7" s="5" t="inlineStr">
        <is>
          <t>Natural Gas - North Am</t>
        </is>
      </c>
      <c r="E7" s="5" t="inlineStr">
        <is>
          <t>$/MMBtu nom</t>
        </is>
      </c>
      <c r="F7" s="5" t="n">
        <v>3.716119</v>
      </c>
      <c r="G7" s="5" t="n">
        <v>6.516296</v>
      </c>
      <c r="H7" s="5" t="n">
        <v>2.671452</v>
      </c>
      <c r="I7" s="5" t="n">
        <v>2.417967</v>
      </c>
      <c r="J7" s="5" t="n">
        <v>3.63474</v>
      </c>
      <c r="K7" s="5" t="n">
        <v>3.525087</v>
      </c>
      <c r="L7" s="5" t="n">
        <v>3.766</v>
      </c>
      <c r="M7" s="5" t="n">
        <v>3.689333</v>
      </c>
      <c r="N7" s="5" t="n">
        <v>3.625583</v>
      </c>
      <c r="O7" s="5" t="n">
        <v>3.659</v>
      </c>
      <c r="P7" s="5" t="n">
        <v>3.667833</v>
      </c>
      <c r="Q7" s="5" t="n">
        <v>3.732874254198363</v>
      </c>
      <c r="R7" s="5" t="n">
        <v>3.797915508396727</v>
      </c>
      <c r="S7" s="5" t="n">
        <v>3.862956762595089</v>
      </c>
      <c r="T7" s="5" t="n">
        <v>3.927998016793453</v>
      </c>
      <c r="U7" s="5" t="n">
        <v>3.993039270991816</v>
      </c>
      <c r="V7" s="5" t="n">
        <v>4.058080525190179</v>
      </c>
      <c r="W7" s="5" t="n">
        <v>4.123121779388542</v>
      </c>
      <c r="X7" s="5" t="n">
        <v>4.188163033586905</v>
      </c>
      <c r="Y7" s="5" t="n">
        <v>4.253204287785269</v>
      </c>
      <c r="Z7" s="5" t="n">
        <v>4.318245541983631</v>
      </c>
      <c r="AA7" s="5" t="n"/>
      <c r="AB7" s="5" t="n"/>
      <c r="AC7" s="5" t="n"/>
      <c r="AD7" s="5" t="n"/>
      <c r="AE7" s="5" t="inlineStr">
        <is>
          <t>legacy Mitigation row 637</t>
        </is>
      </c>
    </row>
    <row r="8">
      <c r="A8" s="5" t="inlineStr">
        <is>
          <t>IMF|nga.eur</t>
        </is>
      </c>
      <c r="B8" s="5" t="inlineStr">
        <is>
          <t>IMF</t>
        </is>
      </c>
      <c r="C8" s="5" t="inlineStr">
        <is>
          <t>nga.eur</t>
        </is>
      </c>
      <c r="D8" s="5" t="inlineStr">
        <is>
          <t>Natural Gas - Europe</t>
        </is>
      </c>
      <c r="E8" s="5" t="inlineStr">
        <is>
          <t>$/MMBtu nom</t>
        </is>
      </c>
      <c r="F8" s="5" t="n">
        <v>15.907363</v>
      </c>
      <c r="G8" s="5" t="n">
        <v>37.519835</v>
      </c>
      <c r="H8" s="5" t="n">
        <v>12.883181</v>
      </c>
      <c r="I8" s="5" t="n">
        <v>10.891141</v>
      </c>
      <c r="J8" s="5" t="n">
        <v>11.912392</v>
      </c>
      <c r="K8" s="5" t="n">
        <v>14.612111</v>
      </c>
      <c r="L8" s="5" t="n">
        <v>11.87946</v>
      </c>
      <c r="M8" s="5" t="n">
        <v>8.739246</v>
      </c>
      <c r="N8" s="5" t="n">
        <v>7.661423</v>
      </c>
      <c r="O8" s="5" t="n">
        <v>7.410439</v>
      </c>
      <c r="P8" s="5" t="n">
        <v>7.477729</v>
      </c>
      <c r="Q8" s="5" t="n">
        <v>7.610330694983243</v>
      </c>
      <c r="R8" s="5" t="n">
        <v>7.742932389966485</v>
      </c>
      <c r="S8" s="5" t="n">
        <v>7.875534084949727</v>
      </c>
      <c r="T8" s="5" t="n">
        <v>8.008135779932969</v>
      </c>
      <c r="U8" s="5" t="n">
        <v>8.140737474916211</v>
      </c>
      <c r="V8" s="5" t="n">
        <v>8.273339169899453</v>
      </c>
      <c r="W8" s="5" t="n">
        <v>8.405940864882696</v>
      </c>
      <c r="X8" s="5" t="n">
        <v>8.538542559865938</v>
      </c>
      <c r="Y8" s="5" t="n">
        <v>8.671144254849182</v>
      </c>
      <c r="Z8" s="5" t="n">
        <v>8.803745949832422</v>
      </c>
      <c r="AA8" s="5" t="n"/>
      <c r="AB8" s="5" t="n"/>
      <c r="AC8" s="5" t="n"/>
      <c r="AD8" s="5" t="n"/>
      <c r="AE8" s="5" t="inlineStr">
        <is>
          <t>legacy Mitigation row 638</t>
        </is>
      </c>
    </row>
    <row r="9">
      <c r="A9" s="5" t="inlineStr">
        <is>
          <t>IMF|nga.glo</t>
        </is>
      </c>
      <c r="B9" s="5" t="inlineStr">
        <is>
          <t>IMF</t>
        </is>
      </c>
      <c r="C9" s="5" t="inlineStr">
        <is>
          <t>nga.glo</t>
        </is>
      </c>
      <c r="D9" s="5" t="inlineStr">
        <is>
          <t>Natural gas - global</t>
        </is>
      </c>
      <c r="E9" s="5" t="inlineStr">
        <is>
          <t>$/MMBtu nom</t>
        </is>
      </c>
      <c r="F9" s="5" t="n">
        <v>12.74131633333333</v>
      </c>
      <c r="G9" s="5" t="n">
        <v>25.77771766666666</v>
      </c>
      <c r="H9" s="5" t="n">
        <v>9.672712666666667</v>
      </c>
      <c r="I9" s="5" t="n">
        <v>8.339211666666666</v>
      </c>
      <c r="J9" s="5" t="n">
        <v>9.211627333333334</v>
      </c>
      <c r="K9" s="5" t="n">
        <v>11.02912166666667</v>
      </c>
      <c r="L9" s="5" t="n">
        <v>9.380292333333335</v>
      </c>
      <c r="M9" s="5" t="n">
        <v>7.273276333333333</v>
      </c>
      <c r="N9" s="5" t="n">
        <v>6.582891</v>
      </c>
      <c r="O9" s="5" t="n">
        <v>6.467035333333333</v>
      </c>
      <c r="P9" s="5" t="n">
        <v>6.44716</v>
      </c>
      <c r="Q9" s="5" t="n">
        <v>6.561486735273259</v>
      </c>
      <c r="R9" s="5" t="n">
        <v>6.675813470546516</v>
      </c>
      <c r="S9" s="5" t="n">
        <v>6.790140205819774</v>
      </c>
      <c r="T9" s="5" t="n">
        <v>6.90446694109303</v>
      </c>
      <c r="U9" s="5" t="n">
        <v>7.018793676366289</v>
      </c>
      <c r="V9" s="5" t="n">
        <v>7.133120411639545</v>
      </c>
      <c r="W9" s="5" t="n">
        <v>7.247447146912805</v>
      </c>
      <c r="X9" s="5" t="n">
        <v>7.361773882186061</v>
      </c>
      <c r="Y9" s="5" t="n">
        <v>7.47610061745932</v>
      </c>
      <c r="Z9" s="5" t="n">
        <v>7.590427352732576</v>
      </c>
      <c r="AA9" s="5" t="n"/>
      <c r="AB9" s="5" t="n"/>
      <c r="AC9" s="5" t="n"/>
      <c r="AD9" s="5" t="n"/>
      <c r="AE9" s="5" t="inlineStr">
        <is>
          <t>legacy Mitigation row 639</t>
        </is>
      </c>
    </row>
    <row r="10">
      <c r="A10" s="5" t="inlineStr">
        <is>
          <t>WB|oil</t>
        </is>
      </c>
      <c r="B10" s="5" t="inlineStr">
        <is>
          <t>WB</t>
        </is>
      </c>
      <c r="C10" s="5" t="inlineStr">
        <is>
          <t>oil</t>
        </is>
      </c>
      <c r="D10" s="5" t="inlineStr">
        <is>
          <t>Crude Oil</t>
        </is>
      </c>
      <c r="E10" s="5" t="inlineStr">
        <is>
          <t>$/bbl nom</t>
        </is>
      </c>
      <c r="F10" s="5" t="n">
        <v>70.44333333333</v>
      </c>
      <c r="G10" s="5" t="n">
        <v>99.82416666667</v>
      </c>
      <c r="H10" s="5" t="n">
        <v>82.61624999999999</v>
      </c>
      <c r="I10" s="5" t="n">
        <v>80.69866666666999</v>
      </c>
      <c r="J10" s="5" t="n">
        <v>73</v>
      </c>
      <c r="K10" s="5" t="n">
        <v>72</v>
      </c>
      <c r="L10" s="5" t="n">
        <v>73.58104967319923</v>
      </c>
      <c r="M10" s="5" t="n">
        <v>74.78880176224789</v>
      </c>
      <c r="N10" s="5" t="n">
        <v>76.11862800894365</v>
      </c>
      <c r="O10" s="5" t="n">
        <v>77.51732833063443</v>
      </c>
      <c r="P10" s="5" t="n">
        <v>78.91674983830445</v>
      </c>
      <c r="Q10" s="5" t="n">
        <v>80.31617134597445</v>
      </c>
      <c r="R10" s="5" t="n">
        <v>81.71559285364447</v>
      </c>
      <c r="S10" s="5" t="n">
        <v>83.11501436131446</v>
      </c>
      <c r="T10" s="5" t="n">
        <v>84.51443586898446</v>
      </c>
      <c r="U10" s="5" t="n">
        <v>85.91385737665446</v>
      </c>
      <c r="V10" s="5" t="n">
        <v>87.31327888432446</v>
      </c>
      <c r="W10" s="5" t="n">
        <v>88.71270039199446</v>
      </c>
      <c r="X10" s="5" t="n">
        <v>90.11212189966446</v>
      </c>
      <c r="Y10" s="5" t="n">
        <v>91.51154340733449</v>
      </c>
      <c r="Z10" s="5" t="n">
        <v>92.91096491500447</v>
      </c>
      <c r="AA10" s="5" t="n"/>
      <c r="AB10" s="5" t="n"/>
      <c r="AC10" s="5" t="n"/>
      <c r="AD10" s="5" t="n"/>
      <c r="AE10" s="5" t="inlineStr">
        <is>
          <t>legacy Mitigation row 642</t>
        </is>
      </c>
    </row>
    <row r="11">
      <c r="A11" s="5" t="inlineStr">
        <is>
          <t>WB|coa</t>
        </is>
      </c>
      <c r="B11" s="5" t="inlineStr">
        <is>
          <t>WB</t>
        </is>
      </c>
      <c r="C11" s="5" t="inlineStr">
        <is>
          <t>coa</t>
        </is>
      </c>
      <c r="D11" s="5" t="inlineStr">
        <is>
          <t>Coal</t>
        </is>
      </c>
      <c r="E11" s="5" t="inlineStr">
        <is>
          <t>$/ton nom</t>
        </is>
      </c>
      <c r="F11" s="5" t="n">
        <v>138.05</v>
      </c>
      <c r="G11" s="5" t="n">
        <v>344.89333333333</v>
      </c>
      <c r="H11" s="5" t="n">
        <v>172.77916666667</v>
      </c>
      <c r="I11" s="5" t="n">
        <v>136.14666666667</v>
      </c>
      <c r="J11" s="5" t="n">
        <v>120</v>
      </c>
      <c r="K11" s="5" t="n">
        <v>105</v>
      </c>
      <c r="L11" s="5" t="n">
        <v>107.3056974400822</v>
      </c>
      <c r="M11" s="5" t="n">
        <v>109.0670025699448</v>
      </c>
      <c r="N11" s="5" t="n">
        <v>111.0063325130428</v>
      </c>
      <c r="O11" s="5" t="n">
        <v>113.0461038155085</v>
      </c>
      <c r="P11" s="5" t="n">
        <v>115.0869268475273</v>
      </c>
      <c r="Q11" s="5" t="n">
        <v>117.1277498795461</v>
      </c>
      <c r="R11" s="5" t="n">
        <v>119.1685729115648</v>
      </c>
      <c r="S11" s="5" t="n">
        <v>121.2093959435836</v>
      </c>
      <c r="T11" s="5" t="n">
        <v>123.2502189756023</v>
      </c>
      <c r="U11" s="5" t="n">
        <v>125.2910420076211</v>
      </c>
      <c r="V11" s="5" t="n">
        <v>127.3318650396398</v>
      </c>
      <c r="W11" s="5" t="n">
        <v>129.3726880716586</v>
      </c>
      <c r="X11" s="5" t="n">
        <v>131.4135111036773</v>
      </c>
      <c r="Y11" s="5" t="n">
        <v>133.4543341356961</v>
      </c>
      <c r="Z11" s="5" t="n">
        <v>135.4951571677148</v>
      </c>
      <c r="AA11" s="5" t="n"/>
      <c r="AB11" s="5" t="n"/>
      <c r="AC11" s="5" t="n"/>
      <c r="AD11" s="5" t="n"/>
      <c r="AE11" s="5" t="inlineStr">
        <is>
          <t>legacy Mitigation row 643</t>
        </is>
      </c>
    </row>
    <row r="12">
      <c r="A12" s="5" t="inlineStr">
        <is>
          <t>WB|nga.lng</t>
        </is>
      </c>
      <c r="B12" s="5" t="inlineStr">
        <is>
          <t>WB</t>
        </is>
      </c>
      <c r="C12" s="5" t="inlineStr">
        <is>
          <t>nga.lng</t>
        </is>
      </c>
      <c r="D12" s="5" t="inlineStr">
        <is>
          <t>Natural Gas - LNG</t>
        </is>
      </c>
      <c r="E12" s="5" t="inlineStr">
        <is>
          <t>$/MMBtu nom</t>
        </is>
      </c>
      <c r="F12" s="5" t="n">
        <v>16.11587794838</v>
      </c>
      <c r="G12" s="5" t="n">
        <v>40.3401571422</v>
      </c>
      <c r="H12" s="5" t="n">
        <v>13.1134032462</v>
      </c>
      <c r="I12" s="5" t="n">
        <v>10.96230953259</v>
      </c>
      <c r="J12" s="5" t="n">
        <v>11.5</v>
      </c>
      <c r="K12" s="5" t="n">
        <v>10.5</v>
      </c>
      <c r="L12" s="5" t="n">
        <v>10.73056974400822</v>
      </c>
      <c r="M12" s="5" t="n">
        <v>10.90670025699448</v>
      </c>
      <c r="N12" s="5" t="n">
        <v>11.10063325130428</v>
      </c>
      <c r="O12" s="5" t="n">
        <v>11.30461038155086</v>
      </c>
      <c r="P12" s="5" t="n">
        <v>11.50869268475273</v>
      </c>
      <c r="Q12" s="5" t="n">
        <v>11.71277498795461</v>
      </c>
      <c r="R12" s="5" t="n">
        <v>11.91685729115648</v>
      </c>
      <c r="S12" s="5" t="n">
        <v>12.12093959435836</v>
      </c>
      <c r="T12" s="5" t="n">
        <v>12.32502189756023</v>
      </c>
      <c r="U12" s="5" t="n">
        <v>12.52910420076211</v>
      </c>
      <c r="V12" s="5" t="n">
        <v>12.73318650396399</v>
      </c>
      <c r="W12" s="5" t="n">
        <v>12.93726880716586</v>
      </c>
      <c r="X12" s="5" t="n">
        <v>13.14135111036773</v>
      </c>
      <c r="Y12" s="5" t="n">
        <v>13.34543341356961</v>
      </c>
      <c r="Z12" s="5" t="n">
        <v>13.54951571677148</v>
      </c>
      <c r="AA12" s="5" t="n"/>
      <c r="AB12" s="5" t="n"/>
      <c r="AC12" s="5" t="n"/>
      <c r="AD12" s="5" t="n"/>
      <c r="AE12" s="5" t="inlineStr">
        <is>
          <t>legacy Mitigation row 644</t>
        </is>
      </c>
    </row>
    <row r="13">
      <c r="A13" s="5" t="inlineStr">
        <is>
          <t>WB|nga.nam</t>
        </is>
      </c>
      <c r="B13" s="5" t="inlineStr">
        <is>
          <t>WB</t>
        </is>
      </c>
      <c r="C13" s="5" t="inlineStr">
        <is>
          <t>nga.nam</t>
        </is>
      </c>
      <c r="D13" s="5" t="inlineStr">
        <is>
          <t>Natural Gas - North Am</t>
        </is>
      </c>
      <c r="E13" s="5" t="inlineStr">
        <is>
          <t>$/MMBtu nom</t>
        </is>
      </c>
      <c r="F13" s="5" t="n">
        <v>3.85140833333</v>
      </c>
      <c r="G13" s="5" t="n">
        <v>6.36831666667</v>
      </c>
      <c r="H13" s="5" t="n">
        <v>2.53780833333</v>
      </c>
      <c r="I13" s="5" t="n">
        <v>2.19110833333</v>
      </c>
      <c r="J13" s="5" t="n">
        <v>3.4</v>
      </c>
      <c r="K13" s="5" t="n">
        <v>3.7</v>
      </c>
      <c r="L13" s="5" t="n">
        <v>3.781248385983849</v>
      </c>
      <c r="M13" s="5" t="n">
        <v>3.843313423893294</v>
      </c>
      <c r="N13" s="5" t="n">
        <v>3.911651717126271</v>
      </c>
      <c r="O13" s="5" t="n">
        <v>3.983529372546492</v>
      </c>
      <c r="P13" s="5" t="n">
        <v>4.055444088912869</v>
      </c>
      <c r="Q13" s="5" t="n">
        <v>4.127358805279243</v>
      </c>
      <c r="R13" s="5" t="n">
        <v>4.199273521645619</v>
      </c>
      <c r="S13" s="5" t="n">
        <v>4.271188238011994</v>
      </c>
      <c r="T13" s="5" t="n">
        <v>4.343102954378368</v>
      </c>
      <c r="U13" s="5" t="n">
        <v>4.415017670744743</v>
      </c>
      <c r="V13" s="5" t="n">
        <v>4.486932387111119</v>
      </c>
      <c r="W13" s="5" t="n">
        <v>4.558847103477494</v>
      </c>
      <c r="X13" s="5" t="n">
        <v>4.630761819843869</v>
      </c>
      <c r="Y13" s="5" t="n">
        <v>4.702676536210245</v>
      </c>
      <c r="Z13" s="5" t="n">
        <v>4.774591252576619</v>
      </c>
      <c r="AA13" s="5" t="n"/>
      <c r="AB13" s="5" t="n"/>
      <c r="AC13" s="5" t="n"/>
      <c r="AD13" s="5" t="n"/>
      <c r="AE13" s="5" t="inlineStr">
        <is>
          <t>legacy Mitigation row 645</t>
        </is>
      </c>
    </row>
    <row r="14">
      <c r="A14" s="5" t="inlineStr">
        <is>
          <t>WB|nga.eur</t>
        </is>
      </c>
      <c r="B14" s="5" t="inlineStr">
        <is>
          <t>WB</t>
        </is>
      </c>
      <c r="C14" s="5" t="inlineStr">
        <is>
          <t>nga.eur</t>
        </is>
      </c>
      <c r="D14" s="5" t="inlineStr">
        <is>
          <t>Natural Gas - Europe</t>
        </is>
      </c>
      <c r="E14" s="5" t="inlineStr">
        <is>
          <t>$/MMBtu nom</t>
        </is>
      </c>
      <c r="F14" s="5" t="n">
        <v>10.76164902384</v>
      </c>
      <c r="G14" s="5" t="n">
        <v>18.42692483862</v>
      </c>
      <c r="H14" s="5" t="n">
        <v>14.38710799668</v>
      </c>
      <c r="I14" s="5" t="n">
        <v>12.84421395663</v>
      </c>
      <c r="J14" s="5" t="n">
        <v>13.5</v>
      </c>
      <c r="K14" s="5" t="n">
        <v>12.5</v>
      </c>
      <c r="L14" s="5" t="n">
        <v>12.77448779048598</v>
      </c>
      <c r="M14" s="5" t="n">
        <v>12.98416697261248</v>
      </c>
      <c r="N14" s="5" t="n">
        <v>13.21503958488605</v>
      </c>
      <c r="O14" s="5" t="n">
        <v>13.45786950184626</v>
      </c>
      <c r="P14" s="5" t="n">
        <v>13.70082462470564</v>
      </c>
      <c r="Q14" s="5" t="n">
        <v>13.94377974756501</v>
      </c>
      <c r="R14" s="5" t="n">
        <v>14.18673487042439</v>
      </c>
      <c r="S14" s="5" t="n">
        <v>14.42968999328376</v>
      </c>
      <c r="T14" s="5" t="n">
        <v>14.67264511614314</v>
      </c>
      <c r="U14" s="5" t="n">
        <v>14.91560023900251</v>
      </c>
      <c r="V14" s="5" t="n">
        <v>15.15855536186189</v>
      </c>
      <c r="W14" s="5" t="n">
        <v>15.40151048472126</v>
      </c>
      <c r="X14" s="5" t="n">
        <v>15.64446560758064</v>
      </c>
      <c r="Y14" s="5" t="n">
        <v>15.88742073044002</v>
      </c>
      <c r="Z14" s="5" t="n">
        <v>16.13037585329939</v>
      </c>
      <c r="AA14" s="5" t="n"/>
      <c r="AB14" s="5" t="n"/>
      <c r="AC14" s="5" t="n"/>
      <c r="AD14" s="5" t="n"/>
      <c r="AE14" s="5" t="inlineStr">
        <is>
          <t>legacy Mitigation row 646</t>
        </is>
      </c>
    </row>
    <row r="15">
      <c r="A15" s="5" t="inlineStr">
        <is>
          <t>WB|nga.glo</t>
        </is>
      </c>
      <c r="B15" s="5" t="inlineStr">
        <is>
          <t>WB</t>
        </is>
      </c>
      <c r="C15" s="5" t="inlineStr">
        <is>
          <t>nga.glo</t>
        </is>
      </c>
      <c r="D15" s="5" t="inlineStr">
        <is>
          <t>Natural gas  - Global</t>
        </is>
      </c>
      <c r="E15" s="5" t="inlineStr">
        <is>
          <t>$/MMBtu nom</t>
        </is>
      </c>
      <c r="F15" s="5" t="n">
        <v>10.24297843518333</v>
      </c>
      <c r="G15" s="5" t="n">
        <v>21.71179954916333</v>
      </c>
      <c r="H15" s="5" t="n">
        <v>10.01277319207</v>
      </c>
      <c r="I15" s="5" t="n">
        <v>8.665877274183332</v>
      </c>
      <c r="J15" s="5" t="n">
        <v>9.466666666666667</v>
      </c>
      <c r="K15" s="5" t="n">
        <v>8.9</v>
      </c>
      <c r="L15" s="5" t="n">
        <v>9.095435306826017</v>
      </c>
      <c r="M15" s="5" t="n">
        <v>9.244726884500087</v>
      </c>
      <c r="N15" s="5" t="n">
        <v>9.409108184438869</v>
      </c>
      <c r="O15" s="5" t="n">
        <v>9.582003085314534</v>
      </c>
      <c r="P15" s="5" t="n">
        <v>9.754987132790413</v>
      </c>
      <c r="Q15" s="5" t="n">
        <v>9.927971180266288</v>
      </c>
      <c r="R15" s="5" t="n">
        <v>10.10095522774216</v>
      </c>
      <c r="S15" s="5" t="n">
        <v>10.27393927521804</v>
      </c>
      <c r="T15" s="5" t="n">
        <v>10.44692332269391</v>
      </c>
      <c r="U15" s="5" t="n">
        <v>10.61990737016979</v>
      </c>
      <c r="V15" s="5" t="n">
        <v>10.79289141764566</v>
      </c>
      <c r="W15" s="5" t="n">
        <v>10.96587546512154</v>
      </c>
      <c r="X15" s="5" t="n">
        <v>11.13885951259742</v>
      </c>
      <c r="Y15" s="5" t="n">
        <v>11.31184356007329</v>
      </c>
      <c r="Z15" s="5" t="n">
        <v>11.48482760754916</v>
      </c>
      <c r="AA15" s="5" t="n"/>
      <c r="AB15" s="5" t="n"/>
      <c r="AC15" s="5" t="n"/>
      <c r="AD15" s="5" t="n"/>
      <c r="AE15" s="5" t="inlineStr">
        <is>
          <t>legacy Mitigation row 647</t>
        </is>
      </c>
    </row>
    <row r="16">
      <c r="A16" s="5" t="inlineStr">
        <is>
          <t>IEA|oil</t>
        </is>
      </c>
      <c r="B16" s="5" t="inlineStr">
        <is>
          <t>IEA</t>
        </is>
      </c>
      <c r="C16" s="5" t="inlineStr">
        <is>
          <t>oil</t>
        </is>
      </c>
      <c r="D16" s="5" t="inlineStr">
        <is>
          <t>Crude Oil</t>
        </is>
      </c>
      <c r="E16" s="5" t="inlineStr">
        <is>
          <t>$/bbl nom</t>
        </is>
      </c>
      <c r="F16" s="5" t="n">
        <v>70.83150000000001</v>
      </c>
      <c r="G16" s="5" t="n">
        <v>98.99632800000001</v>
      </c>
      <c r="H16" s="5" t="n">
        <v>82.321243</v>
      </c>
      <c r="I16" s="5" t="n">
        <v>79.911739</v>
      </c>
      <c r="J16" s="5" t="n">
        <v>81.9050907294759</v>
      </c>
      <c r="K16" s="5" t="n">
        <v>83.89844245895181</v>
      </c>
      <c r="L16" s="5" t="n">
        <v>85.89179418842772</v>
      </c>
      <c r="M16" s="5" t="n">
        <v>87.88514591790363</v>
      </c>
      <c r="N16" s="5" t="n">
        <v>89.87849764737953</v>
      </c>
      <c r="O16" s="5" t="n">
        <v>91.87184937685544</v>
      </c>
      <c r="P16" s="5" t="n">
        <v>93.60026940671912</v>
      </c>
      <c r="Q16" s="5" t="n">
        <v>95.32868943658281</v>
      </c>
      <c r="R16" s="5" t="n">
        <v>97.05710946644649</v>
      </c>
      <c r="S16" s="5" t="n">
        <v>98.78552949631018</v>
      </c>
      <c r="T16" s="5" t="n">
        <v>100.5139495261739</v>
      </c>
      <c r="U16" s="5" t="n">
        <v>102.2423695560375</v>
      </c>
      <c r="V16" s="5" t="n">
        <v>103.9707895859012</v>
      </c>
      <c r="W16" s="5" t="n">
        <v>105.6992096157649</v>
      </c>
      <c r="X16" s="5" t="n">
        <v>107.4276296456286</v>
      </c>
      <c r="Y16" s="5" t="n">
        <v>109.1560496754923</v>
      </c>
      <c r="Z16" s="5" t="n"/>
      <c r="AA16" s="5" t="n"/>
      <c r="AB16" s="5" t="n"/>
      <c r="AC16" s="5" t="n"/>
      <c r="AD16" s="5" t="n"/>
      <c r="AE16" s="5" t="inlineStr">
        <is>
          <t>legacy Mitigation row 650</t>
        </is>
      </c>
    </row>
    <row r="17">
      <c r="A17" s="5" t="inlineStr">
        <is>
          <t>IEA|coa</t>
        </is>
      </c>
      <c r="B17" s="5" t="inlineStr">
        <is>
          <t>IEA</t>
        </is>
      </c>
      <c r="C17" s="5" t="inlineStr">
        <is>
          <t>coa</t>
        </is>
      </c>
      <c r="D17" s="5" t="inlineStr">
        <is>
          <t>Coal</t>
        </is>
      </c>
      <c r="E17" s="5" t="inlineStr">
        <is>
          <t>$/ton nom</t>
        </is>
      </c>
      <c r="F17" s="5" t="n">
        <v>143.984744</v>
      </c>
      <c r="G17" s="5" t="n">
        <v>384.169733</v>
      </c>
      <c r="H17" s="5" t="n">
        <v>188.152584</v>
      </c>
      <c r="I17" s="5" t="n">
        <v>143.551382</v>
      </c>
      <c r="J17" s="5" t="n">
        <v>112.437589</v>
      </c>
      <c r="K17" s="5" t="n">
        <v>135.601486</v>
      </c>
      <c r="L17" s="5" t="n">
        <v>143.176523</v>
      </c>
      <c r="M17" s="5" t="n">
        <v>143.310932</v>
      </c>
      <c r="N17" s="5" t="n">
        <v>143.44086</v>
      </c>
      <c r="O17" s="5" t="n">
        <v>143.44086</v>
      </c>
      <c r="P17" s="5" t="n">
        <v>146.0304000278308</v>
      </c>
      <c r="Q17" s="5" t="n">
        <v>148.6199400556617</v>
      </c>
      <c r="R17" s="5" t="n">
        <v>151.2094800834925</v>
      </c>
      <c r="S17" s="5" t="n">
        <v>153.7990201113233</v>
      </c>
      <c r="T17" s="5" t="n">
        <v>156.3885601391541</v>
      </c>
      <c r="U17" s="5" t="n">
        <v>158.9781001669849</v>
      </c>
      <c r="V17" s="5" t="n">
        <v>161.5676401948157</v>
      </c>
      <c r="W17" s="5" t="n">
        <v>164.1571802226466</v>
      </c>
      <c r="X17" s="5" t="n">
        <v>166.7467202504774</v>
      </c>
      <c r="Y17" s="5" t="n">
        <v>169.3362602783082</v>
      </c>
      <c r="Z17" s="5" t="n">
        <v>171.925800306139</v>
      </c>
      <c r="AA17" s="5" t="n"/>
      <c r="AB17" s="5" t="n"/>
      <c r="AC17" s="5" t="n"/>
      <c r="AD17" s="5" t="n"/>
      <c r="AE17" s="5" t="inlineStr">
        <is>
          <t>legacy Mitigation row 651</t>
        </is>
      </c>
    </row>
    <row r="18">
      <c r="A18" s="5" t="inlineStr">
        <is>
          <t>IEA|nga.lng</t>
        </is>
      </c>
      <c r="B18" s="5" t="inlineStr">
        <is>
          <t>IEA</t>
        </is>
      </c>
      <c r="C18" s="5" t="inlineStr">
        <is>
          <t>nga.lng</t>
        </is>
      </c>
      <c r="D18" s="5" t="inlineStr">
        <is>
          <t>Natural Gas - LNG</t>
        </is>
      </c>
      <c r="E18" s="5" t="inlineStr">
        <is>
          <t>$/MMBtu nom</t>
        </is>
      </c>
      <c r="F18" s="5" t="n">
        <v>15.907363</v>
      </c>
      <c r="G18" s="5" t="n">
        <v>37.519835</v>
      </c>
      <c r="H18" s="5" t="n">
        <v>12.883181</v>
      </c>
      <c r="I18" s="5" t="n">
        <v>10.891141</v>
      </c>
      <c r="J18" s="5" t="n">
        <v>10.3357968690919</v>
      </c>
      <c r="K18" s="5" t="n">
        <v>9.780452738183799</v>
      </c>
      <c r="L18" s="5" t="n">
        <v>9.225108607275699</v>
      </c>
      <c r="M18" s="5" t="n">
        <v>8.669764476367599</v>
      </c>
      <c r="N18" s="5" t="n">
        <v>8.114420345459498</v>
      </c>
      <c r="O18" s="5" t="n">
        <v>7.559076214551397</v>
      </c>
      <c r="P18" s="5" t="n">
        <v>7.880552979503713</v>
      </c>
      <c r="Q18" s="5" t="n">
        <v>8.202029744456031</v>
      </c>
      <c r="R18" s="5" t="n">
        <v>8.523506509408348</v>
      </c>
      <c r="S18" s="5" t="n">
        <v>8.844983274360665</v>
      </c>
      <c r="T18" s="5" t="n">
        <v>9.16646003931298</v>
      </c>
      <c r="U18" s="5" t="n">
        <v>9.487936804265297</v>
      </c>
      <c r="V18" s="5" t="n">
        <v>9.809413569217615</v>
      </c>
      <c r="W18" s="5" t="n">
        <v>10.13089033416993</v>
      </c>
      <c r="X18" s="5" t="n">
        <v>10.45236709912225</v>
      </c>
      <c r="Y18" s="5" t="n">
        <v>10.77384386407456</v>
      </c>
      <c r="Z18" s="5" t="n"/>
      <c r="AA18" s="5" t="n"/>
      <c r="AB18" s="5" t="n"/>
      <c r="AC18" s="5" t="n"/>
      <c r="AD18" s="5" t="n"/>
      <c r="AE18" s="5" t="inlineStr">
        <is>
          <t>legacy Mitigation row 652</t>
        </is>
      </c>
    </row>
    <row r="19">
      <c r="A19" s="5" t="inlineStr">
        <is>
          <t>IEA|nga.nam</t>
        </is>
      </c>
      <c r="B19" s="5" t="inlineStr">
        <is>
          <t>IEA</t>
        </is>
      </c>
      <c r="C19" s="5" t="inlineStr">
        <is>
          <t>nga.nam</t>
        </is>
      </c>
      <c r="D19" s="5" t="inlineStr">
        <is>
          <t>Natural Gas - North Am</t>
        </is>
      </c>
      <c r="E19" s="5" t="inlineStr">
        <is>
          <t>$/MMBtu nom</t>
        </is>
      </c>
      <c r="F19" s="5" t="n">
        <v>3.716119</v>
      </c>
      <c r="G19" s="5" t="n">
        <v>6.516296</v>
      </c>
      <c r="H19" s="5" t="n">
        <v>2.671452</v>
      </c>
      <c r="I19" s="5" t="n">
        <v>2.417967</v>
      </c>
      <c r="J19" s="5" t="n">
        <v>2.77088012145514</v>
      </c>
      <c r="K19" s="5" t="n">
        <v>3.123793242910279</v>
      </c>
      <c r="L19" s="5" t="n">
        <v>3.476706364365419</v>
      </c>
      <c r="M19" s="5" t="n">
        <v>3.829619485820559</v>
      </c>
      <c r="N19" s="5" t="n">
        <v>4.182532607275698</v>
      </c>
      <c r="O19" s="5" t="n">
        <v>4.535445728730839</v>
      </c>
      <c r="P19" s="5" t="n">
        <v>4.663121680103883</v>
      </c>
      <c r="Q19" s="5" t="n">
        <v>4.790797631476926</v>
      </c>
      <c r="R19" s="5" t="n">
        <v>4.91847358284997</v>
      </c>
      <c r="S19" s="5" t="n">
        <v>5.046149534223014</v>
      </c>
      <c r="T19" s="5" t="n">
        <v>5.173825485596058</v>
      </c>
      <c r="U19" s="5" t="n">
        <v>5.301501436969102</v>
      </c>
      <c r="V19" s="5" t="n">
        <v>5.429177388342145</v>
      </c>
      <c r="W19" s="5" t="n">
        <v>5.55685333971519</v>
      </c>
      <c r="X19" s="5" t="n">
        <v>5.684529291088234</v>
      </c>
      <c r="Y19" s="5" t="n">
        <v>5.812205242461277</v>
      </c>
      <c r="Z19" s="5" t="n"/>
      <c r="AA19" s="5" t="n"/>
      <c r="AB19" s="5" t="n"/>
      <c r="AC19" s="5" t="n"/>
      <c r="AD19" s="5" t="n"/>
      <c r="AE19" s="5" t="inlineStr">
        <is>
          <t>legacy Mitigation row 653</t>
        </is>
      </c>
    </row>
    <row r="20">
      <c r="A20" s="5" t="inlineStr">
        <is>
          <t>IEA|nga.eur</t>
        </is>
      </c>
      <c r="B20" s="5" t="inlineStr">
        <is>
          <t>IEA</t>
        </is>
      </c>
      <c r="C20" s="5" t="inlineStr">
        <is>
          <t>nga.eur</t>
        </is>
      </c>
      <c r="D20" s="5" t="inlineStr">
        <is>
          <t>Natural Gas - Europe</t>
        </is>
      </c>
      <c r="E20" s="5" t="inlineStr">
        <is>
          <t>$/MMBtu nom</t>
        </is>
      </c>
      <c r="F20" s="5" t="n">
        <v>18.600467</v>
      </c>
      <c r="G20" s="5" t="n">
        <v>33.297022</v>
      </c>
      <c r="H20" s="5" t="n">
        <v>13.463505</v>
      </c>
      <c r="I20" s="5" t="n">
        <v>11.708527</v>
      </c>
      <c r="J20" s="5" t="n">
        <v>11.3658323097635</v>
      </c>
      <c r="K20" s="5" t="n">
        <v>11.02313761952701</v>
      </c>
      <c r="L20" s="5" t="n">
        <v>10.68044292929051</v>
      </c>
      <c r="M20" s="5" t="n">
        <v>10.33774823905401</v>
      </c>
      <c r="N20" s="5" t="n">
        <v>9.995053548817513</v>
      </c>
      <c r="O20" s="5" t="n">
        <v>9.652358858581016</v>
      </c>
      <c r="P20" s="5" t="n">
        <v>9.934620683299968</v>
      </c>
      <c r="Q20" s="5" t="n">
        <v>10.21688250801892</v>
      </c>
      <c r="R20" s="5" t="n">
        <v>10.49914433273788</v>
      </c>
      <c r="S20" s="5" t="n">
        <v>10.78140615745683</v>
      </c>
      <c r="T20" s="5" t="n">
        <v>11.06366798217578</v>
      </c>
      <c r="U20" s="5" t="n">
        <v>11.34592980689474</v>
      </c>
      <c r="V20" s="5" t="n">
        <v>11.62819163161369</v>
      </c>
      <c r="W20" s="5" t="n">
        <v>11.91045345633264</v>
      </c>
      <c r="X20" s="5" t="n">
        <v>12.1927152810516</v>
      </c>
      <c r="Y20" s="5" t="n">
        <v>12.47497710577055</v>
      </c>
      <c r="Z20" s="5" t="n"/>
      <c r="AA20" s="5" t="n"/>
      <c r="AB20" s="5" t="n"/>
      <c r="AC20" s="5" t="n"/>
      <c r="AD20" s="5" t="n"/>
      <c r="AE20" s="5" t="inlineStr">
        <is>
          <t>legacy Mitigation row 654</t>
        </is>
      </c>
    </row>
    <row r="21">
      <c r="A21" s="5" t="inlineStr">
        <is>
          <t>IEA|nga.glo</t>
        </is>
      </c>
      <c r="B21" s="5" t="inlineStr">
        <is>
          <t>IEA</t>
        </is>
      </c>
      <c r="C21" s="5" t="inlineStr">
        <is>
          <t>nga.glo</t>
        </is>
      </c>
      <c r="D21" s="5" t="inlineStr">
        <is>
          <t>Natural gas - Global</t>
        </is>
      </c>
      <c r="E21" s="5" t="inlineStr">
        <is>
          <t>$/MMBtu nom</t>
        </is>
      </c>
      <c r="F21" s="5" t="n">
        <v>12.74131633333333</v>
      </c>
      <c r="G21" s="5" t="n">
        <v>25.77771766666666</v>
      </c>
      <c r="H21" s="5" t="n">
        <v>9.672712666666667</v>
      </c>
      <c r="I21" s="5" t="n">
        <v>8.339211666666666</v>
      </c>
      <c r="J21" s="5" t="n">
        <v>8.157503100103513</v>
      </c>
      <c r="K21" s="5" t="n">
        <v>7.975794533540362</v>
      </c>
      <c r="L21" s="5" t="n">
        <v>7.794085966977209</v>
      </c>
      <c r="M21" s="5" t="n">
        <v>7.612377400414057</v>
      </c>
      <c r="N21" s="5" t="n">
        <v>7.430668833850903</v>
      </c>
      <c r="O21" s="5" t="n">
        <v>7.24896026728775</v>
      </c>
      <c r="P21" s="5" t="n">
        <v>7.492765114302522</v>
      </c>
      <c r="Q21" s="5" t="n">
        <v>7.736569961317294</v>
      </c>
      <c r="R21" s="5" t="n">
        <v>7.980374808332065</v>
      </c>
      <c r="S21" s="5" t="n">
        <v>8.224179655346836</v>
      </c>
      <c r="T21" s="5" t="n">
        <v>8.467984502361608</v>
      </c>
      <c r="U21" s="5" t="n">
        <v>8.71178934937638</v>
      </c>
      <c r="V21" s="5" t="n">
        <v>8.955594196391148</v>
      </c>
      <c r="W21" s="5" t="n">
        <v>9.19939904340592</v>
      </c>
      <c r="X21" s="5" t="n">
        <v>9.443203890420692</v>
      </c>
      <c r="Y21" s="5" t="n">
        <v>9.687008737435464</v>
      </c>
      <c r="Z21" s="5" t="n"/>
      <c r="AA21" s="5" t="n"/>
      <c r="AB21" s="5" t="n"/>
      <c r="AC21" s="5" t="n"/>
      <c r="AD21" s="5" t="n"/>
      <c r="AE21" s="5" t="inlineStr">
        <is>
          <t>legacy Mitigation row 655</t>
        </is>
      </c>
    </row>
    <row r="22">
      <c r="A22" s="5" t="inlineStr">
        <is>
          <t>EIA|oil</t>
        </is>
      </c>
      <c r="B22" s="5" t="inlineStr">
        <is>
          <t>EIA</t>
        </is>
      </c>
      <c r="C22" s="5" t="inlineStr">
        <is>
          <t>oil</t>
        </is>
      </c>
      <c r="D22" s="5" t="inlineStr">
        <is>
          <t>Crude Oil</t>
        </is>
      </c>
      <c r="E22" s="5" t="inlineStr">
        <is>
          <t>$/bbl nom</t>
        </is>
      </c>
      <c r="F22" s="5" t="n">
        <v>70.83150000000001</v>
      </c>
      <c r="G22" s="5" t="n">
        <v>102.129997</v>
      </c>
      <c r="H22" s="5" t="n">
        <v>95.329002</v>
      </c>
      <c r="I22" s="5" t="n">
        <v>98.708405</v>
      </c>
      <c r="J22" s="5" t="n">
        <v>94.878891</v>
      </c>
      <c r="K22" s="5" t="n">
        <v>97.83047500000001</v>
      </c>
      <c r="L22" s="5" t="n">
        <v>100.425552</v>
      </c>
      <c r="M22" s="5" t="n">
        <v>103.260544</v>
      </c>
      <c r="N22" s="5" t="n">
        <v>106.227829</v>
      </c>
      <c r="O22" s="5" t="n">
        <v>109.439186</v>
      </c>
      <c r="P22" s="5" t="n">
        <v>112.639786</v>
      </c>
      <c r="Q22" s="5" t="n">
        <v>116.265869</v>
      </c>
      <c r="R22" s="5" t="n">
        <v>119.618378</v>
      </c>
      <c r="S22" s="5" t="n">
        <v>123.399551</v>
      </c>
      <c r="T22" s="5" t="n">
        <v>127.457848</v>
      </c>
      <c r="U22" s="5" t="n">
        <v>131.215973</v>
      </c>
      <c r="V22" s="5" t="n">
        <v>135.083923</v>
      </c>
      <c r="W22" s="5" t="n">
        <v>138.850723</v>
      </c>
      <c r="X22" s="5" t="n">
        <v>142.697296</v>
      </c>
      <c r="Y22" s="5" t="n">
        <v>146.678238</v>
      </c>
      <c r="Z22" s="5" t="n">
        <v>150.81691</v>
      </c>
      <c r="AA22" s="5" t="n"/>
      <c r="AB22" s="5" t="n"/>
      <c r="AC22" s="5" t="n"/>
      <c r="AD22" s="5" t="n"/>
      <c r="AE22" s="5" t="inlineStr">
        <is>
          <t>legacy Mitigation row 658</t>
        </is>
      </c>
    </row>
    <row r="23">
      <c r="A23" s="5" t="inlineStr">
        <is>
          <t>EIA|coa</t>
        </is>
      </c>
      <c r="B23" s="5" t="inlineStr">
        <is>
          <t>EIA</t>
        </is>
      </c>
      <c r="C23" s="5" t="inlineStr">
        <is>
          <t>coa</t>
        </is>
      </c>
      <c r="D23" s="5" t="inlineStr">
        <is>
          <t>Coal</t>
        </is>
      </c>
      <c r="E23" s="5" t="inlineStr">
        <is>
          <t>$/ton nom</t>
        </is>
      </c>
      <c r="F23" s="5" t="n">
        <v>143.984744</v>
      </c>
      <c r="G23" s="5" t="n">
        <v>121.4953263754496</v>
      </c>
      <c r="H23" s="5" t="n">
        <v>123.3101185654207</v>
      </c>
      <c r="I23" s="5" t="n">
        <v>132.7172859651381</v>
      </c>
      <c r="J23" s="5" t="n">
        <v>136.8789462683526</v>
      </c>
      <c r="K23" s="5" t="n">
        <v>148.1173610735664</v>
      </c>
      <c r="L23" s="5" t="n">
        <v>164.7627264911876</v>
      </c>
      <c r="M23" s="5" t="n">
        <v>173.84431264902</v>
      </c>
      <c r="N23" s="5" t="n">
        <v>177.5080927236918</v>
      </c>
      <c r="O23" s="5" t="n">
        <v>188.2118799606094</v>
      </c>
      <c r="P23" s="5" t="n">
        <v>205.676116718544</v>
      </c>
      <c r="Q23" s="5" t="n">
        <v>201.9020397118767</v>
      </c>
      <c r="R23" s="5" t="n">
        <v>206.578567419714</v>
      </c>
      <c r="S23" s="5" t="n">
        <v>211.65033398908</v>
      </c>
      <c r="T23" s="5" t="n">
        <v>218.5087353643224</v>
      </c>
      <c r="U23" s="5" t="n">
        <v>228.8590720485948</v>
      </c>
      <c r="V23" s="5" t="n">
        <v>241.1093827663188</v>
      </c>
      <c r="W23" s="5" t="n">
        <v>263.494994594075</v>
      </c>
      <c r="X23" s="5" t="n">
        <v>271.582250610852</v>
      </c>
      <c r="Y23" s="5" t="n">
        <v>288.1960733440866</v>
      </c>
      <c r="Z23" s="5" t="n">
        <v>305.8262331361331</v>
      </c>
      <c r="AA23" s="5" t="n"/>
      <c r="AB23" s="5" t="n"/>
      <c r="AC23" s="5" t="n"/>
      <c r="AD23" s="5" t="n"/>
      <c r="AE23" s="5" t="inlineStr">
        <is>
          <t>legacy Mitigation row 659</t>
        </is>
      </c>
    </row>
    <row r="24">
      <c r="A24" s="5" t="inlineStr">
        <is>
          <t>EIA|nga.lng</t>
        </is>
      </c>
      <c r="B24" s="5" t="inlineStr">
        <is>
          <t>EIA</t>
        </is>
      </c>
      <c r="C24" s="5" t="inlineStr">
        <is>
          <t>nga.lng</t>
        </is>
      </c>
      <c r="D24" s="5" t="inlineStr">
        <is>
          <t>Natural Gas - LNG</t>
        </is>
      </c>
      <c r="E24" s="5" t="inlineStr">
        <is>
          <t>$/MMBtu nom</t>
        </is>
      </c>
      <c r="F24" s="5" t="n">
        <v>15.907363</v>
      </c>
      <c r="G24" s="5" t="n">
        <v>37.519835</v>
      </c>
      <c r="H24" s="5" t="n">
        <v>12.883181</v>
      </c>
      <c r="I24" s="5" t="n">
        <v>10.891141</v>
      </c>
      <c r="J24" s="5" t="n">
        <v>10.3357968690919</v>
      </c>
      <c r="K24" s="5" t="n">
        <v>9.780452738183799</v>
      </c>
      <c r="L24" s="5" t="n">
        <v>9.225108607275699</v>
      </c>
      <c r="M24" s="5" t="n">
        <v>8.669764476367599</v>
      </c>
      <c r="N24" s="5" t="n">
        <v>8.114420345459498</v>
      </c>
      <c r="O24" s="5" t="n">
        <v>7.559076214551397</v>
      </c>
      <c r="P24" s="5" t="n">
        <v>7.880552979503713</v>
      </c>
      <c r="Q24" s="5" t="n">
        <v>8.202029744456031</v>
      </c>
      <c r="R24" s="5" t="n">
        <v>8.523506509408348</v>
      </c>
      <c r="S24" s="5" t="n">
        <v>8.844983274360665</v>
      </c>
      <c r="T24" s="5" t="n">
        <v>9.16646003931298</v>
      </c>
      <c r="U24" s="5" t="n">
        <v>9.487936804265297</v>
      </c>
      <c r="V24" s="5" t="n">
        <v>9.809413569217615</v>
      </c>
      <c r="W24" s="5" t="n">
        <v>10.13089033416993</v>
      </c>
      <c r="X24" s="5" t="n">
        <v>10.45236709912225</v>
      </c>
      <c r="Y24" s="5" t="n">
        <v>10.77384386407456</v>
      </c>
      <c r="Z24" s="5" t="n"/>
      <c r="AA24" s="5" t="n"/>
      <c r="AB24" s="5" t="n"/>
      <c r="AC24" s="5" t="n"/>
      <c r="AD24" s="5" t="n"/>
      <c r="AE24" s="5" t="inlineStr">
        <is>
          <t>legacy Mitigation row 660</t>
        </is>
      </c>
    </row>
    <row r="25">
      <c r="A25" s="5" t="inlineStr">
        <is>
          <t>EIA|nga.nam</t>
        </is>
      </c>
      <c r="B25" s="5" t="inlineStr">
        <is>
          <t>EIA</t>
        </is>
      </c>
      <c r="C25" s="5" t="inlineStr">
        <is>
          <t>nga.nam</t>
        </is>
      </c>
      <c r="D25" s="5" t="inlineStr">
        <is>
          <t>Natural Gas - North Am</t>
        </is>
      </c>
      <c r="E25" s="5" t="inlineStr">
        <is>
          <t>$/MMBtu nom</t>
        </is>
      </c>
      <c r="F25" s="5" t="n">
        <v>3.716119</v>
      </c>
      <c r="G25" s="5" t="n">
        <v>6.523997</v>
      </c>
      <c r="H25" s="5" t="n">
        <v>5.48408</v>
      </c>
      <c r="I25" s="5" t="n">
        <v>4.344237</v>
      </c>
      <c r="J25" s="5" t="n">
        <v>3.803406</v>
      </c>
      <c r="K25" s="5" t="n">
        <v>3.4125</v>
      </c>
      <c r="L25" s="5" t="n">
        <v>3.244545</v>
      </c>
      <c r="M25" s="5" t="n">
        <v>3.252955</v>
      </c>
      <c r="N25" s="5" t="n">
        <v>3.354208</v>
      </c>
      <c r="O25" s="5" t="n">
        <v>3.535144</v>
      </c>
      <c r="P25" s="5" t="n">
        <v>3.779019</v>
      </c>
      <c r="Q25" s="5" t="n">
        <v>4.074234</v>
      </c>
      <c r="R25" s="5" t="n">
        <v>4.442329</v>
      </c>
      <c r="S25" s="5" t="n">
        <v>4.751782</v>
      </c>
      <c r="T25" s="5" t="n">
        <v>5.016179</v>
      </c>
      <c r="U25" s="5" t="n">
        <v>5.148898</v>
      </c>
      <c r="V25" s="5" t="n">
        <v>5.326049</v>
      </c>
      <c r="W25" s="5" t="n">
        <v>5.631648</v>
      </c>
      <c r="X25" s="5" t="n">
        <v>5.639552</v>
      </c>
      <c r="Y25" s="5" t="n">
        <v>5.992483</v>
      </c>
      <c r="Z25" s="5" t="n">
        <v>6.257671</v>
      </c>
      <c r="AA25" s="5" t="n"/>
      <c r="AB25" s="5" t="n"/>
      <c r="AC25" s="5" t="n"/>
      <c r="AD25" s="5" t="n"/>
      <c r="AE25" s="5" t="inlineStr">
        <is>
          <t>legacy Mitigation row 661</t>
        </is>
      </c>
    </row>
    <row r="26">
      <c r="A26" s="5" t="inlineStr">
        <is>
          <t>EIA|nga.eur</t>
        </is>
      </c>
      <c r="B26" s="5" t="inlineStr">
        <is>
          <t>EIA</t>
        </is>
      </c>
      <c r="C26" s="5" t="inlineStr">
        <is>
          <t>nga.eur</t>
        </is>
      </c>
      <c r="D26" s="5" t="inlineStr">
        <is>
          <t>Natural Gas - Europe</t>
        </is>
      </c>
      <c r="E26" s="5" t="inlineStr">
        <is>
          <t>$/MMBtu nom</t>
        </is>
      </c>
      <c r="F26" s="5" t="n">
        <v>18.600467</v>
      </c>
      <c r="G26" s="5" t="n">
        <v>33.297022</v>
      </c>
      <c r="H26" s="5" t="n">
        <v>13.463505</v>
      </c>
      <c r="I26" s="5" t="n">
        <v>11.708527</v>
      </c>
      <c r="J26" s="5" t="n">
        <v>11.3658323097635</v>
      </c>
      <c r="K26" s="5" t="n">
        <v>11.02313761952701</v>
      </c>
      <c r="L26" s="5" t="n">
        <v>10.68044292929051</v>
      </c>
      <c r="M26" s="5" t="n">
        <v>10.33774823905401</v>
      </c>
      <c r="N26" s="5" t="n">
        <v>9.995053548817513</v>
      </c>
      <c r="O26" s="5" t="n">
        <v>9.652358858581016</v>
      </c>
      <c r="P26" s="5" t="n">
        <v>9.934620683299968</v>
      </c>
      <c r="Q26" s="5" t="n">
        <v>10.21688250801892</v>
      </c>
      <c r="R26" s="5" t="n">
        <v>10.49914433273788</v>
      </c>
      <c r="S26" s="5" t="n">
        <v>10.78140615745683</v>
      </c>
      <c r="T26" s="5" t="n">
        <v>11.06366798217578</v>
      </c>
      <c r="U26" s="5" t="n">
        <v>11.34592980689474</v>
      </c>
      <c r="V26" s="5" t="n">
        <v>11.62819163161369</v>
      </c>
      <c r="W26" s="5" t="n">
        <v>11.91045345633264</v>
      </c>
      <c r="X26" s="5" t="n">
        <v>12.1927152810516</v>
      </c>
      <c r="Y26" s="5" t="n">
        <v>12.47497710577055</v>
      </c>
      <c r="Z26" s="5" t="n"/>
      <c r="AA26" s="5" t="n"/>
      <c r="AB26" s="5" t="n"/>
      <c r="AC26" s="5" t="n"/>
      <c r="AD26" s="5" t="n"/>
      <c r="AE26" s="5" t="inlineStr">
        <is>
          <t>legacy Mitigation row 662</t>
        </is>
      </c>
    </row>
    <row r="27">
      <c r="A27" s="5" t="inlineStr">
        <is>
          <t>EIA|nga.glo</t>
        </is>
      </c>
      <c r="B27" s="5" t="inlineStr">
        <is>
          <t>EIA</t>
        </is>
      </c>
      <c r="C27" s="5" t="inlineStr">
        <is>
          <t>nga.glo</t>
        </is>
      </c>
      <c r="D27" s="5" t="inlineStr">
        <is>
          <t>Natural gas - Global</t>
        </is>
      </c>
      <c r="E27" s="5" t="inlineStr">
        <is>
          <t>$/MMBtu nom</t>
        </is>
      </c>
      <c r="F27" s="5" t="n">
        <v>12.74131633333333</v>
      </c>
      <c r="G27" s="5" t="n">
        <v>25.78028466666667</v>
      </c>
      <c r="H27" s="5" t="n">
        <v>10.61025533333333</v>
      </c>
      <c r="I27" s="5" t="n">
        <v>8.981301666666667</v>
      </c>
      <c r="J27" s="5" t="n">
        <v>8.501678392951801</v>
      </c>
      <c r="K27" s="5" t="n">
        <v>8.072030119236935</v>
      </c>
      <c r="L27" s="5" t="n">
        <v>7.716698845522068</v>
      </c>
      <c r="M27" s="5" t="n">
        <v>7.420155905140536</v>
      </c>
      <c r="N27" s="5" t="n">
        <v>7.15456063142567</v>
      </c>
      <c r="O27" s="5" t="n">
        <v>6.915526357710804</v>
      </c>
      <c r="P27" s="5" t="n">
        <v>7.198064220934561</v>
      </c>
      <c r="Q27" s="5" t="n">
        <v>7.497715417491651</v>
      </c>
      <c r="R27" s="5" t="n">
        <v>7.821659947382074</v>
      </c>
      <c r="S27" s="5" t="n">
        <v>8.126057143939164</v>
      </c>
      <c r="T27" s="5" t="n">
        <v>8.415435673829588</v>
      </c>
      <c r="U27" s="5" t="n">
        <v>8.660921537053346</v>
      </c>
      <c r="V27" s="5" t="n">
        <v>8.921218066943768</v>
      </c>
      <c r="W27" s="5" t="n">
        <v>9.224330596834191</v>
      </c>
      <c r="X27" s="5" t="n">
        <v>9.428211460057947</v>
      </c>
      <c r="Y27" s="5" t="n">
        <v>9.747101323281704</v>
      </c>
      <c r="Z27" s="5" t="n">
        <v>6.257671</v>
      </c>
      <c r="AA27" s="5" t="n"/>
      <c r="AB27" s="5" t="n"/>
      <c r="AC27" s="5" t="n"/>
      <c r="AD27" s="5" t="n"/>
      <c r="AE27" s="5" t="inlineStr">
        <is>
          <t>legacy Mitigation row 663</t>
        </is>
      </c>
    </row>
    <row r="28">
      <c r="A28" s="5" t="inlineStr">
        <is>
          <t>AVG|oil</t>
        </is>
      </c>
      <c r="B28" s="5" t="inlineStr">
        <is>
          <t>AVG</t>
        </is>
      </c>
      <c r="C28" s="5" t="inlineStr">
        <is>
          <t>oil</t>
        </is>
      </c>
      <c r="D28" s="5" t="inlineStr">
        <is>
          <t>Crude Oil</t>
        </is>
      </c>
      <c r="E28" s="5" t="inlineStr">
        <is>
          <t>$/bbl nom</t>
        </is>
      </c>
      <c r="F28" s="5" t="n">
        <v>70.7344583333325</v>
      </c>
      <c r="G28" s="5" t="n">
        <v>99.98670491666751</v>
      </c>
      <c r="H28" s="5" t="n">
        <v>85.64693449999999</v>
      </c>
      <c r="I28" s="5" t="n">
        <v>84.80763741666749</v>
      </c>
      <c r="J28" s="5" t="n">
        <v>79.52722218236897</v>
      </c>
      <c r="K28" s="5" t="n">
        <v>83.47885736473795</v>
      </c>
      <c r="L28" s="5" t="n">
        <v>82.83755771540675</v>
      </c>
      <c r="M28" s="5" t="n">
        <v>83.90606367003787</v>
      </c>
      <c r="N28" s="5" t="n">
        <v>85.4120391640808</v>
      </c>
      <c r="O28" s="5" t="n">
        <v>87.04656942687247</v>
      </c>
      <c r="P28" s="5" t="n">
        <v>88.5709278112559</v>
      </c>
      <c r="Q28" s="5" t="n">
        <v>90.56586378321592</v>
      </c>
      <c r="R28" s="5" t="n">
        <v>92.49240625517594</v>
      </c>
      <c r="S28" s="5" t="n">
        <v>94.52611472713595</v>
      </c>
      <c r="T28" s="5" t="n">
        <v>96.62910419909599</v>
      </c>
      <c r="U28" s="5" t="n">
        <v>98.657050671056</v>
      </c>
      <c r="V28" s="5" t="n">
        <v>100.712453393016</v>
      </c>
      <c r="W28" s="5" t="n">
        <v>102.742568614976</v>
      </c>
      <c r="X28" s="5" t="n">
        <v>104.7926270869361</v>
      </c>
      <c r="Y28" s="5" t="n">
        <v>106.8762778088961</v>
      </c>
      <c r="Z28" s="5" t="n">
        <v>108.3709914726895</v>
      </c>
      <c r="AA28" s="5" t="n"/>
      <c r="AB28" s="5" t="n"/>
      <c r="AC28" s="5" t="n"/>
      <c r="AD28" s="5" t="n"/>
      <c r="AE28" s="5" t="inlineStr">
        <is>
          <t>legacy Mitigation row 666</t>
        </is>
      </c>
    </row>
    <row r="29">
      <c r="A29" s="5" t="inlineStr">
        <is>
          <t>AVG|coa</t>
        </is>
      </c>
      <c r="B29" s="5" t="inlineStr">
        <is>
          <t>AVG</t>
        </is>
      </c>
      <c r="C29" s="5" t="inlineStr">
        <is>
          <t>coa</t>
        </is>
      </c>
      <c r="D29" s="5" t="inlineStr">
        <is>
          <t>Coal</t>
        </is>
      </c>
      <c r="E29" s="5" t="inlineStr">
        <is>
          <t>$/ton nom</t>
        </is>
      </c>
      <c r="F29" s="5" t="n">
        <v>142.501058</v>
      </c>
      <c r="G29" s="5" t="n">
        <v>308.6820314271949</v>
      </c>
      <c r="H29" s="5" t="n">
        <v>168.0986133080227</v>
      </c>
      <c r="I29" s="5" t="n">
        <v>138.991679157952</v>
      </c>
      <c r="J29" s="5" t="n">
        <v>120.4385310670881</v>
      </c>
      <c r="K29" s="5" t="n">
        <v>131.0800832683916</v>
      </c>
      <c r="L29" s="5" t="n">
        <v>139.6053674828175</v>
      </c>
      <c r="M29" s="5" t="n">
        <v>142.3832948047412</v>
      </c>
      <c r="N29" s="5" t="n">
        <v>143.8490363091836</v>
      </c>
      <c r="O29" s="5" t="n">
        <v>147.0349259440295</v>
      </c>
      <c r="P29" s="5" t="n">
        <v>152.5585758984755</v>
      </c>
      <c r="Q29" s="5" t="n">
        <v>153.4085524160128</v>
      </c>
      <c r="R29" s="5" t="n">
        <v>156.3711801121763</v>
      </c>
      <c r="S29" s="5" t="n">
        <v>159.4326175237219</v>
      </c>
      <c r="T29" s="5" t="n">
        <v>162.9407136367366</v>
      </c>
      <c r="U29" s="5" t="n">
        <v>167.3217935770088</v>
      </c>
      <c r="V29" s="5" t="n">
        <v>172.177867025644</v>
      </c>
      <c r="W29" s="5" t="n">
        <v>179.5677657517871</v>
      </c>
      <c r="X29" s="5" t="n">
        <v>183.3830755251855</v>
      </c>
      <c r="Y29" s="5" t="n">
        <v>189.3300269776983</v>
      </c>
      <c r="Z29" s="5" t="n">
        <v>195.531062694914</v>
      </c>
      <c r="AA29" s="5" t="n"/>
      <c r="AB29" s="5" t="n"/>
      <c r="AC29" s="5" t="n"/>
      <c r="AD29" s="5" t="n"/>
      <c r="AE29" s="5" t="inlineStr">
        <is>
          <t>legacy Mitigation row 667</t>
        </is>
      </c>
    </row>
    <row r="30">
      <c r="A30" s="5" t="inlineStr">
        <is>
          <t>AVG|nga.lng</t>
        </is>
      </c>
      <c r="B30" s="5" t="inlineStr">
        <is>
          <t>AVG</t>
        </is>
      </c>
      <c r="C30" s="5" t="inlineStr">
        <is>
          <t>nga.lng</t>
        </is>
      </c>
      <c r="D30" s="5" t="inlineStr">
        <is>
          <t>Natural Gas - LNG</t>
        </is>
      </c>
      <c r="E30" s="5" t="inlineStr">
        <is>
          <t>$/MMBtu nom</t>
        </is>
      </c>
      <c r="F30" s="5" t="n">
        <v>16.87456931612667</v>
      </c>
      <c r="G30" s="5" t="n">
        <v>37.0523380474</v>
      </c>
      <c r="H30" s="5" t="n">
        <v>13.15336308206667</v>
      </c>
      <c r="I30" s="5" t="n">
        <v>11.18732584419667</v>
      </c>
      <c r="J30" s="5" t="n">
        <v>11.30784895636397</v>
      </c>
      <c r="K30" s="5" t="n">
        <v>11.74353991272793</v>
      </c>
      <c r="L30" s="5" t="n">
        <v>10.81703178376131</v>
      </c>
      <c r="M30" s="5" t="n">
        <v>9.655904911120693</v>
      </c>
      <c r="N30" s="5" t="n">
        <v>9.225573532254593</v>
      </c>
      <c r="O30" s="5" t="n">
        <v>9.065117865367418</v>
      </c>
      <c r="P30" s="5" t="n">
        <v>9.195054554752149</v>
      </c>
      <c r="Q30" s="5" t="n">
        <v>9.418686663016269</v>
      </c>
      <c r="R30" s="5" t="n">
        <v>9.642318771280388</v>
      </c>
      <c r="S30" s="5" t="n">
        <v>9.865950879544508</v>
      </c>
      <c r="T30" s="5" t="n">
        <v>10.08958298780863</v>
      </c>
      <c r="U30" s="5" t="n">
        <v>10.31321509607275</v>
      </c>
      <c r="V30" s="5" t="n">
        <v>10.53684720433687</v>
      </c>
      <c r="W30" s="5" t="n">
        <v>10.76047931260099</v>
      </c>
      <c r="X30" s="5" t="n">
        <v>10.98411142086511</v>
      </c>
      <c r="Y30" s="5" t="n">
        <v>11.20774352912923</v>
      </c>
      <c r="Z30" s="5" t="n">
        <v>11.59940314157658</v>
      </c>
      <c r="AA30" s="5" t="n"/>
      <c r="AB30" s="5" t="n"/>
      <c r="AC30" s="5" t="n"/>
      <c r="AD30" s="5" t="n"/>
      <c r="AE30" s="5" t="inlineStr">
        <is>
          <t>legacy Mitigation row 668</t>
        </is>
      </c>
    </row>
    <row r="31">
      <c r="A31" s="5" t="inlineStr">
        <is>
          <t>AVG|nga.nam</t>
        </is>
      </c>
      <c r="B31" s="5" t="inlineStr">
        <is>
          <t>AVG</t>
        </is>
      </c>
      <c r="C31" s="5" t="inlineStr">
        <is>
          <t>nga.nam</t>
        </is>
      </c>
      <c r="D31" s="5" t="inlineStr">
        <is>
          <t>Natural Gas - North Am</t>
        </is>
      </c>
      <c r="E31" s="5" t="inlineStr">
        <is>
          <t>$/MMBtu nom</t>
        </is>
      </c>
      <c r="F31" s="5" t="n">
        <v>3.7499413333325</v>
      </c>
      <c r="G31" s="5" t="n">
        <v>6.4812264166675</v>
      </c>
      <c r="H31" s="5" t="n">
        <v>3.3411980833325</v>
      </c>
      <c r="I31" s="5" t="n">
        <v>2.8428198333325</v>
      </c>
      <c r="J31" s="5" t="n">
        <v>3.402256530363785</v>
      </c>
      <c r="K31" s="5" t="n">
        <v>3.440345060727569</v>
      </c>
      <c r="L31" s="5" t="n">
        <v>3.567124937587317</v>
      </c>
      <c r="M31" s="5" t="n">
        <v>3.653805227428463</v>
      </c>
      <c r="N31" s="5" t="n">
        <v>3.768493831100492</v>
      </c>
      <c r="O31" s="5" t="n">
        <v>3.928279775319332</v>
      </c>
      <c r="P31" s="5" t="n">
        <v>4.041354442254187</v>
      </c>
      <c r="Q31" s="5" t="n">
        <v>4.181316172738633</v>
      </c>
      <c r="R31" s="5" t="n">
        <v>4.339497903223079</v>
      </c>
      <c r="S31" s="5" t="n">
        <v>4.483019133707525</v>
      </c>
      <c r="T31" s="5" t="n">
        <v>4.615276364191971</v>
      </c>
      <c r="U31" s="5" t="n">
        <v>4.714614094676415</v>
      </c>
      <c r="V31" s="5" t="n">
        <v>4.82505982516086</v>
      </c>
      <c r="W31" s="5" t="n">
        <v>4.967617555645306</v>
      </c>
      <c r="X31" s="5" t="n">
        <v>5.035751536129752</v>
      </c>
      <c r="Y31" s="5" t="n">
        <v>5.190142266614198</v>
      </c>
      <c r="Z31" s="5" t="n">
        <v>5.116835931520083</v>
      </c>
      <c r="AA31" s="5" t="n"/>
      <c r="AB31" s="5" t="n"/>
      <c r="AC31" s="5" t="n"/>
      <c r="AD31" s="5" t="n"/>
      <c r="AE31" s="5" t="inlineStr">
        <is>
          <t>legacy Mitigation row 669</t>
        </is>
      </c>
    </row>
    <row r="32">
      <c r="A32" s="5" t="inlineStr">
        <is>
          <t>AVG|nga.eur</t>
        </is>
      </c>
      <c r="B32" s="5" t="inlineStr">
        <is>
          <t>AVG</t>
        </is>
      </c>
      <c r="C32" s="5" t="inlineStr">
        <is>
          <t>nga.eur</t>
        </is>
      </c>
      <c r="D32" s="5" t="inlineStr">
        <is>
          <t>Natural Gas - Europe</t>
        </is>
      </c>
      <c r="E32" s="5" t="inlineStr">
        <is>
          <t>$/MMBtu nom</t>
        </is>
      </c>
      <c r="F32" s="5" t="n">
        <v>15.08982634128</v>
      </c>
      <c r="G32" s="5" t="n">
        <v>29.74792727954</v>
      </c>
      <c r="H32" s="5" t="n">
        <v>13.57793133222667</v>
      </c>
      <c r="I32" s="5" t="n">
        <v>11.81462731887667</v>
      </c>
      <c r="J32" s="5" t="n">
        <v>12.2594081032545</v>
      </c>
      <c r="K32" s="5" t="n">
        <v>12.71174953984234</v>
      </c>
      <c r="L32" s="5" t="n">
        <v>11.7781302399255</v>
      </c>
      <c r="M32" s="5" t="n">
        <v>10.68705373722216</v>
      </c>
      <c r="N32" s="5" t="n">
        <v>10.29050537790119</v>
      </c>
      <c r="O32" s="5" t="n">
        <v>10.17355578680909</v>
      </c>
      <c r="P32" s="5" t="n">
        <v>10.37105810266853</v>
      </c>
      <c r="Q32" s="5" t="n">
        <v>10.59033098352239</v>
      </c>
      <c r="R32" s="5" t="n">
        <v>10.80960386437625</v>
      </c>
      <c r="S32" s="5" t="n">
        <v>11.02887674523011</v>
      </c>
      <c r="T32" s="5" t="n">
        <v>11.24814962608396</v>
      </c>
      <c r="U32" s="5" t="n">
        <v>11.46742250693782</v>
      </c>
      <c r="V32" s="5" t="n">
        <v>11.68669538779167</v>
      </c>
      <c r="W32" s="5" t="n">
        <v>11.90596826864554</v>
      </c>
      <c r="X32" s="5" t="n">
        <v>12.12524114949939</v>
      </c>
      <c r="Y32" s="5" t="n">
        <v>12.34451403035325</v>
      </c>
      <c r="Z32" s="5" t="n">
        <v>12.4670609015659</v>
      </c>
      <c r="AA32" s="5" t="n"/>
      <c r="AB32" s="5" t="n"/>
      <c r="AC32" s="5" t="n"/>
      <c r="AD32" s="5" t="n"/>
      <c r="AE32" s="5" t="inlineStr">
        <is>
          <t>legacy Mitigation row 670</t>
        </is>
      </c>
    </row>
    <row r="33">
      <c r="A33" s="5" t="inlineStr">
        <is>
          <t>AVG|nga.glo</t>
        </is>
      </c>
      <c r="B33" s="5" t="inlineStr">
        <is>
          <t>AVG</t>
        </is>
      </c>
      <c r="C33" s="5" t="inlineStr">
        <is>
          <t>nga.glo</t>
        </is>
      </c>
      <c r="D33" s="5" t="inlineStr">
        <is>
          <t>Natural gas - Global</t>
        </is>
      </c>
      <c r="E33" s="5" t="inlineStr">
        <is>
          <t>$/MMBtu nom</t>
        </is>
      </c>
      <c r="F33" s="5" t="n">
        <v>11.90477899691306</v>
      </c>
      <c r="G33" s="5" t="n">
        <v>24.42716391453583</v>
      </c>
      <c r="H33" s="5" t="n">
        <v>10.02416416587528</v>
      </c>
      <c r="I33" s="5" t="n">
        <v>8.614924332135278</v>
      </c>
      <c r="J33" s="5" t="n">
        <v>8.989837863327418</v>
      </c>
      <c r="K33" s="5" t="n">
        <v>9.298544837765945</v>
      </c>
      <c r="L33" s="5" t="n">
        <v>8.720762320424706</v>
      </c>
      <c r="M33" s="5" t="n">
        <v>7.998921291923774</v>
      </c>
      <c r="N33" s="5" t="n">
        <v>7.761524247085426</v>
      </c>
      <c r="O33" s="5" t="n">
        <v>7.72231780916528</v>
      </c>
      <c r="P33" s="5" t="n">
        <v>7.869155699891624</v>
      </c>
      <c r="Q33" s="5" t="n">
        <v>8.063444606425763</v>
      </c>
      <c r="R33" s="5" t="n">
        <v>8.263806846293239</v>
      </c>
      <c r="S33" s="5" t="n">
        <v>8.459282252827379</v>
      </c>
      <c r="T33" s="5" t="n">
        <v>8.651002992694854</v>
      </c>
      <c r="U33" s="5" t="n">
        <v>8.831750565895661</v>
      </c>
      <c r="V33" s="5" t="n">
        <v>9.016200805763134</v>
      </c>
      <c r="W33" s="5" t="n">
        <v>9.21135504563061</v>
      </c>
      <c r="X33" s="5" t="n">
        <v>9.381701368831415</v>
      </c>
      <c r="Y33" s="5" t="n">
        <v>9.580799942032224</v>
      </c>
      <c r="Z33" s="5" t="n">
        <v>9.727766658220856</v>
      </c>
      <c r="AA33" s="5" t="n"/>
      <c r="AB33" s="5" t="n"/>
      <c r="AC33" s="5" t="n"/>
      <c r="AD33" s="5" t="n"/>
      <c r="AE33" s="5" t="inlineStr">
        <is>
          <t>legacy Mitigation row 671</t>
        </is>
      </c>
    </row>
    <row r="34">
      <c r="A34" s="5" t="inlineStr">
        <is>
          <t>IMF-IEA|oil</t>
        </is>
      </c>
      <c r="B34" s="5" t="inlineStr">
        <is>
          <t>IMF-IEA</t>
        </is>
      </c>
      <c r="C34" s="5" t="inlineStr">
        <is>
          <t>oil</t>
        </is>
      </c>
      <c r="D34" s="5" t="inlineStr">
        <is>
          <t>Crude Oil</t>
        </is>
      </c>
      <c r="E34" s="5" t="inlineStr">
        <is>
          <t>$/bbl nom</t>
        </is>
      </c>
      <c r="F34" s="5" t="n">
        <v>70.83150000000001</v>
      </c>
      <c r="G34" s="5" t="n">
        <v>98.99632800000001</v>
      </c>
      <c r="H34" s="5" t="n">
        <v>82.321243</v>
      </c>
      <c r="I34" s="5" t="n">
        <v>79.911739</v>
      </c>
      <c r="J34" s="5" t="n">
        <v>75.11499886473794</v>
      </c>
      <c r="K34" s="5" t="n">
        <v>82.04247722947591</v>
      </c>
      <c r="L34" s="5" t="n">
        <v>78.67181459421386</v>
      </c>
      <c r="M34" s="5" t="n">
        <v>78.78745445895181</v>
      </c>
      <c r="N34" s="5" t="n">
        <v>79.65084982368977</v>
      </c>
      <c r="O34" s="5" t="n">
        <v>80.61488168842772</v>
      </c>
      <c r="P34" s="5" t="n">
        <v>81.36358770335957</v>
      </c>
      <c r="Q34" s="5" t="n">
        <v>82.8407073934446</v>
      </c>
      <c r="R34" s="5" t="n">
        <v>84.31782708352964</v>
      </c>
      <c r="S34" s="5" t="n">
        <v>85.79494677361467</v>
      </c>
      <c r="T34" s="5" t="n">
        <v>87.27206646369972</v>
      </c>
      <c r="U34" s="5" t="n">
        <v>88.74918615378476</v>
      </c>
      <c r="V34" s="5" t="n">
        <v>90.2263058438698</v>
      </c>
      <c r="W34" s="5" t="n">
        <v>91.70342553395484</v>
      </c>
      <c r="X34" s="5" t="n">
        <v>93.18054522403988</v>
      </c>
      <c r="Y34" s="5" t="n">
        <v>94.65766491412492</v>
      </c>
      <c r="Z34" s="5" t="n">
        <v>81.38509950306393</v>
      </c>
      <c r="AA34" s="5" t="n"/>
      <c r="AB34" s="5" t="n"/>
      <c r="AC34" s="5" t="n"/>
      <c r="AD34" s="5" t="n"/>
      <c r="AE34" s="5" t="inlineStr">
        <is>
          <t>legacy Mitigation row 674</t>
        </is>
      </c>
    </row>
    <row r="35">
      <c r="A35" s="5" t="inlineStr">
        <is>
          <t>IMF-IEA|coa</t>
        </is>
      </c>
      <c r="B35" s="5" t="inlineStr">
        <is>
          <t>IMF-IEA</t>
        </is>
      </c>
      <c r="C35" s="5" t="inlineStr">
        <is>
          <t>coa</t>
        </is>
      </c>
      <c r="D35" s="5" t="inlineStr">
        <is>
          <t>Coal</t>
        </is>
      </c>
      <c r="E35" s="5" t="inlineStr">
        <is>
          <t>$/ton nom</t>
        </is>
      </c>
      <c r="F35" s="5" t="n">
        <v>143.984744</v>
      </c>
      <c r="G35" s="5" t="n">
        <v>384.169733</v>
      </c>
      <c r="H35" s="5" t="n">
        <v>188.152584</v>
      </c>
      <c r="I35" s="5" t="n">
        <v>143.551382</v>
      </c>
      <c r="J35" s="5" t="n">
        <v>112.437589</v>
      </c>
      <c r="K35" s="5" t="n">
        <v>135.601486</v>
      </c>
      <c r="L35" s="5" t="n">
        <v>143.176523</v>
      </c>
      <c r="M35" s="5" t="n">
        <v>143.310932</v>
      </c>
      <c r="N35" s="5" t="n">
        <v>143.44086</v>
      </c>
      <c r="O35" s="5" t="n">
        <v>143.44086</v>
      </c>
      <c r="P35" s="5" t="n">
        <v>144.7356300139154</v>
      </c>
      <c r="Q35" s="5" t="n">
        <v>147.3022100363143</v>
      </c>
      <c r="R35" s="5" t="n">
        <v>149.8687900587132</v>
      </c>
      <c r="S35" s="5" t="n">
        <v>152.435370081112</v>
      </c>
      <c r="T35" s="5" t="n">
        <v>155.0019501035109</v>
      </c>
      <c r="U35" s="5" t="n">
        <v>157.5685301259097</v>
      </c>
      <c r="V35" s="5" t="n">
        <v>160.1351101483086</v>
      </c>
      <c r="W35" s="5" t="n">
        <v>162.7016901707075</v>
      </c>
      <c r="X35" s="5" t="n">
        <v>165.2682701931063</v>
      </c>
      <c r="Y35" s="5" t="n">
        <v>167.8348502155052</v>
      </c>
      <c r="Z35" s="5" t="n">
        <v>170.401430237904</v>
      </c>
      <c r="AA35" s="5" t="n"/>
      <c r="AB35" s="5" t="n"/>
      <c r="AC35" s="5" t="n"/>
      <c r="AD35" s="5" t="n"/>
      <c r="AE35" s="5" t="inlineStr">
        <is>
          <t>legacy Mitigation row 675</t>
        </is>
      </c>
    </row>
    <row r="36">
      <c r="A36" s="5" t="inlineStr">
        <is>
          <t>IMF-IEA|nga.lng</t>
        </is>
      </c>
      <c r="B36" s="5" t="inlineStr">
        <is>
          <t>IMF-IEA</t>
        </is>
      </c>
      <c r="C36" s="5" t="inlineStr">
        <is>
          <t>nga.lng</t>
        </is>
      </c>
      <c r="D36" s="5" t="inlineStr">
        <is>
          <t>Natural Gas - LNG</t>
        </is>
      </c>
      <c r="E36" s="5" t="inlineStr">
        <is>
          <t>$/MMBtu nom</t>
        </is>
      </c>
      <c r="F36" s="5" t="n">
        <v>17.253915</v>
      </c>
      <c r="G36" s="5" t="n">
        <v>35.4084285</v>
      </c>
      <c r="H36" s="5" t="n">
        <v>13.173343</v>
      </c>
      <c r="I36" s="5" t="n">
        <v>11.299834</v>
      </c>
      <c r="J36" s="5" t="n">
        <v>11.21177343454595</v>
      </c>
      <c r="K36" s="5" t="n">
        <v>12.3653098690919</v>
      </c>
      <c r="L36" s="5" t="n">
        <v>10.86026280363785</v>
      </c>
      <c r="M36" s="5" t="n">
        <v>9.030507238183798</v>
      </c>
      <c r="N36" s="5" t="n">
        <v>8.288043672729749</v>
      </c>
      <c r="O36" s="5" t="n">
        <v>7.945371607275698</v>
      </c>
      <c r="P36" s="5" t="n">
        <v>8.038235489751857</v>
      </c>
      <c r="Q36" s="5" t="n">
        <v>8.271642500547099</v>
      </c>
      <c r="R36" s="5" t="n">
        <v>8.505049511342342</v>
      </c>
      <c r="S36" s="5" t="n">
        <v>8.738456522137584</v>
      </c>
      <c r="T36" s="5" t="n">
        <v>8.971863532932826</v>
      </c>
      <c r="U36" s="5" t="n">
        <v>9.205270543728068</v>
      </c>
      <c r="V36" s="5" t="n">
        <v>9.438677554523309</v>
      </c>
      <c r="W36" s="5" t="n">
        <v>9.672084565318553</v>
      </c>
      <c r="X36" s="5" t="n">
        <v>9.905491576113793</v>
      </c>
      <c r="Y36" s="5" t="n">
        <v>10.13889858690904</v>
      </c>
      <c r="Z36" s="5" t="n">
        <v>9.649290566381675</v>
      </c>
      <c r="AA36" s="5" t="n"/>
      <c r="AB36" s="5" t="n"/>
      <c r="AC36" s="5" t="n"/>
      <c r="AD36" s="5" t="n"/>
      <c r="AE36" s="5" t="inlineStr">
        <is>
          <t>legacy Mitigation row 676</t>
        </is>
      </c>
    </row>
    <row r="37">
      <c r="A37" s="5" t="inlineStr">
        <is>
          <t>IMF-IEA|nga.nam</t>
        </is>
      </c>
      <c r="B37" s="5" t="inlineStr">
        <is>
          <t>IMF-IEA</t>
        </is>
      </c>
      <c r="C37" s="5" t="inlineStr">
        <is>
          <t>nga.nam</t>
        </is>
      </c>
      <c r="D37" s="5" t="inlineStr">
        <is>
          <t>Natural Gas - North Am</t>
        </is>
      </c>
      <c r="E37" s="5" t="inlineStr">
        <is>
          <t>$/MMBtu nom</t>
        </is>
      </c>
      <c r="F37" s="5" t="n">
        <v>3.716119</v>
      </c>
      <c r="G37" s="5" t="n">
        <v>6.516296</v>
      </c>
      <c r="H37" s="5" t="n">
        <v>2.671452</v>
      </c>
      <c r="I37" s="5" t="n">
        <v>2.417967</v>
      </c>
      <c r="J37" s="5" t="n">
        <v>3.20281006072757</v>
      </c>
      <c r="K37" s="5" t="n">
        <v>3.32444012145514</v>
      </c>
      <c r="L37" s="5" t="n">
        <v>3.62135318218271</v>
      </c>
      <c r="M37" s="5" t="n">
        <v>3.75947624291028</v>
      </c>
      <c r="N37" s="5" t="n">
        <v>3.904057803637849</v>
      </c>
      <c r="O37" s="5" t="n">
        <v>4.097222864365419</v>
      </c>
      <c r="P37" s="5" t="n">
        <v>4.165477340051941</v>
      </c>
      <c r="Q37" s="5" t="n">
        <v>4.261835942837645</v>
      </c>
      <c r="R37" s="5" t="n">
        <v>4.358194545623348</v>
      </c>
      <c r="S37" s="5" t="n">
        <v>4.454553148409052</v>
      </c>
      <c r="T37" s="5" t="n">
        <v>4.550911751194755</v>
      </c>
      <c r="U37" s="5" t="n">
        <v>4.647270353980459</v>
      </c>
      <c r="V37" s="5" t="n">
        <v>4.743628956766162</v>
      </c>
      <c r="W37" s="5" t="n">
        <v>4.839987559551866</v>
      </c>
      <c r="X37" s="5" t="n">
        <v>4.93634616233757</v>
      </c>
      <c r="Y37" s="5" t="n">
        <v>5.032704765123273</v>
      </c>
      <c r="Z37" s="5" t="n">
        <v>4.318245541983631</v>
      </c>
      <c r="AA37" s="5" t="n"/>
      <c r="AB37" s="5" t="n"/>
      <c r="AC37" s="5" t="n"/>
      <c r="AD37" s="5" t="n"/>
      <c r="AE37" s="5" t="inlineStr">
        <is>
          <t>legacy Mitigation row 677</t>
        </is>
      </c>
    </row>
    <row r="38">
      <c r="A38" s="5" t="inlineStr">
        <is>
          <t>IMF-IEA|nga.eur</t>
        </is>
      </c>
      <c r="B38" s="5" t="inlineStr">
        <is>
          <t>IMF-IEA</t>
        </is>
      </c>
      <c r="C38" s="5" t="inlineStr">
        <is>
          <t>nga.eur</t>
        </is>
      </c>
      <c r="D38" s="5" t="inlineStr">
        <is>
          <t>Natural Gas - Europe</t>
        </is>
      </c>
      <c r="E38" s="5" t="inlineStr">
        <is>
          <t>$/MMBtu nom</t>
        </is>
      </c>
      <c r="F38" s="5" t="n">
        <v>17.253915</v>
      </c>
      <c r="G38" s="5" t="n">
        <v>35.4084285</v>
      </c>
      <c r="H38" s="5" t="n">
        <v>13.173343</v>
      </c>
      <c r="I38" s="5" t="n">
        <v>11.299834</v>
      </c>
      <c r="J38" s="5" t="n">
        <v>11.63911215488175</v>
      </c>
      <c r="K38" s="5" t="n">
        <v>12.8176243097635</v>
      </c>
      <c r="L38" s="5" t="n">
        <v>11.27995146464525</v>
      </c>
      <c r="M38" s="5" t="n">
        <v>9.538497119527005</v>
      </c>
      <c r="N38" s="5" t="n">
        <v>8.828238274408756</v>
      </c>
      <c r="O38" s="5" t="n">
        <v>8.531398929290507</v>
      </c>
      <c r="P38" s="5" t="n">
        <v>8.706174841649984</v>
      </c>
      <c r="Q38" s="5" t="n">
        <v>8.913606601501083</v>
      </c>
      <c r="R38" s="5" t="n">
        <v>9.121038361352181</v>
      </c>
      <c r="S38" s="5" t="n">
        <v>9.328470121203278</v>
      </c>
      <c r="T38" s="5" t="n">
        <v>9.535901881054375</v>
      </c>
      <c r="U38" s="5" t="n">
        <v>9.743333640905472</v>
      </c>
      <c r="V38" s="5" t="n">
        <v>9.95076540075657</v>
      </c>
      <c r="W38" s="5" t="n">
        <v>10.15819716060767</v>
      </c>
      <c r="X38" s="5" t="n">
        <v>10.36562892045877</v>
      </c>
      <c r="Y38" s="5" t="n">
        <v>10.57306068030987</v>
      </c>
      <c r="Z38" s="5" t="n">
        <v>8.803745949832422</v>
      </c>
      <c r="AA38" s="5" t="n"/>
      <c r="AB38" s="5" t="n"/>
      <c r="AC38" s="5" t="n"/>
      <c r="AD38" s="5" t="n"/>
      <c r="AE38" s="5" t="inlineStr">
        <is>
          <t>legacy Mitigation row 678</t>
        </is>
      </c>
    </row>
    <row r="39">
      <c r="A39" s="5" t="inlineStr">
        <is>
          <t>IMF-IEA|nga.glo</t>
        </is>
      </c>
      <c r="B39" s="5" t="inlineStr">
        <is>
          <t>IMF-IEA</t>
        </is>
      </c>
      <c r="C39" s="5" t="inlineStr">
        <is>
          <t>nga.glo</t>
        </is>
      </c>
      <c r="D39" s="5" t="inlineStr">
        <is>
          <t>Natural gas - Global</t>
        </is>
      </c>
      <c r="E39" s="5" t="inlineStr">
        <is>
          <t>$/MMBtu nom</t>
        </is>
      </c>
      <c r="F39" s="5" t="n">
        <v>12.74131633333333</v>
      </c>
      <c r="G39" s="5" t="n">
        <v>25.77771766666666</v>
      </c>
      <c r="H39" s="5" t="n">
        <v>9.672712666666667</v>
      </c>
      <c r="I39" s="5" t="n">
        <v>8.339211666666667</v>
      </c>
      <c r="J39" s="5" t="n">
        <v>8.684565216718424</v>
      </c>
      <c r="K39" s="5" t="n">
        <v>9.502458100103514</v>
      </c>
      <c r="L39" s="5" t="n">
        <v>8.58718915015527</v>
      </c>
      <c r="M39" s="5" t="n">
        <v>7.442826866873695</v>
      </c>
      <c r="N39" s="5" t="n">
        <v>7.006779916925452</v>
      </c>
      <c r="O39" s="5" t="n">
        <v>6.857997800310542</v>
      </c>
      <c r="P39" s="5" t="n">
        <v>6.96996255715126</v>
      </c>
      <c r="Q39" s="5" t="n">
        <v>7.149028348295276</v>
      </c>
      <c r="R39" s="5" t="n">
        <v>7.32809413943929</v>
      </c>
      <c r="S39" s="5" t="n">
        <v>7.507159930583305</v>
      </c>
      <c r="T39" s="5" t="n">
        <v>7.686225721727318</v>
      </c>
      <c r="U39" s="5" t="n">
        <v>7.865291512871333</v>
      </c>
      <c r="V39" s="5" t="n">
        <v>8.044357304015348</v>
      </c>
      <c r="W39" s="5" t="n">
        <v>8.223423095159363</v>
      </c>
      <c r="X39" s="5" t="n">
        <v>8.402488886303376</v>
      </c>
      <c r="Y39" s="5" t="n">
        <v>8.581554677447391</v>
      </c>
      <c r="Z39" s="5" t="n">
        <v>7.590427352732576</v>
      </c>
      <c r="AA39" s="5" t="n"/>
      <c r="AB39" s="5" t="n"/>
      <c r="AC39" s="5" t="n"/>
      <c r="AD39" s="5" t="n"/>
      <c r="AE39" s="5" t="inlineStr">
        <is>
          <t>legacy Mitigation row 679</t>
        </is>
      </c>
    </row>
    <row r="40">
      <c r="A40" s="5" t="inlineStr">
        <is>
          <t>IMF-WB|oil</t>
        </is>
      </c>
      <c r="B40" s="5" t="inlineStr">
        <is>
          <t>IMF-WB</t>
        </is>
      </c>
      <c r="C40" s="5" t="inlineStr">
        <is>
          <t>oil</t>
        </is>
      </c>
      <c r="D40" s="5" t="inlineStr">
        <is>
          <t>Crude Oil</t>
        </is>
      </c>
      <c r="E40" s="5" t="inlineStr">
        <is>
          <t>$/bbl nom</t>
        </is>
      </c>
      <c r="F40" s="5" t="n">
        <v>70.637416666665</v>
      </c>
      <c r="G40" s="5" t="n">
        <v>99.41024733333501</v>
      </c>
      <c r="H40" s="5" t="n">
        <v>82.46874649999999</v>
      </c>
      <c r="I40" s="5" t="n">
        <v>80.30520283333499</v>
      </c>
      <c r="J40" s="5" t="n">
        <v>70.6624535</v>
      </c>
      <c r="K40" s="5" t="n">
        <v>76.093256</v>
      </c>
      <c r="L40" s="5" t="n">
        <v>72.51644233659962</v>
      </c>
      <c r="M40" s="5" t="n">
        <v>72.23928238112394</v>
      </c>
      <c r="N40" s="5" t="n">
        <v>72.77091500447182</v>
      </c>
      <c r="O40" s="5" t="n">
        <v>73.43762116531721</v>
      </c>
      <c r="P40" s="5" t="n">
        <v>74.02182791915223</v>
      </c>
      <c r="Q40" s="5" t="n">
        <v>75.33444834814043</v>
      </c>
      <c r="R40" s="5" t="n">
        <v>76.64706877712862</v>
      </c>
      <c r="S40" s="5" t="n">
        <v>77.95968920611682</v>
      </c>
      <c r="T40" s="5" t="n">
        <v>79.27230963510502</v>
      </c>
      <c r="U40" s="5" t="n">
        <v>80.58493006409321</v>
      </c>
      <c r="V40" s="5" t="n">
        <v>81.89755049308141</v>
      </c>
      <c r="W40" s="5" t="n">
        <v>83.21017092206961</v>
      </c>
      <c r="X40" s="5" t="n">
        <v>84.5227913510578</v>
      </c>
      <c r="Y40" s="5" t="n">
        <v>85.83541178004602</v>
      </c>
      <c r="Z40" s="5" t="n">
        <v>87.1480322090342</v>
      </c>
      <c r="AA40" s="5" t="n"/>
      <c r="AB40" s="5" t="n"/>
      <c r="AC40" s="5" t="n"/>
      <c r="AD40" s="5" t="n"/>
      <c r="AE40" s="5" t="inlineStr">
        <is>
          <t>legacy Mitigation row 682</t>
        </is>
      </c>
    </row>
    <row r="41">
      <c r="A41" s="5" t="inlineStr">
        <is>
          <t>IMF-WB|coa</t>
        </is>
      </c>
      <c r="B41" s="5" t="inlineStr">
        <is>
          <t>IMF-WB</t>
        </is>
      </c>
      <c r="C41" s="5" t="inlineStr">
        <is>
          <t>coa</t>
        </is>
      </c>
      <c r="D41" s="5" t="inlineStr">
        <is>
          <t>Coal</t>
        </is>
      </c>
      <c r="E41" s="5" t="inlineStr">
        <is>
          <t>$/ton nom</t>
        </is>
      </c>
      <c r="F41" s="5" t="n">
        <v>141.017372</v>
      </c>
      <c r="G41" s="5" t="n">
        <v>364.531533166665</v>
      </c>
      <c r="H41" s="5" t="n">
        <v>180.465875333335</v>
      </c>
      <c r="I41" s="5" t="n">
        <v>139.849024333335</v>
      </c>
      <c r="J41" s="5" t="n">
        <v>116.2187945</v>
      </c>
      <c r="K41" s="5" t="n">
        <v>120.300743</v>
      </c>
      <c r="L41" s="5" t="n">
        <v>125.2411102200411</v>
      </c>
      <c r="M41" s="5" t="n">
        <v>126.1889672849724</v>
      </c>
      <c r="N41" s="5" t="n">
        <v>127.2235962565214</v>
      </c>
      <c r="O41" s="5" t="n">
        <v>128.2434819077543</v>
      </c>
      <c r="P41" s="5" t="n">
        <v>129.2638934237636</v>
      </c>
      <c r="Q41" s="5" t="n">
        <v>131.5561149482565</v>
      </c>
      <c r="R41" s="5" t="n">
        <v>133.8483364727493</v>
      </c>
      <c r="S41" s="5" t="n">
        <v>136.1405579972422</v>
      </c>
      <c r="T41" s="5" t="n">
        <v>138.432779521735</v>
      </c>
      <c r="U41" s="5" t="n">
        <v>140.7250010462278</v>
      </c>
      <c r="V41" s="5" t="n">
        <v>143.0172225707206</v>
      </c>
      <c r="W41" s="5" t="n">
        <v>145.3094440952135</v>
      </c>
      <c r="X41" s="5" t="n">
        <v>147.6016656197063</v>
      </c>
      <c r="Y41" s="5" t="n">
        <v>149.8938871441991</v>
      </c>
      <c r="Z41" s="5" t="n">
        <v>152.186108668692</v>
      </c>
      <c r="AA41" s="5" t="n"/>
      <c r="AB41" s="5" t="n"/>
      <c r="AC41" s="5" t="n"/>
      <c r="AD41" s="5" t="n"/>
      <c r="AE41" s="5" t="inlineStr">
        <is>
          <t>legacy Mitigation row 683</t>
        </is>
      </c>
    </row>
    <row r="42">
      <c r="A42" s="5" t="inlineStr">
        <is>
          <t>IMF-WB|nga.lng</t>
        </is>
      </c>
      <c r="B42" s="5" t="inlineStr">
        <is>
          <t>IMF-WB</t>
        </is>
      </c>
      <c r="C42" s="5" t="inlineStr">
        <is>
          <t>nga.lng</t>
        </is>
      </c>
      <c r="D42" s="5" t="inlineStr">
        <is>
          <t>Natural Gas - LNG</t>
        </is>
      </c>
      <c r="E42" s="5" t="inlineStr">
        <is>
          <t>$/MMBtu nom</t>
        </is>
      </c>
      <c r="F42" s="5" t="n">
        <v>17.35817247419</v>
      </c>
      <c r="G42" s="5" t="n">
        <v>36.8185895711</v>
      </c>
      <c r="H42" s="5" t="n">
        <v>13.2884541231</v>
      </c>
      <c r="I42" s="5" t="n">
        <v>11.335418266295</v>
      </c>
      <c r="J42" s="5" t="n">
        <v>11.793875</v>
      </c>
      <c r="K42" s="5" t="n">
        <v>12.7250835</v>
      </c>
      <c r="L42" s="5" t="n">
        <v>11.61299337200411</v>
      </c>
      <c r="M42" s="5" t="n">
        <v>10.14897512849724</v>
      </c>
      <c r="N42" s="5" t="n">
        <v>9.781150125652141</v>
      </c>
      <c r="O42" s="5" t="n">
        <v>9.818138690775427</v>
      </c>
      <c r="P42" s="5" t="n">
        <v>9.852305342376367</v>
      </c>
      <c r="Q42" s="5" t="n">
        <v>10.02701512229639</v>
      </c>
      <c r="R42" s="5" t="n">
        <v>10.20172490221641</v>
      </c>
      <c r="S42" s="5" t="n">
        <v>10.37643468213643</v>
      </c>
      <c r="T42" s="5" t="n">
        <v>10.55114446205645</v>
      </c>
      <c r="U42" s="5" t="n">
        <v>10.72585424197647</v>
      </c>
      <c r="V42" s="5" t="n">
        <v>10.9005640218965</v>
      </c>
      <c r="W42" s="5" t="n">
        <v>11.07527380181652</v>
      </c>
      <c r="X42" s="5" t="n">
        <v>11.24998358173654</v>
      </c>
      <c r="Y42" s="5" t="n">
        <v>11.42469336165656</v>
      </c>
      <c r="Z42" s="5" t="n">
        <v>11.59940314157658</v>
      </c>
      <c r="AA42" s="5" t="n"/>
      <c r="AB42" s="5" t="n"/>
      <c r="AC42" s="5" t="n"/>
      <c r="AD42" s="5" t="n"/>
      <c r="AE42" s="5" t="inlineStr">
        <is>
          <t>legacy Mitigation row 684</t>
        </is>
      </c>
    </row>
    <row r="43">
      <c r="A43" s="5" t="inlineStr">
        <is>
          <t>IMF-WB|nga.nam</t>
        </is>
      </c>
      <c r="B43" s="5" t="inlineStr">
        <is>
          <t>IMF-WB</t>
        </is>
      </c>
      <c r="C43" s="5" t="inlineStr">
        <is>
          <t>nga.nam</t>
        </is>
      </c>
      <c r="D43" s="5" t="inlineStr">
        <is>
          <t>Natural Gas - North Am</t>
        </is>
      </c>
      <c r="E43" s="5" t="inlineStr">
        <is>
          <t>$/MMBtu nom</t>
        </is>
      </c>
      <c r="F43" s="5" t="n">
        <v>3.783763666665</v>
      </c>
      <c r="G43" s="5" t="n">
        <v>6.442306333335</v>
      </c>
      <c r="H43" s="5" t="n">
        <v>2.604630166665</v>
      </c>
      <c r="I43" s="5" t="n">
        <v>2.304537666665</v>
      </c>
      <c r="J43" s="5" t="n">
        <v>3.51737</v>
      </c>
      <c r="K43" s="5" t="n">
        <v>3.6125435</v>
      </c>
      <c r="L43" s="5" t="n">
        <v>3.773624192991925</v>
      </c>
      <c r="M43" s="5" t="n">
        <v>3.766323211946647</v>
      </c>
      <c r="N43" s="5" t="n">
        <v>3.768617358563136</v>
      </c>
      <c r="O43" s="5" t="n">
        <v>3.821264686273246</v>
      </c>
      <c r="P43" s="5" t="n">
        <v>3.861638544456434</v>
      </c>
      <c r="Q43" s="5" t="n">
        <v>3.930116529738803</v>
      </c>
      <c r="R43" s="5" t="n">
        <v>3.998594515021173</v>
      </c>
      <c r="S43" s="5" t="n">
        <v>4.067072500303541</v>
      </c>
      <c r="T43" s="5" t="n">
        <v>4.13555048558591</v>
      </c>
      <c r="U43" s="5" t="n">
        <v>4.20402847086828</v>
      </c>
      <c r="V43" s="5" t="n">
        <v>4.272506456150649</v>
      </c>
      <c r="W43" s="5" t="n">
        <v>4.340984441433019</v>
      </c>
      <c r="X43" s="5" t="n">
        <v>4.409462426715387</v>
      </c>
      <c r="Y43" s="5" t="n">
        <v>4.477940411997757</v>
      </c>
      <c r="Z43" s="5" t="n">
        <v>4.546418397280124</v>
      </c>
      <c r="AA43" s="5" t="n"/>
      <c r="AB43" s="5" t="n"/>
      <c r="AC43" s="5" t="n"/>
      <c r="AD43" s="5" t="n"/>
      <c r="AE43" s="5" t="inlineStr">
        <is>
          <t>legacy Mitigation row 685</t>
        </is>
      </c>
    </row>
    <row r="44">
      <c r="A44" s="5" t="inlineStr">
        <is>
          <t>IMF-WB|nga.eur</t>
        </is>
      </c>
      <c r="B44" s="5" t="inlineStr">
        <is>
          <t>IMF-WB</t>
        </is>
      </c>
      <c r="C44" s="5" t="inlineStr">
        <is>
          <t>nga.eur</t>
        </is>
      </c>
      <c r="D44" s="5" t="inlineStr">
        <is>
          <t>Natural Gas - Europe</t>
        </is>
      </c>
      <c r="E44" s="5" t="inlineStr">
        <is>
          <t>$/MMBtu nom</t>
        </is>
      </c>
      <c r="F44" s="5" t="n">
        <v>13.33450601192</v>
      </c>
      <c r="G44" s="5" t="n">
        <v>27.97337991931</v>
      </c>
      <c r="H44" s="5" t="n">
        <v>13.63514449834</v>
      </c>
      <c r="I44" s="5" t="n">
        <v>11.867677478315</v>
      </c>
      <c r="J44" s="5" t="n">
        <v>12.706196</v>
      </c>
      <c r="K44" s="5" t="n">
        <v>13.5560555</v>
      </c>
      <c r="L44" s="5" t="n">
        <v>12.32697389524299</v>
      </c>
      <c r="M44" s="5" t="n">
        <v>10.86170648630624</v>
      </c>
      <c r="N44" s="5" t="n">
        <v>10.43823129244303</v>
      </c>
      <c r="O44" s="5" t="n">
        <v>10.43415425092313</v>
      </c>
      <c r="P44" s="5" t="n">
        <v>10.58927681235282</v>
      </c>
      <c r="Q44" s="5" t="n">
        <v>10.77705522127413</v>
      </c>
      <c r="R44" s="5" t="n">
        <v>10.96483363019544</v>
      </c>
      <c r="S44" s="5" t="n">
        <v>11.15261203911674</v>
      </c>
      <c r="T44" s="5" t="n">
        <v>11.34039044803805</v>
      </c>
      <c r="U44" s="5" t="n">
        <v>11.52816885695936</v>
      </c>
      <c r="V44" s="5" t="n">
        <v>11.71594726588067</v>
      </c>
      <c r="W44" s="5" t="n">
        <v>11.90372567480198</v>
      </c>
      <c r="X44" s="5" t="n">
        <v>12.09150408372329</v>
      </c>
      <c r="Y44" s="5" t="n">
        <v>12.2792824926446</v>
      </c>
      <c r="Z44" s="5" t="n">
        <v>12.4670609015659</v>
      </c>
      <c r="AA44" s="5" t="n"/>
      <c r="AB44" s="5" t="n"/>
      <c r="AC44" s="5" t="n"/>
      <c r="AD44" s="5" t="n"/>
      <c r="AE44" s="5" t="inlineStr">
        <is>
          <t>legacy Mitigation row 686</t>
        </is>
      </c>
    </row>
    <row r="45">
      <c r="A45" s="5" t="inlineStr">
        <is>
          <t>IMF-WB|nga.glo</t>
        </is>
      </c>
      <c r="B45" s="5" t="inlineStr">
        <is>
          <t>IMF-WB</t>
        </is>
      </c>
      <c r="C45" s="5" t="inlineStr">
        <is>
          <t>nga.glo</t>
        </is>
      </c>
      <c r="D45" s="5" t="inlineStr">
        <is>
          <t>Natural gas - Global</t>
        </is>
      </c>
      <c r="E45" s="5" t="inlineStr">
        <is>
          <t>$/MMBtu nom</t>
        </is>
      </c>
      <c r="F45" s="5" t="n">
        <v>11.49214738425833</v>
      </c>
      <c r="G45" s="5" t="n">
        <v>23.744758607915</v>
      </c>
      <c r="H45" s="5" t="n">
        <v>9.842742929368333</v>
      </c>
      <c r="I45" s="5" t="n">
        <v>8.502544470425001</v>
      </c>
      <c r="J45" s="5" t="n">
        <v>9.339146999999999</v>
      </c>
      <c r="K45" s="5" t="n">
        <v>9.964560833333334</v>
      </c>
      <c r="L45" s="5" t="n">
        <v>9.237863820079674</v>
      </c>
      <c r="M45" s="5" t="n">
        <v>8.25900160891671</v>
      </c>
      <c r="N45" s="5" t="n">
        <v>7.995999592219434</v>
      </c>
      <c r="O45" s="5" t="n">
        <v>8.024519209323934</v>
      </c>
      <c r="P45" s="5" t="n">
        <v>8.101073566395206</v>
      </c>
      <c r="Q45" s="5" t="n">
        <v>8.244728957769773</v>
      </c>
      <c r="R45" s="5" t="n">
        <v>8.38838434914434</v>
      </c>
      <c r="S45" s="5" t="n">
        <v>8.532039740518906</v>
      </c>
      <c r="T45" s="5" t="n">
        <v>8.675695131893471</v>
      </c>
      <c r="U45" s="5" t="n">
        <v>8.819350523268039</v>
      </c>
      <c r="V45" s="5" t="n">
        <v>8.963005914642606</v>
      </c>
      <c r="W45" s="5" t="n">
        <v>9.106661306017171</v>
      </c>
      <c r="X45" s="5" t="n">
        <v>9.250316697391737</v>
      </c>
      <c r="Y45" s="5" t="n">
        <v>9.393972088766306</v>
      </c>
      <c r="Z45" s="5" t="n">
        <v>9.53762748014087</v>
      </c>
      <c r="AA45" s="5" t="n"/>
      <c r="AB45" s="5" t="n"/>
      <c r="AC45" s="5" t="n"/>
      <c r="AD45" s="5" t="n"/>
      <c r="AE45" s="5" t="inlineStr">
        <is>
          <t>legacy Mitigation row 687</t>
        </is>
      </c>
    </row>
    <row r="46">
      <c r="A46" s="5" t="inlineStr">
        <is>
          <t>Manual|oil</t>
        </is>
      </c>
      <c r="B46" s="5" t="inlineStr">
        <is>
          <t>Manual</t>
        </is>
      </c>
      <c r="C46" s="5" t="inlineStr">
        <is>
          <t>oil</t>
        </is>
      </c>
      <c r="D46" s="5" t="inlineStr">
        <is>
          <t>Crude Oil</t>
        </is>
      </c>
      <c r="E46" s="5" t="inlineStr">
        <is>
          <t>$/bbl nom</t>
        </is>
      </c>
      <c r="F46" s="5" t="n">
        <v>70.83150000000001</v>
      </c>
      <c r="G46" s="5" t="n">
        <v>98.99632800000001</v>
      </c>
      <c r="H46" s="5" t="n">
        <v>82.321243</v>
      </c>
      <c r="I46" s="5" t="n">
        <v>79.911739</v>
      </c>
      <c r="J46" s="5" t="n">
        <v>68.324907</v>
      </c>
      <c r="K46" s="5" t="n">
        <v>27.86986666666667</v>
      </c>
      <c r="L46" s="5" t="n">
        <v>24.23466666666667</v>
      </c>
      <c r="M46" s="5" t="n">
        <v>21.0736231884058</v>
      </c>
      <c r="N46" s="5" t="n">
        <v>18.32488972904852</v>
      </c>
      <c r="O46" s="5" t="n">
        <v>18.32488972904852</v>
      </c>
      <c r="P46" s="5" t="n">
        <v>18.32488972904852</v>
      </c>
      <c r="Q46" s="5" t="n">
        <v>18.32488972904852</v>
      </c>
      <c r="R46" s="5" t="n">
        <v>18.32488972904852</v>
      </c>
      <c r="S46" s="5" t="n">
        <v>18.32488972904852</v>
      </c>
      <c r="T46" s="5" t="n">
        <v>18.32488972904852</v>
      </c>
      <c r="U46" s="5" t="n">
        <v>18.32488972904852</v>
      </c>
      <c r="V46" s="5" t="n">
        <v>18.32488972904852</v>
      </c>
      <c r="W46" s="5" t="n">
        <v>18.32488972904852</v>
      </c>
      <c r="X46" s="5" t="n">
        <v>18.32488972904852</v>
      </c>
      <c r="Y46" s="5" t="n">
        <v>18.32488972904852</v>
      </c>
      <c r="Z46" s="5" t="n">
        <v>18.32488972904852</v>
      </c>
      <c r="AA46" s="5" t="n"/>
      <c r="AB46" s="5" t="n"/>
      <c r="AC46" s="5" t="n"/>
      <c r="AD46" s="5" t="n"/>
      <c r="AE46" s="5" t="inlineStr">
        <is>
          <t>legacy Mitigation row 690</t>
        </is>
      </c>
    </row>
    <row r="47">
      <c r="A47" s="5" t="inlineStr">
        <is>
          <t>Manual|coa</t>
        </is>
      </c>
      <c r="B47" s="5" t="inlineStr">
        <is>
          <t>Manual</t>
        </is>
      </c>
      <c r="C47" s="5" t="inlineStr">
        <is>
          <t>coa</t>
        </is>
      </c>
      <c r="D47" s="5" t="inlineStr">
        <is>
          <t>Coal</t>
        </is>
      </c>
      <c r="E47" s="5" t="inlineStr">
        <is>
          <t>$/ton nom</t>
        </is>
      </c>
      <c r="F47" s="5" t="n">
        <v>143.984744</v>
      </c>
      <c r="G47" s="5" t="n">
        <v>384.169733</v>
      </c>
      <c r="H47" s="5" t="n">
        <v>188.152584</v>
      </c>
      <c r="I47" s="5" t="n">
        <v>143.551382</v>
      </c>
      <c r="J47" s="5" t="n">
        <v>112.437589</v>
      </c>
      <c r="K47" s="5" t="n">
        <v>37.26037333333334</v>
      </c>
      <c r="L47" s="5" t="n">
        <v>33.90693973333334</v>
      </c>
      <c r="M47" s="5" t="n">
        <v>30.85531515733334</v>
      </c>
      <c r="N47" s="5" t="n">
        <v>28.07833679317334</v>
      </c>
      <c r="O47" s="5" t="n">
        <v>28.07833679317334</v>
      </c>
      <c r="P47" s="5" t="n">
        <v>28.07833679317334</v>
      </c>
      <c r="Q47" s="5" t="n">
        <v>28.07833679317334</v>
      </c>
      <c r="R47" s="5" t="n">
        <v>28.07833679317334</v>
      </c>
      <c r="S47" s="5" t="n">
        <v>28.07833679317334</v>
      </c>
      <c r="T47" s="5" t="n">
        <v>28.07833679317334</v>
      </c>
      <c r="U47" s="5" t="n">
        <v>28.07833679317334</v>
      </c>
      <c r="V47" s="5" t="n">
        <v>28.07833679317334</v>
      </c>
      <c r="W47" s="5" t="n">
        <v>28.07833679317334</v>
      </c>
      <c r="X47" s="5" t="n">
        <v>28.07833679317334</v>
      </c>
      <c r="Y47" s="5" t="n">
        <v>28.07833679317334</v>
      </c>
      <c r="Z47" s="5" t="n">
        <v>28.07833679317334</v>
      </c>
      <c r="AA47" s="5" t="n"/>
      <c r="AB47" s="5" t="n"/>
      <c r="AC47" s="5" t="n"/>
      <c r="AD47" s="5" t="n"/>
      <c r="AE47" s="5" t="inlineStr">
        <is>
          <t>legacy Mitigation row 691</t>
        </is>
      </c>
    </row>
    <row r="48">
      <c r="A48" s="5" t="inlineStr">
        <is>
          <t>Manual|nga.lng</t>
        </is>
      </c>
      <c r="B48" s="5" t="inlineStr">
        <is>
          <t>Manual</t>
        </is>
      </c>
      <c r="C48" s="5" t="inlineStr">
        <is>
          <t>nga.lng</t>
        </is>
      </c>
      <c r="D48" s="5" t="inlineStr">
        <is>
          <t>Natural Gas - LNG</t>
        </is>
      </c>
      <c r="E48" s="5" t="inlineStr">
        <is>
          <t>$/MMBtu nom</t>
        </is>
      </c>
      <c r="F48" s="5" t="n">
        <v>18.600467</v>
      </c>
      <c r="G48" s="5" t="n">
        <v>33.297022</v>
      </c>
      <c r="H48" s="5" t="n">
        <v>13.463505</v>
      </c>
      <c r="I48" s="5" t="n">
        <v>11.708527</v>
      </c>
      <c r="J48" s="5" t="n">
        <v>12.08775</v>
      </c>
      <c r="K48" s="5" t="n">
        <v>7.121624358942219</v>
      </c>
      <c r="L48" s="5" t="n">
        <v>6.352488928176459</v>
      </c>
      <c r="M48" s="5" t="n">
        <v>5.666420123933402</v>
      </c>
      <c r="N48" s="5" t="n">
        <v>5.054446750548594</v>
      </c>
      <c r="O48" s="5" t="n">
        <v>5.054446750548594</v>
      </c>
      <c r="P48" s="5" t="n">
        <v>5.054446750548594</v>
      </c>
      <c r="Q48" s="5" t="n">
        <v>5.054446750548594</v>
      </c>
      <c r="R48" s="5" t="n">
        <v>5.054446750548594</v>
      </c>
      <c r="S48" s="5" t="n">
        <v>5.054446750548594</v>
      </c>
      <c r="T48" s="5" t="n">
        <v>5.054446750548594</v>
      </c>
      <c r="U48" s="5" t="n">
        <v>5.054446750548594</v>
      </c>
      <c r="V48" s="5" t="n">
        <v>5.054446750548594</v>
      </c>
      <c r="W48" s="5" t="n">
        <v>5.054446750548594</v>
      </c>
      <c r="X48" s="5" t="n">
        <v>5.054446750548594</v>
      </c>
      <c r="Y48" s="5" t="n">
        <v>5.054446750548594</v>
      </c>
      <c r="Z48" s="5" t="n">
        <v>5.054446750548594</v>
      </c>
      <c r="AA48" s="5" t="n"/>
      <c r="AB48" s="5" t="n"/>
      <c r="AC48" s="5" t="n"/>
      <c r="AD48" s="5" t="n"/>
      <c r="AE48" s="5" t="inlineStr">
        <is>
          <t>legacy Mitigation row 692</t>
        </is>
      </c>
    </row>
    <row r="49">
      <c r="A49" s="5" t="inlineStr">
        <is>
          <t>Manual|nga.nam</t>
        </is>
      </c>
      <c r="B49" s="5" t="inlineStr">
        <is>
          <t>Manual</t>
        </is>
      </c>
      <c r="C49" s="5" t="inlineStr">
        <is>
          <t>nga.nam</t>
        </is>
      </c>
      <c r="D49" s="5" t="inlineStr">
        <is>
          <t>Natural Gas - North Am</t>
        </is>
      </c>
      <c r="E49" s="5" t="inlineStr">
        <is>
          <t>$/MMBtu nom</t>
        </is>
      </c>
      <c r="F49" s="5" t="n">
        <v>3.716119</v>
      </c>
      <c r="G49" s="5" t="n">
        <v>6.516296</v>
      </c>
      <c r="H49" s="5" t="n">
        <v>2.671452</v>
      </c>
      <c r="I49" s="5" t="n">
        <v>2.417967</v>
      </c>
      <c r="J49" s="5" t="n">
        <v>3.63474</v>
      </c>
      <c r="K49" s="5" t="n">
        <v>1.570430769230769</v>
      </c>
      <c r="L49" s="5" t="n">
        <v>1.537713461538461</v>
      </c>
      <c r="M49" s="5" t="n">
        <v>1.505677764423077</v>
      </c>
      <c r="N49" s="5" t="n">
        <v>1.474309477664264</v>
      </c>
      <c r="O49" s="5" t="n">
        <v>1.474309477664264</v>
      </c>
      <c r="P49" s="5" t="n">
        <v>1.474309477664264</v>
      </c>
      <c r="Q49" s="5" t="n">
        <v>1.474309477664264</v>
      </c>
      <c r="R49" s="5" t="n">
        <v>1.474309477664264</v>
      </c>
      <c r="S49" s="5" t="n">
        <v>1.474309477664264</v>
      </c>
      <c r="T49" s="5" t="n">
        <v>1.474309477664264</v>
      </c>
      <c r="U49" s="5" t="n">
        <v>1.474309477664264</v>
      </c>
      <c r="V49" s="5" t="n">
        <v>1.474309477664264</v>
      </c>
      <c r="W49" s="5" t="n">
        <v>1.474309477664264</v>
      </c>
      <c r="X49" s="5" t="n">
        <v>1.474309477664264</v>
      </c>
      <c r="Y49" s="5" t="n">
        <v>1.474309477664264</v>
      </c>
      <c r="Z49" s="5" t="n">
        <v>1.474309477664264</v>
      </c>
      <c r="AA49" s="5" t="n"/>
      <c r="AB49" s="5" t="n"/>
      <c r="AC49" s="5" t="n"/>
      <c r="AD49" s="5" t="n"/>
      <c r="AE49" s="5" t="inlineStr">
        <is>
          <t>legacy Mitigation row 693</t>
        </is>
      </c>
    </row>
    <row r="50">
      <c r="A50" s="5" t="inlineStr">
        <is>
          <t>Manual|nga.eur</t>
        </is>
      </c>
      <c r="B50" s="5" t="inlineStr">
        <is>
          <t>Manual</t>
        </is>
      </c>
      <c r="C50" s="5" t="inlineStr">
        <is>
          <t>nga.eur</t>
        </is>
      </c>
      <c r="D50" s="5" t="inlineStr">
        <is>
          <t>Natural Gas - Europe</t>
        </is>
      </c>
      <c r="E50" s="5" t="inlineStr">
        <is>
          <t>$/MMBtu nom</t>
        </is>
      </c>
      <c r="F50" s="5" t="n">
        <v>15.907363</v>
      </c>
      <c r="G50" s="5" t="n">
        <v>37.519835</v>
      </c>
      <c r="H50" s="5" t="n">
        <v>12.883181</v>
      </c>
      <c r="I50" s="5" t="n">
        <v>10.891141</v>
      </c>
      <c r="J50" s="5" t="n">
        <v>11.912392</v>
      </c>
      <c r="K50" s="5" t="n">
        <v>1.338020466734499</v>
      </c>
      <c r="L50" s="5" t="n">
        <v>1.271119443397774</v>
      </c>
      <c r="M50" s="5" t="n">
        <v>1.207563471227885</v>
      </c>
      <c r="N50" s="5" t="n">
        <v>1.147185297666491</v>
      </c>
      <c r="O50" s="5" t="n">
        <v>1.147185297666491</v>
      </c>
      <c r="P50" s="5" t="n">
        <v>1.147185297666491</v>
      </c>
      <c r="Q50" s="5" t="n">
        <v>1.147185297666491</v>
      </c>
      <c r="R50" s="5" t="n">
        <v>1.147185297666491</v>
      </c>
      <c r="S50" s="5" t="n">
        <v>1.147185297666491</v>
      </c>
      <c r="T50" s="5" t="n">
        <v>1.147185297666491</v>
      </c>
      <c r="U50" s="5" t="n">
        <v>1.147185297666491</v>
      </c>
      <c r="V50" s="5" t="n">
        <v>1.147185297666491</v>
      </c>
      <c r="W50" s="5" t="n">
        <v>1.147185297666491</v>
      </c>
      <c r="X50" s="5" t="n">
        <v>1.147185297666491</v>
      </c>
      <c r="Y50" s="5" t="n">
        <v>1.147185297666491</v>
      </c>
      <c r="Z50" s="5" t="n">
        <v>1.147185297666491</v>
      </c>
      <c r="AA50" s="5" t="n"/>
      <c r="AB50" s="5" t="n"/>
      <c r="AC50" s="5" t="n"/>
      <c r="AD50" s="5" t="n"/>
      <c r="AE50" s="5" t="inlineStr">
        <is>
          <t>legacy Mitigation row 694</t>
        </is>
      </c>
    </row>
    <row r="51">
      <c r="A51" s="5" t="inlineStr">
        <is>
          <t>Manual|nga.glo</t>
        </is>
      </c>
      <c r="B51" s="5" t="inlineStr">
        <is>
          <t>Manual</t>
        </is>
      </c>
      <c r="C51" s="5" t="inlineStr">
        <is>
          <t>nga.glo</t>
        </is>
      </c>
      <c r="D51" s="5" t="inlineStr">
        <is>
          <t>Natural gas - Global</t>
        </is>
      </c>
      <c r="E51" s="5" t="inlineStr">
        <is>
          <t>$/MMBtu nom</t>
        </is>
      </c>
      <c r="F51" s="5" t="n">
        <v>12.74131633333333</v>
      </c>
      <c r="G51" s="5" t="n">
        <v>25.77771766666666</v>
      </c>
      <c r="H51" s="5" t="n">
        <v>9.672712666666667</v>
      </c>
      <c r="I51" s="5" t="n">
        <v>8.339211666666666</v>
      </c>
      <c r="J51" s="5" t="n">
        <v>9.211627333333334</v>
      </c>
      <c r="K51" s="5" t="n">
        <v>3.343358531635829</v>
      </c>
      <c r="L51" s="5" t="n">
        <v>3.053773944370898</v>
      </c>
      <c r="M51" s="5" t="n">
        <v>2.793220453194788</v>
      </c>
      <c r="N51" s="5" t="n">
        <v>2.558647175293116</v>
      </c>
      <c r="O51" s="5" t="n">
        <v>2.558647175293116</v>
      </c>
      <c r="P51" s="5" t="n">
        <v>2.558647175293116</v>
      </c>
      <c r="Q51" s="5" t="n">
        <v>2.558647175293116</v>
      </c>
      <c r="R51" s="5" t="n">
        <v>2.558647175293116</v>
      </c>
      <c r="S51" s="5" t="n">
        <v>2.558647175293116</v>
      </c>
      <c r="T51" s="5" t="n">
        <v>2.558647175293116</v>
      </c>
      <c r="U51" s="5" t="n">
        <v>2.558647175293116</v>
      </c>
      <c r="V51" s="5" t="n">
        <v>2.558647175293116</v>
      </c>
      <c r="W51" s="5" t="n">
        <v>2.558647175293116</v>
      </c>
      <c r="X51" s="5" t="n">
        <v>2.558647175293116</v>
      </c>
      <c r="Y51" s="5" t="n">
        <v>2.558647175293116</v>
      </c>
      <c r="Z51" s="5" t="n">
        <v>2.558647175293116</v>
      </c>
      <c r="AA51" s="5" t="n"/>
      <c r="AB51" s="5" t="n"/>
      <c r="AC51" s="5" t="n"/>
      <c r="AD51" s="5" t="n"/>
      <c r="AE51" s="5"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Prices_int regional assumptions (rows 62+)</t>
        </is>
      </c>
    </row>
    <row r="2">
      <c r="A2" s="1" t="inlineStr">
        <is>
          <t>Regional price assumptions by country: baseline taxes, gas market</t>
        </is>
      </c>
      <c r="B2" s="2" t="n"/>
      <c r="C2" s="2" t="n"/>
      <c r="D2" s="2" t="n"/>
    </row>
    <row r="3">
      <c r="A3" s="10" t="inlineStr">
        <is>
          <t>country_name</t>
        </is>
      </c>
      <c r="B3" s="10" t="inlineStr">
        <is>
          <t>baseline_taxes</t>
        </is>
      </c>
      <c r="C3" s="10" t="inlineStr">
        <is>
          <t>gas_market</t>
        </is>
      </c>
      <c r="D3" s="10" t="inlineStr">
        <is>
          <t>source</t>
        </is>
      </c>
    </row>
    <row r="4">
      <c r="A4" s="5" t="inlineStr">
        <is>
          <t>Angola</t>
        </is>
      </c>
      <c r="B4" s="5" t="inlineStr">
        <is>
          <t>Fixed</t>
        </is>
      </c>
      <c r="C4" s="5" t="inlineStr">
        <is>
          <t>Global</t>
        </is>
      </c>
      <c r="D4" s="5" t="inlineStr">
        <is>
          <t>Prices_int row 62</t>
        </is>
      </c>
    </row>
    <row r="5">
      <c r="A5" s="5" t="inlineStr">
        <is>
          <t>Afghanistan</t>
        </is>
      </c>
      <c r="B5" s="5" t="inlineStr">
        <is>
          <t>Fixed</t>
        </is>
      </c>
      <c r="C5" s="5" t="inlineStr">
        <is>
          <t>Global</t>
        </is>
      </c>
      <c r="D5" s="5" t="inlineStr">
        <is>
          <t>Prices_int row 63</t>
        </is>
      </c>
    </row>
    <row r="6">
      <c r="A6" s="5" t="inlineStr">
        <is>
          <t>American Samoa</t>
        </is>
      </c>
      <c r="B6" s="5" t="inlineStr">
        <is>
          <t>Fixed</t>
        </is>
      </c>
      <c r="C6" s="5" t="inlineStr">
        <is>
          <t>LNG</t>
        </is>
      </c>
      <c r="D6" s="5" t="inlineStr">
        <is>
          <t>Prices_int row 64</t>
        </is>
      </c>
    </row>
    <row r="7">
      <c r="A7" s="5" t="inlineStr">
        <is>
          <t>Andorra</t>
        </is>
      </c>
      <c r="B7" s="5" t="inlineStr">
        <is>
          <t>Fixed</t>
        </is>
      </c>
      <c r="C7" s="5" t="inlineStr">
        <is>
          <t>Europe</t>
        </is>
      </c>
      <c r="D7" s="5" t="inlineStr">
        <is>
          <t>Prices_int row 65</t>
        </is>
      </c>
    </row>
    <row r="8">
      <c r="A8" s="5" t="inlineStr">
        <is>
          <t>Antigua and Barbuda</t>
        </is>
      </c>
      <c r="B8" s="5" t="inlineStr">
        <is>
          <t>Fixed</t>
        </is>
      </c>
      <c r="C8" s="5" t="inlineStr">
        <is>
          <t>North Am</t>
        </is>
      </c>
      <c r="D8" s="5" t="inlineStr">
        <is>
          <t>Prices_int row 66</t>
        </is>
      </c>
    </row>
    <row r="9">
      <c r="A9" s="5" t="inlineStr">
        <is>
          <t>Aruba</t>
        </is>
      </c>
      <c r="B9" s="5" t="inlineStr">
        <is>
          <t>Fixed</t>
        </is>
      </c>
      <c r="C9" s="5" t="inlineStr">
        <is>
          <t>North Am</t>
        </is>
      </c>
      <c r="D9" s="5" t="inlineStr">
        <is>
          <t>Prices_int row 67</t>
        </is>
      </c>
    </row>
    <row r="10">
      <c r="A10" s="5" t="inlineStr">
        <is>
          <t>Bahamas, The</t>
        </is>
      </c>
      <c r="B10" s="5" t="inlineStr">
        <is>
          <t>Fixed</t>
        </is>
      </c>
      <c r="C10" s="5" t="inlineStr">
        <is>
          <t>North Am</t>
        </is>
      </c>
      <c r="D10" s="5" t="inlineStr">
        <is>
          <t>Prices_int row 68</t>
        </is>
      </c>
    </row>
    <row r="11">
      <c r="A11" s="5" t="inlineStr">
        <is>
          <t>Barbados</t>
        </is>
      </c>
      <c r="B11" s="5" t="inlineStr">
        <is>
          <t>Fixed</t>
        </is>
      </c>
      <c r="C11" s="5" t="inlineStr">
        <is>
          <t>North Am</t>
        </is>
      </c>
      <c r="D11" s="5" t="inlineStr">
        <is>
          <t>Prices_int row 69</t>
        </is>
      </c>
    </row>
    <row r="12">
      <c r="A12" s="5" t="inlineStr">
        <is>
          <t>Benin</t>
        </is>
      </c>
      <c r="B12" s="5" t="inlineStr">
        <is>
          <t>Fixed</t>
        </is>
      </c>
      <c r="C12" s="5" t="inlineStr">
        <is>
          <t>Global</t>
        </is>
      </c>
      <c r="D12" s="5" t="inlineStr">
        <is>
          <t>Prices_int row 70</t>
        </is>
      </c>
    </row>
    <row r="13">
      <c r="A13" s="5" t="inlineStr">
        <is>
          <t>Belize</t>
        </is>
      </c>
      <c r="B13" s="5" t="inlineStr">
        <is>
          <t>Fixed</t>
        </is>
      </c>
      <c r="C13" s="5" t="inlineStr">
        <is>
          <t>North Am</t>
        </is>
      </c>
      <c r="D13" s="5" t="inlineStr">
        <is>
          <t>Prices_int row 71</t>
        </is>
      </c>
    </row>
    <row r="14">
      <c r="A14" s="5" t="inlineStr">
        <is>
          <t>Bermuda</t>
        </is>
      </c>
      <c r="B14" s="5" t="inlineStr">
        <is>
          <t>Fixed</t>
        </is>
      </c>
      <c r="C14" s="5" t="inlineStr">
        <is>
          <t>North Am</t>
        </is>
      </c>
      <c r="D14" s="5" t="inlineStr">
        <is>
          <t>Prices_int row 72</t>
        </is>
      </c>
    </row>
    <row r="15">
      <c r="A15" s="5" t="inlineStr">
        <is>
          <t>Bhutan</t>
        </is>
      </c>
      <c r="B15" s="5" t="inlineStr">
        <is>
          <t>Fixed</t>
        </is>
      </c>
      <c r="C15" s="5" t="inlineStr">
        <is>
          <t>LNG</t>
        </is>
      </c>
      <c r="D15" s="5" t="inlineStr">
        <is>
          <t>Prices_int row 73</t>
        </is>
      </c>
    </row>
    <row r="16">
      <c r="A16" s="5" t="inlineStr">
        <is>
          <t>British Virgin Islands</t>
        </is>
      </c>
      <c r="B16" s="5" t="inlineStr">
        <is>
          <t>Fixed</t>
        </is>
      </c>
      <c r="C16" s="5" t="inlineStr">
        <is>
          <t>North Am</t>
        </is>
      </c>
      <c r="D16" s="5" t="inlineStr">
        <is>
          <t>Prices_int row 74</t>
        </is>
      </c>
    </row>
    <row r="17">
      <c r="A17" s="5" t="inlineStr">
        <is>
          <t>Botswana</t>
        </is>
      </c>
      <c r="B17" s="5" t="inlineStr">
        <is>
          <t>Fixed</t>
        </is>
      </c>
      <c r="C17" s="5" t="inlineStr">
        <is>
          <t>Global</t>
        </is>
      </c>
      <c r="D17" s="5" t="inlineStr">
        <is>
          <t>Prices_int row 75</t>
        </is>
      </c>
    </row>
    <row r="18">
      <c r="A18" s="5" t="inlineStr">
        <is>
          <t>Cameroon</t>
        </is>
      </c>
      <c r="B18" s="5" t="inlineStr">
        <is>
          <t>Fixed</t>
        </is>
      </c>
      <c r="C18" s="5" t="inlineStr">
        <is>
          <t>Global</t>
        </is>
      </c>
      <c r="D18" s="5" t="inlineStr">
        <is>
          <t>Prices_int row 76</t>
        </is>
      </c>
    </row>
    <row r="19">
      <c r="A19" s="5" t="inlineStr">
        <is>
          <t>Cayman Islands</t>
        </is>
      </c>
      <c r="B19" s="5" t="inlineStr">
        <is>
          <t>Fixed</t>
        </is>
      </c>
      <c r="C19" s="5" t="inlineStr">
        <is>
          <t>North Am</t>
        </is>
      </c>
      <c r="D19" s="5" t="inlineStr">
        <is>
          <t>Prices_int row 77</t>
        </is>
      </c>
    </row>
    <row r="20">
      <c r="A20" s="5" t="inlineStr">
        <is>
          <t>Central African Republic</t>
        </is>
      </c>
      <c r="B20" s="5" t="inlineStr">
        <is>
          <t>Fixed</t>
        </is>
      </c>
      <c r="C20" s="5" t="inlineStr">
        <is>
          <t>Global</t>
        </is>
      </c>
      <c r="D20" s="5" t="inlineStr">
        <is>
          <t>Prices_int row 78</t>
        </is>
      </c>
    </row>
    <row r="21">
      <c r="A21" s="5" t="inlineStr">
        <is>
          <t>Chad</t>
        </is>
      </c>
      <c r="B21" s="5" t="inlineStr">
        <is>
          <t>Fixed</t>
        </is>
      </c>
      <c r="C21" s="5" t="inlineStr">
        <is>
          <t>Global</t>
        </is>
      </c>
      <c r="D21" s="5" t="inlineStr">
        <is>
          <t>Prices_int row 79</t>
        </is>
      </c>
    </row>
    <row r="22">
      <c r="A22" s="5" t="inlineStr">
        <is>
          <t>Channel Islands</t>
        </is>
      </c>
      <c r="B22" s="5" t="inlineStr">
        <is>
          <t>Fixed</t>
        </is>
      </c>
      <c r="C22" s="5" t="inlineStr">
        <is>
          <t>Global</t>
        </is>
      </c>
      <c r="D22" s="5" t="inlineStr">
        <is>
          <t>Prices_int row 80</t>
        </is>
      </c>
    </row>
    <row r="23">
      <c r="A23" s="5" t="inlineStr">
        <is>
          <t>Burkina Faso</t>
        </is>
      </c>
      <c r="B23" s="5" t="inlineStr">
        <is>
          <t>Fixed</t>
        </is>
      </c>
      <c r="C23" s="5" t="inlineStr">
        <is>
          <t>Global</t>
        </is>
      </c>
      <c r="D23" s="5" t="inlineStr">
        <is>
          <t>Prices_int row 81</t>
        </is>
      </c>
    </row>
    <row r="24">
      <c r="A24" s="5" t="inlineStr">
        <is>
          <t>Burundi</t>
        </is>
      </c>
      <c r="B24" s="5" t="inlineStr">
        <is>
          <t>Fixed</t>
        </is>
      </c>
      <c r="C24" s="5" t="inlineStr">
        <is>
          <t>Global</t>
        </is>
      </c>
      <c r="D24" s="5" t="inlineStr">
        <is>
          <t>Prices_int row 82</t>
        </is>
      </c>
    </row>
    <row r="25">
      <c r="A25" s="5" t="inlineStr">
        <is>
          <t>Cabo Verde</t>
        </is>
      </c>
      <c r="B25" s="5" t="inlineStr">
        <is>
          <t>Fixed</t>
        </is>
      </c>
      <c r="C25" s="5" t="inlineStr">
        <is>
          <t>Global</t>
        </is>
      </c>
      <c r="D25" s="5" t="inlineStr">
        <is>
          <t>Prices_int row 83</t>
        </is>
      </c>
    </row>
    <row r="26">
      <c r="A26" s="5" t="inlineStr">
        <is>
          <t>Congo, Democratic Republic of the</t>
        </is>
      </c>
      <c r="B26" s="5" t="inlineStr">
        <is>
          <t>Fixed</t>
        </is>
      </c>
      <c r="C26" s="5" t="inlineStr">
        <is>
          <t>Global</t>
        </is>
      </c>
      <c r="D26" s="5" t="inlineStr">
        <is>
          <t>Prices_int row 84</t>
        </is>
      </c>
    </row>
    <row r="27">
      <c r="A27" s="5" t="inlineStr">
        <is>
          <t>Congo, Republic of</t>
        </is>
      </c>
      <c r="B27" s="5" t="inlineStr">
        <is>
          <t>Fixed</t>
        </is>
      </c>
      <c r="C27" s="5" t="inlineStr">
        <is>
          <t>Global</t>
        </is>
      </c>
      <c r="D27" s="5" t="inlineStr">
        <is>
          <t>Prices_int row 85</t>
        </is>
      </c>
    </row>
    <row r="28">
      <c r="A28" s="5" t="inlineStr">
        <is>
          <t>Comoros</t>
        </is>
      </c>
      <c r="B28" s="5" t="inlineStr">
        <is>
          <t>Fixed</t>
        </is>
      </c>
      <c r="C28" s="5" t="inlineStr">
        <is>
          <t>Global</t>
        </is>
      </c>
      <c r="D28" s="5" t="inlineStr">
        <is>
          <t>Prices_int row 86</t>
        </is>
      </c>
    </row>
    <row r="29">
      <c r="A29" s="5" t="inlineStr">
        <is>
          <t>Côte d'Ivoire</t>
        </is>
      </c>
      <c r="B29" s="5" t="inlineStr">
        <is>
          <t>Fixed</t>
        </is>
      </c>
      <c r="C29" s="5" t="inlineStr">
        <is>
          <t>Global</t>
        </is>
      </c>
      <c r="D29" s="5" t="inlineStr">
        <is>
          <t>Prices_int row 87</t>
        </is>
      </c>
    </row>
    <row r="30">
      <c r="A30" s="5" t="inlineStr">
        <is>
          <t>Cuba</t>
        </is>
      </c>
      <c r="B30" s="5" t="inlineStr">
        <is>
          <t>Fixed</t>
        </is>
      </c>
      <c r="C30" s="5" t="inlineStr">
        <is>
          <t>North Am</t>
        </is>
      </c>
      <c r="D30" s="5" t="inlineStr">
        <is>
          <t>Prices_int row 88</t>
        </is>
      </c>
    </row>
    <row r="31">
      <c r="A31" s="5" t="inlineStr">
        <is>
          <t>Curaçao</t>
        </is>
      </c>
      <c r="B31" s="5" t="inlineStr">
        <is>
          <t>Fixed</t>
        </is>
      </c>
      <c r="C31" s="5" t="inlineStr">
        <is>
          <t>North Am</t>
        </is>
      </c>
      <c r="D31" s="5" t="inlineStr">
        <is>
          <t>Prices_int row 89</t>
        </is>
      </c>
    </row>
    <row r="32">
      <c r="A32" s="5" t="inlineStr">
        <is>
          <t>Djibouti</t>
        </is>
      </c>
      <c r="B32" s="5" t="inlineStr">
        <is>
          <t>Fixed</t>
        </is>
      </c>
      <c r="C32" s="5" t="inlineStr">
        <is>
          <t>Global</t>
        </is>
      </c>
      <c r="D32" s="5" t="inlineStr">
        <is>
          <t>Prices_int row 90</t>
        </is>
      </c>
    </row>
    <row r="33">
      <c r="A33" s="5" t="inlineStr">
        <is>
          <t>Dominica</t>
        </is>
      </c>
      <c r="B33" s="5" t="inlineStr">
        <is>
          <t>Fixed</t>
        </is>
      </c>
      <c r="C33" s="5" t="inlineStr">
        <is>
          <t>North Am</t>
        </is>
      </c>
      <c r="D33" s="5" t="inlineStr">
        <is>
          <t>Prices_int row 91</t>
        </is>
      </c>
    </row>
    <row r="34">
      <c r="A34" s="5" t="inlineStr">
        <is>
          <t>Eritrea</t>
        </is>
      </c>
      <c r="B34" s="5" t="inlineStr">
        <is>
          <t>Fixed</t>
        </is>
      </c>
      <c r="C34" s="5" t="inlineStr">
        <is>
          <t>Global</t>
        </is>
      </c>
      <c r="D34" s="5" t="inlineStr">
        <is>
          <t>Prices_int row 92</t>
        </is>
      </c>
    </row>
    <row r="35">
      <c r="A35" s="5" t="inlineStr">
        <is>
          <t>Ethiopia</t>
        </is>
      </c>
      <c r="B35" s="5" t="inlineStr">
        <is>
          <t>Fixed</t>
        </is>
      </c>
      <c r="C35" s="5" t="inlineStr">
        <is>
          <t>Global</t>
        </is>
      </c>
      <c r="D35" s="5" t="inlineStr">
        <is>
          <t>Prices_int row 93</t>
        </is>
      </c>
    </row>
    <row r="36">
      <c r="A36" s="5" t="inlineStr">
        <is>
          <t>Gabon</t>
        </is>
      </c>
      <c r="B36" s="5" t="inlineStr">
        <is>
          <t>Fixed</t>
        </is>
      </c>
      <c r="C36" s="5" t="inlineStr">
        <is>
          <t>Global</t>
        </is>
      </c>
      <c r="D36" s="5" t="inlineStr">
        <is>
          <t>Prices_int row 94</t>
        </is>
      </c>
    </row>
    <row r="37">
      <c r="A37" s="5" t="inlineStr">
        <is>
          <t>Ghana</t>
        </is>
      </c>
      <c r="B37" s="5" t="inlineStr">
        <is>
          <t>Fixed</t>
        </is>
      </c>
      <c r="C37" s="5" t="inlineStr">
        <is>
          <t>Global</t>
        </is>
      </c>
      <c r="D37" s="5" t="inlineStr">
        <is>
          <t>Prices_int row 95</t>
        </is>
      </c>
    </row>
    <row r="38">
      <c r="A38" s="5" t="inlineStr">
        <is>
          <t>Kenya</t>
        </is>
      </c>
      <c r="B38" s="5" t="inlineStr">
        <is>
          <t>Fixed</t>
        </is>
      </c>
      <c r="C38" s="5" t="inlineStr">
        <is>
          <t>Global</t>
        </is>
      </c>
      <c r="D38" s="5" t="inlineStr">
        <is>
          <t>Prices_int row 96</t>
        </is>
      </c>
    </row>
    <row r="39">
      <c r="A39" s="5" t="inlineStr">
        <is>
          <t>Mauritius</t>
        </is>
      </c>
      <c r="B39" s="5" t="inlineStr">
        <is>
          <t>Fixed</t>
        </is>
      </c>
      <c r="C39" s="5" t="inlineStr">
        <is>
          <t>Global</t>
        </is>
      </c>
      <c r="D39" s="5" t="inlineStr">
        <is>
          <t>Prices_int row 97</t>
        </is>
      </c>
    </row>
    <row r="40">
      <c r="A40" s="5" t="inlineStr">
        <is>
          <t>Mozambique</t>
        </is>
      </c>
      <c r="B40" s="5" t="inlineStr">
        <is>
          <t>Fixed</t>
        </is>
      </c>
      <c r="C40" s="5" t="inlineStr">
        <is>
          <t>Global</t>
        </is>
      </c>
      <c r="D40" s="5" t="inlineStr">
        <is>
          <t>Prices_int row 98</t>
        </is>
      </c>
    </row>
    <row r="41">
      <c r="A41" s="5" t="inlineStr">
        <is>
          <t>Namibia</t>
        </is>
      </c>
      <c r="B41" s="5" t="inlineStr">
        <is>
          <t>Fixed</t>
        </is>
      </c>
      <c r="C41" s="5" t="inlineStr">
        <is>
          <t>Global</t>
        </is>
      </c>
      <c r="D41" s="5" t="inlineStr">
        <is>
          <t>Prices_int row 99</t>
        </is>
      </c>
    </row>
    <row r="42">
      <c r="A42" s="5" t="inlineStr">
        <is>
          <t>Niger</t>
        </is>
      </c>
      <c r="B42" s="5" t="inlineStr">
        <is>
          <t>Fixed</t>
        </is>
      </c>
      <c r="C42" s="5" t="inlineStr">
        <is>
          <t>Global</t>
        </is>
      </c>
      <c r="D42" s="5" t="inlineStr">
        <is>
          <t>Prices_int row 100</t>
        </is>
      </c>
    </row>
    <row r="43">
      <c r="A43" s="5" t="inlineStr">
        <is>
          <t>Nigeria</t>
        </is>
      </c>
      <c r="B43" s="5" t="inlineStr">
        <is>
          <t>Fixed</t>
        </is>
      </c>
      <c r="C43" s="5" t="inlineStr">
        <is>
          <t>Global</t>
        </is>
      </c>
      <c r="D43" s="5" t="inlineStr">
        <is>
          <t>Prices_int row 101</t>
        </is>
      </c>
    </row>
    <row r="44">
      <c r="A44" s="5" t="inlineStr">
        <is>
          <t>Rwanda</t>
        </is>
      </c>
      <c r="B44" s="5" t="inlineStr">
        <is>
          <t>Fixed</t>
        </is>
      </c>
      <c r="C44" s="5" t="inlineStr">
        <is>
          <t>Global</t>
        </is>
      </c>
      <c r="D44" s="5" t="inlineStr">
        <is>
          <t>Prices_int row 102</t>
        </is>
      </c>
    </row>
    <row r="45">
      <c r="A45" s="5" t="inlineStr">
        <is>
          <t>Senegal</t>
        </is>
      </c>
      <c r="B45" s="5" t="inlineStr">
        <is>
          <t>Fixed</t>
        </is>
      </c>
      <c r="C45" s="5" t="inlineStr">
        <is>
          <t>Global</t>
        </is>
      </c>
      <c r="D45" s="5" t="inlineStr">
        <is>
          <t>Prices_int row 103</t>
        </is>
      </c>
    </row>
    <row r="46">
      <c r="A46" s="5" t="inlineStr">
        <is>
          <t>South Africa</t>
        </is>
      </c>
      <c r="B46" s="5" t="inlineStr">
        <is>
          <t>Fixed</t>
        </is>
      </c>
      <c r="C46" s="5" t="inlineStr">
        <is>
          <t>Global</t>
        </is>
      </c>
      <c r="D46" s="5" t="inlineStr">
        <is>
          <t>Prices_int row 104</t>
        </is>
      </c>
    </row>
    <row r="47">
      <c r="A47" s="5" t="inlineStr">
        <is>
          <t>South Sudan</t>
        </is>
      </c>
      <c r="B47" s="5" t="inlineStr">
        <is>
          <t>Fixed</t>
        </is>
      </c>
      <c r="C47" s="5" t="inlineStr">
        <is>
          <t>Global</t>
        </is>
      </c>
      <c r="D47" s="5" t="inlineStr">
        <is>
          <t>Prices_int row 105</t>
        </is>
      </c>
    </row>
    <row r="48">
      <c r="A48" s="5" t="inlineStr">
        <is>
          <t>Tanzania</t>
        </is>
      </c>
      <c r="B48" s="5" t="inlineStr">
        <is>
          <t>Fixed</t>
        </is>
      </c>
      <c r="C48" s="5" t="inlineStr">
        <is>
          <t>Global</t>
        </is>
      </c>
      <c r="D48" s="5" t="inlineStr">
        <is>
          <t>Prices_int row 106</t>
        </is>
      </c>
    </row>
    <row r="49">
      <c r="A49" s="5" t="inlineStr">
        <is>
          <t>Togo</t>
        </is>
      </c>
      <c r="B49" s="5" t="inlineStr">
        <is>
          <t>Fixed</t>
        </is>
      </c>
      <c r="C49" s="5" t="inlineStr">
        <is>
          <t>Global</t>
        </is>
      </c>
      <c r="D49" s="5" t="inlineStr">
        <is>
          <t>Prices_int row 107</t>
        </is>
      </c>
    </row>
    <row r="50">
      <c r="A50" s="5" t="inlineStr">
        <is>
          <t>Zambia</t>
        </is>
      </c>
      <c r="B50" s="5" t="inlineStr">
        <is>
          <t>Fixed</t>
        </is>
      </c>
      <c r="C50" s="5" t="inlineStr">
        <is>
          <t>Global</t>
        </is>
      </c>
      <c r="D50" s="5" t="inlineStr">
        <is>
          <t>Prices_int row 108</t>
        </is>
      </c>
    </row>
    <row r="51">
      <c r="A51" s="5" t="inlineStr">
        <is>
          <t>Zimbabwe</t>
        </is>
      </c>
      <c r="B51" s="5" t="inlineStr">
        <is>
          <t>Fixed</t>
        </is>
      </c>
      <c r="C51" s="5" t="inlineStr">
        <is>
          <t>Global</t>
        </is>
      </c>
      <c r="D51" s="5" t="inlineStr">
        <is>
          <t>Prices_int row 109</t>
        </is>
      </c>
    </row>
    <row r="52">
      <c r="A52" s="5" t="inlineStr">
        <is>
          <t>Australia</t>
        </is>
      </c>
      <c r="B52" s="5" t="inlineStr">
        <is>
          <t>Fixed</t>
        </is>
      </c>
      <c r="C52" s="5" t="inlineStr">
        <is>
          <t>LNG</t>
        </is>
      </c>
      <c r="D52" s="5" t="inlineStr">
        <is>
          <t>Prices_int row 110</t>
        </is>
      </c>
    </row>
    <row r="53">
      <c r="A53" s="5" t="inlineStr">
        <is>
          <t>Bangladesh</t>
        </is>
      </c>
      <c r="B53" s="5" t="inlineStr">
        <is>
          <t>Fixed</t>
        </is>
      </c>
      <c r="C53" s="5" t="inlineStr">
        <is>
          <t>LNG</t>
        </is>
      </c>
      <c r="D53" s="5" t="inlineStr">
        <is>
          <t>Prices_int row 111</t>
        </is>
      </c>
    </row>
    <row r="54">
      <c r="A54" s="5" t="inlineStr">
        <is>
          <t>Brunei Darussalam</t>
        </is>
      </c>
      <c r="B54" s="5" t="inlineStr">
        <is>
          <t>Fixed</t>
        </is>
      </c>
      <c r="C54" s="5" t="inlineStr">
        <is>
          <t>LNG</t>
        </is>
      </c>
      <c r="D54" s="5" t="inlineStr">
        <is>
          <t>Prices_int row 112</t>
        </is>
      </c>
    </row>
    <row r="55">
      <c r="A55" s="5" t="inlineStr">
        <is>
          <t>Cambodia</t>
        </is>
      </c>
      <c r="B55" s="5" t="inlineStr">
        <is>
          <t>Fixed</t>
        </is>
      </c>
      <c r="C55" s="5" t="inlineStr">
        <is>
          <t>LNG</t>
        </is>
      </c>
      <c r="D55" s="5" t="inlineStr">
        <is>
          <t>Prices_int row 113</t>
        </is>
      </c>
    </row>
    <row r="56">
      <c r="A56" s="5" t="inlineStr">
        <is>
          <t>China</t>
        </is>
      </c>
      <c r="B56" s="5" t="inlineStr">
        <is>
          <t>Fixed</t>
        </is>
      </c>
      <c r="C56" s="5" t="inlineStr">
        <is>
          <t>LNG</t>
        </is>
      </c>
      <c r="D56" s="5" t="inlineStr">
        <is>
          <t>Prices_int row 114</t>
        </is>
      </c>
    </row>
    <row r="57">
      <c r="A57" s="5" t="inlineStr">
        <is>
          <t>Hong Kong SAR</t>
        </is>
      </c>
      <c r="B57" s="5" t="inlineStr">
        <is>
          <t>Fixed</t>
        </is>
      </c>
      <c r="C57" s="5" t="inlineStr">
        <is>
          <t>LNG</t>
        </is>
      </c>
      <c r="D57" s="5" t="inlineStr">
        <is>
          <t>Prices_int row 115</t>
        </is>
      </c>
    </row>
    <row r="58">
      <c r="A58" s="5" t="inlineStr">
        <is>
          <t>India</t>
        </is>
      </c>
      <c r="B58" s="5" t="inlineStr">
        <is>
          <t>Fixed</t>
        </is>
      </c>
      <c r="C58" s="5" t="inlineStr">
        <is>
          <t>LNG</t>
        </is>
      </c>
      <c r="D58" s="5" t="inlineStr">
        <is>
          <t>Prices_int row 116</t>
        </is>
      </c>
    </row>
    <row r="59">
      <c r="A59" s="5" t="inlineStr">
        <is>
          <t>Indonesia</t>
        </is>
      </c>
      <c r="B59" s="5" t="inlineStr">
        <is>
          <t>Fixed</t>
        </is>
      </c>
      <c r="C59" s="5" t="inlineStr">
        <is>
          <t>LNG</t>
        </is>
      </c>
      <c r="D59" s="5" t="inlineStr">
        <is>
          <t>Prices_int row 117</t>
        </is>
      </c>
    </row>
    <row r="60">
      <c r="A60" s="5" t="inlineStr">
        <is>
          <t>Japan</t>
        </is>
      </c>
      <c r="B60" s="5" t="inlineStr">
        <is>
          <t>Fixed</t>
        </is>
      </c>
      <c r="C60" s="5" t="inlineStr">
        <is>
          <t>LNG</t>
        </is>
      </c>
      <c r="D60" s="5" t="inlineStr">
        <is>
          <t>Prices_int row 118</t>
        </is>
      </c>
    </row>
    <row r="61">
      <c r="A61" s="5" t="inlineStr">
        <is>
          <t>Korea</t>
        </is>
      </c>
      <c r="B61" s="5" t="inlineStr">
        <is>
          <t>Fixed</t>
        </is>
      </c>
      <c r="C61" s="5" t="inlineStr">
        <is>
          <t>LNG</t>
        </is>
      </c>
      <c r="D61" s="5" t="inlineStr">
        <is>
          <t>Prices_int row 119</t>
        </is>
      </c>
    </row>
    <row r="62">
      <c r="A62" s="5" t="inlineStr">
        <is>
          <t>Malaysia</t>
        </is>
      </c>
      <c r="B62" s="5" t="inlineStr">
        <is>
          <t>Fixed</t>
        </is>
      </c>
      <c r="C62" s="5" t="inlineStr">
        <is>
          <t>LNG</t>
        </is>
      </c>
      <c r="D62" s="5" t="inlineStr">
        <is>
          <t>Prices_int row 120</t>
        </is>
      </c>
    </row>
    <row r="63">
      <c r="A63" s="5" t="inlineStr">
        <is>
          <t>Mongolia</t>
        </is>
      </c>
      <c r="B63" s="5" t="inlineStr">
        <is>
          <t>Fixed</t>
        </is>
      </c>
      <c r="C63" s="5" t="inlineStr">
        <is>
          <t>LNG</t>
        </is>
      </c>
      <c r="D63" s="5" t="inlineStr">
        <is>
          <t>Prices_int row 121</t>
        </is>
      </c>
    </row>
    <row r="64">
      <c r="A64" s="5" t="inlineStr">
        <is>
          <t>Myanmar</t>
        </is>
      </c>
      <c r="B64" s="5" t="inlineStr">
        <is>
          <t>Fixed</t>
        </is>
      </c>
      <c r="C64" s="5" t="inlineStr">
        <is>
          <t>LNG</t>
        </is>
      </c>
      <c r="D64" s="5" t="inlineStr">
        <is>
          <t>Prices_int row 122</t>
        </is>
      </c>
    </row>
    <row r="65">
      <c r="A65" s="5" t="inlineStr">
        <is>
          <t>Nepal</t>
        </is>
      </c>
      <c r="B65" s="5" t="inlineStr">
        <is>
          <t>Fixed</t>
        </is>
      </c>
      <c r="C65" s="5" t="inlineStr">
        <is>
          <t>LNG</t>
        </is>
      </c>
      <c r="D65" s="5" t="inlineStr">
        <is>
          <t>Prices_int row 123</t>
        </is>
      </c>
    </row>
    <row r="66">
      <c r="A66" s="5" t="inlineStr">
        <is>
          <t>New Zealand</t>
        </is>
      </c>
      <c r="B66" s="5" t="inlineStr">
        <is>
          <t>Fixed</t>
        </is>
      </c>
      <c r="C66" s="5" t="inlineStr">
        <is>
          <t>LNG</t>
        </is>
      </c>
      <c r="D66" s="5" t="inlineStr">
        <is>
          <t>Prices_int row 124</t>
        </is>
      </c>
    </row>
    <row r="67">
      <c r="A67" s="5" t="inlineStr">
        <is>
          <t>Philippines</t>
        </is>
      </c>
      <c r="B67" s="5" t="inlineStr">
        <is>
          <t>Fixed</t>
        </is>
      </c>
      <c r="C67" s="5" t="inlineStr">
        <is>
          <t>LNG</t>
        </is>
      </c>
      <c r="D67" s="5" t="inlineStr">
        <is>
          <t>Prices_int row 125</t>
        </is>
      </c>
    </row>
    <row r="68">
      <c r="A68" s="5" t="inlineStr">
        <is>
          <t>Singapore</t>
        </is>
      </c>
      <c r="B68" s="5" t="inlineStr">
        <is>
          <t>Fixed</t>
        </is>
      </c>
      <c r="C68" s="5" t="inlineStr">
        <is>
          <t>LNG</t>
        </is>
      </c>
      <c r="D68" s="5" t="inlineStr">
        <is>
          <t>Prices_int row 126</t>
        </is>
      </c>
    </row>
    <row r="69">
      <c r="A69" s="5" t="inlineStr">
        <is>
          <t>Sri Lanka</t>
        </is>
      </c>
      <c r="B69" s="5" t="inlineStr">
        <is>
          <t>Fixed</t>
        </is>
      </c>
      <c r="C69" s="5" t="inlineStr">
        <is>
          <t>LNG</t>
        </is>
      </c>
      <c r="D69" s="5" t="inlineStr">
        <is>
          <t>Prices_int row 127</t>
        </is>
      </c>
    </row>
    <row r="70">
      <c r="A70" s="5" t="inlineStr">
        <is>
          <t>Thailand</t>
        </is>
      </c>
      <c r="B70" s="5" t="inlineStr">
        <is>
          <t>Fixed</t>
        </is>
      </c>
      <c r="C70" s="5" t="inlineStr">
        <is>
          <t>LNG</t>
        </is>
      </c>
      <c r="D70" s="5" t="inlineStr">
        <is>
          <t>Prices_int row 128</t>
        </is>
      </c>
    </row>
    <row r="71">
      <c r="A71" s="5" t="inlineStr">
        <is>
          <t>Vietnam</t>
        </is>
      </c>
      <c r="B71" s="5" t="inlineStr">
        <is>
          <t>Fixed</t>
        </is>
      </c>
      <c r="C71" s="5" t="inlineStr">
        <is>
          <t>LNG</t>
        </is>
      </c>
      <c r="D71" s="5" t="inlineStr">
        <is>
          <t>Prices_int row 129</t>
        </is>
      </c>
    </row>
    <row r="72">
      <c r="A72" s="5" t="inlineStr">
        <is>
          <t>Albania</t>
        </is>
      </c>
      <c r="B72" s="5" t="inlineStr">
        <is>
          <t>Fixed</t>
        </is>
      </c>
      <c r="C72" s="5" t="inlineStr">
        <is>
          <t>Europe</t>
        </is>
      </c>
      <c r="D72" s="5" t="inlineStr">
        <is>
          <t>Prices_int row 130</t>
        </is>
      </c>
    </row>
    <row r="73">
      <c r="A73" s="5" t="inlineStr">
        <is>
          <t>Austria</t>
        </is>
      </c>
      <c r="B73" s="5" t="inlineStr">
        <is>
          <t>Fixed</t>
        </is>
      </c>
      <c r="C73" s="5" t="inlineStr">
        <is>
          <t>Europe</t>
        </is>
      </c>
      <c r="D73" s="5" t="inlineStr">
        <is>
          <t>Prices_int row 131</t>
        </is>
      </c>
    </row>
    <row r="74">
      <c r="A74" s="5" t="inlineStr">
        <is>
          <t>Belarus</t>
        </is>
      </c>
      <c r="B74" s="5" t="inlineStr">
        <is>
          <t>Fixed</t>
        </is>
      </c>
      <c r="C74" s="5" t="inlineStr">
        <is>
          <t>Europe</t>
        </is>
      </c>
      <c r="D74" s="5" t="inlineStr">
        <is>
          <t>Prices_int row 132</t>
        </is>
      </c>
    </row>
    <row r="75">
      <c r="A75" s="5" t="inlineStr">
        <is>
          <t>Belgium</t>
        </is>
      </c>
      <c r="B75" s="5" t="inlineStr">
        <is>
          <t>Fixed</t>
        </is>
      </c>
      <c r="C75" s="5" t="inlineStr">
        <is>
          <t>Europe</t>
        </is>
      </c>
      <c r="D75" s="5" t="inlineStr">
        <is>
          <t>Prices_int row 133</t>
        </is>
      </c>
    </row>
    <row r="76">
      <c r="A76" s="5" t="inlineStr">
        <is>
          <t>Bosnia and Herzegovina</t>
        </is>
      </c>
      <c r="B76" s="5" t="inlineStr">
        <is>
          <t>Fixed</t>
        </is>
      </c>
      <c r="C76" s="5" t="inlineStr">
        <is>
          <t>Europe</t>
        </is>
      </c>
      <c r="D76" s="5" t="inlineStr">
        <is>
          <t>Prices_int row 134</t>
        </is>
      </c>
    </row>
    <row r="77">
      <c r="A77" s="5" t="inlineStr">
        <is>
          <t>Bulgaria</t>
        </is>
      </c>
      <c r="B77" s="5" t="inlineStr">
        <is>
          <t>Fixed</t>
        </is>
      </c>
      <c r="C77" s="5" t="inlineStr">
        <is>
          <t>Europe</t>
        </is>
      </c>
      <c r="D77" s="5" t="inlineStr">
        <is>
          <t>Prices_int row 135</t>
        </is>
      </c>
    </row>
    <row r="78">
      <c r="A78" s="5" t="inlineStr">
        <is>
          <t>Croatia</t>
        </is>
      </c>
      <c r="B78" s="5" t="inlineStr">
        <is>
          <t>Fixed</t>
        </is>
      </c>
      <c r="C78" s="5" t="inlineStr">
        <is>
          <t>Europe</t>
        </is>
      </c>
      <c r="D78" s="5" t="inlineStr">
        <is>
          <t>Prices_int row 136</t>
        </is>
      </c>
    </row>
    <row r="79">
      <c r="A79" s="5" t="inlineStr">
        <is>
          <t>Cyprus</t>
        </is>
      </c>
      <c r="B79" s="5" t="inlineStr">
        <is>
          <t>Fixed</t>
        </is>
      </c>
      <c r="C79" s="5" t="inlineStr">
        <is>
          <t>Europe</t>
        </is>
      </c>
      <c r="D79" s="5" t="inlineStr">
        <is>
          <t>Prices_int row 137</t>
        </is>
      </c>
    </row>
    <row r="80">
      <c r="A80" s="5" t="inlineStr">
        <is>
          <t>Czechia</t>
        </is>
      </c>
      <c r="B80" s="5" t="inlineStr">
        <is>
          <t>Fixed</t>
        </is>
      </c>
      <c r="C80" s="5" t="inlineStr">
        <is>
          <t>Europe</t>
        </is>
      </c>
      <c r="D80" s="5" t="inlineStr">
        <is>
          <t>Prices_int row 138</t>
        </is>
      </c>
    </row>
    <row r="81">
      <c r="A81" s="5" t="inlineStr">
        <is>
          <t>Denmark</t>
        </is>
      </c>
      <c r="B81" s="5" t="inlineStr">
        <is>
          <t>Fixed</t>
        </is>
      </c>
      <c r="C81" s="5" t="inlineStr">
        <is>
          <t>Europe</t>
        </is>
      </c>
      <c r="D81" s="5" t="inlineStr">
        <is>
          <t>Prices_int row 139</t>
        </is>
      </c>
    </row>
    <row r="82">
      <c r="A82" s="5" t="inlineStr">
        <is>
          <t>Estonia</t>
        </is>
      </c>
      <c r="B82" s="5" t="inlineStr">
        <is>
          <t>Fixed</t>
        </is>
      </c>
      <c r="C82" s="5" t="inlineStr">
        <is>
          <t>Europe</t>
        </is>
      </c>
      <c r="D82" s="5" t="inlineStr">
        <is>
          <t>Prices_int row 140</t>
        </is>
      </c>
    </row>
    <row r="83">
      <c r="A83" s="5" t="inlineStr">
        <is>
          <t>Equatorial Guinea</t>
        </is>
      </c>
      <c r="B83" s="5" t="inlineStr">
        <is>
          <t>Fixed</t>
        </is>
      </c>
      <c r="C83" s="5" t="inlineStr">
        <is>
          <t>Global</t>
        </is>
      </c>
      <c r="D83" s="5" t="inlineStr">
        <is>
          <t>Prices_int row 141</t>
        </is>
      </c>
    </row>
    <row r="84">
      <c r="A84" s="5" t="inlineStr">
        <is>
          <t>Faroe Islands</t>
        </is>
      </c>
      <c r="B84" s="5" t="inlineStr">
        <is>
          <t>Fixed</t>
        </is>
      </c>
      <c r="C84" s="5" t="inlineStr">
        <is>
          <t>Europe</t>
        </is>
      </c>
      <c r="D84" s="5" t="inlineStr">
        <is>
          <t>Prices_int row 142</t>
        </is>
      </c>
    </row>
    <row r="85">
      <c r="A85" s="5" t="inlineStr">
        <is>
          <t>Fiji</t>
        </is>
      </c>
      <c r="B85" s="5" t="inlineStr">
        <is>
          <t>Fixed</t>
        </is>
      </c>
      <c r="C85" s="5" t="inlineStr">
        <is>
          <t>Global</t>
        </is>
      </c>
      <c r="D85" s="5" t="inlineStr">
        <is>
          <t>Prices_int row 143</t>
        </is>
      </c>
    </row>
    <row r="86">
      <c r="A86" s="5" t="inlineStr">
        <is>
          <t>Finland</t>
        </is>
      </c>
      <c r="B86" s="5" t="inlineStr">
        <is>
          <t>Fixed</t>
        </is>
      </c>
      <c r="C86" s="5" t="inlineStr">
        <is>
          <t>Europe</t>
        </is>
      </c>
      <c r="D86" s="5" t="inlineStr">
        <is>
          <t>Prices_int row 144</t>
        </is>
      </c>
    </row>
    <row r="87">
      <c r="A87" s="5" t="inlineStr">
        <is>
          <t>France</t>
        </is>
      </c>
      <c r="B87" s="5" t="inlineStr">
        <is>
          <t>Fixed</t>
        </is>
      </c>
      <c r="C87" s="5" t="inlineStr">
        <is>
          <t>Europe</t>
        </is>
      </c>
      <c r="D87" s="5" t="inlineStr">
        <is>
          <t>Prices_int row 145</t>
        </is>
      </c>
    </row>
    <row r="88">
      <c r="A88" s="5" t="inlineStr">
        <is>
          <t>Germany</t>
        </is>
      </c>
      <c r="B88" s="5" t="inlineStr">
        <is>
          <t>Fixed</t>
        </is>
      </c>
      <c r="C88" s="5" t="inlineStr">
        <is>
          <t>Europe</t>
        </is>
      </c>
      <c r="D88" s="5" t="inlineStr">
        <is>
          <t>Prices_int row 146</t>
        </is>
      </c>
    </row>
    <row r="89">
      <c r="A89" s="5" t="inlineStr">
        <is>
          <t>Greece</t>
        </is>
      </c>
      <c r="B89" s="5" t="inlineStr">
        <is>
          <t>Fixed</t>
        </is>
      </c>
      <c r="C89" s="5" t="inlineStr">
        <is>
          <t>Europe</t>
        </is>
      </c>
      <c r="D89" s="5" t="inlineStr">
        <is>
          <t>Prices_int row 147</t>
        </is>
      </c>
    </row>
    <row r="90">
      <c r="A90" s="5" t="inlineStr">
        <is>
          <t>Hungary</t>
        </is>
      </c>
      <c r="B90" s="5" t="inlineStr">
        <is>
          <t>Fixed</t>
        </is>
      </c>
      <c r="C90" s="5" t="inlineStr">
        <is>
          <t>Europe</t>
        </is>
      </c>
      <c r="D90" s="5" t="inlineStr">
        <is>
          <t>Prices_int row 148</t>
        </is>
      </c>
    </row>
    <row r="91">
      <c r="A91" s="5" t="inlineStr">
        <is>
          <t>Iceland</t>
        </is>
      </c>
      <c r="B91" s="5" t="inlineStr">
        <is>
          <t>Fixed</t>
        </is>
      </c>
      <c r="C91" s="5" t="inlineStr">
        <is>
          <t>Europe</t>
        </is>
      </c>
      <c r="D91" s="5" t="inlineStr">
        <is>
          <t>Prices_int row 149</t>
        </is>
      </c>
    </row>
    <row r="92">
      <c r="A92" s="5" t="inlineStr">
        <is>
          <t>Ireland</t>
        </is>
      </c>
      <c r="B92" s="5" t="inlineStr">
        <is>
          <t>Fixed</t>
        </is>
      </c>
      <c r="C92" s="5" t="inlineStr">
        <is>
          <t>Europe</t>
        </is>
      </c>
      <c r="D92" s="5" t="inlineStr">
        <is>
          <t>Prices_int row 150</t>
        </is>
      </c>
    </row>
    <row r="93">
      <c r="A93" s="5" t="inlineStr">
        <is>
          <t>Israel</t>
        </is>
      </c>
      <c r="B93" s="5" t="inlineStr">
        <is>
          <t>Fixed</t>
        </is>
      </c>
      <c r="C93" s="5" t="inlineStr">
        <is>
          <t>Global</t>
        </is>
      </c>
      <c r="D93" s="5" t="inlineStr">
        <is>
          <t>Prices_int row 151</t>
        </is>
      </c>
    </row>
    <row r="94">
      <c r="A94" s="5" t="inlineStr">
        <is>
          <t>Italy</t>
        </is>
      </c>
      <c r="B94" s="5" t="inlineStr">
        <is>
          <t>Fixed</t>
        </is>
      </c>
      <c r="C94" s="5" t="inlineStr">
        <is>
          <t>Europe</t>
        </is>
      </c>
      <c r="D94" s="5" t="inlineStr">
        <is>
          <t>Prices_int row 152</t>
        </is>
      </c>
    </row>
    <row r="95">
      <c r="A95" s="5" t="inlineStr">
        <is>
          <t>Kosovo</t>
        </is>
      </c>
      <c r="B95" s="5" t="inlineStr">
        <is>
          <t>Fixed</t>
        </is>
      </c>
      <c r="C95" s="5" t="inlineStr">
        <is>
          <t>Europe</t>
        </is>
      </c>
      <c r="D95" s="5" t="inlineStr">
        <is>
          <t>Prices_int row 153</t>
        </is>
      </c>
    </row>
    <row r="96">
      <c r="A96" s="5" t="inlineStr">
        <is>
          <t>Latvia</t>
        </is>
      </c>
      <c r="B96" s="5" t="inlineStr">
        <is>
          <t>Fixed</t>
        </is>
      </c>
      <c r="C96" s="5" t="inlineStr">
        <is>
          <t>Europe</t>
        </is>
      </c>
      <c r="D96" s="5" t="inlineStr">
        <is>
          <t>Prices_int row 154</t>
        </is>
      </c>
    </row>
    <row r="97">
      <c r="A97" s="5" t="inlineStr">
        <is>
          <t>Lithuania</t>
        </is>
      </c>
      <c r="B97" s="5" t="inlineStr">
        <is>
          <t>Fixed</t>
        </is>
      </c>
      <c r="C97" s="5" t="inlineStr">
        <is>
          <t>Europe</t>
        </is>
      </c>
      <c r="D97" s="5" t="inlineStr">
        <is>
          <t>Prices_int row 155</t>
        </is>
      </c>
    </row>
    <row r="98">
      <c r="A98" s="5" t="inlineStr">
        <is>
          <t>Luxembourg</t>
        </is>
      </c>
      <c r="B98" s="5" t="inlineStr">
        <is>
          <t>Fixed</t>
        </is>
      </c>
      <c r="C98" s="5" t="inlineStr">
        <is>
          <t>Europe</t>
        </is>
      </c>
      <c r="D98" s="5" t="inlineStr">
        <is>
          <t>Prices_int row 156</t>
        </is>
      </c>
    </row>
    <row r="99">
      <c r="A99" s="5" t="inlineStr">
        <is>
          <t>North Macedonia</t>
        </is>
      </c>
      <c r="B99" s="5" t="inlineStr">
        <is>
          <t>Fixed</t>
        </is>
      </c>
      <c r="C99" s="5" t="inlineStr">
        <is>
          <t>Europe</t>
        </is>
      </c>
      <c r="D99" s="5" t="inlineStr">
        <is>
          <t>Prices_int row 157</t>
        </is>
      </c>
    </row>
    <row r="100">
      <c r="A100" s="5" t="inlineStr">
        <is>
          <t>Malta</t>
        </is>
      </c>
      <c r="B100" s="5" t="inlineStr">
        <is>
          <t>Fixed</t>
        </is>
      </c>
      <c r="C100" s="5" t="inlineStr">
        <is>
          <t>Europe</t>
        </is>
      </c>
      <c r="D100" s="5" t="inlineStr">
        <is>
          <t>Prices_int row 158</t>
        </is>
      </c>
    </row>
    <row r="101">
      <c r="A101" s="5" t="inlineStr">
        <is>
          <t>Moldova</t>
        </is>
      </c>
      <c r="B101" s="5" t="inlineStr">
        <is>
          <t>Fixed</t>
        </is>
      </c>
      <c r="C101" s="5" t="inlineStr">
        <is>
          <t>Europe</t>
        </is>
      </c>
      <c r="D101" s="5" t="inlineStr">
        <is>
          <t>Prices_int row 159</t>
        </is>
      </c>
    </row>
    <row r="102">
      <c r="A102" s="5" t="inlineStr">
        <is>
          <t>Montenegro, Rep. of</t>
        </is>
      </c>
      <c r="B102" s="5" t="inlineStr">
        <is>
          <t>Fixed</t>
        </is>
      </c>
      <c r="C102" s="5" t="inlineStr">
        <is>
          <t>Europe</t>
        </is>
      </c>
      <c r="D102" s="5" t="inlineStr">
        <is>
          <t>Prices_int row 160</t>
        </is>
      </c>
    </row>
    <row r="103">
      <c r="A103" s="5" t="inlineStr">
        <is>
          <t>Netherlands</t>
        </is>
      </c>
      <c r="B103" s="5" t="inlineStr">
        <is>
          <t>Fixed</t>
        </is>
      </c>
      <c r="C103" s="5" t="inlineStr">
        <is>
          <t>Europe</t>
        </is>
      </c>
      <c r="D103" s="5" t="inlineStr">
        <is>
          <t>Prices_int row 161</t>
        </is>
      </c>
    </row>
    <row r="104">
      <c r="A104" s="5" t="inlineStr">
        <is>
          <t>Norway</t>
        </is>
      </c>
      <c r="B104" s="5" t="inlineStr">
        <is>
          <t>Fixed</t>
        </is>
      </c>
      <c r="C104" s="5" t="inlineStr">
        <is>
          <t>Europe</t>
        </is>
      </c>
      <c r="D104" s="5" t="inlineStr">
        <is>
          <t>Prices_int row 162</t>
        </is>
      </c>
    </row>
    <row r="105">
      <c r="A105" s="5" t="inlineStr">
        <is>
          <t>Poland</t>
        </is>
      </c>
      <c r="B105" s="5" t="inlineStr">
        <is>
          <t>Fixed</t>
        </is>
      </c>
      <c r="C105" s="5" t="inlineStr">
        <is>
          <t>Europe</t>
        </is>
      </c>
      <c r="D105" s="5" t="inlineStr">
        <is>
          <t>Prices_int row 163</t>
        </is>
      </c>
    </row>
    <row r="106">
      <c r="A106" s="5" t="inlineStr">
        <is>
          <t>French Polynesia</t>
        </is>
      </c>
      <c r="B106" s="5" t="inlineStr">
        <is>
          <t>Fixed</t>
        </is>
      </c>
      <c r="C106" s="5" t="inlineStr">
        <is>
          <t>LNG</t>
        </is>
      </c>
      <c r="D106" s="5" t="inlineStr">
        <is>
          <t>Prices_int row 164</t>
        </is>
      </c>
    </row>
    <row r="107">
      <c r="A107" s="5" t="inlineStr">
        <is>
          <t>Gambia, The</t>
        </is>
      </c>
      <c r="B107" s="5" t="inlineStr">
        <is>
          <t>Fixed</t>
        </is>
      </c>
      <c r="C107" s="5" t="inlineStr">
        <is>
          <t>Global</t>
        </is>
      </c>
      <c r="D107" s="5" t="inlineStr">
        <is>
          <t>Prices_int row 165</t>
        </is>
      </c>
    </row>
    <row r="108">
      <c r="A108" s="5" t="inlineStr">
        <is>
          <t>Gibraltar</t>
        </is>
      </c>
      <c r="B108" s="5" t="inlineStr">
        <is>
          <t>Fixed</t>
        </is>
      </c>
      <c r="C108" s="5" t="inlineStr">
        <is>
          <t>Europe</t>
        </is>
      </c>
      <c r="D108" s="5" t="inlineStr">
        <is>
          <t>Prices_int row 166</t>
        </is>
      </c>
    </row>
    <row r="109">
      <c r="A109" s="5" t="inlineStr">
        <is>
          <t>Greenland</t>
        </is>
      </c>
      <c r="B109" s="5" t="inlineStr">
        <is>
          <t>Fixed</t>
        </is>
      </c>
      <c r="C109" s="5" t="inlineStr">
        <is>
          <t>Europe</t>
        </is>
      </c>
      <c r="D109" s="5" t="inlineStr">
        <is>
          <t>Prices_int row 167</t>
        </is>
      </c>
    </row>
    <row r="110">
      <c r="A110" s="5" t="inlineStr">
        <is>
          <t>Grenada</t>
        </is>
      </c>
      <c r="B110" s="5" t="inlineStr">
        <is>
          <t>Fixed</t>
        </is>
      </c>
      <c r="C110" s="5" t="inlineStr">
        <is>
          <t>North Am</t>
        </is>
      </c>
      <c r="D110" s="5" t="inlineStr">
        <is>
          <t>Prices_int row 168</t>
        </is>
      </c>
    </row>
    <row r="111">
      <c r="A111" s="5" t="inlineStr">
        <is>
          <t>Guam</t>
        </is>
      </c>
      <c r="B111" s="5" t="inlineStr">
        <is>
          <t>Fixed</t>
        </is>
      </c>
      <c r="C111" s="5" t="inlineStr">
        <is>
          <t>LNG</t>
        </is>
      </c>
      <c r="D111" s="5" t="inlineStr">
        <is>
          <t>Prices_int row 169</t>
        </is>
      </c>
    </row>
    <row r="112">
      <c r="A112" s="5" t="inlineStr">
        <is>
          <t>Guinea</t>
        </is>
      </c>
      <c r="B112" s="5" t="inlineStr">
        <is>
          <t>Fixed</t>
        </is>
      </c>
      <c r="C112" s="5" t="inlineStr">
        <is>
          <t>Global</t>
        </is>
      </c>
      <c r="D112" s="5" t="inlineStr">
        <is>
          <t>Prices_int row 170</t>
        </is>
      </c>
    </row>
    <row r="113">
      <c r="A113" s="5" t="inlineStr">
        <is>
          <t>Guinea-Bissau</t>
        </is>
      </c>
      <c r="B113" s="5" t="inlineStr">
        <is>
          <t>Fixed</t>
        </is>
      </c>
      <c r="C113" s="5" t="inlineStr">
        <is>
          <t>Global</t>
        </is>
      </c>
      <c r="D113" s="5" t="inlineStr">
        <is>
          <t>Prices_int row 171</t>
        </is>
      </c>
    </row>
    <row r="114">
      <c r="A114" s="5" t="inlineStr">
        <is>
          <t>Guyana</t>
        </is>
      </c>
      <c r="B114" s="5" t="inlineStr">
        <is>
          <t>Fixed</t>
        </is>
      </c>
      <c r="C114" s="5" t="inlineStr">
        <is>
          <t>North Am</t>
        </is>
      </c>
      <c r="D114" s="5" t="inlineStr">
        <is>
          <t>Prices_int row 172</t>
        </is>
      </c>
    </row>
    <row r="115">
      <c r="A115" s="5" t="inlineStr">
        <is>
          <t>Isle of Man</t>
        </is>
      </c>
      <c r="B115" s="5" t="inlineStr">
        <is>
          <t>Fixed</t>
        </is>
      </c>
      <c r="C115" s="5" t="inlineStr">
        <is>
          <t>Europe</t>
        </is>
      </c>
      <c r="D115" s="5" t="inlineStr">
        <is>
          <t>Prices_int row 173</t>
        </is>
      </c>
    </row>
    <row r="116">
      <c r="A116" s="5" t="inlineStr">
        <is>
          <t>Kiribati</t>
        </is>
      </c>
      <c r="B116" s="5" t="inlineStr">
        <is>
          <t>Fixed</t>
        </is>
      </c>
      <c r="C116" s="5" t="inlineStr">
        <is>
          <t>LNG</t>
        </is>
      </c>
      <c r="D116" s="5" t="inlineStr">
        <is>
          <t>Prices_int row 174</t>
        </is>
      </c>
    </row>
    <row r="117">
      <c r="A117" s="5" t="inlineStr">
        <is>
          <t>Korea, Dem. People's Rep.</t>
        </is>
      </c>
      <c r="B117" s="5" t="inlineStr">
        <is>
          <t>Fixed</t>
        </is>
      </c>
      <c r="C117" s="5" t="inlineStr">
        <is>
          <t>LNG</t>
        </is>
      </c>
      <c r="D117" s="5" t="inlineStr">
        <is>
          <t>Prices_int row 175</t>
        </is>
      </c>
    </row>
    <row r="118">
      <c r="A118" s="5" t="inlineStr">
        <is>
          <t>Lao P.D.R.</t>
        </is>
      </c>
      <c r="B118" s="5" t="inlineStr">
        <is>
          <t>Fixed</t>
        </is>
      </c>
      <c r="C118" s="5" t="inlineStr">
        <is>
          <t>LNG</t>
        </is>
      </c>
      <c r="D118" s="5" t="inlineStr">
        <is>
          <t>Prices_int row 176</t>
        </is>
      </c>
    </row>
    <row r="119">
      <c r="A119" s="5" t="inlineStr">
        <is>
          <t>Lesotho</t>
        </is>
      </c>
      <c r="B119" s="5" t="inlineStr">
        <is>
          <t>Fixed</t>
        </is>
      </c>
      <c r="C119" s="5" t="inlineStr">
        <is>
          <t>Global</t>
        </is>
      </c>
      <c r="D119" s="5" t="inlineStr">
        <is>
          <t>Prices_int row 177</t>
        </is>
      </c>
    </row>
    <row r="120">
      <c r="A120" s="5" t="inlineStr">
        <is>
          <t>Liberia</t>
        </is>
      </c>
      <c r="B120" s="5" t="inlineStr">
        <is>
          <t>Fixed</t>
        </is>
      </c>
      <c r="C120" s="5" t="inlineStr">
        <is>
          <t>Global</t>
        </is>
      </c>
      <c r="D120" s="5" t="inlineStr">
        <is>
          <t>Prices_int row 178</t>
        </is>
      </c>
    </row>
    <row r="121">
      <c r="A121" s="5" t="inlineStr">
        <is>
          <t>Liechtenstein</t>
        </is>
      </c>
      <c r="B121" s="5" t="inlineStr">
        <is>
          <t>Fixed</t>
        </is>
      </c>
      <c r="C121" s="5" t="inlineStr">
        <is>
          <t>Europe</t>
        </is>
      </c>
      <c r="D121" s="5" t="inlineStr">
        <is>
          <t>Prices_int row 179</t>
        </is>
      </c>
    </row>
    <row r="122">
      <c r="A122" s="5" t="inlineStr">
        <is>
          <t>Macao SAR</t>
        </is>
      </c>
      <c r="B122" s="5" t="inlineStr">
        <is>
          <t>Fixed</t>
        </is>
      </c>
      <c r="C122" s="5" t="inlineStr">
        <is>
          <t>LNG</t>
        </is>
      </c>
      <c r="D122" s="5" t="inlineStr">
        <is>
          <t>Prices_int row 180</t>
        </is>
      </c>
    </row>
    <row r="123">
      <c r="A123" s="5" t="inlineStr">
        <is>
          <t>Madagascar</t>
        </is>
      </c>
      <c r="B123" s="5" t="inlineStr">
        <is>
          <t>Fixed</t>
        </is>
      </c>
      <c r="C123" s="5" t="inlineStr">
        <is>
          <t>Global</t>
        </is>
      </c>
      <c r="D123" s="5" t="inlineStr">
        <is>
          <t>Prices_int row 181</t>
        </is>
      </c>
    </row>
    <row r="124">
      <c r="A124" s="5" t="inlineStr">
        <is>
          <t>Malawi</t>
        </is>
      </c>
      <c r="B124" s="5" t="inlineStr">
        <is>
          <t>Fixed</t>
        </is>
      </c>
      <c r="C124" s="5" t="inlineStr">
        <is>
          <t>Global</t>
        </is>
      </c>
      <c r="D124" s="5" t="inlineStr">
        <is>
          <t>Prices_int row 182</t>
        </is>
      </c>
    </row>
    <row r="125">
      <c r="A125" s="5" t="inlineStr">
        <is>
          <t>Maldives</t>
        </is>
      </c>
      <c r="B125" s="5" t="inlineStr">
        <is>
          <t>Fixed</t>
        </is>
      </c>
      <c r="C125" s="5" t="inlineStr">
        <is>
          <t>LNG</t>
        </is>
      </c>
      <c r="D125" s="5" t="inlineStr">
        <is>
          <t>Prices_int row 183</t>
        </is>
      </c>
    </row>
    <row r="126">
      <c r="A126" s="5" t="inlineStr">
        <is>
          <t>Mali</t>
        </is>
      </c>
      <c r="B126" s="5" t="inlineStr">
        <is>
          <t>Fixed</t>
        </is>
      </c>
      <c r="C126" s="5" t="inlineStr">
        <is>
          <t>Global</t>
        </is>
      </c>
      <c r="D126" s="5" t="inlineStr">
        <is>
          <t>Prices_int row 184</t>
        </is>
      </c>
    </row>
    <row r="127">
      <c r="A127" s="5" t="inlineStr">
        <is>
          <t>Marshall Islands</t>
        </is>
      </c>
      <c r="B127" s="5" t="inlineStr">
        <is>
          <t>Fixed</t>
        </is>
      </c>
      <c r="C127" s="5" t="inlineStr">
        <is>
          <t>LNG</t>
        </is>
      </c>
      <c r="D127" s="5" t="inlineStr">
        <is>
          <t>Prices_int row 185</t>
        </is>
      </c>
    </row>
    <row r="128">
      <c r="A128" s="5" t="inlineStr">
        <is>
          <t>Mauritania</t>
        </is>
      </c>
      <c r="B128" s="5" t="inlineStr">
        <is>
          <t>Fixed</t>
        </is>
      </c>
      <c r="C128" s="5" t="inlineStr">
        <is>
          <t>Global</t>
        </is>
      </c>
      <c r="D128" s="5" t="inlineStr">
        <is>
          <t>Prices_int row 186</t>
        </is>
      </c>
    </row>
    <row r="129">
      <c r="A129" s="5" t="inlineStr">
        <is>
          <t>Micronesia</t>
        </is>
      </c>
      <c r="B129" s="5" t="inlineStr">
        <is>
          <t>Fixed</t>
        </is>
      </c>
      <c r="C129" s="5" t="inlineStr">
        <is>
          <t>LNG</t>
        </is>
      </c>
      <c r="D129" s="5" t="inlineStr">
        <is>
          <t>Prices_int row 187</t>
        </is>
      </c>
    </row>
    <row r="130">
      <c r="A130" s="5" t="inlineStr">
        <is>
          <t>Monaco</t>
        </is>
      </c>
      <c r="B130" s="5" t="inlineStr">
        <is>
          <t>Fixed</t>
        </is>
      </c>
      <c r="C130" s="5" t="inlineStr">
        <is>
          <t>Europe</t>
        </is>
      </c>
      <c r="D130" s="5" t="inlineStr">
        <is>
          <t>Prices_int row 188</t>
        </is>
      </c>
    </row>
    <row r="131">
      <c r="A131" s="5" t="inlineStr">
        <is>
          <t>Nauru</t>
        </is>
      </c>
      <c r="B131" s="5" t="inlineStr">
        <is>
          <t>Fixed</t>
        </is>
      </c>
      <c r="C131" s="5" t="inlineStr">
        <is>
          <t>LNG</t>
        </is>
      </c>
      <c r="D131" s="5" t="inlineStr">
        <is>
          <t>Prices_int row 189</t>
        </is>
      </c>
    </row>
    <row r="132">
      <c r="A132" s="5" t="inlineStr">
        <is>
          <t>New Caledonia</t>
        </is>
      </c>
      <c r="B132" s="5" t="inlineStr">
        <is>
          <t>Fixed</t>
        </is>
      </c>
      <c r="C132" s="5" t="inlineStr">
        <is>
          <t>LNG</t>
        </is>
      </c>
      <c r="D132" s="5" t="inlineStr">
        <is>
          <t>Prices_int row 190</t>
        </is>
      </c>
    </row>
    <row r="133">
      <c r="A133" s="5" t="inlineStr">
        <is>
          <t>Northern Mariana Islands</t>
        </is>
      </c>
      <c r="B133" s="5" t="inlineStr">
        <is>
          <t>Fixed</t>
        </is>
      </c>
      <c r="C133" s="5" t="inlineStr">
        <is>
          <t>LNG</t>
        </is>
      </c>
      <c r="D133" s="5" t="inlineStr">
        <is>
          <t>Prices_int row 191</t>
        </is>
      </c>
    </row>
    <row r="134">
      <c r="A134" s="5" t="inlineStr">
        <is>
          <t>Palau</t>
        </is>
      </c>
      <c r="B134" s="5" t="inlineStr">
        <is>
          <t>Fixed</t>
        </is>
      </c>
      <c r="C134" s="5" t="inlineStr">
        <is>
          <t>LNG</t>
        </is>
      </c>
      <c r="D134" s="5" t="inlineStr">
        <is>
          <t>Prices_int row 192</t>
        </is>
      </c>
    </row>
    <row r="135">
      <c r="A135" s="5" t="inlineStr">
        <is>
          <t>Papua New Guinea</t>
        </is>
      </c>
      <c r="B135" s="5" t="inlineStr">
        <is>
          <t>Fixed</t>
        </is>
      </c>
      <c r="C135" s="5" t="inlineStr">
        <is>
          <t>LNG</t>
        </is>
      </c>
      <c r="D135" s="5" t="inlineStr">
        <is>
          <t>Prices_int row 193</t>
        </is>
      </c>
    </row>
    <row r="136">
      <c r="A136" s="5" t="inlineStr">
        <is>
          <t>Puerto Rico</t>
        </is>
      </c>
      <c r="B136" s="5" t="inlineStr">
        <is>
          <t>Fixed</t>
        </is>
      </c>
      <c r="C136" s="5" t="inlineStr">
        <is>
          <t>North Am</t>
        </is>
      </c>
      <c r="D136" s="5" t="inlineStr">
        <is>
          <t>Prices_int row 194</t>
        </is>
      </c>
    </row>
    <row r="137">
      <c r="A137" s="5" t="inlineStr">
        <is>
          <t>Samoa</t>
        </is>
      </c>
      <c r="B137" s="5" t="inlineStr">
        <is>
          <t>Fixed</t>
        </is>
      </c>
      <c r="C137" s="5" t="inlineStr">
        <is>
          <t>LNG</t>
        </is>
      </c>
      <c r="D137" s="5" t="inlineStr">
        <is>
          <t>Prices_int row 195</t>
        </is>
      </c>
    </row>
    <row r="138">
      <c r="A138" s="5" t="inlineStr">
        <is>
          <t>San Marino</t>
        </is>
      </c>
      <c r="B138" s="5" t="inlineStr">
        <is>
          <t>Fixed</t>
        </is>
      </c>
      <c r="C138" s="5" t="inlineStr">
        <is>
          <t>Europe</t>
        </is>
      </c>
      <c r="D138" s="5" t="inlineStr">
        <is>
          <t>Prices_int row 196</t>
        </is>
      </c>
    </row>
    <row r="139">
      <c r="A139" s="5" t="inlineStr">
        <is>
          <t>São Tomé and Príncipe</t>
        </is>
      </c>
      <c r="B139" s="5" t="inlineStr">
        <is>
          <t>Fixed</t>
        </is>
      </c>
      <c r="C139" s="5" t="inlineStr">
        <is>
          <t>Global</t>
        </is>
      </c>
      <c r="D139" s="5" t="inlineStr">
        <is>
          <t>Prices_int row 197</t>
        </is>
      </c>
    </row>
    <row r="140">
      <c r="A140" s="5" t="inlineStr">
        <is>
          <t>Seychelles</t>
        </is>
      </c>
      <c r="B140" s="5" t="inlineStr">
        <is>
          <t>Fixed</t>
        </is>
      </c>
      <c r="C140" s="5" t="inlineStr">
        <is>
          <t>Global</t>
        </is>
      </c>
      <c r="D140" s="5" t="inlineStr">
        <is>
          <t>Prices_int row 198</t>
        </is>
      </c>
    </row>
    <row r="141">
      <c r="A141" s="5" t="inlineStr">
        <is>
          <t>Sierra Leone</t>
        </is>
      </c>
      <c r="B141" s="5" t="inlineStr">
        <is>
          <t>Fixed</t>
        </is>
      </c>
      <c r="C141" s="5" t="inlineStr">
        <is>
          <t>Global</t>
        </is>
      </c>
      <c r="D141" s="5" t="inlineStr">
        <is>
          <t>Prices_int row 199</t>
        </is>
      </c>
    </row>
    <row r="142">
      <c r="A142" s="5" t="inlineStr">
        <is>
          <t>Sint Maarten (Dutch part)</t>
        </is>
      </c>
      <c r="B142" s="5" t="inlineStr">
        <is>
          <t>Fixed</t>
        </is>
      </c>
      <c r="C142" s="5" t="inlineStr">
        <is>
          <t>North Am</t>
        </is>
      </c>
      <c r="D142" s="5" t="inlineStr">
        <is>
          <t>Prices_int row 200</t>
        </is>
      </c>
    </row>
    <row r="143">
      <c r="A143" s="5" t="inlineStr">
        <is>
          <t>Solomon Islands</t>
        </is>
      </c>
      <c r="B143" s="5" t="inlineStr">
        <is>
          <t>Fixed</t>
        </is>
      </c>
      <c r="C143" s="5" t="inlineStr">
        <is>
          <t>LNG</t>
        </is>
      </c>
      <c r="D143" s="5" t="inlineStr">
        <is>
          <t>Prices_int row 201</t>
        </is>
      </c>
    </row>
    <row r="144">
      <c r="A144" s="5" t="inlineStr">
        <is>
          <t>Somalia</t>
        </is>
      </c>
      <c r="B144" s="5" t="inlineStr">
        <is>
          <t>Fixed</t>
        </is>
      </c>
      <c r="C144" s="5" t="inlineStr">
        <is>
          <t>Global</t>
        </is>
      </c>
      <c r="D144" s="5" t="inlineStr">
        <is>
          <t>Prices_int row 202</t>
        </is>
      </c>
    </row>
    <row r="145">
      <c r="A145" s="5" t="inlineStr">
        <is>
          <t>St. Kitts and Nevis</t>
        </is>
      </c>
      <c r="B145" s="5" t="inlineStr">
        <is>
          <t>Fixed</t>
        </is>
      </c>
      <c r="C145" s="5" t="inlineStr">
        <is>
          <t>North Am</t>
        </is>
      </c>
      <c r="D145" s="5" t="inlineStr">
        <is>
          <t>Prices_int row 203</t>
        </is>
      </c>
    </row>
    <row r="146">
      <c r="A146" s="5" t="inlineStr">
        <is>
          <t>St. Lucia</t>
        </is>
      </c>
      <c r="B146" s="5" t="inlineStr">
        <is>
          <t>Fixed</t>
        </is>
      </c>
      <c r="C146" s="5" t="inlineStr">
        <is>
          <t>North Am</t>
        </is>
      </c>
      <c r="D146" s="5" t="inlineStr">
        <is>
          <t>Prices_int row 204</t>
        </is>
      </c>
    </row>
    <row r="147">
      <c r="A147" s="5" t="inlineStr">
        <is>
          <t>St. Martin (French part)</t>
        </is>
      </c>
      <c r="B147" s="5" t="inlineStr">
        <is>
          <t>Fixed</t>
        </is>
      </c>
      <c r="C147" s="5" t="inlineStr">
        <is>
          <t>North Am</t>
        </is>
      </c>
      <c r="D147" s="5" t="inlineStr">
        <is>
          <t>Prices_int row 205</t>
        </is>
      </c>
    </row>
    <row r="148">
      <c r="A148" s="5" t="inlineStr">
        <is>
          <t>St. Vincent and the Grenadines</t>
        </is>
      </c>
      <c r="B148" s="5" t="inlineStr">
        <is>
          <t>Fixed</t>
        </is>
      </c>
      <c r="C148" s="5" t="inlineStr">
        <is>
          <t>North Am</t>
        </is>
      </c>
      <c r="D148" s="5" t="inlineStr">
        <is>
          <t>Prices_int row 206</t>
        </is>
      </c>
    </row>
    <row r="149">
      <c r="A149" s="5" t="inlineStr">
        <is>
          <t>Eswatini</t>
        </is>
      </c>
      <c r="B149" s="5" t="inlineStr">
        <is>
          <t>Fixed</t>
        </is>
      </c>
      <c r="C149" s="5" t="inlineStr">
        <is>
          <t>Global</t>
        </is>
      </c>
      <c r="D149" s="5" t="inlineStr">
        <is>
          <t>Prices_int row 207</t>
        </is>
      </c>
    </row>
    <row r="150">
      <c r="A150" s="5" t="inlineStr">
        <is>
          <t>Syria</t>
        </is>
      </c>
      <c r="B150" s="5" t="inlineStr">
        <is>
          <t>Fixed</t>
        </is>
      </c>
      <c r="C150" s="5" t="inlineStr">
        <is>
          <t>Global</t>
        </is>
      </c>
      <c r="D150" s="5" t="inlineStr">
        <is>
          <t>Prices_int row 208</t>
        </is>
      </c>
    </row>
    <row r="151">
      <c r="A151" s="5" t="inlineStr">
        <is>
          <t>Taiwan Province of China</t>
        </is>
      </c>
      <c r="B151" s="5" t="inlineStr">
        <is>
          <t>Fixed</t>
        </is>
      </c>
      <c r="C151" s="5" t="inlineStr">
        <is>
          <t>LNG</t>
        </is>
      </c>
      <c r="D151" s="5" t="inlineStr">
        <is>
          <t>Prices_int row 209</t>
        </is>
      </c>
    </row>
    <row r="152">
      <c r="A152" s="5" t="inlineStr">
        <is>
          <t>Timor-Leste</t>
        </is>
      </c>
      <c r="B152" s="5" t="inlineStr">
        <is>
          <t>Fixed</t>
        </is>
      </c>
      <c r="C152" s="5" t="inlineStr">
        <is>
          <t>LNG</t>
        </is>
      </c>
      <c r="D152" s="5" t="inlineStr">
        <is>
          <t>Prices_int row 210</t>
        </is>
      </c>
    </row>
    <row r="153">
      <c r="A153" s="5" t="inlineStr">
        <is>
          <t>Tonga</t>
        </is>
      </c>
      <c r="B153" s="5" t="inlineStr">
        <is>
          <t>Fixed</t>
        </is>
      </c>
      <c r="C153" s="5" t="inlineStr">
        <is>
          <t>LNG</t>
        </is>
      </c>
      <c r="D153" s="5" t="inlineStr">
        <is>
          <t>Prices_int row 211</t>
        </is>
      </c>
    </row>
    <row r="154">
      <c r="A154" s="5" t="inlineStr">
        <is>
          <t>Turks and Caicos Islands</t>
        </is>
      </c>
      <c r="B154" s="5" t="inlineStr">
        <is>
          <t>Fixed</t>
        </is>
      </c>
      <c r="C154" s="5" t="inlineStr">
        <is>
          <t>North Am</t>
        </is>
      </c>
      <c r="D154" s="5" t="inlineStr">
        <is>
          <t>Prices_int row 212</t>
        </is>
      </c>
    </row>
    <row r="155">
      <c r="A155" s="5" t="inlineStr">
        <is>
          <t>Tuvalu</t>
        </is>
      </c>
      <c r="B155" s="5" t="inlineStr">
        <is>
          <t>Fixed</t>
        </is>
      </c>
      <c r="C155" s="5" t="inlineStr">
        <is>
          <t>LNG</t>
        </is>
      </c>
      <c r="D155" s="5" t="inlineStr">
        <is>
          <t>Prices_int row 213</t>
        </is>
      </c>
    </row>
    <row r="156">
      <c r="A156" s="5" t="inlineStr">
        <is>
          <t>Uganda</t>
        </is>
      </c>
      <c r="B156" s="5" t="inlineStr">
        <is>
          <t>Fixed</t>
        </is>
      </c>
      <c r="C156" s="5" t="inlineStr">
        <is>
          <t>Global</t>
        </is>
      </c>
      <c r="D156" s="5" t="inlineStr">
        <is>
          <t>Prices_int row 214</t>
        </is>
      </c>
    </row>
    <row r="157">
      <c r="A157" s="5" t="inlineStr">
        <is>
          <t>Vanuatu</t>
        </is>
      </c>
      <c r="B157" s="5" t="inlineStr">
        <is>
          <t>Fixed</t>
        </is>
      </c>
      <c r="C157" s="5" t="inlineStr">
        <is>
          <t>LNG</t>
        </is>
      </c>
      <c r="D157" s="5" t="inlineStr">
        <is>
          <t>Prices_int row 215</t>
        </is>
      </c>
    </row>
    <row r="158">
      <c r="A158" s="5" t="inlineStr">
        <is>
          <t>Virgin Islands (U.S.)</t>
        </is>
      </c>
      <c r="B158" s="5" t="inlineStr">
        <is>
          <t>Fixed</t>
        </is>
      </c>
      <c r="C158" s="5" t="inlineStr">
        <is>
          <t>North Am</t>
        </is>
      </c>
      <c r="D158" s="5" t="inlineStr">
        <is>
          <t>Prices_int row 216</t>
        </is>
      </c>
    </row>
    <row r="159">
      <c r="A159" s="5" t="inlineStr">
        <is>
          <t>West Bank and Gaza</t>
        </is>
      </c>
      <c r="B159" s="5" t="inlineStr">
        <is>
          <t>Fixed</t>
        </is>
      </c>
      <c r="C159" s="5" t="inlineStr">
        <is>
          <t>Global</t>
        </is>
      </c>
      <c r="D159" s="5" t="inlineStr">
        <is>
          <t>Prices_int row 217</t>
        </is>
      </c>
    </row>
    <row r="160">
      <c r="A160" s="5" t="inlineStr">
        <is>
          <t>Portugal</t>
        </is>
      </c>
      <c r="B160" s="5" t="inlineStr">
        <is>
          <t>Fixed</t>
        </is>
      </c>
      <c r="C160" s="5" t="inlineStr">
        <is>
          <t>Europe</t>
        </is>
      </c>
      <c r="D160" s="5" t="inlineStr">
        <is>
          <t>Prices_int row 218</t>
        </is>
      </c>
    </row>
    <row r="161">
      <c r="A161" s="5" t="inlineStr">
        <is>
          <t>Romania</t>
        </is>
      </c>
      <c r="B161" s="5" t="inlineStr">
        <is>
          <t>Fixed</t>
        </is>
      </c>
      <c r="C161" s="5" t="inlineStr">
        <is>
          <t>Europe</t>
        </is>
      </c>
      <c r="D161" s="5" t="inlineStr">
        <is>
          <t>Prices_int row 219</t>
        </is>
      </c>
    </row>
    <row r="162">
      <c r="A162" s="5" t="inlineStr">
        <is>
          <t>Russia</t>
        </is>
      </c>
      <c r="B162" s="5" t="inlineStr">
        <is>
          <t>Fixed</t>
        </is>
      </c>
      <c r="C162" s="5" t="inlineStr">
        <is>
          <t>Europe</t>
        </is>
      </c>
      <c r="D162" s="5" t="inlineStr">
        <is>
          <t>Prices_int row 220</t>
        </is>
      </c>
    </row>
    <row r="163">
      <c r="A163" s="5" t="inlineStr">
        <is>
          <t>Serbia</t>
        </is>
      </c>
      <c r="B163" s="5" t="inlineStr">
        <is>
          <t>Fixed</t>
        </is>
      </c>
      <c r="C163" s="5" t="inlineStr">
        <is>
          <t>Europe</t>
        </is>
      </c>
      <c r="D163" s="5" t="inlineStr">
        <is>
          <t>Prices_int row 221</t>
        </is>
      </c>
    </row>
    <row r="164">
      <c r="A164" s="5" t="inlineStr">
        <is>
          <t>Slovak Republic</t>
        </is>
      </c>
      <c r="B164" s="5" t="inlineStr">
        <is>
          <t>Fixed</t>
        </is>
      </c>
      <c r="C164" s="5" t="inlineStr">
        <is>
          <t>Europe</t>
        </is>
      </c>
      <c r="D164" s="5" t="inlineStr">
        <is>
          <t>Prices_int row 222</t>
        </is>
      </c>
    </row>
    <row r="165">
      <c r="A165" s="5" t="inlineStr">
        <is>
          <t>Slovenia</t>
        </is>
      </c>
      <c r="B165" s="5" t="inlineStr">
        <is>
          <t>Fixed</t>
        </is>
      </c>
      <c r="C165" s="5" t="inlineStr">
        <is>
          <t>Europe</t>
        </is>
      </c>
      <c r="D165" s="5" t="inlineStr">
        <is>
          <t>Prices_int row 223</t>
        </is>
      </c>
    </row>
    <row r="166">
      <c r="A166" s="5" t="inlineStr">
        <is>
          <t>Spain</t>
        </is>
      </c>
      <c r="B166" s="5" t="inlineStr">
        <is>
          <t>Fixed</t>
        </is>
      </c>
      <c r="C166" s="5" t="inlineStr">
        <is>
          <t>Europe</t>
        </is>
      </c>
      <c r="D166" s="5" t="inlineStr">
        <is>
          <t>Prices_int row 224</t>
        </is>
      </c>
    </row>
    <row r="167">
      <c r="A167" s="5" t="inlineStr">
        <is>
          <t>Sweden</t>
        </is>
      </c>
      <c r="B167" s="5" t="inlineStr">
        <is>
          <t>Fixed</t>
        </is>
      </c>
      <c r="C167" s="5" t="inlineStr">
        <is>
          <t>Europe</t>
        </is>
      </c>
      <c r="D167" s="5" t="inlineStr">
        <is>
          <t>Prices_int row 225</t>
        </is>
      </c>
    </row>
    <row r="168">
      <c r="A168" s="5" t="inlineStr">
        <is>
          <t>Switzerland</t>
        </is>
      </c>
      <c r="B168" s="5" t="inlineStr">
        <is>
          <t>Fixed</t>
        </is>
      </c>
      <c r="C168" s="5" t="inlineStr">
        <is>
          <t>Europe</t>
        </is>
      </c>
      <c r="D168" s="5" t="inlineStr">
        <is>
          <t>Prices_int row 226</t>
        </is>
      </c>
    </row>
    <row r="169">
      <c r="A169" s="5" t="inlineStr">
        <is>
          <t>Turkiye</t>
        </is>
      </c>
      <c r="B169" s="5" t="inlineStr">
        <is>
          <t>Fixed</t>
        </is>
      </c>
      <c r="C169" s="5" t="inlineStr">
        <is>
          <t>Global</t>
        </is>
      </c>
      <c r="D169" s="5" t="inlineStr">
        <is>
          <t>Prices_int row 227</t>
        </is>
      </c>
    </row>
    <row r="170">
      <c r="A170" s="5" t="inlineStr">
        <is>
          <t>Ukraine</t>
        </is>
      </c>
      <c r="B170" s="5" t="inlineStr">
        <is>
          <t>Fixed</t>
        </is>
      </c>
      <c r="C170" s="5" t="inlineStr">
        <is>
          <t>Europe</t>
        </is>
      </c>
      <c r="D170" s="5" t="inlineStr">
        <is>
          <t>Prices_int row 228</t>
        </is>
      </c>
    </row>
    <row r="171">
      <c r="A171" s="5" t="inlineStr">
        <is>
          <t>United Kingdom</t>
        </is>
      </c>
      <c r="B171" s="5" t="inlineStr">
        <is>
          <t>Fixed</t>
        </is>
      </c>
      <c r="C171" s="5" t="inlineStr">
        <is>
          <t>Europe</t>
        </is>
      </c>
      <c r="D171" s="5" t="inlineStr">
        <is>
          <t>Prices_int row 229</t>
        </is>
      </c>
    </row>
    <row r="172">
      <c r="A172" s="5" t="inlineStr">
        <is>
          <t>Algeria</t>
        </is>
      </c>
      <c r="B172" s="5" t="inlineStr">
        <is>
          <t>Fixed</t>
        </is>
      </c>
      <c r="C172" s="5" t="inlineStr">
        <is>
          <t>Global</t>
        </is>
      </c>
      <c r="D172" s="5" t="inlineStr">
        <is>
          <t>Prices_int row 230</t>
        </is>
      </c>
    </row>
    <row r="173">
      <c r="A173" s="5" t="inlineStr">
        <is>
          <t>Armenia</t>
        </is>
      </c>
      <c r="B173" s="5" t="inlineStr">
        <is>
          <t>Fixed</t>
        </is>
      </c>
      <c r="C173" s="5" t="inlineStr">
        <is>
          <t>Global</t>
        </is>
      </c>
      <c r="D173" s="5" t="inlineStr">
        <is>
          <t>Prices_int row 231</t>
        </is>
      </c>
    </row>
    <row r="174">
      <c r="A174" s="5" t="inlineStr">
        <is>
          <t>Azerbaijan</t>
        </is>
      </c>
      <c r="B174" s="5" t="inlineStr">
        <is>
          <t>Fixed</t>
        </is>
      </c>
      <c r="C174" s="5" t="inlineStr">
        <is>
          <t>Global</t>
        </is>
      </c>
      <c r="D174" s="5" t="inlineStr">
        <is>
          <t>Prices_int row 232</t>
        </is>
      </c>
    </row>
    <row r="175">
      <c r="A175" s="5" t="inlineStr">
        <is>
          <t>Bahrain</t>
        </is>
      </c>
      <c r="B175" s="5" t="inlineStr">
        <is>
          <t>Fixed</t>
        </is>
      </c>
      <c r="C175" s="5" t="inlineStr">
        <is>
          <t>Global</t>
        </is>
      </c>
      <c r="D175" s="5" t="inlineStr">
        <is>
          <t>Prices_int row 233</t>
        </is>
      </c>
    </row>
    <row r="176">
      <c r="A176" s="5" t="inlineStr">
        <is>
          <t>Egypt</t>
        </is>
      </c>
      <c r="B176" s="5" t="inlineStr">
        <is>
          <t>Fixed</t>
        </is>
      </c>
      <c r="C176" s="5" t="inlineStr">
        <is>
          <t>Global</t>
        </is>
      </c>
      <c r="D176" s="5" t="inlineStr">
        <is>
          <t>Prices_int row 234</t>
        </is>
      </c>
    </row>
    <row r="177">
      <c r="A177" s="5" t="inlineStr">
        <is>
          <t>Georgia</t>
        </is>
      </c>
      <c r="B177" s="5" t="inlineStr">
        <is>
          <t>Fixed</t>
        </is>
      </c>
      <c r="C177" s="5" t="inlineStr">
        <is>
          <t>Global</t>
        </is>
      </c>
      <c r="D177" s="5" t="inlineStr">
        <is>
          <t>Prices_int row 235</t>
        </is>
      </c>
    </row>
    <row r="178">
      <c r="A178" s="5" t="inlineStr">
        <is>
          <t>Iran</t>
        </is>
      </c>
      <c r="B178" s="5" t="inlineStr">
        <is>
          <t>Fixed</t>
        </is>
      </c>
      <c r="C178" s="5" t="inlineStr">
        <is>
          <t>Global</t>
        </is>
      </c>
      <c r="D178" s="5" t="inlineStr">
        <is>
          <t>Prices_int row 236</t>
        </is>
      </c>
    </row>
    <row r="179">
      <c r="A179" s="5" t="inlineStr">
        <is>
          <t>Iraq</t>
        </is>
      </c>
      <c r="B179" s="5" t="inlineStr">
        <is>
          <t>Fixed</t>
        </is>
      </c>
      <c r="C179" s="5" t="inlineStr">
        <is>
          <t>Global</t>
        </is>
      </c>
      <c r="D179" s="5" t="inlineStr">
        <is>
          <t>Prices_int row 237</t>
        </is>
      </c>
    </row>
    <row r="180">
      <c r="A180" s="5" t="inlineStr">
        <is>
          <t>Jordan</t>
        </is>
      </c>
      <c r="B180" s="5" t="inlineStr">
        <is>
          <t>Fixed</t>
        </is>
      </c>
      <c r="C180" s="5" t="inlineStr">
        <is>
          <t>Global</t>
        </is>
      </c>
      <c r="D180" s="5" t="inlineStr">
        <is>
          <t>Prices_int row 238</t>
        </is>
      </c>
    </row>
    <row r="181">
      <c r="A181" s="5" t="inlineStr">
        <is>
          <t>Kazakhstan</t>
        </is>
      </c>
      <c r="B181" s="5" t="inlineStr">
        <is>
          <t>Fixed</t>
        </is>
      </c>
      <c r="C181" s="5" t="inlineStr">
        <is>
          <t>Global</t>
        </is>
      </c>
      <c r="D181" s="5" t="inlineStr">
        <is>
          <t>Prices_int row 239</t>
        </is>
      </c>
    </row>
    <row r="182">
      <c r="A182" s="5" t="inlineStr">
        <is>
          <t>Kuwait</t>
        </is>
      </c>
      <c r="B182" s="5" t="inlineStr">
        <is>
          <t>Fixed</t>
        </is>
      </c>
      <c r="C182" s="5" t="inlineStr">
        <is>
          <t>Global</t>
        </is>
      </c>
      <c r="D182" s="5" t="inlineStr">
        <is>
          <t>Prices_int row 240</t>
        </is>
      </c>
    </row>
    <row r="183">
      <c r="A183" s="5" t="inlineStr">
        <is>
          <t>Kyrgyz Republic</t>
        </is>
      </c>
      <c r="B183" s="5" t="inlineStr">
        <is>
          <t>Fixed</t>
        </is>
      </c>
      <c r="C183" s="5" t="inlineStr">
        <is>
          <t>Global</t>
        </is>
      </c>
      <c r="D183" s="5" t="inlineStr">
        <is>
          <t>Prices_int row 241</t>
        </is>
      </c>
    </row>
    <row r="184">
      <c r="A184" s="5" t="inlineStr">
        <is>
          <t>Lebanon</t>
        </is>
      </c>
      <c r="B184" s="5" t="inlineStr">
        <is>
          <t>Fixed</t>
        </is>
      </c>
      <c r="C184" s="5" t="inlineStr">
        <is>
          <t>Global</t>
        </is>
      </c>
      <c r="D184" s="5" t="inlineStr">
        <is>
          <t>Prices_int row 242</t>
        </is>
      </c>
    </row>
    <row r="185">
      <c r="A185" s="5" t="inlineStr">
        <is>
          <t>Libya</t>
        </is>
      </c>
      <c r="B185" s="5" t="inlineStr">
        <is>
          <t>Fixed</t>
        </is>
      </c>
      <c r="C185" s="5" t="inlineStr">
        <is>
          <t>Global</t>
        </is>
      </c>
      <c r="D185" s="5" t="inlineStr">
        <is>
          <t>Prices_int row 243</t>
        </is>
      </c>
    </row>
    <row r="186">
      <c r="A186" s="5" t="inlineStr">
        <is>
          <t>Morocco</t>
        </is>
      </c>
      <c r="B186" s="5" t="inlineStr">
        <is>
          <t>Fixed</t>
        </is>
      </c>
      <c r="C186" s="5" t="inlineStr">
        <is>
          <t>Global</t>
        </is>
      </c>
      <c r="D186" s="5" t="inlineStr">
        <is>
          <t>Prices_int row 244</t>
        </is>
      </c>
    </row>
    <row r="187">
      <c r="A187" s="5" t="inlineStr">
        <is>
          <t>Oman</t>
        </is>
      </c>
      <c r="B187" s="5" t="inlineStr">
        <is>
          <t>Fixed</t>
        </is>
      </c>
      <c r="C187" s="5" t="inlineStr">
        <is>
          <t>Global</t>
        </is>
      </c>
      <c r="D187" s="5" t="inlineStr">
        <is>
          <t>Prices_int row 245</t>
        </is>
      </c>
    </row>
    <row r="188">
      <c r="A188" s="5" t="inlineStr">
        <is>
          <t>Pakistan</t>
        </is>
      </c>
      <c r="B188" s="5" t="inlineStr">
        <is>
          <t>Fixed</t>
        </is>
      </c>
      <c r="C188" s="5" t="inlineStr">
        <is>
          <t>Global</t>
        </is>
      </c>
      <c r="D188" s="5" t="inlineStr">
        <is>
          <t>Prices_int row 246</t>
        </is>
      </c>
    </row>
    <row r="189">
      <c r="A189" s="5" t="inlineStr">
        <is>
          <t>Qatar</t>
        </is>
      </c>
      <c r="B189" s="5" t="inlineStr">
        <is>
          <t>Fixed</t>
        </is>
      </c>
      <c r="C189" s="5" t="inlineStr">
        <is>
          <t>Global</t>
        </is>
      </c>
      <c r="D189" s="5" t="inlineStr">
        <is>
          <t>Prices_int row 247</t>
        </is>
      </c>
    </row>
    <row r="190">
      <c r="A190" s="5" t="inlineStr">
        <is>
          <t>Saudi Arabia</t>
        </is>
      </c>
      <c r="B190" s="5" t="inlineStr">
        <is>
          <t>Fixed</t>
        </is>
      </c>
      <c r="C190" s="5" t="inlineStr">
        <is>
          <t>Global</t>
        </is>
      </c>
      <c r="D190" s="5" t="inlineStr">
        <is>
          <t>Prices_int row 248</t>
        </is>
      </c>
    </row>
    <row r="191">
      <c r="A191" s="5" t="inlineStr">
        <is>
          <t>Sudan</t>
        </is>
      </c>
      <c r="B191" s="5" t="inlineStr">
        <is>
          <t>Fixed</t>
        </is>
      </c>
      <c r="C191" s="5" t="inlineStr">
        <is>
          <t>Global</t>
        </is>
      </c>
      <c r="D191" s="5" t="inlineStr">
        <is>
          <t>Prices_int row 249</t>
        </is>
      </c>
    </row>
    <row r="192">
      <c r="A192" s="5" t="inlineStr">
        <is>
          <t>Tajikistan</t>
        </is>
      </c>
      <c r="B192" s="5" t="inlineStr">
        <is>
          <t>Fixed</t>
        </is>
      </c>
      <c r="C192" s="5" t="inlineStr">
        <is>
          <t>Global</t>
        </is>
      </c>
      <c r="D192" s="5" t="inlineStr">
        <is>
          <t>Prices_int row 250</t>
        </is>
      </c>
    </row>
    <row r="193">
      <c r="A193" s="5" t="inlineStr">
        <is>
          <t>Tunisia</t>
        </is>
      </c>
      <c r="B193" s="5" t="inlineStr">
        <is>
          <t>Fixed</t>
        </is>
      </c>
      <c r="C193" s="5" t="inlineStr">
        <is>
          <t>Global</t>
        </is>
      </c>
      <c r="D193" s="5" t="inlineStr">
        <is>
          <t>Prices_int row 251</t>
        </is>
      </c>
    </row>
    <row r="194">
      <c r="A194" s="5" t="inlineStr">
        <is>
          <t>Turkmenistan</t>
        </is>
      </c>
      <c r="B194" s="5" t="inlineStr">
        <is>
          <t>Fixed</t>
        </is>
      </c>
      <c r="C194" s="5" t="inlineStr">
        <is>
          <t>Global</t>
        </is>
      </c>
      <c r="D194" s="5" t="inlineStr">
        <is>
          <t>Prices_int row 252</t>
        </is>
      </c>
    </row>
    <row r="195">
      <c r="A195" s="5" t="inlineStr">
        <is>
          <t>United Arab Emirates</t>
        </is>
      </c>
      <c r="B195" s="5" t="inlineStr">
        <is>
          <t>Fixed</t>
        </is>
      </c>
      <c r="C195" s="5" t="inlineStr">
        <is>
          <t>Global</t>
        </is>
      </c>
      <c r="D195" s="5" t="inlineStr">
        <is>
          <t>Prices_int row 253</t>
        </is>
      </c>
    </row>
    <row r="196">
      <c r="A196" s="5" t="inlineStr">
        <is>
          <t>Uzbekistan</t>
        </is>
      </c>
      <c r="B196" s="5" t="inlineStr">
        <is>
          <t>Fixed</t>
        </is>
      </c>
      <c r="C196" s="5" t="inlineStr">
        <is>
          <t>Global</t>
        </is>
      </c>
      <c r="D196" s="5" t="inlineStr">
        <is>
          <t>Prices_int row 254</t>
        </is>
      </c>
    </row>
    <row r="197">
      <c r="A197" s="5" t="inlineStr">
        <is>
          <t>Yemen</t>
        </is>
      </c>
      <c r="B197" s="5" t="inlineStr">
        <is>
          <t>Fixed</t>
        </is>
      </c>
      <c r="C197" s="5" t="inlineStr">
        <is>
          <t>Global</t>
        </is>
      </c>
      <c r="D197" s="5" t="inlineStr">
        <is>
          <t>Prices_int row 255</t>
        </is>
      </c>
    </row>
    <row r="198">
      <c r="A198" s="5" t="inlineStr">
        <is>
          <t>Argentina</t>
        </is>
      </c>
      <c r="B198" s="5" t="inlineStr">
        <is>
          <t>Ad-Valorem</t>
        </is>
      </c>
      <c r="C198" s="5" t="inlineStr">
        <is>
          <t>North Am</t>
        </is>
      </c>
      <c r="D198" s="5" t="inlineStr">
        <is>
          <t>Prices_int row 256</t>
        </is>
      </c>
    </row>
    <row r="199">
      <c r="A199" s="5" t="inlineStr">
        <is>
          <t>Bolivia</t>
        </is>
      </c>
      <c r="B199" s="5" t="inlineStr">
        <is>
          <t>Fixed</t>
        </is>
      </c>
      <c r="C199" s="5" t="inlineStr">
        <is>
          <t>North Am</t>
        </is>
      </c>
      <c r="D199" s="5" t="inlineStr">
        <is>
          <t>Prices_int row 257</t>
        </is>
      </c>
    </row>
    <row r="200">
      <c r="A200" s="5" t="inlineStr">
        <is>
          <t>Brazil</t>
        </is>
      </c>
      <c r="B200" s="5" t="inlineStr">
        <is>
          <t>Fixed</t>
        </is>
      </c>
      <c r="C200" s="5" t="inlineStr">
        <is>
          <t>North Am</t>
        </is>
      </c>
      <c r="D200" s="5" t="inlineStr">
        <is>
          <t>Prices_int row 258</t>
        </is>
      </c>
    </row>
    <row r="201">
      <c r="A201" s="5" t="inlineStr">
        <is>
          <t>Canada</t>
        </is>
      </c>
      <c r="B201" s="5" t="inlineStr">
        <is>
          <t>Fixed</t>
        </is>
      </c>
      <c r="C201" s="5" t="inlineStr">
        <is>
          <t>North Am</t>
        </is>
      </c>
      <c r="D201" s="5" t="inlineStr">
        <is>
          <t>Prices_int row 259</t>
        </is>
      </c>
    </row>
    <row r="202">
      <c r="A202" s="5" t="inlineStr">
        <is>
          <t>Chile</t>
        </is>
      </c>
      <c r="B202" s="5" t="inlineStr">
        <is>
          <t>Fixed</t>
        </is>
      </c>
      <c r="C202" s="5" t="inlineStr">
        <is>
          <t>North Am</t>
        </is>
      </c>
      <c r="D202" s="5" t="inlineStr">
        <is>
          <t>Prices_int row 260</t>
        </is>
      </c>
    </row>
    <row r="203">
      <c r="A203" s="5" t="inlineStr">
        <is>
          <t>Colombia</t>
        </is>
      </c>
      <c r="B203" s="5" t="inlineStr">
        <is>
          <t>Fixed</t>
        </is>
      </c>
      <c r="C203" s="5" t="inlineStr">
        <is>
          <t>North Am</t>
        </is>
      </c>
      <c r="D203" s="5" t="inlineStr">
        <is>
          <t>Prices_int row 261</t>
        </is>
      </c>
    </row>
    <row r="204">
      <c r="A204" s="5" t="inlineStr">
        <is>
          <t>Costa Rica</t>
        </is>
      </c>
      <c r="B204" s="5" t="inlineStr">
        <is>
          <t>Fixed</t>
        </is>
      </c>
      <c r="C204" s="5" t="inlineStr">
        <is>
          <t>North Am</t>
        </is>
      </c>
      <c r="D204" s="5" t="inlineStr">
        <is>
          <t>Prices_int row 262</t>
        </is>
      </c>
    </row>
    <row r="205">
      <c r="A205" s="5" t="inlineStr">
        <is>
          <t>Dominican Republic</t>
        </is>
      </c>
      <c r="B205" s="5" t="inlineStr">
        <is>
          <t>Fixed</t>
        </is>
      </c>
      <c r="C205" s="5" t="inlineStr">
        <is>
          <t>North Am</t>
        </is>
      </c>
      <c r="D205" s="5" t="inlineStr">
        <is>
          <t>Prices_int row 263</t>
        </is>
      </c>
    </row>
    <row r="206">
      <c r="A206" s="5" t="inlineStr">
        <is>
          <t>Ecuador</t>
        </is>
      </c>
      <c r="B206" s="5" t="inlineStr">
        <is>
          <t>Fixed</t>
        </is>
      </c>
      <c r="C206" s="5" t="inlineStr">
        <is>
          <t>North Am</t>
        </is>
      </c>
      <c r="D206" s="5" t="inlineStr">
        <is>
          <t>Prices_int row 264</t>
        </is>
      </c>
    </row>
    <row r="207">
      <c r="A207" s="5" t="inlineStr">
        <is>
          <t>El Salvador</t>
        </is>
      </c>
      <c r="B207" s="5" t="inlineStr">
        <is>
          <t>Fixed</t>
        </is>
      </c>
      <c r="C207" s="5" t="inlineStr">
        <is>
          <t>North Am</t>
        </is>
      </c>
      <c r="D207" s="5" t="inlineStr">
        <is>
          <t>Prices_int row 265</t>
        </is>
      </c>
    </row>
    <row r="208">
      <c r="A208" s="5" t="inlineStr">
        <is>
          <t>Guatemala</t>
        </is>
      </c>
      <c r="B208" s="5" t="inlineStr">
        <is>
          <t>Fixed</t>
        </is>
      </c>
      <c r="C208" s="5" t="inlineStr">
        <is>
          <t>North Am</t>
        </is>
      </c>
      <c r="D208" s="5" t="inlineStr">
        <is>
          <t>Prices_int row 266</t>
        </is>
      </c>
    </row>
    <row r="209">
      <c r="A209" s="5" t="inlineStr">
        <is>
          <t>Haiti</t>
        </is>
      </c>
      <c r="B209" s="5" t="inlineStr">
        <is>
          <t>Fixed</t>
        </is>
      </c>
      <c r="C209" s="5" t="inlineStr">
        <is>
          <t>North Am</t>
        </is>
      </c>
      <c r="D209" s="5" t="inlineStr">
        <is>
          <t>Prices_int row 267</t>
        </is>
      </c>
    </row>
    <row r="210">
      <c r="A210" s="5" t="inlineStr">
        <is>
          <t>Honduras</t>
        </is>
      </c>
      <c r="B210" s="5" t="inlineStr">
        <is>
          <t>Fixed</t>
        </is>
      </c>
      <c r="C210" s="5" t="inlineStr">
        <is>
          <t>North Am</t>
        </is>
      </c>
      <c r="D210" s="5" t="inlineStr">
        <is>
          <t>Prices_int row 268</t>
        </is>
      </c>
    </row>
    <row r="211">
      <c r="A211" s="5" t="inlineStr">
        <is>
          <t>Jamaica</t>
        </is>
      </c>
      <c r="B211" s="5" t="inlineStr">
        <is>
          <t>Fixed</t>
        </is>
      </c>
      <c r="C211" s="5" t="inlineStr">
        <is>
          <t>North Am</t>
        </is>
      </c>
      <c r="D211" s="5" t="inlineStr">
        <is>
          <t>Prices_int row 269</t>
        </is>
      </c>
    </row>
    <row r="212">
      <c r="A212" s="5" t="inlineStr">
        <is>
          <t>Mexico</t>
        </is>
      </c>
      <c r="B212" s="5" t="inlineStr">
        <is>
          <t>Fixed</t>
        </is>
      </c>
      <c r="C212" s="5" t="inlineStr">
        <is>
          <t>North Am</t>
        </is>
      </c>
      <c r="D212" s="5" t="inlineStr">
        <is>
          <t>Prices_int row 270</t>
        </is>
      </c>
    </row>
    <row r="213">
      <c r="A213" s="5" t="inlineStr">
        <is>
          <t>Nicaragua</t>
        </is>
      </c>
      <c r="B213" s="5" t="inlineStr">
        <is>
          <t>Fixed</t>
        </is>
      </c>
      <c r="C213" s="5" t="inlineStr">
        <is>
          <t>North Am</t>
        </is>
      </c>
      <c r="D213" s="5" t="inlineStr">
        <is>
          <t>Prices_int row 271</t>
        </is>
      </c>
    </row>
    <row r="214">
      <c r="A214" s="5" t="inlineStr">
        <is>
          <t>Panama</t>
        </is>
      </c>
      <c r="B214" s="5" t="inlineStr">
        <is>
          <t>Fixed</t>
        </is>
      </c>
      <c r="C214" s="5" t="inlineStr">
        <is>
          <t>North Am</t>
        </is>
      </c>
      <c r="D214" s="5" t="inlineStr">
        <is>
          <t>Prices_int row 272</t>
        </is>
      </c>
    </row>
    <row r="215">
      <c r="A215" s="5" t="inlineStr">
        <is>
          <t>Paraguay</t>
        </is>
      </c>
      <c r="B215" s="5" t="inlineStr">
        <is>
          <t>Fixed</t>
        </is>
      </c>
      <c r="C215" s="5" t="inlineStr">
        <is>
          <t>North Am</t>
        </is>
      </c>
      <c r="D215" s="5" t="inlineStr">
        <is>
          <t>Prices_int row 273</t>
        </is>
      </c>
    </row>
    <row r="216">
      <c r="A216" s="5" t="inlineStr">
        <is>
          <t>Peru</t>
        </is>
      </c>
      <c r="B216" s="5" t="inlineStr">
        <is>
          <t>Fixed</t>
        </is>
      </c>
      <c r="C216" s="5" t="inlineStr">
        <is>
          <t>North Am</t>
        </is>
      </c>
      <c r="D216" s="5" t="inlineStr">
        <is>
          <t>Prices_int row 274</t>
        </is>
      </c>
    </row>
    <row r="217">
      <c r="A217" s="5" t="inlineStr">
        <is>
          <t>Suriname</t>
        </is>
      </c>
      <c r="B217" s="5" t="inlineStr">
        <is>
          <t>Fixed</t>
        </is>
      </c>
      <c r="C217" s="5" t="inlineStr">
        <is>
          <t>North Am</t>
        </is>
      </c>
      <c r="D217" s="5" t="inlineStr">
        <is>
          <t>Prices_int row 275</t>
        </is>
      </c>
    </row>
    <row r="218">
      <c r="A218" s="5" t="inlineStr">
        <is>
          <t>Trinidad and Tobago</t>
        </is>
      </c>
      <c r="B218" s="5" t="inlineStr">
        <is>
          <t>Fixed</t>
        </is>
      </c>
      <c r="C218" s="5" t="inlineStr">
        <is>
          <t>North Am</t>
        </is>
      </c>
      <c r="D218" s="5" t="inlineStr">
        <is>
          <t>Prices_int row 276</t>
        </is>
      </c>
    </row>
    <row r="219">
      <c r="A219" s="5" t="inlineStr">
        <is>
          <t>United States</t>
        </is>
      </c>
      <c r="B219" s="5" t="inlineStr">
        <is>
          <t>Fixed</t>
        </is>
      </c>
      <c r="C219" s="5" t="inlineStr">
        <is>
          <t>North Am</t>
        </is>
      </c>
      <c r="D219" s="5" t="inlineStr">
        <is>
          <t>Prices_int row 277</t>
        </is>
      </c>
    </row>
    <row r="220">
      <c r="A220" s="5" t="inlineStr">
        <is>
          <t>World aviation</t>
        </is>
      </c>
      <c r="B220" s="5" t="inlineStr">
        <is>
          <t>Fixed</t>
        </is>
      </c>
      <c r="C220" s="5" t="inlineStr">
        <is>
          <t>LNG</t>
        </is>
      </c>
      <c r="D220" s="5" t="inlineStr">
        <is>
          <t>Prices_int row 278</t>
        </is>
      </c>
    </row>
    <row r="221">
      <c r="A221" s="5" t="inlineStr">
        <is>
          <t>World marine</t>
        </is>
      </c>
      <c r="B221" s="5" t="inlineStr">
        <is>
          <t>Fixed</t>
        </is>
      </c>
      <c r="C221" s="5" t="inlineStr">
        <is>
          <t>LNG</t>
        </is>
      </c>
      <c r="D221" s="5" t="inlineStr">
        <is>
          <t>Prices_int row 279</t>
        </is>
      </c>
    </row>
    <row r="222">
      <c r="A222" s="5" t="inlineStr">
        <is>
          <t>Venezuela</t>
        </is>
      </c>
      <c r="B222" s="5" t="inlineStr">
        <is>
          <t>Fixed</t>
        </is>
      </c>
      <c r="C222" s="5" t="inlineStr">
        <is>
          <t>North Am</t>
        </is>
      </c>
      <c r="D222" s="5" t="inlineStr">
        <is>
          <t>Prices_int row 280</t>
        </is>
      </c>
    </row>
    <row r="223">
      <c r="A223" s="5" t="inlineStr">
        <is>
          <t>Uruguay</t>
        </is>
      </c>
      <c r="B223" s="5" t="inlineStr">
        <is>
          <t>Fixed</t>
        </is>
      </c>
      <c r="C223" s="5" t="inlineStr">
        <is>
          <t>North Am</t>
        </is>
      </c>
      <c r="D223" s="5"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10" t="inlineStr">
        <is>
          <t>key</t>
        </is>
      </c>
      <c r="B3" s="10" t="inlineStr">
        <is>
          <t>country</t>
        </is>
      </c>
      <c r="C3" s="10" t="inlineStr">
        <is>
          <t>year</t>
        </is>
      </c>
      <c r="D3" s="10" t="inlineStr">
        <is>
          <t>subsector</t>
        </is>
      </c>
      <c r="E3" s="10" t="inlineStr">
        <is>
          <t>fuel</t>
        </is>
      </c>
      <c r="F3" s="10" t="inlineStr">
        <is>
          <t>ktoe</t>
        </is>
      </c>
      <c r="G3" s="10"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 US PCPI and NGDP_D: legacy Mitigation rows 455 and 452</t>
        </is>
      </c>
    </row>
    <row r="2">
      <c r="A2" s="1" t="inlineStr">
        <is>
          <t>Macro series by country (real GDP growth; US CPI and GDP deflator for real terms)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10" t="inlineStr">
        <is>
          <t>key</t>
        </is>
      </c>
      <c r="B3" s="10" t="inlineStr">
        <is>
          <t>country</t>
        </is>
      </c>
      <c r="C3" s="10" t="inlineStr">
        <is>
          <t>variable</t>
        </is>
      </c>
      <c r="D3" s="10" t="inlineStr">
        <is>
          <t>unit</t>
        </is>
      </c>
      <c r="E3" s="10" t="inlineStr">
        <is>
          <t>source</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row r="5">
      <c r="A5" s="5" t="inlineStr">
        <is>
          <t>USA|pcpi</t>
        </is>
      </c>
      <c r="B5" s="5" t="inlineStr">
        <is>
          <t>USA</t>
        </is>
      </c>
      <c r="C5" s="5" t="inlineStr">
        <is>
          <t>US consumer price index (PCPI)</t>
        </is>
      </c>
      <c r="D5" s="5" t="inlineStr">
        <is>
          <t>index</t>
        </is>
      </c>
      <c r="E5" s="5" t="inlineStr">
        <is>
          <t>legacy Mitigation row 455</t>
        </is>
      </c>
      <c r="F5" s="5" t="n">
        <v>270.973417</v>
      </c>
      <c r="G5" s="5" t="n">
        <v>292.626417</v>
      </c>
      <c r="H5" s="5" t="n">
        <v>304.703</v>
      </c>
      <c r="I5" s="5" t="n">
        <v>313.698167</v>
      </c>
      <c r="J5" s="5" t="n">
        <v>322.260577</v>
      </c>
      <c r="K5" s="5" t="n">
        <v>332.662858</v>
      </c>
      <c r="L5" s="5" t="n">
        <v>339.786246</v>
      </c>
      <c r="M5" s="5" t="n">
        <v>347.206017</v>
      </c>
      <c r="N5" s="5" t="n">
        <v>354.802685</v>
      </c>
      <c r="O5" s="5" t="n">
        <v>362.57224</v>
      </c>
      <c r="P5" s="5" t="n">
        <v>370.49152</v>
      </c>
      <c r="Q5" s="5" t="n">
        <v>370.49152</v>
      </c>
      <c r="R5" s="5" t="n">
        <v>370.49152</v>
      </c>
      <c r="S5" s="5" t="n">
        <v>370.49152</v>
      </c>
      <c r="T5" s="5" t="n">
        <v>370.49152</v>
      </c>
      <c r="U5" s="5" t="n">
        <v>370.49152</v>
      </c>
      <c r="V5" s="5" t="n">
        <v>370.49152</v>
      </c>
      <c r="W5" s="5" t="n">
        <v>370.49152</v>
      </c>
      <c r="X5" s="5" t="n">
        <v>370.49152</v>
      </c>
      <c r="Y5" s="5" t="n">
        <v>370.49152</v>
      </c>
      <c r="Z5" s="5" t="n">
        <v>370.49152</v>
      </c>
      <c r="AA5" s="5" t="n"/>
      <c r="AB5" s="5" t="n"/>
      <c r="AC5" s="5" t="n"/>
      <c r="AD5" s="5" t="n"/>
    </row>
    <row r="6">
      <c r="A6" s="5" t="inlineStr">
        <is>
          <t>USA|ngdp_d</t>
        </is>
      </c>
      <c r="B6" s="5" t="inlineStr">
        <is>
          <t>USA</t>
        </is>
      </c>
      <c r="C6" s="5" t="inlineStr">
        <is>
          <t>US GDP deflator (NGDP_D)</t>
        </is>
      </c>
      <c r="D6" s="5" t="inlineStr">
        <is>
          <t>index</t>
        </is>
      </c>
      <c r="E6" s="5" t="inlineStr">
        <is>
          <t>legacy Mitigation row 452</t>
        </is>
      </c>
      <c r="F6" s="5" t="n">
        <v>110.185941</v>
      </c>
      <c r="G6" s="5" t="n">
        <v>118.022821</v>
      </c>
      <c r="H6" s="5" t="n">
        <v>122.389705</v>
      </c>
      <c r="I6" s="5" t="n">
        <v>125.428084</v>
      </c>
      <c r="J6" s="5" t="n">
        <v>128.986186</v>
      </c>
      <c r="K6" s="5" t="n">
        <v>132.681448</v>
      </c>
      <c r="L6" s="5" t="n">
        <v>135.595003</v>
      </c>
      <c r="M6" s="5" t="n">
        <v>137.820646</v>
      </c>
      <c r="N6" s="5" t="n">
        <v>140.271247</v>
      </c>
      <c r="O6" s="5" t="n">
        <v>142.848769</v>
      </c>
      <c r="P6" s="5" t="n">
        <v>145.42762</v>
      </c>
      <c r="Q6" s="5" t="n">
        <v>148.006471</v>
      </c>
      <c r="R6" s="5" t="n">
        <v>150.585322</v>
      </c>
      <c r="S6" s="5" t="n">
        <v>153.1641729999999</v>
      </c>
      <c r="T6" s="5" t="n">
        <v>155.7430239999999</v>
      </c>
      <c r="U6" s="5" t="n">
        <v>158.3218749999999</v>
      </c>
      <c r="V6" s="5" t="n">
        <v>160.9007259999999</v>
      </c>
      <c r="W6" s="5" t="n">
        <v>163.4795769999999</v>
      </c>
      <c r="X6" s="5" t="n">
        <v>166.0584279999999</v>
      </c>
      <c r="Y6" s="5" t="n">
        <v>168.6372789999999</v>
      </c>
      <c r="Z6" s="5" t="n">
        <v>171.2161299999999</v>
      </c>
      <c r="AA6" s="5" t="n"/>
      <c r="AB6" s="5" t="n"/>
      <c r="AC6" s="5" t="n"/>
      <c r="AD6"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10" t="inlineStr">
        <is>
          <t>key</t>
        </is>
      </c>
      <c r="B3" s="10" t="inlineStr">
        <is>
          <t>country</t>
        </is>
      </c>
      <c r="C3" s="10" t="inlineStr">
        <is>
          <t>fuel</t>
        </is>
      </c>
      <c r="D3" s="10" t="inlineStr">
        <is>
          <t>ef_sector</t>
        </is>
      </c>
      <c r="E3" s="10" t="inlineStr">
        <is>
          <t>ef_tco2_per_gj</t>
        </is>
      </c>
      <c r="F3" s="10"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2026-10-09T01:15:04Z</dcterms:created>
  <dcterms:modified xmlns:dcterms="http://purl.org/dc/terms/" xmlns:xsi="http://www.w3.org/2001/XMLSchema-instance" xsi:type="dcterms:W3CDTF">2026-10-09T01:15:08Z</dcterms:modified>
</cp:coreProperties>
</file>